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F:\AEG\Clients\PacifiCorp\1004826 - 2023 DSR Potential Study\Report\Appendices\"/>
    </mc:Choice>
  </mc:AlternateContent>
  <xr:revisionPtr revIDLastSave="0" documentId="8_{FC1BF814-D70A-46F8-B75F-16656B98921A}" xr6:coauthVersionLast="47" xr6:coauthVersionMax="47" xr10:uidLastSave="{00000000-0000-0000-0000-000000000000}"/>
  <bookViews>
    <workbookView xWindow="-30828" yWindow="-108" windowWidth="30936" windowHeight="16776" xr2:uid="{CAD823E6-90E5-4F78-AFDC-B40B913C63C5}"/>
  </bookViews>
  <sheets>
    <sheet name="Introduction" sheetId="28" r:id="rId1"/>
    <sheet name="2023 CPA Com Market Profiles" sheetId="26" r:id="rId2"/>
    <sheet name="Com Building Intensity Comp." sheetId="19" r:id="rId3"/>
    <sheet name="RAW DATA ----&gt;" sheetId="18" state="hidden" r:id="rId4"/>
    <sheet name="Intensity Data" sheetId="5" state="hidden" r:id="rId5"/>
    <sheet name="Saturation Data" sheetId="2" state="hidden" r:id="rId6"/>
    <sheet name="UEC Data" sheetId="3" state="hidden" r:id="rId7"/>
    <sheet name="Control Total" sheetId="27" state="hidden" r:id="rId8"/>
    <sheet name="Key" sheetId="6" state="hidden" r:id="rId9"/>
  </sheets>
  <externalReferences>
    <externalReference r:id="rId10"/>
    <externalReference r:id="rId11"/>
    <externalReference r:id="rId12"/>
  </externalReferences>
  <definedNames>
    <definedName name="_xlnm._FilterDatabase" localSheetId="4" hidden="1">'Intensity Data'!$A$1:$BG$856</definedName>
    <definedName name="_xlnm._FilterDatabase" localSheetId="5" hidden="1">'Saturation Data'!$A$1:$W$1089</definedName>
    <definedName name="_xlnm._FilterDatabase" localSheetId="6" hidden="1">'UEC Data'!$A$1:$BI$1081</definedName>
    <definedName name="BuildingType">Key!$C$5</definedName>
    <definedName name="Case">[1]Key!$C$5</definedName>
    <definedName name="EndUse">Key!$C$6</definedName>
    <definedName name="LongState">Key!$C$4</definedName>
    <definedName name="State" localSheetId="0">[2]Key!$C$2</definedName>
    <definedName name="State">Key!$C$2</definedName>
    <definedName name="Technology">Key!$C$7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81" i="2" l="1"/>
  <c r="B1081" i="2"/>
  <c r="C1080" i="2"/>
  <c r="B1080" i="2"/>
  <c r="C1079" i="2"/>
  <c r="B1079" i="2"/>
  <c r="C1078" i="2"/>
  <c r="B1078" i="2"/>
  <c r="C1077" i="2"/>
  <c r="B1077" i="2"/>
  <c r="C1076" i="2"/>
  <c r="B1076" i="2"/>
  <c r="C1075" i="2"/>
  <c r="B1075" i="2"/>
  <c r="C1074" i="2"/>
  <c r="B1074" i="2"/>
  <c r="C1073" i="2"/>
  <c r="B1073" i="2"/>
  <c r="C1072" i="2"/>
  <c r="B1072" i="2"/>
  <c r="C1071" i="2"/>
  <c r="B1071" i="2"/>
  <c r="C1070" i="2"/>
  <c r="B1070" i="2"/>
  <c r="C1069" i="2"/>
  <c r="B1069" i="2"/>
  <c r="C1068" i="2"/>
  <c r="B1068" i="2"/>
  <c r="C1067" i="2"/>
  <c r="B1067" i="2"/>
  <c r="C1066" i="2"/>
  <c r="B1066" i="2"/>
  <c r="C1065" i="2"/>
  <c r="B1065" i="2"/>
  <c r="C1064" i="2"/>
  <c r="B1064" i="2"/>
  <c r="C1063" i="2"/>
  <c r="B1063" i="2"/>
  <c r="C1062" i="2"/>
  <c r="B1062" i="2"/>
  <c r="C1061" i="2"/>
  <c r="B1061" i="2"/>
  <c r="C1060" i="2"/>
  <c r="B1060" i="2"/>
  <c r="C1059" i="2"/>
  <c r="B1059" i="2"/>
  <c r="C1058" i="2"/>
  <c r="B1058" i="2"/>
  <c r="C1057" i="2"/>
  <c r="B1057" i="2"/>
  <c r="C1056" i="2"/>
  <c r="B1056" i="2"/>
  <c r="C1055" i="2"/>
  <c r="B1055" i="2"/>
  <c r="C1054" i="2"/>
  <c r="B1054" i="2"/>
  <c r="C1053" i="2"/>
  <c r="B1053" i="2"/>
  <c r="C1052" i="2"/>
  <c r="B1052" i="2"/>
  <c r="C1051" i="2"/>
  <c r="B1051" i="2"/>
  <c r="C1050" i="2"/>
  <c r="B1050" i="2"/>
  <c r="C1049" i="2"/>
  <c r="B1049" i="2"/>
  <c r="C1048" i="2"/>
  <c r="B1048" i="2"/>
  <c r="C1047" i="2"/>
  <c r="B1047" i="2"/>
  <c r="C1046" i="2"/>
  <c r="B1046" i="2"/>
  <c r="C1045" i="2"/>
  <c r="B1045" i="2"/>
  <c r="C1044" i="2"/>
  <c r="B1044" i="2"/>
  <c r="C1043" i="2"/>
  <c r="B1043" i="2"/>
  <c r="C1042" i="2"/>
  <c r="B1042" i="2"/>
  <c r="C1041" i="2"/>
  <c r="B1041" i="2"/>
  <c r="C1040" i="2"/>
  <c r="B1040" i="2"/>
  <c r="C1039" i="2"/>
  <c r="B1039" i="2"/>
  <c r="C1038" i="2"/>
  <c r="B1038" i="2"/>
  <c r="C1037" i="2"/>
  <c r="B1037" i="2"/>
  <c r="C1036" i="2"/>
  <c r="B1036" i="2"/>
  <c r="C1035" i="2"/>
  <c r="B1035" i="2"/>
  <c r="C1034" i="2"/>
  <c r="B1034" i="2"/>
  <c r="C1033" i="2"/>
  <c r="B1033" i="2"/>
  <c r="C1032" i="2"/>
  <c r="B1032" i="2"/>
  <c r="C1031" i="2"/>
  <c r="B1031" i="2"/>
  <c r="C1030" i="2"/>
  <c r="B1030" i="2"/>
  <c r="C1029" i="2"/>
  <c r="B1029" i="2"/>
  <c r="C1028" i="2"/>
  <c r="B1028" i="2"/>
  <c r="C1027" i="2"/>
  <c r="B1027" i="2"/>
  <c r="C1026" i="2"/>
  <c r="B1026" i="2"/>
  <c r="C1025" i="2"/>
  <c r="B1025" i="2"/>
  <c r="C1024" i="2"/>
  <c r="B1024" i="2"/>
  <c r="C1023" i="2"/>
  <c r="B1023" i="2"/>
  <c r="C1022" i="2"/>
  <c r="B1022" i="2"/>
  <c r="C1021" i="2"/>
  <c r="B1021" i="2"/>
  <c r="C1020" i="2"/>
  <c r="B1020" i="2"/>
  <c r="C1019" i="2"/>
  <c r="B1019" i="2"/>
  <c r="C1018" i="2"/>
  <c r="B1018" i="2"/>
  <c r="C1017" i="2"/>
  <c r="B1017" i="2"/>
  <c r="C1016" i="2"/>
  <c r="B1016" i="2"/>
  <c r="C1015" i="2"/>
  <c r="B1015" i="2"/>
  <c r="C1014" i="2"/>
  <c r="B1014" i="2"/>
  <c r="C1013" i="2"/>
  <c r="B1013" i="2"/>
  <c r="C1012" i="2"/>
  <c r="B1012" i="2"/>
  <c r="C1011" i="2"/>
  <c r="B1011" i="2"/>
  <c r="C1010" i="2"/>
  <c r="B1010" i="2"/>
  <c r="C1009" i="2"/>
  <c r="B1009" i="2"/>
  <c r="C1008" i="2"/>
  <c r="B1008" i="2"/>
  <c r="C1007" i="2"/>
  <c r="B1007" i="2"/>
  <c r="C1006" i="2"/>
  <c r="B1006" i="2"/>
  <c r="C1005" i="2"/>
  <c r="B1005" i="2"/>
  <c r="C1004" i="2"/>
  <c r="B1004" i="2"/>
  <c r="C1003" i="2"/>
  <c r="B1003" i="2"/>
  <c r="C1002" i="2"/>
  <c r="B1002" i="2"/>
  <c r="C1001" i="2"/>
  <c r="B1001" i="2"/>
  <c r="C1000" i="2"/>
  <c r="B1000" i="2"/>
  <c r="C999" i="2"/>
  <c r="B999" i="2"/>
  <c r="C998" i="2"/>
  <c r="B998" i="2"/>
  <c r="C997" i="2"/>
  <c r="B997" i="2"/>
  <c r="C996" i="2"/>
  <c r="B996" i="2"/>
  <c r="C995" i="2"/>
  <c r="B995" i="2"/>
  <c r="C994" i="2"/>
  <c r="B994" i="2"/>
  <c r="C993" i="2"/>
  <c r="B993" i="2"/>
  <c r="C992" i="2"/>
  <c r="B992" i="2"/>
  <c r="C991" i="2"/>
  <c r="B991" i="2"/>
  <c r="C990" i="2"/>
  <c r="B990" i="2"/>
  <c r="C989" i="2"/>
  <c r="B989" i="2"/>
  <c r="C988" i="2"/>
  <c r="B988" i="2"/>
  <c r="C987" i="2"/>
  <c r="B987" i="2"/>
  <c r="C986" i="2"/>
  <c r="B986" i="2"/>
  <c r="C985" i="2"/>
  <c r="B985" i="2"/>
  <c r="C984" i="2"/>
  <c r="B984" i="2"/>
  <c r="C983" i="2"/>
  <c r="B983" i="2"/>
  <c r="C982" i="2"/>
  <c r="B982" i="2"/>
  <c r="C981" i="2"/>
  <c r="B981" i="2"/>
  <c r="C980" i="2"/>
  <c r="B980" i="2"/>
  <c r="C979" i="2"/>
  <c r="B979" i="2"/>
  <c r="C978" i="2"/>
  <c r="B978" i="2"/>
  <c r="C977" i="2"/>
  <c r="B977" i="2"/>
  <c r="C976" i="2"/>
  <c r="B976" i="2"/>
  <c r="C975" i="2"/>
  <c r="B975" i="2"/>
  <c r="C974" i="2"/>
  <c r="B974" i="2"/>
  <c r="C973" i="2"/>
  <c r="B973" i="2"/>
  <c r="C972" i="2"/>
  <c r="B972" i="2"/>
  <c r="C971" i="2"/>
  <c r="B971" i="2"/>
  <c r="C970" i="2"/>
  <c r="B970" i="2"/>
  <c r="C969" i="2"/>
  <c r="B969" i="2"/>
  <c r="C968" i="2"/>
  <c r="B968" i="2"/>
  <c r="C967" i="2"/>
  <c r="B967" i="2"/>
  <c r="C966" i="2"/>
  <c r="B966" i="2"/>
  <c r="C965" i="2"/>
  <c r="B965" i="2"/>
  <c r="C964" i="2"/>
  <c r="B964" i="2"/>
  <c r="C963" i="2"/>
  <c r="B963" i="2"/>
  <c r="C962" i="2"/>
  <c r="B962" i="2"/>
  <c r="C961" i="2"/>
  <c r="B961" i="2"/>
  <c r="C960" i="2"/>
  <c r="B960" i="2"/>
  <c r="C959" i="2"/>
  <c r="B959" i="2"/>
  <c r="C958" i="2"/>
  <c r="B958" i="2"/>
  <c r="C957" i="2"/>
  <c r="B957" i="2"/>
  <c r="C956" i="2"/>
  <c r="B956" i="2"/>
  <c r="C955" i="2"/>
  <c r="B955" i="2"/>
  <c r="C954" i="2"/>
  <c r="B954" i="2"/>
  <c r="C953" i="2"/>
  <c r="B953" i="2"/>
  <c r="C952" i="2"/>
  <c r="B952" i="2"/>
  <c r="C951" i="2"/>
  <c r="B951" i="2"/>
  <c r="C950" i="2"/>
  <c r="B950" i="2"/>
  <c r="C949" i="2"/>
  <c r="B949" i="2"/>
  <c r="C948" i="2"/>
  <c r="B948" i="2"/>
  <c r="C947" i="2"/>
  <c r="B947" i="2"/>
  <c r="C946" i="2"/>
  <c r="B946" i="2"/>
  <c r="C945" i="2"/>
  <c r="B945" i="2"/>
  <c r="C944" i="2"/>
  <c r="B944" i="2"/>
  <c r="C943" i="2"/>
  <c r="B943" i="2"/>
  <c r="C942" i="2"/>
  <c r="B942" i="2"/>
  <c r="C941" i="2"/>
  <c r="B941" i="2"/>
  <c r="C940" i="2"/>
  <c r="B940" i="2"/>
  <c r="C939" i="2"/>
  <c r="B939" i="2"/>
  <c r="C938" i="2"/>
  <c r="B938" i="2"/>
  <c r="C937" i="2"/>
  <c r="B937" i="2"/>
  <c r="C936" i="2"/>
  <c r="B936" i="2"/>
  <c r="C935" i="2"/>
  <c r="B935" i="2"/>
  <c r="C934" i="2"/>
  <c r="B934" i="2"/>
  <c r="C933" i="2"/>
  <c r="B933" i="2"/>
  <c r="C932" i="2"/>
  <c r="B932" i="2"/>
  <c r="C931" i="2"/>
  <c r="B931" i="2"/>
  <c r="C930" i="2"/>
  <c r="B930" i="2"/>
  <c r="C929" i="2"/>
  <c r="B929" i="2"/>
  <c r="C928" i="2"/>
  <c r="B928" i="2"/>
  <c r="C927" i="2"/>
  <c r="B927" i="2"/>
  <c r="C926" i="2"/>
  <c r="B926" i="2"/>
  <c r="C925" i="2"/>
  <c r="B925" i="2"/>
  <c r="C924" i="2"/>
  <c r="B924" i="2"/>
  <c r="C923" i="2"/>
  <c r="B923" i="2"/>
  <c r="C922" i="2"/>
  <c r="B922" i="2"/>
  <c r="C921" i="2"/>
  <c r="B921" i="2"/>
  <c r="C920" i="2"/>
  <c r="B920" i="2"/>
  <c r="C919" i="2"/>
  <c r="B919" i="2"/>
  <c r="C918" i="2"/>
  <c r="B918" i="2"/>
  <c r="C917" i="2"/>
  <c r="B917" i="2"/>
  <c r="C916" i="2"/>
  <c r="B916" i="2"/>
  <c r="C915" i="2"/>
  <c r="B915" i="2"/>
  <c r="C914" i="2"/>
  <c r="B914" i="2"/>
  <c r="C913" i="2"/>
  <c r="B913" i="2"/>
  <c r="C912" i="2"/>
  <c r="B912" i="2"/>
  <c r="C911" i="2"/>
  <c r="B911" i="2"/>
  <c r="C910" i="2"/>
  <c r="B910" i="2"/>
  <c r="C909" i="2"/>
  <c r="B909" i="2"/>
  <c r="C908" i="2"/>
  <c r="B908" i="2"/>
  <c r="C907" i="2"/>
  <c r="B907" i="2"/>
  <c r="C906" i="2"/>
  <c r="B906" i="2"/>
  <c r="C905" i="2"/>
  <c r="B905" i="2"/>
  <c r="C904" i="2"/>
  <c r="B904" i="2"/>
  <c r="C903" i="2"/>
  <c r="B903" i="2"/>
  <c r="C902" i="2"/>
  <c r="B902" i="2"/>
  <c r="C901" i="2"/>
  <c r="B901" i="2"/>
  <c r="C900" i="2"/>
  <c r="B900" i="2"/>
  <c r="C899" i="2"/>
  <c r="B899" i="2"/>
  <c r="C898" i="2"/>
  <c r="B898" i="2"/>
  <c r="C897" i="2"/>
  <c r="B897" i="2"/>
  <c r="C896" i="2"/>
  <c r="B896" i="2"/>
  <c r="C895" i="2"/>
  <c r="B895" i="2"/>
  <c r="C894" i="2"/>
  <c r="B894" i="2"/>
  <c r="C893" i="2"/>
  <c r="B893" i="2"/>
  <c r="C892" i="2"/>
  <c r="B892" i="2"/>
  <c r="C891" i="2"/>
  <c r="B891" i="2"/>
  <c r="C890" i="2"/>
  <c r="B890" i="2"/>
  <c r="C889" i="2"/>
  <c r="B889" i="2"/>
  <c r="C888" i="2"/>
  <c r="B888" i="2"/>
  <c r="C887" i="2"/>
  <c r="B887" i="2"/>
  <c r="C886" i="2"/>
  <c r="B886" i="2"/>
  <c r="C885" i="2"/>
  <c r="B885" i="2"/>
  <c r="C884" i="2"/>
  <c r="B884" i="2"/>
  <c r="C883" i="2"/>
  <c r="B883" i="2"/>
  <c r="C882" i="2"/>
  <c r="B882" i="2"/>
  <c r="C881" i="2"/>
  <c r="B881" i="2"/>
  <c r="C880" i="2"/>
  <c r="B880" i="2"/>
  <c r="C879" i="2"/>
  <c r="B879" i="2"/>
  <c r="C878" i="2"/>
  <c r="B878" i="2"/>
  <c r="C877" i="2"/>
  <c r="B877" i="2"/>
  <c r="C876" i="2"/>
  <c r="B876" i="2"/>
  <c r="C875" i="2"/>
  <c r="B875" i="2"/>
  <c r="C874" i="2"/>
  <c r="B874" i="2"/>
  <c r="C873" i="2"/>
  <c r="B873" i="2"/>
  <c r="C872" i="2"/>
  <c r="B872" i="2"/>
  <c r="C871" i="2"/>
  <c r="B871" i="2"/>
  <c r="C870" i="2"/>
  <c r="B870" i="2"/>
  <c r="C869" i="2"/>
  <c r="B869" i="2"/>
  <c r="C868" i="2"/>
  <c r="B868" i="2"/>
  <c r="C867" i="2"/>
  <c r="B867" i="2"/>
  <c r="C866" i="2"/>
  <c r="B866" i="2"/>
  <c r="C865" i="2"/>
  <c r="B865" i="2"/>
  <c r="C864" i="2"/>
  <c r="B864" i="2"/>
  <c r="C863" i="2"/>
  <c r="B863" i="2"/>
  <c r="C862" i="2"/>
  <c r="B862" i="2"/>
  <c r="C861" i="2"/>
  <c r="B861" i="2"/>
  <c r="C860" i="2"/>
  <c r="B860" i="2"/>
  <c r="C859" i="2"/>
  <c r="B859" i="2"/>
  <c r="C858" i="2"/>
  <c r="B858" i="2"/>
  <c r="C1081" i="3"/>
  <c r="B1081" i="3"/>
  <c r="C1080" i="3"/>
  <c r="B1080" i="3"/>
  <c r="C1079" i="3"/>
  <c r="B1079" i="3"/>
  <c r="C1078" i="3"/>
  <c r="B1078" i="3"/>
  <c r="C1077" i="3"/>
  <c r="B1077" i="3"/>
  <c r="C1076" i="3"/>
  <c r="B1076" i="3"/>
  <c r="C1075" i="3"/>
  <c r="B1075" i="3"/>
  <c r="C1074" i="3"/>
  <c r="B1074" i="3"/>
  <c r="C1073" i="3"/>
  <c r="B1073" i="3"/>
  <c r="C1072" i="3"/>
  <c r="B1072" i="3"/>
  <c r="C1071" i="3"/>
  <c r="B1071" i="3"/>
  <c r="C1070" i="3"/>
  <c r="B1070" i="3"/>
  <c r="C1069" i="3"/>
  <c r="B1069" i="3"/>
  <c r="C1068" i="3"/>
  <c r="B1068" i="3"/>
  <c r="C1067" i="3"/>
  <c r="B1067" i="3"/>
  <c r="C1066" i="3"/>
  <c r="B1066" i="3"/>
  <c r="C1065" i="3"/>
  <c r="B1065" i="3"/>
  <c r="C1064" i="3"/>
  <c r="B1064" i="3"/>
  <c r="C1063" i="3"/>
  <c r="B1063" i="3"/>
  <c r="C1062" i="3"/>
  <c r="B1062" i="3"/>
  <c r="C1061" i="3"/>
  <c r="B1061" i="3"/>
  <c r="C1060" i="3"/>
  <c r="B1060" i="3"/>
  <c r="C1059" i="3"/>
  <c r="B1059" i="3"/>
  <c r="C1058" i="3"/>
  <c r="B1058" i="3"/>
  <c r="C1057" i="3"/>
  <c r="B1057" i="3"/>
  <c r="C1056" i="3"/>
  <c r="B1056" i="3"/>
  <c r="C1055" i="3"/>
  <c r="B1055" i="3"/>
  <c r="C1054" i="3"/>
  <c r="B1054" i="3"/>
  <c r="C1053" i="3"/>
  <c r="B1053" i="3"/>
  <c r="C1052" i="3"/>
  <c r="B1052" i="3"/>
  <c r="C1051" i="3"/>
  <c r="B1051" i="3"/>
  <c r="C1050" i="3"/>
  <c r="B1050" i="3"/>
  <c r="C1049" i="3"/>
  <c r="B1049" i="3"/>
  <c r="C1048" i="3"/>
  <c r="B1048" i="3"/>
  <c r="C1047" i="3"/>
  <c r="B1047" i="3"/>
  <c r="C1046" i="3"/>
  <c r="B1046" i="3"/>
  <c r="C1045" i="3"/>
  <c r="B1045" i="3"/>
  <c r="C1044" i="3"/>
  <c r="B1044" i="3"/>
  <c r="C1043" i="3"/>
  <c r="B1043" i="3"/>
  <c r="C1042" i="3"/>
  <c r="B1042" i="3"/>
  <c r="C1041" i="3"/>
  <c r="B1041" i="3"/>
  <c r="C1040" i="3"/>
  <c r="B1040" i="3"/>
  <c r="C1039" i="3"/>
  <c r="B1039" i="3"/>
  <c r="C1038" i="3"/>
  <c r="B1038" i="3"/>
  <c r="C1037" i="3"/>
  <c r="B1037" i="3"/>
  <c r="C1036" i="3"/>
  <c r="B1036" i="3"/>
  <c r="C1035" i="3"/>
  <c r="B1035" i="3"/>
  <c r="C1034" i="3"/>
  <c r="B1034" i="3"/>
  <c r="C1033" i="3"/>
  <c r="B1033" i="3"/>
  <c r="C1032" i="3"/>
  <c r="B1032" i="3"/>
  <c r="C1031" i="3"/>
  <c r="B1031" i="3"/>
  <c r="C1030" i="3"/>
  <c r="B1030" i="3"/>
  <c r="C1029" i="3"/>
  <c r="B1029" i="3"/>
  <c r="C1028" i="3"/>
  <c r="B1028" i="3"/>
  <c r="C1027" i="3"/>
  <c r="B1027" i="3"/>
  <c r="C1026" i="3"/>
  <c r="B1026" i="3"/>
  <c r="C1025" i="3"/>
  <c r="B1025" i="3"/>
  <c r="C1024" i="3"/>
  <c r="B1024" i="3"/>
  <c r="C1023" i="3"/>
  <c r="B1023" i="3"/>
  <c r="C1022" i="3"/>
  <c r="B1022" i="3"/>
  <c r="C1021" i="3"/>
  <c r="B1021" i="3"/>
  <c r="C1020" i="3"/>
  <c r="B1020" i="3"/>
  <c r="C1019" i="3"/>
  <c r="B1019" i="3"/>
  <c r="C1018" i="3"/>
  <c r="B1018" i="3"/>
  <c r="C1017" i="3"/>
  <c r="B1017" i="3"/>
  <c r="C1016" i="3"/>
  <c r="B1016" i="3"/>
  <c r="C1015" i="3"/>
  <c r="B1015" i="3"/>
  <c r="C1014" i="3"/>
  <c r="B1014" i="3"/>
  <c r="C1013" i="3"/>
  <c r="B1013" i="3"/>
  <c r="C1012" i="3"/>
  <c r="B1012" i="3"/>
  <c r="C1011" i="3"/>
  <c r="B1011" i="3"/>
  <c r="C1010" i="3"/>
  <c r="B1010" i="3"/>
  <c r="C1009" i="3"/>
  <c r="B1009" i="3"/>
  <c r="C1008" i="3"/>
  <c r="B1008" i="3"/>
  <c r="C1007" i="3"/>
  <c r="B1007" i="3"/>
  <c r="C1006" i="3"/>
  <c r="B1006" i="3"/>
  <c r="C1005" i="3"/>
  <c r="B1005" i="3"/>
  <c r="C1004" i="3"/>
  <c r="B1004" i="3"/>
  <c r="C1003" i="3"/>
  <c r="B1003" i="3"/>
  <c r="C1002" i="3"/>
  <c r="B1002" i="3"/>
  <c r="C1001" i="3"/>
  <c r="B1001" i="3"/>
  <c r="C1000" i="3"/>
  <c r="B1000" i="3"/>
  <c r="C999" i="3"/>
  <c r="B999" i="3"/>
  <c r="C998" i="3"/>
  <c r="B998" i="3"/>
  <c r="C997" i="3"/>
  <c r="B997" i="3"/>
  <c r="C996" i="3"/>
  <c r="B996" i="3"/>
  <c r="C995" i="3"/>
  <c r="B995" i="3"/>
  <c r="C994" i="3"/>
  <c r="B994" i="3"/>
  <c r="C993" i="3"/>
  <c r="B993" i="3"/>
  <c r="C992" i="3"/>
  <c r="B992" i="3"/>
  <c r="C991" i="3"/>
  <c r="B991" i="3"/>
  <c r="C990" i="3"/>
  <c r="B990" i="3"/>
  <c r="C989" i="3"/>
  <c r="B989" i="3"/>
  <c r="C988" i="3"/>
  <c r="B988" i="3"/>
  <c r="C987" i="3"/>
  <c r="B987" i="3"/>
  <c r="C986" i="3"/>
  <c r="B986" i="3"/>
  <c r="C985" i="3"/>
  <c r="B985" i="3"/>
  <c r="C984" i="3"/>
  <c r="B984" i="3"/>
  <c r="C983" i="3"/>
  <c r="B983" i="3"/>
  <c r="C982" i="3"/>
  <c r="B982" i="3"/>
  <c r="C981" i="3"/>
  <c r="B981" i="3"/>
  <c r="C980" i="3"/>
  <c r="B980" i="3"/>
  <c r="C979" i="3"/>
  <c r="B979" i="3"/>
  <c r="C978" i="3"/>
  <c r="B978" i="3"/>
  <c r="C977" i="3"/>
  <c r="B977" i="3"/>
  <c r="C976" i="3"/>
  <c r="B976" i="3"/>
  <c r="C975" i="3"/>
  <c r="B975" i="3"/>
  <c r="C974" i="3"/>
  <c r="B974" i="3"/>
  <c r="C973" i="3"/>
  <c r="B973" i="3"/>
  <c r="C972" i="3"/>
  <c r="B972" i="3"/>
  <c r="C971" i="3"/>
  <c r="B971" i="3"/>
  <c r="C970" i="3"/>
  <c r="B970" i="3"/>
  <c r="C969" i="3"/>
  <c r="B969" i="3"/>
  <c r="C968" i="3"/>
  <c r="B968" i="3"/>
  <c r="C967" i="3"/>
  <c r="B967" i="3"/>
  <c r="C966" i="3"/>
  <c r="B966" i="3"/>
  <c r="C965" i="3"/>
  <c r="B965" i="3"/>
  <c r="C964" i="3"/>
  <c r="B964" i="3"/>
  <c r="C963" i="3"/>
  <c r="B963" i="3"/>
  <c r="C962" i="3"/>
  <c r="B962" i="3"/>
  <c r="C961" i="3"/>
  <c r="B961" i="3"/>
  <c r="C960" i="3"/>
  <c r="B960" i="3"/>
  <c r="C959" i="3"/>
  <c r="B959" i="3"/>
  <c r="C958" i="3"/>
  <c r="B958" i="3"/>
  <c r="C957" i="3"/>
  <c r="B957" i="3"/>
  <c r="C956" i="3"/>
  <c r="B956" i="3"/>
  <c r="C955" i="3"/>
  <c r="B955" i="3"/>
  <c r="C954" i="3"/>
  <c r="B954" i="3"/>
  <c r="C953" i="3"/>
  <c r="B953" i="3"/>
  <c r="C952" i="3"/>
  <c r="B952" i="3"/>
  <c r="C951" i="3"/>
  <c r="B951" i="3"/>
  <c r="C950" i="3"/>
  <c r="B950" i="3"/>
  <c r="C949" i="3"/>
  <c r="B949" i="3"/>
  <c r="C948" i="3"/>
  <c r="B948" i="3"/>
  <c r="C947" i="3"/>
  <c r="B947" i="3"/>
  <c r="C946" i="3"/>
  <c r="B946" i="3"/>
  <c r="C945" i="3"/>
  <c r="B945" i="3"/>
  <c r="C944" i="3"/>
  <c r="B944" i="3"/>
  <c r="C943" i="3"/>
  <c r="B943" i="3"/>
  <c r="C942" i="3"/>
  <c r="B942" i="3"/>
  <c r="C941" i="3"/>
  <c r="B941" i="3"/>
  <c r="C940" i="3"/>
  <c r="B940" i="3"/>
  <c r="C939" i="3"/>
  <c r="B939" i="3"/>
  <c r="C938" i="3"/>
  <c r="B938" i="3"/>
  <c r="C937" i="3"/>
  <c r="B937" i="3"/>
  <c r="C936" i="3"/>
  <c r="B936" i="3"/>
  <c r="C935" i="3"/>
  <c r="B935" i="3"/>
  <c r="C934" i="3"/>
  <c r="B934" i="3"/>
  <c r="C933" i="3"/>
  <c r="B933" i="3"/>
  <c r="C932" i="3"/>
  <c r="B932" i="3"/>
  <c r="C931" i="3"/>
  <c r="B931" i="3"/>
  <c r="C930" i="3"/>
  <c r="B930" i="3"/>
  <c r="C929" i="3"/>
  <c r="B929" i="3"/>
  <c r="C928" i="3"/>
  <c r="B928" i="3"/>
  <c r="C927" i="3"/>
  <c r="B927" i="3"/>
  <c r="C926" i="3"/>
  <c r="B926" i="3"/>
  <c r="C925" i="3"/>
  <c r="B925" i="3"/>
  <c r="C924" i="3"/>
  <c r="B924" i="3"/>
  <c r="C923" i="3"/>
  <c r="B923" i="3"/>
  <c r="C922" i="3"/>
  <c r="B922" i="3"/>
  <c r="C921" i="3"/>
  <c r="B921" i="3"/>
  <c r="C920" i="3"/>
  <c r="B920" i="3"/>
  <c r="C919" i="3"/>
  <c r="B919" i="3"/>
  <c r="C918" i="3"/>
  <c r="B918" i="3"/>
  <c r="C917" i="3"/>
  <c r="B917" i="3"/>
  <c r="C916" i="3"/>
  <c r="B916" i="3"/>
  <c r="C915" i="3"/>
  <c r="B915" i="3"/>
  <c r="C914" i="3"/>
  <c r="B914" i="3"/>
  <c r="C913" i="3"/>
  <c r="B913" i="3"/>
  <c r="C912" i="3"/>
  <c r="B912" i="3"/>
  <c r="C911" i="3"/>
  <c r="B911" i="3"/>
  <c r="C910" i="3"/>
  <c r="B910" i="3"/>
  <c r="C909" i="3"/>
  <c r="B909" i="3"/>
  <c r="C908" i="3"/>
  <c r="B908" i="3"/>
  <c r="C907" i="3"/>
  <c r="B907" i="3"/>
  <c r="C906" i="3"/>
  <c r="B906" i="3"/>
  <c r="C905" i="3"/>
  <c r="B905" i="3"/>
  <c r="C904" i="3"/>
  <c r="B904" i="3"/>
  <c r="C903" i="3"/>
  <c r="B903" i="3"/>
  <c r="C902" i="3"/>
  <c r="B902" i="3"/>
  <c r="C901" i="3"/>
  <c r="B901" i="3"/>
  <c r="C900" i="3"/>
  <c r="B900" i="3"/>
  <c r="C899" i="3"/>
  <c r="B899" i="3"/>
  <c r="C898" i="3"/>
  <c r="B898" i="3"/>
  <c r="C897" i="3"/>
  <c r="B897" i="3"/>
  <c r="C896" i="3"/>
  <c r="B896" i="3"/>
  <c r="C895" i="3"/>
  <c r="B895" i="3"/>
  <c r="C894" i="3"/>
  <c r="B894" i="3"/>
  <c r="C893" i="3"/>
  <c r="B893" i="3"/>
  <c r="C892" i="3"/>
  <c r="B892" i="3"/>
  <c r="C891" i="3"/>
  <c r="B891" i="3"/>
  <c r="C890" i="3"/>
  <c r="B890" i="3"/>
  <c r="C889" i="3"/>
  <c r="B889" i="3"/>
  <c r="C888" i="3"/>
  <c r="B888" i="3"/>
  <c r="C887" i="3"/>
  <c r="B887" i="3"/>
  <c r="C886" i="3"/>
  <c r="B886" i="3"/>
  <c r="C885" i="3"/>
  <c r="B885" i="3"/>
  <c r="C884" i="3"/>
  <c r="B884" i="3"/>
  <c r="C883" i="3"/>
  <c r="B883" i="3"/>
  <c r="C882" i="3"/>
  <c r="B882" i="3"/>
  <c r="C881" i="3"/>
  <c r="B881" i="3"/>
  <c r="C880" i="3"/>
  <c r="B880" i="3"/>
  <c r="C879" i="3"/>
  <c r="B879" i="3"/>
  <c r="C878" i="3"/>
  <c r="B878" i="3"/>
  <c r="C877" i="3"/>
  <c r="B877" i="3"/>
  <c r="C876" i="3"/>
  <c r="B876" i="3"/>
  <c r="C875" i="3"/>
  <c r="B875" i="3"/>
  <c r="C874" i="3"/>
  <c r="B874" i="3"/>
  <c r="C873" i="3"/>
  <c r="B873" i="3"/>
  <c r="C872" i="3"/>
  <c r="B872" i="3"/>
  <c r="C871" i="3"/>
  <c r="B871" i="3"/>
  <c r="C870" i="3"/>
  <c r="B870" i="3"/>
  <c r="C869" i="3"/>
  <c r="B869" i="3"/>
  <c r="C868" i="3"/>
  <c r="B868" i="3"/>
  <c r="C867" i="3"/>
  <c r="B867" i="3"/>
  <c r="C866" i="3"/>
  <c r="B866" i="3"/>
  <c r="C865" i="3"/>
  <c r="B865" i="3"/>
  <c r="C864" i="3"/>
  <c r="B864" i="3"/>
  <c r="C863" i="3"/>
  <c r="B863" i="3"/>
  <c r="C862" i="3"/>
  <c r="B862" i="3"/>
  <c r="C861" i="3"/>
  <c r="B861" i="3"/>
  <c r="C860" i="3"/>
  <c r="B860" i="3"/>
  <c r="C859" i="3"/>
  <c r="B859" i="3"/>
  <c r="C858" i="3"/>
  <c r="B858" i="3"/>
  <c r="V2" i="5" l="1"/>
  <c r="W47" i="3"/>
  <c r="F72" i="27" l="1"/>
  <c r="F71" i="27"/>
  <c r="F70" i="27"/>
  <c r="F69" i="27"/>
  <c r="F68" i="27"/>
  <c r="F67" i="27"/>
  <c r="F66" i="27"/>
  <c r="F65" i="27"/>
  <c r="F64" i="27"/>
  <c r="F63" i="27"/>
  <c r="F62" i="27"/>
  <c r="F61" i="27"/>
  <c r="F60"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F7" i="27"/>
  <c r="F6" i="27"/>
  <c r="F5" i="27"/>
  <c r="F4" i="27"/>
  <c r="F3" i="27"/>
  <c r="C7" i="6" l="1"/>
  <c r="C6" i="6"/>
  <c r="V1061" i="5" l="1"/>
  <c r="V1060" i="5"/>
  <c r="V1059" i="5"/>
  <c r="V1058" i="5"/>
  <c r="V1057" i="5"/>
  <c r="V1056" i="5"/>
  <c r="V1055" i="5"/>
  <c r="V1054" i="5"/>
  <c r="V1053" i="5"/>
  <c r="V1052" i="5"/>
  <c r="V1051" i="5"/>
  <c r="V1050" i="5"/>
  <c r="V1049" i="5"/>
  <c r="V1048" i="5"/>
  <c r="V1047" i="5"/>
  <c r="V1046" i="5"/>
  <c r="V1045" i="5"/>
  <c r="V1044" i="5"/>
  <c r="V1043" i="5"/>
  <c r="V1042" i="5"/>
  <c r="V1041" i="5"/>
  <c r="V1040" i="5"/>
  <c r="V1039" i="5"/>
  <c r="V1038" i="5"/>
  <c r="V1037" i="5"/>
  <c r="V1036" i="5"/>
  <c r="V1035" i="5"/>
  <c r="V1034" i="5"/>
  <c r="V1033" i="5"/>
  <c r="V1032" i="5"/>
  <c r="V1031" i="5"/>
  <c r="V1030" i="5"/>
  <c r="V1029" i="5"/>
  <c r="V1028" i="5"/>
  <c r="V1027" i="5"/>
  <c r="V1026" i="5"/>
  <c r="V1025" i="5"/>
  <c r="V1024" i="5"/>
  <c r="V1023" i="5"/>
  <c r="V1022" i="5"/>
  <c r="V1021" i="5"/>
  <c r="V1020" i="5"/>
  <c r="V1019" i="5"/>
  <c r="V1018" i="5"/>
  <c r="V1017" i="5"/>
  <c r="V1016" i="5"/>
  <c r="V1015" i="5"/>
  <c r="V1014" i="5"/>
  <c r="V1013" i="5"/>
  <c r="V1012" i="5"/>
  <c r="V1011" i="5"/>
  <c r="V1010" i="5"/>
  <c r="V1009" i="5"/>
  <c r="V1008" i="5"/>
  <c r="V1007" i="5"/>
  <c r="V1006" i="5"/>
  <c r="V1005" i="5"/>
  <c r="V1004" i="5"/>
  <c r="V1003" i="5"/>
  <c r="V1002" i="5"/>
  <c r="V1001" i="5"/>
  <c r="V1000" i="5"/>
  <c r="V999" i="5"/>
  <c r="V998" i="5"/>
  <c r="V997" i="5"/>
  <c r="V996" i="5"/>
  <c r="V995" i="5"/>
  <c r="V994" i="5"/>
  <c r="V993" i="5"/>
  <c r="V992" i="5"/>
  <c r="V991" i="5"/>
  <c r="V990" i="5"/>
  <c r="V989" i="5"/>
  <c r="V988" i="5"/>
  <c r="V987" i="5"/>
  <c r="V986" i="5"/>
  <c r="V985" i="5"/>
  <c r="V984" i="5"/>
  <c r="V983" i="5"/>
  <c r="V982" i="5"/>
  <c r="V981" i="5"/>
  <c r="V980" i="5"/>
  <c r="V979" i="5"/>
  <c r="V978" i="5"/>
  <c r="V977" i="5"/>
  <c r="V976" i="5"/>
  <c r="V975" i="5"/>
  <c r="V974" i="5"/>
  <c r="V973" i="5"/>
  <c r="V972" i="5"/>
  <c r="V971" i="5"/>
  <c r="V970" i="5"/>
  <c r="V969" i="5"/>
  <c r="V968" i="5"/>
  <c r="V967" i="5"/>
  <c r="V966" i="5"/>
  <c r="V965" i="5"/>
  <c r="V964" i="5"/>
  <c r="V963" i="5"/>
  <c r="V962" i="5"/>
  <c r="V961" i="5"/>
  <c r="V960" i="5"/>
  <c r="V959" i="5"/>
  <c r="V958" i="5"/>
  <c r="V957" i="5"/>
  <c r="V956" i="5"/>
  <c r="V955" i="5"/>
  <c r="V954" i="5"/>
  <c r="V953" i="5"/>
  <c r="V952" i="5"/>
  <c r="V951" i="5"/>
  <c r="V950" i="5"/>
  <c r="V949" i="5"/>
  <c r="V948" i="5"/>
  <c r="V947" i="5"/>
  <c r="V946" i="5"/>
  <c r="V945" i="5"/>
  <c r="V944" i="5"/>
  <c r="V943" i="5"/>
  <c r="V942" i="5"/>
  <c r="V941" i="5"/>
  <c r="V940" i="5"/>
  <c r="V939" i="5"/>
  <c r="V938" i="5"/>
  <c r="V937" i="5"/>
  <c r="V936" i="5"/>
  <c r="V935" i="5"/>
  <c r="V934" i="5"/>
  <c r="V933" i="5"/>
  <c r="V932" i="5"/>
  <c r="V931" i="5"/>
  <c r="V930" i="5"/>
  <c r="V929" i="5"/>
  <c r="V928" i="5"/>
  <c r="V927" i="5"/>
  <c r="V926" i="5"/>
  <c r="V925" i="5"/>
  <c r="V924" i="5"/>
  <c r="V923" i="5"/>
  <c r="V922" i="5"/>
  <c r="V921" i="5"/>
  <c r="V920" i="5"/>
  <c r="V919" i="5"/>
  <c r="V918" i="5"/>
  <c r="V917" i="5"/>
  <c r="V916" i="5"/>
  <c r="V915" i="5"/>
  <c r="V914" i="5"/>
  <c r="V913" i="5"/>
  <c r="V912" i="5"/>
  <c r="V911" i="5"/>
  <c r="V910" i="5"/>
  <c r="V909" i="5"/>
  <c r="V908" i="5"/>
  <c r="V907" i="5"/>
  <c r="V906" i="5"/>
  <c r="V905" i="5"/>
  <c r="V904" i="5"/>
  <c r="V903" i="5"/>
  <c r="V902" i="5"/>
  <c r="V901" i="5"/>
  <c r="V900" i="5"/>
  <c r="V899" i="5"/>
  <c r="V898" i="5"/>
  <c r="V897" i="5"/>
  <c r="V896" i="5"/>
  <c r="V895" i="5"/>
  <c r="V894" i="5"/>
  <c r="V893" i="5"/>
  <c r="V892" i="5"/>
  <c r="V891" i="5"/>
  <c r="V890" i="5"/>
  <c r="V889" i="5"/>
  <c r="V888" i="5"/>
  <c r="V887" i="5"/>
  <c r="V886" i="5"/>
  <c r="V885" i="5"/>
  <c r="V884" i="5"/>
  <c r="V883" i="5"/>
  <c r="V882" i="5"/>
  <c r="V881" i="5"/>
  <c r="V880" i="5"/>
  <c r="V879" i="5"/>
  <c r="V878" i="5"/>
  <c r="V877" i="5"/>
  <c r="V876" i="5"/>
  <c r="V875" i="5"/>
  <c r="V874" i="5"/>
  <c r="V873" i="5"/>
  <c r="V872" i="5"/>
  <c r="V871" i="5"/>
  <c r="V870" i="5"/>
  <c r="V869" i="5"/>
  <c r="V868" i="5"/>
  <c r="V867" i="5"/>
  <c r="V866" i="5"/>
  <c r="V865" i="5"/>
  <c r="V864" i="5"/>
  <c r="V863" i="5"/>
  <c r="V862" i="5"/>
  <c r="V861" i="5"/>
  <c r="V860" i="5"/>
  <c r="V859" i="5"/>
  <c r="V858" i="5"/>
  <c r="V857" i="5"/>
  <c r="V856" i="5"/>
  <c r="V855" i="5"/>
  <c r="V854" i="5"/>
  <c r="V853" i="5"/>
  <c r="V852" i="5"/>
  <c r="V851" i="5"/>
  <c r="V850" i="5"/>
  <c r="V849" i="5"/>
  <c r="V848" i="5"/>
  <c r="V847" i="5"/>
  <c r="V846" i="5"/>
  <c r="V845" i="5"/>
  <c r="V844" i="5"/>
  <c r="V843" i="5"/>
  <c r="V842" i="5"/>
  <c r="V841" i="5"/>
  <c r="V840" i="5"/>
  <c r="V839" i="5"/>
  <c r="V838" i="5"/>
  <c r="V837" i="5"/>
  <c r="V836" i="5"/>
  <c r="V835" i="5"/>
  <c r="V834" i="5"/>
  <c r="V833" i="5"/>
  <c r="V832" i="5"/>
  <c r="V831" i="5"/>
  <c r="V830" i="5"/>
  <c r="V829" i="5"/>
  <c r="V828" i="5"/>
  <c r="V827" i="5"/>
  <c r="V825" i="5"/>
  <c r="V824" i="5"/>
  <c r="V823" i="5"/>
  <c r="V822" i="5"/>
  <c r="V821" i="5"/>
  <c r="V820" i="5"/>
  <c r="V819" i="5"/>
  <c r="V818" i="5"/>
  <c r="V817" i="5"/>
  <c r="V816" i="5"/>
  <c r="V815" i="5"/>
  <c r="V814" i="5"/>
  <c r="V813" i="5"/>
  <c r="V812" i="5"/>
  <c r="V811" i="5"/>
  <c r="V810" i="5"/>
  <c r="V809" i="5"/>
  <c r="V808" i="5"/>
  <c r="V807" i="5"/>
  <c r="V806" i="5"/>
  <c r="V805" i="5"/>
  <c r="V804" i="5"/>
  <c r="V803" i="5"/>
  <c r="V802" i="5"/>
  <c r="V801" i="5"/>
  <c r="V800" i="5"/>
  <c r="V799" i="5"/>
  <c r="V798" i="5"/>
  <c r="V797" i="5"/>
  <c r="V796" i="5"/>
  <c r="V795" i="5"/>
  <c r="V794" i="5"/>
  <c r="V793" i="5"/>
  <c r="V792" i="5"/>
  <c r="V791" i="5"/>
  <c r="V790" i="5"/>
  <c r="V789" i="5"/>
  <c r="V788" i="5"/>
  <c r="V787" i="5"/>
  <c r="V786" i="5"/>
  <c r="V785" i="5"/>
  <c r="V784" i="5"/>
  <c r="V783" i="5"/>
  <c r="V782" i="5"/>
  <c r="V781" i="5"/>
  <c r="V780" i="5"/>
  <c r="V779" i="5"/>
  <c r="V778" i="5"/>
  <c r="V777" i="5"/>
  <c r="V776" i="5"/>
  <c r="V775" i="5"/>
  <c r="V774" i="5"/>
  <c r="V773" i="5"/>
  <c r="V772" i="5"/>
  <c r="V771" i="5"/>
  <c r="V770" i="5"/>
  <c r="V769" i="5"/>
  <c r="V768" i="5"/>
  <c r="V767" i="5"/>
  <c r="V766" i="5"/>
  <c r="V765" i="5"/>
  <c r="V764" i="5"/>
  <c r="V763" i="5"/>
  <c r="V762" i="5"/>
  <c r="V761" i="5"/>
  <c r="V760" i="5"/>
  <c r="V759" i="5"/>
  <c r="V758" i="5"/>
  <c r="V757" i="5"/>
  <c r="V756" i="5"/>
  <c r="V755" i="5"/>
  <c r="V754" i="5"/>
  <c r="V753" i="5"/>
  <c r="V752" i="5"/>
  <c r="V751" i="5"/>
  <c r="V750" i="5"/>
  <c r="V749" i="5"/>
  <c r="V748" i="5"/>
  <c r="V747" i="5"/>
  <c r="V746" i="5"/>
  <c r="V745" i="5"/>
  <c r="V744" i="5"/>
  <c r="V743" i="5"/>
  <c r="V742" i="5"/>
  <c r="V741" i="5"/>
  <c r="V740" i="5"/>
  <c r="V739" i="5"/>
  <c r="V738" i="5"/>
  <c r="V737" i="5"/>
  <c r="V736" i="5"/>
  <c r="V735" i="5"/>
  <c r="V734" i="5"/>
  <c r="V733" i="5"/>
  <c r="V732" i="5"/>
  <c r="V731" i="5"/>
  <c r="V730" i="5"/>
  <c r="V729" i="5"/>
  <c r="V728" i="5"/>
  <c r="V727" i="5"/>
  <c r="V726" i="5"/>
  <c r="V725" i="5"/>
  <c r="V724" i="5"/>
  <c r="V723" i="5"/>
  <c r="V722" i="5"/>
  <c r="V721" i="5"/>
  <c r="V720" i="5"/>
  <c r="V719" i="5"/>
  <c r="V718" i="5"/>
  <c r="V717" i="5"/>
  <c r="V716" i="5"/>
  <c r="V715" i="5"/>
  <c r="V714" i="5"/>
  <c r="V713" i="5"/>
  <c r="V712" i="5"/>
  <c r="V711" i="5"/>
  <c r="V710" i="5"/>
  <c r="V709" i="5"/>
  <c r="V708" i="5"/>
  <c r="V707" i="5"/>
  <c r="V706" i="5"/>
  <c r="V705" i="5"/>
  <c r="V704" i="5"/>
  <c r="V703" i="5"/>
  <c r="V702" i="5"/>
  <c r="V701" i="5"/>
  <c r="V700" i="5"/>
  <c r="V699" i="5"/>
  <c r="V698" i="5"/>
  <c r="V697" i="5"/>
  <c r="V696" i="5"/>
  <c r="V695" i="5"/>
  <c r="V694" i="5"/>
  <c r="V693" i="5"/>
  <c r="V692" i="5"/>
  <c r="V691" i="5"/>
  <c r="V690" i="5"/>
  <c r="V689" i="5"/>
  <c r="V688" i="5"/>
  <c r="V687" i="5"/>
  <c r="V686" i="5"/>
  <c r="V685" i="5"/>
  <c r="V684" i="5"/>
  <c r="V683" i="5"/>
  <c r="V682" i="5"/>
  <c r="V681" i="5"/>
  <c r="V680" i="5"/>
  <c r="V679" i="5"/>
  <c r="V678" i="5"/>
  <c r="V677" i="5"/>
  <c r="V676" i="5"/>
  <c r="V675" i="5"/>
  <c r="V674" i="5"/>
  <c r="V673" i="5"/>
  <c r="V672" i="5"/>
  <c r="V671" i="5"/>
  <c r="V670" i="5"/>
  <c r="V669" i="5"/>
  <c r="V668" i="5"/>
  <c r="V667" i="5"/>
  <c r="V666" i="5"/>
  <c r="V665" i="5"/>
  <c r="V664" i="5"/>
  <c r="V663" i="5"/>
  <c r="V662" i="5"/>
  <c r="V661" i="5"/>
  <c r="V660" i="5"/>
  <c r="V659" i="5"/>
  <c r="V658" i="5"/>
  <c r="V657" i="5"/>
  <c r="V656" i="5"/>
  <c r="V655" i="5"/>
  <c r="V654" i="5"/>
  <c r="V653" i="5"/>
  <c r="V652" i="5"/>
  <c r="V651" i="5"/>
  <c r="V650" i="5"/>
  <c r="V649" i="5"/>
  <c r="V648" i="5"/>
  <c r="V647" i="5"/>
  <c r="V646" i="5"/>
  <c r="V645" i="5"/>
  <c r="V644" i="5"/>
  <c r="V643" i="5"/>
  <c r="V642" i="5"/>
  <c r="V641" i="5"/>
  <c r="V640" i="5"/>
  <c r="V639" i="5"/>
  <c r="V638" i="5"/>
  <c r="V637" i="5"/>
  <c r="V636" i="5"/>
  <c r="V635" i="5"/>
  <c r="V634" i="5"/>
  <c r="V633" i="5"/>
  <c r="V632" i="5"/>
  <c r="V631" i="5"/>
  <c r="V630" i="5"/>
  <c r="V629" i="5"/>
  <c r="V628" i="5"/>
  <c r="V627" i="5"/>
  <c r="V626" i="5"/>
  <c r="V625" i="5"/>
  <c r="V624" i="5"/>
  <c r="V623" i="5"/>
  <c r="V622" i="5"/>
  <c r="V621" i="5"/>
  <c r="V620" i="5"/>
  <c r="V619" i="5"/>
  <c r="V618" i="5"/>
  <c r="V617" i="5"/>
  <c r="V616" i="5"/>
  <c r="V615" i="5"/>
  <c r="V614" i="5"/>
  <c r="V613" i="5"/>
  <c r="V612" i="5"/>
  <c r="V611" i="5"/>
  <c r="V610" i="5"/>
  <c r="V609" i="5"/>
  <c r="V608" i="5"/>
  <c r="V607" i="5"/>
  <c r="V606" i="5"/>
  <c r="V605" i="5"/>
  <c r="V604" i="5"/>
  <c r="V603" i="5"/>
  <c r="V602" i="5"/>
  <c r="V601" i="5"/>
  <c r="V600" i="5"/>
  <c r="V599" i="5"/>
  <c r="V598" i="5"/>
  <c r="V597" i="5"/>
  <c r="V596" i="5"/>
  <c r="V595" i="5"/>
  <c r="V594" i="5"/>
  <c r="V593" i="5"/>
  <c r="V592" i="5"/>
  <c r="V591" i="5"/>
  <c r="V590" i="5"/>
  <c r="V589" i="5"/>
  <c r="V588" i="5"/>
  <c r="V587" i="5"/>
  <c r="V586" i="5"/>
  <c r="V585" i="5"/>
  <c r="V584" i="5"/>
  <c r="V583" i="5"/>
  <c r="V582" i="5"/>
  <c r="V581" i="5"/>
  <c r="V580" i="5"/>
  <c r="V579" i="5"/>
  <c r="V578" i="5"/>
  <c r="V577" i="5"/>
  <c r="V576" i="5"/>
  <c r="V575" i="5"/>
  <c r="V574" i="5"/>
  <c r="V573" i="5"/>
  <c r="V572" i="5"/>
  <c r="V571" i="5"/>
  <c r="V570" i="5"/>
  <c r="V569" i="5"/>
  <c r="V568" i="5"/>
  <c r="V567" i="5"/>
  <c r="V566" i="5"/>
  <c r="V565" i="5"/>
  <c r="V564" i="5"/>
  <c r="V563" i="5"/>
  <c r="V562" i="5"/>
  <c r="V561" i="5"/>
  <c r="V560" i="5"/>
  <c r="V559" i="5"/>
  <c r="V558" i="5"/>
  <c r="V557" i="5"/>
  <c r="V556" i="5"/>
  <c r="V555" i="5"/>
  <c r="V554" i="5"/>
  <c r="V553" i="5"/>
  <c r="V552" i="5"/>
  <c r="V551" i="5"/>
  <c r="V550" i="5"/>
  <c r="V549" i="5"/>
  <c r="V548" i="5"/>
  <c r="V547" i="5"/>
  <c r="V546" i="5"/>
  <c r="V545" i="5"/>
  <c r="V544" i="5"/>
  <c r="V543" i="5"/>
  <c r="V542" i="5"/>
  <c r="V541" i="5"/>
  <c r="V540" i="5"/>
  <c r="V539" i="5"/>
  <c r="V538" i="5"/>
  <c r="V537" i="5"/>
  <c r="V536" i="5"/>
  <c r="V535" i="5"/>
  <c r="V534" i="5"/>
  <c r="V533" i="5"/>
  <c r="V532" i="5"/>
  <c r="V531" i="5"/>
  <c r="V530" i="5"/>
  <c r="V529" i="5"/>
  <c r="V528" i="5"/>
  <c r="V527" i="5"/>
  <c r="V526" i="5"/>
  <c r="V525" i="5"/>
  <c r="V524" i="5"/>
  <c r="V523" i="5"/>
  <c r="V522" i="5"/>
  <c r="V521" i="5"/>
  <c r="V520" i="5"/>
  <c r="V519" i="5"/>
  <c r="V518" i="5"/>
  <c r="V517" i="5"/>
  <c r="V516" i="5"/>
  <c r="V515" i="5"/>
  <c r="V514" i="5"/>
  <c r="V513" i="5"/>
  <c r="V512" i="5"/>
  <c r="V511" i="5"/>
  <c r="V510" i="5"/>
  <c r="V509" i="5"/>
  <c r="V508" i="5"/>
  <c r="V507" i="5"/>
  <c r="V506" i="5"/>
  <c r="V505" i="5"/>
  <c r="V504" i="5"/>
  <c r="V503" i="5"/>
  <c r="V502" i="5"/>
  <c r="V501" i="5"/>
  <c r="V500" i="5"/>
  <c r="V499" i="5"/>
  <c r="V498" i="5"/>
  <c r="V497" i="5"/>
  <c r="V496" i="5"/>
  <c r="V495" i="5"/>
  <c r="V494" i="5"/>
  <c r="V493" i="5"/>
  <c r="V492" i="5"/>
  <c r="V491" i="5"/>
  <c r="V490" i="5"/>
  <c r="V489" i="5"/>
  <c r="V488" i="5"/>
  <c r="V487" i="5"/>
  <c r="V486" i="5"/>
  <c r="V485" i="5"/>
  <c r="V484" i="5"/>
  <c r="V483" i="5"/>
  <c r="V482" i="5"/>
  <c r="V481" i="5"/>
  <c r="V480" i="5"/>
  <c r="V479" i="5"/>
  <c r="V478" i="5"/>
  <c r="V477" i="5"/>
  <c r="V476" i="5"/>
  <c r="V475" i="5"/>
  <c r="V474" i="5"/>
  <c r="V473" i="5"/>
  <c r="V472" i="5"/>
  <c r="V471" i="5"/>
  <c r="V470" i="5"/>
  <c r="V469" i="5"/>
  <c r="V468" i="5"/>
  <c r="V467" i="5"/>
  <c r="V466" i="5"/>
  <c r="V465" i="5"/>
  <c r="V464" i="5"/>
  <c r="V463" i="5"/>
  <c r="V462" i="5"/>
  <c r="V461" i="5"/>
  <c r="V460" i="5"/>
  <c r="V459" i="5"/>
  <c r="V458" i="5"/>
  <c r="V457" i="5"/>
  <c r="V456" i="5"/>
  <c r="V455" i="5"/>
  <c r="V454" i="5"/>
  <c r="V453" i="5"/>
  <c r="V452" i="5"/>
  <c r="V451" i="5"/>
  <c r="V450" i="5"/>
  <c r="V449" i="5"/>
  <c r="V448" i="5"/>
  <c r="V447" i="5"/>
  <c r="V446" i="5"/>
  <c r="V445" i="5"/>
  <c r="V444" i="5"/>
  <c r="V443" i="5"/>
  <c r="V442" i="5"/>
  <c r="V441" i="5"/>
  <c r="V440" i="5"/>
  <c r="V439" i="5"/>
  <c r="V438" i="5"/>
  <c r="V437" i="5"/>
  <c r="V436" i="5"/>
  <c r="V435" i="5"/>
  <c r="V434" i="5"/>
  <c r="V433" i="5"/>
  <c r="V432" i="5"/>
  <c r="V431" i="5"/>
  <c r="V430" i="5"/>
  <c r="V429" i="5"/>
  <c r="V428" i="5"/>
  <c r="V427" i="5"/>
  <c r="V426" i="5"/>
  <c r="V425" i="5"/>
  <c r="V424" i="5"/>
  <c r="V423" i="5"/>
  <c r="V422" i="5"/>
  <c r="V421" i="5"/>
  <c r="V420" i="5"/>
  <c r="V419" i="5"/>
  <c r="V418" i="5"/>
  <c r="V417" i="5"/>
  <c r="V416" i="5"/>
  <c r="V415" i="5"/>
  <c r="V414" i="5"/>
  <c r="V413" i="5"/>
  <c r="V412" i="5"/>
  <c r="V411" i="5"/>
  <c r="V410" i="5"/>
  <c r="V409" i="5"/>
  <c r="V408" i="5"/>
  <c r="V407" i="5"/>
  <c r="V406" i="5"/>
  <c r="V405" i="5"/>
  <c r="V404" i="5"/>
  <c r="V403" i="5"/>
  <c r="V402" i="5"/>
  <c r="V401" i="5"/>
  <c r="V400" i="5"/>
  <c r="V399" i="5"/>
  <c r="V398" i="5"/>
  <c r="V397" i="5"/>
  <c r="V396" i="5"/>
  <c r="V395" i="5"/>
  <c r="V394" i="5"/>
  <c r="V393" i="5"/>
  <c r="V392" i="5"/>
  <c r="V391" i="5"/>
  <c r="V390" i="5"/>
  <c r="V389" i="5"/>
  <c r="V388" i="5"/>
  <c r="V387" i="5"/>
  <c r="V386" i="5"/>
  <c r="V385" i="5"/>
  <c r="V384" i="5"/>
  <c r="V383" i="5"/>
  <c r="V382" i="5"/>
  <c r="V381" i="5"/>
  <c r="V380" i="5"/>
  <c r="V379" i="5"/>
  <c r="V378" i="5"/>
  <c r="V377" i="5"/>
  <c r="V376" i="5"/>
  <c r="V375" i="5"/>
  <c r="V374" i="5"/>
  <c r="V373" i="5"/>
  <c r="V372" i="5"/>
  <c r="V371" i="5"/>
  <c r="V370" i="5"/>
  <c r="V369" i="5"/>
  <c r="V368" i="5"/>
  <c r="V367" i="5"/>
  <c r="V366" i="5"/>
  <c r="V365" i="5"/>
  <c r="V364" i="5"/>
  <c r="V363" i="5"/>
  <c r="V362" i="5"/>
  <c r="V361" i="5"/>
  <c r="V360" i="5"/>
  <c r="V359" i="5"/>
  <c r="V358" i="5"/>
  <c r="V357" i="5"/>
  <c r="V356" i="5"/>
  <c r="V355" i="5"/>
  <c r="V354" i="5"/>
  <c r="V353" i="5"/>
  <c r="V352" i="5"/>
  <c r="V351" i="5"/>
  <c r="V350" i="5"/>
  <c r="V349" i="5"/>
  <c r="V348" i="5"/>
  <c r="V347" i="5"/>
  <c r="V346" i="5"/>
  <c r="V345" i="5"/>
  <c r="V344" i="5"/>
  <c r="V343" i="5"/>
  <c r="V342" i="5"/>
  <c r="V341" i="5"/>
  <c r="V340" i="5"/>
  <c r="V339" i="5"/>
  <c r="V338" i="5"/>
  <c r="V337" i="5"/>
  <c r="V336" i="5"/>
  <c r="V335" i="5"/>
  <c r="V334" i="5"/>
  <c r="V333" i="5"/>
  <c r="V332" i="5"/>
  <c r="V331" i="5"/>
  <c r="V330" i="5"/>
  <c r="V329" i="5"/>
  <c r="V328" i="5"/>
  <c r="V327" i="5"/>
  <c r="V326" i="5"/>
  <c r="V325" i="5"/>
  <c r="V324" i="5"/>
  <c r="V323" i="5"/>
  <c r="V322" i="5"/>
  <c r="V321" i="5"/>
  <c r="V320" i="5"/>
  <c r="V319" i="5"/>
  <c r="V318" i="5"/>
  <c r="V317" i="5"/>
  <c r="V316" i="5"/>
  <c r="V315" i="5"/>
  <c r="V314" i="5"/>
  <c r="V313" i="5"/>
  <c r="V312" i="5"/>
  <c r="V311" i="5"/>
  <c r="V310" i="5"/>
  <c r="V309" i="5"/>
  <c r="V308" i="5"/>
  <c r="V307" i="5"/>
  <c r="V306" i="5"/>
  <c r="V305" i="5"/>
  <c r="V304" i="5"/>
  <c r="V303" i="5"/>
  <c r="V302" i="5"/>
  <c r="V301" i="5"/>
  <c r="V300" i="5"/>
  <c r="V299" i="5"/>
  <c r="V298" i="5"/>
  <c r="V297" i="5"/>
  <c r="V296" i="5"/>
  <c r="V295" i="5"/>
  <c r="V294" i="5"/>
  <c r="V293" i="5"/>
  <c r="V292" i="5"/>
  <c r="V291" i="5"/>
  <c r="V290" i="5"/>
  <c r="V289" i="5"/>
  <c r="V288" i="5"/>
  <c r="V287" i="5"/>
  <c r="V286" i="5"/>
  <c r="V285" i="5"/>
  <c r="V284" i="5"/>
  <c r="V283" i="5"/>
  <c r="V282" i="5"/>
  <c r="V281" i="5"/>
  <c r="V280" i="5"/>
  <c r="V279" i="5"/>
  <c r="V278" i="5"/>
  <c r="V277" i="5"/>
  <c r="V276" i="5"/>
  <c r="V275" i="5"/>
  <c r="V274" i="5"/>
  <c r="V273" i="5"/>
  <c r="V272" i="5"/>
  <c r="V271" i="5"/>
  <c r="V270" i="5"/>
  <c r="V269" i="5"/>
  <c r="V268" i="5"/>
  <c r="V267" i="5"/>
  <c r="V266" i="5"/>
  <c r="V265" i="5"/>
  <c r="V264" i="5"/>
  <c r="V263" i="5"/>
  <c r="V262" i="5"/>
  <c r="V261" i="5"/>
  <c r="V260" i="5"/>
  <c r="V259" i="5"/>
  <c r="V258" i="5"/>
  <c r="V257" i="5"/>
  <c r="V256" i="5"/>
  <c r="V255" i="5"/>
  <c r="V254" i="5"/>
  <c r="V253" i="5"/>
  <c r="V252" i="5"/>
  <c r="V251" i="5"/>
  <c r="V250" i="5"/>
  <c r="V249" i="5"/>
  <c r="V248" i="5"/>
  <c r="V247" i="5"/>
  <c r="V246" i="5"/>
  <c r="V245" i="5"/>
  <c r="V244" i="5"/>
  <c r="V243" i="5"/>
  <c r="V242" i="5"/>
  <c r="V241" i="5"/>
  <c r="V240" i="5"/>
  <c r="V239" i="5"/>
  <c r="V238" i="5"/>
  <c r="V237" i="5"/>
  <c r="V236" i="5"/>
  <c r="V235" i="5"/>
  <c r="V234" i="5"/>
  <c r="V233" i="5"/>
  <c r="V232" i="5"/>
  <c r="V231" i="5"/>
  <c r="V230" i="5"/>
  <c r="V229" i="5"/>
  <c r="V228" i="5"/>
  <c r="V227" i="5"/>
  <c r="V226" i="5"/>
  <c r="V225" i="5"/>
  <c r="V224" i="5"/>
  <c r="V223" i="5"/>
  <c r="V222" i="5"/>
  <c r="V221" i="5"/>
  <c r="V220" i="5"/>
  <c r="V219" i="5"/>
  <c r="V218" i="5"/>
  <c r="V217" i="5"/>
  <c r="V216" i="5"/>
  <c r="V215" i="5"/>
  <c r="V214" i="5"/>
  <c r="V213" i="5"/>
  <c r="V212" i="5"/>
  <c r="V211" i="5"/>
  <c r="V210" i="5"/>
  <c r="V209" i="5"/>
  <c r="V208" i="5"/>
  <c r="V207" i="5"/>
  <c r="V206" i="5"/>
  <c r="V205" i="5"/>
  <c r="V204" i="5"/>
  <c r="V203" i="5"/>
  <c r="V202" i="5"/>
  <c r="V201" i="5"/>
  <c r="V200" i="5"/>
  <c r="V199" i="5"/>
  <c r="V198" i="5"/>
  <c r="V197" i="5"/>
  <c r="V196" i="5"/>
  <c r="V195" i="5"/>
  <c r="V194" i="5"/>
  <c r="V193" i="5"/>
  <c r="V192" i="5"/>
  <c r="V191" i="5"/>
  <c r="V190" i="5"/>
  <c r="V189" i="5"/>
  <c r="V188" i="5"/>
  <c r="V187" i="5"/>
  <c r="V186" i="5"/>
  <c r="V185" i="5"/>
  <c r="V184" i="5"/>
  <c r="V183" i="5"/>
  <c r="V182" i="5"/>
  <c r="V181" i="5"/>
  <c r="V180" i="5"/>
  <c r="V179" i="5"/>
  <c r="V178" i="5"/>
  <c r="V177" i="5"/>
  <c r="V176" i="5"/>
  <c r="V175" i="5"/>
  <c r="V174" i="5"/>
  <c r="V173" i="5"/>
  <c r="V172" i="5"/>
  <c r="V171" i="5"/>
  <c r="V170" i="5"/>
  <c r="V169" i="5"/>
  <c r="V168" i="5"/>
  <c r="V167" i="5"/>
  <c r="V166" i="5"/>
  <c r="V165" i="5"/>
  <c r="V164" i="5"/>
  <c r="V163" i="5"/>
  <c r="V162" i="5"/>
  <c r="V161" i="5"/>
  <c r="V160" i="5"/>
  <c r="V159" i="5"/>
  <c r="V158" i="5"/>
  <c r="V157" i="5"/>
  <c r="V156" i="5"/>
  <c r="V155" i="5"/>
  <c r="V154" i="5"/>
  <c r="V153" i="5"/>
  <c r="V152" i="5"/>
  <c r="V151" i="5"/>
  <c r="V150" i="5"/>
  <c r="V149" i="5"/>
  <c r="V148" i="5"/>
  <c r="V147" i="5"/>
  <c r="V146" i="5"/>
  <c r="V145" i="5"/>
  <c r="V144" i="5"/>
  <c r="V143" i="5"/>
  <c r="V142" i="5"/>
  <c r="V141" i="5"/>
  <c r="V140" i="5"/>
  <c r="V139" i="5"/>
  <c r="V138" i="5"/>
  <c r="V137" i="5"/>
  <c r="V136" i="5"/>
  <c r="V135" i="5"/>
  <c r="V134" i="5"/>
  <c r="V133" i="5"/>
  <c r="V132" i="5"/>
  <c r="V131" i="5"/>
  <c r="V130" i="5"/>
  <c r="V129" i="5"/>
  <c r="V128" i="5"/>
  <c r="V127" i="5"/>
  <c r="V126" i="5"/>
  <c r="V125" i="5"/>
  <c r="V124" i="5"/>
  <c r="V123" i="5"/>
  <c r="V122" i="5"/>
  <c r="V121" i="5"/>
  <c r="V120" i="5"/>
  <c r="V119" i="5"/>
  <c r="V118" i="5"/>
  <c r="V117" i="5"/>
  <c r="V116" i="5"/>
  <c r="V115" i="5"/>
  <c r="V114" i="5"/>
  <c r="V113" i="5"/>
  <c r="V112" i="5"/>
  <c r="V111" i="5"/>
  <c r="V110" i="5"/>
  <c r="V109" i="5"/>
  <c r="V108" i="5"/>
  <c r="V107" i="5"/>
  <c r="V106" i="5"/>
  <c r="V105" i="5"/>
  <c r="V104" i="5"/>
  <c r="V103" i="5"/>
  <c r="V102" i="5"/>
  <c r="V101" i="5"/>
  <c r="V100" i="5"/>
  <c r="V99" i="5"/>
  <c r="V98" i="5"/>
  <c r="V97" i="5"/>
  <c r="V96" i="5"/>
  <c r="V95" i="5"/>
  <c r="V94" i="5"/>
  <c r="V93" i="5"/>
  <c r="V92" i="5"/>
  <c r="V91" i="5"/>
  <c r="V90" i="5"/>
  <c r="V89" i="5"/>
  <c r="V88" i="5"/>
  <c r="V87" i="5"/>
  <c r="V86" i="5"/>
  <c r="V85" i="5"/>
  <c r="V84" i="5"/>
  <c r="V83" i="5"/>
  <c r="V82" i="5"/>
  <c r="V81" i="5"/>
  <c r="V80" i="5"/>
  <c r="V79" i="5"/>
  <c r="V78" i="5"/>
  <c r="V77" i="5"/>
  <c r="V76" i="5"/>
  <c r="V75" i="5"/>
  <c r="V74" i="5"/>
  <c r="V73" i="5"/>
  <c r="V72" i="5"/>
  <c r="V71" i="5"/>
  <c r="V70" i="5"/>
  <c r="V69" i="5"/>
  <c r="V68" i="5"/>
  <c r="V67" i="5"/>
  <c r="V66" i="5"/>
  <c r="V65" i="5"/>
  <c r="V64" i="5"/>
  <c r="V63" i="5"/>
  <c r="V62" i="5"/>
  <c r="V61" i="5"/>
  <c r="V60" i="5"/>
  <c r="V59" i="5"/>
  <c r="V58" i="5"/>
  <c r="V57" i="5"/>
  <c r="V56" i="5"/>
  <c r="V55" i="5"/>
  <c r="V54" i="5"/>
  <c r="V53" i="5"/>
  <c r="V52" i="5"/>
  <c r="V51" i="5"/>
  <c r="V50" i="5"/>
  <c r="V49" i="5"/>
  <c r="V48" i="5"/>
  <c r="V47" i="5"/>
  <c r="V46" i="5"/>
  <c r="V45" i="5"/>
  <c r="V44" i="5"/>
  <c r="V43" i="5"/>
  <c r="V42" i="5"/>
  <c r="V41" i="5"/>
  <c r="V40" i="5"/>
  <c r="V39" i="5"/>
  <c r="V38" i="5"/>
  <c r="V37" i="5"/>
  <c r="V36" i="5"/>
  <c r="V35" i="5"/>
  <c r="V34" i="5"/>
  <c r="V33" i="5"/>
  <c r="V32" i="5"/>
  <c r="V31" i="5"/>
  <c r="V30" i="5"/>
  <c r="V29" i="5"/>
  <c r="V28" i="5"/>
  <c r="V27" i="5"/>
  <c r="V26" i="5"/>
  <c r="V25" i="5"/>
  <c r="V24" i="5"/>
  <c r="V23" i="5"/>
  <c r="V22" i="5"/>
  <c r="V21" i="5"/>
  <c r="V20" i="5"/>
  <c r="V19" i="5"/>
  <c r="V18" i="5"/>
  <c r="V17" i="5"/>
  <c r="V16" i="5"/>
  <c r="V15" i="5"/>
  <c r="V14" i="5"/>
  <c r="V13" i="5"/>
  <c r="V12" i="5"/>
  <c r="V11" i="5"/>
  <c r="V10" i="5"/>
  <c r="V9" i="5"/>
  <c r="V8" i="5"/>
  <c r="V7" i="5"/>
  <c r="V6" i="5"/>
  <c r="V5" i="5"/>
  <c r="V4" i="5"/>
  <c r="V3" i="5"/>
  <c r="E1061" i="5"/>
  <c r="E1060" i="5"/>
  <c r="E1059" i="5"/>
  <c r="E1058" i="5"/>
  <c r="E1057" i="5"/>
  <c r="E1056" i="5"/>
  <c r="E1055" i="5"/>
  <c r="B1055" i="5" s="1"/>
  <c r="E1054" i="5"/>
  <c r="B1054" i="5" s="1"/>
  <c r="E1053" i="5"/>
  <c r="E1052" i="5"/>
  <c r="E1051" i="5"/>
  <c r="E1050" i="5"/>
  <c r="E1049" i="5"/>
  <c r="E1048" i="5"/>
  <c r="E1047" i="5"/>
  <c r="B1047" i="5" s="1"/>
  <c r="E1046" i="5"/>
  <c r="B1046" i="5" s="1"/>
  <c r="E1045" i="5"/>
  <c r="E1044" i="5"/>
  <c r="E1043" i="5"/>
  <c r="E1042" i="5"/>
  <c r="E1041" i="5"/>
  <c r="E1040" i="5"/>
  <c r="E1039" i="5"/>
  <c r="B1039" i="5" s="1"/>
  <c r="E1038" i="5"/>
  <c r="B1038" i="5" s="1"/>
  <c r="E1037" i="5"/>
  <c r="E1036" i="5"/>
  <c r="E1035" i="5"/>
  <c r="E1034" i="5"/>
  <c r="E1033" i="5"/>
  <c r="E1032" i="5"/>
  <c r="E1031" i="5"/>
  <c r="E1030" i="5"/>
  <c r="B1030" i="5" s="1"/>
  <c r="E1029" i="5"/>
  <c r="E1028" i="5"/>
  <c r="E1027" i="5"/>
  <c r="E1026" i="5"/>
  <c r="E1025" i="5"/>
  <c r="E1024" i="5"/>
  <c r="E1023" i="5"/>
  <c r="B1023" i="5" s="1"/>
  <c r="E1022" i="5"/>
  <c r="B1022" i="5" s="1"/>
  <c r="E1021" i="5"/>
  <c r="E1020" i="5"/>
  <c r="E1019" i="5"/>
  <c r="E1018" i="5"/>
  <c r="E1017" i="5"/>
  <c r="E1016" i="5"/>
  <c r="E1015" i="5"/>
  <c r="B1015" i="5" s="1"/>
  <c r="E1014" i="5"/>
  <c r="B1014" i="5" s="1"/>
  <c r="E1013" i="5"/>
  <c r="E1012" i="5"/>
  <c r="E1011" i="5"/>
  <c r="E1010" i="5"/>
  <c r="E1009" i="5"/>
  <c r="E1008" i="5"/>
  <c r="E1007" i="5"/>
  <c r="E1006" i="5"/>
  <c r="E1005" i="5"/>
  <c r="E1004" i="5"/>
  <c r="E1003" i="5"/>
  <c r="E1002" i="5"/>
  <c r="E1001" i="5"/>
  <c r="E1000" i="5"/>
  <c r="E999" i="5"/>
  <c r="B999" i="5" s="1"/>
  <c r="E998" i="5"/>
  <c r="B998" i="5" s="1"/>
  <c r="E997" i="5"/>
  <c r="E996" i="5"/>
  <c r="E995" i="5"/>
  <c r="E994" i="5"/>
  <c r="E993" i="5"/>
  <c r="E992" i="5"/>
  <c r="E991" i="5"/>
  <c r="B991" i="5" s="1"/>
  <c r="E990" i="5"/>
  <c r="B990" i="5" s="1"/>
  <c r="E989" i="5"/>
  <c r="E988" i="5"/>
  <c r="E987" i="5"/>
  <c r="E986" i="5"/>
  <c r="E985" i="5"/>
  <c r="E984" i="5"/>
  <c r="E983" i="5"/>
  <c r="B983" i="5" s="1"/>
  <c r="E982" i="5"/>
  <c r="B982" i="5" s="1"/>
  <c r="E981" i="5"/>
  <c r="E980" i="5"/>
  <c r="E979" i="5"/>
  <c r="E978" i="5"/>
  <c r="E977" i="5"/>
  <c r="E976" i="5"/>
  <c r="E975" i="5"/>
  <c r="B975" i="5" s="1"/>
  <c r="E974" i="5"/>
  <c r="B974" i="5" s="1"/>
  <c r="E973" i="5"/>
  <c r="E972" i="5"/>
  <c r="E971" i="5"/>
  <c r="E970" i="5"/>
  <c r="E969" i="5"/>
  <c r="E968" i="5"/>
  <c r="E967" i="5"/>
  <c r="E966" i="5"/>
  <c r="B966" i="5" s="1"/>
  <c r="E965" i="5"/>
  <c r="E964" i="5"/>
  <c r="E963" i="5"/>
  <c r="E962" i="5"/>
  <c r="E961" i="5"/>
  <c r="E960" i="5"/>
  <c r="E959" i="5"/>
  <c r="B959" i="5" s="1"/>
  <c r="E958" i="5"/>
  <c r="B958" i="5" s="1"/>
  <c r="E957" i="5"/>
  <c r="E956" i="5"/>
  <c r="E955" i="5"/>
  <c r="E954" i="5"/>
  <c r="E953" i="5"/>
  <c r="E952" i="5"/>
  <c r="E951" i="5"/>
  <c r="B951" i="5" s="1"/>
  <c r="E950" i="5"/>
  <c r="B950" i="5" s="1"/>
  <c r="E949" i="5"/>
  <c r="E948" i="5"/>
  <c r="E947" i="5"/>
  <c r="E946" i="5"/>
  <c r="E945" i="5"/>
  <c r="E944" i="5"/>
  <c r="E943" i="5"/>
  <c r="E942" i="5"/>
  <c r="E941" i="5"/>
  <c r="E940" i="5"/>
  <c r="E939" i="5"/>
  <c r="E938" i="5"/>
  <c r="E937" i="5"/>
  <c r="E936" i="5"/>
  <c r="E935" i="5"/>
  <c r="B935" i="5" s="1"/>
  <c r="E934" i="5"/>
  <c r="B934" i="5" s="1"/>
  <c r="E933" i="5"/>
  <c r="E932" i="5"/>
  <c r="E931" i="5"/>
  <c r="E930" i="5"/>
  <c r="E929" i="5"/>
  <c r="E928" i="5"/>
  <c r="E927" i="5"/>
  <c r="B927" i="5" s="1"/>
  <c r="E926" i="5"/>
  <c r="B926" i="5" s="1"/>
  <c r="E925" i="5"/>
  <c r="E924" i="5"/>
  <c r="E923" i="5"/>
  <c r="E922" i="5"/>
  <c r="E921" i="5"/>
  <c r="E920" i="5"/>
  <c r="E919" i="5"/>
  <c r="B919" i="5" s="1"/>
  <c r="E918" i="5"/>
  <c r="B918" i="5" s="1"/>
  <c r="E917" i="5"/>
  <c r="E916" i="5"/>
  <c r="E915" i="5"/>
  <c r="E914" i="5"/>
  <c r="E913" i="5"/>
  <c r="E912" i="5"/>
  <c r="E911" i="5"/>
  <c r="B911" i="5" s="1"/>
  <c r="E910" i="5"/>
  <c r="B910" i="5" s="1"/>
  <c r="E909" i="5"/>
  <c r="E908" i="5"/>
  <c r="E907" i="5"/>
  <c r="E906" i="5"/>
  <c r="E905" i="5"/>
  <c r="E904" i="5"/>
  <c r="E903" i="5"/>
  <c r="E902" i="5"/>
  <c r="B902" i="5" s="1"/>
  <c r="E901" i="5"/>
  <c r="E900" i="5"/>
  <c r="E899" i="5"/>
  <c r="E898" i="5"/>
  <c r="E897" i="5"/>
  <c r="E896" i="5"/>
  <c r="E895" i="5"/>
  <c r="B895" i="5" s="1"/>
  <c r="E894" i="5"/>
  <c r="B894" i="5" s="1"/>
  <c r="E893" i="5"/>
  <c r="E892" i="5"/>
  <c r="E891" i="5"/>
  <c r="E890" i="5"/>
  <c r="E889" i="5"/>
  <c r="E888" i="5"/>
  <c r="E887" i="5"/>
  <c r="B887" i="5" s="1"/>
  <c r="E886" i="5"/>
  <c r="B886" i="5" s="1"/>
  <c r="E885" i="5"/>
  <c r="E884" i="5"/>
  <c r="E883" i="5"/>
  <c r="E882" i="5"/>
  <c r="E881" i="5"/>
  <c r="E880" i="5"/>
  <c r="E879" i="5"/>
  <c r="E878" i="5"/>
  <c r="E877" i="5"/>
  <c r="E876" i="5"/>
  <c r="E875" i="5"/>
  <c r="E874" i="5"/>
  <c r="E873" i="5"/>
  <c r="E872" i="5"/>
  <c r="E871" i="5"/>
  <c r="B871" i="5" s="1"/>
  <c r="E870" i="5"/>
  <c r="B870" i="5" s="1"/>
  <c r="E869" i="5"/>
  <c r="E868" i="5"/>
  <c r="E867" i="5"/>
  <c r="E866" i="5"/>
  <c r="E865" i="5"/>
  <c r="E864" i="5"/>
  <c r="E863" i="5"/>
  <c r="B863" i="5" s="1"/>
  <c r="E862" i="5"/>
  <c r="B862" i="5" s="1"/>
  <c r="E861" i="5"/>
  <c r="E860" i="5"/>
  <c r="E859" i="5"/>
  <c r="E858" i="5"/>
  <c r="E857" i="5"/>
  <c r="E856" i="5"/>
  <c r="E855" i="5"/>
  <c r="B855" i="5" s="1"/>
  <c r="E854" i="5"/>
  <c r="B854" i="5" s="1"/>
  <c r="E853" i="5"/>
  <c r="E852" i="5"/>
  <c r="E851" i="5"/>
  <c r="E850" i="5"/>
  <c r="E849" i="5"/>
  <c r="E848" i="5"/>
  <c r="E847" i="5"/>
  <c r="B847" i="5" s="1"/>
  <c r="E846" i="5"/>
  <c r="B846" i="5" s="1"/>
  <c r="E845" i="5"/>
  <c r="E844" i="5"/>
  <c r="E843" i="5"/>
  <c r="E842" i="5"/>
  <c r="E841" i="5"/>
  <c r="E840" i="5"/>
  <c r="E839" i="5"/>
  <c r="E838" i="5"/>
  <c r="B838" i="5" s="1"/>
  <c r="E837" i="5"/>
  <c r="E836" i="5"/>
  <c r="E835" i="5"/>
  <c r="E834" i="5"/>
  <c r="E833" i="5"/>
  <c r="E832" i="5"/>
  <c r="E831" i="5"/>
  <c r="B831" i="5" s="1"/>
  <c r="E830" i="5"/>
  <c r="B830" i="5" s="1"/>
  <c r="E829" i="5"/>
  <c r="E828" i="5"/>
  <c r="E827" i="5"/>
  <c r="B1061" i="5"/>
  <c r="B1060" i="5"/>
  <c r="B1053" i="5"/>
  <c r="B1052" i="5"/>
  <c r="B1045" i="5"/>
  <c r="B1044" i="5"/>
  <c r="B1037" i="5"/>
  <c r="B1036" i="5"/>
  <c r="B1029" i="5"/>
  <c r="B1028" i="5"/>
  <c r="B1021" i="5"/>
  <c r="B1020" i="5"/>
  <c r="B1013" i="5"/>
  <c r="B1012" i="5"/>
  <c r="B1006" i="5"/>
  <c r="B1005" i="5"/>
  <c r="B1004" i="5"/>
  <c r="B997" i="5"/>
  <c r="B996" i="5"/>
  <c r="B989" i="5"/>
  <c r="B988" i="5"/>
  <c r="B981" i="5"/>
  <c r="B980" i="5"/>
  <c r="B973" i="5"/>
  <c r="B972" i="5"/>
  <c r="B965" i="5"/>
  <c r="B964" i="5"/>
  <c r="B957" i="5"/>
  <c r="B956" i="5"/>
  <c r="B949" i="5"/>
  <c r="B948" i="5"/>
  <c r="B942" i="5"/>
  <c r="B941" i="5"/>
  <c r="B940" i="5"/>
  <c r="B933" i="5"/>
  <c r="B932" i="5"/>
  <c r="B925" i="5"/>
  <c r="B924" i="5"/>
  <c r="B917" i="5"/>
  <c r="B916" i="5"/>
  <c r="B909" i="5"/>
  <c r="B908" i="5"/>
  <c r="B901" i="5"/>
  <c r="B900" i="5"/>
  <c r="B893" i="5"/>
  <c r="B892" i="5"/>
  <c r="B885" i="5"/>
  <c r="B884" i="5"/>
  <c r="B878" i="5"/>
  <c r="B877" i="5"/>
  <c r="B876" i="5"/>
  <c r="B869" i="5"/>
  <c r="B868" i="5"/>
  <c r="B861" i="5"/>
  <c r="B860" i="5"/>
  <c r="B853" i="5"/>
  <c r="B852" i="5"/>
  <c r="B845" i="5"/>
  <c r="B844" i="5"/>
  <c r="B837" i="5"/>
  <c r="B836" i="5"/>
  <c r="B829" i="5"/>
  <c r="B828" i="5"/>
  <c r="B1059" i="5"/>
  <c r="B1058" i="5"/>
  <c r="B1057" i="5"/>
  <c r="B1056" i="5"/>
  <c r="B1051" i="5"/>
  <c r="B1050" i="5"/>
  <c r="B1049" i="5"/>
  <c r="B1048" i="5"/>
  <c r="B1043" i="5"/>
  <c r="B1042" i="5"/>
  <c r="B1041" i="5"/>
  <c r="B1040" i="5"/>
  <c r="B1035" i="5"/>
  <c r="B1034" i="5"/>
  <c r="B1033" i="5"/>
  <c r="B1032" i="5"/>
  <c r="B1031" i="5"/>
  <c r="B1027" i="5"/>
  <c r="B1026" i="5"/>
  <c r="B1025" i="5"/>
  <c r="B1024" i="5"/>
  <c r="B1019" i="5"/>
  <c r="B1018" i="5"/>
  <c r="B1017" i="5"/>
  <c r="B1016" i="5"/>
  <c r="B1011" i="5"/>
  <c r="B1010" i="5"/>
  <c r="B1009" i="5"/>
  <c r="B1008" i="5"/>
  <c r="B1007" i="5"/>
  <c r="B1003" i="5"/>
  <c r="B1002" i="5"/>
  <c r="B1001" i="5"/>
  <c r="B1000" i="5"/>
  <c r="B995" i="5"/>
  <c r="B994" i="5"/>
  <c r="B993" i="5"/>
  <c r="B992" i="5"/>
  <c r="B987" i="5"/>
  <c r="B986" i="5"/>
  <c r="B985" i="5"/>
  <c r="B984" i="5"/>
  <c r="B979" i="5"/>
  <c r="B978" i="5"/>
  <c r="B977" i="5"/>
  <c r="B976" i="5"/>
  <c r="B971" i="5"/>
  <c r="B970" i="5"/>
  <c r="B969" i="5"/>
  <c r="B968" i="5"/>
  <c r="B967" i="5"/>
  <c r="B963" i="5"/>
  <c r="B962" i="5"/>
  <c r="B961" i="5"/>
  <c r="B960" i="5"/>
  <c r="B955" i="5"/>
  <c r="B954" i="5"/>
  <c r="B953" i="5"/>
  <c r="B952" i="5"/>
  <c r="B947" i="5"/>
  <c r="B946" i="5"/>
  <c r="B945" i="5"/>
  <c r="B944" i="5"/>
  <c r="B943" i="5"/>
  <c r="B939" i="5"/>
  <c r="B938" i="5"/>
  <c r="B937" i="5"/>
  <c r="B936" i="5"/>
  <c r="B931" i="5"/>
  <c r="B930" i="5"/>
  <c r="B929" i="5"/>
  <c r="B928" i="5"/>
  <c r="B923" i="5"/>
  <c r="B922" i="5"/>
  <c r="B921" i="5"/>
  <c r="B920" i="5"/>
  <c r="B915" i="5"/>
  <c r="B914" i="5"/>
  <c r="B913" i="5"/>
  <c r="B912" i="5"/>
  <c r="B907" i="5"/>
  <c r="B906" i="5"/>
  <c r="B905" i="5"/>
  <c r="B904" i="5"/>
  <c r="B903" i="5"/>
  <c r="B899" i="5"/>
  <c r="B898" i="5"/>
  <c r="B897" i="5"/>
  <c r="B896" i="5"/>
  <c r="B891" i="5"/>
  <c r="B890" i="5"/>
  <c r="B889" i="5"/>
  <c r="B888" i="5"/>
  <c r="B883" i="5"/>
  <c r="B882" i="5"/>
  <c r="B881" i="5"/>
  <c r="B880" i="5"/>
  <c r="B879" i="5"/>
  <c r="B875" i="5"/>
  <c r="B874" i="5"/>
  <c r="B873" i="5"/>
  <c r="B872" i="5"/>
  <c r="B867" i="5"/>
  <c r="B866" i="5"/>
  <c r="B865" i="5"/>
  <c r="B864" i="5"/>
  <c r="B859" i="5"/>
  <c r="B858" i="5"/>
  <c r="B857" i="5"/>
  <c r="B856" i="5"/>
  <c r="B851" i="5"/>
  <c r="B850" i="5"/>
  <c r="B849" i="5"/>
  <c r="B848" i="5"/>
  <c r="B843" i="5"/>
  <c r="B842" i="5"/>
  <c r="B841" i="5"/>
  <c r="B840" i="5"/>
  <c r="B839" i="5"/>
  <c r="B835" i="5"/>
  <c r="B834" i="5"/>
  <c r="B833" i="5"/>
  <c r="B832" i="5"/>
  <c r="B827"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 r="B3" i="5"/>
  <c r="B2" i="5"/>
  <c r="J746" i="26"/>
  <c r="J745" i="26"/>
  <c r="J744" i="26"/>
  <c r="J689" i="26"/>
  <c r="J688" i="26"/>
  <c r="J687" i="26"/>
  <c r="J632" i="26"/>
  <c r="J631" i="26"/>
  <c r="J630" i="26"/>
  <c r="J575" i="26"/>
  <c r="J574" i="26"/>
  <c r="J573" i="26"/>
  <c r="J518" i="26"/>
  <c r="J517" i="26"/>
  <c r="J516" i="26"/>
  <c r="J461" i="26"/>
  <c r="J460" i="26"/>
  <c r="J459" i="26"/>
  <c r="J404" i="26"/>
  <c r="J403" i="26"/>
  <c r="J402" i="26"/>
  <c r="J347" i="26"/>
  <c r="J346" i="26"/>
  <c r="J345" i="26"/>
  <c r="J290" i="26"/>
  <c r="J289" i="26"/>
  <c r="J288" i="26"/>
  <c r="J233" i="26"/>
  <c r="J232" i="26"/>
  <c r="J231" i="26"/>
  <c r="J176" i="26"/>
  <c r="J175" i="26"/>
  <c r="J174" i="26"/>
  <c r="J119" i="26"/>
  <c r="J118" i="26"/>
  <c r="J117" i="26"/>
  <c r="J62" i="26"/>
  <c r="J61" i="26"/>
  <c r="J60" i="26"/>
  <c r="J5" i="26"/>
  <c r="J4" i="26"/>
  <c r="J3" i="26"/>
  <c r="C4" i="26"/>
  <c r="C236" i="3"/>
  <c r="B236" i="3"/>
  <c r="C235" i="3"/>
  <c r="B235" i="3"/>
  <c r="C234" i="3"/>
  <c r="B234" i="3"/>
  <c r="C233" i="3"/>
  <c r="B233" i="3"/>
  <c r="C232" i="3"/>
  <c r="B232" i="3"/>
  <c r="C231" i="3"/>
  <c r="B231" i="3"/>
  <c r="C230" i="3"/>
  <c r="B230" i="3"/>
  <c r="C229" i="3"/>
  <c r="B229" i="3"/>
  <c r="C228" i="3"/>
  <c r="B228" i="3"/>
  <c r="C227" i="3"/>
  <c r="B227" i="3"/>
  <c r="C226" i="3"/>
  <c r="B226" i="3"/>
  <c r="C225" i="3"/>
  <c r="B225" i="3"/>
  <c r="C224" i="3"/>
  <c r="B224" i="3"/>
  <c r="C223" i="3"/>
  <c r="B223" i="3"/>
  <c r="C222" i="3"/>
  <c r="B222" i="3"/>
  <c r="C221" i="3"/>
  <c r="B221" i="3"/>
  <c r="C220" i="3"/>
  <c r="B220" i="3"/>
  <c r="C219" i="3"/>
  <c r="B219" i="3"/>
  <c r="C218" i="3"/>
  <c r="B218" i="3"/>
  <c r="C217" i="3"/>
  <c r="B217" i="3"/>
  <c r="C216" i="3"/>
  <c r="B216" i="3"/>
  <c r="C215" i="3"/>
  <c r="B215" i="3"/>
  <c r="C214" i="3"/>
  <c r="B214" i="3"/>
  <c r="C213" i="3"/>
  <c r="B213" i="3"/>
  <c r="C212" i="3"/>
  <c r="B212" i="3"/>
  <c r="C211" i="3"/>
  <c r="B211" i="3"/>
  <c r="C210" i="3"/>
  <c r="B210" i="3"/>
  <c r="C209" i="3"/>
  <c r="B209" i="3"/>
  <c r="C208" i="3"/>
  <c r="B208" i="3"/>
  <c r="C207" i="3"/>
  <c r="B207" i="3"/>
  <c r="C206" i="3"/>
  <c r="B206" i="3"/>
  <c r="C205" i="3"/>
  <c r="B205" i="3"/>
  <c r="C204" i="3"/>
  <c r="B204" i="3"/>
  <c r="C203" i="3"/>
  <c r="B203" i="3"/>
  <c r="C202" i="3"/>
  <c r="B202" i="3"/>
  <c r="C201" i="3"/>
  <c r="B201" i="3"/>
  <c r="C200" i="3"/>
  <c r="B200" i="3"/>
  <c r="C199" i="3"/>
  <c r="B199" i="3"/>
  <c r="C198" i="3"/>
  <c r="B198" i="3"/>
  <c r="C197" i="3"/>
  <c r="B197" i="3"/>
  <c r="C196" i="3"/>
  <c r="B196" i="3"/>
  <c r="C195" i="3"/>
  <c r="B195" i="3"/>
  <c r="C194" i="3"/>
  <c r="B194" i="3"/>
  <c r="C193" i="3"/>
  <c r="B193" i="3"/>
  <c r="C192" i="3"/>
  <c r="B192" i="3"/>
  <c r="C191" i="3"/>
  <c r="B191" i="3"/>
  <c r="C190" i="3"/>
  <c r="B190" i="3"/>
  <c r="C189" i="3"/>
  <c r="B189" i="3"/>
  <c r="C188" i="3"/>
  <c r="B188" i="3"/>
  <c r="C187" i="3"/>
  <c r="B187" i="3"/>
  <c r="C186" i="3"/>
  <c r="B186" i="3"/>
  <c r="C185" i="3"/>
  <c r="B185" i="3"/>
  <c r="C184" i="3"/>
  <c r="B184" i="3"/>
  <c r="C183" i="3"/>
  <c r="B183" i="3"/>
  <c r="C182" i="3"/>
  <c r="B182" i="3"/>
  <c r="C181" i="3"/>
  <c r="B181" i="3"/>
  <c r="C180" i="3"/>
  <c r="B180" i="3"/>
  <c r="C179" i="3"/>
  <c r="B179" i="3"/>
  <c r="C178" i="3"/>
  <c r="B178" i="3"/>
  <c r="C177" i="3"/>
  <c r="B177" i="3"/>
  <c r="C176" i="3"/>
  <c r="B176" i="3"/>
  <c r="C175" i="3"/>
  <c r="B175" i="3"/>
  <c r="C174" i="3"/>
  <c r="B174" i="3"/>
  <c r="C173" i="3"/>
  <c r="B173" i="3"/>
  <c r="C172" i="3"/>
  <c r="B172" i="3"/>
  <c r="C171" i="3"/>
  <c r="B171" i="3"/>
  <c r="C170" i="3"/>
  <c r="B170" i="3"/>
  <c r="C169" i="3"/>
  <c r="B169" i="3"/>
  <c r="C168" i="3"/>
  <c r="B168" i="3"/>
  <c r="C167" i="3"/>
  <c r="B167" i="3"/>
  <c r="C166" i="3"/>
  <c r="B166" i="3"/>
  <c r="C165" i="3"/>
  <c r="B165" i="3"/>
  <c r="C164" i="3"/>
  <c r="B164" i="3"/>
  <c r="C163" i="3"/>
  <c r="B163" i="3"/>
  <c r="C162" i="3"/>
  <c r="B162" i="3"/>
  <c r="C161" i="3"/>
  <c r="B161" i="3"/>
  <c r="C160" i="3"/>
  <c r="B160" i="3"/>
  <c r="C159" i="3"/>
  <c r="B159" i="3"/>
  <c r="C158" i="3"/>
  <c r="B158" i="3"/>
  <c r="C157" i="3"/>
  <c r="B157" i="3"/>
  <c r="C156" i="3"/>
  <c r="B156" i="3"/>
  <c r="C155" i="3"/>
  <c r="B155" i="3"/>
  <c r="C154" i="3"/>
  <c r="B154" i="3"/>
  <c r="C153" i="3"/>
  <c r="B153" i="3"/>
  <c r="C152" i="3"/>
  <c r="B152" i="3"/>
  <c r="C151" i="3"/>
  <c r="B151" i="3"/>
  <c r="C150" i="3"/>
  <c r="B150" i="3"/>
  <c r="C149" i="3"/>
  <c r="B149" i="3"/>
  <c r="C148" i="3"/>
  <c r="B148" i="3"/>
  <c r="C147" i="3"/>
  <c r="B147" i="3"/>
  <c r="C146" i="3"/>
  <c r="B146" i="3"/>
  <c r="C145" i="3"/>
  <c r="B145" i="3"/>
  <c r="C144" i="3"/>
  <c r="B144" i="3"/>
  <c r="C143" i="3"/>
  <c r="B143" i="3"/>
  <c r="C142" i="3"/>
  <c r="B142" i="3"/>
  <c r="C141" i="3"/>
  <c r="B141" i="3"/>
  <c r="C140" i="3"/>
  <c r="B140" i="3"/>
  <c r="C139" i="3"/>
  <c r="B139" i="3"/>
  <c r="C138" i="3"/>
  <c r="B138" i="3"/>
  <c r="C137" i="3"/>
  <c r="B137" i="3"/>
  <c r="C136" i="3"/>
  <c r="B136" i="3"/>
  <c r="C135" i="3"/>
  <c r="B135" i="3"/>
  <c r="C134" i="3"/>
  <c r="B134" i="3"/>
  <c r="C133" i="3"/>
  <c r="B133" i="3"/>
  <c r="C132" i="3"/>
  <c r="B132" i="3"/>
  <c r="C131" i="3"/>
  <c r="B131" i="3"/>
  <c r="C130" i="3"/>
  <c r="B130" i="3"/>
  <c r="C129" i="3"/>
  <c r="B129" i="3"/>
  <c r="C128" i="3"/>
  <c r="B128" i="3"/>
  <c r="C127" i="3"/>
  <c r="B127" i="3"/>
  <c r="C126" i="3"/>
  <c r="B126" i="3"/>
  <c r="C125" i="3"/>
  <c r="B125" i="3"/>
  <c r="C124" i="3"/>
  <c r="B124" i="3"/>
  <c r="C123" i="3"/>
  <c r="B123" i="3"/>
  <c r="C122" i="3"/>
  <c r="B122" i="3"/>
  <c r="C121" i="3"/>
  <c r="B121" i="3"/>
  <c r="C120" i="3"/>
  <c r="B120" i="3"/>
  <c r="C119" i="3"/>
  <c r="B119" i="3"/>
  <c r="C118" i="3"/>
  <c r="B118" i="3"/>
  <c r="C117" i="3"/>
  <c r="B117" i="3"/>
  <c r="C116" i="3"/>
  <c r="B116" i="3"/>
  <c r="C115" i="3"/>
  <c r="B115" i="3"/>
  <c r="C114" i="3"/>
  <c r="B114" i="3"/>
  <c r="C113" i="3"/>
  <c r="B113" i="3"/>
  <c r="C112" i="3"/>
  <c r="B112" i="3"/>
  <c r="C111" i="3"/>
  <c r="B111" i="3"/>
  <c r="C110" i="3"/>
  <c r="B110" i="3"/>
  <c r="C109" i="3"/>
  <c r="B109" i="3"/>
  <c r="C108" i="3"/>
  <c r="B108" i="3"/>
  <c r="C107" i="3"/>
  <c r="B107" i="3"/>
  <c r="C106" i="3"/>
  <c r="B106" i="3"/>
  <c r="C105" i="3"/>
  <c r="B105" i="3"/>
  <c r="C104" i="3"/>
  <c r="B104" i="3"/>
  <c r="C103" i="3"/>
  <c r="B103" i="3"/>
  <c r="C102" i="3"/>
  <c r="B102" i="3"/>
  <c r="C101" i="3"/>
  <c r="B101" i="3"/>
  <c r="C100" i="3"/>
  <c r="B100" i="3"/>
  <c r="C99" i="3"/>
  <c r="B99" i="3"/>
  <c r="C98" i="3"/>
  <c r="B98" i="3"/>
  <c r="C97" i="3"/>
  <c r="B97" i="3"/>
  <c r="C96" i="3"/>
  <c r="B96" i="3"/>
  <c r="C95" i="3"/>
  <c r="B95" i="3"/>
  <c r="C94" i="3"/>
  <c r="B94" i="3"/>
  <c r="C93" i="3"/>
  <c r="B93" i="3"/>
  <c r="C92" i="3"/>
  <c r="B92" i="3"/>
  <c r="C91" i="3"/>
  <c r="B91" i="3"/>
  <c r="C90" i="3"/>
  <c r="B90" i="3"/>
  <c r="C89" i="3"/>
  <c r="B89" i="3"/>
  <c r="C88" i="3"/>
  <c r="B88" i="3"/>
  <c r="C87" i="3"/>
  <c r="B87" i="3"/>
  <c r="C86" i="3"/>
  <c r="B86" i="3"/>
  <c r="C85" i="3"/>
  <c r="B85" i="3"/>
  <c r="C84" i="3"/>
  <c r="B84" i="3"/>
  <c r="C83" i="3"/>
  <c r="B83" i="3"/>
  <c r="C82" i="3"/>
  <c r="B82" i="3"/>
  <c r="C81" i="3"/>
  <c r="B81" i="3"/>
  <c r="C80" i="3"/>
  <c r="B80" i="3"/>
  <c r="C79" i="3"/>
  <c r="B79" i="3"/>
  <c r="C78" i="3"/>
  <c r="B78" i="3"/>
  <c r="C77" i="3"/>
  <c r="B77" i="3"/>
  <c r="C76" i="3"/>
  <c r="B76" i="3"/>
  <c r="C75" i="3"/>
  <c r="B75" i="3"/>
  <c r="C74" i="3"/>
  <c r="B74" i="3"/>
  <c r="C73" i="3"/>
  <c r="B73" i="3"/>
  <c r="C72" i="3"/>
  <c r="B72" i="3"/>
  <c r="C71" i="3"/>
  <c r="B71" i="3"/>
  <c r="C70" i="3"/>
  <c r="B70" i="3"/>
  <c r="C69" i="3"/>
  <c r="B69" i="3"/>
  <c r="C68" i="3"/>
  <c r="B68" i="3"/>
  <c r="C67" i="3"/>
  <c r="B67" i="3"/>
  <c r="C66" i="3"/>
  <c r="B66" i="3"/>
  <c r="C65" i="3"/>
  <c r="B65" i="3"/>
  <c r="C64" i="3"/>
  <c r="B64" i="3"/>
  <c r="C63" i="3"/>
  <c r="B63" i="3"/>
  <c r="C62" i="3"/>
  <c r="B62" i="3"/>
  <c r="C61" i="3"/>
  <c r="B61" i="3"/>
  <c r="C60" i="3"/>
  <c r="B60" i="3"/>
  <c r="C59" i="3"/>
  <c r="B59" i="3"/>
  <c r="C58" i="3"/>
  <c r="B58" i="3"/>
  <c r="C57" i="3"/>
  <c r="B57" i="3"/>
  <c r="C56" i="3"/>
  <c r="B56" i="3"/>
  <c r="C55" i="3"/>
  <c r="B55" i="3"/>
  <c r="C54" i="3"/>
  <c r="B54" i="3"/>
  <c r="C53" i="3"/>
  <c r="B53" i="3"/>
  <c r="C52" i="3"/>
  <c r="B52" i="3"/>
  <c r="C51" i="3"/>
  <c r="B51" i="3"/>
  <c r="C50" i="3"/>
  <c r="B50" i="3"/>
  <c r="C49" i="3"/>
  <c r="B49" i="3"/>
  <c r="C48" i="3"/>
  <c r="B48" i="3"/>
  <c r="C47" i="3"/>
  <c r="B47" i="3"/>
  <c r="C46" i="3"/>
  <c r="B46" i="3"/>
  <c r="C45" i="3"/>
  <c r="B45" i="3"/>
  <c r="C44" i="3"/>
  <c r="B44" i="3"/>
  <c r="C43" i="3"/>
  <c r="B43" i="3"/>
  <c r="C42" i="3"/>
  <c r="B42" i="3"/>
  <c r="C41" i="3"/>
  <c r="B41" i="3"/>
  <c r="C40" i="3"/>
  <c r="B40" i="3"/>
  <c r="C39" i="3"/>
  <c r="B39" i="3"/>
  <c r="C38" i="3"/>
  <c r="B38" i="3"/>
  <c r="C37" i="3"/>
  <c r="B37" i="3"/>
  <c r="C36" i="3"/>
  <c r="B36" i="3"/>
  <c r="C35" i="3"/>
  <c r="B35" i="3"/>
  <c r="C34" i="3"/>
  <c r="B34" i="3"/>
  <c r="C33" i="3"/>
  <c r="B33" i="3"/>
  <c r="C32" i="3"/>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W236" i="2"/>
  <c r="W235" i="2"/>
  <c r="W234" i="2"/>
  <c r="W233" i="2"/>
  <c r="W232" i="2"/>
  <c r="W231" i="2"/>
  <c r="W230" i="2"/>
  <c r="W229" i="2"/>
  <c r="W228" i="2"/>
  <c r="W227" i="2"/>
  <c r="W226" i="2"/>
  <c r="W225" i="2"/>
  <c r="W224" i="2"/>
  <c r="W223" i="2"/>
  <c r="W222" i="2"/>
  <c r="W221" i="2"/>
  <c r="W220" i="2"/>
  <c r="W219" i="2"/>
  <c r="W218" i="2"/>
  <c r="W217" i="2"/>
  <c r="W216" i="2"/>
  <c r="W215" i="2"/>
  <c r="W214" i="2"/>
  <c r="W213" i="2"/>
  <c r="W212" i="2"/>
  <c r="W211" i="2"/>
  <c r="W210" i="2"/>
  <c r="W209" i="2"/>
  <c r="W208" i="2"/>
  <c r="W207" i="2"/>
  <c r="W206" i="2"/>
  <c r="W205" i="2"/>
  <c r="W204" i="2"/>
  <c r="W203" i="2"/>
  <c r="W202" i="2"/>
  <c r="W201" i="2"/>
  <c r="W200" i="2"/>
  <c r="W199" i="2"/>
  <c r="W198" i="2"/>
  <c r="W197" i="2"/>
  <c r="W196" i="2"/>
  <c r="W195" i="2"/>
  <c r="W194" i="2"/>
  <c r="W193" i="2"/>
  <c r="W192" i="2"/>
  <c r="W191" i="2"/>
  <c r="W190" i="2"/>
  <c r="W189" i="2"/>
  <c r="W188" i="2"/>
  <c r="W187" i="2"/>
  <c r="W186" i="2"/>
  <c r="W185" i="2"/>
  <c r="W184" i="2"/>
  <c r="W183" i="2"/>
  <c r="W182" i="2"/>
  <c r="W181" i="2"/>
  <c r="W180" i="2"/>
  <c r="W179" i="2"/>
  <c r="W178" i="2"/>
  <c r="W177" i="2"/>
  <c r="W176" i="2"/>
  <c r="W175" i="2"/>
  <c r="W174" i="2"/>
  <c r="W173" i="2"/>
  <c r="W172" i="2"/>
  <c r="W171" i="2"/>
  <c r="W170" i="2"/>
  <c r="W169" i="2"/>
  <c r="W168" i="2"/>
  <c r="W167" i="2"/>
  <c r="W166" i="2"/>
  <c r="W165" i="2"/>
  <c r="W164" i="2"/>
  <c r="W163" i="2"/>
  <c r="W162" i="2"/>
  <c r="W161" i="2"/>
  <c r="W160" i="2"/>
  <c r="W159" i="2"/>
  <c r="W158" i="2"/>
  <c r="W157" i="2"/>
  <c r="W156" i="2"/>
  <c r="W155" i="2"/>
  <c r="W154" i="2"/>
  <c r="W153" i="2"/>
  <c r="W152" i="2"/>
  <c r="W151" i="2"/>
  <c r="W150" i="2"/>
  <c r="W149" i="2"/>
  <c r="W148" i="2"/>
  <c r="W147" i="2"/>
  <c r="W146" i="2"/>
  <c r="W145" i="2"/>
  <c r="W144" i="2"/>
  <c r="W143" i="2"/>
  <c r="W142" i="2"/>
  <c r="W141" i="2"/>
  <c r="W140" i="2"/>
  <c r="W139" i="2"/>
  <c r="W138" i="2"/>
  <c r="W137" i="2"/>
  <c r="W136" i="2"/>
  <c r="W135" i="2"/>
  <c r="W134" i="2"/>
  <c r="W133" i="2"/>
  <c r="W132" i="2"/>
  <c r="W131" i="2"/>
  <c r="W130" i="2"/>
  <c r="W129" i="2"/>
  <c r="W128" i="2"/>
  <c r="W127" i="2"/>
  <c r="W126" i="2"/>
  <c r="W125" i="2"/>
  <c r="W124" i="2"/>
  <c r="W123" i="2"/>
  <c r="W122" i="2"/>
  <c r="W121" i="2"/>
  <c r="W120" i="2"/>
  <c r="W119" i="2"/>
  <c r="W118" i="2"/>
  <c r="W117" i="2"/>
  <c r="W116" i="2"/>
  <c r="W115" i="2"/>
  <c r="W114" i="2"/>
  <c r="W113" i="2"/>
  <c r="W112" i="2"/>
  <c r="W111" i="2"/>
  <c r="W110" i="2"/>
  <c r="W109" i="2"/>
  <c r="W108" i="2"/>
  <c r="W107" i="2"/>
  <c r="W106" i="2"/>
  <c r="W105" i="2"/>
  <c r="W104" i="2"/>
  <c r="W103" i="2"/>
  <c r="W102" i="2"/>
  <c r="W101" i="2"/>
  <c r="W100" i="2"/>
  <c r="W99" i="2"/>
  <c r="W98" i="2"/>
  <c r="W97" i="2"/>
  <c r="W96" i="2"/>
  <c r="W95" i="2"/>
  <c r="W94" i="2"/>
  <c r="W93" i="2"/>
  <c r="W92" i="2"/>
  <c r="W91" i="2"/>
  <c r="W90" i="2"/>
  <c r="W89" i="2"/>
  <c r="W88" i="2"/>
  <c r="W87" i="2"/>
  <c r="W86" i="2"/>
  <c r="W85" i="2"/>
  <c r="W84" i="2"/>
  <c r="W83" i="2"/>
  <c r="W82" i="2"/>
  <c r="W81" i="2"/>
  <c r="W80" i="2"/>
  <c r="W79" i="2"/>
  <c r="W78" i="2"/>
  <c r="W77" i="2"/>
  <c r="W76" i="2"/>
  <c r="W75" i="2"/>
  <c r="W74" i="2"/>
  <c r="W73" i="2"/>
  <c r="W72" i="2"/>
  <c r="W71" i="2"/>
  <c r="W70" i="2"/>
  <c r="W69" i="2"/>
  <c r="W68" i="2"/>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 r="W10" i="2"/>
  <c r="W9" i="2"/>
  <c r="W8" i="2"/>
  <c r="W7" i="2"/>
  <c r="W6" i="2"/>
  <c r="W5" i="2"/>
  <c r="W4" i="2"/>
  <c r="W3"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C236" i="2"/>
  <c r="B236" i="2"/>
  <c r="C235" i="2"/>
  <c r="B235" i="2"/>
  <c r="C189" i="2"/>
  <c r="B189" i="2"/>
  <c r="C188" i="2"/>
  <c r="B188" i="2"/>
  <c r="C142" i="2"/>
  <c r="B142" i="2"/>
  <c r="C141" i="2"/>
  <c r="B141" i="2"/>
  <c r="C140" i="2"/>
  <c r="B140" i="2"/>
  <c r="C139" i="2"/>
  <c r="B139" i="2"/>
  <c r="C138" i="2"/>
  <c r="B138" i="2"/>
  <c r="C137" i="2"/>
  <c r="B137" i="2"/>
  <c r="C136" i="2"/>
  <c r="B136" i="2"/>
  <c r="C135" i="2"/>
  <c r="B135" i="2"/>
  <c r="C134" i="2"/>
  <c r="B134" i="2"/>
  <c r="C133" i="2"/>
  <c r="B133" i="2"/>
  <c r="C132" i="2"/>
  <c r="B132" i="2"/>
  <c r="C131" i="2"/>
  <c r="B131" i="2"/>
  <c r="C130" i="2"/>
  <c r="B130" i="2"/>
  <c r="C129" i="2"/>
  <c r="B129" i="2"/>
  <c r="C128" i="2"/>
  <c r="B128" i="2"/>
  <c r="C127" i="2"/>
  <c r="B127" i="2"/>
  <c r="C126" i="2"/>
  <c r="B126" i="2"/>
  <c r="C125" i="2"/>
  <c r="B125" i="2"/>
  <c r="C124" i="2"/>
  <c r="B124" i="2"/>
  <c r="C123" i="2"/>
  <c r="B123" i="2"/>
  <c r="C122" i="2"/>
  <c r="B122" i="2"/>
  <c r="C121" i="2"/>
  <c r="B121" i="2"/>
  <c r="C120" i="2"/>
  <c r="B120" i="2"/>
  <c r="C119" i="2"/>
  <c r="B119" i="2"/>
  <c r="C118" i="2"/>
  <c r="B118" i="2"/>
  <c r="C117" i="2"/>
  <c r="B117" i="2"/>
  <c r="C116" i="2"/>
  <c r="B116" i="2"/>
  <c r="C115" i="2"/>
  <c r="B115" i="2"/>
  <c r="C114" i="2"/>
  <c r="B114" i="2"/>
  <c r="C113" i="2"/>
  <c r="B113" i="2"/>
  <c r="C112" i="2"/>
  <c r="B112" i="2"/>
  <c r="C111" i="2"/>
  <c r="B111" i="2"/>
  <c r="C110" i="2"/>
  <c r="B110" i="2"/>
  <c r="C109" i="2"/>
  <c r="B109" i="2"/>
  <c r="C108" i="2"/>
  <c r="B108" i="2"/>
  <c r="C107" i="2"/>
  <c r="B107" i="2"/>
  <c r="C106" i="2"/>
  <c r="B106" i="2"/>
  <c r="C105" i="2"/>
  <c r="B105" i="2"/>
  <c r="C104" i="2"/>
  <c r="B104" i="2"/>
  <c r="C103" i="2"/>
  <c r="B103" i="2"/>
  <c r="C102" i="2"/>
  <c r="B102" i="2"/>
  <c r="C101" i="2"/>
  <c r="B101" i="2"/>
  <c r="C100" i="2"/>
  <c r="B100" i="2"/>
  <c r="C99" i="2"/>
  <c r="B99" i="2"/>
  <c r="C98" i="2"/>
  <c r="B98" i="2"/>
  <c r="C97" i="2"/>
  <c r="B97" i="2"/>
  <c r="C95" i="2"/>
  <c r="B95" i="2"/>
  <c r="C94" i="2"/>
  <c r="B94" i="2"/>
  <c r="C93" i="2"/>
  <c r="B93" i="2"/>
  <c r="C92" i="2"/>
  <c r="B92" i="2"/>
  <c r="C91" i="2"/>
  <c r="B91" i="2"/>
  <c r="C90" i="2"/>
  <c r="B90" i="2"/>
  <c r="C89" i="2"/>
  <c r="B89" i="2"/>
  <c r="C88" i="2"/>
  <c r="B88" i="2"/>
  <c r="C87" i="2"/>
  <c r="B87" i="2"/>
  <c r="C86" i="2"/>
  <c r="B86" i="2"/>
  <c r="C85" i="2"/>
  <c r="B85" i="2"/>
  <c r="C84" i="2"/>
  <c r="B84" i="2"/>
  <c r="C83" i="2"/>
  <c r="B83" i="2"/>
  <c r="C82" i="2"/>
  <c r="B82" i="2"/>
  <c r="C81" i="2"/>
  <c r="B81" i="2"/>
  <c r="C80" i="2"/>
  <c r="B80" i="2"/>
  <c r="C79" i="2"/>
  <c r="B79" i="2"/>
  <c r="C78" i="2"/>
  <c r="B78" i="2"/>
  <c r="C77" i="2"/>
  <c r="B77" i="2"/>
  <c r="C76" i="2"/>
  <c r="B76" i="2"/>
  <c r="C75" i="2"/>
  <c r="B75" i="2"/>
  <c r="C74" i="2"/>
  <c r="B74" i="2"/>
  <c r="C73" i="2"/>
  <c r="B73" i="2"/>
  <c r="C72" i="2"/>
  <c r="B72" i="2"/>
  <c r="C71" i="2"/>
  <c r="B71" i="2"/>
  <c r="C70" i="2"/>
  <c r="B70" i="2"/>
  <c r="C69" i="2"/>
  <c r="B69" i="2"/>
  <c r="C68" i="2"/>
  <c r="B68" i="2"/>
  <c r="C67" i="2"/>
  <c r="B67" i="2"/>
  <c r="C66" i="2"/>
  <c r="B66" i="2"/>
  <c r="C65" i="2"/>
  <c r="B65" i="2"/>
  <c r="C64" i="2"/>
  <c r="B64" i="2"/>
  <c r="C63" i="2"/>
  <c r="B63" i="2"/>
  <c r="C62" i="2"/>
  <c r="B62" i="2"/>
  <c r="C61" i="2"/>
  <c r="B61" i="2"/>
  <c r="C60" i="2"/>
  <c r="B60" i="2"/>
  <c r="C59" i="2"/>
  <c r="B59" i="2"/>
  <c r="C58" i="2"/>
  <c r="B58" i="2"/>
  <c r="C57" i="2"/>
  <c r="B57" i="2"/>
  <c r="C56" i="2"/>
  <c r="B56" i="2"/>
  <c r="C55" i="2"/>
  <c r="B55" i="2"/>
  <c r="C54" i="2"/>
  <c r="B54" i="2"/>
  <c r="C53" i="2"/>
  <c r="B53" i="2"/>
  <c r="C52" i="2"/>
  <c r="B52" i="2"/>
  <c r="C51" i="2"/>
  <c r="B51" i="2"/>
  <c r="C50" i="2"/>
  <c r="B50" i="2"/>
  <c r="C48" i="2"/>
  <c r="B48" i="2"/>
  <c r="C47" i="2"/>
  <c r="B47" i="2"/>
  <c r="C46" i="2"/>
  <c r="B46" i="2"/>
  <c r="C45" i="2"/>
  <c r="B45" i="2"/>
  <c r="C44" i="2"/>
  <c r="B44" i="2"/>
  <c r="C43" i="2"/>
  <c r="B43" i="2"/>
  <c r="C42" i="2"/>
  <c r="B42" i="2"/>
  <c r="C41" i="2"/>
  <c r="B41" i="2"/>
  <c r="C40" i="2"/>
  <c r="B40" i="2"/>
  <c r="C39" i="2"/>
  <c r="B39" i="2"/>
  <c r="C38" i="2"/>
  <c r="B38" i="2"/>
  <c r="C37" i="2"/>
  <c r="B37" i="2"/>
  <c r="C36" i="2"/>
  <c r="B36" i="2"/>
  <c r="C35" i="2"/>
  <c r="B35" i="2"/>
  <c r="C34" i="2"/>
  <c r="B34" i="2"/>
  <c r="C33" i="2"/>
  <c r="B33" i="2"/>
  <c r="C32" i="2"/>
  <c r="B32" i="2"/>
  <c r="C31" i="2"/>
  <c r="B31" i="2"/>
  <c r="C30" i="2"/>
  <c r="B30" i="2"/>
  <c r="C29" i="2"/>
  <c r="B29" i="2"/>
  <c r="C28" i="2"/>
  <c r="B28" i="2"/>
  <c r="C27" i="2"/>
  <c r="B27" i="2"/>
  <c r="C26" i="2"/>
  <c r="B26" i="2"/>
  <c r="C25" i="2"/>
  <c r="B25" i="2"/>
  <c r="C24" i="2"/>
  <c r="B24" i="2"/>
  <c r="C23" i="2"/>
  <c r="B23" i="2"/>
  <c r="C22" i="2"/>
  <c r="B22" i="2"/>
  <c r="C21" i="2"/>
  <c r="B21" i="2"/>
  <c r="C20" i="2"/>
  <c r="B20" i="2"/>
  <c r="C19" i="2"/>
  <c r="B19" i="2"/>
  <c r="C18" i="2"/>
  <c r="B18" i="2"/>
  <c r="C17" i="2"/>
  <c r="B17" i="2"/>
  <c r="C16" i="2"/>
  <c r="B16" i="2"/>
  <c r="C15" i="2"/>
  <c r="B15" i="2"/>
  <c r="C14" i="2"/>
  <c r="B14" i="2"/>
  <c r="C13" i="2"/>
  <c r="B13" i="2"/>
  <c r="C12" i="2"/>
  <c r="B12" i="2"/>
  <c r="C11" i="2"/>
  <c r="B11" i="2"/>
  <c r="C10" i="2"/>
  <c r="B10" i="2"/>
  <c r="C9" i="2"/>
  <c r="B9" i="2"/>
  <c r="C8" i="2"/>
  <c r="B8" i="2"/>
  <c r="C7" i="2"/>
  <c r="B7" i="2"/>
  <c r="C6" i="2"/>
  <c r="B6" i="2"/>
  <c r="C5" i="2"/>
  <c r="B5" i="2"/>
  <c r="C4" i="2"/>
  <c r="B4" i="2"/>
  <c r="C3" i="2"/>
  <c r="B3" i="2"/>
  <c r="AF797" i="26" l="1"/>
  <c r="K796" i="26"/>
  <c r="Y794" i="26"/>
  <c r="D793" i="26"/>
  <c r="R791" i="26"/>
  <c r="AF789" i="26"/>
  <c r="K788" i="26"/>
  <c r="Y786" i="26"/>
  <c r="D785" i="26"/>
  <c r="R783" i="26"/>
  <c r="AF781" i="26"/>
  <c r="K780" i="26"/>
  <c r="Y778" i="26"/>
  <c r="D777" i="26"/>
  <c r="R775" i="26"/>
  <c r="AF773" i="26"/>
  <c r="K772" i="26"/>
  <c r="Y770" i="26"/>
  <c r="D769" i="26"/>
  <c r="R767" i="26"/>
  <c r="AF765" i="26"/>
  <c r="K764" i="26"/>
  <c r="Y762" i="26"/>
  <c r="D761" i="26"/>
  <c r="R759" i="26"/>
  <c r="AF757" i="26"/>
  <c r="K756" i="26"/>
  <c r="Y754" i="26"/>
  <c r="D753" i="26"/>
  <c r="R751" i="26"/>
  <c r="AF739" i="26"/>
  <c r="K738" i="26"/>
  <c r="Y736" i="26"/>
  <c r="D735" i="26"/>
  <c r="R733" i="26"/>
  <c r="AF731" i="26"/>
  <c r="K730" i="26"/>
  <c r="Y728" i="26"/>
  <c r="D727" i="26"/>
  <c r="R725" i="26"/>
  <c r="AF723" i="26"/>
  <c r="K722" i="26"/>
  <c r="Y720" i="26"/>
  <c r="D719" i="26"/>
  <c r="R717" i="26"/>
  <c r="AF715" i="26"/>
  <c r="K714" i="26"/>
  <c r="Y712" i="26"/>
  <c r="D711" i="26"/>
  <c r="R709" i="26"/>
  <c r="AF707" i="26"/>
  <c r="K706" i="26"/>
  <c r="Y704" i="26"/>
  <c r="D703" i="26"/>
  <c r="R701" i="26"/>
  <c r="AF699" i="26"/>
  <c r="K698" i="26"/>
  <c r="Y696" i="26"/>
  <c r="D695" i="26"/>
  <c r="R683" i="26"/>
  <c r="AF681" i="26"/>
  <c r="K680" i="26"/>
  <c r="Y678" i="26"/>
  <c r="D677" i="26"/>
  <c r="R675" i="26"/>
  <c r="AF673" i="26"/>
  <c r="K672" i="26"/>
  <c r="Y670" i="26"/>
  <c r="D669" i="26"/>
  <c r="R667" i="26"/>
  <c r="AF665" i="26"/>
  <c r="K664" i="26"/>
  <c r="Y662" i="26"/>
  <c r="D661" i="26"/>
  <c r="R659" i="26"/>
  <c r="AF657" i="26"/>
  <c r="K656" i="26"/>
  <c r="Y654" i="26"/>
  <c r="D653" i="26"/>
  <c r="R651" i="26"/>
  <c r="AF649" i="26"/>
  <c r="K648" i="26"/>
  <c r="Y646" i="26"/>
  <c r="D645" i="26"/>
  <c r="R643" i="26"/>
  <c r="Y797" i="26"/>
  <c r="R797" i="26"/>
  <c r="AF795" i="26"/>
  <c r="K794" i="26"/>
  <c r="Y792" i="26"/>
  <c r="D791" i="26"/>
  <c r="R789" i="26"/>
  <c r="AF787" i="26"/>
  <c r="K786" i="26"/>
  <c r="Y784" i="26"/>
  <c r="D783" i="26"/>
  <c r="R781" i="26"/>
  <c r="AF779" i="26"/>
  <c r="K778" i="26"/>
  <c r="Y776" i="26"/>
  <c r="D775" i="26"/>
  <c r="R773" i="26"/>
  <c r="AF771" i="26"/>
  <c r="K770" i="26"/>
  <c r="Y768" i="26"/>
  <c r="D767" i="26"/>
  <c r="R765" i="26"/>
  <c r="AF763" i="26"/>
  <c r="K762" i="26"/>
  <c r="Y760" i="26"/>
  <c r="D759" i="26"/>
  <c r="R757" i="26"/>
  <c r="AF755" i="26"/>
  <c r="K754" i="26"/>
  <c r="Y752" i="26"/>
  <c r="D751" i="26"/>
  <c r="R739" i="26"/>
  <c r="AF737" i="26"/>
  <c r="K736" i="26"/>
  <c r="Y734" i="26"/>
  <c r="D733" i="26"/>
  <c r="R731" i="26"/>
  <c r="AF729" i="26"/>
  <c r="K728" i="26"/>
  <c r="Y726" i="26"/>
  <c r="D725" i="26"/>
  <c r="R723" i="26"/>
  <c r="AF721" i="26"/>
  <c r="K720" i="26"/>
  <c r="Y718" i="26"/>
  <c r="D717" i="26"/>
  <c r="R715" i="26"/>
  <c r="AF713" i="26"/>
  <c r="K712" i="26"/>
  <c r="Y710" i="26"/>
  <c r="D709" i="26"/>
  <c r="R707" i="26"/>
  <c r="AF705" i="26"/>
  <c r="K704" i="26"/>
  <c r="Y702" i="26"/>
  <c r="D701" i="26"/>
  <c r="R699" i="26"/>
  <c r="AF697" i="26"/>
  <c r="K696" i="26"/>
  <c r="Y694" i="26"/>
  <c r="D683" i="26"/>
  <c r="R681" i="26"/>
  <c r="AF679" i="26"/>
  <c r="K678" i="26"/>
  <c r="Y676" i="26"/>
  <c r="D675" i="26"/>
  <c r="R673" i="26"/>
  <c r="AF671" i="26"/>
  <c r="K670" i="26"/>
  <c r="Y668" i="26"/>
  <c r="D667" i="26"/>
  <c r="R665" i="26"/>
  <c r="AF663" i="26"/>
  <c r="K662" i="26"/>
  <c r="Y660" i="26"/>
  <c r="D659" i="26"/>
  <c r="R657" i="26"/>
  <c r="AF655" i="26"/>
  <c r="K654" i="26"/>
  <c r="Y652" i="26"/>
  <c r="D651" i="26"/>
  <c r="R649" i="26"/>
  <c r="AF647" i="26"/>
  <c r="K646" i="26"/>
  <c r="K797" i="26"/>
  <c r="Y795" i="26"/>
  <c r="D794" i="26"/>
  <c r="R792" i="26"/>
  <c r="AF790" i="26"/>
  <c r="K789" i="26"/>
  <c r="Y787" i="26"/>
  <c r="D786" i="26"/>
  <c r="R784" i="26"/>
  <c r="AF782" i="26"/>
  <c r="K781" i="26"/>
  <c r="Y779" i="26"/>
  <c r="D778" i="26"/>
  <c r="R776" i="26"/>
  <c r="AF774" i="26"/>
  <c r="K773" i="26"/>
  <c r="Y771" i="26"/>
  <c r="D770" i="26"/>
  <c r="R768" i="26"/>
  <c r="AF766" i="26"/>
  <c r="K765" i="26"/>
  <c r="Y763" i="26"/>
  <c r="D762" i="26"/>
  <c r="R760" i="26"/>
  <c r="AF758" i="26"/>
  <c r="K757" i="26"/>
  <c r="Y755" i="26"/>
  <c r="D754" i="26"/>
  <c r="R752" i="26"/>
  <c r="AF740" i="26"/>
  <c r="K739" i="26"/>
  <c r="Y737" i="26"/>
  <c r="D736" i="26"/>
  <c r="R734" i="26"/>
  <c r="AF732" i="26"/>
  <c r="K731" i="26"/>
  <c r="Y729" i="26"/>
  <c r="D728" i="26"/>
  <c r="R726" i="26"/>
  <c r="AF724" i="26"/>
  <c r="K723" i="26"/>
  <c r="Y721" i="26"/>
  <c r="D720" i="26"/>
  <c r="R718" i="26"/>
  <c r="AF716" i="26"/>
  <c r="K715" i="26"/>
  <c r="Y713" i="26"/>
  <c r="D712" i="26"/>
  <c r="R710" i="26"/>
  <c r="AF708" i="26"/>
  <c r="K707" i="26"/>
  <c r="Y705" i="26"/>
  <c r="D704" i="26"/>
  <c r="R702" i="26"/>
  <c r="AF700" i="26"/>
  <c r="K699" i="26"/>
  <c r="Y697" i="26"/>
  <c r="D696" i="26"/>
  <c r="R694" i="26"/>
  <c r="AF682" i="26"/>
  <c r="K681" i="26"/>
  <c r="Y679" i="26"/>
  <c r="D678" i="26"/>
  <c r="R676" i="26"/>
  <c r="AF674" i="26"/>
  <c r="K673" i="26"/>
  <c r="Y671" i="26"/>
  <c r="D670" i="26"/>
  <c r="R668" i="26"/>
  <c r="AF666" i="26"/>
  <c r="K665" i="26"/>
  <c r="Y663" i="26"/>
  <c r="D662" i="26"/>
  <c r="R660" i="26"/>
  <c r="AF658" i="26"/>
  <c r="K657" i="26"/>
  <c r="Y655" i="26"/>
  <c r="D654" i="26"/>
  <c r="R652" i="26"/>
  <c r="AF650" i="26"/>
  <c r="K649" i="26"/>
  <c r="Y647" i="26"/>
  <c r="D646" i="26"/>
  <c r="D797" i="26"/>
  <c r="R795" i="26"/>
  <c r="AF793" i="26"/>
  <c r="K792" i="26"/>
  <c r="Y790" i="26"/>
  <c r="D789" i="26"/>
  <c r="R787" i="26"/>
  <c r="AF785" i="26"/>
  <c r="K784" i="26"/>
  <c r="Y782" i="26"/>
  <c r="D781" i="26"/>
  <c r="R779" i="26"/>
  <c r="AF777" i="26"/>
  <c r="K776" i="26"/>
  <c r="Y774" i="26"/>
  <c r="D773" i="26"/>
  <c r="R771" i="26"/>
  <c r="AF769" i="26"/>
  <c r="K768" i="26"/>
  <c r="Y766" i="26"/>
  <c r="D765" i="26"/>
  <c r="R763" i="26"/>
  <c r="AF761" i="26"/>
  <c r="K760" i="26"/>
  <c r="Y758" i="26"/>
  <c r="D757" i="26"/>
  <c r="R755" i="26"/>
  <c r="AF753" i="26"/>
  <c r="K752" i="26"/>
  <c r="Y740" i="26"/>
  <c r="D739" i="26"/>
  <c r="R737" i="26"/>
  <c r="AF735" i="26"/>
  <c r="K734" i="26"/>
  <c r="Y732" i="26"/>
  <c r="D731" i="26"/>
  <c r="R729" i="26"/>
  <c r="AF727" i="26"/>
  <c r="K726" i="26"/>
  <c r="Y724" i="26"/>
  <c r="D723" i="26"/>
  <c r="R721" i="26"/>
  <c r="AF719" i="26"/>
  <c r="K718" i="26"/>
  <c r="Y716" i="26"/>
  <c r="D715" i="26"/>
  <c r="R713" i="26"/>
  <c r="AF711" i="26"/>
  <c r="K710" i="26"/>
  <c r="Y708" i="26"/>
  <c r="D707" i="26"/>
  <c r="R705" i="26"/>
  <c r="AF703" i="26"/>
  <c r="K702" i="26"/>
  <c r="Y700" i="26"/>
  <c r="D699" i="26"/>
  <c r="R697" i="26"/>
  <c r="AF695" i="26"/>
  <c r="K694" i="26"/>
  <c r="Y682" i="26"/>
  <c r="D681" i="26"/>
  <c r="R679" i="26"/>
  <c r="AF677" i="26"/>
  <c r="K676" i="26"/>
  <c r="Y674" i="26"/>
  <c r="D673" i="26"/>
  <c r="R671" i="26"/>
  <c r="AF669" i="26"/>
  <c r="K668" i="26"/>
  <c r="Y666" i="26"/>
  <c r="D665" i="26"/>
  <c r="R663" i="26"/>
  <c r="AF661" i="26"/>
  <c r="K660" i="26"/>
  <c r="Y658" i="26"/>
  <c r="D657" i="26"/>
  <c r="R655" i="26"/>
  <c r="AF653" i="26"/>
  <c r="K652" i="26"/>
  <c r="Y650" i="26"/>
  <c r="D649" i="26"/>
  <c r="Y796" i="26"/>
  <c r="D795" i="26"/>
  <c r="R793" i="26"/>
  <c r="AF791" i="26"/>
  <c r="K790" i="26"/>
  <c r="Y788" i="26"/>
  <c r="D787" i="26"/>
  <c r="R785" i="26"/>
  <c r="AF783" i="26"/>
  <c r="K782" i="26"/>
  <c r="Y780" i="26"/>
  <c r="D779" i="26"/>
  <c r="R777" i="26"/>
  <c r="AF775" i="26"/>
  <c r="K774" i="26"/>
  <c r="Y772" i="26"/>
  <c r="D771" i="26"/>
  <c r="R769" i="26"/>
  <c r="AF767" i="26"/>
  <c r="K766" i="26"/>
  <c r="Y764" i="26"/>
  <c r="D763" i="26"/>
  <c r="R761" i="26"/>
  <c r="AF759" i="26"/>
  <c r="K758" i="26"/>
  <c r="Y756" i="26"/>
  <c r="D755" i="26"/>
  <c r="R753" i="26"/>
  <c r="AF751" i="26"/>
  <c r="K740" i="26"/>
  <c r="Y738" i="26"/>
  <c r="D737" i="26"/>
  <c r="R735" i="26"/>
  <c r="AF733" i="26"/>
  <c r="K732" i="26"/>
  <c r="Y730" i="26"/>
  <c r="D729" i="26"/>
  <c r="R727" i="26"/>
  <c r="AF725" i="26"/>
  <c r="K724" i="26"/>
  <c r="Y722" i="26"/>
  <c r="D721" i="26"/>
  <c r="R719" i="26"/>
  <c r="AF717" i="26"/>
  <c r="K716" i="26"/>
  <c r="Y714" i="26"/>
  <c r="D713" i="26"/>
  <c r="R711" i="26"/>
  <c r="AF709" i="26"/>
  <c r="K708" i="26"/>
  <c r="Y706" i="26"/>
  <c r="D705" i="26"/>
  <c r="R703" i="26"/>
  <c r="AF701" i="26"/>
  <c r="K700" i="26"/>
  <c r="Y698" i="26"/>
  <c r="D697" i="26"/>
  <c r="R695" i="26"/>
  <c r="AF683" i="26"/>
  <c r="K682" i="26"/>
  <c r="Y680" i="26"/>
  <c r="D679" i="26"/>
  <c r="R677" i="26"/>
  <c r="AF675" i="26"/>
  <c r="K674" i="26"/>
  <c r="Y672" i="26"/>
  <c r="D671" i="26"/>
  <c r="R669" i="26"/>
  <c r="AF667" i="26"/>
  <c r="K666" i="26"/>
  <c r="AF796" i="26"/>
  <c r="AF792" i="26"/>
  <c r="R788" i="26"/>
  <c r="D784" i="26"/>
  <c r="D780" i="26"/>
  <c r="Y775" i="26"/>
  <c r="K771" i="26"/>
  <c r="K767" i="26"/>
  <c r="AF762" i="26"/>
  <c r="R758" i="26"/>
  <c r="R754" i="26"/>
  <c r="D740" i="26"/>
  <c r="Y735" i="26"/>
  <c r="Y731" i="26"/>
  <c r="K727" i="26"/>
  <c r="AF722" i="26"/>
  <c r="AF718" i="26"/>
  <c r="R714" i="26"/>
  <c r="D710" i="26"/>
  <c r="D706" i="26"/>
  <c r="Y701" i="26"/>
  <c r="K697" i="26"/>
  <c r="K683" i="26"/>
  <c r="AF678" i="26"/>
  <c r="R674" i="26"/>
  <c r="R670" i="26"/>
  <c r="D666" i="26"/>
  <c r="AF662" i="26"/>
  <c r="Y659" i="26"/>
  <c r="R656" i="26"/>
  <c r="K653" i="26"/>
  <c r="D650" i="26"/>
  <c r="D647" i="26"/>
  <c r="Y644" i="26"/>
  <c r="AF642" i="26"/>
  <c r="K641" i="26"/>
  <c r="Y639" i="26"/>
  <c r="D638" i="26"/>
  <c r="R626" i="26"/>
  <c r="AF624" i="26"/>
  <c r="K623" i="26"/>
  <c r="Y621" i="26"/>
  <c r="D620" i="26"/>
  <c r="R618" i="26"/>
  <c r="AF616" i="26"/>
  <c r="K615" i="26"/>
  <c r="Y613" i="26"/>
  <c r="D612" i="26"/>
  <c r="R610" i="26"/>
  <c r="AF608" i="26"/>
  <c r="K607" i="26"/>
  <c r="Y605" i="26"/>
  <c r="D604" i="26"/>
  <c r="R602" i="26"/>
  <c r="AF600" i="26"/>
  <c r="K599" i="26"/>
  <c r="Y597" i="26"/>
  <c r="D596" i="26"/>
  <c r="R594" i="26"/>
  <c r="AF592" i="26"/>
  <c r="K591" i="26"/>
  <c r="Y589" i="26"/>
  <c r="D588" i="26"/>
  <c r="R586" i="26"/>
  <c r="AF584" i="26"/>
  <c r="K583" i="26"/>
  <c r="Y581" i="26"/>
  <c r="D580" i="26"/>
  <c r="R568" i="26"/>
  <c r="AF566" i="26"/>
  <c r="K565" i="26"/>
  <c r="Y563" i="26"/>
  <c r="D562" i="26"/>
  <c r="R796" i="26"/>
  <c r="D792" i="26"/>
  <c r="D788" i="26"/>
  <c r="Y783" i="26"/>
  <c r="K779" i="26"/>
  <c r="K775" i="26"/>
  <c r="AF770" i="26"/>
  <c r="R766" i="26"/>
  <c r="R762" i="26"/>
  <c r="D758" i="26"/>
  <c r="Y753" i="26"/>
  <c r="Y739" i="26"/>
  <c r="K735" i="26"/>
  <c r="AF730" i="26"/>
  <c r="AF726" i="26"/>
  <c r="R722" i="26"/>
  <c r="D718" i="26"/>
  <c r="D714" i="26"/>
  <c r="Y709" i="26"/>
  <c r="K705" i="26"/>
  <c r="K701" i="26"/>
  <c r="AF696" i="26"/>
  <c r="R682" i="26"/>
  <c r="R678" i="26"/>
  <c r="D674" i="26"/>
  <c r="Y669" i="26"/>
  <c r="Y665" i="26"/>
  <c r="R662" i="26"/>
  <c r="K659" i="26"/>
  <c r="D656" i="26"/>
  <c r="AF652" i="26"/>
  <c r="Y649" i="26"/>
  <c r="AF646" i="26"/>
  <c r="R644" i="26"/>
  <c r="Y642" i="26"/>
  <c r="D641" i="26"/>
  <c r="R639" i="26"/>
  <c r="AF637" i="26"/>
  <c r="K626" i="26"/>
  <c r="Y624" i="26"/>
  <c r="D623" i="26"/>
  <c r="R621" i="26"/>
  <c r="AF619" i="26"/>
  <c r="K618" i="26"/>
  <c r="Y616" i="26"/>
  <c r="D615" i="26"/>
  <c r="R613" i="26"/>
  <c r="AF611" i="26"/>
  <c r="K610" i="26"/>
  <c r="Y608" i="26"/>
  <c r="D607" i="26"/>
  <c r="R605" i="26"/>
  <c r="AF603" i="26"/>
  <c r="K602" i="26"/>
  <c r="Y600" i="26"/>
  <c r="D599" i="26"/>
  <c r="R597" i="26"/>
  <c r="AF595" i="26"/>
  <c r="K594" i="26"/>
  <c r="Y592" i="26"/>
  <c r="D591" i="26"/>
  <c r="R589" i="26"/>
  <c r="AF587" i="26"/>
  <c r="K586" i="26"/>
  <c r="Y584" i="26"/>
  <c r="D583" i="26"/>
  <c r="R581" i="26"/>
  <c r="AF569" i="26"/>
  <c r="K568" i="26"/>
  <c r="Y566" i="26"/>
  <c r="D565" i="26"/>
  <c r="R563" i="26"/>
  <c r="AF561" i="26"/>
  <c r="K560" i="26"/>
  <c r="Y558" i="26"/>
  <c r="D557" i="26"/>
  <c r="R555" i="26"/>
  <c r="AF553" i="26"/>
  <c r="K552" i="26"/>
  <c r="Y550" i="26"/>
  <c r="D549" i="26"/>
  <c r="R547" i="26"/>
  <c r="AF545" i="26"/>
  <c r="K544" i="26"/>
  <c r="Y542" i="26"/>
  <c r="D796" i="26"/>
  <c r="Y791" i="26"/>
  <c r="K787" i="26"/>
  <c r="K783" i="26"/>
  <c r="AF778" i="26"/>
  <c r="R774" i="26"/>
  <c r="R770" i="26"/>
  <c r="D766" i="26"/>
  <c r="Y761" i="26"/>
  <c r="Y757" i="26"/>
  <c r="K753" i="26"/>
  <c r="AF738" i="26"/>
  <c r="AF734" i="26"/>
  <c r="R730" i="26"/>
  <c r="D726" i="26"/>
  <c r="D722" i="26"/>
  <c r="Y717" i="26"/>
  <c r="K713" i="26"/>
  <c r="K709" i="26"/>
  <c r="AF704" i="26"/>
  <c r="R700" i="26"/>
  <c r="R696" i="26"/>
  <c r="D682" i="26"/>
  <c r="Y677" i="26"/>
  <c r="Y673" i="26"/>
  <c r="K669" i="26"/>
  <c r="AF664" i="26"/>
  <c r="Y661" i="26"/>
  <c r="R658" i="26"/>
  <c r="K655" i="26"/>
  <c r="D652" i="26"/>
  <c r="AF648" i="26"/>
  <c r="R646" i="26"/>
  <c r="K644" i="26"/>
  <c r="R642" i="26"/>
  <c r="AF640" i="26"/>
  <c r="K639" i="26"/>
  <c r="Y637" i="26"/>
  <c r="D626" i="26"/>
  <c r="R624" i="26"/>
  <c r="AF622" i="26"/>
  <c r="K621" i="26"/>
  <c r="Y619" i="26"/>
  <c r="D618" i="26"/>
  <c r="R616" i="26"/>
  <c r="AF614" i="26"/>
  <c r="K613" i="26"/>
  <c r="Y611" i="26"/>
  <c r="D610" i="26"/>
  <c r="R608" i="26"/>
  <c r="AF606" i="26"/>
  <c r="K605" i="26"/>
  <c r="Y603" i="26"/>
  <c r="D602" i="26"/>
  <c r="R600" i="26"/>
  <c r="AF598" i="26"/>
  <c r="K597" i="26"/>
  <c r="Y595" i="26"/>
  <c r="D594" i="26"/>
  <c r="R592" i="26"/>
  <c r="AF590" i="26"/>
  <c r="K589" i="26"/>
  <c r="Y587" i="26"/>
  <c r="D586" i="26"/>
  <c r="R584" i="26"/>
  <c r="AF582" i="26"/>
  <c r="K581" i="26"/>
  <c r="Y569" i="26"/>
  <c r="D568" i="26"/>
  <c r="R566" i="26"/>
  <c r="AF564" i="26"/>
  <c r="K563" i="26"/>
  <c r="Y561" i="26"/>
  <c r="D560" i="26"/>
  <c r="R558" i="26"/>
  <c r="AF556" i="26"/>
  <c r="K555" i="26"/>
  <c r="Y553" i="26"/>
  <c r="D552" i="26"/>
  <c r="R550" i="26"/>
  <c r="AF548" i="26"/>
  <c r="K547" i="26"/>
  <c r="Y545" i="26"/>
  <c r="D544" i="26"/>
  <c r="R542" i="26"/>
  <c r="K795" i="26"/>
  <c r="K791" i="26"/>
  <c r="AF786" i="26"/>
  <c r="R782" i="26"/>
  <c r="R778" i="26"/>
  <c r="D774" i="26"/>
  <c r="Y769" i="26"/>
  <c r="Y765" i="26"/>
  <c r="K761" i="26"/>
  <c r="AF756" i="26"/>
  <c r="AF752" i="26"/>
  <c r="R738" i="26"/>
  <c r="D734" i="26"/>
  <c r="D730" i="26"/>
  <c r="Y725" i="26"/>
  <c r="K721" i="26"/>
  <c r="K717" i="26"/>
  <c r="AF712" i="26"/>
  <c r="R708" i="26"/>
  <c r="R704" i="26"/>
  <c r="D700" i="26"/>
  <c r="Y695" i="26"/>
  <c r="Y681" i="26"/>
  <c r="K677" i="26"/>
  <c r="AF672" i="26"/>
  <c r="AF668" i="26"/>
  <c r="Y664" i="26"/>
  <c r="R661" i="26"/>
  <c r="K658" i="26"/>
  <c r="D655" i="26"/>
  <c r="AF651" i="26"/>
  <c r="Y648" i="26"/>
  <c r="AF645" i="26"/>
  <c r="D644" i="26"/>
  <c r="K642" i="26"/>
  <c r="Y640" i="26"/>
  <c r="D639" i="26"/>
  <c r="R637" i="26"/>
  <c r="AF625" i="26"/>
  <c r="K624" i="26"/>
  <c r="Y622" i="26"/>
  <c r="D621" i="26"/>
  <c r="R619" i="26"/>
  <c r="AF617" i="26"/>
  <c r="K616" i="26"/>
  <c r="Y614" i="26"/>
  <c r="D613" i="26"/>
  <c r="R611" i="26"/>
  <c r="AF609" i="26"/>
  <c r="K608" i="26"/>
  <c r="Y606" i="26"/>
  <c r="D605" i="26"/>
  <c r="R603" i="26"/>
  <c r="AF601" i="26"/>
  <c r="K600" i="26"/>
  <c r="Y598" i="26"/>
  <c r="D597" i="26"/>
  <c r="R595" i="26"/>
  <c r="AF593" i="26"/>
  <c r="K592" i="26"/>
  <c r="Y590" i="26"/>
  <c r="D589" i="26"/>
  <c r="R587" i="26"/>
  <c r="AF585" i="26"/>
  <c r="K584" i="26"/>
  <c r="Y582" i="26"/>
  <c r="D581" i="26"/>
  <c r="R569" i="26"/>
  <c r="AF567" i="26"/>
  <c r="K566" i="26"/>
  <c r="Y564" i="26"/>
  <c r="D563" i="26"/>
  <c r="R561" i="26"/>
  <c r="AF794" i="26"/>
  <c r="R790" i="26"/>
  <c r="R786" i="26"/>
  <c r="D782" i="26"/>
  <c r="Y777" i="26"/>
  <c r="Y773" i="26"/>
  <c r="K769" i="26"/>
  <c r="AF764" i="26"/>
  <c r="AF760" i="26"/>
  <c r="R756" i="26"/>
  <c r="D752" i="26"/>
  <c r="D738" i="26"/>
  <c r="Y733" i="26"/>
  <c r="K729" i="26"/>
  <c r="K725" i="26"/>
  <c r="AF720" i="26"/>
  <c r="R716" i="26"/>
  <c r="R712" i="26"/>
  <c r="D708" i="26"/>
  <c r="Y703" i="26"/>
  <c r="Y699" i="26"/>
  <c r="K695" i="26"/>
  <c r="AF680" i="26"/>
  <c r="AF676" i="26"/>
  <c r="R672" i="26"/>
  <c r="D668" i="26"/>
  <c r="R664" i="26"/>
  <c r="K661" i="26"/>
  <c r="D658" i="26"/>
  <c r="AF654" i="26"/>
  <c r="Y651" i="26"/>
  <c r="R648" i="26"/>
  <c r="Y645" i="26"/>
  <c r="AF643" i="26"/>
  <c r="D642" i="26"/>
  <c r="R640" i="26"/>
  <c r="AF638" i="26"/>
  <c r="K637" i="26"/>
  <c r="Y625" i="26"/>
  <c r="D624" i="26"/>
  <c r="R622" i="26"/>
  <c r="AF620" i="26"/>
  <c r="K619" i="26"/>
  <c r="Y617" i="26"/>
  <c r="D616" i="26"/>
  <c r="R614" i="26"/>
  <c r="AF612" i="26"/>
  <c r="K611" i="26"/>
  <c r="Y609" i="26"/>
  <c r="D608" i="26"/>
  <c r="R606" i="26"/>
  <c r="AF604" i="26"/>
  <c r="K603" i="26"/>
  <c r="Y601" i="26"/>
  <c r="D600" i="26"/>
  <c r="R598" i="26"/>
  <c r="AF596" i="26"/>
  <c r="K595" i="26"/>
  <c r="Y593" i="26"/>
  <c r="D592" i="26"/>
  <c r="R590" i="26"/>
  <c r="AF588" i="26"/>
  <c r="K587" i="26"/>
  <c r="Y585" i="26"/>
  <c r="D584" i="26"/>
  <c r="R582" i="26"/>
  <c r="AF580" i="26"/>
  <c r="K569" i="26"/>
  <c r="Y567" i="26"/>
  <c r="D566" i="26"/>
  <c r="R564" i="26"/>
  <c r="Y793" i="26"/>
  <c r="Y789" i="26"/>
  <c r="K785" i="26"/>
  <c r="AF780" i="26"/>
  <c r="AF776" i="26"/>
  <c r="R772" i="26"/>
  <c r="D768" i="26"/>
  <c r="D764" i="26"/>
  <c r="Y759" i="26"/>
  <c r="K755" i="26"/>
  <c r="K751" i="26"/>
  <c r="AF736" i="26"/>
  <c r="R732" i="26"/>
  <c r="R728" i="26"/>
  <c r="D724" i="26"/>
  <c r="Y719" i="26"/>
  <c r="Y715" i="26"/>
  <c r="K711" i="26"/>
  <c r="AF706" i="26"/>
  <c r="AF702" i="26"/>
  <c r="R698" i="26"/>
  <c r="D694" i="26"/>
  <c r="D680" i="26"/>
  <c r="Y675" i="26"/>
  <c r="K671" i="26"/>
  <c r="K667" i="26"/>
  <c r="K663" i="26"/>
  <c r="D660" i="26"/>
  <c r="AF656" i="26"/>
  <c r="Y653" i="26"/>
  <c r="R650" i="26"/>
  <c r="R647" i="26"/>
  <c r="K645" i="26"/>
  <c r="K643" i="26"/>
  <c r="Y641" i="26"/>
  <c r="D640" i="26"/>
  <c r="R638" i="26"/>
  <c r="AF626" i="26"/>
  <c r="K625" i="26"/>
  <c r="Y623" i="26"/>
  <c r="D622" i="26"/>
  <c r="R620" i="26"/>
  <c r="AF618" i="26"/>
  <c r="K617" i="26"/>
  <c r="Y615" i="26"/>
  <c r="D614" i="26"/>
  <c r="R612" i="26"/>
  <c r="AF610" i="26"/>
  <c r="K609" i="26"/>
  <c r="Y607" i="26"/>
  <c r="D606" i="26"/>
  <c r="R604" i="26"/>
  <c r="AF602" i="26"/>
  <c r="K601" i="26"/>
  <c r="Y599" i="26"/>
  <c r="D598" i="26"/>
  <c r="R596" i="26"/>
  <c r="AF594" i="26"/>
  <c r="K593" i="26"/>
  <c r="Y591" i="26"/>
  <c r="D590" i="26"/>
  <c r="R588" i="26"/>
  <c r="AF586" i="26"/>
  <c r="K585" i="26"/>
  <c r="Y583" i="26"/>
  <c r="D582" i="26"/>
  <c r="R580" i="26"/>
  <c r="AF568" i="26"/>
  <c r="K567" i="26"/>
  <c r="Y565" i="26"/>
  <c r="D564" i="26"/>
  <c r="R562" i="26"/>
  <c r="AF560" i="26"/>
  <c r="K559" i="26"/>
  <c r="Y557" i="26"/>
  <c r="D556" i="26"/>
  <c r="R554" i="26"/>
  <c r="K793" i="26"/>
  <c r="AF788" i="26"/>
  <c r="AF784" i="26"/>
  <c r="R780" i="26"/>
  <c r="D776" i="26"/>
  <c r="D772" i="26"/>
  <c r="Y767" i="26"/>
  <c r="K763" i="26"/>
  <c r="K759" i="26"/>
  <c r="AF754" i="26"/>
  <c r="R740" i="26"/>
  <c r="R736" i="26"/>
  <c r="D732" i="26"/>
  <c r="Y727" i="26"/>
  <c r="Y723" i="26"/>
  <c r="K719" i="26"/>
  <c r="AF714" i="26"/>
  <c r="AF710" i="26"/>
  <c r="R706" i="26"/>
  <c r="D702" i="26"/>
  <c r="D698" i="26"/>
  <c r="Y683" i="26"/>
  <c r="K679" i="26"/>
  <c r="K675" i="26"/>
  <c r="AF670" i="26"/>
  <c r="R666" i="26"/>
  <c r="D663" i="26"/>
  <c r="AF659" i="26"/>
  <c r="Y656" i="26"/>
  <c r="R653" i="26"/>
  <c r="K650" i="26"/>
  <c r="K647" i="26"/>
  <c r="AF644" i="26"/>
  <c r="D643" i="26"/>
  <c r="R641" i="26"/>
  <c r="AF639" i="26"/>
  <c r="K638" i="26"/>
  <c r="Y626" i="26"/>
  <c r="D625" i="26"/>
  <c r="R623" i="26"/>
  <c r="AF621" i="26"/>
  <c r="K620" i="26"/>
  <c r="Y618" i="26"/>
  <c r="D617" i="26"/>
  <c r="R615" i="26"/>
  <c r="AF613" i="26"/>
  <c r="K612" i="26"/>
  <c r="Y610" i="26"/>
  <c r="D609" i="26"/>
  <c r="R607" i="26"/>
  <c r="AF605" i="26"/>
  <c r="K604" i="26"/>
  <c r="Y602" i="26"/>
  <c r="D601" i="26"/>
  <c r="R599" i="26"/>
  <c r="AF597" i="26"/>
  <c r="K596" i="26"/>
  <c r="Y594" i="26"/>
  <c r="D593" i="26"/>
  <c r="R591" i="26"/>
  <c r="AF589" i="26"/>
  <c r="K588" i="26"/>
  <c r="Y586" i="26"/>
  <c r="D585" i="26"/>
  <c r="R583" i="26"/>
  <c r="AF581" i="26"/>
  <c r="K580" i="26"/>
  <c r="Y568" i="26"/>
  <c r="D567" i="26"/>
  <c r="R565" i="26"/>
  <c r="AF563" i="26"/>
  <c r="K562" i="26"/>
  <c r="Y560" i="26"/>
  <c r="D559" i="26"/>
  <c r="R557" i="26"/>
  <c r="AF555" i="26"/>
  <c r="K554" i="26"/>
  <c r="R794" i="26"/>
  <c r="D760" i="26"/>
  <c r="D716" i="26"/>
  <c r="D672" i="26"/>
  <c r="R645" i="26"/>
  <c r="K622" i="26"/>
  <c r="R609" i="26"/>
  <c r="Y596" i="26"/>
  <c r="AF583" i="26"/>
  <c r="Y562" i="26"/>
  <c r="K558" i="26"/>
  <c r="D555" i="26"/>
  <c r="Y552" i="26"/>
  <c r="K550" i="26"/>
  <c r="K548" i="26"/>
  <c r="K546" i="26"/>
  <c r="AF543" i="26"/>
  <c r="AF541" i="26"/>
  <c r="K540" i="26"/>
  <c r="Y538" i="26"/>
  <c r="D537" i="26"/>
  <c r="R535" i="26"/>
  <c r="AF533" i="26"/>
  <c r="K532" i="26"/>
  <c r="Y530" i="26"/>
  <c r="D529" i="26"/>
  <c r="R527" i="26"/>
  <c r="AF525" i="26"/>
  <c r="K524" i="26"/>
  <c r="Y512" i="26"/>
  <c r="D511" i="26"/>
  <c r="R509" i="26"/>
  <c r="AF507" i="26"/>
  <c r="K506" i="26"/>
  <c r="Y504" i="26"/>
  <c r="D503" i="26"/>
  <c r="R501" i="26"/>
  <c r="AF499" i="26"/>
  <c r="K498" i="26"/>
  <c r="Y496" i="26"/>
  <c r="D495" i="26"/>
  <c r="R493" i="26"/>
  <c r="AF491" i="26"/>
  <c r="K490" i="26"/>
  <c r="Y488" i="26"/>
  <c r="D487" i="26"/>
  <c r="R485" i="26"/>
  <c r="AF483" i="26"/>
  <c r="K482" i="26"/>
  <c r="Y480" i="26"/>
  <c r="D479" i="26"/>
  <c r="R477" i="26"/>
  <c r="AF475" i="26"/>
  <c r="K474" i="26"/>
  <c r="Y472" i="26"/>
  <c r="D471" i="26"/>
  <c r="R469" i="26"/>
  <c r="AF467" i="26"/>
  <c r="K466" i="26"/>
  <c r="Y454" i="26"/>
  <c r="D453" i="26"/>
  <c r="R451" i="26"/>
  <c r="AF449" i="26"/>
  <c r="K448" i="26"/>
  <c r="Y446" i="26"/>
  <c r="D445" i="26"/>
  <c r="R443" i="26"/>
  <c r="AF441" i="26"/>
  <c r="K440" i="26"/>
  <c r="Y438" i="26"/>
  <c r="D437" i="26"/>
  <c r="R435" i="26"/>
  <c r="AF433" i="26"/>
  <c r="K432" i="26"/>
  <c r="Y430" i="26"/>
  <c r="D429" i="26"/>
  <c r="R427" i="26"/>
  <c r="AF425" i="26"/>
  <c r="K424" i="26"/>
  <c r="Y422" i="26"/>
  <c r="D421" i="26"/>
  <c r="R419" i="26"/>
  <c r="AF417" i="26"/>
  <c r="K416" i="26"/>
  <c r="Y414" i="26"/>
  <c r="D413" i="26"/>
  <c r="D790" i="26"/>
  <c r="D756" i="26"/>
  <c r="Y711" i="26"/>
  <c r="Y667" i="26"/>
  <c r="Y643" i="26"/>
  <c r="Y620" i="26"/>
  <c r="AF607" i="26"/>
  <c r="D595" i="26"/>
  <c r="K582" i="26"/>
  <c r="K561" i="26"/>
  <c r="D558" i="26"/>
  <c r="AF554" i="26"/>
  <c r="R552" i="26"/>
  <c r="D550" i="26"/>
  <c r="D548" i="26"/>
  <c r="D546" i="26"/>
  <c r="Y543" i="26"/>
  <c r="Y541" i="26"/>
  <c r="D540" i="26"/>
  <c r="R538" i="26"/>
  <c r="AF536" i="26"/>
  <c r="K535" i="26"/>
  <c r="Y533" i="26"/>
  <c r="D532" i="26"/>
  <c r="R530" i="26"/>
  <c r="AF528" i="26"/>
  <c r="K527" i="26"/>
  <c r="Y525" i="26"/>
  <c r="D524" i="26"/>
  <c r="R512" i="26"/>
  <c r="AF510" i="26"/>
  <c r="K509" i="26"/>
  <c r="Y507" i="26"/>
  <c r="D506" i="26"/>
  <c r="R504" i="26"/>
  <c r="AF502" i="26"/>
  <c r="K501" i="26"/>
  <c r="Y499" i="26"/>
  <c r="D498" i="26"/>
  <c r="R496" i="26"/>
  <c r="AF494" i="26"/>
  <c r="K493" i="26"/>
  <c r="Y491" i="26"/>
  <c r="D490" i="26"/>
  <c r="R488" i="26"/>
  <c r="AF486" i="26"/>
  <c r="K485" i="26"/>
  <c r="Y483" i="26"/>
  <c r="D482" i="26"/>
  <c r="R480" i="26"/>
  <c r="AF478" i="26"/>
  <c r="K477" i="26"/>
  <c r="Y475" i="26"/>
  <c r="D474" i="26"/>
  <c r="R472" i="26"/>
  <c r="AF470" i="26"/>
  <c r="K469" i="26"/>
  <c r="Y467" i="26"/>
  <c r="D466" i="26"/>
  <c r="R454" i="26"/>
  <c r="AF452" i="26"/>
  <c r="K451" i="26"/>
  <c r="Y449" i="26"/>
  <c r="D448" i="26"/>
  <c r="R446" i="26"/>
  <c r="AF444" i="26"/>
  <c r="Y785" i="26"/>
  <c r="Y751" i="26"/>
  <c r="Y707" i="26"/>
  <c r="D664" i="26"/>
  <c r="AF641" i="26"/>
  <c r="D619" i="26"/>
  <c r="K606" i="26"/>
  <c r="R593" i="26"/>
  <c r="Y580" i="26"/>
  <c r="D561" i="26"/>
  <c r="AF557" i="26"/>
  <c r="Y554" i="26"/>
  <c r="AF551" i="26"/>
  <c r="AF549" i="26"/>
  <c r="AF547" i="26"/>
  <c r="R545" i="26"/>
  <c r="R543" i="26"/>
  <c r="R541" i="26"/>
  <c r="AF539" i="26"/>
  <c r="K538" i="26"/>
  <c r="Y536" i="26"/>
  <c r="D535" i="26"/>
  <c r="R533" i="26"/>
  <c r="AF531" i="26"/>
  <c r="K530" i="26"/>
  <c r="Y528" i="26"/>
  <c r="D527" i="26"/>
  <c r="R525" i="26"/>
  <c r="AF523" i="26"/>
  <c r="K512" i="26"/>
  <c r="Y510" i="26"/>
  <c r="D509" i="26"/>
  <c r="R507" i="26"/>
  <c r="AF505" i="26"/>
  <c r="K504" i="26"/>
  <c r="Y502" i="26"/>
  <c r="D501" i="26"/>
  <c r="R499" i="26"/>
  <c r="AF497" i="26"/>
  <c r="K496" i="26"/>
  <c r="Y494" i="26"/>
  <c r="D493" i="26"/>
  <c r="R491" i="26"/>
  <c r="AF489" i="26"/>
  <c r="K488" i="26"/>
  <c r="Y486" i="26"/>
  <c r="D485" i="26"/>
  <c r="R483" i="26"/>
  <c r="AF481" i="26"/>
  <c r="K480" i="26"/>
  <c r="Y478" i="26"/>
  <c r="D477" i="26"/>
  <c r="R475" i="26"/>
  <c r="AF473" i="26"/>
  <c r="K472" i="26"/>
  <c r="Y470" i="26"/>
  <c r="D469" i="26"/>
  <c r="R467" i="26"/>
  <c r="AF455" i="26"/>
  <c r="K454" i="26"/>
  <c r="Y452" i="26"/>
  <c r="D451" i="26"/>
  <c r="R449" i="26"/>
  <c r="AF447" i="26"/>
  <c r="K446" i="26"/>
  <c r="Y444" i="26"/>
  <c r="D443" i="26"/>
  <c r="R441" i="26"/>
  <c r="AF439" i="26"/>
  <c r="K438" i="26"/>
  <c r="Y436" i="26"/>
  <c r="D435" i="26"/>
  <c r="R433" i="26"/>
  <c r="AF431" i="26"/>
  <c r="K430" i="26"/>
  <c r="Y428" i="26"/>
  <c r="D427" i="26"/>
  <c r="R425" i="26"/>
  <c r="AF423" i="26"/>
  <c r="K422" i="26"/>
  <c r="Y420" i="26"/>
  <c r="D419" i="26"/>
  <c r="R417" i="26"/>
  <c r="AF415" i="26"/>
  <c r="K414" i="26"/>
  <c r="Y781" i="26"/>
  <c r="K737" i="26"/>
  <c r="K703" i="26"/>
  <c r="AF660" i="26"/>
  <c r="K640" i="26"/>
  <c r="R617" i="26"/>
  <c r="Y604" i="26"/>
  <c r="AF591" i="26"/>
  <c r="D569" i="26"/>
  <c r="R560" i="26"/>
  <c r="K557" i="26"/>
  <c r="D554" i="26"/>
  <c r="Y551" i="26"/>
  <c r="Y549" i="26"/>
  <c r="Y547" i="26"/>
  <c r="K545" i="26"/>
  <c r="K543" i="26"/>
  <c r="K541" i="26"/>
  <c r="Y539" i="26"/>
  <c r="D538" i="26"/>
  <c r="R536" i="26"/>
  <c r="AF534" i="26"/>
  <c r="K533" i="26"/>
  <c r="Y531" i="26"/>
  <c r="D530" i="26"/>
  <c r="R528" i="26"/>
  <c r="AF526" i="26"/>
  <c r="K525" i="26"/>
  <c r="Y523" i="26"/>
  <c r="D512" i="26"/>
  <c r="R510" i="26"/>
  <c r="AF508" i="26"/>
  <c r="K507" i="26"/>
  <c r="Y505" i="26"/>
  <c r="D504" i="26"/>
  <c r="R502" i="26"/>
  <c r="AF500" i="26"/>
  <c r="K499" i="26"/>
  <c r="Y497" i="26"/>
  <c r="D496" i="26"/>
  <c r="R494" i="26"/>
  <c r="AF492" i="26"/>
  <c r="K491" i="26"/>
  <c r="Y489" i="26"/>
  <c r="D488" i="26"/>
  <c r="R486" i="26"/>
  <c r="AF484" i="26"/>
  <c r="K483" i="26"/>
  <c r="Y481" i="26"/>
  <c r="D480" i="26"/>
  <c r="R478" i="26"/>
  <c r="AF476" i="26"/>
  <c r="K475" i="26"/>
  <c r="Y473" i="26"/>
  <c r="D472" i="26"/>
  <c r="R470" i="26"/>
  <c r="AF468" i="26"/>
  <c r="K467" i="26"/>
  <c r="Y455" i="26"/>
  <c r="D454" i="26"/>
  <c r="R452" i="26"/>
  <c r="AF450" i="26"/>
  <c r="K449" i="26"/>
  <c r="Y447" i="26"/>
  <c r="D446" i="26"/>
  <c r="R444" i="26"/>
  <c r="AF442" i="26"/>
  <c r="K441" i="26"/>
  <c r="Y439" i="26"/>
  <c r="D438" i="26"/>
  <c r="R436" i="26"/>
  <c r="AF434" i="26"/>
  <c r="K777" i="26"/>
  <c r="K733" i="26"/>
  <c r="AF698" i="26"/>
  <c r="Y657" i="26"/>
  <c r="Y638" i="26"/>
  <c r="AF615" i="26"/>
  <c r="D603" i="26"/>
  <c r="K590" i="26"/>
  <c r="R567" i="26"/>
  <c r="AF559" i="26"/>
  <c r="Y556" i="26"/>
  <c r="R553" i="26"/>
  <c r="R551" i="26"/>
  <c r="R549" i="26"/>
  <c r="D547" i="26"/>
  <c r="D545" i="26"/>
  <c r="D543" i="26"/>
  <c r="D541" i="26"/>
  <c r="R539" i="26"/>
  <c r="AF537" i="26"/>
  <c r="K536" i="26"/>
  <c r="Y534" i="26"/>
  <c r="D533" i="26"/>
  <c r="R531" i="26"/>
  <c r="AF529" i="26"/>
  <c r="K528" i="26"/>
  <c r="Y526" i="26"/>
  <c r="D525" i="26"/>
  <c r="R523" i="26"/>
  <c r="AF511" i="26"/>
  <c r="K510" i="26"/>
  <c r="Y508" i="26"/>
  <c r="D507" i="26"/>
  <c r="R505" i="26"/>
  <c r="AF503" i="26"/>
  <c r="K502" i="26"/>
  <c r="Y500" i="26"/>
  <c r="D499" i="26"/>
  <c r="R497" i="26"/>
  <c r="AF495" i="26"/>
  <c r="K494" i="26"/>
  <c r="Y492" i="26"/>
  <c r="D491" i="26"/>
  <c r="R489" i="26"/>
  <c r="AF487" i="26"/>
  <c r="K486" i="26"/>
  <c r="Y484" i="26"/>
  <c r="D483" i="26"/>
  <c r="R481" i="26"/>
  <c r="AF479" i="26"/>
  <c r="K478" i="26"/>
  <c r="Y476" i="26"/>
  <c r="D475" i="26"/>
  <c r="R473" i="26"/>
  <c r="AF471" i="26"/>
  <c r="K470" i="26"/>
  <c r="Y468" i="26"/>
  <c r="D467" i="26"/>
  <c r="R455" i="26"/>
  <c r="AF453" i="26"/>
  <c r="K452" i="26"/>
  <c r="Y450" i="26"/>
  <c r="D449" i="26"/>
  <c r="R447" i="26"/>
  <c r="AF445" i="26"/>
  <c r="K444" i="26"/>
  <c r="Y442" i="26"/>
  <c r="D441" i="26"/>
  <c r="R439" i="26"/>
  <c r="AF437" i="26"/>
  <c r="K436" i="26"/>
  <c r="Y434" i="26"/>
  <c r="D433" i="26"/>
  <c r="R431" i="26"/>
  <c r="AF429" i="26"/>
  <c r="K428" i="26"/>
  <c r="Y426" i="26"/>
  <c r="D425" i="26"/>
  <c r="R423" i="26"/>
  <c r="AF421" i="26"/>
  <c r="K420" i="26"/>
  <c r="Y418" i="26"/>
  <c r="D417" i="26"/>
  <c r="R415" i="26"/>
  <c r="AF413" i="26"/>
  <c r="AF772" i="26"/>
  <c r="AF728" i="26"/>
  <c r="AF694" i="26"/>
  <c r="R654" i="26"/>
  <c r="D637" i="26"/>
  <c r="K614" i="26"/>
  <c r="R601" i="26"/>
  <c r="Y588" i="26"/>
  <c r="AF565" i="26"/>
  <c r="Y559" i="26"/>
  <c r="R556" i="26"/>
  <c r="K553" i="26"/>
  <c r="K551" i="26"/>
  <c r="K549" i="26"/>
  <c r="AF546" i="26"/>
  <c r="AF544" i="26"/>
  <c r="AF542" i="26"/>
  <c r="AF540" i="26"/>
  <c r="K539" i="26"/>
  <c r="Y537" i="26"/>
  <c r="D536" i="26"/>
  <c r="R534" i="26"/>
  <c r="AF532" i="26"/>
  <c r="K531" i="26"/>
  <c r="Y529" i="26"/>
  <c r="D528" i="26"/>
  <c r="R526" i="26"/>
  <c r="AF524" i="26"/>
  <c r="K523" i="26"/>
  <c r="Y511" i="26"/>
  <c r="D510" i="26"/>
  <c r="R508" i="26"/>
  <c r="AF506" i="26"/>
  <c r="K505" i="26"/>
  <c r="Y503" i="26"/>
  <c r="D502" i="26"/>
  <c r="R500" i="26"/>
  <c r="AF498" i="26"/>
  <c r="K497" i="26"/>
  <c r="Y495" i="26"/>
  <c r="D494" i="26"/>
  <c r="R492" i="26"/>
  <c r="AF490" i="26"/>
  <c r="K489" i="26"/>
  <c r="Y487" i="26"/>
  <c r="D486" i="26"/>
  <c r="R484" i="26"/>
  <c r="AF482" i="26"/>
  <c r="K481" i="26"/>
  <c r="Y479" i="26"/>
  <c r="D478" i="26"/>
  <c r="R476" i="26"/>
  <c r="AF474" i="26"/>
  <c r="K473" i="26"/>
  <c r="Y471" i="26"/>
  <c r="D470" i="26"/>
  <c r="R468" i="26"/>
  <c r="AF466" i="26"/>
  <c r="K455" i="26"/>
  <c r="Y453" i="26"/>
  <c r="D452" i="26"/>
  <c r="R450" i="26"/>
  <c r="AF448" i="26"/>
  <c r="K447" i="26"/>
  <c r="Y445" i="26"/>
  <c r="D444" i="26"/>
  <c r="R442" i="26"/>
  <c r="AF440" i="26"/>
  <c r="K439" i="26"/>
  <c r="Y437" i="26"/>
  <c r="D436" i="26"/>
  <c r="R434" i="26"/>
  <c r="AF432" i="26"/>
  <c r="K431" i="26"/>
  <c r="Y429" i="26"/>
  <c r="D428" i="26"/>
  <c r="R426" i="26"/>
  <c r="AF424" i="26"/>
  <c r="K423" i="26"/>
  <c r="Y421" i="26"/>
  <c r="D420" i="26"/>
  <c r="R418" i="26"/>
  <c r="AF416" i="26"/>
  <c r="K415" i="26"/>
  <c r="Y413" i="26"/>
  <c r="AF768" i="26"/>
  <c r="R724" i="26"/>
  <c r="R680" i="26"/>
  <c r="K651" i="26"/>
  <c r="R625" i="26"/>
  <c r="Y612" i="26"/>
  <c r="AF599" i="26"/>
  <c r="D587" i="26"/>
  <c r="K564" i="26"/>
  <c r="R559" i="26"/>
  <c r="K556" i="26"/>
  <c r="D553" i="26"/>
  <c r="D551" i="26"/>
  <c r="Y548" i="26"/>
  <c r="Y546" i="26"/>
  <c r="Y544" i="26"/>
  <c r="K542" i="26"/>
  <c r="Y540" i="26"/>
  <c r="D539" i="26"/>
  <c r="R537" i="26"/>
  <c r="AF535" i="26"/>
  <c r="K534" i="26"/>
  <c r="Y532" i="26"/>
  <c r="D531" i="26"/>
  <c r="R529" i="26"/>
  <c r="AF527" i="26"/>
  <c r="K526" i="26"/>
  <c r="Y524" i="26"/>
  <c r="D523" i="26"/>
  <c r="R511" i="26"/>
  <c r="AF509" i="26"/>
  <c r="K508" i="26"/>
  <c r="Y506" i="26"/>
  <c r="D505" i="26"/>
  <c r="R503" i="26"/>
  <c r="AF501" i="26"/>
  <c r="K500" i="26"/>
  <c r="Y498" i="26"/>
  <c r="D497" i="26"/>
  <c r="R495" i="26"/>
  <c r="AF493" i="26"/>
  <c r="K492" i="26"/>
  <c r="Y490" i="26"/>
  <c r="D489" i="26"/>
  <c r="R487" i="26"/>
  <c r="AF485" i="26"/>
  <c r="K484" i="26"/>
  <c r="Y482" i="26"/>
  <c r="D481" i="26"/>
  <c r="R479" i="26"/>
  <c r="AF477" i="26"/>
  <c r="K476" i="26"/>
  <c r="Y474" i="26"/>
  <c r="D473" i="26"/>
  <c r="R471" i="26"/>
  <c r="AF469" i="26"/>
  <c r="K468" i="26"/>
  <c r="Y466" i="26"/>
  <c r="D455" i="26"/>
  <c r="R453" i="26"/>
  <c r="AF451" i="26"/>
  <c r="K450" i="26"/>
  <c r="Y448" i="26"/>
  <c r="D447" i="26"/>
  <c r="R445" i="26"/>
  <c r="AF443" i="26"/>
  <c r="K442" i="26"/>
  <c r="Y440" i="26"/>
  <c r="D439" i="26"/>
  <c r="R437" i="26"/>
  <c r="AF435" i="26"/>
  <c r="K434" i="26"/>
  <c r="R764" i="26"/>
  <c r="AF562" i="26"/>
  <c r="D542" i="26"/>
  <c r="K529" i="26"/>
  <c r="R506" i="26"/>
  <c r="Y493" i="26"/>
  <c r="AF480" i="26"/>
  <c r="D468" i="26"/>
  <c r="K445" i="26"/>
  <c r="R438" i="26"/>
  <c r="Y432" i="26"/>
  <c r="R429" i="26"/>
  <c r="K426" i="26"/>
  <c r="D423" i="26"/>
  <c r="AF419" i="26"/>
  <c r="Y416" i="26"/>
  <c r="R413" i="26"/>
  <c r="Y411" i="26"/>
  <c r="D410" i="26"/>
  <c r="R398" i="26"/>
  <c r="AF396" i="26"/>
  <c r="K395" i="26"/>
  <c r="Y393" i="26"/>
  <c r="D392" i="26"/>
  <c r="R390" i="26"/>
  <c r="AF388" i="26"/>
  <c r="K387" i="26"/>
  <c r="Y385" i="26"/>
  <c r="D384" i="26"/>
  <c r="R382" i="26"/>
  <c r="AF380" i="26"/>
  <c r="K379" i="26"/>
  <c r="Y377" i="26"/>
  <c r="D376" i="26"/>
  <c r="R374" i="26"/>
  <c r="AF372" i="26"/>
  <c r="K371" i="26"/>
  <c r="Y369" i="26"/>
  <c r="D368" i="26"/>
  <c r="R366" i="26"/>
  <c r="AF364" i="26"/>
  <c r="K363" i="26"/>
  <c r="Y361" i="26"/>
  <c r="D360" i="26"/>
  <c r="R358" i="26"/>
  <c r="AF356" i="26"/>
  <c r="K355" i="26"/>
  <c r="Y353" i="26"/>
  <c r="D352" i="26"/>
  <c r="R340" i="26"/>
  <c r="AF338" i="26"/>
  <c r="K337" i="26"/>
  <c r="Y335" i="26"/>
  <c r="R720" i="26"/>
  <c r="AF558" i="26"/>
  <c r="R540" i="26"/>
  <c r="Y527" i="26"/>
  <c r="AF504" i="26"/>
  <c r="D492" i="26"/>
  <c r="K479" i="26"/>
  <c r="R466" i="26"/>
  <c r="Y443" i="26"/>
  <c r="K437" i="26"/>
  <c r="R432" i="26"/>
  <c r="K429" i="26"/>
  <c r="D426" i="26"/>
  <c r="AF422" i="26"/>
  <c r="Y419" i="26"/>
  <c r="R416" i="26"/>
  <c r="K413" i="26"/>
  <c r="R411" i="26"/>
  <c r="AF409" i="26"/>
  <c r="K398" i="26"/>
  <c r="Y396" i="26"/>
  <c r="D395" i="26"/>
  <c r="R393" i="26"/>
  <c r="AF391" i="26"/>
  <c r="K390" i="26"/>
  <c r="Y388" i="26"/>
  <c r="D387" i="26"/>
  <c r="R385" i="26"/>
  <c r="AF383" i="26"/>
  <c r="K382" i="26"/>
  <c r="Y380" i="26"/>
  <c r="D379" i="26"/>
  <c r="R377" i="26"/>
  <c r="AF375" i="26"/>
  <c r="K374" i="26"/>
  <c r="Y372" i="26"/>
  <c r="D371" i="26"/>
  <c r="R369" i="26"/>
  <c r="AF367" i="26"/>
  <c r="K366" i="26"/>
  <c r="Y364" i="26"/>
  <c r="D363" i="26"/>
  <c r="R361" i="26"/>
  <c r="AF359" i="26"/>
  <c r="K358" i="26"/>
  <c r="Y356" i="26"/>
  <c r="D355" i="26"/>
  <c r="R353" i="26"/>
  <c r="AF341" i="26"/>
  <c r="K340" i="26"/>
  <c r="Y338" i="26"/>
  <c r="D337" i="26"/>
  <c r="R335" i="26"/>
  <c r="AF333" i="26"/>
  <c r="K332" i="26"/>
  <c r="Y330" i="26"/>
  <c r="D329" i="26"/>
  <c r="R327" i="26"/>
  <c r="AF325" i="26"/>
  <c r="K324" i="26"/>
  <c r="Y322" i="26"/>
  <c r="D321" i="26"/>
  <c r="R319" i="26"/>
  <c r="D676" i="26"/>
  <c r="Y555" i="26"/>
  <c r="AF538" i="26"/>
  <c r="D526" i="26"/>
  <c r="K503" i="26"/>
  <c r="R490" i="26"/>
  <c r="Y477" i="26"/>
  <c r="AF454" i="26"/>
  <c r="K443" i="26"/>
  <c r="AF436" i="26"/>
  <c r="D432" i="26"/>
  <c r="AF428" i="26"/>
  <c r="Y425" i="26"/>
  <c r="R422" i="26"/>
  <c r="K419" i="26"/>
  <c r="D416" i="26"/>
  <c r="AF412" i="26"/>
  <c r="K411" i="26"/>
  <c r="Y409" i="26"/>
  <c r="D398" i="26"/>
  <c r="R396" i="26"/>
  <c r="AF394" i="26"/>
  <c r="K393" i="26"/>
  <c r="Y391" i="26"/>
  <c r="D390" i="26"/>
  <c r="R388" i="26"/>
  <c r="AF386" i="26"/>
  <c r="K385" i="26"/>
  <c r="Y383" i="26"/>
  <c r="D382" i="26"/>
  <c r="R380" i="26"/>
  <c r="AF378" i="26"/>
  <c r="K377" i="26"/>
  <c r="Y375" i="26"/>
  <c r="D374" i="26"/>
  <c r="R372" i="26"/>
  <c r="AF370" i="26"/>
  <c r="K369" i="26"/>
  <c r="Y367" i="26"/>
  <c r="D366" i="26"/>
  <c r="R364" i="26"/>
  <c r="AF362" i="26"/>
  <c r="K361" i="26"/>
  <c r="Y359" i="26"/>
  <c r="D358" i="26"/>
  <c r="R356" i="26"/>
  <c r="AF354" i="26"/>
  <c r="K353" i="26"/>
  <c r="Y341" i="26"/>
  <c r="D340" i="26"/>
  <c r="R338" i="26"/>
  <c r="AF336" i="26"/>
  <c r="K335" i="26"/>
  <c r="Y333" i="26"/>
  <c r="D332" i="26"/>
  <c r="R330" i="26"/>
  <c r="AF328" i="26"/>
  <c r="D648" i="26"/>
  <c r="AF552" i="26"/>
  <c r="K537" i="26"/>
  <c r="R524" i="26"/>
  <c r="Y501" i="26"/>
  <c r="AF488" i="26"/>
  <c r="D476" i="26"/>
  <c r="K453" i="26"/>
  <c r="D442" i="26"/>
  <c r="Y435" i="26"/>
  <c r="Y431" i="26"/>
  <c r="R428" i="26"/>
  <c r="K425" i="26"/>
  <c r="D422" i="26"/>
  <c r="AF418" i="26"/>
  <c r="Y415" i="26"/>
  <c r="Y412" i="26"/>
  <c r="D411" i="26"/>
  <c r="R409" i="26"/>
  <c r="AF397" i="26"/>
  <c r="K396" i="26"/>
  <c r="Y394" i="26"/>
  <c r="D393" i="26"/>
  <c r="R391" i="26"/>
  <c r="AF389" i="26"/>
  <c r="K388" i="26"/>
  <c r="Y386" i="26"/>
  <c r="D385" i="26"/>
  <c r="R383" i="26"/>
  <c r="AF381" i="26"/>
  <c r="K380" i="26"/>
  <c r="Y378" i="26"/>
  <c r="D377" i="26"/>
  <c r="R375" i="26"/>
  <c r="AF373" i="26"/>
  <c r="K372" i="26"/>
  <c r="Y370" i="26"/>
  <c r="D369" i="26"/>
  <c r="R367" i="26"/>
  <c r="AF365" i="26"/>
  <c r="K364" i="26"/>
  <c r="Y362" i="26"/>
  <c r="D361" i="26"/>
  <c r="R359" i="26"/>
  <c r="AF357" i="26"/>
  <c r="K356" i="26"/>
  <c r="Y354" i="26"/>
  <c r="D353" i="26"/>
  <c r="R341" i="26"/>
  <c r="AF339" i="26"/>
  <c r="K338" i="26"/>
  <c r="Y336" i="26"/>
  <c r="D335" i="26"/>
  <c r="R333" i="26"/>
  <c r="AF331" i="26"/>
  <c r="K330" i="26"/>
  <c r="Y328" i="26"/>
  <c r="D327" i="26"/>
  <c r="R325" i="26"/>
  <c r="AF323" i="26"/>
  <c r="K322" i="26"/>
  <c r="Y320" i="26"/>
  <c r="D319" i="26"/>
  <c r="R317" i="26"/>
  <c r="AF315" i="26"/>
  <c r="K314" i="26"/>
  <c r="Y312" i="26"/>
  <c r="D311" i="26"/>
  <c r="R309" i="26"/>
  <c r="AF307" i="26"/>
  <c r="K306" i="26"/>
  <c r="Y304" i="26"/>
  <c r="D303" i="26"/>
  <c r="R301" i="26"/>
  <c r="AF299" i="26"/>
  <c r="K298" i="26"/>
  <c r="Y296" i="26"/>
  <c r="D295" i="26"/>
  <c r="R283" i="26"/>
  <c r="AF281" i="26"/>
  <c r="K280" i="26"/>
  <c r="Y278" i="26"/>
  <c r="D277" i="26"/>
  <c r="R275" i="26"/>
  <c r="AF273" i="26"/>
  <c r="AF623" i="26"/>
  <c r="AF550" i="26"/>
  <c r="Y535" i="26"/>
  <c r="AF512" i="26"/>
  <c r="D500" i="26"/>
  <c r="K487" i="26"/>
  <c r="R474" i="26"/>
  <c r="Y451" i="26"/>
  <c r="Y441" i="26"/>
  <c r="K435" i="26"/>
  <c r="D431" i="26"/>
  <c r="AF427" i="26"/>
  <c r="Y424" i="26"/>
  <c r="R421" i="26"/>
  <c r="K418" i="26"/>
  <c r="D415" i="26"/>
  <c r="R412" i="26"/>
  <c r="AF410" i="26"/>
  <c r="K409" i="26"/>
  <c r="Y397" i="26"/>
  <c r="D396" i="26"/>
  <c r="R394" i="26"/>
  <c r="AF392" i="26"/>
  <c r="K391" i="26"/>
  <c r="Y389" i="26"/>
  <c r="D388" i="26"/>
  <c r="R386" i="26"/>
  <c r="AF384" i="26"/>
  <c r="K383" i="26"/>
  <c r="Y381" i="26"/>
  <c r="D380" i="26"/>
  <c r="R378" i="26"/>
  <c r="AF376" i="26"/>
  <c r="K375" i="26"/>
  <c r="Y373" i="26"/>
  <c r="D372" i="26"/>
  <c r="R370" i="26"/>
  <c r="AF368" i="26"/>
  <c r="K367" i="26"/>
  <c r="Y365" i="26"/>
  <c r="D364" i="26"/>
  <c r="R362" i="26"/>
  <c r="AF360" i="26"/>
  <c r="K359" i="26"/>
  <c r="Y357" i="26"/>
  <c r="D356" i="26"/>
  <c r="R354" i="26"/>
  <c r="AF352" i="26"/>
  <c r="K341" i="26"/>
  <c r="Y339" i="26"/>
  <c r="D338" i="26"/>
  <c r="R336" i="26"/>
  <c r="AF334" i="26"/>
  <c r="K333" i="26"/>
  <c r="Y331" i="26"/>
  <c r="D611" i="26"/>
  <c r="R548" i="26"/>
  <c r="D534" i="26"/>
  <c r="K511" i="26"/>
  <c r="R498" i="26"/>
  <c r="Y485" i="26"/>
  <c r="AF472" i="26"/>
  <c r="D450" i="26"/>
  <c r="R440" i="26"/>
  <c r="D434" i="26"/>
  <c r="AF430" i="26"/>
  <c r="Y427" i="26"/>
  <c r="R424" i="26"/>
  <c r="K421" i="26"/>
  <c r="D418" i="26"/>
  <c r="AF414" i="26"/>
  <c r="K412" i="26"/>
  <c r="Y410" i="26"/>
  <c r="D409" i="26"/>
  <c r="R397" i="26"/>
  <c r="AF395" i="26"/>
  <c r="K394" i="26"/>
  <c r="Y392" i="26"/>
  <c r="D391" i="26"/>
  <c r="R389" i="26"/>
  <c r="AF387" i="26"/>
  <c r="K386" i="26"/>
  <c r="Y384" i="26"/>
  <c r="D383" i="26"/>
  <c r="R381" i="26"/>
  <c r="AF379" i="26"/>
  <c r="K378" i="26"/>
  <c r="Y376" i="26"/>
  <c r="D375" i="26"/>
  <c r="R373" i="26"/>
  <c r="AF371" i="26"/>
  <c r="K370" i="26"/>
  <c r="Y368" i="26"/>
  <c r="D367" i="26"/>
  <c r="R365" i="26"/>
  <c r="AF363" i="26"/>
  <c r="K362" i="26"/>
  <c r="Y360" i="26"/>
  <c r="D359" i="26"/>
  <c r="R357" i="26"/>
  <c r="AF355" i="26"/>
  <c r="K354" i="26"/>
  <c r="Y352" i="26"/>
  <c r="D341" i="26"/>
  <c r="R339" i="26"/>
  <c r="AF337" i="26"/>
  <c r="K336" i="26"/>
  <c r="Y334" i="26"/>
  <c r="D333" i="26"/>
  <c r="R331" i="26"/>
  <c r="AF329" i="26"/>
  <c r="K328" i="26"/>
  <c r="Y326" i="26"/>
  <c r="D325" i="26"/>
  <c r="R323" i="26"/>
  <c r="AF321" i="26"/>
  <c r="K320" i="26"/>
  <c r="Y318" i="26"/>
  <c r="K598" i="26"/>
  <c r="R546" i="26"/>
  <c r="R532" i="26"/>
  <c r="Y509" i="26"/>
  <c r="AF496" i="26"/>
  <c r="D484" i="26"/>
  <c r="K471" i="26"/>
  <c r="R448" i="26"/>
  <c r="D440" i="26"/>
  <c r="Y433" i="26"/>
  <c r="R430" i="26"/>
  <c r="K427" i="26"/>
  <c r="D424" i="26"/>
  <c r="AF420" i="26"/>
  <c r="Y417" i="26"/>
  <c r="R414" i="26"/>
  <c r="D412" i="26"/>
  <c r="R410" i="26"/>
  <c r="AF398" i="26"/>
  <c r="K397" i="26"/>
  <c r="Y395" i="26"/>
  <c r="D394" i="26"/>
  <c r="R392" i="26"/>
  <c r="AF390" i="26"/>
  <c r="K389" i="26"/>
  <c r="Y387" i="26"/>
  <c r="D386" i="26"/>
  <c r="R384" i="26"/>
  <c r="AF382" i="26"/>
  <c r="K381" i="26"/>
  <c r="Y379" i="26"/>
  <c r="D378" i="26"/>
  <c r="R376" i="26"/>
  <c r="AF374" i="26"/>
  <c r="K373" i="26"/>
  <c r="Y371" i="26"/>
  <c r="D370" i="26"/>
  <c r="R368" i="26"/>
  <c r="AF366" i="26"/>
  <c r="K365" i="26"/>
  <c r="Y363" i="26"/>
  <c r="D362" i="26"/>
  <c r="R360" i="26"/>
  <c r="AF358" i="26"/>
  <c r="K357" i="26"/>
  <c r="Y355" i="26"/>
  <c r="D354" i="26"/>
  <c r="R352" i="26"/>
  <c r="AF340" i="26"/>
  <c r="K339" i="26"/>
  <c r="Y337" i="26"/>
  <c r="D336" i="26"/>
  <c r="R334" i="26"/>
  <c r="AF332" i="26"/>
  <c r="K331" i="26"/>
  <c r="Y329" i="26"/>
  <c r="D328" i="26"/>
  <c r="R326" i="26"/>
  <c r="AF324" i="26"/>
  <c r="K323" i="26"/>
  <c r="Y321" i="26"/>
  <c r="D320" i="26"/>
  <c r="R318" i="26"/>
  <c r="AF316" i="26"/>
  <c r="K315" i="26"/>
  <c r="Y313" i="26"/>
  <c r="D312" i="26"/>
  <c r="R310" i="26"/>
  <c r="AF308" i="26"/>
  <c r="K307" i="26"/>
  <c r="Y305" i="26"/>
  <c r="D304" i="26"/>
  <c r="R302" i="26"/>
  <c r="AF300" i="26"/>
  <c r="K299" i="26"/>
  <c r="Y297" i="26"/>
  <c r="D296" i="26"/>
  <c r="R284" i="26"/>
  <c r="AF282" i="26"/>
  <c r="K281" i="26"/>
  <c r="Y279" i="26"/>
  <c r="D278" i="26"/>
  <c r="R276" i="26"/>
  <c r="AF274" i="26"/>
  <c r="K273" i="26"/>
  <c r="R585" i="26"/>
  <c r="AF438" i="26"/>
  <c r="AF411" i="26"/>
  <c r="D389" i="26"/>
  <c r="K376" i="26"/>
  <c r="R363" i="26"/>
  <c r="Y340" i="26"/>
  <c r="D331" i="26"/>
  <c r="K327" i="26"/>
  <c r="D324" i="26"/>
  <c r="AF320" i="26"/>
  <c r="AF317" i="26"/>
  <c r="Y315" i="26"/>
  <c r="R313" i="26"/>
  <c r="R311" i="26"/>
  <c r="K309" i="26"/>
  <c r="D307" i="26"/>
  <c r="D305" i="26"/>
  <c r="AF302" i="26"/>
  <c r="Y300" i="26"/>
  <c r="Y298" i="26"/>
  <c r="R296" i="26"/>
  <c r="K284" i="26"/>
  <c r="K282" i="26"/>
  <c r="D280" i="26"/>
  <c r="AF277" i="26"/>
  <c r="AF275" i="26"/>
  <c r="Y273" i="26"/>
  <c r="AF271" i="26"/>
  <c r="K270" i="26"/>
  <c r="Y268" i="26"/>
  <c r="D267" i="26"/>
  <c r="R265" i="26"/>
  <c r="AF263" i="26"/>
  <c r="K262" i="26"/>
  <c r="Y260" i="26"/>
  <c r="D259" i="26"/>
  <c r="R257" i="26"/>
  <c r="AF255" i="26"/>
  <c r="K254" i="26"/>
  <c r="Y252" i="26"/>
  <c r="D251" i="26"/>
  <c r="R249" i="26"/>
  <c r="AF247" i="26"/>
  <c r="K246" i="26"/>
  <c r="Y244" i="26"/>
  <c r="D243" i="26"/>
  <c r="R241" i="26"/>
  <c r="AF239" i="26"/>
  <c r="K238" i="26"/>
  <c r="Y226" i="26"/>
  <c r="D225" i="26"/>
  <c r="R223" i="26"/>
  <c r="AF221" i="26"/>
  <c r="K220" i="26"/>
  <c r="Y218" i="26"/>
  <c r="D217" i="26"/>
  <c r="R215" i="26"/>
  <c r="AF213" i="26"/>
  <c r="K212" i="26"/>
  <c r="Y210" i="26"/>
  <c r="D209" i="26"/>
  <c r="R207" i="26"/>
  <c r="AF205" i="26"/>
  <c r="K204" i="26"/>
  <c r="Y202" i="26"/>
  <c r="D201" i="26"/>
  <c r="R199" i="26"/>
  <c r="AF197" i="26"/>
  <c r="K196" i="26"/>
  <c r="Y194" i="26"/>
  <c r="D193" i="26"/>
  <c r="R191" i="26"/>
  <c r="AF189" i="26"/>
  <c r="K188" i="26"/>
  <c r="Y186" i="26"/>
  <c r="D185" i="26"/>
  <c r="R183" i="26"/>
  <c r="AF181" i="26"/>
  <c r="K170" i="26"/>
  <c r="Y168" i="26"/>
  <c r="D167" i="26"/>
  <c r="R165" i="26"/>
  <c r="AF163" i="26"/>
  <c r="K162" i="26"/>
  <c r="Y160" i="26"/>
  <c r="D159" i="26"/>
  <c r="R157" i="26"/>
  <c r="AF155" i="26"/>
  <c r="K154" i="26"/>
  <c r="Y152" i="26"/>
  <c r="D151" i="26"/>
  <c r="R149" i="26"/>
  <c r="AF147" i="26"/>
  <c r="K146" i="26"/>
  <c r="Y144" i="26"/>
  <c r="D143" i="26"/>
  <c r="R141" i="26"/>
  <c r="AF139" i="26"/>
  <c r="K138" i="26"/>
  <c r="Y136" i="26"/>
  <c r="D135" i="26"/>
  <c r="R133" i="26"/>
  <c r="AF131" i="26"/>
  <c r="K130" i="26"/>
  <c r="Y128" i="26"/>
  <c r="D127" i="26"/>
  <c r="R125" i="26"/>
  <c r="AF113" i="26"/>
  <c r="K112" i="26"/>
  <c r="Y110" i="26"/>
  <c r="D109" i="26"/>
  <c r="R107" i="26"/>
  <c r="AF105" i="26"/>
  <c r="K104" i="26"/>
  <c r="Y102" i="26"/>
  <c r="D101" i="26"/>
  <c r="R99" i="26"/>
  <c r="AF97" i="26"/>
  <c r="K96" i="26"/>
  <c r="R544" i="26"/>
  <c r="K433" i="26"/>
  <c r="K410" i="26"/>
  <c r="R387" i="26"/>
  <c r="Y374" i="26"/>
  <c r="AF361" i="26"/>
  <c r="D339" i="26"/>
  <c r="AF330" i="26"/>
  <c r="AF326" i="26"/>
  <c r="Y323" i="26"/>
  <c r="R320" i="26"/>
  <c r="Y317" i="26"/>
  <c r="R315" i="26"/>
  <c r="K313" i="26"/>
  <c r="K311" i="26"/>
  <c r="D309" i="26"/>
  <c r="AF306" i="26"/>
  <c r="AF304" i="26"/>
  <c r="Y302" i="26"/>
  <c r="R300" i="26"/>
  <c r="R298" i="26"/>
  <c r="K296" i="26"/>
  <c r="D284" i="26"/>
  <c r="D282" i="26"/>
  <c r="AF279" i="26"/>
  <c r="Y277" i="26"/>
  <c r="Y275" i="26"/>
  <c r="R273" i="26"/>
  <c r="Y271" i="26"/>
  <c r="D270" i="26"/>
  <c r="R268" i="26"/>
  <c r="AF266" i="26"/>
  <c r="K265" i="26"/>
  <c r="Y263" i="26"/>
  <c r="D262" i="26"/>
  <c r="R260" i="26"/>
  <c r="AF258" i="26"/>
  <c r="K257" i="26"/>
  <c r="Y255" i="26"/>
  <c r="D254" i="26"/>
  <c r="R252" i="26"/>
  <c r="AF250" i="26"/>
  <c r="K249" i="26"/>
  <c r="Y247" i="26"/>
  <c r="D246" i="26"/>
  <c r="R244" i="26"/>
  <c r="AF242" i="26"/>
  <c r="K241" i="26"/>
  <c r="Y239" i="26"/>
  <c r="D238" i="26"/>
  <c r="R226" i="26"/>
  <c r="AF224" i="26"/>
  <c r="K223" i="26"/>
  <c r="Y221" i="26"/>
  <c r="D220" i="26"/>
  <c r="R218" i="26"/>
  <c r="AF216" i="26"/>
  <c r="K215" i="26"/>
  <c r="Y213" i="26"/>
  <c r="D212" i="26"/>
  <c r="R210" i="26"/>
  <c r="AF208" i="26"/>
  <c r="K207" i="26"/>
  <c r="Y205" i="26"/>
  <c r="D204" i="26"/>
  <c r="R202" i="26"/>
  <c r="AF200" i="26"/>
  <c r="AF530" i="26"/>
  <c r="D430" i="26"/>
  <c r="Y398" i="26"/>
  <c r="AF385" i="26"/>
  <c r="D373" i="26"/>
  <c r="K360" i="26"/>
  <c r="R337" i="26"/>
  <c r="D330" i="26"/>
  <c r="K326" i="26"/>
  <c r="D323" i="26"/>
  <c r="AF319" i="26"/>
  <c r="K317" i="26"/>
  <c r="D315" i="26"/>
  <c r="D313" i="26"/>
  <c r="AF310" i="26"/>
  <c r="Y308" i="26"/>
  <c r="Y306" i="26"/>
  <c r="R304" i="26"/>
  <c r="K302" i="26"/>
  <c r="K300" i="26"/>
  <c r="D298" i="26"/>
  <c r="AF295" i="26"/>
  <c r="AF283" i="26"/>
  <c r="Y281" i="26"/>
  <c r="R279" i="26"/>
  <c r="R277" i="26"/>
  <c r="K275" i="26"/>
  <c r="D273" i="26"/>
  <c r="R271" i="26"/>
  <c r="AF269" i="26"/>
  <c r="K268" i="26"/>
  <c r="Y266" i="26"/>
  <c r="D265" i="26"/>
  <c r="R263" i="26"/>
  <c r="AF261" i="26"/>
  <c r="K260" i="26"/>
  <c r="Y258" i="26"/>
  <c r="D257" i="26"/>
  <c r="R255" i="26"/>
  <c r="AF253" i="26"/>
  <c r="K252" i="26"/>
  <c r="Y250" i="26"/>
  <c r="D249" i="26"/>
  <c r="R247" i="26"/>
  <c r="AF245" i="26"/>
  <c r="K244" i="26"/>
  <c r="Y242" i="26"/>
  <c r="D241" i="26"/>
  <c r="R239" i="26"/>
  <c r="AF227" i="26"/>
  <c r="K226" i="26"/>
  <c r="Y224" i="26"/>
  <c r="D223" i="26"/>
  <c r="R221" i="26"/>
  <c r="AF219" i="26"/>
  <c r="K218" i="26"/>
  <c r="Y216" i="26"/>
  <c r="D215" i="26"/>
  <c r="R213" i="26"/>
  <c r="AF211" i="26"/>
  <c r="K210" i="26"/>
  <c r="Y208" i="26"/>
  <c r="D207" i="26"/>
  <c r="R205" i="26"/>
  <c r="AF203" i="26"/>
  <c r="K202" i="26"/>
  <c r="Y200" i="26"/>
  <c r="D199" i="26"/>
  <c r="R197" i="26"/>
  <c r="AF195" i="26"/>
  <c r="K194" i="26"/>
  <c r="Y192" i="26"/>
  <c r="D191" i="26"/>
  <c r="R189" i="26"/>
  <c r="AF187" i="26"/>
  <c r="K186" i="26"/>
  <c r="Y184" i="26"/>
  <c r="D183" i="26"/>
  <c r="R181" i="26"/>
  <c r="AF169" i="26"/>
  <c r="K168" i="26"/>
  <c r="Y166" i="26"/>
  <c r="D165" i="26"/>
  <c r="R163" i="26"/>
  <c r="AF161" i="26"/>
  <c r="K160" i="26"/>
  <c r="Y158" i="26"/>
  <c r="D157" i="26"/>
  <c r="R155" i="26"/>
  <c r="AF153" i="26"/>
  <c r="K152" i="26"/>
  <c r="Y150" i="26"/>
  <c r="D149" i="26"/>
  <c r="R147" i="26"/>
  <c r="AF145" i="26"/>
  <c r="K144" i="26"/>
  <c r="Y142" i="26"/>
  <c r="D141" i="26"/>
  <c r="R139" i="26"/>
  <c r="AF137" i="26"/>
  <c r="K136" i="26"/>
  <c r="Y134" i="26"/>
  <c r="D133" i="26"/>
  <c r="R131" i="26"/>
  <c r="AF129" i="26"/>
  <c r="K128" i="26"/>
  <c r="Y126" i="26"/>
  <c r="D125" i="26"/>
  <c r="R113" i="26"/>
  <c r="AF111" i="26"/>
  <c r="K110" i="26"/>
  <c r="Y108" i="26"/>
  <c r="D107" i="26"/>
  <c r="R105" i="26"/>
  <c r="AF103" i="26"/>
  <c r="K102" i="26"/>
  <c r="Y100" i="26"/>
  <c r="D99" i="26"/>
  <c r="R97" i="26"/>
  <c r="AF95" i="26"/>
  <c r="D508" i="26"/>
  <c r="AF426" i="26"/>
  <c r="D397" i="26"/>
  <c r="K384" i="26"/>
  <c r="R371" i="26"/>
  <c r="Y358" i="26"/>
  <c r="AF335" i="26"/>
  <c r="R329" i="26"/>
  <c r="D326" i="26"/>
  <c r="AF322" i="26"/>
  <c r="Y319" i="26"/>
  <c r="D317" i="26"/>
  <c r="AF314" i="26"/>
  <c r="AF312" i="26"/>
  <c r="Y310" i="26"/>
  <c r="R308" i="26"/>
  <c r="R306" i="26"/>
  <c r="K304" i="26"/>
  <c r="D302" i="26"/>
  <c r="D300" i="26"/>
  <c r="AF297" i="26"/>
  <c r="Y295" i="26"/>
  <c r="Y283" i="26"/>
  <c r="R281" i="26"/>
  <c r="K279" i="26"/>
  <c r="K277" i="26"/>
  <c r="D275" i="26"/>
  <c r="AF272" i="26"/>
  <c r="K271" i="26"/>
  <c r="Y269" i="26"/>
  <c r="D268" i="26"/>
  <c r="R266" i="26"/>
  <c r="AF264" i="26"/>
  <c r="K263" i="26"/>
  <c r="Y261" i="26"/>
  <c r="D260" i="26"/>
  <c r="R258" i="26"/>
  <c r="AF256" i="26"/>
  <c r="K255" i="26"/>
  <c r="Y253" i="26"/>
  <c r="D252" i="26"/>
  <c r="R250" i="26"/>
  <c r="AF248" i="26"/>
  <c r="K247" i="26"/>
  <c r="Y245" i="26"/>
  <c r="D244" i="26"/>
  <c r="R242" i="26"/>
  <c r="AF240" i="26"/>
  <c r="K239" i="26"/>
  <c r="Y227" i="26"/>
  <c r="D226" i="26"/>
  <c r="R224" i="26"/>
  <c r="AF222" i="26"/>
  <c r="K221" i="26"/>
  <c r="Y219" i="26"/>
  <c r="D218" i="26"/>
  <c r="R216" i="26"/>
  <c r="AF214" i="26"/>
  <c r="K213" i="26"/>
  <c r="Y211" i="26"/>
  <c r="D210" i="26"/>
  <c r="R208" i="26"/>
  <c r="AF206" i="26"/>
  <c r="K205" i="26"/>
  <c r="Y203" i="26"/>
  <c r="D202" i="26"/>
  <c r="R200" i="26"/>
  <c r="AF198" i="26"/>
  <c r="K197" i="26"/>
  <c r="Y195" i="26"/>
  <c r="D194" i="26"/>
  <c r="R192" i="26"/>
  <c r="AF190" i="26"/>
  <c r="K189" i="26"/>
  <c r="Y187" i="26"/>
  <c r="D186" i="26"/>
  <c r="R184" i="26"/>
  <c r="AF182" i="26"/>
  <c r="K181" i="26"/>
  <c r="Y169" i="26"/>
  <c r="D168" i="26"/>
  <c r="R166" i="26"/>
  <c r="AF164" i="26"/>
  <c r="K163" i="26"/>
  <c r="Y161" i="26"/>
  <c r="D160" i="26"/>
  <c r="R158" i="26"/>
  <c r="AF156" i="26"/>
  <c r="K155" i="26"/>
  <c r="Y153" i="26"/>
  <c r="D152" i="26"/>
  <c r="R150" i="26"/>
  <c r="AF148" i="26"/>
  <c r="K147" i="26"/>
  <c r="Y145" i="26"/>
  <c r="D144" i="26"/>
  <c r="K495" i="26"/>
  <c r="Y423" i="26"/>
  <c r="R395" i="26"/>
  <c r="Y382" i="26"/>
  <c r="AF369" i="26"/>
  <c r="D357" i="26"/>
  <c r="K334" i="26"/>
  <c r="K329" i="26"/>
  <c r="Y325" i="26"/>
  <c r="R322" i="26"/>
  <c r="K319" i="26"/>
  <c r="Y316" i="26"/>
  <c r="Y314" i="26"/>
  <c r="R312" i="26"/>
  <c r="K310" i="26"/>
  <c r="K308" i="26"/>
  <c r="D306" i="26"/>
  <c r="AF303" i="26"/>
  <c r="AF301" i="26"/>
  <c r="Y299" i="26"/>
  <c r="R297" i="26"/>
  <c r="R295" i="26"/>
  <c r="K283" i="26"/>
  <c r="D281" i="26"/>
  <c r="D279" i="26"/>
  <c r="AF276" i="26"/>
  <c r="Y274" i="26"/>
  <c r="Y272" i="26"/>
  <c r="D271" i="26"/>
  <c r="R269" i="26"/>
  <c r="AF267" i="26"/>
  <c r="K266" i="26"/>
  <c r="Y264" i="26"/>
  <c r="D263" i="26"/>
  <c r="R261" i="26"/>
  <c r="AF259" i="26"/>
  <c r="K258" i="26"/>
  <c r="Y256" i="26"/>
  <c r="D255" i="26"/>
  <c r="R253" i="26"/>
  <c r="AF251" i="26"/>
  <c r="K250" i="26"/>
  <c r="Y248" i="26"/>
  <c r="D247" i="26"/>
  <c r="R245" i="26"/>
  <c r="AF243" i="26"/>
  <c r="K242" i="26"/>
  <c r="Y240" i="26"/>
  <c r="D239" i="26"/>
  <c r="R227" i="26"/>
  <c r="AF225" i="26"/>
  <c r="K224" i="26"/>
  <c r="Y222" i="26"/>
  <c r="D221" i="26"/>
  <c r="R219" i="26"/>
  <c r="AF217" i="26"/>
  <c r="K216" i="26"/>
  <c r="Y214" i="26"/>
  <c r="D213" i="26"/>
  <c r="R211" i="26"/>
  <c r="AF209" i="26"/>
  <c r="K208" i="26"/>
  <c r="Y206" i="26"/>
  <c r="D205" i="26"/>
  <c r="R203" i="26"/>
  <c r="AF201" i="26"/>
  <c r="K200" i="26"/>
  <c r="Y198" i="26"/>
  <c r="D197" i="26"/>
  <c r="R195" i="26"/>
  <c r="AF193" i="26"/>
  <c r="K192" i="26"/>
  <c r="Y190" i="26"/>
  <c r="D189" i="26"/>
  <c r="R187" i="26"/>
  <c r="AF185" i="26"/>
  <c r="K184" i="26"/>
  <c r="Y182" i="26"/>
  <c r="D181" i="26"/>
  <c r="R169" i="26"/>
  <c r="AF167" i="26"/>
  <c r="K166" i="26"/>
  <c r="Y164" i="26"/>
  <c r="D163" i="26"/>
  <c r="R161" i="26"/>
  <c r="R482" i="26"/>
  <c r="R420" i="26"/>
  <c r="AF393" i="26"/>
  <c r="D381" i="26"/>
  <c r="K368" i="26"/>
  <c r="R355" i="26"/>
  <c r="D334" i="26"/>
  <c r="R328" i="26"/>
  <c r="K325" i="26"/>
  <c r="D322" i="26"/>
  <c r="AF318" i="26"/>
  <c r="R316" i="26"/>
  <c r="R314" i="26"/>
  <c r="K312" i="26"/>
  <c r="D310" i="26"/>
  <c r="D308" i="26"/>
  <c r="AF305" i="26"/>
  <c r="Y303" i="26"/>
  <c r="Y301" i="26"/>
  <c r="R299" i="26"/>
  <c r="K297" i="26"/>
  <c r="K295" i="26"/>
  <c r="D283" i="26"/>
  <c r="AF280" i="26"/>
  <c r="AF278" i="26"/>
  <c r="Y276" i="26"/>
  <c r="R274" i="26"/>
  <c r="R272" i="26"/>
  <c r="AF270" i="26"/>
  <c r="K269" i="26"/>
  <c r="Y267" i="26"/>
  <c r="D266" i="26"/>
  <c r="R264" i="26"/>
  <c r="AF262" i="26"/>
  <c r="K261" i="26"/>
  <c r="Y259" i="26"/>
  <c r="D258" i="26"/>
  <c r="R256" i="26"/>
  <c r="AF254" i="26"/>
  <c r="K253" i="26"/>
  <c r="Y251" i="26"/>
  <c r="D250" i="26"/>
  <c r="R248" i="26"/>
  <c r="AF246" i="26"/>
  <c r="K245" i="26"/>
  <c r="Y243" i="26"/>
  <c r="D242" i="26"/>
  <c r="R240" i="26"/>
  <c r="AF238" i="26"/>
  <c r="K227" i="26"/>
  <c r="Y225" i="26"/>
  <c r="D224" i="26"/>
  <c r="R222" i="26"/>
  <c r="AF220" i="26"/>
  <c r="K219" i="26"/>
  <c r="Y217" i="26"/>
  <c r="D216" i="26"/>
  <c r="R214" i="26"/>
  <c r="AF212" i="26"/>
  <c r="K211" i="26"/>
  <c r="Y209" i="26"/>
  <c r="D208" i="26"/>
  <c r="R206" i="26"/>
  <c r="AF204" i="26"/>
  <c r="K203" i="26"/>
  <c r="Y201" i="26"/>
  <c r="Y469" i="26"/>
  <c r="Y366" i="26"/>
  <c r="Y324" i="26"/>
  <c r="D314" i="26"/>
  <c r="R305" i="26"/>
  <c r="D297" i="26"/>
  <c r="R278" i="26"/>
  <c r="Y270" i="26"/>
  <c r="K264" i="26"/>
  <c r="AF257" i="26"/>
  <c r="R251" i="26"/>
  <c r="D245" i="26"/>
  <c r="Y238" i="26"/>
  <c r="K222" i="26"/>
  <c r="AF215" i="26"/>
  <c r="R209" i="26"/>
  <c r="D203" i="26"/>
  <c r="R198" i="26"/>
  <c r="K195" i="26"/>
  <c r="D192" i="26"/>
  <c r="AF188" i="26"/>
  <c r="Y185" i="26"/>
  <c r="R182" i="26"/>
  <c r="K169" i="26"/>
  <c r="D166" i="26"/>
  <c r="AF162" i="26"/>
  <c r="AF159" i="26"/>
  <c r="Y157" i="26"/>
  <c r="AF154" i="26"/>
  <c r="R152" i="26"/>
  <c r="AF149" i="26"/>
  <c r="D147" i="26"/>
  <c r="AF144" i="26"/>
  <c r="K142" i="26"/>
  <c r="K140" i="26"/>
  <c r="D138" i="26"/>
  <c r="AF135" i="26"/>
  <c r="AF133" i="26"/>
  <c r="Y131" i="26"/>
  <c r="R129" i="26"/>
  <c r="R127" i="26"/>
  <c r="K125" i="26"/>
  <c r="D113" i="26"/>
  <c r="D111" i="26"/>
  <c r="AF108" i="26"/>
  <c r="Y106" i="26"/>
  <c r="Y104" i="26"/>
  <c r="R102" i="26"/>
  <c r="K100" i="26"/>
  <c r="K98" i="26"/>
  <c r="D96" i="26"/>
  <c r="K94" i="26"/>
  <c r="Y92" i="26"/>
  <c r="D91" i="26"/>
  <c r="R89" i="26"/>
  <c r="AF87" i="26"/>
  <c r="K86" i="26"/>
  <c r="Y84" i="26"/>
  <c r="D83" i="26"/>
  <c r="R81" i="26"/>
  <c r="AF79" i="26"/>
  <c r="K78" i="26"/>
  <c r="AF446" i="26"/>
  <c r="D365" i="26"/>
  <c r="R324" i="26"/>
  <c r="AF313" i="26"/>
  <c r="K305" i="26"/>
  <c r="AF296" i="26"/>
  <c r="K278" i="26"/>
  <c r="R270" i="26"/>
  <c r="D264" i="26"/>
  <c r="Y257" i="26"/>
  <c r="K251" i="26"/>
  <c r="AF244" i="26"/>
  <c r="R238" i="26"/>
  <c r="D222" i="26"/>
  <c r="Y215" i="26"/>
  <c r="K209" i="26"/>
  <c r="AF202" i="26"/>
  <c r="K198" i="26"/>
  <c r="D195" i="26"/>
  <c r="AF191" i="26"/>
  <c r="Y188" i="26"/>
  <c r="R185" i="26"/>
  <c r="K182" i="26"/>
  <c r="D169" i="26"/>
  <c r="AF165" i="26"/>
  <c r="Y162" i="26"/>
  <c r="Y159" i="26"/>
  <c r="K157" i="26"/>
  <c r="Y154" i="26"/>
  <c r="AF151" i="26"/>
  <c r="Y149" i="26"/>
  <c r="AF146" i="26"/>
  <c r="R144" i="26"/>
  <c r="D142" i="26"/>
  <c r="D140" i="26"/>
  <c r="Y137" i="26"/>
  <c r="Y135" i="26"/>
  <c r="Y133" i="26"/>
  <c r="K131" i="26"/>
  <c r="K129" i="26"/>
  <c r="K127" i="26"/>
  <c r="AF124" i="26"/>
  <c r="AF112" i="26"/>
  <c r="AF110" i="26"/>
  <c r="R108" i="26"/>
  <c r="R106" i="26"/>
  <c r="R104" i="26"/>
  <c r="D102" i="26"/>
  <c r="D100" i="26"/>
  <c r="D98" i="26"/>
  <c r="Y95" i="26"/>
  <c r="D94" i="26"/>
  <c r="R92" i="26"/>
  <c r="AF90" i="26"/>
  <c r="K89" i="26"/>
  <c r="Y87" i="26"/>
  <c r="D86" i="26"/>
  <c r="R84" i="26"/>
  <c r="AF82" i="26"/>
  <c r="K81" i="26"/>
  <c r="Y79" i="26"/>
  <c r="D78" i="26"/>
  <c r="R76" i="26"/>
  <c r="AF74" i="26"/>
  <c r="K73" i="26"/>
  <c r="Y71" i="26"/>
  <c r="D70" i="26"/>
  <c r="R68" i="26"/>
  <c r="Y10" i="26"/>
  <c r="Y18" i="26"/>
  <c r="K417" i="26"/>
  <c r="AF353" i="26"/>
  <c r="R321" i="26"/>
  <c r="AF311" i="26"/>
  <c r="R303" i="26"/>
  <c r="AF284" i="26"/>
  <c r="K276" i="26"/>
  <c r="D269" i="26"/>
  <c r="Y262" i="26"/>
  <c r="K256" i="26"/>
  <c r="AF249" i="26"/>
  <c r="R243" i="26"/>
  <c r="D227" i="26"/>
  <c r="Y220" i="26"/>
  <c r="K214" i="26"/>
  <c r="AF207" i="26"/>
  <c r="R201" i="26"/>
  <c r="D198" i="26"/>
  <c r="AF194" i="26"/>
  <c r="Y191" i="26"/>
  <c r="R188" i="26"/>
  <c r="K185" i="26"/>
  <c r="D182" i="26"/>
  <c r="AF168" i="26"/>
  <c r="Y165" i="26"/>
  <c r="R162" i="26"/>
  <c r="R159" i="26"/>
  <c r="Y156" i="26"/>
  <c r="R154" i="26"/>
  <c r="Y151" i="26"/>
  <c r="K149" i="26"/>
  <c r="Y146" i="26"/>
  <c r="AF143" i="26"/>
  <c r="AF141" i="26"/>
  <c r="Y139" i="26"/>
  <c r="R137" i="26"/>
  <c r="R135" i="26"/>
  <c r="K133" i="26"/>
  <c r="D131" i="26"/>
  <c r="D129" i="26"/>
  <c r="AF126" i="26"/>
  <c r="Y124" i="26"/>
  <c r="Y112" i="26"/>
  <c r="R110" i="26"/>
  <c r="K108" i="26"/>
  <c r="D414" i="26"/>
  <c r="K352" i="26"/>
  <c r="K321" i="26"/>
  <c r="Y311" i="26"/>
  <c r="K303" i="26"/>
  <c r="Y284" i="26"/>
  <c r="D276" i="26"/>
  <c r="AF268" i="26"/>
  <c r="R262" i="26"/>
  <c r="D256" i="26"/>
  <c r="Y249" i="26"/>
  <c r="K243" i="26"/>
  <c r="AF226" i="26"/>
  <c r="R220" i="26"/>
  <c r="D214" i="26"/>
  <c r="Y207" i="26"/>
  <c r="K201" i="26"/>
  <c r="Y197" i="26"/>
  <c r="R194" i="26"/>
  <c r="K191" i="26"/>
  <c r="D188" i="26"/>
  <c r="AF184" i="26"/>
  <c r="Y181" i="26"/>
  <c r="R168" i="26"/>
  <c r="K392" i="26"/>
  <c r="Y332" i="26"/>
  <c r="K318" i="26"/>
  <c r="AF309" i="26"/>
  <c r="K301" i="26"/>
  <c r="Y282" i="26"/>
  <c r="K274" i="26"/>
  <c r="R267" i="26"/>
  <c r="D261" i="26"/>
  <c r="Y254" i="26"/>
  <c r="K248" i="26"/>
  <c r="AF241" i="26"/>
  <c r="R225" i="26"/>
  <c r="D219" i="26"/>
  <c r="Y212" i="26"/>
  <c r="K206" i="26"/>
  <c r="D200" i="26"/>
  <c r="AF196" i="26"/>
  <c r="Y193" i="26"/>
  <c r="R190" i="26"/>
  <c r="K187" i="26"/>
  <c r="D184" i="26"/>
  <c r="AF170" i="26"/>
  <c r="Y167" i="26"/>
  <c r="R164" i="26"/>
  <c r="K161" i="26"/>
  <c r="AF158" i="26"/>
  <c r="K156" i="26"/>
  <c r="R153" i="26"/>
  <c r="K151" i="26"/>
  <c r="R148" i="26"/>
  <c r="D146" i="26"/>
  <c r="R143" i="26"/>
  <c r="K141" i="26"/>
  <c r="D139" i="26"/>
  <c r="D137" i="26"/>
  <c r="AF134" i="26"/>
  <c r="Y132" i="26"/>
  <c r="Y130" i="26"/>
  <c r="R128" i="26"/>
  <c r="K126" i="26"/>
  <c r="K124" i="26"/>
  <c r="D112" i="26"/>
  <c r="AF109" i="26"/>
  <c r="AF107" i="26"/>
  <c r="Y105" i="26"/>
  <c r="R103" i="26"/>
  <c r="R101" i="26"/>
  <c r="K99" i="26"/>
  <c r="D97" i="26"/>
  <c r="D95" i="26"/>
  <c r="R93" i="26"/>
  <c r="AF91" i="26"/>
  <c r="K90" i="26"/>
  <c r="Y88" i="26"/>
  <c r="D87" i="26"/>
  <c r="R85" i="26"/>
  <c r="AF83" i="26"/>
  <c r="K82" i="26"/>
  <c r="Y80" i="26"/>
  <c r="D79" i="26"/>
  <c r="R77" i="26"/>
  <c r="AF75" i="26"/>
  <c r="K74" i="26"/>
  <c r="Y72" i="26"/>
  <c r="D71" i="26"/>
  <c r="R69" i="26"/>
  <c r="AF67" i="26"/>
  <c r="Y13" i="26"/>
  <c r="Y21" i="26"/>
  <c r="R379" i="26"/>
  <c r="AF327" i="26"/>
  <c r="K316" i="26"/>
  <c r="Y307" i="26"/>
  <c r="D299" i="26"/>
  <c r="Y280" i="26"/>
  <c r="K272" i="26"/>
  <c r="AF265" i="26"/>
  <c r="R259" i="26"/>
  <c r="D253" i="26"/>
  <c r="Y246" i="26"/>
  <c r="K240" i="26"/>
  <c r="AF223" i="26"/>
  <c r="R217" i="26"/>
  <c r="D211" i="26"/>
  <c r="Y204" i="26"/>
  <c r="Y199" i="26"/>
  <c r="R196" i="26"/>
  <c r="K193" i="26"/>
  <c r="D190" i="26"/>
  <c r="AF186" i="26"/>
  <c r="Y183" i="26"/>
  <c r="R170" i="26"/>
  <c r="K167" i="26"/>
  <c r="D164" i="26"/>
  <c r="AF160" i="26"/>
  <c r="D158" i="26"/>
  <c r="Y155" i="26"/>
  <c r="D153" i="26"/>
  <c r="K150" i="26"/>
  <c r="D148" i="26"/>
  <c r="K145" i="26"/>
  <c r="AF142" i="26"/>
  <c r="Y140" i="26"/>
  <c r="Y138" i="26"/>
  <c r="R136" i="26"/>
  <c r="K134" i="26"/>
  <c r="K132" i="26"/>
  <c r="D130" i="26"/>
  <c r="AF127" i="26"/>
  <c r="AF125" i="26"/>
  <c r="Y113" i="26"/>
  <c r="R111" i="26"/>
  <c r="R109" i="26"/>
  <c r="K107" i="26"/>
  <c r="D105" i="26"/>
  <c r="D103" i="26"/>
  <c r="AF100" i="26"/>
  <c r="Y98" i="26"/>
  <c r="Y96" i="26"/>
  <c r="Y94" i="26"/>
  <c r="D93" i="26"/>
  <c r="R91" i="26"/>
  <c r="AF89" i="26"/>
  <c r="K88" i="26"/>
  <c r="Y86" i="26"/>
  <c r="D85" i="26"/>
  <c r="R83" i="26"/>
  <c r="AF81" i="26"/>
  <c r="K80" i="26"/>
  <c r="Y78" i="26"/>
  <c r="D77" i="26"/>
  <c r="R75" i="26"/>
  <c r="AF73" i="26"/>
  <c r="K72" i="26"/>
  <c r="Y70" i="26"/>
  <c r="D69" i="26"/>
  <c r="R67" i="26"/>
  <c r="Y15" i="26"/>
  <c r="Y23" i="26"/>
  <c r="Y31" i="26"/>
  <c r="Y39" i="26"/>
  <c r="Y47" i="26"/>
  <c r="Y55" i="26"/>
  <c r="AF16" i="26"/>
  <c r="AF24" i="26"/>
  <c r="AF32" i="26"/>
  <c r="AF40" i="26"/>
  <c r="AF48" i="26"/>
  <c r="AF56" i="26"/>
  <c r="R17" i="26"/>
  <c r="R25" i="26"/>
  <c r="R33" i="26"/>
  <c r="R41" i="26"/>
  <c r="R49" i="26"/>
  <c r="AF377" i="26"/>
  <c r="Y327" i="26"/>
  <c r="D316" i="26"/>
  <c r="R307" i="26"/>
  <c r="AF298" i="26"/>
  <c r="R280" i="26"/>
  <c r="D272" i="26"/>
  <c r="Y265" i="26"/>
  <c r="K259" i="26"/>
  <c r="AF252" i="26"/>
  <c r="R246" i="26"/>
  <c r="D240" i="26"/>
  <c r="Y223" i="26"/>
  <c r="K217" i="26"/>
  <c r="AF210" i="26"/>
  <c r="R204" i="26"/>
  <c r="K199" i="26"/>
  <c r="D196" i="26"/>
  <c r="AF192" i="26"/>
  <c r="Y189" i="26"/>
  <c r="R186" i="26"/>
  <c r="K183" i="26"/>
  <c r="D170" i="26"/>
  <c r="AF166" i="26"/>
  <c r="Y163" i="26"/>
  <c r="R160" i="26"/>
  <c r="AF157" i="26"/>
  <c r="D155" i="26"/>
  <c r="AF152" i="26"/>
  <c r="D150" i="26"/>
  <c r="Y147" i="26"/>
  <c r="D145" i="26"/>
  <c r="R142" i="26"/>
  <c r="R140" i="26"/>
  <c r="R138" i="26"/>
  <c r="D136" i="26"/>
  <c r="D134" i="26"/>
  <c r="D132" i="26"/>
  <c r="Y129" i="26"/>
  <c r="Y127" i="26"/>
  <c r="Y125" i="26"/>
  <c r="K113" i="26"/>
  <c r="K111" i="26"/>
  <c r="K109" i="26"/>
  <c r="AF106" i="26"/>
  <c r="AF104" i="26"/>
  <c r="AF102" i="26"/>
  <c r="R100" i="26"/>
  <c r="R98" i="26"/>
  <c r="R96" i="26"/>
  <c r="R94" i="26"/>
  <c r="AF92" i="26"/>
  <c r="K91" i="26"/>
  <c r="Y89" i="26"/>
  <c r="D88" i="26"/>
  <c r="R86" i="26"/>
  <c r="AF84" i="26"/>
  <c r="K83" i="26"/>
  <c r="Y81" i="26"/>
  <c r="D80" i="26"/>
  <c r="R78" i="26"/>
  <c r="AF76" i="26"/>
  <c r="K75" i="26"/>
  <c r="Y73" i="26"/>
  <c r="D72" i="26"/>
  <c r="R70" i="26"/>
  <c r="AF68" i="26"/>
  <c r="K67" i="26"/>
  <c r="Y16" i="26"/>
  <c r="Y24" i="26"/>
  <c r="Y32" i="26"/>
  <c r="Y40" i="26"/>
  <c r="Y48" i="26"/>
  <c r="Y56" i="26"/>
  <c r="AF17" i="26"/>
  <c r="AF25" i="26"/>
  <c r="AF33" i="26"/>
  <c r="AF41" i="26"/>
  <c r="AF49" i="26"/>
  <c r="R10" i="26"/>
  <c r="R18" i="26"/>
  <c r="R26" i="26"/>
  <c r="R34" i="26"/>
  <c r="R42" i="26"/>
  <c r="R50" i="26"/>
  <c r="Y390" i="26"/>
  <c r="AF260" i="26"/>
  <c r="AF199" i="26"/>
  <c r="K165" i="26"/>
  <c r="D154" i="26"/>
  <c r="Y143" i="26"/>
  <c r="K135" i="26"/>
  <c r="R126" i="26"/>
  <c r="D108" i="26"/>
  <c r="AF101" i="26"/>
  <c r="AF96" i="26"/>
  <c r="D92" i="26"/>
  <c r="R87" i="26"/>
  <c r="Y83" i="26"/>
  <c r="K79" i="26"/>
  <c r="Y75" i="26"/>
  <c r="R72" i="26"/>
  <c r="K69" i="26"/>
  <c r="Y14" i="26"/>
  <c r="Y28" i="26"/>
  <c r="Y38" i="26"/>
  <c r="Y50" i="26"/>
  <c r="AF13" i="26"/>
  <c r="AF23" i="26"/>
  <c r="AF35" i="26"/>
  <c r="AF45" i="26"/>
  <c r="AF55" i="26"/>
  <c r="R20" i="26"/>
  <c r="R30" i="26"/>
  <c r="R40" i="26"/>
  <c r="R52" i="26"/>
  <c r="K13" i="26"/>
  <c r="K21" i="26"/>
  <c r="K29" i="26"/>
  <c r="K37" i="26"/>
  <c r="K45" i="26"/>
  <c r="K53" i="26"/>
  <c r="D14" i="26"/>
  <c r="D22" i="26"/>
  <c r="D30" i="26"/>
  <c r="D38" i="26"/>
  <c r="D46" i="26"/>
  <c r="D54" i="26"/>
  <c r="D15" i="26"/>
  <c r="D39" i="26"/>
  <c r="D55" i="26"/>
  <c r="AF21" i="26"/>
  <c r="K11" i="26"/>
  <c r="D28" i="26"/>
  <c r="R145" i="26"/>
  <c r="D84" i="26"/>
  <c r="Y49" i="26"/>
  <c r="R19" i="26"/>
  <c r="K28" i="26"/>
  <c r="D37" i="26"/>
  <c r="R332" i="26"/>
  <c r="R254" i="26"/>
  <c r="Y196" i="26"/>
  <c r="K164" i="26"/>
  <c r="K153" i="26"/>
  <c r="K143" i="26"/>
  <c r="R134" i="26"/>
  <c r="D126" i="26"/>
  <c r="Y107" i="26"/>
  <c r="Y101" i="26"/>
  <c r="R95" i="26"/>
  <c r="Y91" i="26"/>
  <c r="K87" i="26"/>
  <c r="Y82" i="26"/>
  <c r="AF78" i="26"/>
  <c r="D75" i="26"/>
  <c r="AF71" i="26"/>
  <c r="Y68" i="26"/>
  <c r="Y17" i="26"/>
  <c r="Y29" i="26"/>
  <c r="Y41" i="26"/>
  <c r="Y51" i="26"/>
  <c r="AF14" i="26"/>
  <c r="AF26" i="26"/>
  <c r="AF36" i="26"/>
  <c r="AF46" i="26"/>
  <c r="R11" i="26"/>
  <c r="R21" i="26"/>
  <c r="R31" i="26"/>
  <c r="R43" i="26"/>
  <c r="R53" i="26"/>
  <c r="K14" i="26"/>
  <c r="K22" i="26"/>
  <c r="K30" i="26"/>
  <c r="K38" i="26"/>
  <c r="K46" i="26"/>
  <c r="K54" i="26"/>
  <c r="D23" i="26"/>
  <c r="D31" i="26"/>
  <c r="D47" i="26"/>
  <c r="AF31" i="26"/>
  <c r="K43" i="26"/>
  <c r="D52" i="26"/>
  <c r="AF136" i="26"/>
  <c r="AF72" i="26"/>
  <c r="AF54" i="26"/>
  <c r="K44" i="26"/>
  <c r="D318" i="26"/>
  <c r="D248" i="26"/>
  <c r="R193" i="26"/>
  <c r="D162" i="26"/>
  <c r="R151" i="26"/>
  <c r="Y141" i="26"/>
  <c r="AF132" i="26"/>
  <c r="R124" i="26"/>
  <c r="K106" i="26"/>
  <c r="K101" i="26"/>
  <c r="K95" i="26"/>
  <c r="Y90" i="26"/>
  <c r="AF86" i="26"/>
  <c r="R82" i="26"/>
  <c r="AF77" i="26"/>
  <c r="Y74" i="26"/>
  <c r="R71" i="26"/>
  <c r="K68" i="26"/>
  <c r="Y19" i="26"/>
  <c r="Y30" i="26"/>
  <c r="Y42" i="26"/>
  <c r="Y52" i="26"/>
  <c r="AF15" i="26"/>
  <c r="AF27" i="26"/>
  <c r="AF37" i="26"/>
  <c r="AF47" i="26"/>
  <c r="R12" i="26"/>
  <c r="R22" i="26"/>
  <c r="R32" i="26"/>
  <c r="R44" i="26"/>
  <c r="R54" i="26"/>
  <c r="K15" i="26"/>
  <c r="K23" i="26"/>
  <c r="K31" i="26"/>
  <c r="K39" i="26"/>
  <c r="K47" i="26"/>
  <c r="K55" i="26"/>
  <c r="D16" i="26"/>
  <c r="D24" i="26"/>
  <c r="D32" i="26"/>
  <c r="D40" i="26"/>
  <c r="D48" i="26"/>
  <c r="D56" i="26"/>
  <c r="D73" i="26"/>
  <c r="AF11" i="26"/>
  <c r="R28" i="26"/>
  <c r="K51" i="26"/>
  <c r="D44" i="26"/>
  <c r="D156" i="26"/>
  <c r="K92" i="26"/>
  <c r="Y69" i="26"/>
  <c r="AF34" i="26"/>
  <c r="K12" i="26"/>
  <c r="K52" i="26"/>
  <c r="D53" i="26"/>
  <c r="Y309" i="26"/>
  <c r="Y241" i="26"/>
  <c r="K190" i="26"/>
  <c r="D161" i="26"/>
  <c r="AF150" i="26"/>
  <c r="AF140" i="26"/>
  <c r="R132" i="26"/>
  <c r="D124" i="26"/>
  <c r="D106" i="26"/>
  <c r="AF99" i="26"/>
  <c r="AF94" i="26"/>
  <c r="R90" i="26"/>
  <c r="AF85" i="26"/>
  <c r="D82" i="26"/>
  <c r="Y77" i="26"/>
  <c r="R74" i="26"/>
  <c r="K71" i="26"/>
  <c r="D68" i="26"/>
  <c r="Y20" i="26"/>
  <c r="Y33" i="26"/>
  <c r="Y43" i="26"/>
  <c r="Y53" i="26"/>
  <c r="AF18" i="26"/>
  <c r="AF28" i="26"/>
  <c r="AF38" i="26"/>
  <c r="AF50" i="26"/>
  <c r="R13" i="26"/>
  <c r="R23" i="26"/>
  <c r="R35" i="26"/>
  <c r="R45" i="26"/>
  <c r="R55" i="26"/>
  <c r="K16" i="26"/>
  <c r="K24" i="26"/>
  <c r="K32" i="26"/>
  <c r="K40" i="26"/>
  <c r="K48" i="26"/>
  <c r="K56" i="26"/>
  <c r="D17" i="26"/>
  <c r="D25" i="26"/>
  <c r="D33" i="26"/>
  <c r="D41" i="26"/>
  <c r="D49" i="26"/>
  <c r="K84" i="26"/>
  <c r="Y46" i="26"/>
  <c r="R16" i="26"/>
  <c r="K35" i="26"/>
  <c r="D36" i="26"/>
  <c r="R167" i="26"/>
  <c r="R88" i="26"/>
  <c r="Y12" i="26"/>
  <c r="AF44" i="26"/>
  <c r="R51" i="26"/>
  <c r="D13" i="26"/>
  <c r="D45" i="26"/>
  <c r="D301" i="26"/>
  <c r="K225" i="26"/>
  <c r="D187" i="26"/>
  <c r="K159" i="26"/>
  <c r="Y148" i="26"/>
  <c r="K139" i="26"/>
  <c r="AF130" i="26"/>
  <c r="R112" i="26"/>
  <c r="K105" i="26"/>
  <c r="Y99" i="26"/>
  <c r="AF93" i="26"/>
  <c r="D90" i="26"/>
  <c r="Y85" i="26"/>
  <c r="D81" i="26"/>
  <c r="K77" i="26"/>
  <c r="D74" i="26"/>
  <c r="AF70" i="26"/>
  <c r="Y67" i="26"/>
  <c r="Y22" i="26"/>
  <c r="Y34" i="26"/>
  <c r="Y44" i="26"/>
  <c r="Y54" i="26"/>
  <c r="AF19" i="26"/>
  <c r="AF29" i="26"/>
  <c r="AF39" i="26"/>
  <c r="AF51" i="26"/>
  <c r="R14" i="26"/>
  <c r="R24" i="26"/>
  <c r="R36" i="26"/>
  <c r="R46" i="26"/>
  <c r="R56" i="26"/>
  <c r="K17" i="26"/>
  <c r="K25" i="26"/>
  <c r="K33" i="26"/>
  <c r="K41" i="26"/>
  <c r="K49" i="26"/>
  <c r="D10" i="26"/>
  <c r="D18" i="26"/>
  <c r="D26" i="26"/>
  <c r="D34" i="26"/>
  <c r="D42" i="26"/>
  <c r="D50" i="26"/>
  <c r="R212" i="26"/>
  <c r="R156" i="26"/>
  <c r="K137" i="26"/>
  <c r="AF128" i="26"/>
  <c r="Y103" i="26"/>
  <c r="K93" i="26"/>
  <c r="R80" i="26"/>
  <c r="Y11" i="26"/>
  <c r="Y36" i="26"/>
  <c r="AF53" i="26"/>
  <c r="R38" i="26"/>
  <c r="K19" i="26"/>
  <c r="D12" i="26"/>
  <c r="K267" i="26"/>
  <c r="Y109" i="26"/>
  <c r="K103" i="26"/>
  <c r="R79" i="26"/>
  <c r="Y37" i="26"/>
  <c r="AF22" i="26"/>
  <c r="R29" i="26"/>
  <c r="K36" i="26"/>
  <c r="D21" i="26"/>
  <c r="R282" i="26"/>
  <c r="AF218" i="26"/>
  <c r="AF183" i="26"/>
  <c r="K158" i="26"/>
  <c r="K148" i="26"/>
  <c r="AF138" i="26"/>
  <c r="R130" i="26"/>
  <c r="Y111" i="26"/>
  <c r="D104" i="26"/>
  <c r="AF98" i="26"/>
  <c r="Y93" i="26"/>
  <c r="D89" i="26"/>
  <c r="K85" i="26"/>
  <c r="AF80" i="26"/>
  <c r="Y76" i="26"/>
  <c r="R73" i="26"/>
  <c r="K70" i="26"/>
  <c r="D67" i="26"/>
  <c r="Y25" i="26"/>
  <c r="Y35" i="26"/>
  <c r="Y45" i="26"/>
  <c r="AF10" i="26"/>
  <c r="AF20" i="26"/>
  <c r="AF30" i="26"/>
  <c r="AF42" i="26"/>
  <c r="AF52" i="26"/>
  <c r="R15" i="26"/>
  <c r="R27" i="26"/>
  <c r="R37" i="26"/>
  <c r="R47" i="26"/>
  <c r="K10" i="26"/>
  <c r="K18" i="26"/>
  <c r="K26" i="26"/>
  <c r="K34" i="26"/>
  <c r="K42" i="26"/>
  <c r="K50" i="26"/>
  <c r="D11" i="26"/>
  <c r="D19" i="26"/>
  <c r="D27" i="26"/>
  <c r="D35" i="26"/>
  <c r="D43" i="26"/>
  <c r="D51" i="26"/>
  <c r="D274" i="26"/>
  <c r="Y170" i="26"/>
  <c r="R146" i="26"/>
  <c r="D110" i="26"/>
  <c r="Y97" i="26"/>
  <c r="AF88" i="26"/>
  <c r="K76" i="26"/>
  <c r="AF69" i="26"/>
  <c r="Y26" i="26"/>
  <c r="AF43" i="26"/>
  <c r="R48" i="26"/>
  <c r="K27" i="26"/>
  <c r="D20" i="26"/>
  <c r="D206" i="26"/>
  <c r="D128" i="26"/>
  <c r="K97" i="26"/>
  <c r="D76" i="26"/>
  <c r="Y27" i="26"/>
  <c r="AF12" i="26"/>
  <c r="R39" i="26"/>
  <c r="K20" i="26"/>
  <c r="D29" i="26"/>
  <c r="W224" i="3"/>
  <c r="W237" i="3"/>
  <c r="C857" i="3"/>
  <c r="B857" i="3"/>
  <c r="C857" i="2" l="1"/>
  <c r="B857" i="2"/>
  <c r="W461" i="3"/>
  <c r="W460" i="3"/>
  <c r="W459" i="3"/>
  <c r="W458" i="3"/>
  <c r="W457" i="3"/>
  <c r="W456" i="3"/>
  <c r="W455" i="3"/>
  <c r="W454" i="3"/>
  <c r="W453" i="3"/>
  <c r="W452" i="3"/>
  <c r="W451" i="3"/>
  <c r="W450" i="3"/>
  <c r="W449" i="3"/>
  <c r="W448" i="3"/>
  <c r="W447" i="3"/>
  <c r="W446" i="3"/>
  <c r="W445" i="3"/>
  <c r="W444" i="3"/>
  <c r="W443" i="3"/>
  <c r="W442" i="3"/>
  <c r="W441" i="3"/>
  <c r="W440" i="3"/>
  <c r="W439" i="3"/>
  <c r="W438" i="3"/>
  <c r="W437" i="3"/>
  <c r="W436" i="3"/>
  <c r="W435" i="3"/>
  <c r="W434" i="3"/>
  <c r="W433" i="3"/>
  <c r="W432" i="3"/>
  <c r="W431" i="3"/>
  <c r="W430" i="3"/>
  <c r="W429" i="3"/>
  <c r="W428" i="3"/>
  <c r="W427" i="3"/>
  <c r="W426" i="3"/>
  <c r="W425" i="3"/>
  <c r="W424" i="3"/>
  <c r="W423" i="3"/>
  <c r="W422" i="3"/>
  <c r="W421" i="3"/>
  <c r="W420" i="3"/>
  <c r="W419" i="3"/>
  <c r="W418" i="3"/>
  <c r="W417" i="3"/>
  <c r="W416" i="3"/>
  <c r="W415" i="3"/>
  <c r="W414" i="3"/>
  <c r="W413" i="3"/>
  <c r="W412" i="3"/>
  <c r="W411" i="3"/>
  <c r="W410" i="3"/>
  <c r="W409" i="3"/>
  <c r="W408" i="3"/>
  <c r="W407" i="3"/>
  <c r="W406" i="3"/>
  <c r="W405" i="3"/>
  <c r="W404" i="3"/>
  <c r="W403" i="3"/>
  <c r="W402" i="3"/>
  <c r="W401" i="3"/>
  <c r="W400" i="3"/>
  <c r="W399" i="3"/>
  <c r="W398" i="3"/>
  <c r="W397" i="3"/>
  <c r="W396" i="3"/>
  <c r="W395" i="3"/>
  <c r="W394" i="3"/>
  <c r="W393" i="3"/>
  <c r="W392" i="3"/>
  <c r="W391" i="3"/>
  <c r="W390" i="3"/>
  <c r="W389" i="3"/>
  <c r="W388" i="3"/>
  <c r="W387" i="3"/>
  <c r="W386" i="3"/>
  <c r="W385" i="3"/>
  <c r="W384" i="3"/>
  <c r="W383" i="3"/>
  <c r="W382" i="3"/>
  <c r="W381" i="3"/>
  <c r="W380" i="3"/>
  <c r="W379" i="3"/>
  <c r="W378" i="3"/>
  <c r="W377" i="3"/>
  <c r="W376" i="3"/>
  <c r="W375" i="3"/>
  <c r="W374" i="3"/>
  <c r="W373" i="3"/>
  <c r="W372" i="3"/>
  <c r="W371" i="3"/>
  <c r="W370" i="3"/>
  <c r="W369" i="3"/>
  <c r="W368" i="3"/>
  <c r="W367" i="3"/>
  <c r="W366" i="3"/>
  <c r="W365" i="3"/>
  <c r="W364" i="3"/>
  <c r="W363" i="3"/>
  <c r="W362" i="3"/>
  <c r="W361" i="3"/>
  <c r="W360" i="3"/>
  <c r="W359" i="3"/>
  <c r="W358" i="3"/>
  <c r="W357" i="3"/>
  <c r="W356" i="3"/>
  <c r="W355" i="3"/>
  <c r="W354" i="3"/>
  <c r="W353" i="3"/>
  <c r="W352" i="3"/>
  <c r="W351" i="3"/>
  <c r="W350" i="3"/>
  <c r="W349" i="3"/>
  <c r="W348" i="3"/>
  <c r="W347" i="3"/>
  <c r="W346" i="3"/>
  <c r="W345" i="3"/>
  <c r="W344" i="3"/>
  <c r="W343" i="3"/>
  <c r="W342" i="3"/>
  <c r="W341" i="3"/>
  <c r="W340" i="3"/>
  <c r="W339" i="3"/>
  <c r="W338" i="3"/>
  <c r="W337" i="3"/>
  <c r="W336" i="3"/>
  <c r="W335" i="3"/>
  <c r="W334" i="3"/>
  <c r="W333" i="3"/>
  <c r="W332" i="3"/>
  <c r="W331" i="3"/>
  <c r="W330" i="3"/>
  <c r="W329" i="3"/>
  <c r="W328" i="3"/>
  <c r="W327" i="3"/>
  <c r="W326" i="3"/>
  <c r="W325" i="3"/>
  <c r="W324" i="3"/>
  <c r="W323" i="3"/>
  <c r="W322" i="3"/>
  <c r="W321" i="3"/>
  <c r="W320" i="3"/>
  <c r="W319" i="3"/>
  <c r="W318" i="3"/>
  <c r="W317" i="3"/>
  <c r="W316" i="3"/>
  <c r="W315" i="3"/>
  <c r="W314" i="3"/>
  <c r="W313" i="3"/>
  <c r="W312" i="3"/>
  <c r="W311" i="3"/>
  <c r="W310" i="3"/>
  <c r="W309" i="3"/>
  <c r="W308" i="3"/>
  <c r="W307" i="3"/>
  <c r="W306" i="3"/>
  <c r="W305" i="3"/>
  <c r="W304" i="3"/>
  <c r="W303" i="3"/>
  <c r="W302" i="3"/>
  <c r="W301" i="3"/>
  <c r="W300" i="3"/>
  <c r="W299" i="3"/>
  <c r="W298" i="3"/>
  <c r="W297" i="3"/>
  <c r="W296" i="3"/>
  <c r="W295" i="3"/>
  <c r="W294" i="3"/>
  <c r="W293" i="3"/>
  <c r="W292" i="3"/>
  <c r="W291" i="3"/>
  <c r="W290" i="3"/>
  <c r="W289" i="3"/>
  <c r="W288" i="3"/>
  <c r="W287" i="3"/>
  <c r="W286" i="3"/>
  <c r="W285" i="3"/>
  <c r="W284" i="3"/>
  <c r="W283" i="3"/>
  <c r="W282" i="3"/>
  <c r="W281" i="3"/>
  <c r="W280" i="3"/>
  <c r="W279" i="3"/>
  <c r="W278" i="3"/>
  <c r="W277" i="3"/>
  <c r="W276" i="3"/>
  <c r="W275" i="3"/>
  <c r="W274" i="3"/>
  <c r="W273" i="3"/>
  <c r="W272" i="3"/>
  <c r="W271" i="3"/>
  <c r="W270" i="3"/>
  <c r="W269" i="3"/>
  <c r="W268" i="3"/>
  <c r="W267" i="3"/>
  <c r="W266" i="3"/>
  <c r="W265" i="3"/>
  <c r="W264" i="3"/>
  <c r="W263" i="3"/>
  <c r="W262" i="3"/>
  <c r="W261" i="3"/>
  <c r="W260" i="3"/>
  <c r="W259" i="3"/>
  <c r="W258" i="3"/>
  <c r="W257" i="3"/>
  <c r="W256" i="3"/>
  <c r="W255" i="3"/>
  <c r="W254" i="3"/>
  <c r="W253" i="3"/>
  <c r="W252" i="3"/>
  <c r="W251" i="3"/>
  <c r="W250" i="3"/>
  <c r="W249" i="3"/>
  <c r="W248" i="3"/>
  <c r="W247" i="3"/>
  <c r="W246" i="3"/>
  <c r="W245" i="3"/>
  <c r="W244" i="3"/>
  <c r="W243" i="3"/>
  <c r="W242" i="3"/>
  <c r="W241" i="3"/>
  <c r="W240" i="3"/>
  <c r="W239" i="3"/>
  <c r="W238" i="3"/>
  <c r="W234" i="3"/>
  <c r="W233" i="3"/>
  <c r="W232" i="3"/>
  <c r="W231" i="3"/>
  <c r="W230" i="3"/>
  <c r="W229" i="3"/>
  <c r="W228" i="3"/>
  <c r="W227" i="3"/>
  <c r="W226" i="3"/>
  <c r="W225" i="3"/>
  <c r="W223" i="3"/>
  <c r="W222" i="3"/>
  <c r="W221" i="3"/>
  <c r="W220" i="3"/>
  <c r="W219" i="3"/>
  <c r="W218" i="3"/>
  <c r="W217" i="3"/>
  <c r="W216" i="3"/>
  <c r="W215" i="3"/>
  <c r="W214" i="3"/>
  <c r="W213" i="3"/>
  <c r="W212" i="3"/>
  <c r="W211" i="3"/>
  <c r="W210" i="3"/>
  <c r="W209" i="3"/>
  <c r="W208" i="3"/>
  <c r="W207" i="3"/>
  <c r="W206" i="3"/>
  <c r="W205" i="3"/>
  <c r="W204" i="3"/>
  <c r="W203" i="3"/>
  <c r="W202" i="3"/>
  <c r="W201" i="3"/>
  <c r="W200" i="3"/>
  <c r="W199" i="3"/>
  <c r="W198" i="3"/>
  <c r="W197" i="3"/>
  <c r="W196" i="3"/>
  <c r="W195" i="3"/>
  <c r="W194" i="3"/>
  <c r="W193" i="3"/>
  <c r="W192" i="3"/>
  <c r="W191" i="3"/>
  <c r="W190" i="3"/>
  <c r="W187" i="3"/>
  <c r="W186" i="3"/>
  <c r="W185" i="3"/>
  <c r="W184" i="3"/>
  <c r="W183" i="3"/>
  <c r="W182" i="3"/>
  <c r="W181" i="3"/>
  <c r="W180" i="3"/>
  <c r="W179" i="3"/>
  <c r="W178" i="3"/>
  <c r="W177" i="3"/>
  <c r="W176" i="3"/>
  <c r="W175" i="3"/>
  <c r="W174" i="3"/>
  <c r="W173" i="3"/>
  <c r="W172" i="3"/>
  <c r="W171" i="3"/>
  <c r="W170" i="3"/>
  <c r="W169" i="3"/>
  <c r="W168" i="3"/>
  <c r="W167" i="3"/>
  <c r="W166" i="3"/>
  <c r="W165" i="3"/>
  <c r="W164" i="3"/>
  <c r="W163" i="3"/>
  <c r="W162" i="3"/>
  <c r="W161" i="3"/>
  <c r="W160" i="3"/>
  <c r="W159" i="3"/>
  <c r="W158" i="3"/>
  <c r="W157" i="3"/>
  <c r="W156" i="3"/>
  <c r="W155" i="3"/>
  <c r="W154" i="3"/>
  <c r="W153" i="3"/>
  <c r="W152" i="3"/>
  <c r="W151" i="3"/>
  <c r="W150" i="3"/>
  <c r="W149" i="3"/>
  <c r="W148" i="3"/>
  <c r="W147" i="3"/>
  <c r="W146" i="3"/>
  <c r="W145" i="3"/>
  <c r="W144" i="3"/>
  <c r="W143" i="3"/>
  <c r="W140" i="3"/>
  <c r="W139" i="3"/>
  <c r="W138" i="3"/>
  <c r="W137" i="3"/>
  <c r="W136" i="3"/>
  <c r="W135" i="3"/>
  <c r="W134" i="3"/>
  <c r="W133" i="3"/>
  <c r="W132" i="3"/>
  <c r="W131" i="3"/>
  <c r="W130" i="3"/>
  <c r="W129" i="3"/>
  <c r="W128" i="3"/>
  <c r="W127" i="3"/>
  <c r="W126" i="3"/>
  <c r="W125" i="3"/>
  <c r="W124" i="3"/>
  <c r="W123" i="3"/>
  <c r="W122" i="3"/>
  <c r="W121" i="3"/>
  <c r="W120" i="3"/>
  <c r="W119" i="3"/>
  <c r="W118" i="3"/>
  <c r="W117" i="3"/>
  <c r="W116" i="3"/>
  <c r="W115" i="3"/>
  <c r="W114" i="3"/>
  <c r="W113" i="3"/>
  <c r="W112" i="3"/>
  <c r="W111" i="3"/>
  <c r="W110" i="3"/>
  <c r="W109" i="3"/>
  <c r="W108" i="3"/>
  <c r="W107" i="3"/>
  <c r="W106" i="3"/>
  <c r="W105" i="3"/>
  <c r="W104" i="3"/>
  <c r="W103" i="3"/>
  <c r="W102" i="3"/>
  <c r="W101" i="3"/>
  <c r="W100" i="3"/>
  <c r="W99" i="3"/>
  <c r="W98" i="3"/>
  <c r="W97" i="3"/>
  <c r="W96" i="3"/>
  <c r="W93" i="3"/>
  <c r="W92" i="3"/>
  <c r="W91" i="3"/>
  <c r="W90" i="3"/>
  <c r="W89" i="3"/>
  <c r="W88" i="3"/>
  <c r="W87" i="3"/>
  <c r="W86" i="3"/>
  <c r="W85" i="3"/>
  <c r="W84" i="3"/>
  <c r="W83" i="3"/>
  <c r="W82" i="3"/>
  <c r="W81" i="3"/>
  <c r="W80" i="3"/>
  <c r="W79"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W6" i="3"/>
  <c r="W5" i="3"/>
  <c r="W4" i="3"/>
  <c r="W3" i="3"/>
  <c r="W2" i="3"/>
  <c r="AE746" i="26" l="1"/>
  <c r="AE745" i="26"/>
  <c r="AE744" i="26"/>
  <c r="AE689" i="26"/>
  <c r="AE688" i="26"/>
  <c r="AE687" i="26"/>
  <c r="AE632" i="26"/>
  <c r="AE631" i="26"/>
  <c r="AE630" i="26"/>
  <c r="AE575" i="26"/>
  <c r="AE574" i="26"/>
  <c r="AE573" i="26"/>
  <c r="AE518" i="26"/>
  <c r="AE517" i="26"/>
  <c r="AE516" i="26"/>
  <c r="AE461" i="26"/>
  <c r="AE460" i="26"/>
  <c r="AE459" i="26"/>
  <c r="AE404" i="26"/>
  <c r="AE403" i="26"/>
  <c r="AE402" i="26"/>
  <c r="AE347" i="26"/>
  <c r="AE346" i="26"/>
  <c r="AE345" i="26"/>
  <c r="AE290" i="26"/>
  <c r="AE289" i="26"/>
  <c r="AE288" i="26"/>
  <c r="AE233" i="26"/>
  <c r="AE232" i="26"/>
  <c r="AE231" i="26"/>
  <c r="AE176" i="26"/>
  <c r="AE175" i="26"/>
  <c r="AE174" i="26"/>
  <c r="AE119" i="26"/>
  <c r="AE118" i="26"/>
  <c r="AE117" i="26"/>
  <c r="AE62" i="26"/>
  <c r="AE61" i="26"/>
  <c r="AE60" i="26"/>
  <c r="AE5" i="26"/>
  <c r="AE4" i="26"/>
  <c r="AE3" i="26"/>
  <c r="X746" i="26"/>
  <c r="X745" i="26"/>
  <c r="X744" i="26"/>
  <c r="X689" i="26"/>
  <c r="X688" i="26"/>
  <c r="X687" i="26"/>
  <c r="X632" i="26"/>
  <c r="X631" i="26"/>
  <c r="X630" i="26"/>
  <c r="X575" i="26"/>
  <c r="X574" i="26"/>
  <c r="X573" i="26"/>
  <c r="X518" i="26"/>
  <c r="X517" i="26"/>
  <c r="X516" i="26"/>
  <c r="X461" i="26"/>
  <c r="X460" i="26"/>
  <c r="X459" i="26"/>
  <c r="X404" i="26"/>
  <c r="X403" i="26"/>
  <c r="X402" i="26"/>
  <c r="X347" i="26"/>
  <c r="X346" i="26"/>
  <c r="X345" i="26"/>
  <c r="X290" i="26"/>
  <c r="X289" i="26"/>
  <c r="X288" i="26"/>
  <c r="X233" i="26"/>
  <c r="X232" i="26"/>
  <c r="X231" i="26"/>
  <c r="X176" i="26"/>
  <c r="X175" i="26"/>
  <c r="X174" i="26"/>
  <c r="X119" i="26"/>
  <c r="X118" i="26"/>
  <c r="X117" i="26"/>
  <c r="X62" i="26"/>
  <c r="X61" i="26"/>
  <c r="X60" i="26"/>
  <c r="X5" i="26"/>
  <c r="X4" i="26"/>
  <c r="X3" i="26"/>
  <c r="Q746" i="26"/>
  <c r="Q745" i="26"/>
  <c r="Q744" i="26"/>
  <c r="Q689" i="26"/>
  <c r="Q688" i="26"/>
  <c r="Q687" i="26"/>
  <c r="Q632" i="26"/>
  <c r="Q631" i="26"/>
  <c r="Q630" i="26"/>
  <c r="Q575" i="26"/>
  <c r="Q574" i="26"/>
  <c r="Q573" i="26"/>
  <c r="Q518" i="26"/>
  <c r="Q517" i="26"/>
  <c r="Q516" i="26"/>
  <c r="Q461" i="26"/>
  <c r="Q460" i="26"/>
  <c r="Q459" i="26"/>
  <c r="Q404" i="26"/>
  <c r="Q403" i="26"/>
  <c r="Q402" i="26"/>
  <c r="Q347" i="26"/>
  <c r="Q346" i="26"/>
  <c r="Q345" i="26"/>
  <c r="Q290" i="26"/>
  <c r="Q289" i="26"/>
  <c r="Q288" i="26"/>
  <c r="Q233" i="26"/>
  <c r="Q232" i="26"/>
  <c r="Q231" i="26"/>
  <c r="Q176" i="26"/>
  <c r="Q175" i="26"/>
  <c r="Q174" i="26"/>
  <c r="Q119" i="26"/>
  <c r="Q118" i="26"/>
  <c r="Q117" i="26"/>
  <c r="Q62" i="26"/>
  <c r="Q61" i="26"/>
  <c r="Q60" i="26"/>
  <c r="Q5" i="26"/>
  <c r="Q4" i="26"/>
  <c r="Q3" i="26"/>
  <c r="C746" i="26"/>
  <c r="C745" i="26"/>
  <c r="C744" i="26"/>
  <c r="C689" i="26"/>
  <c r="C688" i="26"/>
  <c r="C687" i="26"/>
  <c r="C632" i="26"/>
  <c r="C631" i="26"/>
  <c r="C630" i="26"/>
  <c r="C575" i="26"/>
  <c r="C574" i="26"/>
  <c r="C573" i="26"/>
  <c r="C518" i="26"/>
  <c r="C517" i="26"/>
  <c r="C516" i="26"/>
  <c r="C461" i="26"/>
  <c r="C460" i="26"/>
  <c r="C459" i="26"/>
  <c r="C404" i="26"/>
  <c r="C403" i="26"/>
  <c r="C402" i="26"/>
  <c r="C347" i="26"/>
  <c r="C346" i="26"/>
  <c r="C345" i="26"/>
  <c r="C290" i="26"/>
  <c r="C289" i="26"/>
  <c r="C288" i="26"/>
  <c r="C233" i="26"/>
  <c r="C232" i="26"/>
  <c r="C231" i="26"/>
  <c r="C176" i="26"/>
  <c r="C175" i="26"/>
  <c r="C174" i="26"/>
  <c r="C119" i="26"/>
  <c r="C118" i="26"/>
  <c r="C117" i="26"/>
  <c r="C62" i="26"/>
  <c r="C61" i="26"/>
  <c r="C60" i="26"/>
  <c r="C5" i="26"/>
  <c r="C3" i="26"/>
  <c r="A4" i="27" l="1"/>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3" i="27"/>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96" i="2"/>
  <c r="B49" i="2"/>
  <c r="B2" i="2"/>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X11" i="26" l="1"/>
  <c r="Z11" i="26" s="1"/>
  <c r="AA11" i="26" s="1"/>
  <c r="AE797" i="26"/>
  <c r="AG797" i="26" s="1"/>
  <c r="AH797" i="26" s="1"/>
  <c r="C797" i="26"/>
  <c r="E797" i="26" s="1"/>
  <c r="F797" i="26" s="1"/>
  <c r="J796" i="26"/>
  <c r="L796" i="26" s="1"/>
  <c r="M796" i="26" s="1"/>
  <c r="Q795" i="26"/>
  <c r="S795" i="26" s="1"/>
  <c r="T795" i="26" s="1"/>
  <c r="X794" i="26"/>
  <c r="Z794" i="26" s="1"/>
  <c r="AA794" i="26" s="1"/>
  <c r="AE793" i="26"/>
  <c r="AG793" i="26" s="1"/>
  <c r="AH793" i="26" s="1"/>
  <c r="C793" i="26"/>
  <c r="E793" i="26" s="1"/>
  <c r="F793" i="26" s="1"/>
  <c r="J792" i="26"/>
  <c r="L792" i="26" s="1"/>
  <c r="M792" i="26" s="1"/>
  <c r="Q791" i="26"/>
  <c r="S791" i="26" s="1"/>
  <c r="T791" i="26" s="1"/>
  <c r="X790" i="26"/>
  <c r="Z790" i="26" s="1"/>
  <c r="AA790" i="26" s="1"/>
  <c r="AE789" i="26"/>
  <c r="AG789" i="26" s="1"/>
  <c r="AH789" i="26" s="1"/>
  <c r="C789" i="26"/>
  <c r="E789" i="26" s="1"/>
  <c r="F789" i="26" s="1"/>
  <c r="J788" i="26"/>
  <c r="L788" i="26" s="1"/>
  <c r="M788" i="26" s="1"/>
  <c r="Q787" i="26"/>
  <c r="S787" i="26" s="1"/>
  <c r="T787" i="26" s="1"/>
  <c r="X786" i="26"/>
  <c r="Z786" i="26" s="1"/>
  <c r="AA786" i="26" s="1"/>
  <c r="AE785" i="26"/>
  <c r="AG785" i="26" s="1"/>
  <c r="AH785" i="26" s="1"/>
  <c r="C785" i="26"/>
  <c r="E785" i="26" s="1"/>
  <c r="F785" i="26" s="1"/>
  <c r="J784" i="26"/>
  <c r="L784" i="26" s="1"/>
  <c r="M784" i="26" s="1"/>
  <c r="Q783" i="26"/>
  <c r="S783" i="26" s="1"/>
  <c r="T783" i="26" s="1"/>
  <c r="X782" i="26"/>
  <c r="Z782" i="26" s="1"/>
  <c r="AA782" i="26" s="1"/>
  <c r="AE781" i="26"/>
  <c r="AG781" i="26" s="1"/>
  <c r="AH781" i="26" s="1"/>
  <c r="C781" i="26"/>
  <c r="E781" i="26" s="1"/>
  <c r="F781" i="26" s="1"/>
  <c r="J780" i="26"/>
  <c r="L780" i="26" s="1"/>
  <c r="M780" i="26" s="1"/>
  <c r="Q779" i="26"/>
  <c r="S779" i="26" s="1"/>
  <c r="T779" i="26" s="1"/>
  <c r="X778" i="26"/>
  <c r="Z778" i="26" s="1"/>
  <c r="AA778" i="26" s="1"/>
  <c r="AE777" i="26"/>
  <c r="AG777" i="26" s="1"/>
  <c r="AH777" i="26" s="1"/>
  <c r="C777" i="26"/>
  <c r="E777" i="26" s="1"/>
  <c r="F777" i="26" s="1"/>
  <c r="J776" i="26"/>
  <c r="L776" i="26" s="1"/>
  <c r="M776" i="26" s="1"/>
  <c r="Q775" i="26"/>
  <c r="S775" i="26" s="1"/>
  <c r="T775" i="26" s="1"/>
  <c r="X774" i="26"/>
  <c r="Z774" i="26" s="1"/>
  <c r="AA774" i="26" s="1"/>
  <c r="AE773" i="26"/>
  <c r="AG773" i="26" s="1"/>
  <c r="AH773" i="26" s="1"/>
  <c r="C773" i="26"/>
  <c r="E773" i="26" s="1"/>
  <c r="F773" i="26" s="1"/>
  <c r="J772" i="26"/>
  <c r="L772" i="26" s="1"/>
  <c r="M772" i="26" s="1"/>
  <c r="Q771" i="26"/>
  <c r="S771" i="26" s="1"/>
  <c r="T771" i="26" s="1"/>
  <c r="X770" i="26"/>
  <c r="Z770" i="26" s="1"/>
  <c r="AA770" i="26" s="1"/>
  <c r="AE769" i="26"/>
  <c r="AG769" i="26" s="1"/>
  <c r="AH769" i="26" s="1"/>
  <c r="C769" i="26"/>
  <c r="E769" i="26" s="1"/>
  <c r="F769" i="26" s="1"/>
  <c r="J768" i="26"/>
  <c r="L768" i="26" s="1"/>
  <c r="M768" i="26" s="1"/>
  <c r="Q767" i="26"/>
  <c r="S767" i="26" s="1"/>
  <c r="T767" i="26" s="1"/>
  <c r="X766" i="26"/>
  <c r="Z766" i="26" s="1"/>
  <c r="AA766" i="26" s="1"/>
  <c r="AE765" i="26"/>
  <c r="AG765" i="26" s="1"/>
  <c r="AH765" i="26" s="1"/>
  <c r="C765" i="26"/>
  <c r="E765" i="26" s="1"/>
  <c r="F765" i="26" s="1"/>
  <c r="J764" i="26"/>
  <c r="L764" i="26" s="1"/>
  <c r="M764" i="26" s="1"/>
  <c r="Q763" i="26"/>
  <c r="S763" i="26" s="1"/>
  <c r="T763" i="26" s="1"/>
  <c r="X762" i="26"/>
  <c r="Z762" i="26" s="1"/>
  <c r="AA762" i="26" s="1"/>
  <c r="AE761" i="26"/>
  <c r="AG761" i="26" s="1"/>
  <c r="AH761" i="26" s="1"/>
  <c r="C761" i="26"/>
  <c r="E761" i="26" s="1"/>
  <c r="F761" i="26" s="1"/>
  <c r="J760" i="26"/>
  <c r="L760" i="26" s="1"/>
  <c r="M760" i="26" s="1"/>
  <c r="Q759" i="26"/>
  <c r="S759" i="26" s="1"/>
  <c r="T759" i="26" s="1"/>
  <c r="X758" i="26"/>
  <c r="Z758" i="26" s="1"/>
  <c r="AA758" i="26" s="1"/>
  <c r="AE757" i="26"/>
  <c r="AG757" i="26" s="1"/>
  <c r="AH757" i="26" s="1"/>
  <c r="C757" i="26"/>
  <c r="E757" i="26" s="1"/>
  <c r="F757" i="26" s="1"/>
  <c r="J756" i="26"/>
  <c r="L756" i="26" s="1"/>
  <c r="M756" i="26" s="1"/>
  <c r="Q755" i="26"/>
  <c r="S755" i="26" s="1"/>
  <c r="T755" i="26" s="1"/>
  <c r="X754" i="26"/>
  <c r="Z754" i="26" s="1"/>
  <c r="AA754" i="26" s="1"/>
  <c r="AE753" i="26"/>
  <c r="AG753" i="26" s="1"/>
  <c r="AH753" i="26" s="1"/>
  <c r="C753" i="26"/>
  <c r="E753" i="26" s="1"/>
  <c r="F753" i="26" s="1"/>
  <c r="J752" i="26"/>
  <c r="L752" i="26" s="1"/>
  <c r="M752" i="26" s="1"/>
  <c r="Q751" i="26"/>
  <c r="S751" i="26" s="1"/>
  <c r="X740" i="26"/>
  <c r="Z740" i="26" s="1"/>
  <c r="AA740" i="26" s="1"/>
  <c r="AE739" i="26"/>
  <c r="AG739" i="26" s="1"/>
  <c r="AH739" i="26" s="1"/>
  <c r="C739" i="26"/>
  <c r="E739" i="26" s="1"/>
  <c r="F739" i="26" s="1"/>
  <c r="J738" i="26"/>
  <c r="L738" i="26" s="1"/>
  <c r="M738" i="26" s="1"/>
  <c r="Q737" i="26"/>
  <c r="S737" i="26" s="1"/>
  <c r="T737" i="26" s="1"/>
  <c r="X736" i="26"/>
  <c r="Z736" i="26" s="1"/>
  <c r="AA736" i="26" s="1"/>
  <c r="AE735" i="26"/>
  <c r="AG735" i="26" s="1"/>
  <c r="AH735" i="26" s="1"/>
  <c r="C735" i="26"/>
  <c r="E735" i="26" s="1"/>
  <c r="F735" i="26" s="1"/>
  <c r="J734" i="26"/>
  <c r="L734" i="26" s="1"/>
  <c r="M734" i="26" s="1"/>
  <c r="Q733" i="26"/>
  <c r="S733" i="26" s="1"/>
  <c r="T733" i="26" s="1"/>
  <c r="X732" i="26"/>
  <c r="Z732" i="26" s="1"/>
  <c r="AA732" i="26" s="1"/>
  <c r="AE731" i="26"/>
  <c r="AG731" i="26" s="1"/>
  <c r="AH731" i="26" s="1"/>
  <c r="C731" i="26"/>
  <c r="E731" i="26" s="1"/>
  <c r="F731" i="26" s="1"/>
  <c r="J730" i="26"/>
  <c r="L730" i="26" s="1"/>
  <c r="M730" i="26" s="1"/>
  <c r="Q729" i="26"/>
  <c r="S729" i="26" s="1"/>
  <c r="T729" i="26" s="1"/>
  <c r="X728" i="26"/>
  <c r="Z728" i="26" s="1"/>
  <c r="AA728" i="26" s="1"/>
  <c r="AE727" i="26"/>
  <c r="AG727" i="26" s="1"/>
  <c r="AH727" i="26" s="1"/>
  <c r="C727" i="26"/>
  <c r="E727" i="26" s="1"/>
  <c r="F727" i="26" s="1"/>
  <c r="J726" i="26"/>
  <c r="L726" i="26" s="1"/>
  <c r="M726" i="26" s="1"/>
  <c r="Q725" i="26"/>
  <c r="S725" i="26" s="1"/>
  <c r="T725" i="26" s="1"/>
  <c r="X724" i="26"/>
  <c r="Z724" i="26" s="1"/>
  <c r="AA724" i="26" s="1"/>
  <c r="AE723" i="26"/>
  <c r="AG723" i="26" s="1"/>
  <c r="AH723" i="26" s="1"/>
  <c r="C723" i="26"/>
  <c r="E723" i="26" s="1"/>
  <c r="F723" i="26" s="1"/>
  <c r="J722" i="26"/>
  <c r="L722" i="26" s="1"/>
  <c r="M722" i="26" s="1"/>
  <c r="Q721" i="26"/>
  <c r="S721" i="26" s="1"/>
  <c r="T721" i="26" s="1"/>
  <c r="X720" i="26"/>
  <c r="Z720" i="26" s="1"/>
  <c r="AA720" i="26" s="1"/>
  <c r="X12" i="26"/>
  <c r="Z12" i="26" s="1"/>
  <c r="AA12" i="26" s="1"/>
  <c r="X16" i="26"/>
  <c r="Z16" i="26" s="1"/>
  <c r="AA16" i="26" s="1"/>
  <c r="X20" i="26"/>
  <c r="Z20" i="26" s="1"/>
  <c r="AA20" i="26" s="1"/>
  <c r="X24" i="26"/>
  <c r="Z24" i="26" s="1"/>
  <c r="AA24" i="26" s="1"/>
  <c r="X28" i="26"/>
  <c r="Z28" i="26" s="1"/>
  <c r="AA28" i="26" s="1"/>
  <c r="X32" i="26"/>
  <c r="Z32" i="26" s="1"/>
  <c r="AA32" i="26" s="1"/>
  <c r="X36" i="26"/>
  <c r="Z36" i="26" s="1"/>
  <c r="AA36" i="26" s="1"/>
  <c r="X40" i="26"/>
  <c r="Z40" i="26" s="1"/>
  <c r="AA40" i="26" s="1"/>
  <c r="X44" i="26"/>
  <c r="Z44" i="26" s="1"/>
  <c r="AA44" i="26" s="1"/>
  <c r="X48" i="26"/>
  <c r="Z48" i="26" s="1"/>
  <c r="AA48" i="26" s="1"/>
  <c r="X52" i="26"/>
  <c r="Z52" i="26" s="1"/>
  <c r="AA52" i="26" s="1"/>
  <c r="X56" i="26"/>
  <c r="Z56" i="26" s="1"/>
  <c r="AA56" i="26" s="1"/>
  <c r="AE13" i="26"/>
  <c r="AG13" i="26" s="1"/>
  <c r="AH13" i="26" s="1"/>
  <c r="AE17" i="26"/>
  <c r="AG17" i="26" s="1"/>
  <c r="AH17" i="26" s="1"/>
  <c r="AE21" i="26"/>
  <c r="AG21" i="26" s="1"/>
  <c r="AH21" i="26" s="1"/>
  <c r="AE25" i="26"/>
  <c r="AG25" i="26" s="1"/>
  <c r="AH25" i="26" s="1"/>
  <c r="AE29" i="26"/>
  <c r="AG29" i="26" s="1"/>
  <c r="AH29" i="26" s="1"/>
  <c r="AE33" i="26"/>
  <c r="AG33" i="26" s="1"/>
  <c r="AH33" i="26" s="1"/>
  <c r="AE37" i="26"/>
  <c r="AG37" i="26" s="1"/>
  <c r="AH37" i="26" s="1"/>
  <c r="AE41" i="26"/>
  <c r="AG41" i="26" s="1"/>
  <c r="AH41" i="26" s="1"/>
  <c r="AE45" i="26"/>
  <c r="AG45" i="26" s="1"/>
  <c r="AH45" i="26" s="1"/>
  <c r="AE49" i="26"/>
  <c r="AG49" i="26" s="1"/>
  <c r="AH49" i="26" s="1"/>
  <c r="AE53" i="26"/>
  <c r="AG53" i="26" s="1"/>
  <c r="AH53" i="26" s="1"/>
  <c r="Q10" i="26"/>
  <c r="S10" i="26" s="1"/>
  <c r="Q14" i="26"/>
  <c r="S14" i="26" s="1"/>
  <c r="T14" i="26" s="1"/>
  <c r="Q18" i="26"/>
  <c r="S18" i="26" s="1"/>
  <c r="T18" i="26" s="1"/>
  <c r="Q22" i="26"/>
  <c r="S22" i="26" s="1"/>
  <c r="T22" i="26" s="1"/>
  <c r="Q26" i="26"/>
  <c r="S26" i="26" s="1"/>
  <c r="T26" i="26" s="1"/>
  <c r="Q30" i="26"/>
  <c r="S30" i="26" s="1"/>
  <c r="T30" i="26" s="1"/>
  <c r="Q34" i="26"/>
  <c r="S34" i="26" s="1"/>
  <c r="T34" i="26" s="1"/>
  <c r="Q38" i="26"/>
  <c r="S38" i="26" s="1"/>
  <c r="T38" i="26" s="1"/>
  <c r="Q42" i="26"/>
  <c r="S42" i="26" s="1"/>
  <c r="T42" i="26" s="1"/>
  <c r="Q46" i="26"/>
  <c r="S46" i="26" s="1"/>
  <c r="T46" i="26" s="1"/>
  <c r="Q50" i="26"/>
  <c r="S50" i="26" s="1"/>
  <c r="T50" i="26" s="1"/>
  <c r="Q54" i="26"/>
  <c r="S54" i="26" s="1"/>
  <c r="T54" i="26" s="1"/>
  <c r="J11" i="26"/>
  <c r="L11" i="26" s="1"/>
  <c r="M11" i="26" s="1"/>
  <c r="J15" i="26"/>
  <c r="L15" i="26" s="1"/>
  <c r="M15" i="26" s="1"/>
  <c r="J19" i="26"/>
  <c r="L19" i="26" s="1"/>
  <c r="M19" i="26" s="1"/>
  <c r="J23" i="26"/>
  <c r="L23" i="26" s="1"/>
  <c r="M23" i="26" s="1"/>
  <c r="J27" i="26"/>
  <c r="L27" i="26" s="1"/>
  <c r="M27" i="26" s="1"/>
  <c r="J31" i="26"/>
  <c r="L31" i="26" s="1"/>
  <c r="M31" i="26" s="1"/>
  <c r="J35" i="26"/>
  <c r="L35" i="26" s="1"/>
  <c r="M35" i="26" s="1"/>
  <c r="J39" i="26"/>
  <c r="L39" i="26" s="1"/>
  <c r="M39" i="26" s="1"/>
  <c r="J43" i="26"/>
  <c r="L43" i="26" s="1"/>
  <c r="M43" i="26" s="1"/>
  <c r="J47" i="26"/>
  <c r="L47" i="26" s="1"/>
  <c r="M47" i="26" s="1"/>
  <c r="J51" i="26"/>
  <c r="L51" i="26" s="1"/>
  <c r="M51" i="26" s="1"/>
  <c r="J55" i="26"/>
  <c r="L55" i="26" s="1"/>
  <c r="M55" i="26" s="1"/>
  <c r="C12" i="26"/>
  <c r="E12" i="26" s="1"/>
  <c r="F12" i="26" s="1"/>
  <c r="C16" i="26"/>
  <c r="E16" i="26" s="1"/>
  <c r="F16" i="26" s="1"/>
  <c r="C20" i="26"/>
  <c r="E20" i="26" s="1"/>
  <c r="F20" i="26" s="1"/>
  <c r="C24" i="26"/>
  <c r="E24" i="26" s="1"/>
  <c r="F24" i="26" s="1"/>
  <c r="X797" i="26"/>
  <c r="Z797" i="26" s="1"/>
  <c r="AA797" i="26" s="1"/>
  <c r="AE796" i="26"/>
  <c r="AG796" i="26" s="1"/>
  <c r="AH796" i="26" s="1"/>
  <c r="C796" i="26"/>
  <c r="E796" i="26" s="1"/>
  <c r="F796" i="26" s="1"/>
  <c r="J795" i="26"/>
  <c r="L795" i="26" s="1"/>
  <c r="M795" i="26" s="1"/>
  <c r="Q794" i="26"/>
  <c r="S794" i="26" s="1"/>
  <c r="T794" i="26" s="1"/>
  <c r="X793" i="26"/>
  <c r="Z793" i="26" s="1"/>
  <c r="AA793" i="26" s="1"/>
  <c r="AE792" i="26"/>
  <c r="AG792" i="26" s="1"/>
  <c r="AH792" i="26" s="1"/>
  <c r="C792" i="26"/>
  <c r="E792" i="26" s="1"/>
  <c r="F792" i="26" s="1"/>
  <c r="J791" i="26"/>
  <c r="L791" i="26" s="1"/>
  <c r="M791" i="26" s="1"/>
  <c r="Q790" i="26"/>
  <c r="S790" i="26" s="1"/>
  <c r="T790" i="26" s="1"/>
  <c r="X789" i="26"/>
  <c r="Z789" i="26" s="1"/>
  <c r="AA789" i="26" s="1"/>
  <c r="AE788" i="26"/>
  <c r="AG788" i="26" s="1"/>
  <c r="AH788" i="26" s="1"/>
  <c r="C788" i="26"/>
  <c r="E788" i="26" s="1"/>
  <c r="F788" i="26" s="1"/>
  <c r="J787" i="26"/>
  <c r="L787" i="26" s="1"/>
  <c r="M787" i="26" s="1"/>
  <c r="Q786" i="26"/>
  <c r="S786" i="26" s="1"/>
  <c r="T786" i="26" s="1"/>
  <c r="X785" i="26"/>
  <c r="Z785" i="26" s="1"/>
  <c r="AA785" i="26" s="1"/>
  <c r="AE784" i="26"/>
  <c r="AG784" i="26" s="1"/>
  <c r="AH784" i="26" s="1"/>
  <c r="C784" i="26"/>
  <c r="E784" i="26" s="1"/>
  <c r="F784" i="26" s="1"/>
  <c r="J783" i="26"/>
  <c r="L783" i="26" s="1"/>
  <c r="M783" i="26" s="1"/>
  <c r="Q782" i="26"/>
  <c r="S782" i="26" s="1"/>
  <c r="T782" i="26" s="1"/>
  <c r="X781" i="26"/>
  <c r="Z781" i="26" s="1"/>
  <c r="AA781" i="26" s="1"/>
  <c r="AE780" i="26"/>
  <c r="AG780" i="26" s="1"/>
  <c r="AH780" i="26" s="1"/>
  <c r="C780" i="26"/>
  <c r="E780" i="26" s="1"/>
  <c r="F780" i="26" s="1"/>
  <c r="J779" i="26"/>
  <c r="L779" i="26" s="1"/>
  <c r="M779" i="26" s="1"/>
  <c r="Q778" i="26"/>
  <c r="S778" i="26" s="1"/>
  <c r="T778" i="26" s="1"/>
  <c r="X777" i="26"/>
  <c r="Z777" i="26" s="1"/>
  <c r="AA777" i="26" s="1"/>
  <c r="AE776" i="26"/>
  <c r="AG776" i="26" s="1"/>
  <c r="AH776" i="26" s="1"/>
  <c r="C776" i="26"/>
  <c r="E776" i="26" s="1"/>
  <c r="F776" i="26" s="1"/>
  <c r="J775" i="26"/>
  <c r="L775" i="26" s="1"/>
  <c r="M775" i="26" s="1"/>
  <c r="Q774" i="26"/>
  <c r="S774" i="26" s="1"/>
  <c r="T774" i="26" s="1"/>
  <c r="X773" i="26"/>
  <c r="Z773" i="26" s="1"/>
  <c r="AA773" i="26" s="1"/>
  <c r="AE772" i="26"/>
  <c r="AG772" i="26" s="1"/>
  <c r="AH772" i="26" s="1"/>
  <c r="C772" i="26"/>
  <c r="E772" i="26" s="1"/>
  <c r="F772" i="26" s="1"/>
  <c r="J771" i="26"/>
  <c r="L771" i="26" s="1"/>
  <c r="M771" i="26" s="1"/>
  <c r="Q770" i="26"/>
  <c r="S770" i="26" s="1"/>
  <c r="T770" i="26" s="1"/>
  <c r="X769" i="26"/>
  <c r="Z769" i="26" s="1"/>
  <c r="AA769" i="26" s="1"/>
  <c r="AE768" i="26"/>
  <c r="AG768" i="26" s="1"/>
  <c r="AH768" i="26" s="1"/>
  <c r="C768" i="26"/>
  <c r="E768" i="26" s="1"/>
  <c r="F768" i="26" s="1"/>
  <c r="J767" i="26"/>
  <c r="L767" i="26" s="1"/>
  <c r="M767" i="26" s="1"/>
  <c r="Q766" i="26"/>
  <c r="S766" i="26" s="1"/>
  <c r="T766" i="26" s="1"/>
  <c r="X765" i="26"/>
  <c r="Z765" i="26" s="1"/>
  <c r="AA765" i="26" s="1"/>
  <c r="AE764" i="26"/>
  <c r="AG764" i="26" s="1"/>
  <c r="AH764" i="26" s="1"/>
  <c r="C764" i="26"/>
  <c r="E764" i="26" s="1"/>
  <c r="F764" i="26" s="1"/>
  <c r="J763" i="26"/>
  <c r="L763" i="26" s="1"/>
  <c r="M763" i="26" s="1"/>
  <c r="Q762" i="26"/>
  <c r="S762" i="26" s="1"/>
  <c r="T762" i="26" s="1"/>
  <c r="X761" i="26"/>
  <c r="Z761" i="26" s="1"/>
  <c r="AA761" i="26" s="1"/>
  <c r="AE760" i="26"/>
  <c r="AG760" i="26" s="1"/>
  <c r="AH760" i="26" s="1"/>
  <c r="C760" i="26"/>
  <c r="E760" i="26" s="1"/>
  <c r="F760" i="26" s="1"/>
  <c r="J759" i="26"/>
  <c r="L759" i="26" s="1"/>
  <c r="M759" i="26" s="1"/>
  <c r="Q758" i="26"/>
  <c r="S758" i="26" s="1"/>
  <c r="T758" i="26" s="1"/>
  <c r="X757" i="26"/>
  <c r="Z757" i="26" s="1"/>
  <c r="AA757" i="26" s="1"/>
  <c r="AE756" i="26"/>
  <c r="AG756" i="26" s="1"/>
  <c r="AH756" i="26" s="1"/>
  <c r="C756" i="26"/>
  <c r="E756" i="26" s="1"/>
  <c r="F756" i="26" s="1"/>
  <c r="J755" i="26"/>
  <c r="L755" i="26" s="1"/>
  <c r="M755" i="26" s="1"/>
  <c r="Q754" i="26"/>
  <c r="S754" i="26" s="1"/>
  <c r="T754" i="26" s="1"/>
  <c r="X753" i="26"/>
  <c r="Z753" i="26" s="1"/>
  <c r="AA753" i="26" s="1"/>
  <c r="AE752" i="26"/>
  <c r="AG752" i="26" s="1"/>
  <c r="AH752" i="26" s="1"/>
  <c r="C752" i="26"/>
  <c r="E752" i="26" s="1"/>
  <c r="F752" i="26" s="1"/>
  <c r="J751" i="26"/>
  <c r="L751" i="26" s="1"/>
  <c r="Q740" i="26"/>
  <c r="S740" i="26" s="1"/>
  <c r="T740" i="26" s="1"/>
  <c r="X739" i="26"/>
  <c r="Z739" i="26" s="1"/>
  <c r="AA739" i="26" s="1"/>
  <c r="AE738" i="26"/>
  <c r="AG738" i="26" s="1"/>
  <c r="AH738" i="26" s="1"/>
  <c r="C738" i="26"/>
  <c r="E738" i="26" s="1"/>
  <c r="F738" i="26" s="1"/>
  <c r="J737" i="26"/>
  <c r="L737" i="26" s="1"/>
  <c r="M737" i="26" s="1"/>
  <c r="Q736" i="26"/>
  <c r="S736" i="26" s="1"/>
  <c r="T736" i="26" s="1"/>
  <c r="X735" i="26"/>
  <c r="Z735" i="26" s="1"/>
  <c r="AA735" i="26" s="1"/>
  <c r="AE734" i="26"/>
  <c r="AG734" i="26" s="1"/>
  <c r="AH734" i="26" s="1"/>
  <c r="C734" i="26"/>
  <c r="E734" i="26" s="1"/>
  <c r="F734" i="26" s="1"/>
  <c r="J733" i="26"/>
  <c r="L733" i="26" s="1"/>
  <c r="M733" i="26" s="1"/>
  <c r="Q732" i="26"/>
  <c r="S732" i="26" s="1"/>
  <c r="T732" i="26" s="1"/>
  <c r="X731" i="26"/>
  <c r="Z731" i="26" s="1"/>
  <c r="AA731" i="26" s="1"/>
  <c r="AE730" i="26"/>
  <c r="AG730" i="26" s="1"/>
  <c r="AH730" i="26" s="1"/>
  <c r="C730" i="26"/>
  <c r="E730" i="26" s="1"/>
  <c r="F730" i="26" s="1"/>
  <c r="J729" i="26"/>
  <c r="L729" i="26" s="1"/>
  <c r="M729" i="26" s="1"/>
  <c r="Q728" i="26"/>
  <c r="S728" i="26" s="1"/>
  <c r="T728" i="26" s="1"/>
  <c r="X727" i="26"/>
  <c r="Z727" i="26" s="1"/>
  <c r="AA727" i="26" s="1"/>
  <c r="AE726" i="26"/>
  <c r="AG726" i="26" s="1"/>
  <c r="AH726" i="26" s="1"/>
  <c r="C726" i="26"/>
  <c r="E726" i="26" s="1"/>
  <c r="F726" i="26" s="1"/>
  <c r="J725" i="26"/>
  <c r="L725" i="26" s="1"/>
  <c r="M725" i="26" s="1"/>
  <c r="X13" i="26"/>
  <c r="Z13" i="26" s="1"/>
  <c r="AA13" i="26" s="1"/>
  <c r="X17" i="26"/>
  <c r="Z17" i="26" s="1"/>
  <c r="AA17" i="26" s="1"/>
  <c r="X21" i="26"/>
  <c r="Z21" i="26" s="1"/>
  <c r="AA21" i="26" s="1"/>
  <c r="X25" i="26"/>
  <c r="Z25" i="26" s="1"/>
  <c r="AA25" i="26" s="1"/>
  <c r="X29" i="26"/>
  <c r="Z29" i="26" s="1"/>
  <c r="AA29" i="26" s="1"/>
  <c r="X33" i="26"/>
  <c r="Z33" i="26" s="1"/>
  <c r="AA33" i="26" s="1"/>
  <c r="X37" i="26"/>
  <c r="Z37" i="26" s="1"/>
  <c r="AA37" i="26" s="1"/>
  <c r="X41" i="26"/>
  <c r="Z41" i="26" s="1"/>
  <c r="AA41" i="26" s="1"/>
  <c r="X45" i="26"/>
  <c r="Z45" i="26" s="1"/>
  <c r="AA45" i="26" s="1"/>
  <c r="X49" i="26"/>
  <c r="Z49" i="26" s="1"/>
  <c r="AA49" i="26" s="1"/>
  <c r="X53" i="26"/>
  <c r="Z53" i="26" s="1"/>
  <c r="AA53" i="26" s="1"/>
  <c r="AE10" i="26"/>
  <c r="AG10" i="26" s="1"/>
  <c r="AE14" i="26"/>
  <c r="AG14" i="26" s="1"/>
  <c r="AH14" i="26" s="1"/>
  <c r="AE18" i="26"/>
  <c r="AG18" i="26" s="1"/>
  <c r="AH18" i="26" s="1"/>
  <c r="AE22" i="26"/>
  <c r="AG22" i="26" s="1"/>
  <c r="AH22" i="26" s="1"/>
  <c r="AE26" i="26"/>
  <c r="AG26" i="26" s="1"/>
  <c r="AH26" i="26" s="1"/>
  <c r="AE30" i="26"/>
  <c r="AG30" i="26" s="1"/>
  <c r="AH30" i="26" s="1"/>
  <c r="AE34" i="26"/>
  <c r="AG34" i="26" s="1"/>
  <c r="AH34" i="26" s="1"/>
  <c r="AE38" i="26"/>
  <c r="AG38" i="26" s="1"/>
  <c r="AH38" i="26" s="1"/>
  <c r="AE42" i="26"/>
  <c r="AG42" i="26" s="1"/>
  <c r="AH42" i="26" s="1"/>
  <c r="AE46" i="26"/>
  <c r="AG46" i="26" s="1"/>
  <c r="AH46" i="26" s="1"/>
  <c r="AE50" i="26"/>
  <c r="AG50" i="26" s="1"/>
  <c r="AH50" i="26" s="1"/>
  <c r="AE54" i="26"/>
  <c r="AG54" i="26" s="1"/>
  <c r="AH54" i="26" s="1"/>
  <c r="Q11" i="26"/>
  <c r="S11" i="26" s="1"/>
  <c r="T11" i="26" s="1"/>
  <c r="Q15" i="26"/>
  <c r="S15" i="26" s="1"/>
  <c r="T15" i="26" s="1"/>
  <c r="Q19" i="26"/>
  <c r="S19" i="26" s="1"/>
  <c r="T19" i="26" s="1"/>
  <c r="Q23" i="26"/>
  <c r="S23" i="26" s="1"/>
  <c r="T23" i="26" s="1"/>
  <c r="Q27" i="26"/>
  <c r="S27" i="26" s="1"/>
  <c r="T27" i="26" s="1"/>
  <c r="Q31" i="26"/>
  <c r="S31" i="26" s="1"/>
  <c r="T31" i="26" s="1"/>
  <c r="Q35" i="26"/>
  <c r="S35" i="26" s="1"/>
  <c r="T35" i="26" s="1"/>
  <c r="Q39" i="26"/>
  <c r="S39" i="26" s="1"/>
  <c r="T39" i="26" s="1"/>
  <c r="Q43" i="26"/>
  <c r="S43" i="26" s="1"/>
  <c r="T43" i="26" s="1"/>
  <c r="Q47" i="26"/>
  <c r="S47" i="26" s="1"/>
  <c r="T47" i="26" s="1"/>
  <c r="Q51" i="26"/>
  <c r="S51" i="26" s="1"/>
  <c r="T51" i="26" s="1"/>
  <c r="Q55" i="26"/>
  <c r="S55" i="26" s="1"/>
  <c r="T55" i="26" s="1"/>
  <c r="J12" i="26"/>
  <c r="L12" i="26" s="1"/>
  <c r="M12" i="26" s="1"/>
  <c r="J16" i="26"/>
  <c r="L16" i="26" s="1"/>
  <c r="M16" i="26" s="1"/>
  <c r="J20" i="26"/>
  <c r="L20" i="26" s="1"/>
  <c r="M20" i="26" s="1"/>
  <c r="J24" i="26"/>
  <c r="L24" i="26" s="1"/>
  <c r="M24" i="26" s="1"/>
  <c r="J28" i="26"/>
  <c r="L28" i="26" s="1"/>
  <c r="M28" i="26" s="1"/>
  <c r="J32" i="26"/>
  <c r="L32" i="26" s="1"/>
  <c r="M32" i="26" s="1"/>
  <c r="J36" i="26"/>
  <c r="L36" i="26" s="1"/>
  <c r="M36" i="26" s="1"/>
  <c r="J40" i="26"/>
  <c r="L40" i="26" s="1"/>
  <c r="M40" i="26" s="1"/>
  <c r="J44" i="26"/>
  <c r="L44" i="26" s="1"/>
  <c r="M44" i="26" s="1"/>
  <c r="J48" i="26"/>
  <c r="L48" i="26" s="1"/>
  <c r="M48" i="26" s="1"/>
  <c r="J52" i="26"/>
  <c r="L52" i="26" s="1"/>
  <c r="M52" i="26" s="1"/>
  <c r="J56" i="26"/>
  <c r="L56" i="26" s="1"/>
  <c r="M56" i="26" s="1"/>
  <c r="C13" i="26"/>
  <c r="E13" i="26" s="1"/>
  <c r="F13" i="26" s="1"/>
  <c r="C17" i="26"/>
  <c r="E17" i="26" s="1"/>
  <c r="F17" i="26" s="1"/>
  <c r="C21" i="26"/>
  <c r="E21" i="26" s="1"/>
  <c r="F21" i="26" s="1"/>
  <c r="C25" i="26"/>
  <c r="E25" i="26" s="1"/>
  <c r="F25" i="26" s="1"/>
  <c r="C29" i="26"/>
  <c r="E29" i="26" s="1"/>
  <c r="F29" i="26" s="1"/>
  <c r="C33" i="26"/>
  <c r="E33" i="26" s="1"/>
  <c r="F33" i="26" s="1"/>
  <c r="C37" i="26"/>
  <c r="E37" i="26" s="1"/>
  <c r="F37" i="26" s="1"/>
  <c r="C41" i="26"/>
  <c r="E41" i="26" s="1"/>
  <c r="F41" i="26" s="1"/>
  <c r="C45" i="26"/>
  <c r="E45" i="26" s="1"/>
  <c r="F45" i="26" s="1"/>
  <c r="C49" i="26"/>
  <c r="E49" i="26" s="1"/>
  <c r="F49" i="26" s="1"/>
  <c r="C53" i="26"/>
  <c r="E53" i="26" s="1"/>
  <c r="F53" i="26" s="1"/>
  <c r="Q797" i="26"/>
  <c r="S797" i="26" s="1"/>
  <c r="T797" i="26" s="1"/>
  <c r="X796" i="26"/>
  <c r="Z796" i="26" s="1"/>
  <c r="AA796" i="26" s="1"/>
  <c r="AE795" i="26"/>
  <c r="AG795" i="26" s="1"/>
  <c r="AH795" i="26" s="1"/>
  <c r="C795" i="26"/>
  <c r="E795" i="26" s="1"/>
  <c r="F795" i="26" s="1"/>
  <c r="J794" i="26"/>
  <c r="L794" i="26" s="1"/>
  <c r="M794" i="26" s="1"/>
  <c r="Q793" i="26"/>
  <c r="S793" i="26" s="1"/>
  <c r="T793" i="26" s="1"/>
  <c r="X792" i="26"/>
  <c r="Z792" i="26" s="1"/>
  <c r="AA792" i="26" s="1"/>
  <c r="AE791" i="26"/>
  <c r="AG791" i="26" s="1"/>
  <c r="AH791" i="26" s="1"/>
  <c r="C791" i="26"/>
  <c r="E791" i="26" s="1"/>
  <c r="F791" i="26" s="1"/>
  <c r="J790" i="26"/>
  <c r="L790" i="26" s="1"/>
  <c r="M790" i="26" s="1"/>
  <c r="Q789" i="26"/>
  <c r="S789" i="26" s="1"/>
  <c r="T789" i="26" s="1"/>
  <c r="X788" i="26"/>
  <c r="Z788" i="26" s="1"/>
  <c r="AA788" i="26" s="1"/>
  <c r="AE787" i="26"/>
  <c r="AG787" i="26" s="1"/>
  <c r="AH787" i="26" s="1"/>
  <c r="C787" i="26"/>
  <c r="E787" i="26" s="1"/>
  <c r="F787" i="26" s="1"/>
  <c r="J786" i="26"/>
  <c r="L786" i="26" s="1"/>
  <c r="M786" i="26" s="1"/>
  <c r="Q785" i="26"/>
  <c r="S785" i="26" s="1"/>
  <c r="T785" i="26" s="1"/>
  <c r="X784" i="26"/>
  <c r="Z784" i="26" s="1"/>
  <c r="AA784" i="26" s="1"/>
  <c r="AE783" i="26"/>
  <c r="AG783" i="26" s="1"/>
  <c r="AH783" i="26" s="1"/>
  <c r="C783" i="26"/>
  <c r="E783" i="26" s="1"/>
  <c r="F783" i="26" s="1"/>
  <c r="J782" i="26"/>
  <c r="L782" i="26" s="1"/>
  <c r="M782" i="26" s="1"/>
  <c r="Q781" i="26"/>
  <c r="S781" i="26" s="1"/>
  <c r="T781" i="26" s="1"/>
  <c r="X780" i="26"/>
  <c r="Z780" i="26" s="1"/>
  <c r="AA780" i="26" s="1"/>
  <c r="AE779" i="26"/>
  <c r="AG779" i="26" s="1"/>
  <c r="AH779" i="26" s="1"/>
  <c r="C779" i="26"/>
  <c r="E779" i="26" s="1"/>
  <c r="F779" i="26" s="1"/>
  <c r="J778" i="26"/>
  <c r="L778" i="26" s="1"/>
  <c r="M778" i="26" s="1"/>
  <c r="Q777" i="26"/>
  <c r="S777" i="26" s="1"/>
  <c r="T777" i="26" s="1"/>
  <c r="X776" i="26"/>
  <c r="Z776" i="26" s="1"/>
  <c r="AA776" i="26" s="1"/>
  <c r="AE775" i="26"/>
  <c r="AG775" i="26" s="1"/>
  <c r="AH775" i="26" s="1"/>
  <c r="C775" i="26"/>
  <c r="E775" i="26" s="1"/>
  <c r="F775" i="26" s="1"/>
  <c r="J774" i="26"/>
  <c r="L774" i="26" s="1"/>
  <c r="M774" i="26" s="1"/>
  <c r="Q773" i="26"/>
  <c r="S773" i="26" s="1"/>
  <c r="T773" i="26" s="1"/>
  <c r="X772" i="26"/>
  <c r="Z772" i="26" s="1"/>
  <c r="AA772" i="26" s="1"/>
  <c r="AE771" i="26"/>
  <c r="AG771" i="26" s="1"/>
  <c r="AH771" i="26" s="1"/>
  <c r="C771" i="26"/>
  <c r="E771" i="26" s="1"/>
  <c r="F771" i="26" s="1"/>
  <c r="J770" i="26"/>
  <c r="L770" i="26" s="1"/>
  <c r="M770" i="26" s="1"/>
  <c r="Q769" i="26"/>
  <c r="S769" i="26" s="1"/>
  <c r="T769" i="26" s="1"/>
  <c r="X768" i="26"/>
  <c r="Z768" i="26" s="1"/>
  <c r="AA768" i="26" s="1"/>
  <c r="AE767" i="26"/>
  <c r="AG767" i="26" s="1"/>
  <c r="AH767" i="26" s="1"/>
  <c r="C767" i="26"/>
  <c r="E767" i="26" s="1"/>
  <c r="F767" i="26" s="1"/>
  <c r="J766" i="26"/>
  <c r="L766" i="26" s="1"/>
  <c r="M766" i="26" s="1"/>
  <c r="Q765" i="26"/>
  <c r="S765" i="26" s="1"/>
  <c r="T765" i="26" s="1"/>
  <c r="X764" i="26"/>
  <c r="Z764" i="26" s="1"/>
  <c r="AA764" i="26" s="1"/>
  <c r="AE763" i="26"/>
  <c r="AG763" i="26" s="1"/>
  <c r="AH763" i="26" s="1"/>
  <c r="C763" i="26"/>
  <c r="E763" i="26" s="1"/>
  <c r="F763" i="26" s="1"/>
  <c r="J762" i="26"/>
  <c r="L762" i="26" s="1"/>
  <c r="M762" i="26" s="1"/>
  <c r="Q761" i="26"/>
  <c r="S761" i="26" s="1"/>
  <c r="T761" i="26" s="1"/>
  <c r="X760" i="26"/>
  <c r="Z760" i="26" s="1"/>
  <c r="AA760" i="26" s="1"/>
  <c r="AE759" i="26"/>
  <c r="AG759" i="26" s="1"/>
  <c r="AH759" i="26" s="1"/>
  <c r="C759" i="26"/>
  <c r="E759" i="26" s="1"/>
  <c r="F759" i="26" s="1"/>
  <c r="J758" i="26"/>
  <c r="L758" i="26" s="1"/>
  <c r="M758" i="26" s="1"/>
  <c r="Q757" i="26"/>
  <c r="S757" i="26" s="1"/>
  <c r="T757" i="26" s="1"/>
  <c r="X756" i="26"/>
  <c r="Z756" i="26" s="1"/>
  <c r="AA756" i="26" s="1"/>
  <c r="AE755" i="26"/>
  <c r="AG755" i="26" s="1"/>
  <c r="AH755" i="26" s="1"/>
  <c r="C755" i="26"/>
  <c r="E755" i="26" s="1"/>
  <c r="F755" i="26" s="1"/>
  <c r="J754" i="26"/>
  <c r="L754" i="26" s="1"/>
  <c r="M754" i="26" s="1"/>
  <c r="Q753" i="26"/>
  <c r="S753" i="26" s="1"/>
  <c r="T753" i="26" s="1"/>
  <c r="X752" i="26"/>
  <c r="Z752" i="26" s="1"/>
  <c r="AA752" i="26" s="1"/>
  <c r="AE751" i="26"/>
  <c r="AG751" i="26" s="1"/>
  <c r="C751" i="26"/>
  <c r="E751" i="26" s="1"/>
  <c r="J740" i="26"/>
  <c r="L740" i="26" s="1"/>
  <c r="M740" i="26" s="1"/>
  <c r="Q739" i="26"/>
  <c r="S739" i="26" s="1"/>
  <c r="T739" i="26" s="1"/>
  <c r="X738" i="26"/>
  <c r="Z738" i="26" s="1"/>
  <c r="AA738" i="26" s="1"/>
  <c r="AE737" i="26"/>
  <c r="AG737" i="26" s="1"/>
  <c r="AH737" i="26" s="1"/>
  <c r="C737" i="26"/>
  <c r="E737" i="26" s="1"/>
  <c r="F737" i="26" s="1"/>
  <c r="J736" i="26"/>
  <c r="L736" i="26" s="1"/>
  <c r="M736" i="26" s="1"/>
  <c r="Q735" i="26"/>
  <c r="S735" i="26" s="1"/>
  <c r="T735" i="26" s="1"/>
  <c r="X734" i="26"/>
  <c r="Z734" i="26" s="1"/>
  <c r="AA734" i="26" s="1"/>
  <c r="AE733" i="26"/>
  <c r="AG733" i="26" s="1"/>
  <c r="AH733" i="26" s="1"/>
  <c r="C733" i="26"/>
  <c r="E733" i="26" s="1"/>
  <c r="F733" i="26" s="1"/>
  <c r="J732" i="26"/>
  <c r="L732" i="26" s="1"/>
  <c r="M732" i="26" s="1"/>
  <c r="X730" i="26"/>
  <c r="Z730" i="26" s="1"/>
  <c r="AA730" i="26" s="1"/>
  <c r="AE729" i="26"/>
  <c r="AG729" i="26" s="1"/>
  <c r="AH729" i="26" s="1"/>
  <c r="C729" i="26"/>
  <c r="E729" i="26" s="1"/>
  <c r="F729" i="26" s="1"/>
  <c r="J728" i="26"/>
  <c r="L728" i="26" s="1"/>
  <c r="M728" i="26" s="1"/>
  <c r="Q727" i="26"/>
  <c r="S727" i="26" s="1"/>
  <c r="T727" i="26" s="1"/>
  <c r="X726" i="26"/>
  <c r="Z726" i="26" s="1"/>
  <c r="AA726" i="26" s="1"/>
  <c r="AE725" i="26"/>
  <c r="AG725" i="26" s="1"/>
  <c r="AH725" i="26" s="1"/>
  <c r="C725" i="26"/>
  <c r="E725" i="26" s="1"/>
  <c r="F725" i="26" s="1"/>
  <c r="J724" i="26"/>
  <c r="L724" i="26" s="1"/>
  <c r="M724" i="26" s="1"/>
  <c r="Q723" i="26"/>
  <c r="S723" i="26" s="1"/>
  <c r="T723" i="26" s="1"/>
  <c r="X722" i="26"/>
  <c r="Z722" i="26" s="1"/>
  <c r="AA722" i="26" s="1"/>
  <c r="AE721" i="26"/>
  <c r="AG721" i="26" s="1"/>
  <c r="AH721" i="26" s="1"/>
  <c r="C721" i="26"/>
  <c r="E721" i="26" s="1"/>
  <c r="F721" i="26" s="1"/>
  <c r="J720" i="26"/>
  <c r="L720" i="26" s="1"/>
  <c r="M720" i="26" s="1"/>
  <c r="X10" i="26"/>
  <c r="Z10" i="26" s="1"/>
  <c r="X14" i="26"/>
  <c r="Z14" i="26" s="1"/>
  <c r="AA14" i="26" s="1"/>
  <c r="X18" i="26"/>
  <c r="Z18" i="26" s="1"/>
  <c r="AA18" i="26" s="1"/>
  <c r="X22" i="26"/>
  <c r="Z22" i="26" s="1"/>
  <c r="AA22" i="26" s="1"/>
  <c r="X26" i="26"/>
  <c r="Z26" i="26" s="1"/>
  <c r="AA26" i="26" s="1"/>
  <c r="X30" i="26"/>
  <c r="Z30" i="26" s="1"/>
  <c r="AA30" i="26" s="1"/>
  <c r="X34" i="26"/>
  <c r="Z34" i="26" s="1"/>
  <c r="AA34" i="26" s="1"/>
  <c r="X38" i="26"/>
  <c r="Z38" i="26" s="1"/>
  <c r="AA38" i="26" s="1"/>
  <c r="X42" i="26"/>
  <c r="Z42" i="26" s="1"/>
  <c r="AA42" i="26" s="1"/>
  <c r="X46" i="26"/>
  <c r="Z46" i="26" s="1"/>
  <c r="AA46" i="26" s="1"/>
  <c r="X50" i="26"/>
  <c r="Z50" i="26" s="1"/>
  <c r="AA50" i="26" s="1"/>
  <c r="X54" i="26"/>
  <c r="Z54" i="26" s="1"/>
  <c r="AA54" i="26" s="1"/>
  <c r="AE11" i="26"/>
  <c r="AG11" i="26" s="1"/>
  <c r="AH11" i="26" s="1"/>
  <c r="AE15" i="26"/>
  <c r="AG15" i="26" s="1"/>
  <c r="AH15" i="26" s="1"/>
  <c r="AE19" i="26"/>
  <c r="AG19" i="26" s="1"/>
  <c r="AH19" i="26" s="1"/>
  <c r="AE23" i="26"/>
  <c r="AG23" i="26" s="1"/>
  <c r="AH23" i="26" s="1"/>
  <c r="AE27" i="26"/>
  <c r="AG27" i="26" s="1"/>
  <c r="AH27" i="26" s="1"/>
  <c r="AE31" i="26"/>
  <c r="AG31" i="26" s="1"/>
  <c r="AH31" i="26" s="1"/>
  <c r="AE35" i="26"/>
  <c r="AG35" i="26" s="1"/>
  <c r="AH35" i="26" s="1"/>
  <c r="AE39" i="26"/>
  <c r="AG39" i="26" s="1"/>
  <c r="AH39" i="26" s="1"/>
  <c r="AE43" i="26"/>
  <c r="AG43" i="26" s="1"/>
  <c r="AH43" i="26" s="1"/>
  <c r="AE47" i="26"/>
  <c r="AG47" i="26" s="1"/>
  <c r="AH47" i="26" s="1"/>
  <c r="AE51" i="26"/>
  <c r="AG51" i="26" s="1"/>
  <c r="AH51" i="26" s="1"/>
  <c r="AE55" i="26"/>
  <c r="AG55" i="26" s="1"/>
  <c r="AH55" i="26" s="1"/>
  <c r="Q12" i="26"/>
  <c r="S12" i="26" s="1"/>
  <c r="T12" i="26" s="1"/>
  <c r="Q16" i="26"/>
  <c r="S16" i="26" s="1"/>
  <c r="T16" i="26" s="1"/>
  <c r="Q20" i="26"/>
  <c r="S20" i="26" s="1"/>
  <c r="T20" i="26" s="1"/>
  <c r="Q24" i="26"/>
  <c r="S24" i="26" s="1"/>
  <c r="T24" i="26" s="1"/>
  <c r="Q28" i="26"/>
  <c r="S28" i="26" s="1"/>
  <c r="T28" i="26" s="1"/>
  <c r="Q32" i="26"/>
  <c r="S32" i="26" s="1"/>
  <c r="T32" i="26" s="1"/>
  <c r="Q36" i="26"/>
  <c r="S36" i="26" s="1"/>
  <c r="T36" i="26" s="1"/>
  <c r="Q40" i="26"/>
  <c r="S40" i="26" s="1"/>
  <c r="T40" i="26" s="1"/>
  <c r="Q44" i="26"/>
  <c r="S44" i="26" s="1"/>
  <c r="T44" i="26" s="1"/>
  <c r="Q48" i="26"/>
  <c r="S48" i="26" s="1"/>
  <c r="T48" i="26" s="1"/>
  <c r="Q52" i="26"/>
  <c r="S52" i="26" s="1"/>
  <c r="T52" i="26" s="1"/>
  <c r="Q56" i="26"/>
  <c r="S56" i="26" s="1"/>
  <c r="T56" i="26" s="1"/>
  <c r="J13" i="26"/>
  <c r="L13" i="26" s="1"/>
  <c r="M13" i="26" s="1"/>
  <c r="J17" i="26"/>
  <c r="L17" i="26" s="1"/>
  <c r="M17" i="26" s="1"/>
  <c r="J21" i="26"/>
  <c r="L21" i="26" s="1"/>
  <c r="M21" i="26" s="1"/>
  <c r="J25" i="26"/>
  <c r="L25" i="26" s="1"/>
  <c r="M25" i="26" s="1"/>
  <c r="J29" i="26"/>
  <c r="L29" i="26" s="1"/>
  <c r="M29" i="26" s="1"/>
  <c r="J33" i="26"/>
  <c r="L33" i="26" s="1"/>
  <c r="M33" i="26" s="1"/>
  <c r="J37" i="26"/>
  <c r="L37" i="26" s="1"/>
  <c r="M37" i="26" s="1"/>
  <c r="J41" i="26"/>
  <c r="L41" i="26" s="1"/>
  <c r="M41" i="26" s="1"/>
  <c r="J45" i="26"/>
  <c r="L45" i="26" s="1"/>
  <c r="M45" i="26" s="1"/>
  <c r="J49" i="26"/>
  <c r="L49" i="26" s="1"/>
  <c r="M49" i="26" s="1"/>
  <c r="J53" i="26"/>
  <c r="L53" i="26" s="1"/>
  <c r="M53" i="26" s="1"/>
  <c r="C10" i="26"/>
  <c r="E10" i="26" s="1"/>
  <c r="C14" i="26"/>
  <c r="E14" i="26" s="1"/>
  <c r="F14" i="26" s="1"/>
  <c r="C18" i="26"/>
  <c r="E18" i="26" s="1"/>
  <c r="F18" i="26" s="1"/>
  <c r="C22" i="26"/>
  <c r="E22" i="26" s="1"/>
  <c r="F22" i="26" s="1"/>
  <c r="C26" i="26"/>
  <c r="E26" i="26" s="1"/>
  <c r="F26" i="26" s="1"/>
  <c r="C30" i="26"/>
  <c r="E30" i="26" s="1"/>
  <c r="F30" i="26" s="1"/>
  <c r="C34" i="26"/>
  <c r="E34" i="26" s="1"/>
  <c r="F34" i="26" s="1"/>
  <c r="C794" i="26"/>
  <c r="E794" i="26" s="1"/>
  <c r="F794" i="26" s="1"/>
  <c r="X787" i="26"/>
  <c r="Z787" i="26" s="1"/>
  <c r="AA787" i="26" s="1"/>
  <c r="J781" i="26"/>
  <c r="L781" i="26" s="1"/>
  <c r="M781" i="26" s="1"/>
  <c r="AE774" i="26"/>
  <c r="AG774" i="26" s="1"/>
  <c r="AH774" i="26" s="1"/>
  <c r="Q768" i="26"/>
  <c r="S768" i="26" s="1"/>
  <c r="T768" i="26" s="1"/>
  <c r="C762" i="26"/>
  <c r="E762" i="26" s="1"/>
  <c r="F762" i="26" s="1"/>
  <c r="X755" i="26"/>
  <c r="Z755" i="26" s="1"/>
  <c r="AA755" i="26" s="1"/>
  <c r="J739" i="26"/>
  <c r="L739" i="26" s="1"/>
  <c r="M739" i="26" s="1"/>
  <c r="AE732" i="26"/>
  <c r="AG732" i="26" s="1"/>
  <c r="AH732" i="26" s="1"/>
  <c r="Q730" i="26"/>
  <c r="S730" i="26" s="1"/>
  <c r="T730" i="26" s="1"/>
  <c r="C722" i="26"/>
  <c r="E722" i="26" s="1"/>
  <c r="F722" i="26" s="1"/>
  <c r="X19" i="26"/>
  <c r="Z19" i="26" s="1"/>
  <c r="AA19" i="26" s="1"/>
  <c r="X51" i="26"/>
  <c r="Z51" i="26" s="1"/>
  <c r="AA51" i="26" s="1"/>
  <c r="AE36" i="26"/>
  <c r="AG36" i="26" s="1"/>
  <c r="AH36" i="26" s="1"/>
  <c r="Q21" i="26"/>
  <c r="S21" i="26" s="1"/>
  <c r="T21" i="26" s="1"/>
  <c r="Q53" i="26"/>
  <c r="S53" i="26" s="1"/>
  <c r="T53" i="26" s="1"/>
  <c r="J38" i="26"/>
  <c r="L38" i="26" s="1"/>
  <c r="M38" i="26" s="1"/>
  <c r="C23" i="26"/>
  <c r="E23" i="26" s="1"/>
  <c r="F23" i="26" s="1"/>
  <c r="C39" i="26"/>
  <c r="E39" i="26" s="1"/>
  <c r="F39" i="26" s="1"/>
  <c r="C48" i="26"/>
  <c r="E48" i="26" s="1"/>
  <c r="F48" i="26" s="1"/>
  <c r="AE673" i="26"/>
  <c r="AG673" i="26" s="1"/>
  <c r="AH673" i="26" s="1"/>
  <c r="J660" i="26"/>
  <c r="L660" i="26" s="1"/>
  <c r="M660" i="26" s="1"/>
  <c r="X658" i="26"/>
  <c r="Z658" i="26" s="1"/>
  <c r="AA658" i="26" s="1"/>
  <c r="C657" i="26"/>
  <c r="E657" i="26" s="1"/>
  <c r="F657" i="26" s="1"/>
  <c r="Q655" i="26"/>
  <c r="S655" i="26" s="1"/>
  <c r="T655" i="26" s="1"/>
  <c r="X654" i="26"/>
  <c r="Z654" i="26" s="1"/>
  <c r="AA654" i="26" s="1"/>
  <c r="C653" i="26"/>
  <c r="E653" i="26" s="1"/>
  <c r="F653" i="26" s="1"/>
  <c r="Q651" i="26"/>
  <c r="S651" i="26" s="1"/>
  <c r="T651" i="26" s="1"/>
  <c r="AE649" i="26"/>
  <c r="AG649" i="26" s="1"/>
  <c r="AH649" i="26" s="1"/>
  <c r="J648" i="26"/>
  <c r="L648" i="26" s="1"/>
  <c r="M648" i="26" s="1"/>
  <c r="X646" i="26"/>
  <c r="Z646" i="26" s="1"/>
  <c r="AA646" i="26" s="1"/>
  <c r="AE645" i="26"/>
  <c r="AG645" i="26" s="1"/>
  <c r="AH645" i="26" s="1"/>
  <c r="J644" i="26"/>
  <c r="L644" i="26" s="1"/>
  <c r="M644" i="26" s="1"/>
  <c r="X642" i="26"/>
  <c r="Z642" i="26" s="1"/>
  <c r="AA642" i="26" s="1"/>
  <c r="C641" i="26"/>
  <c r="E641" i="26" s="1"/>
  <c r="F641" i="26" s="1"/>
  <c r="Q639" i="26"/>
  <c r="S639" i="26" s="1"/>
  <c r="T639" i="26" s="1"/>
  <c r="AE637" i="26"/>
  <c r="AG637" i="26" s="1"/>
  <c r="J626" i="26"/>
  <c r="L626" i="26" s="1"/>
  <c r="M626" i="26" s="1"/>
  <c r="X624" i="26"/>
  <c r="Z624" i="26" s="1"/>
  <c r="AA624" i="26" s="1"/>
  <c r="C623" i="26"/>
  <c r="E623" i="26" s="1"/>
  <c r="F623" i="26" s="1"/>
  <c r="Q621" i="26"/>
  <c r="S621" i="26" s="1"/>
  <c r="T621" i="26" s="1"/>
  <c r="AE619" i="26"/>
  <c r="AG619" i="26" s="1"/>
  <c r="AH619" i="26" s="1"/>
  <c r="J618" i="26"/>
  <c r="L618" i="26" s="1"/>
  <c r="M618" i="26" s="1"/>
  <c r="X616" i="26"/>
  <c r="Z616" i="26" s="1"/>
  <c r="AA616" i="26" s="1"/>
  <c r="C615" i="26"/>
  <c r="E615" i="26" s="1"/>
  <c r="F615" i="26" s="1"/>
  <c r="Q613" i="26"/>
  <c r="S613" i="26" s="1"/>
  <c r="T613" i="26" s="1"/>
  <c r="AE611" i="26"/>
  <c r="AG611" i="26" s="1"/>
  <c r="AH611" i="26" s="1"/>
  <c r="J610" i="26"/>
  <c r="L610" i="26" s="1"/>
  <c r="M610" i="26" s="1"/>
  <c r="X608" i="26"/>
  <c r="Z608" i="26" s="1"/>
  <c r="AA608" i="26" s="1"/>
  <c r="C607" i="26"/>
  <c r="E607" i="26" s="1"/>
  <c r="F607" i="26" s="1"/>
  <c r="Q605" i="26"/>
  <c r="S605" i="26" s="1"/>
  <c r="T605" i="26" s="1"/>
  <c r="AE603" i="26"/>
  <c r="AG603" i="26" s="1"/>
  <c r="AH603" i="26" s="1"/>
  <c r="J602" i="26"/>
  <c r="L602" i="26" s="1"/>
  <c r="M602" i="26" s="1"/>
  <c r="X600" i="26"/>
  <c r="Z600" i="26" s="1"/>
  <c r="AA600" i="26" s="1"/>
  <c r="C599" i="26"/>
  <c r="E599" i="26" s="1"/>
  <c r="F599" i="26" s="1"/>
  <c r="Q597" i="26"/>
  <c r="S597" i="26" s="1"/>
  <c r="T597" i="26" s="1"/>
  <c r="X596" i="26"/>
  <c r="Z596" i="26" s="1"/>
  <c r="AA596" i="26" s="1"/>
  <c r="C595" i="26"/>
  <c r="E595" i="26" s="1"/>
  <c r="F595" i="26" s="1"/>
  <c r="Q593" i="26"/>
  <c r="S593" i="26" s="1"/>
  <c r="T593" i="26" s="1"/>
  <c r="AE591" i="26"/>
  <c r="AG591" i="26" s="1"/>
  <c r="AH591" i="26" s="1"/>
  <c r="J590" i="26"/>
  <c r="L590" i="26" s="1"/>
  <c r="M590" i="26" s="1"/>
  <c r="X588" i="26"/>
  <c r="Z588" i="26" s="1"/>
  <c r="AA588" i="26" s="1"/>
  <c r="Q796" i="26"/>
  <c r="S796" i="26" s="1"/>
  <c r="T796" i="26" s="1"/>
  <c r="C790" i="26"/>
  <c r="E790" i="26" s="1"/>
  <c r="F790" i="26" s="1"/>
  <c r="X783" i="26"/>
  <c r="Z783" i="26" s="1"/>
  <c r="AA783" i="26" s="1"/>
  <c r="J777" i="26"/>
  <c r="L777" i="26" s="1"/>
  <c r="M777" i="26" s="1"/>
  <c r="AE770" i="26"/>
  <c r="AG770" i="26" s="1"/>
  <c r="AH770" i="26" s="1"/>
  <c r="Q764" i="26"/>
  <c r="S764" i="26" s="1"/>
  <c r="T764" i="26" s="1"/>
  <c r="C758" i="26"/>
  <c r="E758" i="26" s="1"/>
  <c r="F758" i="26" s="1"/>
  <c r="X751" i="26"/>
  <c r="Z751" i="26" s="1"/>
  <c r="J735" i="26"/>
  <c r="L735" i="26" s="1"/>
  <c r="M735" i="26" s="1"/>
  <c r="Q731" i="26"/>
  <c r="S731" i="26" s="1"/>
  <c r="T731" i="26" s="1"/>
  <c r="Q726" i="26"/>
  <c r="S726" i="26" s="1"/>
  <c r="T726" i="26" s="1"/>
  <c r="C724" i="26"/>
  <c r="E724" i="26" s="1"/>
  <c r="F724" i="26" s="1"/>
  <c r="AE720" i="26"/>
  <c r="AG720" i="26" s="1"/>
  <c r="AH720" i="26" s="1"/>
  <c r="AE719" i="26"/>
  <c r="AG719" i="26" s="1"/>
  <c r="AH719" i="26" s="1"/>
  <c r="C719" i="26"/>
  <c r="E719" i="26" s="1"/>
  <c r="F719" i="26" s="1"/>
  <c r="J718" i="26"/>
  <c r="L718" i="26" s="1"/>
  <c r="M718" i="26" s="1"/>
  <c r="Q717" i="26"/>
  <c r="S717" i="26" s="1"/>
  <c r="T717" i="26" s="1"/>
  <c r="X716" i="26"/>
  <c r="Z716" i="26" s="1"/>
  <c r="AA716" i="26" s="1"/>
  <c r="AE715" i="26"/>
  <c r="AG715" i="26" s="1"/>
  <c r="AH715" i="26" s="1"/>
  <c r="C715" i="26"/>
  <c r="E715" i="26" s="1"/>
  <c r="F715" i="26" s="1"/>
  <c r="J714" i="26"/>
  <c r="L714" i="26" s="1"/>
  <c r="M714" i="26" s="1"/>
  <c r="Q713" i="26"/>
  <c r="S713" i="26" s="1"/>
  <c r="T713" i="26" s="1"/>
  <c r="X712" i="26"/>
  <c r="Z712" i="26" s="1"/>
  <c r="AA712" i="26" s="1"/>
  <c r="AE711" i="26"/>
  <c r="AG711" i="26" s="1"/>
  <c r="AH711" i="26" s="1"/>
  <c r="C711" i="26"/>
  <c r="E711" i="26" s="1"/>
  <c r="F711" i="26" s="1"/>
  <c r="J710" i="26"/>
  <c r="L710" i="26" s="1"/>
  <c r="M710" i="26" s="1"/>
  <c r="Q709" i="26"/>
  <c r="S709" i="26" s="1"/>
  <c r="T709" i="26" s="1"/>
  <c r="X708" i="26"/>
  <c r="Z708" i="26" s="1"/>
  <c r="AA708" i="26" s="1"/>
  <c r="AE707" i="26"/>
  <c r="AG707" i="26" s="1"/>
  <c r="AH707" i="26" s="1"/>
  <c r="C707" i="26"/>
  <c r="E707" i="26" s="1"/>
  <c r="F707" i="26" s="1"/>
  <c r="J706" i="26"/>
  <c r="L706" i="26" s="1"/>
  <c r="M706" i="26" s="1"/>
  <c r="Q705" i="26"/>
  <c r="S705" i="26" s="1"/>
  <c r="T705" i="26" s="1"/>
  <c r="X704" i="26"/>
  <c r="Z704" i="26" s="1"/>
  <c r="AA704" i="26" s="1"/>
  <c r="AE703" i="26"/>
  <c r="AG703" i="26" s="1"/>
  <c r="AH703" i="26" s="1"/>
  <c r="C703" i="26"/>
  <c r="E703" i="26" s="1"/>
  <c r="F703" i="26" s="1"/>
  <c r="J702" i="26"/>
  <c r="L702" i="26" s="1"/>
  <c r="M702" i="26" s="1"/>
  <c r="Q701" i="26"/>
  <c r="S701" i="26" s="1"/>
  <c r="T701" i="26" s="1"/>
  <c r="X700" i="26"/>
  <c r="Z700" i="26" s="1"/>
  <c r="AA700" i="26" s="1"/>
  <c r="AE699" i="26"/>
  <c r="AG699" i="26" s="1"/>
  <c r="AH699" i="26" s="1"/>
  <c r="C699" i="26"/>
  <c r="E699" i="26" s="1"/>
  <c r="F699" i="26" s="1"/>
  <c r="J698" i="26"/>
  <c r="L698" i="26" s="1"/>
  <c r="M698" i="26" s="1"/>
  <c r="Q697" i="26"/>
  <c r="S697" i="26" s="1"/>
  <c r="T697" i="26" s="1"/>
  <c r="X696" i="26"/>
  <c r="Z696" i="26" s="1"/>
  <c r="AA696" i="26" s="1"/>
  <c r="AE695" i="26"/>
  <c r="AG695" i="26" s="1"/>
  <c r="AH695" i="26" s="1"/>
  <c r="C695" i="26"/>
  <c r="E695" i="26" s="1"/>
  <c r="F695" i="26" s="1"/>
  <c r="J694" i="26"/>
  <c r="L694" i="26" s="1"/>
  <c r="Q683" i="26"/>
  <c r="S683" i="26" s="1"/>
  <c r="T683" i="26" s="1"/>
  <c r="X682" i="26"/>
  <c r="Z682" i="26" s="1"/>
  <c r="AA682" i="26" s="1"/>
  <c r="AE681" i="26"/>
  <c r="AG681" i="26" s="1"/>
  <c r="AH681" i="26" s="1"/>
  <c r="C681" i="26"/>
  <c r="E681" i="26" s="1"/>
  <c r="F681" i="26" s="1"/>
  <c r="J680" i="26"/>
  <c r="L680" i="26" s="1"/>
  <c r="M680" i="26" s="1"/>
  <c r="Q679" i="26"/>
  <c r="S679" i="26" s="1"/>
  <c r="T679" i="26" s="1"/>
  <c r="X678" i="26"/>
  <c r="Z678" i="26" s="1"/>
  <c r="AA678" i="26" s="1"/>
  <c r="AE677" i="26"/>
  <c r="AG677" i="26" s="1"/>
  <c r="AH677" i="26" s="1"/>
  <c r="C677" i="26"/>
  <c r="E677" i="26" s="1"/>
  <c r="F677" i="26" s="1"/>
  <c r="J676" i="26"/>
  <c r="L676" i="26" s="1"/>
  <c r="M676" i="26" s="1"/>
  <c r="Q675" i="26"/>
  <c r="S675" i="26" s="1"/>
  <c r="T675" i="26" s="1"/>
  <c r="X674" i="26"/>
  <c r="Z674" i="26" s="1"/>
  <c r="AA674" i="26" s="1"/>
  <c r="C673" i="26"/>
  <c r="E673" i="26" s="1"/>
  <c r="F673" i="26" s="1"/>
  <c r="J672" i="26"/>
  <c r="L672" i="26" s="1"/>
  <c r="M672" i="26" s="1"/>
  <c r="Q671" i="26"/>
  <c r="S671" i="26" s="1"/>
  <c r="T671" i="26" s="1"/>
  <c r="X670" i="26"/>
  <c r="Z670" i="26" s="1"/>
  <c r="AA670" i="26" s="1"/>
  <c r="AE669" i="26"/>
  <c r="AG669" i="26" s="1"/>
  <c r="AH669" i="26" s="1"/>
  <c r="C669" i="26"/>
  <c r="E669" i="26" s="1"/>
  <c r="F669" i="26" s="1"/>
  <c r="J668" i="26"/>
  <c r="L668" i="26" s="1"/>
  <c r="M668" i="26" s="1"/>
  <c r="Q667" i="26"/>
  <c r="S667" i="26" s="1"/>
  <c r="T667" i="26" s="1"/>
  <c r="X666" i="26"/>
  <c r="Z666" i="26" s="1"/>
  <c r="AA666" i="26" s="1"/>
  <c r="AE665" i="26"/>
  <c r="AG665" i="26" s="1"/>
  <c r="AH665" i="26" s="1"/>
  <c r="C665" i="26"/>
  <c r="E665" i="26" s="1"/>
  <c r="F665" i="26" s="1"/>
  <c r="J664" i="26"/>
  <c r="L664" i="26" s="1"/>
  <c r="M664" i="26" s="1"/>
  <c r="Q663" i="26"/>
  <c r="S663" i="26" s="1"/>
  <c r="T663" i="26" s="1"/>
  <c r="X662" i="26"/>
  <c r="Z662" i="26" s="1"/>
  <c r="AA662" i="26" s="1"/>
  <c r="AE661" i="26"/>
  <c r="AG661" i="26" s="1"/>
  <c r="AH661" i="26" s="1"/>
  <c r="C661" i="26"/>
  <c r="E661" i="26" s="1"/>
  <c r="F661" i="26" s="1"/>
  <c r="Q659" i="26"/>
  <c r="S659" i="26" s="1"/>
  <c r="T659" i="26" s="1"/>
  <c r="AE657" i="26"/>
  <c r="AG657" i="26" s="1"/>
  <c r="AH657" i="26" s="1"/>
  <c r="J656" i="26"/>
  <c r="L656" i="26" s="1"/>
  <c r="M656" i="26" s="1"/>
  <c r="AE653" i="26"/>
  <c r="AG653" i="26" s="1"/>
  <c r="AH653" i="26" s="1"/>
  <c r="J652" i="26"/>
  <c r="L652" i="26" s="1"/>
  <c r="M652" i="26" s="1"/>
  <c r="X650" i="26"/>
  <c r="Z650" i="26" s="1"/>
  <c r="AA650" i="26" s="1"/>
  <c r="C649" i="26"/>
  <c r="E649" i="26" s="1"/>
  <c r="F649" i="26" s="1"/>
  <c r="Q647" i="26"/>
  <c r="S647" i="26" s="1"/>
  <c r="T647" i="26" s="1"/>
  <c r="C645" i="26"/>
  <c r="E645" i="26" s="1"/>
  <c r="F645" i="26" s="1"/>
  <c r="Q643" i="26"/>
  <c r="S643" i="26" s="1"/>
  <c r="T643" i="26" s="1"/>
  <c r="AE641" i="26"/>
  <c r="AG641" i="26" s="1"/>
  <c r="AH641" i="26" s="1"/>
  <c r="J640" i="26"/>
  <c r="L640" i="26" s="1"/>
  <c r="M640" i="26" s="1"/>
  <c r="X638" i="26"/>
  <c r="Z638" i="26" s="1"/>
  <c r="AA638" i="26" s="1"/>
  <c r="C637" i="26"/>
  <c r="E637" i="26" s="1"/>
  <c r="Q625" i="26"/>
  <c r="S625" i="26" s="1"/>
  <c r="T625" i="26" s="1"/>
  <c r="AE623" i="26"/>
  <c r="AG623" i="26" s="1"/>
  <c r="AH623" i="26" s="1"/>
  <c r="J622" i="26"/>
  <c r="L622" i="26" s="1"/>
  <c r="M622" i="26" s="1"/>
  <c r="X620" i="26"/>
  <c r="Z620" i="26" s="1"/>
  <c r="AA620" i="26" s="1"/>
  <c r="C619" i="26"/>
  <c r="E619" i="26" s="1"/>
  <c r="F619" i="26" s="1"/>
  <c r="Q617" i="26"/>
  <c r="S617" i="26" s="1"/>
  <c r="T617" i="26" s="1"/>
  <c r="AE615" i="26"/>
  <c r="AG615" i="26" s="1"/>
  <c r="AH615" i="26" s="1"/>
  <c r="J614" i="26"/>
  <c r="L614" i="26" s="1"/>
  <c r="M614" i="26" s="1"/>
  <c r="X612" i="26"/>
  <c r="Z612" i="26" s="1"/>
  <c r="AA612" i="26" s="1"/>
  <c r="C611" i="26"/>
  <c r="E611" i="26" s="1"/>
  <c r="F611" i="26" s="1"/>
  <c r="Q609" i="26"/>
  <c r="S609" i="26" s="1"/>
  <c r="T609" i="26" s="1"/>
  <c r="AE607" i="26"/>
  <c r="AG607" i="26" s="1"/>
  <c r="AH607" i="26" s="1"/>
  <c r="J606" i="26"/>
  <c r="L606" i="26" s="1"/>
  <c r="M606" i="26" s="1"/>
  <c r="X604" i="26"/>
  <c r="Z604" i="26" s="1"/>
  <c r="AA604" i="26" s="1"/>
  <c r="C603" i="26"/>
  <c r="E603" i="26" s="1"/>
  <c r="F603" i="26" s="1"/>
  <c r="Q601" i="26"/>
  <c r="S601" i="26" s="1"/>
  <c r="T601" i="26" s="1"/>
  <c r="AE599" i="26"/>
  <c r="AG599" i="26" s="1"/>
  <c r="AH599" i="26" s="1"/>
  <c r="J598" i="26"/>
  <c r="L598" i="26" s="1"/>
  <c r="M598" i="26" s="1"/>
  <c r="AE595" i="26"/>
  <c r="AG595" i="26" s="1"/>
  <c r="AH595" i="26" s="1"/>
  <c r="J594" i="26"/>
  <c r="L594" i="26" s="1"/>
  <c r="M594" i="26" s="1"/>
  <c r="X592" i="26"/>
  <c r="Z592" i="26" s="1"/>
  <c r="AA592" i="26" s="1"/>
  <c r="C591" i="26"/>
  <c r="E591" i="26" s="1"/>
  <c r="F591" i="26" s="1"/>
  <c r="Q589" i="26"/>
  <c r="S589" i="26" s="1"/>
  <c r="T589" i="26" s="1"/>
  <c r="AE587" i="26"/>
  <c r="AG587" i="26" s="1"/>
  <c r="AH587" i="26" s="1"/>
  <c r="Q792" i="26"/>
  <c r="S792" i="26" s="1"/>
  <c r="T792" i="26" s="1"/>
  <c r="C786" i="26"/>
  <c r="E786" i="26" s="1"/>
  <c r="F786" i="26" s="1"/>
  <c r="X779" i="26"/>
  <c r="Z779" i="26" s="1"/>
  <c r="AA779" i="26" s="1"/>
  <c r="J773" i="26"/>
  <c r="L773" i="26" s="1"/>
  <c r="M773" i="26" s="1"/>
  <c r="AE766" i="26"/>
  <c r="AG766" i="26" s="1"/>
  <c r="AH766" i="26" s="1"/>
  <c r="Q760" i="26"/>
  <c r="S760" i="26" s="1"/>
  <c r="T760" i="26" s="1"/>
  <c r="C754" i="26"/>
  <c r="E754" i="26" s="1"/>
  <c r="F754" i="26" s="1"/>
  <c r="X737" i="26"/>
  <c r="Z737" i="26" s="1"/>
  <c r="AA737" i="26" s="1"/>
  <c r="AE728" i="26"/>
  <c r="AG728" i="26" s="1"/>
  <c r="AH728" i="26" s="1"/>
  <c r="AE722" i="26"/>
  <c r="AG722" i="26" s="1"/>
  <c r="AH722" i="26" s="1"/>
  <c r="X27" i="26"/>
  <c r="Z27" i="26" s="1"/>
  <c r="AA27" i="26" s="1"/>
  <c r="AE12" i="26"/>
  <c r="AG12" i="26" s="1"/>
  <c r="AH12" i="26" s="1"/>
  <c r="AE44" i="26"/>
  <c r="AG44" i="26" s="1"/>
  <c r="AH44" i="26" s="1"/>
  <c r="Q29" i="26"/>
  <c r="S29" i="26" s="1"/>
  <c r="T29" i="26" s="1"/>
  <c r="J14" i="26"/>
  <c r="L14" i="26" s="1"/>
  <c r="M14" i="26" s="1"/>
  <c r="J46" i="26"/>
  <c r="L46" i="26" s="1"/>
  <c r="M46" i="26" s="1"/>
  <c r="C40" i="26"/>
  <c r="E40" i="26" s="1"/>
  <c r="F40" i="26" s="1"/>
  <c r="C54" i="26"/>
  <c r="E54" i="26" s="1"/>
  <c r="F54" i="26" s="1"/>
  <c r="J683" i="26"/>
  <c r="L683" i="26" s="1"/>
  <c r="M683" i="26" s="1"/>
  <c r="C672" i="26"/>
  <c r="E672" i="26" s="1"/>
  <c r="F672" i="26" s="1"/>
  <c r="Q670" i="26"/>
  <c r="S670" i="26" s="1"/>
  <c r="T670" i="26" s="1"/>
  <c r="AE668" i="26"/>
  <c r="AG668" i="26" s="1"/>
  <c r="AH668" i="26" s="1"/>
  <c r="C668" i="26"/>
  <c r="E668" i="26" s="1"/>
  <c r="F668" i="26" s="1"/>
  <c r="Q666" i="26"/>
  <c r="S666" i="26" s="1"/>
  <c r="T666" i="26" s="1"/>
  <c r="AE664" i="26"/>
  <c r="AG664" i="26" s="1"/>
  <c r="AH664" i="26" s="1"/>
  <c r="C664" i="26"/>
  <c r="E664" i="26" s="1"/>
  <c r="F664" i="26" s="1"/>
  <c r="Q662" i="26"/>
  <c r="S662" i="26" s="1"/>
  <c r="T662" i="26" s="1"/>
  <c r="X661" i="26"/>
  <c r="Z661" i="26" s="1"/>
  <c r="AA661" i="26" s="1"/>
  <c r="C660" i="26"/>
  <c r="E660" i="26" s="1"/>
  <c r="F660" i="26" s="1"/>
  <c r="Q658" i="26"/>
  <c r="S658" i="26" s="1"/>
  <c r="T658" i="26" s="1"/>
  <c r="AE656" i="26"/>
  <c r="AG656" i="26" s="1"/>
  <c r="AH656" i="26" s="1"/>
  <c r="C656" i="26"/>
  <c r="E656" i="26" s="1"/>
  <c r="F656" i="26" s="1"/>
  <c r="Q654" i="26"/>
  <c r="S654" i="26" s="1"/>
  <c r="T654" i="26" s="1"/>
  <c r="X653" i="26"/>
  <c r="Z653" i="26" s="1"/>
  <c r="AA653" i="26" s="1"/>
  <c r="C652" i="26"/>
  <c r="E652" i="26" s="1"/>
  <c r="F652" i="26" s="1"/>
  <c r="Q650" i="26"/>
  <c r="S650" i="26" s="1"/>
  <c r="T650" i="26" s="1"/>
  <c r="X649" i="26"/>
  <c r="Z649" i="26" s="1"/>
  <c r="AA649" i="26" s="1"/>
  <c r="C648" i="26"/>
  <c r="E648" i="26" s="1"/>
  <c r="F648" i="26" s="1"/>
  <c r="J647" i="26"/>
  <c r="L647" i="26" s="1"/>
  <c r="M647" i="26" s="1"/>
  <c r="X645" i="26"/>
  <c r="Z645" i="26" s="1"/>
  <c r="AA645" i="26" s="1"/>
  <c r="C644" i="26"/>
  <c r="E644" i="26" s="1"/>
  <c r="F644" i="26" s="1"/>
  <c r="J643" i="26"/>
  <c r="L643" i="26" s="1"/>
  <c r="M643" i="26" s="1"/>
  <c r="X641" i="26"/>
  <c r="Z641" i="26" s="1"/>
  <c r="AA641" i="26" s="1"/>
  <c r="AE640" i="26"/>
  <c r="AG640" i="26" s="1"/>
  <c r="AH640" i="26" s="1"/>
  <c r="J639" i="26"/>
  <c r="L639" i="26" s="1"/>
  <c r="M639" i="26" s="1"/>
  <c r="Q638" i="26"/>
  <c r="S638" i="26" s="1"/>
  <c r="T638" i="26" s="1"/>
  <c r="AE626" i="26"/>
  <c r="AG626" i="26" s="1"/>
  <c r="AH626" i="26" s="1"/>
  <c r="J625" i="26"/>
  <c r="L625" i="26" s="1"/>
  <c r="M625" i="26" s="1"/>
  <c r="Q624" i="26"/>
  <c r="S624" i="26" s="1"/>
  <c r="T624" i="26" s="1"/>
  <c r="AE622" i="26"/>
  <c r="AG622" i="26" s="1"/>
  <c r="AH622" i="26" s="1"/>
  <c r="C622" i="26"/>
  <c r="E622" i="26" s="1"/>
  <c r="F622" i="26" s="1"/>
  <c r="Q620" i="26"/>
  <c r="S620" i="26" s="1"/>
  <c r="T620" i="26" s="1"/>
  <c r="AE618" i="26"/>
  <c r="AG618" i="26" s="1"/>
  <c r="AH618" i="26" s="1"/>
  <c r="C618" i="26"/>
  <c r="E618" i="26" s="1"/>
  <c r="F618" i="26" s="1"/>
  <c r="Q616" i="26"/>
  <c r="S616" i="26" s="1"/>
  <c r="T616" i="26" s="1"/>
  <c r="X615" i="26"/>
  <c r="Z615" i="26" s="1"/>
  <c r="AA615" i="26" s="1"/>
  <c r="C614" i="26"/>
  <c r="E614" i="26" s="1"/>
  <c r="F614" i="26" s="1"/>
  <c r="J613" i="26"/>
  <c r="L613" i="26" s="1"/>
  <c r="M613" i="26" s="1"/>
  <c r="X611" i="26"/>
  <c r="Z611" i="26" s="1"/>
  <c r="AA611" i="26" s="1"/>
  <c r="C610" i="26"/>
  <c r="E610" i="26" s="1"/>
  <c r="F610" i="26" s="1"/>
  <c r="J609" i="26"/>
  <c r="L609" i="26" s="1"/>
  <c r="M609" i="26" s="1"/>
  <c r="X607" i="26"/>
  <c r="Z607" i="26" s="1"/>
  <c r="AA607" i="26" s="1"/>
  <c r="AE606" i="26"/>
  <c r="AG606" i="26" s="1"/>
  <c r="AH606" i="26" s="1"/>
  <c r="J605" i="26"/>
  <c r="L605" i="26" s="1"/>
  <c r="M605" i="26" s="1"/>
  <c r="AE794" i="26"/>
  <c r="AG794" i="26" s="1"/>
  <c r="AH794" i="26" s="1"/>
  <c r="Q788" i="26"/>
  <c r="S788" i="26" s="1"/>
  <c r="T788" i="26" s="1"/>
  <c r="C782" i="26"/>
  <c r="E782" i="26" s="1"/>
  <c r="F782" i="26" s="1"/>
  <c r="X775" i="26"/>
  <c r="Z775" i="26" s="1"/>
  <c r="AA775" i="26" s="1"/>
  <c r="J769" i="26"/>
  <c r="L769" i="26" s="1"/>
  <c r="M769" i="26" s="1"/>
  <c r="AE762" i="26"/>
  <c r="AG762" i="26" s="1"/>
  <c r="AH762" i="26" s="1"/>
  <c r="Q756" i="26"/>
  <c r="S756" i="26" s="1"/>
  <c r="T756" i="26" s="1"/>
  <c r="C740" i="26"/>
  <c r="E740" i="26" s="1"/>
  <c r="F740" i="26" s="1"/>
  <c r="X733" i="26"/>
  <c r="Z733" i="26" s="1"/>
  <c r="AA733" i="26" s="1"/>
  <c r="J731" i="26"/>
  <c r="L731" i="26" s="1"/>
  <c r="M731" i="26" s="1"/>
  <c r="AE724" i="26"/>
  <c r="AG724" i="26" s="1"/>
  <c r="AH724" i="26" s="1"/>
  <c r="X721" i="26"/>
  <c r="Z721" i="26" s="1"/>
  <c r="AA721" i="26" s="1"/>
  <c r="X719" i="26"/>
  <c r="Z719" i="26" s="1"/>
  <c r="AA719" i="26" s="1"/>
  <c r="AE718" i="26"/>
  <c r="AG718" i="26" s="1"/>
  <c r="AH718" i="26" s="1"/>
  <c r="C718" i="26"/>
  <c r="E718" i="26" s="1"/>
  <c r="F718" i="26" s="1"/>
  <c r="J717" i="26"/>
  <c r="L717" i="26" s="1"/>
  <c r="M717" i="26" s="1"/>
  <c r="Q716" i="26"/>
  <c r="S716" i="26" s="1"/>
  <c r="T716" i="26" s="1"/>
  <c r="X715" i="26"/>
  <c r="Z715" i="26" s="1"/>
  <c r="AA715" i="26" s="1"/>
  <c r="AE714" i="26"/>
  <c r="AG714" i="26" s="1"/>
  <c r="AH714" i="26" s="1"/>
  <c r="C714" i="26"/>
  <c r="E714" i="26" s="1"/>
  <c r="F714" i="26" s="1"/>
  <c r="J713" i="26"/>
  <c r="L713" i="26" s="1"/>
  <c r="M713" i="26" s="1"/>
  <c r="Q712" i="26"/>
  <c r="S712" i="26" s="1"/>
  <c r="T712" i="26" s="1"/>
  <c r="X711" i="26"/>
  <c r="Z711" i="26" s="1"/>
  <c r="AA711" i="26" s="1"/>
  <c r="AE710" i="26"/>
  <c r="AG710" i="26" s="1"/>
  <c r="AH710" i="26" s="1"/>
  <c r="C710" i="26"/>
  <c r="E710" i="26" s="1"/>
  <c r="F710" i="26" s="1"/>
  <c r="J709" i="26"/>
  <c r="L709" i="26" s="1"/>
  <c r="M709" i="26" s="1"/>
  <c r="Q708" i="26"/>
  <c r="S708" i="26" s="1"/>
  <c r="T708" i="26" s="1"/>
  <c r="X707" i="26"/>
  <c r="Z707" i="26" s="1"/>
  <c r="AA707" i="26" s="1"/>
  <c r="AE706" i="26"/>
  <c r="AG706" i="26" s="1"/>
  <c r="AH706" i="26" s="1"/>
  <c r="C706" i="26"/>
  <c r="E706" i="26" s="1"/>
  <c r="F706" i="26" s="1"/>
  <c r="J705" i="26"/>
  <c r="L705" i="26" s="1"/>
  <c r="M705" i="26" s="1"/>
  <c r="Q704" i="26"/>
  <c r="S704" i="26" s="1"/>
  <c r="T704" i="26" s="1"/>
  <c r="X703" i="26"/>
  <c r="Z703" i="26" s="1"/>
  <c r="AA703" i="26" s="1"/>
  <c r="AE702" i="26"/>
  <c r="AG702" i="26" s="1"/>
  <c r="AH702" i="26" s="1"/>
  <c r="C702" i="26"/>
  <c r="E702" i="26" s="1"/>
  <c r="F702" i="26" s="1"/>
  <c r="J701" i="26"/>
  <c r="L701" i="26" s="1"/>
  <c r="M701" i="26" s="1"/>
  <c r="Q700" i="26"/>
  <c r="S700" i="26" s="1"/>
  <c r="T700" i="26" s="1"/>
  <c r="X699" i="26"/>
  <c r="Z699" i="26" s="1"/>
  <c r="AA699" i="26" s="1"/>
  <c r="AE698" i="26"/>
  <c r="AG698" i="26" s="1"/>
  <c r="AH698" i="26" s="1"/>
  <c r="C698" i="26"/>
  <c r="E698" i="26" s="1"/>
  <c r="F698" i="26" s="1"/>
  <c r="J697" i="26"/>
  <c r="L697" i="26" s="1"/>
  <c r="M697" i="26" s="1"/>
  <c r="Q696" i="26"/>
  <c r="S696" i="26" s="1"/>
  <c r="T696" i="26" s="1"/>
  <c r="X695" i="26"/>
  <c r="Z695" i="26" s="1"/>
  <c r="AA695" i="26" s="1"/>
  <c r="AE694" i="26"/>
  <c r="AG694" i="26" s="1"/>
  <c r="C694" i="26"/>
  <c r="E694" i="26" s="1"/>
  <c r="Q682" i="26"/>
  <c r="S682" i="26" s="1"/>
  <c r="T682" i="26" s="1"/>
  <c r="X681" i="26"/>
  <c r="Z681" i="26" s="1"/>
  <c r="AA681" i="26" s="1"/>
  <c r="AE680" i="26"/>
  <c r="AG680" i="26" s="1"/>
  <c r="AH680" i="26" s="1"/>
  <c r="C680" i="26"/>
  <c r="E680" i="26" s="1"/>
  <c r="F680" i="26" s="1"/>
  <c r="J679" i="26"/>
  <c r="L679" i="26" s="1"/>
  <c r="M679" i="26" s="1"/>
  <c r="Q678" i="26"/>
  <c r="S678" i="26" s="1"/>
  <c r="T678" i="26" s="1"/>
  <c r="X677" i="26"/>
  <c r="Z677" i="26" s="1"/>
  <c r="AA677" i="26" s="1"/>
  <c r="AE676" i="26"/>
  <c r="AG676" i="26" s="1"/>
  <c r="AH676" i="26" s="1"/>
  <c r="C676" i="26"/>
  <c r="E676" i="26" s="1"/>
  <c r="F676" i="26" s="1"/>
  <c r="J675" i="26"/>
  <c r="L675" i="26" s="1"/>
  <c r="M675" i="26" s="1"/>
  <c r="Q674" i="26"/>
  <c r="S674" i="26" s="1"/>
  <c r="T674" i="26" s="1"/>
  <c r="X673" i="26"/>
  <c r="Z673" i="26" s="1"/>
  <c r="AA673" i="26" s="1"/>
  <c r="AE672" i="26"/>
  <c r="AG672" i="26" s="1"/>
  <c r="AH672" i="26" s="1"/>
  <c r="J671" i="26"/>
  <c r="L671" i="26" s="1"/>
  <c r="M671" i="26" s="1"/>
  <c r="X669" i="26"/>
  <c r="Z669" i="26" s="1"/>
  <c r="AA669" i="26" s="1"/>
  <c r="J667" i="26"/>
  <c r="L667" i="26" s="1"/>
  <c r="M667" i="26" s="1"/>
  <c r="X665" i="26"/>
  <c r="Z665" i="26" s="1"/>
  <c r="AA665" i="26" s="1"/>
  <c r="J663" i="26"/>
  <c r="L663" i="26" s="1"/>
  <c r="M663" i="26" s="1"/>
  <c r="AE660" i="26"/>
  <c r="AG660" i="26" s="1"/>
  <c r="AH660" i="26" s="1"/>
  <c r="J659" i="26"/>
  <c r="L659" i="26" s="1"/>
  <c r="M659" i="26" s="1"/>
  <c r="X657" i="26"/>
  <c r="Z657" i="26" s="1"/>
  <c r="AA657" i="26" s="1"/>
  <c r="J655" i="26"/>
  <c r="L655" i="26" s="1"/>
  <c r="M655" i="26" s="1"/>
  <c r="AE652" i="26"/>
  <c r="AG652" i="26" s="1"/>
  <c r="AH652" i="26" s="1"/>
  <c r="J651" i="26"/>
  <c r="L651" i="26" s="1"/>
  <c r="M651" i="26" s="1"/>
  <c r="AE648" i="26"/>
  <c r="AG648" i="26" s="1"/>
  <c r="AH648" i="26" s="1"/>
  <c r="Q646" i="26"/>
  <c r="S646" i="26" s="1"/>
  <c r="T646" i="26" s="1"/>
  <c r="AE644" i="26"/>
  <c r="AG644" i="26" s="1"/>
  <c r="AH644" i="26" s="1"/>
  <c r="Q642" i="26"/>
  <c r="S642" i="26" s="1"/>
  <c r="T642" i="26" s="1"/>
  <c r="C640" i="26"/>
  <c r="E640" i="26" s="1"/>
  <c r="F640" i="26" s="1"/>
  <c r="X637" i="26"/>
  <c r="Z637" i="26" s="1"/>
  <c r="C626" i="26"/>
  <c r="E626" i="26" s="1"/>
  <c r="F626" i="26" s="1"/>
  <c r="X623" i="26"/>
  <c r="Z623" i="26" s="1"/>
  <c r="AA623" i="26" s="1"/>
  <c r="J621" i="26"/>
  <c r="L621" i="26" s="1"/>
  <c r="M621" i="26" s="1"/>
  <c r="X619" i="26"/>
  <c r="Z619" i="26" s="1"/>
  <c r="AA619" i="26" s="1"/>
  <c r="J617" i="26"/>
  <c r="L617" i="26" s="1"/>
  <c r="M617" i="26" s="1"/>
  <c r="AE614" i="26"/>
  <c r="AG614" i="26" s="1"/>
  <c r="AH614" i="26" s="1"/>
  <c r="Q612" i="26"/>
  <c r="S612" i="26" s="1"/>
  <c r="T612" i="26" s="1"/>
  <c r="AE610" i="26"/>
  <c r="AG610" i="26" s="1"/>
  <c r="AH610" i="26" s="1"/>
  <c r="Q608" i="26"/>
  <c r="S608" i="26" s="1"/>
  <c r="T608" i="26" s="1"/>
  <c r="C606" i="26"/>
  <c r="E606" i="26" s="1"/>
  <c r="F606" i="26" s="1"/>
  <c r="J797" i="26"/>
  <c r="L797" i="26" s="1"/>
  <c r="M797" i="26" s="1"/>
  <c r="AE790" i="26"/>
  <c r="AG790" i="26" s="1"/>
  <c r="AH790" i="26" s="1"/>
  <c r="Q784" i="26"/>
  <c r="S784" i="26" s="1"/>
  <c r="T784" i="26" s="1"/>
  <c r="C778" i="26"/>
  <c r="E778" i="26" s="1"/>
  <c r="F778" i="26" s="1"/>
  <c r="X771" i="26"/>
  <c r="Z771" i="26" s="1"/>
  <c r="AA771" i="26" s="1"/>
  <c r="J765" i="26"/>
  <c r="L765" i="26" s="1"/>
  <c r="M765" i="26" s="1"/>
  <c r="AE758" i="26"/>
  <c r="AG758" i="26" s="1"/>
  <c r="AH758" i="26" s="1"/>
  <c r="Q752" i="26"/>
  <c r="S752" i="26" s="1"/>
  <c r="T752" i="26" s="1"/>
  <c r="C736" i="26"/>
  <c r="E736" i="26" s="1"/>
  <c r="F736" i="26" s="1"/>
  <c r="J727" i="26"/>
  <c r="L727" i="26" s="1"/>
  <c r="M727" i="26" s="1"/>
  <c r="X723" i="26"/>
  <c r="Z723" i="26" s="1"/>
  <c r="AA723" i="26" s="1"/>
  <c r="Q720" i="26"/>
  <c r="S720" i="26" s="1"/>
  <c r="T720" i="26" s="1"/>
  <c r="X35" i="26"/>
  <c r="Z35" i="26" s="1"/>
  <c r="AA35" i="26" s="1"/>
  <c r="AE20" i="26"/>
  <c r="AG20" i="26" s="1"/>
  <c r="AH20" i="26" s="1"/>
  <c r="AE52" i="26"/>
  <c r="AG52" i="26" s="1"/>
  <c r="AH52" i="26" s="1"/>
  <c r="Q37" i="26"/>
  <c r="S37" i="26" s="1"/>
  <c r="T37" i="26" s="1"/>
  <c r="J22" i="26"/>
  <c r="L22" i="26" s="1"/>
  <c r="M22" i="26" s="1"/>
  <c r="J54" i="26"/>
  <c r="L54" i="26" s="1"/>
  <c r="M54" i="26" s="1"/>
  <c r="C46" i="26"/>
  <c r="E46" i="26" s="1"/>
  <c r="F46" i="26" s="1"/>
  <c r="C55" i="26"/>
  <c r="E55" i="26" s="1"/>
  <c r="F55" i="26" s="1"/>
  <c r="AE709" i="26"/>
  <c r="AG709" i="26" s="1"/>
  <c r="AH709" i="26" s="1"/>
  <c r="Q707" i="26"/>
  <c r="S707" i="26" s="1"/>
  <c r="T707" i="26" s="1"/>
  <c r="C705" i="26"/>
  <c r="E705" i="26" s="1"/>
  <c r="F705" i="26" s="1"/>
  <c r="Q703" i="26"/>
  <c r="S703" i="26" s="1"/>
  <c r="T703" i="26" s="1"/>
  <c r="AE701" i="26"/>
  <c r="AG701" i="26" s="1"/>
  <c r="AH701" i="26" s="1"/>
  <c r="J700" i="26"/>
  <c r="L700" i="26" s="1"/>
  <c r="M700" i="26" s="1"/>
  <c r="X698" i="26"/>
  <c r="Z698" i="26" s="1"/>
  <c r="AA698" i="26" s="1"/>
  <c r="C697" i="26"/>
  <c r="E697" i="26" s="1"/>
  <c r="F697" i="26" s="1"/>
  <c r="Q695" i="26"/>
  <c r="S695" i="26" s="1"/>
  <c r="T695" i="26" s="1"/>
  <c r="AE683" i="26"/>
  <c r="AG683" i="26" s="1"/>
  <c r="AH683" i="26" s="1"/>
  <c r="J682" i="26"/>
  <c r="L682" i="26" s="1"/>
  <c r="M682" i="26" s="1"/>
  <c r="X680" i="26"/>
  <c r="Z680" i="26" s="1"/>
  <c r="AA680" i="26" s="1"/>
  <c r="C679" i="26"/>
  <c r="E679" i="26" s="1"/>
  <c r="F679" i="26" s="1"/>
  <c r="Q677" i="26"/>
  <c r="S677" i="26" s="1"/>
  <c r="T677" i="26" s="1"/>
  <c r="AE675" i="26"/>
  <c r="AG675" i="26" s="1"/>
  <c r="AH675" i="26" s="1"/>
  <c r="J674" i="26"/>
  <c r="L674" i="26" s="1"/>
  <c r="M674" i="26" s="1"/>
  <c r="X672" i="26"/>
  <c r="Z672" i="26" s="1"/>
  <c r="AA672" i="26" s="1"/>
  <c r="C671" i="26"/>
  <c r="E671" i="26" s="1"/>
  <c r="F671" i="26" s="1"/>
  <c r="Q669" i="26"/>
  <c r="S669" i="26" s="1"/>
  <c r="T669" i="26" s="1"/>
  <c r="AE667" i="26"/>
  <c r="AG667" i="26" s="1"/>
  <c r="AH667" i="26" s="1"/>
  <c r="J666" i="26"/>
  <c r="L666" i="26" s="1"/>
  <c r="M666" i="26" s="1"/>
  <c r="X664" i="26"/>
  <c r="Z664" i="26" s="1"/>
  <c r="AA664" i="26" s="1"/>
  <c r="C663" i="26"/>
  <c r="E663" i="26" s="1"/>
  <c r="F663" i="26" s="1"/>
  <c r="Q661" i="26"/>
  <c r="S661" i="26" s="1"/>
  <c r="T661" i="26" s="1"/>
  <c r="AE659" i="26"/>
  <c r="AG659" i="26" s="1"/>
  <c r="AH659" i="26" s="1"/>
  <c r="J658" i="26"/>
  <c r="L658" i="26" s="1"/>
  <c r="M658" i="26" s="1"/>
  <c r="X656" i="26"/>
  <c r="Z656" i="26" s="1"/>
  <c r="AA656" i="26" s="1"/>
  <c r="C655" i="26"/>
  <c r="E655" i="26" s="1"/>
  <c r="F655" i="26" s="1"/>
  <c r="Q653" i="26"/>
  <c r="S653" i="26" s="1"/>
  <c r="T653" i="26" s="1"/>
  <c r="AE651" i="26"/>
  <c r="AG651" i="26" s="1"/>
  <c r="AH651" i="26" s="1"/>
  <c r="C651" i="26"/>
  <c r="E651" i="26" s="1"/>
  <c r="F651" i="26" s="1"/>
  <c r="Q649" i="26"/>
  <c r="S649" i="26" s="1"/>
  <c r="T649" i="26" s="1"/>
  <c r="AE647" i="26"/>
  <c r="AG647" i="26" s="1"/>
  <c r="AH647" i="26" s="1"/>
  <c r="J646" i="26"/>
  <c r="L646" i="26" s="1"/>
  <c r="M646" i="26" s="1"/>
  <c r="X644" i="26"/>
  <c r="Z644" i="26" s="1"/>
  <c r="AA644" i="26" s="1"/>
  <c r="C643" i="26"/>
  <c r="E643" i="26" s="1"/>
  <c r="F643" i="26" s="1"/>
  <c r="X640" i="26"/>
  <c r="Z640" i="26" s="1"/>
  <c r="AA640" i="26" s="1"/>
  <c r="C639" i="26"/>
  <c r="E639" i="26" s="1"/>
  <c r="F639" i="26" s="1"/>
  <c r="J793" i="26"/>
  <c r="L793" i="26" s="1"/>
  <c r="M793" i="26" s="1"/>
  <c r="AE786" i="26"/>
  <c r="AG786" i="26" s="1"/>
  <c r="AH786" i="26" s="1"/>
  <c r="Q780" i="26"/>
  <c r="S780" i="26" s="1"/>
  <c r="T780" i="26" s="1"/>
  <c r="C774" i="26"/>
  <c r="E774" i="26" s="1"/>
  <c r="F774" i="26" s="1"/>
  <c r="X767" i="26"/>
  <c r="Z767" i="26" s="1"/>
  <c r="AA767" i="26" s="1"/>
  <c r="J761" i="26"/>
  <c r="L761" i="26" s="1"/>
  <c r="M761" i="26" s="1"/>
  <c r="AE754" i="26"/>
  <c r="AG754" i="26" s="1"/>
  <c r="AH754" i="26" s="1"/>
  <c r="Q738" i="26"/>
  <c r="S738" i="26" s="1"/>
  <c r="T738" i="26" s="1"/>
  <c r="C732" i="26"/>
  <c r="E732" i="26" s="1"/>
  <c r="F732" i="26" s="1"/>
  <c r="X729" i="26"/>
  <c r="Z729" i="26" s="1"/>
  <c r="AA729" i="26" s="1"/>
  <c r="Q722" i="26"/>
  <c r="S722" i="26" s="1"/>
  <c r="T722" i="26" s="1"/>
  <c r="Q719" i="26"/>
  <c r="S719" i="26" s="1"/>
  <c r="T719" i="26" s="1"/>
  <c r="X718" i="26"/>
  <c r="Z718" i="26" s="1"/>
  <c r="AA718" i="26" s="1"/>
  <c r="AE717" i="26"/>
  <c r="AG717" i="26" s="1"/>
  <c r="AH717" i="26" s="1"/>
  <c r="C717" i="26"/>
  <c r="E717" i="26" s="1"/>
  <c r="F717" i="26" s="1"/>
  <c r="J716" i="26"/>
  <c r="L716" i="26" s="1"/>
  <c r="M716" i="26" s="1"/>
  <c r="Q715" i="26"/>
  <c r="S715" i="26" s="1"/>
  <c r="T715" i="26" s="1"/>
  <c r="X714" i="26"/>
  <c r="Z714" i="26" s="1"/>
  <c r="AA714" i="26" s="1"/>
  <c r="AE713" i="26"/>
  <c r="AG713" i="26" s="1"/>
  <c r="AH713" i="26" s="1"/>
  <c r="C713" i="26"/>
  <c r="E713" i="26" s="1"/>
  <c r="F713" i="26" s="1"/>
  <c r="J712" i="26"/>
  <c r="L712" i="26" s="1"/>
  <c r="M712" i="26" s="1"/>
  <c r="Q711" i="26"/>
  <c r="S711" i="26" s="1"/>
  <c r="T711" i="26" s="1"/>
  <c r="X710" i="26"/>
  <c r="Z710" i="26" s="1"/>
  <c r="AA710" i="26" s="1"/>
  <c r="C709" i="26"/>
  <c r="E709" i="26" s="1"/>
  <c r="F709" i="26" s="1"/>
  <c r="J708" i="26"/>
  <c r="L708" i="26" s="1"/>
  <c r="M708" i="26" s="1"/>
  <c r="X706" i="26"/>
  <c r="Z706" i="26" s="1"/>
  <c r="AA706" i="26" s="1"/>
  <c r="AE705" i="26"/>
  <c r="AG705" i="26" s="1"/>
  <c r="AH705" i="26" s="1"/>
  <c r="J704" i="26"/>
  <c r="L704" i="26" s="1"/>
  <c r="M704" i="26" s="1"/>
  <c r="X702" i="26"/>
  <c r="Z702" i="26" s="1"/>
  <c r="AA702" i="26" s="1"/>
  <c r="C701" i="26"/>
  <c r="E701" i="26" s="1"/>
  <c r="F701" i="26" s="1"/>
  <c r="Q699" i="26"/>
  <c r="S699" i="26" s="1"/>
  <c r="T699" i="26" s="1"/>
  <c r="AE697" i="26"/>
  <c r="AG697" i="26" s="1"/>
  <c r="AH697" i="26" s="1"/>
  <c r="J696" i="26"/>
  <c r="L696" i="26" s="1"/>
  <c r="M696" i="26" s="1"/>
  <c r="X694" i="26"/>
  <c r="Z694" i="26" s="1"/>
  <c r="C683" i="26"/>
  <c r="E683" i="26" s="1"/>
  <c r="F683" i="26" s="1"/>
  <c r="Q681" i="26"/>
  <c r="S681" i="26" s="1"/>
  <c r="T681" i="26" s="1"/>
  <c r="AE679" i="26"/>
  <c r="AG679" i="26" s="1"/>
  <c r="AH679" i="26" s="1"/>
  <c r="J678" i="26"/>
  <c r="L678" i="26" s="1"/>
  <c r="M678" i="26" s="1"/>
  <c r="X676" i="26"/>
  <c r="Z676" i="26" s="1"/>
  <c r="AA676" i="26" s="1"/>
  <c r="C675" i="26"/>
  <c r="E675" i="26" s="1"/>
  <c r="F675" i="26" s="1"/>
  <c r="Q673" i="26"/>
  <c r="S673" i="26" s="1"/>
  <c r="T673" i="26" s="1"/>
  <c r="AE671" i="26"/>
  <c r="AG671" i="26" s="1"/>
  <c r="AH671" i="26" s="1"/>
  <c r="J670" i="26"/>
  <c r="L670" i="26" s="1"/>
  <c r="M670" i="26" s="1"/>
  <c r="X668" i="26"/>
  <c r="Z668" i="26" s="1"/>
  <c r="AA668" i="26" s="1"/>
  <c r="C667" i="26"/>
  <c r="E667" i="26" s="1"/>
  <c r="F667" i="26" s="1"/>
  <c r="Q665" i="26"/>
  <c r="S665" i="26" s="1"/>
  <c r="T665" i="26" s="1"/>
  <c r="AE663" i="26"/>
  <c r="AG663" i="26" s="1"/>
  <c r="AH663" i="26" s="1"/>
  <c r="J662" i="26"/>
  <c r="L662" i="26" s="1"/>
  <c r="M662" i="26" s="1"/>
  <c r="X660" i="26"/>
  <c r="Z660" i="26" s="1"/>
  <c r="AA660" i="26" s="1"/>
  <c r="C659" i="26"/>
  <c r="E659" i="26" s="1"/>
  <c r="F659" i="26" s="1"/>
  <c r="Q657" i="26"/>
  <c r="S657" i="26" s="1"/>
  <c r="T657" i="26" s="1"/>
  <c r="AE655" i="26"/>
  <c r="AG655" i="26" s="1"/>
  <c r="AH655" i="26" s="1"/>
  <c r="J654" i="26"/>
  <c r="L654" i="26" s="1"/>
  <c r="M654" i="26" s="1"/>
  <c r="X652" i="26"/>
  <c r="Z652" i="26" s="1"/>
  <c r="AA652" i="26" s="1"/>
  <c r="J650" i="26"/>
  <c r="L650" i="26" s="1"/>
  <c r="M650" i="26" s="1"/>
  <c r="X648" i="26"/>
  <c r="Z648" i="26" s="1"/>
  <c r="AA648" i="26" s="1"/>
  <c r="C647" i="26"/>
  <c r="E647" i="26" s="1"/>
  <c r="F647" i="26" s="1"/>
  <c r="Q645" i="26"/>
  <c r="S645" i="26" s="1"/>
  <c r="T645" i="26" s="1"/>
  <c r="AE643" i="26"/>
  <c r="AG643" i="26" s="1"/>
  <c r="AH643" i="26" s="1"/>
  <c r="J642" i="26"/>
  <c r="L642" i="26" s="1"/>
  <c r="M642" i="26" s="1"/>
  <c r="Q641" i="26"/>
  <c r="S641" i="26" s="1"/>
  <c r="T641" i="26" s="1"/>
  <c r="AE639" i="26"/>
  <c r="AG639" i="26" s="1"/>
  <c r="AH639" i="26" s="1"/>
  <c r="J638" i="26"/>
  <c r="L638" i="26" s="1"/>
  <c r="M638" i="26" s="1"/>
  <c r="X795" i="26"/>
  <c r="Z795" i="26" s="1"/>
  <c r="AA795" i="26" s="1"/>
  <c r="J789" i="26"/>
  <c r="L789" i="26" s="1"/>
  <c r="M789" i="26" s="1"/>
  <c r="AE782" i="26"/>
  <c r="AG782" i="26" s="1"/>
  <c r="AH782" i="26" s="1"/>
  <c r="Q776" i="26"/>
  <c r="S776" i="26" s="1"/>
  <c r="T776" i="26" s="1"/>
  <c r="C770" i="26"/>
  <c r="E770" i="26" s="1"/>
  <c r="F770" i="26" s="1"/>
  <c r="X763" i="26"/>
  <c r="Z763" i="26" s="1"/>
  <c r="AA763" i="26" s="1"/>
  <c r="J757" i="26"/>
  <c r="L757" i="26" s="1"/>
  <c r="M757" i="26" s="1"/>
  <c r="AE740" i="26"/>
  <c r="AG740" i="26" s="1"/>
  <c r="AH740" i="26" s="1"/>
  <c r="Q734" i="26"/>
  <c r="S734" i="26" s="1"/>
  <c r="T734" i="26" s="1"/>
  <c r="X725" i="26"/>
  <c r="Z725" i="26" s="1"/>
  <c r="AA725" i="26" s="1"/>
  <c r="Q724" i="26"/>
  <c r="S724" i="26" s="1"/>
  <c r="T724" i="26" s="1"/>
  <c r="J721" i="26"/>
  <c r="L721" i="26" s="1"/>
  <c r="M721" i="26" s="1"/>
  <c r="X43" i="26"/>
  <c r="Z43" i="26" s="1"/>
  <c r="AA43" i="26" s="1"/>
  <c r="AE28" i="26"/>
  <c r="AG28" i="26" s="1"/>
  <c r="AH28" i="26" s="1"/>
  <c r="Q13" i="26"/>
  <c r="S13" i="26" s="1"/>
  <c r="T13" i="26" s="1"/>
  <c r="Q45" i="26"/>
  <c r="S45" i="26" s="1"/>
  <c r="T45" i="26" s="1"/>
  <c r="J30" i="26"/>
  <c r="L30" i="26" s="1"/>
  <c r="M30" i="26" s="1"/>
  <c r="C15" i="26"/>
  <c r="E15" i="26" s="1"/>
  <c r="F15" i="26" s="1"/>
  <c r="C38" i="26"/>
  <c r="E38" i="26" s="1"/>
  <c r="F38" i="26" s="1"/>
  <c r="C47" i="26"/>
  <c r="E47" i="26" s="1"/>
  <c r="F47" i="26" s="1"/>
  <c r="C56" i="26"/>
  <c r="E56" i="26" s="1"/>
  <c r="F56" i="26" s="1"/>
  <c r="X791" i="26"/>
  <c r="Z791" i="26" s="1"/>
  <c r="AA791" i="26" s="1"/>
  <c r="J785" i="26"/>
  <c r="L785" i="26" s="1"/>
  <c r="M785" i="26" s="1"/>
  <c r="AE778" i="26"/>
  <c r="AG778" i="26" s="1"/>
  <c r="AH778" i="26" s="1"/>
  <c r="Q772" i="26"/>
  <c r="S772" i="26" s="1"/>
  <c r="T772" i="26" s="1"/>
  <c r="C766" i="26"/>
  <c r="E766" i="26" s="1"/>
  <c r="F766" i="26" s="1"/>
  <c r="X759" i="26"/>
  <c r="Z759" i="26" s="1"/>
  <c r="AA759" i="26" s="1"/>
  <c r="J753" i="26"/>
  <c r="L753" i="26" s="1"/>
  <c r="M753" i="26" s="1"/>
  <c r="AE736" i="26"/>
  <c r="AG736" i="26" s="1"/>
  <c r="AH736" i="26" s="1"/>
  <c r="C728" i="26"/>
  <c r="E728" i="26" s="1"/>
  <c r="F728" i="26" s="1"/>
  <c r="J723" i="26"/>
  <c r="L723" i="26" s="1"/>
  <c r="M723" i="26" s="1"/>
  <c r="C720" i="26"/>
  <c r="E720" i="26" s="1"/>
  <c r="F720" i="26" s="1"/>
  <c r="J719" i="26"/>
  <c r="L719" i="26" s="1"/>
  <c r="M719" i="26" s="1"/>
  <c r="Q718" i="26"/>
  <c r="S718" i="26" s="1"/>
  <c r="T718" i="26" s="1"/>
  <c r="X717" i="26"/>
  <c r="Z717" i="26" s="1"/>
  <c r="AA717" i="26" s="1"/>
  <c r="AE716" i="26"/>
  <c r="AG716" i="26" s="1"/>
  <c r="AH716" i="26" s="1"/>
  <c r="C716" i="26"/>
  <c r="E716" i="26" s="1"/>
  <c r="F716" i="26" s="1"/>
  <c r="J715" i="26"/>
  <c r="L715" i="26" s="1"/>
  <c r="M715" i="26" s="1"/>
  <c r="Q714" i="26"/>
  <c r="S714" i="26" s="1"/>
  <c r="T714" i="26" s="1"/>
  <c r="X713" i="26"/>
  <c r="Z713" i="26" s="1"/>
  <c r="AA713" i="26" s="1"/>
  <c r="AE712" i="26"/>
  <c r="AG712" i="26" s="1"/>
  <c r="AH712" i="26" s="1"/>
  <c r="C712" i="26"/>
  <c r="E712" i="26" s="1"/>
  <c r="F712" i="26" s="1"/>
  <c r="J711" i="26"/>
  <c r="L711" i="26" s="1"/>
  <c r="M711" i="26" s="1"/>
  <c r="Q710" i="26"/>
  <c r="S710" i="26" s="1"/>
  <c r="T710" i="26" s="1"/>
  <c r="X709" i="26"/>
  <c r="Z709" i="26" s="1"/>
  <c r="AA709" i="26" s="1"/>
  <c r="AE708" i="26"/>
  <c r="AG708" i="26" s="1"/>
  <c r="AH708" i="26" s="1"/>
  <c r="C708" i="26"/>
  <c r="E708" i="26" s="1"/>
  <c r="F708" i="26" s="1"/>
  <c r="J707" i="26"/>
  <c r="L707" i="26" s="1"/>
  <c r="M707" i="26" s="1"/>
  <c r="Q706" i="26"/>
  <c r="S706" i="26" s="1"/>
  <c r="T706" i="26" s="1"/>
  <c r="X705" i="26"/>
  <c r="Z705" i="26" s="1"/>
  <c r="AA705" i="26" s="1"/>
  <c r="AE704" i="26"/>
  <c r="AG704" i="26" s="1"/>
  <c r="AH704" i="26" s="1"/>
  <c r="C704" i="26"/>
  <c r="E704" i="26" s="1"/>
  <c r="F704" i="26" s="1"/>
  <c r="J703" i="26"/>
  <c r="L703" i="26" s="1"/>
  <c r="M703" i="26" s="1"/>
  <c r="Q702" i="26"/>
  <c r="S702" i="26" s="1"/>
  <c r="T702" i="26" s="1"/>
  <c r="X701" i="26"/>
  <c r="Z701" i="26" s="1"/>
  <c r="AA701" i="26" s="1"/>
  <c r="AE700" i="26"/>
  <c r="AG700" i="26" s="1"/>
  <c r="AH700" i="26" s="1"/>
  <c r="C700" i="26"/>
  <c r="E700" i="26" s="1"/>
  <c r="F700" i="26" s="1"/>
  <c r="J699" i="26"/>
  <c r="L699" i="26" s="1"/>
  <c r="M699" i="26" s="1"/>
  <c r="Q698" i="26"/>
  <c r="S698" i="26" s="1"/>
  <c r="T698" i="26" s="1"/>
  <c r="X697" i="26"/>
  <c r="Z697" i="26" s="1"/>
  <c r="AA697" i="26" s="1"/>
  <c r="AE696" i="26"/>
  <c r="AG696" i="26" s="1"/>
  <c r="AH696" i="26" s="1"/>
  <c r="C696" i="26"/>
  <c r="E696" i="26" s="1"/>
  <c r="F696" i="26" s="1"/>
  <c r="J695" i="26"/>
  <c r="L695" i="26" s="1"/>
  <c r="M695" i="26" s="1"/>
  <c r="Q694" i="26"/>
  <c r="S694" i="26" s="1"/>
  <c r="X683" i="26"/>
  <c r="Z683" i="26" s="1"/>
  <c r="AA683" i="26" s="1"/>
  <c r="AE682" i="26"/>
  <c r="AG682" i="26" s="1"/>
  <c r="AH682" i="26" s="1"/>
  <c r="C682" i="26"/>
  <c r="E682" i="26" s="1"/>
  <c r="F682" i="26" s="1"/>
  <c r="X675" i="26"/>
  <c r="Z675" i="26" s="1"/>
  <c r="AA675" i="26" s="1"/>
  <c r="J669" i="26"/>
  <c r="L669" i="26" s="1"/>
  <c r="M669" i="26" s="1"/>
  <c r="AE662" i="26"/>
  <c r="AG662" i="26" s="1"/>
  <c r="AH662" i="26" s="1"/>
  <c r="Q656" i="26"/>
  <c r="S656" i="26" s="1"/>
  <c r="T656" i="26" s="1"/>
  <c r="C650" i="26"/>
  <c r="E650" i="26" s="1"/>
  <c r="F650" i="26" s="1"/>
  <c r="X643" i="26"/>
  <c r="Z643" i="26" s="1"/>
  <c r="AA643" i="26" s="1"/>
  <c r="C604" i="26"/>
  <c r="E604" i="26" s="1"/>
  <c r="F604" i="26" s="1"/>
  <c r="J601" i="26"/>
  <c r="L601" i="26" s="1"/>
  <c r="M601" i="26" s="1"/>
  <c r="Q599" i="26"/>
  <c r="S599" i="26" s="1"/>
  <c r="T599" i="26" s="1"/>
  <c r="X597" i="26"/>
  <c r="Z597" i="26" s="1"/>
  <c r="AA597" i="26" s="1"/>
  <c r="AE594" i="26"/>
  <c r="AG594" i="26" s="1"/>
  <c r="AH594" i="26" s="1"/>
  <c r="C593" i="26"/>
  <c r="E593" i="26" s="1"/>
  <c r="F593" i="26" s="1"/>
  <c r="J591" i="26"/>
  <c r="L591" i="26" s="1"/>
  <c r="M591" i="26" s="1"/>
  <c r="Q588" i="26"/>
  <c r="S588" i="26" s="1"/>
  <c r="T588" i="26" s="1"/>
  <c r="X23" i="26"/>
  <c r="Z23" i="26" s="1"/>
  <c r="AA23" i="26" s="1"/>
  <c r="AE40" i="26"/>
  <c r="AG40" i="26" s="1"/>
  <c r="AH40" i="26" s="1"/>
  <c r="J10" i="26"/>
  <c r="L10" i="26" s="1"/>
  <c r="C27" i="26"/>
  <c r="E27" i="26" s="1"/>
  <c r="F27" i="26" s="1"/>
  <c r="C32" i="26"/>
  <c r="E32" i="26" s="1"/>
  <c r="F32" i="26" s="1"/>
  <c r="C50" i="26"/>
  <c r="E50" i="26" s="1"/>
  <c r="F50" i="26" s="1"/>
  <c r="Q557" i="26"/>
  <c r="S557" i="26" s="1"/>
  <c r="T557" i="26" s="1"/>
  <c r="AE543" i="26"/>
  <c r="AG543" i="26" s="1"/>
  <c r="AH543" i="26" s="1"/>
  <c r="J542" i="26"/>
  <c r="L542" i="26" s="1"/>
  <c r="M542" i="26" s="1"/>
  <c r="X540" i="26"/>
  <c r="Z540" i="26" s="1"/>
  <c r="AA540" i="26" s="1"/>
  <c r="C539" i="26"/>
  <c r="E539" i="26" s="1"/>
  <c r="F539" i="26" s="1"/>
  <c r="Q537" i="26"/>
  <c r="S537" i="26" s="1"/>
  <c r="T537" i="26" s="1"/>
  <c r="AE535" i="26"/>
  <c r="AG535" i="26" s="1"/>
  <c r="AH535" i="26" s="1"/>
  <c r="J534" i="26"/>
  <c r="L534" i="26" s="1"/>
  <c r="M534" i="26" s="1"/>
  <c r="X532" i="26"/>
  <c r="Z532" i="26" s="1"/>
  <c r="AA532" i="26" s="1"/>
  <c r="C531" i="26"/>
  <c r="E531" i="26" s="1"/>
  <c r="F531" i="26" s="1"/>
  <c r="Q529" i="26"/>
  <c r="S529" i="26" s="1"/>
  <c r="T529" i="26" s="1"/>
  <c r="AE527" i="26"/>
  <c r="AG527" i="26" s="1"/>
  <c r="AH527" i="26" s="1"/>
  <c r="J526" i="26"/>
  <c r="L526" i="26" s="1"/>
  <c r="M526" i="26" s="1"/>
  <c r="X524" i="26"/>
  <c r="Z524" i="26" s="1"/>
  <c r="AA524" i="26" s="1"/>
  <c r="C523" i="26"/>
  <c r="E523" i="26" s="1"/>
  <c r="Q511" i="26"/>
  <c r="S511" i="26" s="1"/>
  <c r="T511" i="26" s="1"/>
  <c r="AE509" i="26"/>
  <c r="AG509" i="26" s="1"/>
  <c r="AH509" i="26" s="1"/>
  <c r="J508" i="26"/>
  <c r="L508" i="26" s="1"/>
  <c r="M508" i="26" s="1"/>
  <c r="C678" i="26"/>
  <c r="E678" i="26" s="1"/>
  <c r="F678" i="26" s="1"/>
  <c r="X671" i="26"/>
  <c r="Z671" i="26" s="1"/>
  <c r="AA671" i="26" s="1"/>
  <c r="J665" i="26"/>
  <c r="L665" i="26" s="1"/>
  <c r="M665" i="26" s="1"/>
  <c r="AE658" i="26"/>
  <c r="AG658" i="26" s="1"/>
  <c r="AH658" i="26" s="1"/>
  <c r="Q652" i="26"/>
  <c r="S652" i="26" s="1"/>
  <c r="T652" i="26" s="1"/>
  <c r="C646" i="26"/>
  <c r="E646" i="26" s="1"/>
  <c r="F646" i="26" s="1"/>
  <c r="X639" i="26"/>
  <c r="Z639" i="26" s="1"/>
  <c r="AA639" i="26" s="1"/>
  <c r="J637" i="26"/>
  <c r="L637" i="26" s="1"/>
  <c r="C625" i="26"/>
  <c r="E625" i="26" s="1"/>
  <c r="F625" i="26" s="1"/>
  <c r="C624" i="26"/>
  <c r="E624" i="26" s="1"/>
  <c r="F624" i="26" s="1"/>
  <c r="AE621" i="26"/>
  <c r="AG621" i="26" s="1"/>
  <c r="AH621" i="26" s="1"/>
  <c r="AE620" i="26"/>
  <c r="AG620" i="26" s="1"/>
  <c r="AH620" i="26" s="1"/>
  <c r="X618" i="26"/>
  <c r="Z618" i="26" s="1"/>
  <c r="AA618" i="26" s="1"/>
  <c r="X617" i="26"/>
  <c r="Z617" i="26" s="1"/>
  <c r="AA617" i="26" s="1"/>
  <c r="Q615" i="26"/>
  <c r="S615" i="26" s="1"/>
  <c r="T615" i="26" s="1"/>
  <c r="Q614" i="26"/>
  <c r="S614" i="26" s="1"/>
  <c r="T614" i="26" s="1"/>
  <c r="J612" i="26"/>
  <c r="L612" i="26" s="1"/>
  <c r="M612" i="26" s="1"/>
  <c r="J611" i="26"/>
  <c r="L611" i="26" s="1"/>
  <c r="M611" i="26" s="1"/>
  <c r="C609" i="26"/>
  <c r="E609" i="26" s="1"/>
  <c r="F609" i="26" s="1"/>
  <c r="C608" i="26"/>
  <c r="E608" i="26" s="1"/>
  <c r="F608" i="26" s="1"/>
  <c r="AE605" i="26"/>
  <c r="AG605" i="26" s="1"/>
  <c r="AH605" i="26" s="1"/>
  <c r="AE604" i="26"/>
  <c r="AG604" i="26" s="1"/>
  <c r="AH604" i="26" s="1"/>
  <c r="C602" i="26"/>
  <c r="E602" i="26" s="1"/>
  <c r="F602" i="26" s="1"/>
  <c r="J600" i="26"/>
  <c r="L600" i="26" s="1"/>
  <c r="M600" i="26" s="1"/>
  <c r="Q598" i="26"/>
  <c r="S598" i="26" s="1"/>
  <c r="T598" i="26" s="1"/>
  <c r="X595" i="26"/>
  <c r="Z595" i="26" s="1"/>
  <c r="AA595" i="26" s="1"/>
  <c r="AE593" i="26"/>
  <c r="AG593" i="26" s="1"/>
  <c r="AH593" i="26" s="1"/>
  <c r="C592" i="26"/>
  <c r="E592" i="26" s="1"/>
  <c r="F592" i="26" s="1"/>
  <c r="J589" i="26"/>
  <c r="L589" i="26" s="1"/>
  <c r="M589" i="26" s="1"/>
  <c r="Q587" i="26"/>
  <c r="S587" i="26" s="1"/>
  <c r="T587" i="26" s="1"/>
  <c r="X586" i="26"/>
  <c r="Z586" i="26" s="1"/>
  <c r="AA586" i="26" s="1"/>
  <c r="AE585" i="26"/>
  <c r="AG585" i="26" s="1"/>
  <c r="AH585" i="26" s="1"/>
  <c r="C585" i="26"/>
  <c r="E585" i="26" s="1"/>
  <c r="F585" i="26" s="1"/>
  <c r="J584" i="26"/>
  <c r="L584" i="26" s="1"/>
  <c r="M584" i="26" s="1"/>
  <c r="Q583" i="26"/>
  <c r="S583" i="26" s="1"/>
  <c r="T583" i="26" s="1"/>
  <c r="X582" i="26"/>
  <c r="Z582" i="26" s="1"/>
  <c r="AA582" i="26" s="1"/>
  <c r="AE581" i="26"/>
  <c r="AG581" i="26" s="1"/>
  <c r="AH581" i="26" s="1"/>
  <c r="C581" i="26"/>
  <c r="E581" i="26" s="1"/>
  <c r="F581" i="26" s="1"/>
  <c r="J580" i="26"/>
  <c r="L580" i="26" s="1"/>
  <c r="Q569" i="26"/>
  <c r="S569" i="26" s="1"/>
  <c r="T569" i="26" s="1"/>
  <c r="X568" i="26"/>
  <c r="Z568" i="26" s="1"/>
  <c r="AA568" i="26" s="1"/>
  <c r="AE567" i="26"/>
  <c r="AG567" i="26" s="1"/>
  <c r="AH567" i="26" s="1"/>
  <c r="C567" i="26"/>
  <c r="E567" i="26" s="1"/>
  <c r="F567" i="26" s="1"/>
  <c r="J566" i="26"/>
  <c r="L566" i="26" s="1"/>
  <c r="M566" i="26" s="1"/>
  <c r="Q565" i="26"/>
  <c r="S565" i="26" s="1"/>
  <c r="T565" i="26" s="1"/>
  <c r="X564" i="26"/>
  <c r="Z564" i="26" s="1"/>
  <c r="AA564" i="26" s="1"/>
  <c r="AE563" i="26"/>
  <c r="AG563" i="26" s="1"/>
  <c r="AH563" i="26" s="1"/>
  <c r="C563" i="26"/>
  <c r="E563" i="26" s="1"/>
  <c r="F563" i="26" s="1"/>
  <c r="J562" i="26"/>
  <c r="L562" i="26" s="1"/>
  <c r="M562" i="26" s="1"/>
  <c r="Q561" i="26"/>
  <c r="S561" i="26" s="1"/>
  <c r="T561" i="26" s="1"/>
  <c r="X560" i="26"/>
  <c r="Z560" i="26" s="1"/>
  <c r="AA560" i="26" s="1"/>
  <c r="AE559" i="26"/>
  <c r="AG559" i="26" s="1"/>
  <c r="AH559" i="26" s="1"/>
  <c r="C559" i="26"/>
  <c r="E559" i="26" s="1"/>
  <c r="F559" i="26" s="1"/>
  <c r="J558" i="26"/>
  <c r="L558" i="26" s="1"/>
  <c r="M558" i="26" s="1"/>
  <c r="X556" i="26"/>
  <c r="Z556" i="26" s="1"/>
  <c r="AA556" i="26" s="1"/>
  <c r="AE555" i="26"/>
  <c r="AG555" i="26" s="1"/>
  <c r="AH555" i="26" s="1"/>
  <c r="C555" i="26"/>
  <c r="E555" i="26" s="1"/>
  <c r="F555" i="26" s="1"/>
  <c r="J554" i="26"/>
  <c r="L554" i="26" s="1"/>
  <c r="M554" i="26" s="1"/>
  <c r="Q553" i="26"/>
  <c r="S553" i="26" s="1"/>
  <c r="T553" i="26" s="1"/>
  <c r="X552" i="26"/>
  <c r="Z552" i="26" s="1"/>
  <c r="AA552" i="26" s="1"/>
  <c r="AE551" i="26"/>
  <c r="AG551" i="26" s="1"/>
  <c r="AH551" i="26" s="1"/>
  <c r="C551" i="26"/>
  <c r="E551" i="26" s="1"/>
  <c r="F551" i="26" s="1"/>
  <c r="J550" i="26"/>
  <c r="L550" i="26" s="1"/>
  <c r="M550" i="26" s="1"/>
  <c r="Q549" i="26"/>
  <c r="S549" i="26" s="1"/>
  <c r="T549" i="26" s="1"/>
  <c r="X548" i="26"/>
  <c r="Z548" i="26" s="1"/>
  <c r="AA548" i="26" s="1"/>
  <c r="AE547" i="26"/>
  <c r="AG547" i="26" s="1"/>
  <c r="AH547" i="26" s="1"/>
  <c r="C547" i="26"/>
  <c r="E547" i="26" s="1"/>
  <c r="F547" i="26" s="1"/>
  <c r="J546" i="26"/>
  <c r="L546" i="26" s="1"/>
  <c r="M546" i="26" s="1"/>
  <c r="Q545" i="26"/>
  <c r="S545" i="26" s="1"/>
  <c r="T545" i="26" s="1"/>
  <c r="X544" i="26"/>
  <c r="Z544" i="26" s="1"/>
  <c r="AA544" i="26" s="1"/>
  <c r="C543" i="26"/>
  <c r="E543" i="26" s="1"/>
  <c r="F543" i="26" s="1"/>
  <c r="Q541" i="26"/>
  <c r="S541" i="26" s="1"/>
  <c r="T541" i="26" s="1"/>
  <c r="AE539" i="26"/>
  <c r="AG539" i="26" s="1"/>
  <c r="AH539" i="26" s="1"/>
  <c r="J538" i="26"/>
  <c r="L538" i="26" s="1"/>
  <c r="M538" i="26" s="1"/>
  <c r="X536" i="26"/>
  <c r="Z536" i="26" s="1"/>
  <c r="AA536" i="26" s="1"/>
  <c r="C535" i="26"/>
  <c r="E535" i="26" s="1"/>
  <c r="F535" i="26" s="1"/>
  <c r="Q533" i="26"/>
  <c r="S533" i="26" s="1"/>
  <c r="T533" i="26" s="1"/>
  <c r="AE531" i="26"/>
  <c r="AG531" i="26" s="1"/>
  <c r="AH531" i="26" s="1"/>
  <c r="J530" i="26"/>
  <c r="L530" i="26" s="1"/>
  <c r="M530" i="26" s="1"/>
  <c r="X528" i="26"/>
  <c r="Z528" i="26" s="1"/>
  <c r="AA528" i="26" s="1"/>
  <c r="C527" i="26"/>
  <c r="E527" i="26" s="1"/>
  <c r="F527" i="26" s="1"/>
  <c r="Q525" i="26"/>
  <c r="S525" i="26" s="1"/>
  <c r="T525" i="26" s="1"/>
  <c r="AE523" i="26"/>
  <c r="AG523" i="26" s="1"/>
  <c r="J512" i="26"/>
  <c r="L512" i="26" s="1"/>
  <c r="M512" i="26" s="1"/>
  <c r="X510" i="26"/>
  <c r="Z510" i="26" s="1"/>
  <c r="AA510" i="26" s="1"/>
  <c r="C509" i="26"/>
  <c r="E509" i="26" s="1"/>
  <c r="F509" i="26" s="1"/>
  <c r="Q680" i="26"/>
  <c r="S680" i="26" s="1"/>
  <c r="T680" i="26" s="1"/>
  <c r="C674" i="26"/>
  <c r="E674" i="26" s="1"/>
  <c r="F674" i="26" s="1"/>
  <c r="X667" i="26"/>
  <c r="Z667" i="26" s="1"/>
  <c r="AA667" i="26" s="1"/>
  <c r="J661" i="26"/>
  <c r="L661" i="26" s="1"/>
  <c r="M661" i="26" s="1"/>
  <c r="AE654" i="26"/>
  <c r="AG654" i="26" s="1"/>
  <c r="AH654" i="26" s="1"/>
  <c r="Q648" i="26"/>
  <c r="S648" i="26" s="1"/>
  <c r="T648" i="26" s="1"/>
  <c r="C642" i="26"/>
  <c r="E642" i="26" s="1"/>
  <c r="F642" i="26" s="1"/>
  <c r="AE602" i="26"/>
  <c r="AG602" i="26" s="1"/>
  <c r="AH602" i="26" s="1"/>
  <c r="C601" i="26"/>
  <c r="E601" i="26" s="1"/>
  <c r="F601" i="26" s="1"/>
  <c r="J599" i="26"/>
  <c r="L599" i="26" s="1"/>
  <c r="M599" i="26" s="1"/>
  <c r="Q596" i="26"/>
  <c r="S596" i="26" s="1"/>
  <c r="T596" i="26" s="1"/>
  <c r="X594" i="26"/>
  <c r="Z594" i="26" s="1"/>
  <c r="AA594" i="26" s="1"/>
  <c r="AE592" i="26"/>
  <c r="AG592" i="26" s="1"/>
  <c r="AH592" i="26" s="1"/>
  <c r="C590" i="26"/>
  <c r="E590" i="26" s="1"/>
  <c r="F590" i="26" s="1"/>
  <c r="J588" i="26"/>
  <c r="L588" i="26" s="1"/>
  <c r="M588" i="26" s="1"/>
  <c r="X39" i="26"/>
  <c r="Z39" i="26" s="1"/>
  <c r="AA39" i="26" s="1"/>
  <c r="AE56" i="26"/>
  <c r="AG56" i="26" s="1"/>
  <c r="AH56" i="26" s="1"/>
  <c r="J26" i="26"/>
  <c r="L26" i="26" s="1"/>
  <c r="M26" i="26" s="1"/>
  <c r="C28" i="26"/>
  <c r="E28" i="26" s="1"/>
  <c r="F28" i="26" s="1"/>
  <c r="C51" i="26"/>
  <c r="E51" i="26" s="1"/>
  <c r="F51" i="26" s="1"/>
  <c r="Q556" i="26"/>
  <c r="S556" i="26" s="1"/>
  <c r="T556" i="26" s="1"/>
  <c r="AE542" i="26"/>
  <c r="AG542" i="26" s="1"/>
  <c r="AH542" i="26" s="1"/>
  <c r="Q540" i="26"/>
  <c r="S540" i="26" s="1"/>
  <c r="T540" i="26" s="1"/>
  <c r="AE538" i="26"/>
  <c r="AG538" i="26" s="1"/>
  <c r="AH538" i="26" s="1"/>
  <c r="J537" i="26"/>
  <c r="L537" i="26" s="1"/>
  <c r="M537" i="26" s="1"/>
  <c r="X535" i="26"/>
  <c r="Z535" i="26" s="1"/>
  <c r="AA535" i="26" s="1"/>
  <c r="C534" i="26"/>
  <c r="E534" i="26" s="1"/>
  <c r="F534" i="26" s="1"/>
  <c r="Q532" i="26"/>
  <c r="S532" i="26" s="1"/>
  <c r="T532" i="26" s="1"/>
  <c r="AE530" i="26"/>
  <c r="AG530" i="26" s="1"/>
  <c r="AH530" i="26" s="1"/>
  <c r="J529" i="26"/>
  <c r="L529" i="26" s="1"/>
  <c r="M529" i="26" s="1"/>
  <c r="X527" i="26"/>
  <c r="Z527" i="26" s="1"/>
  <c r="AA527" i="26" s="1"/>
  <c r="C526" i="26"/>
  <c r="E526" i="26" s="1"/>
  <c r="F526" i="26" s="1"/>
  <c r="Q524" i="26"/>
  <c r="S524" i="26" s="1"/>
  <c r="T524" i="26" s="1"/>
  <c r="AE512" i="26"/>
  <c r="AG512" i="26" s="1"/>
  <c r="AH512" i="26" s="1"/>
  <c r="J511" i="26"/>
  <c r="L511" i="26" s="1"/>
  <c r="M511" i="26" s="1"/>
  <c r="X509" i="26"/>
  <c r="Z509" i="26" s="1"/>
  <c r="AA509" i="26" s="1"/>
  <c r="C508" i="26"/>
  <c r="E508" i="26" s="1"/>
  <c r="F508" i="26" s="1"/>
  <c r="Q676" i="26"/>
  <c r="S676" i="26" s="1"/>
  <c r="T676" i="26" s="1"/>
  <c r="C670" i="26"/>
  <c r="E670" i="26" s="1"/>
  <c r="F670" i="26" s="1"/>
  <c r="X663" i="26"/>
  <c r="Z663" i="26" s="1"/>
  <c r="AA663" i="26" s="1"/>
  <c r="J657" i="26"/>
  <c r="L657" i="26" s="1"/>
  <c r="M657" i="26" s="1"/>
  <c r="AE650" i="26"/>
  <c r="AG650" i="26" s="1"/>
  <c r="AH650" i="26" s="1"/>
  <c r="Q644" i="26"/>
  <c r="S644" i="26" s="1"/>
  <c r="T644" i="26" s="1"/>
  <c r="C638" i="26"/>
  <c r="E638" i="26" s="1"/>
  <c r="F638" i="26" s="1"/>
  <c r="AE625" i="26"/>
  <c r="AG625" i="26" s="1"/>
  <c r="AH625" i="26" s="1"/>
  <c r="AE624" i="26"/>
  <c r="AG624" i="26" s="1"/>
  <c r="AH624" i="26" s="1"/>
  <c r="X622" i="26"/>
  <c r="Z622" i="26" s="1"/>
  <c r="AA622" i="26" s="1"/>
  <c r="X621" i="26"/>
  <c r="Z621" i="26" s="1"/>
  <c r="AA621" i="26" s="1"/>
  <c r="Q619" i="26"/>
  <c r="S619" i="26" s="1"/>
  <c r="T619" i="26" s="1"/>
  <c r="Q618" i="26"/>
  <c r="S618" i="26" s="1"/>
  <c r="T618" i="26" s="1"/>
  <c r="J616" i="26"/>
  <c r="L616" i="26" s="1"/>
  <c r="M616" i="26" s="1"/>
  <c r="J615" i="26"/>
  <c r="L615" i="26" s="1"/>
  <c r="M615" i="26" s="1"/>
  <c r="C613" i="26"/>
  <c r="E613" i="26" s="1"/>
  <c r="F613" i="26" s="1"/>
  <c r="C612" i="26"/>
  <c r="E612" i="26" s="1"/>
  <c r="F612" i="26" s="1"/>
  <c r="AE609" i="26"/>
  <c r="AG609" i="26" s="1"/>
  <c r="AH609" i="26" s="1"/>
  <c r="AE608" i="26"/>
  <c r="AG608" i="26" s="1"/>
  <c r="AH608" i="26" s="1"/>
  <c r="X606" i="26"/>
  <c r="Z606" i="26" s="1"/>
  <c r="AA606" i="26" s="1"/>
  <c r="X605" i="26"/>
  <c r="Z605" i="26" s="1"/>
  <c r="AA605" i="26" s="1"/>
  <c r="X603" i="26"/>
  <c r="Z603" i="26" s="1"/>
  <c r="AA603" i="26" s="1"/>
  <c r="AE601" i="26"/>
  <c r="AG601" i="26" s="1"/>
  <c r="AH601" i="26" s="1"/>
  <c r="C600" i="26"/>
  <c r="E600" i="26" s="1"/>
  <c r="F600" i="26" s="1"/>
  <c r="J597" i="26"/>
  <c r="L597" i="26" s="1"/>
  <c r="M597" i="26" s="1"/>
  <c r="Q595" i="26"/>
  <c r="S595" i="26" s="1"/>
  <c r="T595" i="26" s="1"/>
  <c r="X593" i="26"/>
  <c r="Z593" i="26" s="1"/>
  <c r="AA593" i="26" s="1"/>
  <c r="AE590" i="26"/>
  <c r="AG590" i="26" s="1"/>
  <c r="AH590" i="26" s="1"/>
  <c r="C589" i="26"/>
  <c r="E589" i="26" s="1"/>
  <c r="F589" i="26" s="1"/>
  <c r="J587" i="26"/>
  <c r="L587" i="26" s="1"/>
  <c r="M587" i="26" s="1"/>
  <c r="Q586" i="26"/>
  <c r="S586" i="26" s="1"/>
  <c r="T586" i="26" s="1"/>
  <c r="X585" i="26"/>
  <c r="Z585" i="26" s="1"/>
  <c r="AA585" i="26" s="1"/>
  <c r="AE584" i="26"/>
  <c r="AG584" i="26" s="1"/>
  <c r="AH584" i="26" s="1"/>
  <c r="C584" i="26"/>
  <c r="E584" i="26" s="1"/>
  <c r="F584" i="26" s="1"/>
  <c r="J583" i="26"/>
  <c r="L583" i="26" s="1"/>
  <c r="M583" i="26" s="1"/>
  <c r="Q582" i="26"/>
  <c r="S582" i="26" s="1"/>
  <c r="T582" i="26" s="1"/>
  <c r="X581" i="26"/>
  <c r="Z581" i="26" s="1"/>
  <c r="AA581" i="26" s="1"/>
  <c r="AE580" i="26"/>
  <c r="AG580" i="26" s="1"/>
  <c r="C580" i="26"/>
  <c r="E580" i="26" s="1"/>
  <c r="J569" i="26"/>
  <c r="L569" i="26" s="1"/>
  <c r="M569" i="26" s="1"/>
  <c r="Q568" i="26"/>
  <c r="S568" i="26" s="1"/>
  <c r="T568" i="26" s="1"/>
  <c r="X567" i="26"/>
  <c r="Z567" i="26" s="1"/>
  <c r="AA567" i="26" s="1"/>
  <c r="AE566" i="26"/>
  <c r="AG566" i="26" s="1"/>
  <c r="AH566" i="26" s="1"/>
  <c r="C566" i="26"/>
  <c r="E566" i="26" s="1"/>
  <c r="F566" i="26" s="1"/>
  <c r="J565" i="26"/>
  <c r="L565" i="26" s="1"/>
  <c r="M565" i="26" s="1"/>
  <c r="Q564" i="26"/>
  <c r="S564" i="26" s="1"/>
  <c r="T564" i="26" s="1"/>
  <c r="X563" i="26"/>
  <c r="Z563" i="26" s="1"/>
  <c r="AA563" i="26" s="1"/>
  <c r="AE562" i="26"/>
  <c r="AG562" i="26" s="1"/>
  <c r="AH562" i="26" s="1"/>
  <c r="C562" i="26"/>
  <c r="E562" i="26" s="1"/>
  <c r="F562" i="26" s="1"/>
  <c r="J561" i="26"/>
  <c r="L561" i="26" s="1"/>
  <c r="M561" i="26" s="1"/>
  <c r="Q560" i="26"/>
  <c r="S560" i="26" s="1"/>
  <c r="T560" i="26" s="1"/>
  <c r="X559" i="26"/>
  <c r="Z559" i="26" s="1"/>
  <c r="AA559" i="26" s="1"/>
  <c r="AE558" i="26"/>
  <c r="AG558" i="26" s="1"/>
  <c r="AH558" i="26" s="1"/>
  <c r="C558" i="26"/>
  <c r="E558" i="26" s="1"/>
  <c r="F558" i="26" s="1"/>
  <c r="J557" i="26"/>
  <c r="L557" i="26" s="1"/>
  <c r="M557" i="26" s="1"/>
  <c r="X555" i="26"/>
  <c r="Z555" i="26" s="1"/>
  <c r="AA555" i="26" s="1"/>
  <c r="AE554" i="26"/>
  <c r="AG554" i="26" s="1"/>
  <c r="AH554" i="26" s="1"/>
  <c r="C554" i="26"/>
  <c r="E554" i="26" s="1"/>
  <c r="F554" i="26" s="1"/>
  <c r="J553" i="26"/>
  <c r="L553" i="26" s="1"/>
  <c r="M553" i="26" s="1"/>
  <c r="Q552" i="26"/>
  <c r="S552" i="26" s="1"/>
  <c r="T552" i="26" s="1"/>
  <c r="X551" i="26"/>
  <c r="Z551" i="26" s="1"/>
  <c r="AA551" i="26" s="1"/>
  <c r="AE550" i="26"/>
  <c r="AG550" i="26" s="1"/>
  <c r="AH550" i="26" s="1"/>
  <c r="C550" i="26"/>
  <c r="E550" i="26" s="1"/>
  <c r="F550" i="26" s="1"/>
  <c r="J549" i="26"/>
  <c r="L549" i="26" s="1"/>
  <c r="M549" i="26" s="1"/>
  <c r="Q548" i="26"/>
  <c r="S548" i="26" s="1"/>
  <c r="T548" i="26" s="1"/>
  <c r="X547" i="26"/>
  <c r="Z547" i="26" s="1"/>
  <c r="AA547" i="26" s="1"/>
  <c r="AE546" i="26"/>
  <c r="AG546" i="26" s="1"/>
  <c r="AH546" i="26" s="1"/>
  <c r="C546" i="26"/>
  <c r="E546" i="26" s="1"/>
  <c r="F546" i="26" s="1"/>
  <c r="J545" i="26"/>
  <c r="L545" i="26" s="1"/>
  <c r="M545" i="26" s="1"/>
  <c r="Q544" i="26"/>
  <c r="S544" i="26" s="1"/>
  <c r="T544" i="26" s="1"/>
  <c r="X543" i="26"/>
  <c r="Z543" i="26" s="1"/>
  <c r="AA543" i="26" s="1"/>
  <c r="C542" i="26"/>
  <c r="E542" i="26" s="1"/>
  <c r="F542" i="26" s="1"/>
  <c r="J541" i="26"/>
  <c r="L541" i="26" s="1"/>
  <c r="M541" i="26" s="1"/>
  <c r="X539" i="26"/>
  <c r="Z539" i="26" s="1"/>
  <c r="AA539" i="26" s="1"/>
  <c r="C538" i="26"/>
  <c r="E538" i="26" s="1"/>
  <c r="F538" i="26" s="1"/>
  <c r="Q536" i="26"/>
  <c r="S536" i="26" s="1"/>
  <c r="T536" i="26" s="1"/>
  <c r="AE534" i="26"/>
  <c r="AG534" i="26" s="1"/>
  <c r="AH534" i="26" s="1"/>
  <c r="J533" i="26"/>
  <c r="L533" i="26" s="1"/>
  <c r="M533" i="26" s="1"/>
  <c r="X531" i="26"/>
  <c r="Z531" i="26" s="1"/>
  <c r="AA531" i="26" s="1"/>
  <c r="C530" i="26"/>
  <c r="E530" i="26" s="1"/>
  <c r="F530" i="26" s="1"/>
  <c r="Q528" i="26"/>
  <c r="S528" i="26" s="1"/>
  <c r="T528" i="26" s="1"/>
  <c r="AE526" i="26"/>
  <c r="AG526" i="26" s="1"/>
  <c r="AH526" i="26" s="1"/>
  <c r="J525" i="26"/>
  <c r="L525" i="26" s="1"/>
  <c r="M525" i="26" s="1"/>
  <c r="X523" i="26"/>
  <c r="Z523" i="26" s="1"/>
  <c r="C512" i="26"/>
  <c r="E512" i="26" s="1"/>
  <c r="F512" i="26" s="1"/>
  <c r="Q510" i="26"/>
  <c r="S510" i="26" s="1"/>
  <c r="T510" i="26" s="1"/>
  <c r="AE508" i="26"/>
  <c r="AG508" i="26" s="1"/>
  <c r="AH508" i="26" s="1"/>
  <c r="AE678" i="26"/>
  <c r="AG678" i="26" s="1"/>
  <c r="AH678" i="26" s="1"/>
  <c r="Q672" i="26"/>
  <c r="S672" i="26" s="1"/>
  <c r="T672" i="26" s="1"/>
  <c r="C666" i="26"/>
  <c r="E666" i="26" s="1"/>
  <c r="F666" i="26" s="1"/>
  <c r="X659" i="26"/>
  <c r="Z659" i="26" s="1"/>
  <c r="AA659" i="26" s="1"/>
  <c r="J653" i="26"/>
  <c r="L653" i="26" s="1"/>
  <c r="M653" i="26" s="1"/>
  <c r="AE646" i="26"/>
  <c r="AG646" i="26" s="1"/>
  <c r="AH646" i="26" s="1"/>
  <c r="Q640" i="26"/>
  <c r="S640" i="26" s="1"/>
  <c r="T640" i="26" s="1"/>
  <c r="Q604" i="26"/>
  <c r="S604" i="26" s="1"/>
  <c r="T604" i="26" s="1"/>
  <c r="X602" i="26"/>
  <c r="Z602" i="26" s="1"/>
  <c r="AA602" i="26" s="1"/>
  <c r="AE600" i="26"/>
  <c r="AG600" i="26" s="1"/>
  <c r="AH600" i="26" s="1"/>
  <c r="C598" i="26"/>
  <c r="E598" i="26" s="1"/>
  <c r="F598" i="26" s="1"/>
  <c r="J596" i="26"/>
  <c r="L596" i="26" s="1"/>
  <c r="M596" i="26" s="1"/>
  <c r="Q594" i="26"/>
  <c r="S594" i="26" s="1"/>
  <c r="T594" i="26" s="1"/>
  <c r="X591" i="26"/>
  <c r="Z591" i="26" s="1"/>
  <c r="AA591" i="26" s="1"/>
  <c r="AE589" i="26"/>
  <c r="AG589" i="26" s="1"/>
  <c r="AH589" i="26" s="1"/>
  <c r="C588" i="26"/>
  <c r="E588" i="26" s="1"/>
  <c r="F588" i="26" s="1"/>
  <c r="X55" i="26"/>
  <c r="Z55" i="26" s="1"/>
  <c r="AA55" i="26" s="1"/>
  <c r="Q25" i="26"/>
  <c r="S25" i="26" s="1"/>
  <c r="T25" i="26" s="1"/>
  <c r="J42" i="26"/>
  <c r="L42" i="26" s="1"/>
  <c r="M42" i="26" s="1"/>
  <c r="C35" i="26"/>
  <c r="E35" i="26" s="1"/>
  <c r="F35" i="26" s="1"/>
  <c r="C52" i="26"/>
  <c r="E52" i="26" s="1"/>
  <c r="F52" i="26" s="1"/>
  <c r="AE557" i="26"/>
  <c r="AG557" i="26" s="1"/>
  <c r="AH557" i="26" s="1"/>
  <c r="Q543" i="26"/>
  <c r="S543" i="26" s="1"/>
  <c r="T543" i="26" s="1"/>
  <c r="AE541" i="26"/>
  <c r="AG541" i="26" s="1"/>
  <c r="AH541" i="26" s="1"/>
  <c r="J540" i="26"/>
  <c r="L540" i="26" s="1"/>
  <c r="M540" i="26" s="1"/>
  <c r="X538" i="26"/>
  <c r="Z538" i="26" s="1"/>
  <c r="AA538" i="26" s="1"/>
  <c r="C537" i="26"/>
  <c r="E537" i="26" s="1"/>
  <c r="F537" i="26" s="1"/>
  <c r="Q535" i="26"/>
  <c r="S535" i="26" s="1"/>
  <c r="T535" i="26" s="1"/>
  <c r="AE533" i="26"/>
  <c r="AG533" i="26" s="1"/>
  <c r="AH533" i="26" s="1"/>
  <c r="J532" i="26"/>
  <c r="L532" i="26" s="1"/>
  <c r="M532" i="26" s="1"/>
  <c r="X530" i="26"/>
  <c r="Z530" i="26" s="1"/>
  <c r="AA530" i="26" s="1"/>
  <c r="C529" i="26"/>
  <c r="E529" i="26" s="1"/>
  <c r="F529" i="26" s="1"/>
  <c r="Q527" i="26"/>
  <c r="S527" i="26" s="1"/>
  <c r="T527" i="26" s="1"/>
  <c r="AE525" i="26"/>
  <c r="AG525" i="26" s="1"/>
  <c r="AH525" i="26" s="1"/>
  <c r="J524" i="26"/>
  <c r="L524" i="26" s="1"/>
  <c r="M524" i="26" s="1"/>
  <c r="X512" i="26"/>
  <c r="Z512" i="26" s="1"/>
  <c r="AA512" i="26" s="1"/>
  <c r="C511" i="26"/>
  <c r="E511" i="26" s="1"/>
  <c r="F511" i="26" s="1"/>
  <c r="Q509" i="26"/>
  <c r="S509" i="26" s="1"/>
  <c r="T509" i="26" s="1"/>
  <c r="J681" i="26"/>
  <c r="L681" i="26" s="1"/>
  <c r="M681" i="26" s="1"/>
  <c r="AE674" i="26"/>
  <c r="AG674" i="26" s="1"/>
  <c r="AH674" i="26" s="1"/>
  <c r="Q668" i="26"/>
  <c r="S668" i="26" s="1"/>
  <c r="T668" i="26" s="1"/>
  <c r="C662" i="26"/>
  <c r="E662" i="26" s="1"/>
  <c r="F662" i="26" s="1"/>
  <c r="X655" i="26"/>
  <c r="Z655" i="26" s="1"/>
  <c r="AA655" i="26" s="1"/>
  <c r="J649" i="26"/>
  <c r="L649" i="26" s="1"/>
  <c r="M649" i="26" s="1"/>
  <c r="AE642" i="26"/>
  <c r="AG642" i="26" s="1"/>
  <c r="AH642" i="26" s="1"/>
  <c r="X626" i="26"/>
  <c r="Z626" i="26" s="1"/>
  <c r="AA626" i="26" s="1"/>
  <c r="X625" i="26"/>
  <c r="Z625" i="26" s="1"/>
  <c r="AA625" i="26" s="1"/>
  <c r="Q623" i="26"/>
  <c r="S623" i="26" s="1"/>
  <c r="T623" i="26" s="1"/>
  <c r="Q622" i="26"/>
  <c r="S622" i="26" s="1"/>
  <c r="T622" i="26" s="1"/>
  <c r="J620" i="26"/>
  <c r="L620" i="26" s="1"/>
  <c r="M620" i="26" s="1"/>
  <c r="J619" i="26"/>
  <c r="L619" i="26" s="1"/>
  <c r="M619" i="26" s="1"/>
  <c r="C617" i="26"/>
  <c r="E617" i="26" s="1"/>
  <c r="F617" i="26" s="1"/>
  <c r="C616" i="26"/>
  <c r="E616" i="26" s="1"/>
  <c r="F616" i="26" s="1"/>
  <c r="AE613" i="26"/>
  <c r="AG613" i="26" s="1"/>
  <c r="AH613" i="26" s="1"/>
  <c r="AE612" i="26"/>
  <c r="AG612" i="26" s="1"/>
  <c r="AH612" i="26" s="1"/>
  <c r="X610" i="26"/>
  <c r="Z610" i="26" s="1"/>
  <c r="AA610" i="26" s="1"/>
  <c r="X609" i="26"/>
  <c r="Z609" i="26" s="1"/>
  <c r="AA609" i="26" s="1"/>
  <c r="Q607" i="26"/>
  <c r="S607" i="26" s="1"/>
  <c r="T607" i="26" s="1"/>
  <c r="Q606" i="26"/>
  <c r="S606" i="26" s="1"/>
  <c r="T606" i="26" s="1"/>
  <c r="Q603" i="26"/>
  <c r="S603" i="26" s="1"/>
  <c r="T603" i="26" s="1"/>
  <c r="X601" i="26"/>
  <c r="Z601" i="26" s="1"/>
  <c r="AA601" i="26" s="1"/>
  <c r="AE598" i="26"/>
  <c r="AG598" i="26" s="1"/>
  <c r="AH598" i="26" s="1"/>
  <c r="C597" i="26"/>
  <c r="E597" i="26" s="1"/>
  <c r="F597" i="26" s="1"/>
  <c r="J595" i="26"/>
  <c r="L595" i="26" s="1"/>
  <c r="M595" i="26" s="1"/>
  <c r="Q592" i="26"/>
  <c r="S592" i="26" s="1"/>
  <c r="T592" i="26" s="1"/>
  <c r="X590" i="26"/>
  <c r="Z590" i="26" s="1"/>
  <c r="AA590" i="26" s="1"/>
  <c r="AE588" i="26"/>
  <c r="AG588" i="26" s="1"/>
  <c r="AH588" i="26" s="1"/>
  <c r="C587" i="26"/>
  <c r="E587" i="26" s="1"/>
  <c r="F587" i="26" s="1"/>
  <c r="J586" i="26"/>
  <c r="L586" i="26" s="1"/>
  <c r="M586" i="26" s="1"/>
  <c r="Q585" i="26"/>
  <c r="S585" i="26" s="1"/>
  <c r="T585" i="26" s="1"/>
  <c r="X584" i="26"/>
  <c r="Z584" i="26" s="1"/>
  <c r="AA584" i="26" s="1"/>
  <c r="AE583" i="26"/>
  <c r="AG583" i="26" s="1"/>
  <c r="AH583" i="26" s="1"/>
  <c r="C583" i="26"/>
  <c r="E583" i="26" s="1"/>
  <c r="F583" i="26" s="1"/>
  <c r="J582" i="26"/>
  <c r="L582" i="26" s="1"/>
  <c r="M582" i="26" s="1"/>
  <c r="Q581" i="26"/>
  <c r="S581" i="26" s="1"/>
  <c r="T581" i="26" s="1"/>
  <c r="X580" i="26"/>
  <c r="Z580" i="26" s="1"/>
  <c r="AE569" i="26"/>
  <c r="AG569" i="26" s="1"/>
  <c r="AH569" i="26" s="1"/>
  <c r="C569" i="26"/>
  <c r="E569" i="26" s="1"/>
  <c r="F569" i="26" s="1"/>
  <c r="J568" i="26"/>
  <c r="L568" i="26" s="1"/>
  <c r="M568" i="26" s="1"/>
  <c r="Q567" i="26"/>
  <c r="S567" i="26" s="1"/>
  <c r="T567" i="26" s="1"/>
  <c r="X566" i="26"/>
  <c r="Z566" i="26" s="1"/>
  <c r="AA566" i="26" s="1"/>
  <c r="AE565" i="26"/>
  <c r="AG565" i="26" s="1"/>
  <c r="AH565" i="26" s="1"/>
  <c r="C565" i="26"/>
  <c r="E565" i="26" s="1"/>
  <c r="F565" i="26" s="1"/>
  <c r="J564" i="26"/>
  <c r="L564" i="26" s="1"/>
  <c r="M564" i="26" s="1"/>
  <c r="Q563" i="26"/>
  <c r="S563" i="26" s="1"/>
  <c r="T563" i="26" s="1"/>
  <c r="X562" i="26"/>
  <c r="Z562" i="26" s="1"/>
  <c r="AA562" i="26" s="1"/>
  <c r="AE561" i="26"/>
  <c r="AG561" i="26" s="1"/>
  <c r="AH561" i="26" s="1"/>
  <c r="C561" i="26"/>
  <c r="E561" i="26" s="1"/>
  <c r="F561" i="26" s="1"/>
  <c r="J560" i="26"/>
  <c r="L560" i="26" s="1"/>
  <c r="M560" i="26" s="1"/>
  <c r="Q559" i="26"/>
  <c r="S559" i="26" s="1"/>
  <c r="T559" i="26" s="1"/>
  <c r="X558" i="26"/>
  <c r="Z558" i="26" s="1"/>
  <c r="AA558" i="26" s="1"/>
  <c r="C557" i="26"/>
  <c r="E557" i="26" s="1"/>
  <c r="F557" i="26" s="1"/>
  <c r="J556" i="26"/>
  <c r="L556" i="26" s="1"/>
  <c r="M556" i="26" s="1"/>
  <c r="Q555" i="26"/>
  <c r="S555" i="26" s="1"/>
  <c r="T555" i="26" s="1"/>
  <c r="X554" i="26"/>
  <c r="Z554" i="26" s="1"/>
  <c r="AA554" i="26" s="1"/>
  <c r="AE553" i="26"/>
  <c r="AG553" i="26" s="1"/>
  <c r="AH553" i="26" s="1"/>
  <c r="C553" i="26"/>
  <c r="E553" i="26" s="1"/>
  <c r="F553" i="26" s="1"/>
  <c r="J552" i="26"/>
  <c r="L552" i="26" s="1"/>
  <c r="M552" i="26" s="1"/>
  <c r="Q551" i="26"/>
  <c r="S551" i="26" s="1"/>
  <c r="T551" i="26" s="1"/>
  <c r="X550" i="26"/>
  <c r="Z550" i="26" s="1"/>
  <c r="AA550" i="26" s="1"/>
  <c r="AE549" i="26"/>
  <c r="AG549" i="26" s="1"/>
  <c r="AH549" i="26" s="1"/>
  <c r="C549" i="26"/>
  <c r="E549" i="26" s="1"/>
  <c r="F549" i="26" s="1"/>
  <c r="J548" i="26"/>
  <c r="L548" i="26" s="1"/>
  <c r="M548" i="26" s="1"/>
  <c r="Q547" i="26"/>
  <c r="S547" i="26" s="1"/>
  <c r="T547" i="26" s="1"/>
  <c r="X546" i="26"/>
  <c r="Z546" i="26" s="1"/>
  <c r="AA546" i="26" s="1"/>
  <c r="AE545" i="26"/>
  <c r="AG545" i="26" s="1"/>
  <c r="AH545" i="26" s="1"/>
  <c r="C545" i="26"/>
  <c r="E545" i="26" s="1"/>
  <c r="F545" i="26" s="1"/>
  <c r="J544" i="26"/>
  <c r="L544" i="26" s="1"/>
  <c r="M544" i="26" s="1"/>
  <c r="X542" i="26"/>
  <c r="Z542" i="26" s="1"/>
  <c r="AA542" i="26" s="1"/>
  <c r="C541" i="26"/>
  <c r="E541" i="26" s="1"/>
  <c r="F541" i="26" s="1"/>
  <c r="Q539" i="26"/>
  <c r="S539" i="26" s="1"/>
  <c r="T539" i="26" s="1"/>
  <c r="AE537" i="26"/>
  <c r="AG537" i="26" s="1"/>
  <c r="AH537" i="26" s="1"/>
  <c r="J536" i="26"/>
  <c r="L536" i="26" s="1"/>
  <c r="M536" i="26" s="1"/>
  <c r="X534" i="26"/>
  <c r="Z534" i="26" s="1"/>
  <c r="AA534" i="26" s="1"/>
  <c r="C533" i="26"/>
  <c r="E533" i="26" s="1"/>
  <c r="F533" i="26" s="1"/>
  <c r="Q531" i="26"/>
  <c r="S531" i="26" s="1"/>
  <c r="T531" i="26" s="1"/>
  <c r="AE529" i="26"/>
  <c r="AG529" i="26" s="1"/>
  <c r="AH529" i="26" s="1"/>
  <c r="J528" i="26"/>
  <c r="L528" i="26" s="1"/>
  <c r="M528" i="26" s="1"/>
  <c r="X526" i="26"/>
  <c r="Z526" i="26" s="1"/>
  <c r="AA526" i="26" s="1"/>
  <c r="C525" i="26"/>
  <c r="E525" i="26" s="1"/>
  <c r="F525" i="26" s="1"/>
  <c r="Q523" i="26"/>
  <c r="S523" i="26" s="1"/>
  <c r="AE511" i="26"/>
  <c r="AG511" i="26" s="1"/>
  <c r="AH511" i="26" s="1"/>
  <c r="J510" i="26"/>
  <c r="L510" i="26" s="1"/>
  <c r="M510" i="26" s="1"/>
  <c r="J677" i="26"/>
  <c r="L677" i="26" s="1"/>
  <c r="M677" i="26" s="1"/>
  <c r="AE670" i="26"/>
  <c r="AG670" i="26" s="1"/>
  <c r="AH670" i="26" s="1"/>
  <c r="Q664" i="26"/>
  <c r="S664" i="26" s="1"/>
  <c r="T664" i="26" s="1"/>
  <c r="C658" i="26"/>
  <c r="E658" i="26" s="1"/>
  <c r="F658" i="26" s="1"/>
  <c r="X651" i="26"/>
  <c r="Z651" i="26" s="1"/>
  <c r="AA651" i="26" s="1"/>
  <c r="J645" i="26"/>
  <c r="L645" i="26" s="1"/>
  <c r="M645" i="26" s="1"/>
  <c r="AE638" i="26"/>
  <c r="AG638" i="26" s="1"/>
  <c r="AH638" i="26" s="1"/>
  <c r="J604" i="26"/>
  <c r="L604" i="26" s="1"/>
  <c r="M604" i="26" s="1"/>
  <c r="Q602" i="26"/>
  <c r="S602" i="26" s="1"/>
  <c r="T602" i="26" s="1"/>
  <c r="X599" i="26"/>
  <c r="Z599" i="26" s="1"/>
  <c r="AA599" i="26" s="1"/>
  <c r="AE597" i="26"/>
  <c r="AG597" i="26" s="1"/>
  <c r="AH597" i="26" s="1"/>
  <c r="C596" i="26"/>
  <c r="E596" i="26" s="1"/>
  <c r="F596" i="26" s="1"/>
  <c r="J593" i="26"/>
  <c r="L593" i="26" s="1"/>
  <c r="M593" i="26" s="1"/>
  <c r="Q591" i="26"/>
  <c r="S591" i="26" s="1"/>
  <c r="T591" i="26" s="1"/>
  <c r="X589" i="26"/>
  <c r="Z589" i="26" s="1"/>
  <c r="AA589" i="26" s="1"/>
  <c r="AE24" i="26"/>
  <c r="AG24" i="26" s="1"/>
  <c r="AH24" i="26" s="1"/>
  <c r="Q41" i="26"/>
  <c r="S41" i="26" s="1"/>
  <c r="T41" i="26" s="1"/>
  <c r="C11" i="26"/>
  <c r="E11" i="26" s="1"/>
  <c r="F11" i="26" s="1"/>
  <c r="C31" i="26"/>
  <c r="E31" i="26" s="1"/>
  <c r="F31" i="26" s="1"/>
  <c r="C36" i="26"/>
  <c r="E36" i="26" s="1"/>
  <c r="F36" i="26" s="1"/>
  <c r="X679" i="26"/>
  <c r="Z679" i="26" s="1"/>
  <c r="AA679" i="26" s="1"/>
  <c r="J673" i="26"/>
  <c r="L673" i="26" s="1"/>
  <c r="M673" i="26" s="1"/>
  <c r="AE666" i="26"/>
  <c r="AG666" i="26" s="1"/>
  <c r="AH666" i="26" s="1"/>
  <c r="Q660" i="26"/>
  <c r="S660" i="26" s="1"/>
  <c r="T660" i="26" s="1"/>
  <c r="C654" i="26"/>
  <c r="E654" i="26" s="1"/>
  <c r="F654" i="26" s="1"/>
  <c r="X647" i="26"/>
  <c r="Z647" i="26" s="1"/>
  <c r="AA647" i="26" s="1"/>
  <c r="J641" i="26"/>
  <c r="L641" i="26" s="1"/>
  <c r="M641" i="26" s="1"/>
  <c r="Q637" i="26"/>
  <c r="S637" i="26" s="1"/>
  <c r="Q626" i="26"/>
  <c r="S626" i="26" s="1"/>
  <c r="T626" i="26" s="1"/>
  <c r="AE596" i="26"/>
  <c r="AG596" i="26" s="1"/>
  <c r="AH596" i="26" s="1"/>
  <c r="AE582" i="26"/>
  <c r="AG582" i="26" s="1"/>
  <c r="AH582" i="26" s="1"/>
  <c r="Q566" i="26"/>
  <c r="S566" i="26" s="1"/>
  <c r="T566" i="26" s="1"/>
  <c r="C560" i="26"/>
  <c r="E560" i="26" s="1"/>
  <c r="F560" i="26" s="1"/>
  <c r="X553" i="26"/>
  <c r="Z553" i="26" s="1"/>
  <c r="AA553" i="26" s="1"/>
  <c r="J547" i="26"/>
  <c r="L547" i="26" s="1"/>
  <c r="M547" i="26" s="1"/>
  <c r="AE540" i="26"/>
  <c r="AG540" i="26" s="1"/>
  <c r="AH540" i="26" s="1"/>
  <c r="Q534" i="26"/>
  <c r="S534" i="26" s="1"/>
  <c r="T534" i="26" s="1"/>
  <c r="C528" i="26"/>
  <c r="E528" i="26" s="1"/>
  <c r="F528" i="26" s="1"/>
  <c r="X511" i="26"/>
  <c r="Z511" i="26" s="1"/>
  <c r="AA511" i="26" s="1"/>
  <c r="AE48" i="26"/>
  <c r="AG48" i="26" s="1"/>
  <c r="AH48" i="26" s="1"/>
  <c r="AE491" i="26"/>
  <c r="AG491" i="26" s="1"/>
  <c r="AH491" i="26" s="1"/>
  <c r="J482" i="26"/>
  <c r="L482" i="26" s="1"/>
  <c r="M482" i="26" s="1"/>
  <c r="X480" i="26"/>
  <c r="Z480" i="26" s="1"/>
  <c r="AA480" i="26" s="1"/>
  <c r="C479" i="26"/>
  <c r="E479" i="26" s="1"/>
  <c r="F479" i="26" s="1"/>
  <c r="Q477" i="26"/>
  <c r="S477" i="26" s="1"/>
  <c r="T477" i="26" s="1"/>
  <c r="AE475" i="26"/>
  <c r="AG475" i="26" s="1"/>
  <c r="AH475" i="26" s="1"/>
  <c r="J474" i="26"/>
  <c r="L474" i="26" s="1"/>
  <c r="M474" i="26" s="1"/>
  <c r="X472" i="26"/>
  <c r="Z472" i="26" s="1"/>
  <c r="AA472" i="26" s="1"/>
  <c r="C471" i="26"/>
  <c r="E471" i="26" s="1"/>
  <c r="F471" i="26" s="1"/>
  <c r="J470" i="26"/>
  <c r="L470" i="26" s="1"/>
  <c r="M470" i="26" s="1"/>
  <c r="X468" i="26"/>
  <c r="Z468" i="26" s="1"/>
  <c r="AA468" i="26" s="1"/>
  <c r="C467" i="26"/>
  <c r="E467" i="26" s="1"/>
  <c r="F467" i="26" s="1"/>
  <c r="Q455" i="26"/>
  <c r="S455" i="26" s="1"/>
  <c r="T455" i="26" s="1"/>
  <c r="AE453" i="26"/>
  <c r="AG453" i="26" s="1"/>
  <c r="AH453" i="26" s="1"/>
  <c r="J452" i="26"/>
  <c r="L452" i="26" s="1"/>
  <c r="M452" i="26" s="1"/>
  <c r="X450" i="26"/>
  <c r="Z450" i="26" s="1"/>
  <c r="AA450" i="26" s="1"/>
  <c r="C449" i="26"/>
  <c r="E449" i="26" s="1"/>
  <c r="F449" i="26" s="1"/>
  <c r="Q447" i="26"/>
  <c r="S447" i="26" s="1"/>
  <c r="T447" i="26" s="1"/>
  <c r="AE445" i="26"/>
  <c r="AG445" i="26" s="1"/>
  <c r="AH445" i="26" s="1"/>
  <c r="J444" i="26"/>
  <c r="L444" i="26" s="1"/>
  <c r="M444" i="26" s="1"/>
  <c r="X442" i="26"/>
  <c r="Z442" i="26" s="1"/>
  <c r="AA442" i="26" s="1"/>
  <c r="C441" i="26"/>
  <c r="E441" i="26" s="1"/>
  <c r="F441" i="26" s="1"/>
  <c r="J440" i="26"/>
  <c r="L440" i="26" s="1"/>
  <c r="M440" i="26" s="1"/>
  <c r="X438" i="26"/>
  <c r="Z438" i="26" s="1"/>
  <c r="AA438" i="26" s="1"/>
  <c r="AE437" i="26"/>
  <c r="AG437" i="26" s="1"/>
  <c r="AH437" i="26" s="1"/>
  <c r="C437" i="26"/>
  <c r="E437" i="26" s="1"/>
  <c r="F437" i="26" s="1"/>
  <c r="J436" i="26"/>
  <c r="L436" i="26" s="1"/>
  <c r="M436" i="26" s="1"/>
  <c r="Q435" i="26"/>
  <c r="S435" i="26" s="1"/>
  <c r="T435" i="26" s="1"/>
  <c r="X434" i="26"/>
  <c r="Z434" i="26" s="1"/>
  <c r="AA434" i="26" s="1"/>
  <c r="AE433" i="26"/>
  <c r="AG433" i="26" s="1"/>
  <c r="AH433" i="26" s="1"/>
  <c r="C433" i="26"/>
  <c r="E433" i="26" s="1"/>
  <c r="F433" i="26" s="1"/>
  <c r="J432" i="26"/>
  <c r="L432" i="26" s="1"/>
  <c r="M432" i="26" s="1"/>
  <c r="Q431" i="26"/>
  <c r="S431" i="26" s="1"/>
  <c r="T431" i="26" s="1"/>
  <c r="X430" i="26"/>
  <c r="Z430" i="26" s="1"/>
  <c r="AA430" i="26" s="1"/>
  <c r="AE429" i="26"/>
  <c r="AG429" i="26" s="1"/>
  <c r="AH429" i="26" s="1"/>
  <c r="C429" i="26"/>
  <c r="E429" i="26" s="1"/>
  <c r="F429" i="26" s="1"/>
  <c r="J428" i="26"/>
  <c r="L428" i="26" s="1"/>
  <c r="M428" i="26" s="1"/>
  <c r="Q427" i="26"/>
  <c r="S427" i="26" s="1"/>
  <c r="T427" i="26" s="1"/>
  <c r="X426" i="26"/>
  <c r="Z426" i="26" s="1"/>
  <c r="AA426" i="26" s="1"/>
  <c r="AE425" i="26"/>
  <c r="AG425" i="26" s="1"/>
  <c r="AH425" i="26" s="1"/>
  <c r="C425" i="26"/>
  <c r="E425" i="26" s="1"/>
  <c r="F425" i="26" s="1"/>
  <c r="J424" i="26"/>
  <c r="L424" i="26" s="1"/>
  <c r="M424" i="26" s="1"/>
  <c r="Q423" i="26"/>
  <c r="S423" i="26" s="1"/>
  <c r="T423" i="26" s="1"/>
  <c r="X422" i="26"/>
  <c r="Z422" i="26" s="1"/>
  <c r="AA422" i="26" s="1"/>
  <c r="AE421" i="26"/>
  <c r="AG421" i="26" s="1"/>
  <c r="AH421" i="26" s="1"/>
  <c r="C421" i="26"/>
  <c r="E421" i="26" s="1"/>
  <c r="F421" i="26" s="1"/>
  <c r="J420" i="26"/>
  <c r="L420" i="26" s="1"/>
  <c r="M420" i="26" s="1"/>
  <c r="Q419" i="26"/>
  <c r="S419" i="26" s="1"/>
  <c r="T419" i="26" s="1"/>
  <c r="X418" i="26"/>
  <c r="Z418" i="26" s="1"/>
  <c r="AA418" i="26" s="1"/>
  <c r="AE417" i="26"/>
  <c r="AG417" i="26" s="1"/>
  <c r="AH417" i="26" s="1"/>
  <c r="C417" i="26"/>
  <c r="E417" i="26" s="1"/>
  <c r="F417" i="26" s="1"/>
  <c r="J416" i="26"/>
  <c r="L416" i="26" s="1"/>
  <c r="M416" i="26" s="1"/>
  <c r="Q415" i="26"/>
  <c r="S415" i="26" s="1"/>
  <c r="T415" i="26" s="1"/>
  <c r="X414" i="26"/>
  <c r="Z414" i="26" s="1"/>
  <c r="AA414" i="26" s="1"/>
  <c r="AE413" i="26"/>
  <c r="AG413" i="26" s="1"/>
  <c r="AH413" i="26" s="1"/>
  <c r="C413" i="26"/>
  <c r="E413" i="26" s="1"/>
  <c r="F413" i="26" s="1"/>
  <c r="J412" i="26"/>
  <c r="L412" i="26" s="1"/>
  <c r="M412" i="26" s="1"/>
  <c r="Q411" i="26"/>
  <c r="S411" i="26" s="1"/>
  <c r="T411" i="26" s="1"/>
  <c r="X410" i="26"/>
  <c r="Z410" i="26" s="1"/>
  <c r="AA410" i="26" s="1"/>
  <c r="AE409" i="26"/>
  <c r="AG409" i="26" s="1"/>
  <c r="C409" i="26"/>
  <c r="E409" i="26" s="1"/>
  <c r="J398" i="26"/>
  <c r="L398" i="26" s="1"/>
  <c r="M398" i="26" s="1"/>
  <c r="Q397" i="26"/>
  <c r="S397" i="26" s="1"/>
  <c r="T397" i="26" s="1"/>
  <c r="X396" i="26"/>
  <c r="Z396" i="26" s="1"/>
  <c r="AA396" i="26" s="1"/>
  <c r="AE395" i="26"/>
  <c r="AG395" i="26" s="1"/>
  <c r="AH395" i="26" s="1"/>
  <c r="C395" i="26"/>
  <c r="E395" i="26" s="1"/>
  <c r="F395" i="26" s="1"/>
  <c r="J394" i="26"/>
  <c r="L394" i="26" s="1"/>
  <c r="M394" i="26" s="1"/>
  <c r="Q393" i="26"/>
  <c r="S393" i="26" s="1"/>
  <c r="T393" i="26" s="1"/>
  <c r="X392" i="26"/>
  <c r="Z392" i="26" s="1"/>
  <c r="AA392" i="26" s="1"/>
  <c r="AE391" i="26"/>
  <c r="AG391" i="26" s="1"/>
  <c r="AH391" i="26" s="1"/>
  <c r="C391" i="26"/>
  <c r="E391" i="26" s="1"/>
  <c r="F391" i="26" s="1"/>
  <c r="J390" i="26"/>
  <c r="L390" i="26" s="1"/>
  <c r="M390" i="26" s="1"/>
  <c r="Q389" i="26"/>
  <c r="S389" i="26" s="1"/>
  <c r="T389" i="26" s="1"/>
  <c r="X388" i="26"/>
  <c r="Z388" i="26" s="1"/>
  <c r="AA388" i="26" s="1"/>
  <c r="C621" i="26"/>
  <c r="E621" i="26" s="1"/>
  <c r="F621" i="26" s="1"/>
  <c r="AE616" i="26"/>
  <c r="AG616" i="26" s="1"/>
  <c r="AH616" i="26" s="1"/>
  <c r="J608" i="26"/>
  <c r="L608" i="26" s="1"/>
  <c r="M608" i="26" s="1"/>
  <c r="J592" i="26"/>
  <c r="L592" i="26" s="1"/>
  <c r="M592" i="26" s="1"/>
  <c r="J585" i="26"/>
  <c r="L585" i="26" s="1"/>
  <c r="M585" i="26" s="1"/>
  <c r="AE568" i="26"/>
  <c r="AG568" i="26" s="1"/>
  <c r="AH568" i="26" s="1"/>
  <c r="Q562" i="26"/>
  <c r="S562" i="26" s="1"/>
  <c r="T562" i="26" s="1"/>
  <c r="C556" i="26"/>
  <c r="E556" i="26" s="1"/>
  <c r="F556" i="26" s="1"/>
  <c r="X549" i="26"/>
  <c r="Z549" i="26" s="1"/>
  <c r="AA549" i="26" s="1"/>
  <c r="J543" i="26"/>
  <c r="L543" i="26" s="1"/>
  <c r="M543" i="26" s="1"/>
  <c r="AE536" i="26"/>
  <c r="AG536" i="26" s="1"/>
  <c r="AH536" i="26" s="1"/>
  <c r="Q530" i="26"/>
  <c r="S530" i="26" s="1"/>
  <c r="T530" i="26" s="1"/>
  <c r="C524" i="26"/>
  <c r="E524" i="26" s="1"/>
  <c r="F524" i="26" s="1"/>
  <c r="AE507" i="26"/>
  <c r="AG507" i="26" s="1"/>
  <c r="AH507" i="26" s="1"/>
  <c r="C507" i="26"/>
  <c r="E507" i="26" s="1"/>
  <c r="F507" i="26" s="1"/>
  <c r="J506" i="26"/>
  <c r="L506" i="26" s="1"/>
  <c r="M506" i="26" s="1"/>
  <c r="Q505" i="26"/>
  <c r="S505" i="26" s="1"/>
  <c r="T505" i="26" s="1"/>
  <c r="X504" i="26"/>
  <c r="Z504" i="26" s="1"/>
  <c r="AA504" i="26" s="1"/>
  <c r="AE503" i="26"/>
  <c r="AG503" i="26" s="1"/>
  <c r="AH503" i="26" s="1"/>
  <c r="C503" i="26"/>
  <c r="E503" i="26" s="1"/>
  <c r="F503" i="26" s="1"/>
  <c r="J502" i="26"/>
  <c r="L502" i="26" s="1"/>
  <c r="M502" i="26" s="1"/>
  <c r="Q501" i="26"/>
  <c r="S501" i="26" s="1"/>
  <c r="T501" i="26" s="1"/>
  <c r="X500" i="26"/>
  <c r="Z500" i="26" s="1"/>
  <c r="AA500" i="26" s="1"/>
  <c r="AE499" i="26"/>
  <c r="AG499" i="26" s="1"/>
  <c r="AH499" i="26" s="1"/>
  <c r="C499" i="26"/>
  <c r="E499" i="26" s="1"/>
  <c r="F499" i="26" s="1"/>
  <c r="J498" i="26"/>
  <c r="L498" i="26" s="1"/>
  <c r="M498" i="26" s="1"/>
  <c r="Q497" i="26"/>
  <c r="S497" i="26" s="1"/>
  <c r="T497" i="26" s="1"/>
  <c r="X496" i="26"/>
  <c r="Z496" i="26" s="1"/>
  <c r="AA496" i="26" s="1"/>
  <c r="AE495" i="26"/>
  <c r="AG495" i="26" s="1"/>
  <c r="AH495" i="26" s="1"/>
  <c r="C495" i="26"/>
  <c r="E495" i="26" s="1"/>
  <c r="F495" i="26" s="1"/>
  <c r="J494" i="26"/>
  <c r="L494" i="26" s="1"/>
  <c r="M494" i="26" s="1"/>
  <c r="Q493" i="26"/>
  <c r="S493" i="26" s="1"/>
  <c r="T493" i="26" s="1"/>
  <c r="X492" i="26"/>
  <c r="Z492" i="26" s="1"/>
  <c r="AA492" i="26" s="1"/>
  <c r="C491" i="26"/>
  <c r="E491" i="26" s="1"/>
  <c r="F491" i="26" s="1"/>
  <c r="J490" i="26"/>
  <c r="L490" i="26" s="1"/>
  <c r="M490" i="26" s="1"/>
  <c r="Q489" i="26"/>
  <c r="S489" i="26" s="1"/>
  <c r="T489" i="26" s="1"/>
  <c r="X488" i="26"/>
  <c r="Z488" i="26" s="1"/>
  <c r="AA488" i="26" s="1"/>
  <c r="AE487" i="26"/>
  <c r="AG487" i="26" s="1"/>
  <c r="AH487" i="26" s="1"/>
  <c r="C487" i="26"/>
  <c r="E487" i="26" s="1"/>
  <c r="F487" i="26" s="1"/>
  <c r="J486" i="26"/>
  <c r="L486" i="26" s="1"/>
  <c r="M486" i="26" s="1"/>
  <c r="Q485" i="26"/>
  <c r="S485" i="26" s="1"/>
  <c r="T485" i="26" s="1"/>
  <c r="X484" i="26"/>
  <c r="Z484" i="26" s="1"/>
  <c r="AA484" i="26" s="1"/>
  <c r="AE483" i="26"/>
  <c r="AG483" i="26" s="1"/>
  <c r="AH483" i="26" s="1"/>
  <c r="C483" i="26"/>
  <c r="E483" i="26" s="1"/>
  <c r="F483" i="26" s="1"/>
  <c r="Q481" i="26"/>
  <c r="S481" i="26" s="1"/>
  <c r="T481" i="26" s="1"/>
  <c r="AE479" i="26"/>
  <c r="AG479" i="26" s="1"/>
  <c r="AH479" i="26" s="1"/>
  <c r="J478" i="26"/>
  <c r="L478" i="26" s="1"/>
  <c r="M478" i="26" s="1"/>
  <c r="X476" i="26"/>
  <c r="Z476" i="26" s="1"/>
  <c r="AA476" i="26" s="1"/>
  <c r="C475" i="26"/>
  <c r="E475" i="26" s="1"/>
  <c r="F475" i="26" s="1"/>
  <c r="Q473" i="26"/>
  <c r="S473" i="26" s="1"/>
  <c r="T473" i="26" s="1"/>
  <c r="AE471" i="26"/>
  <c r="AG471" i="26" s="1"/>
  <c r="AH471" i="26" s="1"/>
  <c r="Q469" i="26"/>
  <c r="S469" i="26" s="1"/>
  <c r="T469" i="26" s="1"/>
  <c r="AE467" i="26"/>
  <c r="AG467" i="26" s="1"/>
  <c r="AH467" i="26" s="1"/>
  <c r="J466" i="26"/>
  <c r="L466" i="26" s="1"/>
  <c r="X454" i="26"/>
  <c r="Z454" i="26" s="1"/>
  <c r="AA454" i="26" s="1"/>
  <c r="C453" i="26"/>
  <c r="E453" i="26" s="1"/>
  <c r="F453" i="26" s="1"/>
  <c r="Q451" i="26"/>
  <c r="S451" i="26" s="1"/>
  <c r="T451" i="26" s="1"/>
  <c r="AE449" i="26"/>
  <c r="AG449" i="26" s="1"/>
  <c r="AH449" i="26" s="1"/>
  <c r="J448" i="26"/>
  <c r="L448" i="26" s="1"/>
  <c r="M448" i="26" s="1"/>
  <c r="X446" i="26"/>
  <c r="Z446" i="26" s="1"/>
  <c r="AA446" i="26" s="1"/>
  <c r="C445" i="26"/>
  <c r="E445" i="26" s="1"/>
  <c r="F445" i="26" s="1"/>
  <c r="Q443" i="26"/>
  <c r="S443" i="26" s="1"/>
  <c r="T443" i="26" s="1"/>
  <c r="AE441" i="26"/>
  <c r="AG441" i="26" s="1"/>
  <c r="AH441" i="26" s="1"/>
  <c r="Q439" i="26"/>
  <c r="S439" i="26" s="1"/>
  <c r="T439" i="26" s="1"/>
  <c r="X587" i="26"/>
  <c r="Z587" i="26" s="1"/>
  <c r="AA587" i="26" s="1"/>
  <c r="J581" i="26"/>
  <c r="L581" i="26" s="1"/>
  <c r="M581" i="26" s="1"/>
  <c r="AE564" i="26"/>
  <c r="AG564" i="26" s="1"/>
  <c r="AH564" i="26" s="1"/>
  <c r="Q558" i="26"/>
  <c r="S558" i="26" s="1"/>
  <c r="T558" i="26" s="1"/>
  <c r="C552" i="26"/>
  <c r="E552" i="26" s="1"/>
  <c r="F552" i="26" s="1"/>
  <c r="X545" i="26"/>
  <c r="Z545" i="26" s="1"/>
  <c r="AA545" i="26" s="1"/>
  <c r="J539" i="26"/>
  <c r="L539" i="26" s="1"/>
  <c r="M539" i="26" s="1"/>
  <c r="AE532" i="26"/>
  <c r="AG532" i="26" s="1"/>
  <c r="AH532" i="26" s="1"/>
  <c r="Q526" i="26"/>
  <c r="S526" i="26" s="1"/>
  <c r="T526" i="26" s="1"/>
  <c r="C510" i="26"/>
  <c r="E510" i="26" s="1"/>
  <c r="F510" i="26" s="1"/>
  <c r="Q33" i="26"/>
  <c r="S33" i="26" s="1"/>
  <c r="T33" i="26" s="1"/>
  <c r="X487" i="26"/>
  <c r="Z487" i="26" s="1"/>
  <c r="AA487" i="26" s="1"/>
  <c r="J477" i="26"/>
  <c r="L477" i="26" s="1"/>
  <c r="M477" i="26" s="1"/>
  <c r="X475" i="26"/>
  <c r="Z475" i="26" s="1"/>
  <c r="AA475" i="26" s="1"/>
  <c r="C474" i="26"/>
  <c r="E474" i="26" s="1"/>
  <c r="F474" i="26" s="1"/>
  <c r="Q472" i="26"/>
  <c r="S472" i="26" s="1"/>
  <c r="T472" i="26" s="1"/>
  <c r="C470" i="26"/>
  <c r="E470" i="26" s="1"/>
  <c r="F470" i="26" s="1"/>
  <c r="Q468" i="26"/>
  <c r="S468" i="26" s="1"/>
  <c r="T468" i="26" s="1"/>
  <c r="AE466" i="26"/>
  <c r="AG466" i="26" s="1"/>
  <c r="J455" i="26"/>
  <c r="L455" i="26" s="1"/>
  <c r="M455" i="26" s="1"/>
  <c r="X453" i="26"/>
  <c r="Z453" i="26" s="1"/>
  <c r="AA453" i="26" s="1"/>
  <c r="C452" i="26"/>
  <c r="E452" i="26" s="1"/>
  <c r="F452" i="26" s="1"/>
  <c r="Q450" i="26"/>
  <c r="S450" i="26" s="1"/>
  <c r="T450" i="26" s="1"/>
  <c r="C448" i="26"/>
  <c r="E448" i="26" s="1"/>
  <c r="F448" i="26" s="1"/>
  <c r="Q446" i="26"/>
  <c r="S446" i="26" s="1"/>
  <c r="T446" i="26" s="1"/>
  <c r="AE444" i="26"/>
  <c r="AG444" i="26" s="1"/>
  <c r="AH444" i="26" s="1"/>
  <c r="J443" i="26"/>
  <c r="L443" i="26" s="1"/>
  <c r="M443" i="26" s="1"/>
  <c r="X441" i="26"/>
  <c r="Z441" i="26" s="1"/>
  <c r="AA441" i="26" s="1"/>
  <c r="C440" i="26"/>
  <c r="E440" i="26" s="1"/>
  <c r="F440" i="26" s="1"/>
  <c r="Q438" i="26"/>
  <c r="S438" i="26" s="1"/>
  <c r="T438" i="26" s="1"/>
  <c r="AE436" i="26"/>
  <c r="AG436" i="26" s="1"/>
  <c r="AH436" i="26" s="1"/>
  <c r="J435" i="26"/>
  <c r="L435" i="26" s="1"/>
  <c r="M435" i="26" s="1"/>
  <c r="X433" i="26"/>
  <c r="Z433" i="26" s="1"/>
  <c r="AA433" i="26" s="1"/>
  <c r="C432" i="26"/>
  <c r="E432" i="26" s="1"/>
  <c r="F432" i="26" s="1"/>
  <c r="Q430" i="26"/>
  <c r="S430" i="26" s="1"/>
  <c r="T430" i="26" s="1"/>
  <c r="AE428" i="26"/>
  <c r="AG428" i="26" s="1"/>
  <c r="AH428" i="26" s="1"/>
  <c r="J427" i="26"/>
  <c r="L427" i="26" s="1"/>
  <c r="M427" i="26" s="1"/>
  <c r="X425" i="26"/>
  <c r="Z425" i="26" s="1"/>
  <c r="AA425" i="26" s="1"/>
  <c r="C424" i="26"/>
  <c r="E424" i="26" s="1"/>
  <c r="F424" i="26" s="1"/>
  <c r="Q422" i="26"/>
  <c r="S422" i="26" s="1"/>
  <c r="T422" i="26" s="1"/>
  <c r="AE420" i="26"/>
  <c r="AG420" i="26" s="1"/>
  <c r="AH420" i="26" s="1"/>
  <c r="J419" i="26"/>
  <c r="L419" i="26" s="1"/>
  <c r="M419" i="26" s="1"/>
  <c r="X417" i="26"/>
  <c r="Z417" i="26" s="1"/>
  <c r="AA417" i="26" s="1"/>
  <c r="C416" i="26"/>
  <c r="E416" i="26" s="1"/>
  <c r="F416" i="26" s="1"/>
  <c r="Q414" i="26"/>
  <c r="S414" i="26" s="1"/>
  <c r="T414" i="26" s="1"/>
  <c r="AE412" i="26"/>
  <c r="AG412" i="26" s="1"/>
  <c r="AH412" i="26" s="1"/>
  <c r="J411" i="26"/>
  <c r="L411" i="26" s="1"/>
  <c r="M411" i="26" s="1"/>
  <c r="X409" i="26"/>
  <c r="Z409" i="26" s="1"/>
  <c r="C398" i="26"/>
  <c r="E398" i="26" s="1"/>
  <c r="F398" i="26" s="1"/>
  <c r="Q396" i="26"/>
  <c r="S396" i="26" s="1"/>
  <c r="T396" i="26" s="1"/>
  <c r="C394" i="26"/>
  <c r="E394" i="26" s="1"/>
  <c r="F394" i="26" s="1"/>
  <c r="Q392" i="26"/>
  <c r="S392" i="26" s="1"/>
  <c r="T392" i="26" s="1"/>
  <c r="AE390" i="26"/>
  <c r="AG390" i="26" s="1"/>
  <c r="AH390" i="26" s="1"/>
  <c r="J389" i="26"/>
  <c r="L389" i="26" s="1"/>
  <c r="M389" i="26" s="1"/>
  <c r="X387" i="26"/>
  <c r="Z387" i="26" s="1"/>
  <c r="AA387" i="26" s="1"/>
  <c r="AE386" i="26"/>
  <c r="AG386" i="26" s="1"/>
  <c r="AH386" i="26" s="1"/>
  <c r="J385" i="26"/>
  <c r="L385" i="26" s="1"/>
  <c r="M385" i="26" s="1"/>
  <c r="AE382" i="26"/>
  <c r="AG382" i="26" s="1"/>
  <c r="AH382" i="26" s="1"/>
  <c r="J381" i="26"/>
  <c r="L381" i="26" s="1"/>
  <c r="M381" i="26" s="1"/>
  <c r="X375" i="26"/>
  <c r="Z375" i="26" s="1"/>
  <c r="AA375" i="26" s="1"/>
  <c r="J373" i="26"/>
  <c r="L373" i="26" s="1"/>
  <c r="M373" i="26" s="1"/>
  <c r="X371" i="26"/>
  <c r="Z371" i="26" s="1"/>
  <c r="AA371" i="26" s="1"/>
  <c r="C370" i="26"/>
  <c r="E370" i="26" s="1"/>
  <c r="F370" i="26" s="1"/>
  <c r="Q368" i="26"/>
  <c r="S368" i="26" s="1"/>
  <c r="T368" i="26" s="1"/>
  <c r="AE366" i="26"/>
  <c r="AG366" i="26" s="1"/>
  <c r="AH366" i="26" s="1"/>
  <c r="J365" i="26"/>
  <c r="L365" i="26" s="1"/>
  <c r="M365" i="26" s="1"/>
  <c r="X363" i="26"/>
  <c r="Z363" i="26" s="1"/>
  <c r="AA363" i="26" s="1"/>
  <c r="C362" i="26"/>
  <c r="E362" i="26" s="1"/>
  <c r="F362" i="26" s="1"/>
  <c r="AE617" i="26"/>
  <c r="AG617" i="26" s="1"/>
  <c r="AH617" i="26" s="1"/>
  <c r="X613" i="26"/>
  <c r="Z613" i="26" s="1"/>
  <c r="AA613" i="26" s="1"/>
  <c r="C605" i="26"/>
  <c r="E605" i="26" s="1"/>
  <c r="F605" i="26" s="1"/>
  <c r="Q590" i="26"/>
  <c r="S590" i="26" s="1"/>
  <c r="T590" i="26" s="1"/>
  <c r="X583" i="26"/>
  <c r="Z583" i="26" s="1"/>
  <c r="AA583" i="26" s="1"/>
  <c r="J567" i="26"/>
  <c r="L567" i="26" s="1"/>
  <c r="M567" i="26" s="1"/>
  <c r="AE560" i="26"/>
  <c r="AG560" i="26" s="1"/>
  <c r="AH560" i="26" s="1"/>
  <c r="Q554" i="26"/>
  <c r="S554" i="26" s="1"/>
  <c r="T554" i="26" s="1"/>
  <c r="C548" i="26"/>
  <c r="E548" i="26" s="1"/>
  <c r="F548" i="26" s="1"/>
  <c r="X541" i="26"/>
  <c r="Z541" i="26" s="1"/>
  <c r="AA541" i="26" s="1"/>
  <c r="J535" i="26"/>
  <c r="L535" i="26" s="1"/>
  <c r="M535" i="26" s="1"/>
  <c r="AE528" i="26"/>
  <c r="AG528" i="26" s="1"/>
  <c r="AH528" i="26" s="1"/>
  <c r="Q512" i="26"/>
  <c r="S512" i="26" s="1"/>
  <c r="T512" i="26" s="1"/>
  <c r="X508" i="26"/>
  <c r="Z508" i="26" s="1"/>
  <c r="AA508" i="26" s="1"/>
  <c r="X507" i="26"/>
  <c r="Z507" i="26" s="1"/>
  <c r="AA507" i="26" s="1"/>
  <c r="AE506" i="26"/>
  <c r="AG506" i="26" s="1"/>
  <c r="AH506" i="26" s="1"/>
  <c r="C506" i="26"/>
  <c r="E506" i="26" s="1"/>
  <c r="F506" i="26" s="1"/>
  <c r="J505" i="26"/>
  <c r="L505" i="26" s="1"/>
  <c r="M505" i="26" s="1"/>
  <c r="Q504" i="26"/>
  <c r="S504" i="26" s="1"/>
  <c r="T504" i="26" s="1"/>
  <c r="X503" i="26"/>
  <c r="Z503" i="26" s="1"/>
  <c r="AA503" i="26" s="1"/>
  <c r="AE502" i="26"/>
  <c r="AG502" i="26" s="1"/>
  <c r="AH502" i="26" s="1"/>
  <c r="C502" i="26"/>
  <c r="E502" i="26" s="1"/>
  <c r="F502" i="26" s="1"/>
  <c r="J501" i="26"/>
  <c r="L501" i="26" s="1"/>
  <c r="M501" i="26" s="1"/>
  <c r="Q500" i="26"/>
  <c r="S500" i="26" s="1"/>
  <c r="T500" i="26" s="1"/>
  <c r="X499" i="26"/>
  <c r="Z499" i="26" s="1"/>
  <c r="AA499" i="26" s="1"/>
  <c r="AE498" i="26"/>
  <c r="AG498" i="26" s="1"/>
  <c r="AH498" i="26" s="1"/>
  <c r="C498" i="26"/>
  <c r="E498" i="26" s="1"/>
  <c r="F498" i="26" s="1"/>
  <c r="J497" i="26"/>
  <c r="L497" i="26" s="1"/>
  <c r="M497" i="26" s="1"/>
  <c r="Q496" i="26"/>
  <c r="S496" i="26" s="1"/>
  <c r="T496" i="26" s="1"/>
  <c r="X495" i="26"/>
  <c r="Z495" i="26" s="1"/>
  <c r="AA495" i="26" s="1"/>
  <c r="AE494" i="26"/>
  <c r="AG494" i="26" s="1"/>
  <c r="AH494" i="26" s="1"/>
  <c r="C494" i="26"/>
  <c r="E494" i="26" s="1"/>
  <c r="F494" i="26" s="1"/>
  <c r="J493" i="26"/>
  <c r="L493" i="26" s="1"/>
  <c r="M493" i="26" s="1"/>
  <c r="Q492" i="26"/>
  <c r="S492" i="26" s="1"/>
  <c r="T492" i="26" s="1"/>
  <c r="X491" i="26"/>
  <c r="Z491" i="26" s="1"/>
  <c r="AA491" i="26" s="1"/>
  <c r="AE490" i="26"/>
  <c r="AG490" i="26" s="1"/>
  <c r="AH490" i="26" s="1"/>
  <c r="C490" i="26"/>
  <c r="E490" i="26" s="1"/>
  <c r="F490" i="26" s="1"/>
  <c r="J489" i="26"/>
  <c r="L489" i="26" s="1"/>
  <c r="M489" i="26" s="1"/>
  <c r="Q488" i="26"/>
  <c r="S488" i="26" s="1"/>
  <c r="T488" i="26" s="1"/>
  <c r="AE486" i="26"/>
  <c r="AG486" i="26" s="1"/>
  <c r="AH486" i="26" s="1"/>
  <c r="C486" i="26"/>
  <c r="E486" i="26" s="1"/>
  <c r="F486" i="26" s="1"/>
  <c r="J485" i="26"/>
  <c r="L485" i="26" s="1"/>
  <c r="M485" i="26" s="1"/>
  <c r="Q484" i="26"/>
  <c r="S484" i="26" s="1"/>
  <c r="T484" i="26" s="1"/>
  <c r="X483" i="26"/>
  <c r="Z483" i="26" s="1"/>
  <c r="AA483" i="26" s="1"/>
  <c r="AE482" i="26"/>
  <c r="AG482" i="26" s="1"/>
  <c r="AH482" i="26" s="1"/>
  <c r="C482" i="26"/>
  <c r="E482" i="26" s="1"/>
  <c r="F482" i="26" s="1"/>
  <c r="J481" i="26"/>
  <c r="L481" i="26" s="1"/>
  <c r="M481" i="26" s="1"/>
  <c r="Q480" i="26"/>
  <c r="S480" i="26" s="1"/>
  <c r="T480" i="26" s="1"/>
  <c r="X479" i="26"/>
  <c r="Z479" i="26" s="1"/>
  <c r="AA479" i="26" s="1"/>
  <c r="AE478" i="26"/>
  <c r="AG478" i="26" s="1"/>
  <c r="AH478" i="26" s="1"/>
  <c r="C478" i="26"/>
  <c r="E478" i="26" s="1"/>
  <c r="F478" i="26" s="1"/>
  <c r="Q476" i="26"/>
  <c r="S476" i="26" s="1"/>
  <c r="T476" i="26" s="1"/>
  <c r="AE474" i="26"/>
  <c r="AG474" i="26" s="1"/>
  <c r="AH474" i="26" s="1"/>
  <c r="J473" i="26"/>
  <c r="L473" i="26" s="1"/>
  <c r="M473" i="26" s="1"/>
  <c r="X471" i="26"/>
  <c r="Z471" i="26" s="1"/>
  <c r="AA471" i="26" s="1"/>
  <c r="AE470" i="26"/>
  <c r="AG470" i="26" s="1"/>
  <c r="AH470" i="26" s="1"/>
  <c r="J469" i="26"/>
  <c r="L469" i="26" s="1"/>
  <c r="M469" i="26" s="1"/>
  <c r="X467" i="26"/>
  <c r="Z467" i="26" s="1"/>
  <c r="AA467" i="26" s="1"/>
  <c r="C466" i="26"/>
  <c r="E466" i="26" s="1"/>
  <c r="Q454" i="26"/>
  <c r="S454" i="26" s="1"/>
  <c r="T454" i="26" s="1"/>
  <c r="AE452" i="26"/>
  <c r="AG452" i="26" s="1"/>
  <c r="AH452" i="26" s="1"/>
  <c r="J451" i="26"/>
  <c r="L451" i="26" s="1"/>
  <c r="M451" i="26" s="1"/>
  <c r="X449" i="26"/>
  <c r="Z449" i="26" s="1"/>
  <c r="AA449" i="26" s="1"/>
  <c r="AE448" i="26"/>
  <c r="AG448" i="26" s="1"/>
  <c r="AH448" i="26" s="1"/>
  <c r="J447" i="26"/>
  <c r="L447" i="26" s="1"/>
  <c r="M447" i="26" s="1"/>
  <c r="X445" i="26"/>
  <c r="Z445" i="26" s="1"/>
  <c r="AA445" i="26" s="1"/>
  <c r="C444" i="26"/>
  <c r="E444" i="26" s="1"/>
  <c r="F444" i="26" s="1"/>
  <c r="Q442" i="26"/>
  <c r="S442" i="26" s="1"/>
  <c r="T442" i="26" s="1"/>
  <c r="AE440" i="26"/>
  <c r="AG440" i="26" s="1"/>
  <c r="AH440" i="26" s="1"/>
  <c r="J439" i="26"/>
  <c r="L439" i="26" s="1"/>
  <c r="M439" i="26" s="1"/>
  <c r="X437" i="26"/>
  <c r="Z437" i="26" s="1"/>
  <c r="AA437" i="26" s="1"/>
  <c r="C436" i="26"/>
  <c r="E436" i="26" s="1"/>
  <c r="F436" i="26" s="1"/>
  <c r="Q434" i="26"/>
  <c r="S434" i="26" s="1"/>
  <c r="T434" i="26" s="1"/>
  <c r="AE432" i="26"/>
  <c r="AG432" i="26" s="1"/>
  <c r="AH432" i="26" s="1"/>
  <c r="J431" i="26"/>
  <c r="L431" i="26" s="1"/>
  <c r="M431" i="26" s="1"/>
  <c r="X429" i="26"/>
  <c r="Z429" i="26" s="1"/>
  <c r="AA429" i="26" s="1"/>
  <c r="C428" i="26"/>
  <c r="E428" i="26" s="1"/>
  <c r="F428" i="26" s="1"/>
  <c r="Q426" i="26"/>
  <c r="S426" i="26" s="1"/>
  <c r="T426" i="26" s="1"/>
  <c r="AE424" i="26"/>
  <c r="AG424" i="26" s="1"/>
  <c r="AH424" i="26" s="1"/>
  <c r="J423" i="26"/>
  <c r="L423" i="26" s="1"/>
  <c r="M423" i="26" s="1"/>
  <c r="X421" i="26"/>
  <c r="Z421" i="26" s="1"/>
  <c r="AA421" i="26" s="1"/>
  <c r="C420" i="26"/>
  <c r="E420" i="26" s="1"/>
  <c r="F420" i="26" s="1"/>
  <c r="Q418" i="26"/>
  <c r="S418" i="26" s="1"/>
  <c r="T418" i="26" s="1"/>
  <c r="AE416" i="26"/>
  <c r="AG416" i="26" s="1"/>
  <c r="AH416" i="26" s="1"/>
  <c r="J415" i="26"/>
  <c r="L415" i="26" s="1"/>
  <c r="M415" i="26" s="1"/>
  <c r="X413" i="26"/>
  <c r="Z413" i="26" s="1"/>
  <c r="AA413" i="26" s="1"/>
  <c r="C412" i="26"/>
  <c r="E412" i="26" s="1"/>
  <c r="F412" i="26" s="1"/>
  <c r="Q410" i="26"/>
  <c r="S410" i="26" s="1"/>
  <c r="T410" i="26" s="1"/>
  <c r="AE398" i="26"/>
  <c r="AG398" i="26" s="1"/>
  <c r="AH398" i="26" s="1"/>
  <c r="J397" i="26"/>
  <c r="L397" i="26" s="1"/>
  <c r="M397" i="26" s="1"/>
  <c r="X395" i="26"/>
  <c r="Z395" i="26" s="1"/>
  <c r="AA395" i="26" s="1"/>
  <c r="AE394" i="26"/>
  <c r="AG394" i="26" s="1"/>
  <c r="AH394" i="26" s="1"/>
  <c r="J393" i="26"/>
  <c r="L393" i="26" s="1"/>
  <c r="M393" i="26" s="1"/>
  <c r="X391" i="26"/>
  <c r="Z391" i="26" s="1"/>
  <c r="AA391" i="26" s="1"/>
  <c r="C390" i="26"/>
  <c r="E390" i="26" s="1"/>
  <c r="F390" i="26" s="1"/>
  <c r="Q388" i="26"/>
  <c r="S388" i="26" s="1"/>
  <c r="T388" i="26" s="1"/>
  <c r="C386" i="26"/>
  <c r="E386" i="26" s="1"/>
  <c r="F386" i="26" s="1"/>
  <c r="Q384" i="26"/>
  <c r="S384" i="26" s="1"/>
  <c r="T384" i="26" s="1"/>
  <c r="X383" i="26"/>
  <c r="Z383" i="26" s="1"/>
  <c r="AA383" i="26" s="1"/>
  <c r="C382" i="26"/>
  <c r="E382" i="26" s="1"/>
  <c r="F382" i="26" s="1"/>
  <c r="Q380" i="26"/>
  <c r="S380" i="26" s="1"/>
  <c r="T380" i="26" s="1"/>
  <c r="X379" i="26"/>
  <c r="Z379" i="26" s="1"/>
  <c r="AA379" i="26" s="1"/>
  <c r="AE378" i="26"/>
  <c r="AG378" i="26" s="1"/>
  <c r="AH378" i="26" s="1"/>
  <c r="C378" i="26"/>
  <c r="E378" i="26" s="1"/>
  <c r="F378" i="26" s="1"/>
  <c r="J377" i="26"/>
  <c r="L377" i="26" s="1"/>
  <c r="M377" i="26" s="1"/>
  <c r="Q376" i="26"/>
  <c r="S376" i="26" s="1"/>
  <c r="T376" i="26" s="1"/>
  <c r="AE374" i="26"/>
  <c r="AG374" i="26" s="1"/>
  <c r="AH374" i="26" s="1"/>
  <c r="C374" i="26"/>
  <c r="E374" i="26" s="1"/>
  <c r="F374" i="26" s="1"/>
  <c r="Q372" i="26"/>
  <c r="S372" i="26" s="1"/>
  <c r="T372" i="26" s="1"/>
  <c r="AE370" i="26"/>
  <c r="AG370" i="26" s="1"/>
  <c r="AH370" i="26" s="1"/>
  <c r="J369" i="26"/>
  <c r="L369" i="26" s="1"/>
  <c r="M369" i="26" s="1"/>
  <c r="X367" i="26"/>
  <c r="Z367" i="26" s="1"/>
  <c r="AA367" i="26" s="1"/>
  <c r="C366" i="26"/>
  <c r="E366" i="26" s="1"/>
  <c r="F366" i="26" s="1"/>
  <c r="Q364" i="26"/>
  <c r="S364" i="26" s="1"/>
  <c r="T364" i="26" s="1"/>
  <c r="AE362" i="26"/>
  <c r="AG362" i="26" s="1"/>
  <c r="AH362" i="26" s="1"/>
  <c r="J361" i="26"/>
  <c r="L361" i="26" s="1"/>
  <c r="M361" i="26" s="1"/>
  <c r="Q360" i="26"/>
  <c r="S360" i="26" s="1"/>
  <c r="T360" i="26" s="1"/>
  <c r="X359" i="26"/>
  <c r="Z359" i="26" s="1"/>
  <c r="AA359" i="26" s="1"/>
  <c r="AE358" i="26"/>
  <c r="AG358" i="26" s="1"/>
  <c r="AH358" i="26" s="1"/>
  <c r="C358" i="26"/>
  <c r="E358" i="26" s="1"/>
  <c r="F358" i="26" s="1"/>
  <c r="J357" i="26"/>
  <c r="L357" i="26" s="1"/>
  <c r="M357" i="26" s="1"/>
  <c r="Q600" i="26"/>
  <c r="S600" i="26" s="1"/>
  <c r="T600" i="26" s="1"/>
  <c r="C586" i="26"/>
  <c r="E586" i="26" s="1"/>
  <c r="F586" i="26" s="1"/>
  <c r="X569" i="26"/>
  <c r="Z569" i="26" s="1"/>
  <c r="AA569" i="26" s="1"/>
  <c r="J563" i="26"/>
  <c r="L563" i="26" s="1"/>
  <c r="M563" i="26" s="1"/>
  <c r="AE556" i="26"/>
  <c r="AG556" i="26" s="1"/>
  <c r="AH556" i="26" s="1"/>
  <c r="Q550" i="26"/>
  <c r="S550" i="26" s="1"/>
  <c r="T550" i="26" s="1"/>
  <c r="C544" i="26"/>
  <c r="E544" i="26" s="1"/>
  <c r="F544" i="26" s="1"/>
  <c r="X537" i="26"/>
  <c r="Z537" i="26" s="1"/>
  <c r="AA537" i="26" s="1"/>
  <c r="J531" i="26"/>
  <c r="L531" i="26" s="1"/>
  <c r="M531" i="26" s="1"/>
  <c r="AE524" i="26"/>
  <c r="AG524" i="26" s="1"/>
  <c r="AH524" i="26" s="1"/>
  <c r="X31" i="26"/>
  <c r="Z31" i="26" s="1"/>
  <c r="AA31" i="26" s="1"/>
  <c r="J18" i="26"/>
  <c r="L18" i="26" s="1"/>
  <c r="M18" i="26" s="1"/>
  <c r="C489" i="26"/>
  <c r="E489" i="26" s="1"/>
  <c r="F489" i="26" s="1"/>
  <c r="X478" i="26"/>
  <c r="Z478" i="26" s="1"/>
  <c r="AA478" i="26" s="1"/>
  <c r="C477" i="26"/>
  <c r="E477" i="26" s="1"/>
  <c r="F477" i="26" s="1"/>
  <c r="Q475" i="26"/>
  <c r="S475" i="26" s="1"/>
  <c r="T475" i="26" s="1"/>
  <c r="AE473" i="26"/>
  <c r="AG473" i="26" s="1"/>
  <c r="AH473" i="26" s="1"/>
  <c r="J472" i="26"/>
  <c r="L472" i="26" s="1"/>
  <c r="M472" i="26" s="1"/>
  <c r="X470" i="26"/>
  <c r="Z470" i="26" s="1"/>
  <c r="AA470" i="26" s="1"/>
  <c r="C469" i="26"/>
  <c r="E469" i="26" s="1"/>
  <c r="F469" i="26" s="1"/>
  <c r="Q467" i="26"/>
  <c r="S467" i="26" s="1"/>
  <c r="T467" i="26" s="1"/>
  <c r="AE455" i="26"/>
  <c r="AG455" i="26" s="1"/>
  <c r="AH455" i="26" s="1"/>
  <c r="J454" i="26"/>
  <c r="L454" i="26" s="1"/>
  <c r="M454" i="26" s="1"/>
  <c r="X452" i="26"/>
  <c r="Z452" i="26" s="1"/>
  <c r="AA452" i="26" s="1"/>
  <c r="C451" i="26"/>
  <c r="E451" i="26" s="1"/>
  <c r="F451" i="26" s="1"/>
  <c r="Q449" i="26"/>
  <c r="S449" i="26" s="1"/>
  <c r="T449" i="26" s="1"/>
  <c r="AE447" i="26"/>
  <c r="AG447" i="26" s="1"/>
  <c r="AH447" i="26" s="1"/>
  <c r="J446" i="26"/>
  <c r="L446" i="26" s="1"/>
  <c r="M446" i="26" s="1"/>
  <c r="X444" i="26"/>
  <c r="Z444" i="26" s="1"/>
  <c r="AA444" i="26" s="1"/>
  <c r="AE443" i="26"/>
  <c r="AG443" i="26" s="1"/>
  <c r="AH443" i="26" s="1"/>
  <c r="Q441" i="26"/>
  <c r="S441" i="26" s="1"/>
  <c r="T441" i="26" s="1"/>
  <c r="X440" i="26"/>
  <c r="Z440" i="26" s="1"/>
  <c r="AA440" i="26" s="1"/>
  <c r="C439" i="26"/>
  <c r="E439" i="26" s="1"/>
  <c r="F439" i="26" s="1"/>
  <c r="X436" i="26"/>
  <c r="Z436" i="26" s="1"/>
  <c r="AA436" i="26" s="1"/>
  <c r="C435" i="26"/>
  <c r="E435" i="26" s="1"/>
  <c r="F435" i="26" s="1"/>
  <c r="J434" i="26"/>
  <c r="L434" i="26" s="1"/>
  <c r="M434" i="26" s="1"/>
  <c r="X432" i="26"/>
  <c r="Z432" i="26" s="1"/>
  <c r="AA432" i="26" s="1"/>
  <c r="C431" i="26"/>
  <c r="E431" i="26" s="1"/>
  <c r="F431" i="26" s="1"/>
  <c r="Q429" i="26"/>
  <c r="S429" i="26" s="1"/>
  <c r="T429" i="26" s="1"/>
  <c r="C427" i="26"/>
  <c r="E427" i="26" s="1"/>
  <c r="F427" i="26" s="1"/>
  <c r="J426" i="26"/>
  <c r="L426" i="26" s="1"/>
  <c r="M426" i="26" s="1"/>
  <c r="X424" i="26"/>
  <c r="Z424" i="26" s="1"/>
  <c r="AA424" i="26" s="1"/>
  <c r="C423" i="26"/>
  <c r="E423" i="26" s="1"/>
  <c r="F423" i="26" s="1"/>
  <c r="Q421" i="26"/>
  <c r="S421" i="26" s="1"/>
  <c r="T421" i="26" s="1"/>
  <c r="C419" i="26"/>
  <c r="E419" i="26" s="1"/>
  <c r="F419" i="26" s="1"/>
  <c r="Q417" i="26"/>
  <c r="S417" i="26" s="1"/>
  <c r="T417" i="26" s="1"/>
  <c r="AE415" i="26"/>
  <c r="AG415" i="26" s="1"/>
  <c r="AH415" i="26" s="1"/>
  <c r="J414" i="26"/>
  <c r="L414" i="26" s="1"/>
  <c r="M414" i="26" s="1"/>
  <c r="Q413" i="26"/>
  <c r="S413" i="26" s="1"/>
  <c r="T413" i="26" s="1"/>
  <c r="AE411" i="26"/>
  <c r="AG411" i="26" s="1"/>
  <c r="AH411" i="26" s="1"/>
  <c r="Q409" i="26"/>
  <c r="S409" i="26" s="1"/>
  <c r="AE397" i="26"/>
  <c r="AG397" i="26" s="1"/>
  <c r="AH397" i="26" s="1"/>
  <c r="J396" i="26"/>
  <c r="L396" i="26" s="1"/>
  <c r="M396" i="26" s="1"/>
  <c r="X394" i="26"/>
  <c r="Z394" i="26" s="1"/>
  <c r="AA394" i="26" s="1"/>
  <c r="C393" i="26"/>
  <c r="E393" i="26" s="1"/>
  <c r="F393" i="26" s="1"/>
  <c r="Q391" i="26"/>
  <c r="S391" i="26" s="1"/>
  <c r="T391" i="26" s="1"/>
  <c r="AE389" i="26"/>
  <c r="AG389" i="26" s="1"/>
  <c r="AH389" i="26" s="1"/>
  <c r="J388" i="26"/>
  <c r="L388" i="26" s="1"/>
  <c r="M388" i="26" s="1"/>
  <c r="X386" i="26"/>
  <c r="Z386" i="26" s="1"/>
  <c r="AA386" i="26" s="1"/>
  <c r="C385" i="26"/>
  <c r="E385" i="26" s="1"/>
  <c r="F385" i="26" s="1"/>
  <c r="Q383" i="26"/>
  <c r="S383" i="26" s="1"/>
  <c r="T383" i="26" s="1"/>
  <c r="AE381" i="26"/>
  <c r="AG381" i="26" s="1"/>
  <c r="AH381" i="26" s="1"/>
  <c r="J380" i="26"/>
  <c r="L380" i="26" s="1"/>
  <c r="M380" i="26" s="1"/>
  <c r="X378" i="26"/>
  <c r="Z378" i="26" s="1"/>
  <c r="AA378" i="26" s="1"/>
  <c r="C377" i="26"/>
  <c r="E377" i="26" s="1"/>
  <c r="F377" i="26" s="1"/>
  <c r="Q375" i="26"/>
  <c r="S375" i="26" s="1"/>
  <c r="T375" i="26" s="1"/>
  <c r="AE373" i="26"/>
  <c r="AG373" i="26" s="1"/>
  <c r="AH373" i="26" s="1"/>
  <c r="Q371" i="26"/>
  <c r="S371" i="26" s="1"/>
  <c r="T371" i="26" s="1"/>
  <c r="AE369" i="26"/>
  <c r="AG369" i="26" s="1"/>
  <c r="AH369" i="26" s="1"/>
  <c r="J368" i="26"/>
  <c r="L368" i="26" s="1"/>
  <c r="M368" i="26" s="1"/>
  <c r="X366" i="26"/>
  <c r="Z366" i="26" s="1"/>
  <c r="AA366" i="26" s="1"/>
  <c r="C365" i="26"/>
  <c r="E365" i="26" s="1"/>
  <c r="F365" i="26" s="1"/>
  <c r="J364" i="26"/>
  <c r="L364" i="26" s="1"/>
  <c r="M364" i="26" s="1"/>
  <c r="X362" i="26"/>
  <c r="Z362" i="26" s="1"/>
  <c r="AA362" i="26" s="1"/>
  <c r="J360" i="26"/>
  <c r="L360" i="26" s="1"/>
  <c r="M360" i="26" s="1"/>
  <c r="X358" i="26"/>
  <c r="Z358" i="26" s="1"/>
  <c r="AA358" i="26" s="1"/>
  <c r="C357" i="26"/>
  <c r="E357" i="26" s="1"/>
  <c r="F357" i="26" s="1"/>
  <c r="Q355" i="26"/>
  <c r="S355" i="26" s="1"/>
  <c r="T355" i="26" s="1"/>
  <c r="AE353" i="26"/>
  <c r="AG353" i="26" s="1"/>
  <c r="AH353" i="26" s="1"/>
  <c r="J352" i="26"/>
  <c r="L352" i="26" s="1"/>
  <c r="X340" i="26"/>
  <c r="Z340" i="26" s="1"/>
  <c r="AA340" i="26" s="1"/>
  <c r="C339" i="26"/>
  <c r="E339" i="26" s="1"/>
  <c r="F339" i="26" s="1"/>
  <c r="Q337" i="26"/>
  <c r="S337" i="26" s="1"/>
  <c r="T337" i="26" s="1"/>
  <c r="J623" i="26"/>
  <c r="L623" i="26" s="1"/>
  <c r="M623" i="26" s="1"/>
  <c r="X614" i="26"/>
  <c r="Z614" i="26" s="1"/>
  <c r="AA614" i="26" s="1"/>
  <c r="Q610" i="26"/>
  <c r="S610" i="26" s="1"/>
  <c r="T610" i="26" s="1"/>
  <c r="J603" i="26"/>
  <c r="L603" i="26" s="1"/>
  <c r="M603" i="26" s="1"/>
  <c r="C582" i="26"/>
  <c r="E582" i="26" s="1"/>
  <c r="F582" i="26" s="1"/>
  <c r="X565" i="26"/>
  <c r="Z565" i="26" s="1"/>
  <c r="AA565" i="26" s="1"/>
  <c r="J559" i="26"/>
  <c r="L559" i="26" s="1"/>
  <c r="M559" i="26" s="1"/>
  <c r="AE552" i="26"/>
  <c r="AG552" i="26" s="1"/>
  <c r="AH552" i="26" s="1"/>
  <c r="Q546" i="26"/>
  <c r="S546" i="26" s="1"/>
  <c r="T546" i="26" s="1"/>
  <c r="C540" i="26"/>
  <c r="E540" i="26" s="1"/>
  <c r="F540" i="26" s="1"/>
  <c r="X533" i="26"/>
  <c r="Z533" i="26" s="1"/>
  <c r="AA533" i="26" s="1"/>
  <c r="J527" i="26"/>
  <c r="L527" i="26" s="1"/>
  <c r="M527" i="26" s="1"/>
  <c r="AE510" i="26"/>
  <c r="AG510" i="26" s="1"/>
  <c r="AH510" i="26" s="1"/>
  <c r="Q508" i="26"/>
  <c r="S508" i="26" s="1"/>
  <c r="T508" i="26" s="1"/>
  <c r="Q507" i="26"/>
  <c r="S507" i="26" s="1"/>
  <c r="T507" i="26" s="1"/>
  <c r="X506" i="26"/>
  <c r="Z506" i="26" s="1"/>
  <c r="AA506" i="26" s="1"/>
  <c r="AE505" i="26"/>
  <c r="AG505" i="26" s="1"/>
  <c r="AH505" i="26" s="1"/>
  <c r="C505" i="26"/>
  <c r="E505" i="26" s="1"/>
  <c r="F505" i="26" s="1"/>
  <c r="J504" i="26"/>
  <c r="L504" i="26" s="1"/>
  <c r="M504" i="26" s="1"/>
  <c r="Q503" i="26"/>
  <c r="S503" i="26" s="1"/>
  <c r="T503" i="26" s="1"/>
  <c r="X502" i="26"/>
  <c r="Z502" i="26" s="1"/>
  <c r="AA502" i="26" s="1"/>
  <c r="AE501" i="26"/>
  <c r="AG501" i="26" s="1"/>
  <c r="AH501" i="26" s="1"/>
  <c r="C501" i="26"/>
  <c r="E501" i="26" s="1"/>
  <c r="F501" i="26" s="1"/>
  <c r="J500" i="26"/>
  <c r="L500" i="26" s="1"/>
  <c r="M500" i="26" s="1"/>
  <c r="Q499" i="26"/>
  <c r="S499" i="26" s="1"/>
  <c r="T499" i="26" s="1"/>
  <c r="X498" i="26"/>
  <c r="Z498" i="26" s="1"/>
  <c r="AA498" i="26" s="1"/>
  <c r="AE497" i="26"/>
  <c r="AG497" i="26" s="1"/>
  <c r="AH497" i="26" s="1"/>
  <c r="C497" i="26"/>
  <c r="E497" i="26" s="1"/>
  <c r="F497" i="26" s="1"/>
  <c r="J496" i="26"/>
  <c r="L496" i="26" s="1"/>
  <c r="M496" i="26" s="1"/>
  <c r="Q495" i="26"/>
  <c r="S495" i="26" s="1"/>
  <c r="T495" i="26" s="1"/>
  <c r="X494" i="26"/>
  <c r="Z494" i="26" s="1"/>
  <c r="AA494" i="26" s="1"/>
  <c r="AE493" i="26"/>
  <c r="AG493" i="26" s="1"/>
  <c r="AH493" i="26" s="1"/>
  <c r="C493" i="26"/>
  <c r="E493" i="26" s="1"/>
  <c r="F493" i="26" s="1"/>
  <c r="J492" i="26"/>
  <c r="L492" i="26" s="1"/>
  <c r="M492" i="26" s="1"/>
  <c r="Q491" i="26"/>
  <c r="S491" i="26" s="1"/>
  <c r="T491" i="26" s="1"/>
  <c r="X490" i="26"/>
  <c r="Z490" i="26" s="1"/>
  <c r="AA490" i="26" s="1"/>
  <c r="AE489" i="26"/>
  <c r="AG489" i="26" s="1"/>
  <c r="AH489" i="26" s="1"/>
  <c r="J488" i="26"/>
  <c r="L488" i="26" s="1"/>
  <c r="M488" i="26" s="1"/>
  <c r="Q487" i="26"/>
  <c r="S487" i="26" s="1"/>
  <c r="T487" i="26" s="1"/>
  <c r="X486" i="26"/>
  <c r="Z486" i="26" s="1"/>
  <c r="AA486" i="26" s="1"/>
  <c r="AE485" i="26"/>
  <c r="AG485" i="26" s="1"/>
  <c r="AH485" i="26" s="1"/>
  <c r="C485" i="26"/>
  <c r="E485" i="26" s="1"/>
  <c r="F485" i="26" s="1"/>
  <c r="J484" i="26"/>
  <c r="L484" i="26" s="1"/>
  <c r="M484" i="26" s="1"/>
  <c r="Q483" i="26"/>
  <c r="S483" i="26" s="1"/>
  <c r="T483" i="26" s="1"/>
  <c r="X482" i="26"/>
  <c r="Z482" i="26" s="1"/>
  <c r="AA482" i="26" s="1"/>
  <c r="AE481" i="26"/>
  <c r="AG481" i="26" s="1"/>
  <c r="AH481" i="26" s="1"/>
  <c r="C481" i="26"/>
  <c r="E481" i="26" s="1"/>
  <c r="F481" i="26" s="1"/>
  <c r="J480" i="26"/>
  <c r="L480" i="26" s="1"/>
  <c r="M480" i="26" s="1"/>
  <c r="Q479" i="26"/>
  <c r="S479" i="26" s="1"/>
  <c r="T479" i="26" s="1"/>
  <c r="AE477" i="26"/>
  <c r="AG477" i="26" s="1"/>
  <c r="AH477" i="26" s="1"/>
  <c r="J476" i="26"/>
  <c r="L476" i="26" s="1"/>
  <c r="M476" i="26" s="1"/>
  <c r="X474" i="26"/>
  <c r="Z474" i="26" s="1"/>
  <c r="AA474" i="26" s="1"/>
  <c r="C473" i="26"/>
  <c r="E473" i="26" s="1"/>
  <c r="F473" i="26" s="1"/>
  <c r="Q471" i="26"/>
  <c r="S471" i="26" s="1"/>
  <c r="T471" i="26" s="1"/>
  <c r="AE469" i="26"/>
  <c r="AG469" i="26" s="1"/>
  <c r="AH469" i="26" s="1"/>
  <c r="J468" i="26"/>
  <c r="L468" i="26" s="1"/>
  <c r="M468" i="26" s="1"/>
  <c r="X466" i="26"/>
  <c r="Z466" i="26" s="1"/>
  <c r="C455" i="26"/>
  <c r="E455" i="26" s="1"/>
  <c r="F455" i="26" s="1"/>
  <c r="Q453" i="26"/>
  <c r="S453" i="26" s="1"/>
  <c r="T453" i="26" s="1"/>
  <c r="AE451" i="26"/>
  <c r="AG451" i="26" s="1"/>
  <c r="AH451" i="26" s="1"/>
  <c r="J450" i="26"/>
  <c r="L450" i="26" s="1"/>
  <c r="M450" i="26" s="1"/>
  <c r="X448" i="26"/>
  <c r="Z448" i="26" s="1"/>
  <c r="AA448" i="26" s="1"/>
  <c r="C447" i="26"/>
  <c r="E447" i="26" s="1"/>
  <c r="F447" i="26" s="1"/>
  <c r="Q445" i="26"/>
  <c r="S445" i="26" s="1"/>
  <c r="T445" i="26" s="1"/>
  <c r="C443" i="26"/>
  <c r="E443" i="26" s="1"/>
  <c r="F443" i="26" s="1"/>
  <c r="J442" i="26"/>
  <c r="L442" i="26" s="1"/>
  <c r="M442" i="26" s="1"/>
  <c r="AE439" i="26"/>
  <c r="AG439" i="26" s="1"/>
  <c r="AH439" i="26" s="1"/>
  <c r="J438" i="26"/>
  <c r="L438" i="26" s="1"/>
  <c r="M438" i="26" s="1"/>
  <c r="Q437" i="26"/>
  <c r="S437" i="26" s="1"/>
  <c r="T437" i="26" s="1"/>
  <c r="AE435" i="26"/>
  <c r="AG435" i="26" s="1"/>
  <c r="AH435" i="26" s="1"/>
  <c r="Q433" i="26"/>
  <c r="S433" i="26" s="1"/>
  <c r="T433" i="26" s="1"/>
  <c r="AE431" i="26"/>
  <c r="AG431" i="26" s="1"/>
  <c r="AH431" i="26" s="1"/>
  <c r="J430" i="26"/>
  <c r="L430" i="26" s="1"/>
  <c r="M430" i="26" s="1"/>
  <c r="X428" i="26"/>
  <c r="Z428" i="26" s="1"/>
  <c r="AA428" i="26" s="1"/>
  <c r="AE427" i="26"/>
  <c r="AG427" i="26" s="1"/>
  <c r="AH427" i="26" s="1"/>
  <c r="Q425" i="26"/>
  <c r="S425" i="26" s="1"/>
  <c r="T425" i="26" s="1"/>
  <c r="AE423" i="26"/>
  <c r="AG423" i="26" s="1"/>
  <c r="AH423" i="26" s="1"/>
  <c r="J422" i="26"/>
  <c r="L422" i="26" s="1"/>
  <c r="M422" i="26" s="1"/>
  <c r="X420" i="26"/>
  <c r="Z420" i="26" s="1"/>
  <c r="AA420" i="26" s="1"/>
  <c r="AE419" i="26"/>
  <c r="AG419" i="26" s="1"/>
  <c r="AH419" i="26" s="1"/>
  <c r="J418" i="26"/>
  <c r="L418" i="26" s="1"/>
  <c r="M418" i="26" s="1"/>
  <c r="X416" i="26"/>
  <c r="Z416" i="26" s="1"/>
  <c r="AA416" i="26" s="1"/>
  <c r="C415" i="26"/>
  <c r="E415" i="26" s="1"/>
  <c r="F415" i="26" s="1"/>
  <c r="X412" i="26"/>
  <c r="Z412" i="26" s="1"/>
  <c r="AA412" i="26" s="1"/>
  <c r="C411" i="26"/>
  <c r="E411" i="26" s="1"/>
  <c r="F411" i="26" s="1"/>
  <c r="J410" i="26"/>
  <c r="L410" i="26" s="1"/>
  <c r="M410" i="26" s="1"/>
  <c r="X398" i="26"/>
  <c r="Z398" i="26" s="1"/>
  <c r="AA398" i="26" s="1"/>
  <c r="C397" i="26"/>
  <c r="E397" i="26" s="1"/>
  <c r="F397" i="26" s="1"/>
  <c r="Q395" i="26"/>
  <c r="S395" i="26" s="1"/>
  <c r="T395" i="26" s="1"/>
  <c r="AE393" i="26"/>
  <c r="AG393" i="26" s="1"/>
  <c r="AH393" i="26" s="1"/>
  <c r="J392" i="26"/>
  <c r="L392" i="26" s="1"/>
  <c r="M392" i="26" s="1"/>
  <c r="X390" i="26"/>
  <c r="Z390" i="26" s="1"/>
  <c r="AA390" i="26" s="1"/>
  <c r="C389" i="26"/>
  <c r="E389" i="26" s="1"/>
  <c r="F389" i="26" s="1"/>
  <c r="Q387" i="26"/>
  <c r="S387" i="26" s="1"/>
  <c r="T387" i="26" s="1"/>
  <c r="AE385" i="26"/>
  <c r="AG385" i="26" s="1"/>
  <c r="AH385" i="26" s="1"/>
  <c r="J384" i="26"/>
  <c r="L384" i="26" s="1"/>
  <c r="M384" i="26" s="1"/>
  <c r="X382" i="26"/>
  <c r="Z382" i="26" s="1"/>
  <c r="AA382" i="26" s="1"/>
  <c r="C381" i="26"/>
  <c r="E381" i="26" s="1"/>
  <c r="F381" i="26" s="1"/>
  <c r="Q379" i="26"/>
  <c r="S379" i="26" s="1"/>
  <c r="T379" i="26" s="1"/>
  <c r="AE377" i="26"/>
  <c r="AG377" i="26" s="1"/>
  <c r="AH377" i="26" s="1"/>
  <c r="J376" i="26"/>
  <c r="L376" i="26" s="1"/>
  <c r="M376" i="26" s="1"/>
  <c r="X374" i="26"/>
  <c r="Z374" i="26" s="1"/>
  <c r="AA374" i="26" s="1"/>
  <c r="C373" i="26"/>
  <c r="E373" i="26" s="1"/>
  <c r="F373" i="26" s="1"/>
  <c r="J372" i="26"/>
  <c r="L372" i="26" s="1"/>
  <c r="M372" i="26" s="1"/>
  <c r="X370" i="26"/>
  <c r="Z370" i="26" s="1"/>
  <c r="AA370" i="26" s="1"/>
  <c r="C369" i="26"/>
  <c r="E369" i="26" s="1"/>
  <c r="F369" i="26" s="1"/>
  <c r="Q367" i="26"/>
  <c r="S367" i="26" s="1"/>
  <c r="T367" i="26" s="1"/>
  <c r="AE365" i="26"/>
  <c r="AG365" i="26" s="1"/>
  <c r="AH365" i="26" s="1"/>
  <c r="Q363" i="26"/>
  <c r="S363" i="26" s="1"/>
  <c r="T363" i="26" s="1"/>
  <c r="AE361" i="26"/>
  <c r="AG361" i="26" s="1"/>
  <c r="AH361" i="26" s="1"/>
  <c r="C361" i="26"/>
  <c r="E361" i="26" s="1"/>
  <c r="F361" i="26" s="1"/>
  <c r="Q359" i="26"/>
  <c r="S359" i="26" s="1"/>
  <c r="T359" i="26" s="1"/>
  <c r="AE357" i="26"/>
  <c r="AG357" i="26" s="1"/>
  <c r="AH357" i="26" s="1"/>
  <c r="J356" i="26"/>
  <c r="L356" i="26" s="1"/>
  <c r="M356" i="26" s="1"/>
  <c r="X354" i="26"/>
  <c r="Z354" i="26" s="1"/>
  <c r="AA354" i="26" s="1"/>
  <c r="C353" i="26"/>
  <c r="E353" i="26" s="1"/>
  <c r="F353" i="26" s="1"/>
  <c r="Q341" i="26"/>
  <c r="S341" i="26" s="1"/>
  <c r="T341" i="26" s="1"/>
  <c r="AE339" i="26"/>
  <c r="AG339" i="26" s="1"/>
  <c r="AH339" i="26" s="1"/>
  <c r="J338" i="26"/>
  <c r="L338" i="26" s="1"/>
  <c r="M338" i="26" s="1"/>
  <c r="AE586" i="26"/>
  <c r="AG586" i="26" s="1"/>
  <c r="AH586" i="26" s="1"/>
  <c r="J551" i="26"/>
  <c r="L551" i="26" s="1"/>
  <c r="M551" i="26" s="1"/>
  <c r="X525" i="26"/>
  <c r="Z525" i="26" s="1"/>
  <c r="AA525" i="26" s="1"/>
  <c r="X501" i="26"/>
  <c r="Z501" i="26" s="1"/>
  <c r="AA501" i="26" s="1"/>
  <c r="J495" i="26"/>
  <c r="L495" i="26" s="1"/>
  <c r="M495" i="26" s="1"/>
  <c r="AE488" i="26"/>
  <c r="AG488" i="26" s="1"/>
  <c r="AH488" i="26" s="1"/>
  <c r="Q482" i="26"/>
  <c r="S482" i="26" s="1"/>
  <c r="T482" i="26" s="1"/>
  <c r="C476" i="26"/>
  <c r="E476" i="26" s="1"/>
  <c r="F476" i="26" s="1"/>
  <c r="X469" i="26"/>
  <c r="Z469" i="26" s="1"/>
  <c r="AA469" i="26" s="1"/>
  <c r="J453" i="26"/>
  <c r="L453" i="26" s="1"/>
  <c r="M453" i="26" s="1"/>
  <c r="AE446" i="26"/>
  <c r="AG446" i="26" s="1"/>
  <c r="AH446" i="26" s="1"/>
  <c r="Q440" i="26"/>
  <c r="S440" i="26" s="1"/>
  <c r="T440" i="26" s="1"/>
  <c r="C434" i="26"/>
  <c r="E434" i="26" s="1"/>
  <c r="F434" i="26" s="1"/>
  <c r="X427" i="26"/>
  <c r="Z427" i="26" s="1"/>
  <c r="AA427" i="26" s="1"/>
  <c r="J421" i="26"/>
  <c r="L421" i="26" s="1"/>
  <c r="M421" i="26" s="1"/>
  <c r="AE414" i="26"/>
  <c r="AG414" i="26" s="1"/>
  <c r="AH414" i="26" s="1"/>
  <c r="Q398" i="26"/>
  <c r="S398" i="26" s="1"/>
  <c r="T398" i="26" s="1"/>
  <c r="C392" i="26"/>
  <c r="E392" i="26" s="1"/>
  <c r="F392" i="26" s="1"/>
  <c r="Q354" i="26"/>
  <c r="S354" i="26" s="1"/>
  <c r="T354" i="26" s="1"/>
  <c r="X352" i="26"/>
  <c r="Z352" i="26" s="1"/>
  <c r="AE340" i="26"/>
  <c r="AG340" i="26" s="1"/>
  <c r="AH340" i="26" s="1"/>
  <c r="C338" i="26"/>
  <c r="E338" i="26" s="1"/>
  <c r="F338" i="26" s="1"/>
  <c r="Q49" i="26"/>
  <c r="S49" i="26" s="1"/>
  <c r="T49" i="26" s="1"/>
  <c r="X341" i="26"/>
  <c r="Z341" i="26" s="1"/>
  <c r="AA341" i="26" s="1"/>
  <c r="C337" i="26"/>
  <c r="E337" i="26" s="1"/>
  <c r="F337" i="26" s="1"/>
  <c r="Q335" i="26"/>
  <c r="S335" i="26" s="1"/>
  <c r="T335" i="26" s="1"/>
  <c r="AE333" i="26"/>
  <c r="AG333" i="26" s="1"/>
  <c r="AH333" i="26" s="1"/>
  <c r="J332" i="26"/>
  <c r="L332" i="26" s="1"/>
  <c r="M332" i="26" s="1"/>
  <c r="X330" i="26"/>
  <c r="Z330" i="26" s="1"/>
  <c r="AA330" i="26" s="1"/>
  <c r="AE329" i="26"/>
  <c r="AG329" i="26" s="1"/>
  <c r="AH329" i="26" s="1"/>
  <c r="J328" i="26"/>
  <c r="L328" i="26" s="1"/>
  <c r="M328" i="26" s="1"/>
  <c r="X326" i="26"/>
  <c r="Z326" i="26" s="1"/>
  <c r="AA326" i="26" s="1"/>
  <c r="C325" i="26"/>
  <c r="E325" i="26" s="1"/>
  <c r="F325" i="26" s="1"/>
  <c r="Q323" i="26"/>
  <c r="S323" i="26" s="1"/>
  <c r="T323" i="26" s="1"/>
  <c r="X322" i="26"/>
  <c r="Z322" i="26" s="1"/>
  <c r="AA322" i="26" s="1"/>
  <c r="C321" i="26"/>
  <c r="E321" i="26" s="1"/>
  <c r="F321" i="26" s="1"/>
  <c r="J320" i="26"/>
  <c r="L320" i="26" s="1"/>
  <c r="M320" i="26" s="1"/>
  <c r="X318" i="26"/>
  <c r="Z318" i="26" s="1"/>
  <c r="AA318" i="26" s="1"/>
  <c r="C317" i="26"/>
  <c r="E317" i="26" s="1"/>
  <c r="F317" i="26" s="1"/>
  <c r="Q315" i="26"/>
  <c r="S315" i="26" s="1"/>
  <c r="T315" i="26" s="1"/>
  <c r="AE313" i="26"/>
  <c r="AG313" i="26" s="1"/>
  <c r="AH313" i="26" s="1"/>
  <c r="J312" i="26"/>
  <c r="L312" i="26" s="1"/>
  <c r="M312" i="26" s="1"/>
  <c r="Q311" i="26"/>
  <c r="S311" i="26" s="1"/>
  <c r="T311" i="26" s="1"/>
  <c r="AE309" i="26"/>
  <c r="AG309" i="26" s="1"/>
  <c r="AH309" i="26" s="1"/>
  <c r="J308" i="26"/>
  <c r="L308" i="26" s="1"/>
  <c r="M308" i="26" s="1"/>
  <c r="X306" i="26"/>
  <c r="Z306" i="26" s="1"/>
  <c r="AA306" i="26" s="1"/>
  <c r="C305" i="26"/>
  <c r="E305" i="26" s="1"/>
  <c r="F305" i="26" s="1"/>
  <c r="J304" i="26"/>
  <c r="L304" i="26" s="1"/>
  <c r="M304" i="26" s="1"/>
  <c r="X302" i="26"/>
  <c r="Z302" i="26" s="1"/>
  <c r="AA302" i="26" s="1"/>
  <c r="C301" i="26"/>
  <c r="E301" i="26" s="1"/>
  <c r="F301" i="26" s="1"/>
  <c r="Q299" i="26"/>
  <c r="S299" i="26" s="1"/>
  <c r="T299" i="26" s="1"/>
  <c r="X298" i="26"/>
  <c r="Z298" i="26" s="1"/>
  <c r="AA298" i="26" s="1"/>
  <c r="C297" i="26"/>
  <c r="E297" i="26" s="1"/>
  <c r="F297" i="26" s="1"/>
  <c r="Q295" i="26"/>
  <c r="S295" i="26" s="1"/>
  <c r="AE283" i="26"/>
  <c r="AG283" i="26" s="1"/>
  <c r="AH283" i="26" s="1"/>
  <c r="C283" i="26"/>
  <c r="E283" i="26" s="1"/>
  <c r="F283" i="26" s="1"/>
  <c r="Q281" i="26"/>
  <c r="S281" i="26" s="1"/>
  <c r="T281" i="26" s="1"/>
  <c r="AE279" i="26"/>
  <c r="AG279" i="26" s="1"/>
  <c r="AH279" i="26" s="1"/>
  <c r="J278" i="26"/>
  <c r="L278" i="26" s="1"/>
  <c r="M278" i="26" s="1"/>
  <c r="Q277" i="26"/>
  <c r="S277" i="26" s="1"/>
  <c r="T277" i="26" s="1"/>
  <c r="AE275" i="26"/>
  <c r="AG275" i="26" s="1"/>
  <c r="AH275" i="26" s="1"/>
  <c r="J274" i="26"/>
  <c r="L274" i="26" s="1"/>
  <c r="M274" i="26" s="1"/>
  <c r="X272" i="26"/>
  <c r="Z272" i="26" s="1"/>
  <c r="AA272" i="26" s="1"/>
  <c r="C271" i="26"/>
  <c r="E271" i="26" s="1"/>
  <c r="F271" i="26" s="1"/>
  <c r="J270" i="26"/>
  <c r="L270" i="26" s="1"/>
  <c r="M270" i="26" s="1"/>
  <c r="X268" i="26"/>
  <c r="Z268" i="26" s="1"/>
  <c r="AA268" i="26" s="1"/>
  <c r="C267" i="26"/>
  <c r="E267" i="26" s="1"/>
  <c r="F267" i="26" s="1"/>
  <c r="Q265" i="26"/>
  <c r="S265" i="26" s="1"/>
  <c r="T265" i="26" s="1"/>
  <c r="AE263" i="26"/>
  <c r="AG263" i="26" s="1"/>
  <c r="AH263" i="26" s="1"/>
  <c r="C263" i="26"/>
  <c r="E263" i="26" s="1"/>
  <c r="F263" i="26" s="1"/>
  <c r="Q261" i="26"/>
  <c r="S261" i="26" s="1"/>
  <c r="T261" i="26" s="1"/>
  <c r="Q611" i="26"/>
  <c r="S611" i="26" s="1"/>
  <c r="T611" i="26" s="1"/>
  <c r="X561" i="26"/>
  <c r="Z561" i="26" s="1"/>
  <c r="AA561" i="26" s="1"/>
  <c r="C536" i="26"/>
  <c r="E536" i="26" s="1"/>
  <c r="F536" i="26" s="1"/>
  <c r="C504" i="26"/>
  <c r="E504" i="26" s="1"/>
  <c r="F504" i="26" s="1"/>
  <c r="X497" i="26"/>
  <c r="Z497" i="26" s="1"/>
  <c r="AA497" i="26" s="1"/>
  <c r="J491" i="26"/>
  <c r="L491" i="26" s="1"/>
  <c r="M491" i="26" s="1"/>
  <c r="AE484" i="26"/>
  <c r="AG484" i="26" s="1"/>
  <c r="AH484" i="26" s="1"/>
  <c r="Q478" i="26"/>
  <c r="S478" i="26" s="1"/>
  <c r="T478" i="26" s="1"/>
  <c r="C472" i="26"/>
  <c r="E472" i="26" s="1"/>
  <c r="F472" i="26" s="1"/>
  <c r="X455" i="26"/>
  <c r="Z455" i="26" s="1"/>
  <c r="AA455" i="26" s="1"/>
  <c r="J449" i="26"/>
  <c r="L449" i="26" s="1"/>
  <c r="M449" i="26" s="1"/>
  <c r="AE442" i="26"/>
  <c r="AG442" i="26" s="1"/>
  <c r="AH442" i="26" s="1"/>
  <c r="Q436" i="26"/>
  <c r="S436" i="26" s="1"/>
  <c r="T436" i="26" s="1"/>
  <c r="C430" i="26"/>
  <c r="E430" i="26" s="1"/>
  <c r="F430" i="26" s="1"/>
  <c r="X423" i="26"/>
  <c r="Z423" i="26" s="1"/>
  <c r="AA423" i="26" s="1"/>
  <c r="J417" i="26"/>
  <c r="L417" i="26" s="1"/>
  <c r="M417" i="26" s="1"/>
  <c r="AE410" i="26"/>
  <c r="AG410" i="26" s="1"/>
  <c r="AH410" i="26" s="1"/>
  <c r="Q394" i="26"/>
  <c r="S394" i="26" s="1"/>
  <c r="T394" i="26" s="1"/>
  <c r="C388" i="26"/>
  <c r="E388" i="26" s="1"/>
  <c r="F388" i="26" s="1"/>
  <c r="C387" i="26"/>
  <c r="E387" i="26" s="1"/>
  <c r="F387" i="26" s="1"/>
  <c r="AE384" i="26"/>
  <c r="AG384" i="26" s="1"/>
  <c r="AH384" i="26" s="1"/>
  <c r="AE383" i="26"/>
  <c r="AG383" i="26" s="1"/>
  <c r="AH383" i="26" s="1"/>
  <c r="X381" i="26"/>
  <c r="Z381" i="26" s="1"/>
  <c r="AA381" i="26" s="1"/>
  <c r="X380" i="26"/>
  <c r="Z380" i="26" s="1"/>
  <c r="AA380" i="26" s="1"/>
  <c r="Q378" i="26"/>
  <c r="S378" i="26" s="1"/>
  <c r="T378" i="26" s="1"/>
  <c r="Q377" i="26"/>
  <c r="S377" i="26" s="1"/>
  <c r="T377" i="26" s="1"/>
  <c r="J375" i="26"/>
  <c r="L375" i="26" s="1"/>
  <c r="M375" i="26" s="1"/>
  <c r="J374" i="26"/>
  <c r="L374" i="26" s="1"/>
  <c r="M374" i="26" s="1"/>
  <c r="C372" i="26"/>
  <c r="E372" i="26" s="1"/>
  <c r="F372" i="26" s="1"/>
  <c r="C371" i="26"/>
  <c r="E371" i="26" s="1"/>
  <c r="F371" i="26" s="1"/>
  <c r="AE368" i="26"/>
  <c r="AG368" i="26" s="1"/>
  <c r="AH368" i="26" s="1"/>
  <c r="AE367" i="26"/>
  <c r="AG367" i="26" s="1"/>
  <c r="AH367" i="26" s="1"/>
  <c r="X365" i="26"/>
  <c r="Z365" i="26" s="1"/>
  <c r="AA365" i="26" s="1"/>
  <c r="X364" i="26"/>
  <c r="Z364" i="26" s="1"/>
  <c r="AA364" i="26" s="1"/>
  <c r="Q362" i="26"/>
  <c r="S362" i="26" s="1"/>
  <c r="T362" i="26" s="1"/>
  <c r="Q361" i="26"/>
  <c r="S361" i="26" s="1"/>
  <c r="T361" i="26" s="1"/>
  <c r="J359" i="26"/>
  <c r="L359" i="26" s="1"/>
  <c r="M359" i="26" s="1"/>
  <c r="J358" i="26"/>
  <c r="L358" i="26" s="1"/>
  <c r="M358" i="26" s="1"/>
  <c r="J355" i="26"/>
  <c r="L355" i="26" s="1"/>
  <c r="M355" i="26" s="1"/>
  <c r="Q353" i="26"/>
  <c r="S353" i="26" s="1"/>
  <c r="T353" i="26" s="1"/>
  <c r="AE338" i="26"/>
  <c r="AG338" i="26" s="1"/>
  <c r="AH338" i="26" s="1"/>
  <c r="J336" i="26"/>
  <c r="L336" i="26" s="1"/>
  <c r="M336" i="26" s="1"/>
  <c r="X334" i="26"/>
  <c r="Z334" i="26" s="1"/>
  <c r="AA334" i="26" s="1"/>
  <c r="C333" i="26"/>
  <c r="E333" i="26" s="1"/>
  <c r="F333" i="26" s="1"/>
  <c r="Q331" i="26"/>
  <c r="S331" i="26" s="1"/>
  <c r="T331" i="26" s="1"/>
  <c r="C329" i="26"/>
  <c r="E329" i="26" s="1"/>
  <c r="F329" i="26" s="1"/>
  <c r="Q327" i="26"/>
  <c r="S327" i="26" s="1"/>
  <c r="T327" i="26" s="1"/>
  <c r="AE325" i="26"/>
  <c r="AG325" i="26" s="1"/>
  <c r="AH325" i="26" s="1"/>
  <c r="J324" i="26"/>
  <c r="L324" i="26" s="1"/>
  <c r="M324" i="26" s="1"/>
  <c r="AE321" i="26"/>
  <c r="AG321" i="26" s="1"/>
  <c r="AH321" i="26" s="1"/>
  <c r="Q319" i="26"/>
  <c r="S319" i="26" s="1"/>
  <c r="T319" i="26" s="1"/>
  <c r="AE317" i="26"/>
  <c r="AG317" i="26" s="1"/>
  <c r="AH317" i="26" s="1"/>
  <c r="J316" i="26"/>
  <c r="L316" i="26" s="1"/>
  <c r="M316" i="26" s="1"/>
  <c r="X314" i="26"/>
  <c r="Z314" i="26" s="1"/>
  <c r="AA314" i="26" s="1"/>
  <c r="C313" i="26"/>
  <c r="E313" i="26" s="1"/>
  <c r="F313" i="26" s="1"/>
  <c r="X310" i="26"/>
  <c r="Z310" i="26" s="1"/>
  <c r="AA310" i="26" s="1"/>
  <c r="C309" i="26"/>
  <c r="E309" i="26" s="1"/>
  <c r="F309" i="26" s="1"/>
  <c r="Q307" i="26"/>
  <c r="S307" i="26" s="1"/>
  <c r="T307" i="26" s="1"/>
  <c r="AE305" i="26"/>
  <c r="AG305" i="26" s="1"/>
  <c r="AH305" i="26" s="1"/>
  <c r="Q303" i="26"/>
  <c r="S303" i="26" s="1"/>
  <c r="T303" i="26" s="1"/>
  <c r="AE301" i="26"/>
  <c r="AG301" i="26" s="1"/>
  <c r="AH301" i="26" s="1"/>
  <c r="J300" i="26"/>
  <c r="L300" i="26" s="1"/>
  <c r="M300" i="26" s="1"/>
  <c r="AE297" i="26"/>
  <c r="AG297" i="26" s="1"/>
  <c r="AH297" i="26" s="1"/>
  <c r="J296" i="26"/>
  <c r="L296" i="26" s="1"/>
  <c r="M296" i="26" s="1"/>
  <c r="X284" i="26"/>
  <c r="Z284" i="26" s="1"/>
  <c r="AA284" i="26" s="1"/>
  <c r="J282" i="26"/>
  <c r="L282" i="26" s="1"/>
  <c r="M282" i="26" s="1"/>
  <c r="X280" i="26"/>
  <c r="Z280" i="26" s="1"/>
  <c r="AA280" i="26" s="1"/>
  <c r="C279" i="26"/>
  <c r="E279" i="26" s="1"/>
  <c r="F279" i="26" s="1"/>
  <c r="X276" i="26"/>
  <c r="Z276" i="26" s="1"/>
  <c r="AA276" i="26" s="1"/>
  <c r="C275" i="26"/>
  <c r="E275" i="26" s="1"/>
  <c r="F275" i="26" s="1"/>
  <c r="Q273" i="26"/>
  <c r="S273" i="26" s="1"/>
  <c r="T273" i="26" s="1"/>
  <c r="AE271" i="26"/>
  <c r="AG271" i="26" s="1"/>
  <c r="AH271" i="26" s="1"/>
  <c r="Q269" i="26"/>
  <c r="S269" i="26" s="1"/>
  <c r="T269" i="26" s="1"/>
  <c r="AE267" i="26"/>
  <c r="AG267" i="26" s="1"/>
  <c r="AH267" i="26" s="1"/>
  <c r="J266" i="26"/>
  <c r="L266" i="26" s="1"/>
  <c r="M266" i="26" s="1"/>
  <c r="X264" i="26"/>
  <c r="Z264" i="26" s="1"/>
  <c r="AA264" i="26" s="1"/>
  <c r="J262" i="26"/>
  <c r="L262" i="26" s="1"/>
  <c r="M262" i="26" s="1"/>
  <c r="Q580" i="26"/>
  <c r="S580" i="26" s="1"/>
  <c r="AE544" i="26"/>
  <c r="AG544" i="26" s="1"/>
  <c r="AH544" i="26" s="1"/>
  <c r="J509" i="26"/>
  <c r="L509" i="26" s="1"/>
  <c r="M509" i="26" s="1"/>
  <c r="Q506" i="26"/>
  <c r="S506" i="26" s="1"/>
  <c r="T506" i="26" s="1"/>
  <c r="C500" i="26"/>
  <c r="E500" i="26" s="1"/>
  <c r="F500" i="26" s="1"/>
  <c r="X493" i="26"/>
  <c r="Z493" i="26" s="1"/>
  <c r="AA493" i="26" s="1"/>
  <c r="J487" i="26"/>
  <c r="L487" i="26" s="1"/>
  <c r="M487" i="26" s="1"/>
  <c r="AE480" i="26"/>
  <c r="AG480" i="26" s="1"/>
  <c r="AH480" i="26" s="1"/>
  <c r="Q474" i="26"/>
  <c r="S474" i="26" s="1"/>
  <c r="T474" i="26" s="1"/>
  <c r="C468" i="26"/>
  <c r="E468" i="26" s="1"/>
  <c r="F468" i="26" s="1"/>
  <c r="X451" i="26"/>
  <c r="Z451" i="26" s="1"/>
  <c r="AA451" i="26" s="1"/>
  <c r="J445" i="26"/>
  <c r="L445" i="26" s="1"/>
  <c r="M445" i="26" s="1"/>
  <c r="AE438" i="26"/>
  <c r="AG438" i="26" s="1"/>
  <c r="AH438" i="26" s="1"/>
  <c r="Q432" i="26"/>
  <c r="S432" i="26" s="1"/>
  <c r="T432" i="26" s="1"/>
  <c r="C426" i="26"/>
  <c r="E426" i="26" s="1"/>
  <c r="F426" i="26" s="1"/>
  <c r="X419" i="26"/>
  <c r="Z419" i="26" s="1"/>
  <c r="AA419" i="26" s="1"/>
  <c r="J413" i="26"/>
  <c r="L413" i="26" s="1"/>
  <c r="M413" i="26" s="1"/>
  <c r="AE396" i="26"/>
  <c r="AG396" i="26" s="1"/>
  <c r="AH396" i="26" s="1"/>
  <c r="Q390" i="26"/>
  <c r="S390" i="26" s="1"/>
  <c r="T390" i="26" s="1"/>
  <c r="C356" i="26"/>
  <c r="E356" i="26" s="1"/>
  <c r="F356" i="26" s="1"/>
  <c r="J354" i="26"/>
  <c r="L354" i="26" s="1"/>
  <c r="M354" i="26" s="1"/>
  <c r="Q352" i="26"/>
  <c r="S352" i="26" s="1"/>
  <c r="X339" i="26"/>
  <c r="Z339" i="26" s="1"/>
  <c r="AA339" i="26" s="1"/>
  <c r="AE337" i="26"/>
  <c r="AG337" i="26" s="1"/>
  <c r="AH337" i="26" s="1"/>
  <c r="J50" i="26"/>
  <c r="L50" i="26" s="1"/>
  <c r="M50" i="26" s="1"/>
  <c r="AE371" i="26"/>
  <c r="AG371" i="26" s="1"/>
  <c r="AH371" i="26" s="1"/>
  <c r="X369" i="26"/>
  <c r="Z369" i="26" s="1"/>
  <c r="AA369" i="26" s="1"/>
  <c r="X368" i="26"/>
  <c r="Z368" i="26" s="1"/>
  <c r="AA368" i="26" s="1"/>
  <c r="Q366" i="26"/>
  <c r="S366" i="26" s="1"/>
  <c r="T366" i="26" s="1"/>
  <c r="Q365" i="26"/>
  <c r="S365" i="26" s="1"/>
  <c r="T365" i="26" s="1"/>
  <c r="J363" i="26"/>
  <c r="L363" i="26" s="1"/>
  <c r="M363" i="26" s="1"/>
  <c r="J362" i="26"/>
  <c r="L362" i="26" s="1"/>
  <c r="M362" i="26" s="1"/>
  <c r="C360" i="26"/>
  <c r="E360" i="26" s="1"/>
  <c r="F360" i="26" s="1"/>
  <c r="C359" i="26"/>
  <c r="E359" i="26" s="1"/>
  <c r="F359" i="26" s="1"/>
  <c r="AE356" i="26"/>
  <c r="AG356" i="26" s="1"/>
  <c r="AH356" i="26" s="1"/>
  <c r="C355" i="26"/>
  <c r="E355" i="26" s="1"/>
  <c r="F355" i="26" s="1"/>
  <c r="J353" i="26"/>
  <c r="L353" i="26" s="1"/>
  <c r="M353" i="26" s="1"/>
  <c r="Q340" i="26"/>
  <c r="S340" i="26" s="1"/>
  <c r="T340" i="26" s="1"/>
  <c r="X338" i="26"/>
  <c r="Z338" i="26" s="1"/>
  <c r="AA338" i="26" s="1"/>
  <c r="AE336" i="26"/>
  <c r="AG336" i="26" s="1"/>
  <c r="AH336" i="26" s="1"/>
  <c r="C336" i="26"/>
  <c r="E336" i="26" s="1"/>
  <c r="F336" i="26" s="1"/>
  <c r="J335" i="26"/>
  <c r="L335" i="26" s="1"/>
  <c r="M335" i="26" s="1"/>
  <c r="Q334" i="26"/>
  <c r="S334" i="26" s="1"/>
  <c r="T334" i="26" s="1"/>
  <c r="X333" i="26"/>
  <c r="Z333" i="26" s="1"/>
  <c r="AA333" i="26" s="1"/>
  <c r="AE332" i="26"/>
  <c r="AG332" i="26" s="1"/>
  <c r="AH332" i="26" s="1"/>
  <c r="C332" i="26"/>
  <c r="E332" i="26" s="1"/>
  <c r="F332" i="26" s="1"/>
  <c r="J331" i="26"/>
  <c r="L331" i="26" s="1"/>
  <c r="M331" i="26" s="1"/>
  <c r="Q330" i="26"/>
  <c r="S330" i="26" s="1"/>
  <c r="T330" i="26" s="1"/>
  <c r="X329" i="26"/>
  <c r="Z329" i="26" s="1"/>
  <c r="AA329" i="26" s="1"/>
  <c r="AE328" i="26"/>
  <c r="AG328" i="26" s="1"/>
  <c r="AH328" i="26" s="1"/>
  <c r="C328" i="26"/>
  <c r="E328" i="26" s="1"/>
  <c r="F328" i="26" s="1"/>
  <c r="J327" i="26"/>
  <c r="L327" i="26" s="1"/>
  <c r="M327" i="26" s="1"/>
  <c r="Q326" i="26"/>
  <c r="S326" i="26" s="1"/>
  <c r="T326" i="26" s="1"/>
  <c r="X325" i="26"/>
  <c r="Z325" i="26" s="1"/>
  <c r="AA325" i="26" s="1"/>
  <c r="AE324" i="26"/>
  <c r="AG324" i="26" s="1"/>
  <c r="AH324" i="26" s="1"/>
  <c r="C324" i="26"/>
  <c r="E324" i="26" s="1"/>
  <c r="F324" i="26" s="1"/>
  <c r="J323" i="26"/>
  <c r="L323" i="26" s="1"/>
  <c r="M323" i="26" s="1"/>
  <c r="Q322" i="26"/>
  <c r="S322" i="26" s="1"/>
  <c r="T322" i="26" s="1"/>
  <c r="X321" i="26"/>
  <c r="Z321" i="26" s="1"/>
  <c r="AA321" i="26" s="1"/>
  <c r="AE320" i="26"/>
  <c r="AG320" i="26" s="1"/>
  <c r="AH320" i="26" s="1"/>
  <c r="C320" i="26"/>
  <c r="E320" i="26" s="1"/>
  <c r="F320" i="26" s="1"/>
  <c r="J319" i="26"/>
  <c r="L319" i="26" s="1"/>
  <c r="M319" i="26" s="1"/>
  <c r="Q318" i="26"/>
  <c r="S318" i="26" s="1"/>
  <c r="T318" i="26" s="1"/>
  <c r="X317" i="26"/>
  <c r="Z317" i="26" s="1"/>
  <c r="AA317" i="26" s="1"/>
  <c r="AE316" i="26"/>
  <c r="AG316" i="26" s="1"/>
  <c r="AH316" i="26" s="1"/>
  <c r="C316" i="26"/>
  <c r="E316" i="26" s="1"/>
  <c r="F316" i="26" s="1"/>
  <c r="J315" i="26"/>
  <c r="L315" i="26" s="1"/>
  <c r="M315" i="26" s="1"/>
  <c r="Q314" i="26"/>
  <c r="S314" i="26" s="1"/>
  <c r="T314" i="26" s="1"/>
  <c r="X313" i="26"/>
  <c r="Z313" i="26" s="1"/>
  <c r="AA313" i="26" s="1"/>
  <c r="AE312" i="26"/>
  <c r="AG312" i="26" s="1"/>
  <c r="AH312" i="26" s="1"/>
  <c r="C312" i="26"/>
  <c r="E312" i="26" s="1"/>
  <c r="F312" i="26" s="1"/>
  <c r="J311" i="26"/>
  <c r="L311" i="26" s="1"/>
  <c r="M311" i="26" s="1"/>
  <c r="Q310" i="26"/>
  <c r="S310" i="26" s="1"/>
  <c r="T310" i="26" s="1"/>
  <c r="X598" i="26"/>
  <c r="Z598" i="26" s="1"/>
  <c r="AA598" i="26" s="1"/>
  <c r="C594" i="26"/>
  <c r="E594" i="26" s="1"/>
  <c r="F594" i="26" s="1"/>
  <c r="J555" i="26"/>
  <c r="L555" i="26" s="1"/>
  <c r="M555" i="26" s="1"/>
  <c r="X529" i="26"/>
  <c r="Z529" i="26" s="1"/>
  <c r="AA529" i="26" s="1"/>
  <c r="Q502" i="26"/>
  <c r="S502" i="26" s="1"/>
  <c r="T502" i="26" s="1"/>
  <c r="C496" i="26"/>
  <c r="E496" i="26" s="1"/>
  <c r="F496" i="26" s="1"/>
  <c r="X489" i="26"/>
  <c r="Z489" i="26" s="1"/>
  <c r="AA489" i="26" s="1"/>
  <c r="J483" i="26"/>
  <c r="L483" i="26" s="1"/>
  <c r="M483" i="26" s="1"/>
  <c r="AE476" i="26"/>
  <c r="AG476" i="26" s="1"/>
  <c r="AH476" i="26" s="1"/>
  <c r="Q470" i="26"/>
  <c r="S470" i="26" s="1"/>
  <c r="T470" i="26" s="1"/>
  <c r="C454" i="26"/>
  <c r="E454" i="26" s="1"/>
  <c r="F454" i="26" s="1"/>
  <c r="X447" i="26"/>
  <c r="Z447" i="26" s="1"/>
  <c r="AA447" i="26" s="1"/>
  <c r="J441" i="26"/>
  <c r="L441" i="26" s="1"/>
  <c r="M441" i="26" s="1"/>
  <c r="AE434" i="26"/>
  <c r="AG434" i="26" s="1"/>
  <c r="AH434" i="26" s="1"/>
  <c r="Q428" i="26"/>
  <c r="S428" i="26" s="1"/>
  <c r="T428" i="26" s="1"/>
  <c r="C422" i="26"/>
  <c r="E422" i="26" s="1"/>
  <c r="F422" i="26" s="1"/>
  <c r="X415" i="26"/>
  <c r="Z415" i="26" s="1"/>
  <c r="AA415" i="26" s="1"/>
  <c r="J409" i="26"/>
  <c r="L409" i="26" s="1"/>
  <c r="AE392" i="26"/>
  <c r="AG392" i="26" s="1"/>
  <c r="AH392" i="26" s="1"/>
  <c r="AE387" i="26"/>
  <c r="AG387" i="26" s="1"/>
  <c r="AH387" i="26" s="1"/>
  <c r="X385" i="26"/>
  <c r="Z385" i="26" s="1"/>
  <c r="AA385" i="26" s="1"/>
  <c r="X384" i="26"/>
  <c r="Z384" i="26" s="1"/>
  <c r="AA384" i="26" s="1"/>
  <c r="Q382" i="26"/>
  <c r="S382" i="26" s="1"/>
  <c r="T382" i="26" s="1"/>
  <c r="Q381" i="26"/>
  <c r="S381" i="26" s="1"/>
  <c r="T381" i="26" s="1"/>
  <c r="J379" i="26"/>
  <c r="L379" i="26" s="1"/>
  <c r="M379" i="26" s="1"/>
  <c r="J378" i="26"/>
  <c r="L378" i="26" s="1"/>
  <c r="M378" i="26" s="1"/>
  <c r="C376" i="26"/>
  <c r="E376" i="26" s="1"/>
  <c r="F376" i="26" s="1"/>
  <c r="C375" i="26"/>
  <c r="E375" i="26" s="1"/>
  <c r="F375" i="26" s="1"/>
  <c r="AE372" i="26"/>
  <c r="AG372" i="26" s="1"/>
  <c r="AH372" i="26" s="1"/>
  <c r="C564" i="26"/>
  <c r="E564" i="26" s="1"/>
  <c r="F564" i="26" s="1"/>
  <c r="Q538" i="26"/>
  <c r="S538" i="26" s="1"/>
  <c r="T538" i="26" s="1"/>
  <c r="AE504" i="26"/>
  <c r="AG504" i="26" s="1"/>
  <c r="AH504" i="26" s="1"/>
  <c r="Q498" i="26"/>
  <c r="S498" i="26" s="1"/>
  <c r="T498" i="26" s="1"/>
  <c r="C492" i="26"/>
  <c r="E492" i="26" s="1"/>
  <c r="F492" i="26" s="1"/>
  <c r="X485" i="26"/>
  <c r="Z485" i="26" s="1"/>
  <c r="AA485" i="26" s="1"/>
  <c r="J479" i="26"/>
  <c r="L479" i="26" s="1"/>
  <c r="M479" i="26" s="1"/>
  <c r="AE472" i="26"/>
  <c r="AG472" i="26" s="1"/>
  <c r="AH472" i="26" s="1"/>
  <c r="Q466" i="26"/>
  <c r="S466" i="26" s="1"/>
  <c r="C450" i="26"/>
  <c r="E450" i="26" s="1"/>
  <c r="F450" i="26" s="1"/>
  <c r="X443" i="26"/>
  <c r="Z443" i="26" s="1"/>
  <c r="AA443" i="26" s="1"/>
  <c r="J437" i="26"/>
  <c r="L437" i="26" s="1"/>
  <c r="M437" i="26" s="1"/>
  <c r="AE430" i="26"/>
  <c r="AG430" i="26" s="1"/>
  <c r="AH430" i="26" s="1"/>
  <c r="Q424" i="26"/>
  <c r="S424" i="26" s="1"/>
  <c r="T424" i="26" s="1"/>
  <c r="C418" i="26"/>
  <c r="E418" i="26" s="1"/>
  <c r="F418" i="26" s="1"/>
  <c r="X411" i="26"/>
  <c r="Z411" i="26" s="1"/>
  <c r="AA411" i="26" s="1"/>
  <c r="J395" i="26"/>
  <c r="L395" i="26" s="1"/>
  <c r="M395" i="26" s="1"/>
  <c r="AE388" i="26"/>
  <c r="AG388" i="26" s="1"/>
  <c r="AH388" i="26" s="1"/>
  <c r="AE355" i="26"/>
  <c r="AG355" i="26" s="1"/>
  <c r="AH355" i="26" s="1"/>
  <c r="C354" i="26"/>
  <c r="E354" i="26" s="1"/>
  <c r="F354" i="26" s="1"/>
  <c r="J341" i="26"/>
  <c r="L341" i="26" s="1"/>
  <c r="M341" i="26" s="1"/>
  <c r="Q339" i="26"/>
  <c r="S339" i="26" s="1"/>
  <c r="T339" i="26" s="1"/>
  <c r="X337" i="26"/>
  <c r="Z337" i="26" s="1"/>
  <c r="AA337" i="26" s="1"/>
  <c r="X47" i="26"/>
  <c r="Z47" i="26" s="1"/>
  <c r="AA47" i="26" s="1"/>
  <c r="C352" i="26"/>
  <c r="E352" i="26" s="1"/>
  <c r="Q338" i="26"/>
  <c r="S338" i="26" s="1"/>
  <c r="T338" i="26" s="1"/>
  <c r="AE335" i="26"/>
  <c r="AG335" i="26" s="1"/>
  <c r="AH335" i="26" s="1"/>
  <c r="J334" i="26"/>
  <c r="L334" i="26" s="1"/>
  <c r="M334" i="26" s="1"/>
  <c r="X332" i="26"/>
  <c r="Z332" i="26" s="1"/>
  <c r="AA332" i="26" s="1"/>
  <c r="C331" i="26"/>
  <c r="E331" i="26" s="1"/>
  <c r="F331" i="26" s="1"/>
  <c r="Q329" i="26"/>
  <c r="S329" i="26" s="1"/>
  <c r="T329" i="26" s="1"/>
  <c r="AE327" i="26"/>
  <c r="AG327" i="26" s="1"/>
  <c r="AH327" i="26" s="1"/>
  <c r="J326" i="26"/>
  <c r="L326" i="26" s="1"/>
  <c r="M326" i="26" s="1"/>
  <c r="X324" i="26"/>
  <c r="Z324" i="26" s="1"/>
  <c r="AA324" i="26" s="1"/>
  <c r="C323" i="26"/>
  <c r="E323" i="26" s="1"/>
  <c r="F323" i="26" s="1"/>
  <c r="Q321" i="26"/>
  <c r="S321" i="26" s="1"/>
  <c r="T321" i="26" s="1"/>
  <c r="AE319" i="26"/>
  <c r="AG319" i="26" s="1"/>
  <c r="AH319" i="26" s="1"/>
  <c r="J318" i="26"/>
  <c r="L318" i="26" s="1"/>
  <c r="M318" i="26" s="1"/>
  <c r="X316" i="26"/>
  <c r="Z316" i="26" s="1"/>
  <c r="AA316" i="26" s="1"/>
  <c r="C315" i="26"/>
  <c r="E315" i="26" s="1"/>
  <c r="F315" i="26" s="1"/>
  <c r="Q313" i="26"/>
  <c r="S313" i="26" s="1"/>
  <c r="T313" i="26" s="1"/>
  <c r="AE311" i="26"/>
  <c r="AG311" i="26" s="1"/>
  <c r="AH311" i="26" s="1"/>
  <c r="J310" i="26"/>
  <c r="L310" i="26" s="1"/>
  <c r="M310" i="26" s="1"/>
  <c r="X308" i="26"/>
  <c r="Z308" i="26" s="1"/>
  <c r="AA308" i="26" s="1"/>
  <c r="C307" i="26"/>
  <c r="E307" i="26" s="1"/>
  <c r="F307" i="26" s="1"/>
  <c r="Q305" i="26"/>
  <c r="S305" i="26" s="1"/>
  <c r="T305" i="26" s="1"/>
  <c r="X304" i="26"/>
  <c r="Z304" i="26" s="1"/>
  <c r="AA304" i="26" s="1"/>
  <c r="C303" i="26"/>
  <c r="E303" i="26" s="1"/>
  <c r="F303" i="26" s="1"/>
  <c r="Q301" i="26"/>
  <c r="S301" i="26" s="1"/>
  <c r="T301" i="26" s="1"/>
  <c r="AE299" i="26"/>
  <c r="AG299" i="26" s="1"/>
  <c r="AH299" i="26" s="1"/>
  <c r="J298" i="26"/>
  <c r="L298" i="26" s="1"/>
  <c r="M298" i="26" s="1"/>
  <c r="X296" i="26"/>
  <c r="Z296" i="26" s="1"/>
  <c r="AA296" i="26" s="1"/>
  <c r="J284" i="26"/>
  <c r="L284" i="26" s="1"/>
  <c r="M284" i="26" s="1"/>
  <c r="X282" i="26"/>
  <c r="Z282" i="26" s="1"/>
  <c r="AA282" i="26" s="1"/>
  <c r="C281" i="26"/>
  <c r="E281" i="26" s="1"/>
  <c r="F281" i="26" s="1"/>
  <c r="J280" i="26"/>
  <c r="L280" i="26" s="1"/>
  <c r="M280" i="26" s="1"/>
  <c r="X278" i="26"/>
  <c r="Z278" i="26" s="1"/>
  <c r="AA278" i="26" s="1"/>
  <c r="C277" i="26"/>
  <c r="E277" i="26" s="1"/>
  <c r="F277" i="26" s="1"/>
  <c r="Q275" i="26"/>
  <c r="S275" i="26" s="1"/>
  <c r="T275" i="26" s="1"/>
  <c r="AE273" i="26"/>
  <c r="AG273" i="26" s="1"/>
  <c r="AH273" i="26" s="1"/>
  <c r="J272" i="26"/>
  <c r="L272" i="26" s="1"/>
  <c r="M272" i="26" s="1"/>
  <c r="AE269" i="26"/>
  <c r="AG269" i="26" s="1"/>
  <c r="AH269" i="26" s="1"/>
  <c r="J268" i="26"/>
  <c r="L268" i="26" s="1"/>
  <c r="M268" i="26" s="1"/>
  <c r="X266" i="26"/>
  <c r="Z266" i="26" s="1"/>
  <c r="AA266" i="26" s="1"/>
  <c r="C265" i="26"/>
  <c r="E265" i="26" s="1"/>
  <c r="F265" i="26" s="1"/>
  <c r="J264" i="26"/>
  <c r="L264" i="26" s="1"/>
  <c r="M264" i="26" s="1"/>
  <c r="X262" i="26"/>
  <c r="Z262" i="26" s="1"/>
  <c r="AA262" i="26" s="1"/>
  <c r="J260" i="26"/>
  <c r="L260" i="26" s="1"/>
  <c r="M260" i="26" s="1"/>
  <c r="X258" i="26"/>
  <c r="Z258" i="26" s="1"/>
  <c r="AA258" i="26" s="1"/>
  <c r="C257" i="26"/>
  <c r="E257" i="26" s="1"/>
  <c r="F257" i="26" s="1"/>
  <c r="J256" i="26"/>
  <c r="L256" i="26" s="1"/>
  <c r="M256" i="26" s="1"/>
  <c r="AE253" i="26"/>
  <c r="AG253" i="26" s="1"/>
  <c r="AH253" i="26" s="1"/>
  <c r="C253" i="26"/>
  <c r="E253" i="26" s="1"/>
  <c r="F253" i="26" s="1"/>
  <c r="Q251" i="26"/>
  <c r="S251" i="26" s="1"/>
  <c r="T251" i="26" s="1"/>
  <c r="AE249" i="26"/>
  <c r="AG249" i="26" s="1"/>
  <c r="AH249" i="26" s="1"/>
  <c r="J248" i="26"/>
  <c r="L248" i="26" s="1"/>
  <c r="M248" i="26" s="1"/>
  <c r="X246" i="26"/>
  <c r="Z246" i="26" s="1"/>
  <c r="AA246" i="26" s="1"/>
  <c r="C245" i="26"/>
  <c r="E245" i="26" s="1"/>
  <c r="F245" i="26" s="1"/>
  <c r="Q243" i="26"/>
  <c r="S243" i="26" s="1"/>
  <c r="T243" i="26" s="1"/>
  <c r="C241" i="26"/>
  <c r="E241" i="26" s="1"/>
  <c r="F241" i="26" s="1"/>
  <c r="Q239" i="26"/>
  <c r="S239" i="26" s="1"/>
  <c r="T239" i="26" s="1"/>
  <c r="AE227" i="26"/>
  <c r="AG227" i="26" s="1"/>
  <c r="AH227" i="26" s="1"/>
  <c r="J226" i="26"/>
  <c r="L226" i="26" s="1"/>
  <c r="M226" i="26" s="1"/>
  <c r="X224" i="26"/>
  <c r="Z224" i="26" s="1"/>
  <c r="AA224" i="26" s="1"/>
  <c r="AE223" i="26"/>
  <c r="AG223" i="26" s="1"/>
  <c r="AH223" i="26" s="1"/>
  <c r="C620" i="26"/>
  <c r="E620" i="26" s="1"/>
  <c r="F620" i="26" s="1"/>
  <c r="Q584" i="26"/>
  <c r="S584" i="26" s="1"/>
  <c r="T584" i="26" s="1"/>
  <c r="AE548" i="26"/>
  <c r="AG548" i="26" s="1"/>
  <c r="AH548" i="26" s="1"/>
  <c r="J523" i="26"/>
  <c r="L523" i="26" s="1"/>
  <c r="J507" i="26"/>
  <c r="L507" i="26" s="1"/>
  <c r="M507" i="26" s="1"/>
  <c r="AE500" i="26"/>
  <c r="AG500" i="26" s="1"/>
  <c r="AH500" i="26" s="1"/>
  <c r="Q494" i="26"/>
  <c r="S494" i="26" s="1"/>
  <c r="T494" i="26" s="1"/>
  <c r="C488" i="26"/>
  <c r="E488" i="26" s="1"/>
  <c r="F488" i="26" s="1"/>
  <c r="X481" i="26"/>
  <c r="Z481" i="26" s="1"/>
  <c r="AA481" i="26" s="1"/>
  <c r="J475" i="26"/>
  <c r="L475" i="26" s="1"/>
  <c r="M475" i="26" s="1"/>
  <c r="AE468" i="26"/>
  <c r="AG468" i="26" s="1"/>
  <c r="AH468" i="26" s="1"/>
  <c r="Q452" i="26"/>
  <c r="S452" i="26" s="1"/>
  <c r="T452" i="26" s="1"/>
  <c r="C446" i="26"/>
  <c r="E446" i="26" s="1"/>
  <c r="F446" i="26" s="1"/>
  <c r="X439" i="26"/>
  <c r="Z439" i="26" s="1"/>
  <c r="AA439" i="26" s="1"/>
  <c r="J433" i="26"/>
  <c r="L433" i="26" s="1"/>
  <c r="M433" i="26" s="1"/>
  <c r="AE426" i="26"/>
  <c r="AG426" i="26" s="1"/>
  <c r="AH426" i="26" s="1"/>
  <c r="Q420" i="26"/>
  <c r="S420" i="26" s="1"/>
  <c r="T420" i="26" s="1"/>
  <c r="C414" i="26"/>
  <c r="E414" i="26" s="1"/>
  <c r="F414" i="26" s="1"/>
  <c r="X397" i="26"/>
  <c r="Z397" i="26" s="1"/>
  <c r="AA397" i="26" s="1"/>
  <c r="J391" i="26"/>
  <c r="L391" i="26" s="1"/>
  <c r="M391" i="26" s="1"/>
  <c r="Q386" i="26"/>
  <c r="S386" i="26" s="1"/>
  <c r="T386" i="26" s="1"/>
  <c r="Q385" i="26"/>
  <c r="S385" i="26" s="1"/>
  <c r="T385" i="26" s="1"/>
  <c r="J383" i="26"/>
  <c r="L383" i="26" s="1"/>
  <c r="M383" i="26" s="1"/>
  <c r="J382" i="26"/>
  <c r="L382" i="26" s="1"/>
  <c r="M382" i="26" s="1"/>
  <c r="C380" i="26"/>
  <c r="E380" i="26" s="1"/>
  <c r="F380" i="26" s="1"/>
  <c r="C379" i="26"/>
  <c r="E379" i="26" s="1"/>
  <c r="F379" i="26" s="1"/>
  <c r="AE376" i="26"/>
  <c r="AG376" i="26" s="1"/>
  <c r="AH376" i="26" s="1"/>
  <c r="AE375" i="26"/>
  <c r="AG375" i="26" s="1"/>
  <c r="AH375" i="26" s="1"/>
  <c r="X373" i="26"/>
  <c r="Z373" i="26" s="1"/>
  <c r="AA373" i="26" s="1"/>
  <c r="X372" i="26"/>
  <c r="Z372" i="26" s="1"/>
  <c r="AA372" i="26" s="1"/>
  <c r="Q370" i="26"/>
  <c r="S370" i="26" s="1"/>
  <c r="T370" i="26" s="1"/>
  <c r="Q369" i="26"/>
  <c r="S369" i="26" s="1"/>
  <c r="T369" i="26" s="1"/>
  <c r="J367" i="26"/>
  <c r="L367" i="26" s="1"/>
  <c r="M367" i="26" s="1"/>
  <c r="J366" i="26"/>
  <c r="L366" i="26" s="1"/>
  <c r="M366" i="26" s="1"/>
  <c r="C364" i="26"/>
  <c r="E364" i="26" s="1"/>
  <c r="F364" i="26" s="1"/>
  <c r="C363" i="26"/>
  <c r="E363" i="26" s="1"/>
  <c r="F363" i="26" s="1"/>
  <c r="AE360" i="26"/>
  <c r="AG360" i="26" s="1"/>
  <c r="AH360" i="26" s="1"/>
  <c r="AE359" i="26"/>
  <c r="AG359" i="26" s="1"/>
  <c r="AH359" i="26" s="1"/>
  <c r="X357" i="26"/>
  <c r="Z357" i="26" s="1"/>
  <c r="AA357" i="26" s="1"/>
  <c r="X356" i="26"/>
  <c r="Z356" i="26" s="1"/>
  <c r="AA356" i="26" s="1"/>
  <c r="AE354" i="26"/>
  <c r="AG354" i="26" s="1"/>
  <c r="AH354" i="26" s="1"/>
  <c r="J340" i="26"/>
  <c r="L340" i="26" s="1"/>
  <c r="M340" i="26" s="1"/>
  <c r="X336" i="26"/>
  <c r="Z336" i="26" s="1"/>
  <c r="AA336" i="26" s="1"/>
  <c r="C335" i="26"/>
  <c r="E335" i="26" s="1"/>
  <c r="F335" i="26" s="1"/>
  <c r="Q333" i="26"/>
  <c r="S333" i="26" s="1"/>
  <c r="T333" i="26" s="1"/>
  <c r="AE331" i="26"/>
  <c r="AG331" i="26" s="1"/>
  <c r="AH331" i="26" s="1"/>
  <c r="J330" i="26"/>
  <c r="L330" i="26" s="1"/>
  <c r="M330" i="26" s="1"/>
  <c r="X328" i="26"/>
  <c r="Z328" i="26" s="1"/>
  <c r="AA328" i="26" s="1"/>
  <c r="C327" i="26"/>
  <c r="E327" i="26" s="1"/>
  <c r="F327" i="26" s="1"/>
  <c r="Q325" i="26"/>
  <c r="S325" i="26" s="1"/>
  <c r="T325" i="26" s="1"/>
  <c r="AE323" i="26"/>
  <c r="AG323" i="26" s="1"/>
  <c r="AH323" i="26" s="1"/>
  <c r="J322" i="26"/>
  <c r="L322" i="26" s="1"/>
  <c r="M322" i="26" s="1"/>
  <c r="X320" i="26"/>
  <c r="Z320" i="26" s="1"/>
  <c r="AA320" i="26" s="1"/>
  <c r="C319" i="26"/>
  <c r="E319" i="26" s="1"/>
  <c r="F319" i="26" s="1"/>
  <c r="Q317" i="26"/>
  <c r="S317" i="26" s="1"/>
  <c r="T317" i="26" s="1"/>
  <c r="AE315" i="26"/>
  <c r="AG315" i="26" s="1"/>
  <c r="AH315" i="26" s="1"/>
  <c r="J314" i="26"/>
  <c r="L314" i="26" s="1"/>
  <c r="M314" i="26" s="1"/>
  <c r="X312" i="26"/>
  <c r="Z312" i="26" s="1"/>
  <c r="AA312" i="26" s="1"/>
  <c r="C311" i="26"/>
  <c r="E311" i="26" s="1"/>
  <c r="F311" i="26" s="1"/>
  <c r="Q309" i="26"/>
  <c r="S309" i="26" s="1"/>
  <c r="T309" i="26" s="1"/>
  <c r="AE307" i="26"/>
  <c r="AG307" i="26" s="1"/>
  <c r="AH307" i="26" s="1"/>
  <c r="J306" i="26"/>
  <c r="L306" i="26" s="1"/>
  <c r="M306" i="26" s="1"/>
  <c r="AE303" i="26"/>
  <c r="AG303" i="26" s="1"/>
  <c r="AH303" i="26" s="1"/>
  <c r="J302" i="26"/>
  <c r="L302" i="26" s="1"/>
  <c r="M302" i="26" s="1"/>
  <c r="X300" i="26"/>
  <c r="Z300" i="26" s="1"/>
  <c r="AA300" i="26" s="1"/>
  <c r="C299" i="26"/>
  <c r="E299" i="26" s="1"/>
  <c r="F299" i="26" s="1"/>
  <c r="Q297" i="26"/>
  <c r="S297" i="26" s="1"/>
  <c r="T297" i="26" s="1"/>
  <c r="AE295" i="26"/>
  <c r="AG295" i="26" s="1"/>
  <c r="C295" i="26"/>
  <c r="E295" i="26" s="1"/>
  <c r="Q283" i="26"/>
  <c r="S283" i="26" s="1"/>
  <c r="T283" i="26" s="1"/>
  <c r="AE281" i="26"/>
  <c r="AG281" i="26" s="1"/>
  <c r="AH281" i="26" s="1"/>
  <c r="Q279" i="26"/>
  <c r="S279" i="26" s="1"/>
  <c r="T279" i="26" s="1"/>
  <c r="AE277" i="26"/>
  <c r="AG277" i="26" s="1"/>
  <c r="AH277" i="26" s="1"/>
  <c r="J276" i="26"/>
  <c r="L276" i="26" s="1"/>
  <c r="M276" i="26" s="1"/>
  <c r="X274" i="26"/>
  <c r="Z274" i="26" s="1"/>
  <c r="AA274" i="26" s="1"/>
  <c r="C273" i="26"/>
  <c r="E273" i="26" s="1"/>
  <c r="F273" i="26" s="1"/>
  <c r="Q271" i="26"/>
  <c r="S271" i="26" s="1"/>
  <c r="T271" i="26" s="1"/>
  <c r="X270" i="26"/>
  <c r="Z270" i="26" s="1"/>
  <c r="AA270" i="26" s="1"/>
  <c r="C269" i="26"/>
  <c r="E269" i="26" s="1"/>
  <c r="F269" i="26" s="1"/>
  <c r="Q267" i="26"/>
  <c r="S267" i="26" s="1"/>
  <c r="T267" i="26" s="1"/>
  <c r="AE265" i="26"/>
  <c r="AG265" i="26" s="1"/>
  <c r="AH265" i="26" s="1"/>
  <c r="Q263" i="26"/>
  <c r="S263" i="26" s="1"/>
  <c r="T263" i="26" s="1"/>
  <c r="AE261" i="26"/>
  <c r="AG261" i="26" s="1"/>
  <c r="AH261" i="26" s="1"/>
  <c r="C261" i="26"/>
  <c r="E261" i="26" s="1"/>
  <c r="F261" i="26" s="1"/>
  <c r="Q259" i="26"/>
  <c r="S259" i="26" s="1"/>
  <c r="T259" i="26" s="1"/>
  <c r="AE257" i="26"/>
  <c r="AG257" i="26" s="1"/>
  <c r="AH257" i="26" s="1"/>
  <c r="Q255" i="26"/>
  <c r="S255" i="26" s="1"/>
  <c r="T255" i="26" s="1"/>
  <c r="X254" i="26"/>
  <c r="Z254" i="26" s="1"/>
  <c r="AA254" i="26" s="1"/>
  <c r="J252" i="26"/>
  <c r="L252" i="26" s="1"/>
  <c r="M252" i="26" s="1"/>
  <c r="X250" i="26"/>
  <c r="Z250" i="26" s="1"/>
  <c r="AA250" i="26" s="1"/>
  <c r="C249" i="26"/>
  <c r="E249" i="26" s="1"/>
  <c r="F249" i="26" s="1"/>
  <c r="Q247" i="26"/>
  <c r="S247" i="26" s="1"/>
  <c r="T247" i="26" s="1"/>
  <c r="AE245" i="26"/>
  <c r="AG245" i="26" s="1"/>
  <c r="AH245" i="26" s="1"/>
  <c r="J244" i="26"/>
  <c r="L244" i="26" s="1"/>
  <c r="M244" i="26" s="1"/>
  <c r="X242" i="26"/>
  <c r="Z242" i="26" s="1"/>
  <c r="AA242" i="26" s="1"/>
  <c r="AE241" i="26"/>
  <c r="AG241" i="26" s="1"/>
  <c r="AH241" i="26" s="1"/>
  <c r="J240" i="26"/>
  <c r="L240" i="26" s="1"/>
  <c r="M240" i="26" s="1"/>
  <c r="X238" i="26"/>
  <c r="Z238" i="26" s="1"/>
  <c r="C227" i="26"/>
  <c r="E227" i="26" s="1"/>
  <c r="F227" i="26" s="1"/>
  <c r="Q225" i="26"/>
  <c r="S225" i="26" s="1"/>
  <c r="T225" i="26" s="1"/>
  <c r="C223" i="26"/>
  <c r="E223" i="26" s="1"/>
  <c r="F223" i="26" s="1"/>
  <c r="X557" i="26"/>
  <c r="Z557" i="26" s="1"/>
  <c r="AA557" i="26" s="1"/>
  <c r="C532" i="26"/>
  <c r="E532" i="26" s="1"/>
  <c r="F532" i="26" s="1"/>
  <c r="J503" i="26"/>
  <c r="L503" i="26" s="1"/>
  <c r="M503" i="26" s="1"/>
  <c r="AE496" i="26"/>
  <c r="AG496" i="26" s="1"/>
  <c r="AH496" i="26" s="1"/>
  <c r="Q490" i="26"/>
  <c r="S490" i="26" s="1"/>
  <c r="T490" i="26" s="1"/>
  <c r="C484" i="26"/>
  <c r="E484" i="26" s="1"/>
  <c r="F484" i="26" s="1"/>
  <c r="X477" i="26"/>
  <c r="Z477" i="26" s="1"/>
  <c r="AA477" i="26" s="1"/>
  <c r="J471" i="26"/>
  <c r="L471" i="26" s="1"/>
  <c r="M471" i="26" s="1"/>
  <c r="AE454" i="26"/>
  <c r="AG454" i="26" s="1"/>
  <c r="AH454" i="26" s="1"/>
  <c r="Q448" i="26"/>
  <c r="S448" i="26" s="1"/>
  <c r="T448" i="26" s="1"/>
  <c r="C442" i="26"/>
  <c r="E442" i="26" s="1"/>
  <c r="F442" i="26" s="1"/>
  <c r="X435" i="26"/>
  <c r="Z435" i="26" s="1"/>
  <c r="AA435" i="26" s="1"/>
  <c r="J429" i="26"/>
  <c r="L429" i="26" s="1"/>
  <c r="M429" i="26" s="1"/>
  <c r="AE422" i="26"/>
  <c r="AG422" i="26" s="1"/>
  <c r="AH422" i="26" s="1"/>
  <c r="Q416" i="26"/>
  <c r="S416" i="26" s="1"/>
  <c r="T416" i="26" s="1"/>
  <c r="C410" i="26"/>
  <c r="E410" i="26" s="1"/>
  <c r="F410" i="26" s="1"/>
  <c r="X393" i="26"/>
  <c r="Z393" i="26" s="1"/>
  <c r="AA393" i="26" s="1"/>
  <c r="X355" i="26"/>
  <c r="Z355" i="26" s="1"/>
  <c r="AA355" i="26" s="1"/>
  <c r="AE352" i="26"/>
  <c r="AG352" i="26" s="1"/>
  <c r="C341" i="26"/>
  <c r="E341" i="26" s="1"/>
  <c r="F341" i="26" s="1"/>
  <c r="J339" i="26"/>
  <c r="L339" i="26" s="1"/>
  <c r="M339" i="26" s="1"/>
  <c r="AE32" i="26"/>
  <c r="AG32" i="26" s="1"/>
  <c r="AH32" i="26" s="1"/>
  <c r="J624" i="26"/>
  <c r="L624" i="26" s="1"/>
  <c r="M624" i="26" s="1"/>
  <c r="J607" i="26"/>
  <c r="L607" i="26" s="1"/>
  <c r="M607" i="26" s="1"/>
  <c r="C568" i="26"/>
  <c r="E568" i="26" s="1"/>
  <c r="F568" i="26" s="1"/>
  <c r="Q542" i="26"/>
  <c r="S542" i="26" s="1"/>
  <c r="T542" i="26" s="1"/>
  <c r="X505" i="26"/>
  <c r="Z505" i="26" s="1"/>
  <c r="AA505" i="26" s="1"/>
  <c r="J499" i="26"/>
  <c r="L499" i="26" s="1"/>
  <c r="M499" i="26" s="1"/>
  <c r="AE492" i="26"/>
  <c r="AG492" i="26" s="1"/>
  <c r="AH492" i="26" s="1"/>
  <c r="Q486" i="26"/>
  <c r="S486" i="26" s="1"/>
  <c r="T486" i="26" s="1"/>
  <c r="C480" i="26"/>
  <c r="E480" i="26" s="1"/>
  <c r="F480" i="26" s="1"/>
  <c r="X473" i="26"/>
  <c r="Z473" i="26" s="1"/>
  <c r="AA473" i="26" s="1"/>
  <c r="J467" i="26"/>
  <c r="L467" i="26" s="1"/>
  <c r="M467" i="26" s="1"/>
  <c r="AE450" i="26"/>
  <c r="AG450" i="26" s="1"/>
  <c r="AH450" i="26" s="1"/>
  <c r="Q444" i="26"/>
  <c r="S444" i="26" s="1"/>
  <c r="T444" i="26" s="1"/>
  <c r="Q412" i="26"/>
  <c r="S412" i="26" s="1"/>
  <c r="T412" i="26" s="1"/>
  <c r="C340" i="26"/>
  <c r="E340" i="26" s="1"/>
  <c r="F340" i="26" s="1"/>
  <c r="J333" i="26"/>
  <c r="L333" i="26" s="1"/>
  <c r="M333" i="26" s="1"/>
  <c r="AE326" i="26"/>
  <c r="AG326" i="26" s="1"/>
  <c r="AH326" i="26" s="1"/>
  <c r="Q320" i="26"/>
  <c r="S320" i="26" s="1"/>
  <c r="T320" i="26" s="1"/>
  <c r="C314" i="26"/>
  <c r="E314" i="26" s="1"/>
  <c r="F314" i="26" s="1"/>
  <c r="C308" i="26"/>
  <c r="E308" i="26" s="1"/>
  <c r="F308" i="26" s="1"/>
  <c r="AE304" i="26"/>
  <c r="AG304" i="26" s="1"/>
  <c r="AH304" i="26" s="1"/>
  <c r="X301" i="26"/>
  <c r="Z301" i="26" s="1"/>
  <c r="AA301" i="26" s="1"/>
  <c r="Q298" i="26"/>
  <c r="S298" i="26" s="1"/>
  <c r="T298" i="26" s="1"/>
  <c r="J295" i="26"/>
  <c r="L295" i="26" s="1"/>
  <c r="C282" i="26"/>
  <c r="E282" i="26" s="1"/>
  <c r="F282" i="26" s="1"/>
  <c r="AE278" i="26"/>
  <c r="AG278" i="26" s="1"/>
  <c r="AH278" i="26" s="1"/>
  <c r="X275" i="26"/>
  <c r="Z275" i="26" s="1"/>
  <c r="AA275" i="26" s="1"/>
  <c r="Q272" i="26"/>
  <c r="S272" i="26" s="1"/>
  <c r="T272" i="26" s="1"/>
  <c r="J269" i="26"/>
  <c r="L269" i="26" s="1"/>
  <c r="M269" i="26" s="1"/>
  <c r="C266" i="26"/>
  <c r="E266" i="26" s="1"/>
  <c r="F266" i="26" s="1"/>
  <c r="AE262" i="26"/>
  <c r="AG262" i="26" s="1"/>
  <c r="AH262" i="26" s="1"/>
  <c r="AE259" i="26"/>
  <c r="AG259" i="26" s="1"/>
  <c r="AH259" i="26" s="1"/>
  <c r="C258" i="26"/>
  <c r="E258" i="26" s="1"/>
  <c r="F258" i="26" s="1"/>
  <c r="J255" i="26"/>
  <c r="L255" i="26" s="1"/>
  <c r="M255" i="26" s="1"/>
  <c r="Q253" i="26"/>
  <c r="S253" i="26" s="1"/>
  <c r="T253" i="26" s="1"/>
  <c r="X251" i="26"/>
  <c r="Z251" i="26" s="1"/>
  <c r="AA251" i="26" s="1"/>
  <c r="AE248" i="26"/>
  <c r="AG248" i="26" s="1"/>
  <c r="AH248" i="26" s="1"/>
  <c r="C247" i="26"/>
  <c r="E247" i="26" s="1"/>
  <c r="F247" i="26" s="1"/>
  <c r="J245" i="26"/>
  <c r="L245" i="26" s="1"/>
  <c r="M245" i="26" s="1"/>
  <c r="Q242" i="26"/>
  <c r="S242" i="26" s="1"/>
  <c r="T242" i="26" s="1"/>
  <c r="X240" i="26"/>
  <c r="Z240" i="26" s="1"/>
  <c r="AA240" i="26" s="1"/>
  <c r="AE238" i="26"/>
  <c r="AG238" i="26" s="1"/>
  <c r="C226" i="26"/>
  <c r="E226" i="26" s="1"/>
  <c r="F226" i="26" s="1"/>
  <c r="J224" i="26"/>
  <c r="L224" i="26" s="1"/>
  <c r="M224" i="26" s="1"/>
  <c r="Q222" i="26"/>
  <c r="S222" i="26" s="1"/>
  <c r="T222" i="26" s="1"/>
  <c r="X221" i="26"/>
  <c r="Z221" i="26" s="1"/>
  <c r="AA221" i="26" s="1"/>
  <c r="AE220" i="26"/>
  <c r="AG220" i="26" s="1"/>
  <c r="AH220" i="26" s="1"/>
  <c r="C220" i="26"/>
  <c r="E220" i="26" s="1"/>
  <c r="F220" i="26" s="1"/>
  <c r="J219" i="26"/>
  <c r="L219" i="26" s="1"/>
  <c r="M219" i="26" s="1"/>
  <c r="Q218" i="26"/>
  <c r="S218" i="26" s="1"/>
  <c r="T218" i="26" s="1"/>
  <c r="X217" i="26"/>
  <c r="Z217" i="26" s="1"/>
  <c r="AA217" i="26" s="1"/>
  <c r="AE216" i="26"/>
  <c r="AG216" i="26" s="1"/>
  <c r="AH216" i="26" s="1"/>
  <c r="C216" i="26"/>
  <c r="E216" i="26" s="1"/>
  <c r="F216" i="26" s="1"/>
  <c r="J215" i="26"/>
  <c r="L215" i="26" s="1"/>
  <c r="M215" i="26" s="1"/>
  <c r="Q214" i="26"/>
  <c r="S214" i="26" s="1"/>
  <c r="T214" i="26" s="1"/>
  <c r="X213" i="26"/>
  <c r="Z213" i="26" s="1"/>
  <c r="AA213" i="26" s="1"/>
  <c r="AE212" i="26"/>
  <c r="AG212" i="26" s="1"/>
  <c r="AH212" i="26" s="1"/>
  <c r="C212" i="26"/>
  <c r="E212" i="26" s="1"/>
  <c r="F212" i="26" s="1"/>
  <c r="J211" i="26"/>
  <c r="L211" i="26" s="1"/>
  <c r="M211" i="26" s="1"/>
  <c r="Q210" i="26"/>
  <c r="S210" i="26" s="1"/>
  <c r="T210" i="26" s="1"/>
  <c r="X209" i="26"/>
  <c r="Z209" i="26" s="1"/>
  <c r="AA209" i="26" s="1"/>
  <c r="AE208" i="26"/>
  <c r="AG208" i="26" s="1"/>
  <c r="AH208" i="26" s="1"/>
  <c r="C208" i="26"/>
  <c r="E208" i="26" s="1"/>
  <c r="F208" i="26" s="1"/>
  <c r="J207" i="26"/>
  <c r="L207" i="26" s="1"/>
  <c r="M207" i="26" s="1"/>
  <c r="Q206" i="26"/>
  <c r="S206" i="26" s="1"/>
  <c r="T206" i="26" s="1"/>
  <c r="X205" i="26"/>
  <c r="Z205" i="26" s="1"/>
  <c r="AA205" i="26" s="1"/>
  <c r="AE204" i="26"/>
  <c r="AG204" i="26" s="1"/>
  <c r="AH204" i="26" s="1"/>
  <c r="C204" i="26"/>
  <c r="E204" i="26" s="1"/>
  <c r="F204" i="26" s="1"/>
  <c r="J203" i="26"/>
  <c r="L203" i="26" s="1"/>
  <c r="M203" i="26" s="1"/>
  <c r="Q202" i="26"/>
  <c r="S202" i="26" s="1"/>
  <c r="T202" i="26" s="1"/>
  <c r="X201" i="26"/>
  <c r="Z201" i="26" s="1"/>
  <c r="AA201" i="26" s="1"/>
  <c r="AE200" i="26"/>
  <c r="AG200" i="26" s="1"/>
  <c r="AH200" i="26" s="1"/>
  <c r="C200" i="26"/>
  <c r="E200" i="26" s="1"/>
  <c r="F200" i="26" s="1"/>
  <c r="J199" i="26"/>
  <c r="L199" i="26" s="1"/>
  <c r="M199" i="26" s="1"/>
  <c r="Q198" i="26"/>
  <c r="S198" i="26" s="1"/>
  <c r="T198" i="26" s="1"/>
  <c r="X197" i="26"/>
  <c r="Z197" i="26" s="1"/>
  <c r="AA197" i="26" s="1"/>
  <c r="AE196" i="26"/>
  <c r="AG196" i="26" s="1"/>
  <c r="AH196" i="26" s="1"/>
  <c r="C196" i="26"/>
  <c r="E196" i="26" s="1"/>
  <c r="F196" i="26" s="1"/>
  <c r="J195" i="26"/>
  <c r="L195" i="26" s="1"/>
  <c r="M195" i="26" s="1"/>
  <c r="Q194" i="26"/>
  <c r="S194" i="26" s="1"/>
  <c r="T194" i="26" s="1"/>
  <c r="X193" i="26"/>
  <c r="Z193" i="26" s="1"/>
  <c r="AA193" i="26" s="1"/>
  <c r="AE192" i="26"/>
  <c r="AG192" i="26" s="1"/>
  <c r="AH192" i="26" s="1"/>
  <c r="C192" i="26"/>
  <c r="E192" i="26" s="1"/>
  <c r="F192" i="26" s="1"/>
  <c r="J191" i="26"/>
  <c r="L191" i="26" s="1"/>
  <c r="M191" i="26" s="1"/>
  <c r="Q190" i="26"/>
  <c r="S190" i="26" s="1"/>
  <c r="T190" i="26" s="1"/>
  <c r="X189" i="26"/>
  <c r="Z189" i="26" s="1"/>
  <c r="AA189" i="26" s="1"/>
  <c r="AE188" i="26"/>
  <c r="AG188" i="26" s="1"/>
  <c r="AH188" i="26" s="1"/>
  <c r="C188" i="26"/>
  <c r="E188" i="26" s="1"/>
  <c r="F188" i="26" s="1"/>
  <c r="J187" i="26"/>
  <c r="L187" i="26" s="1"/>
  <c r="M187" i="26" s="1"/>
  <c r="Q186" i="26"/>
  <c r="S186" i="26" s="1"/>
  <c r="T186" i="26" s="1"/>
  <c r="X185" i="26"/>
  <c r="Z185" i="26" s="1"/>
  <c r="AA185" i="26" s="1"/>
  <c r="AE184" i="26"/>
  <c r="AG184" i="26" s="1"/>
  <c r="AH184" i="26" s="1"/>
  <c r="C184" i="26"/>
  <c r="E184" i="26" s="1"/>
  <c r="F184" i="26" s="1"/>
  <c r="J183" i="26"/>
  <c r="L183" i="26" s="1"/>
  <c r="M183" i="26" s="1"/>
  <c r="Q182" i="26"/>
  <c r="S182" i="26" s="1"/>
  <c r="T182" i="26" s="1"/>
  <c r="X181" i="26"/>
  <c r="Z181" i="26" s="1"/>
  <c r="AE170" i="26"/>
  <c r="AG170" i="26" s="1"/>
  <c r="AH170" i="26" s="1"/>
  <c r="C170" i="26"/>
  <c r="E170" i="26" s="1"/>
  <c r="F170" i="26" s="1"/>
  <c r="J169" i="26"/>
  <c r="L169" i="26" s="1"/>
  <c r="M169" i="26" s="1"/>
  <c r="Q168" i="26"/>
  <c r="S168" i="26" s="1"/>
  <c r="T168" i="26" s="1"/>
  <c r="X167" i="26"/>
  <c r="Z167" i="26" s="1"/>
  <c r="AA167" i="26" s="1"/>
  <c r="AE166" i="26"/>
  <c r="AG166" i="26" s="1"/>
  <c r="AH166" i="26" s="1"/>
  <c r="C166" i="26"/>
  <c r="E166" i="26" s="1"/>
  <c r="F166" i="26" s="1"/>
  <c r="J165" i="26"/>
  <c r="L165" i="26" s="1"/>
  <c r="M165" i="26" s="1"/>
  <c r="Q164" i="26"/>
  <c r="S164" i="26" s="1"/>
  <c r="T164" i="26" s="1"/>
  <c r="X163" i="26"/>
  <c r="Z163" i="26" s="1"/>
  <c r="AA163" i="26" s="1"/>
  <c r="AE162" i="26"/>
  <c r="AG162" i="26" s="1"/>
  <c r="AH162" i="26" s="1"/>
  <c r="C162" i="26"/>
  <c r="E162" i="26" s="1"/>
  <c r="F162" i="26" s="1"/>
  <c r="J161" i="26"/>
  <c r="L161" i="26" s="1"/>
  <c r="M161" i="26" s="1"/>
  <c r="Q160" i="26"/>
  <c r="S160" i="26" s="1"/>
  <c r="T160" i="26" s="1"/>
  <c r="X159" i="26"/>
  <c r="Z159" i="26" s="1"/>
  <c r="AA159" i="26" s="1"/>
  <c r="AE158" i="26"/>
  <c r="AG158" i="26" s="1"/>
  <c r="AH158" i="26" s="1"/>
  <c r="C158" i="26"/>
  <c r="E158" i="26" s="1"/>
  <c r="F158" i="26" s="1"/>
  <c r="J157" i="26"/>
  <c r="L157" i="26" s="1"/>
  <c r="M157" i="26" s="1"/>
  <c r="Q156" i="26"/>
  <c r="S156" i="26" s="1"/>
  <c r="T156" i="26" s="1"/>
  <c r="X155" i="26"/>
  <c r="Z155" i="26" s="1"/>
  <c r="AA155" i="26" s="1"/>
  <c r="AE154" i="26"/>
  <c r="AG154" i="26" s="1"/>
  <c r="AH154" i="26" s="1"/>
  <c r="C154" i="26"/>
  <c r="E154" i="26" s="1"/>
  <c r="F154" i="26" s="1"/>
  <c r="J153" i="26"/>
  <c r="L153" i="26" s="1"/>
  <c r="M153" i="26" s="1"/>
  <c r="Q152" i="26"/>
  <c r="S152" i="26" s="1"/>
  <c r="T152" i="26" s="1"/>
  <c r="X151" i="26"/>
  <c r="Z151" i="26" s="1"/>
  <c r="AA151" i="26" s="1"/>
  <c r="AE150" i="26"/>
  <c r="AG150" i="26" s="1"/>
  <c r="AH150" i="26" s="1"/>
  <c r="C150" i="26"/>
  <c r="E150" i="26" s="1"/>
  <c r="F150" i="26" s="1"/>
  <c r="J149" i="26"/>
  <c r="L149" i="26" s="1"/>
  <c r="M149" i="26" s="1"/>
  <c r="Q148" i="26"/>
  <c r="S148" i="26" s="1"/>
  <c r="T148" i="26" s="1"/>
  <c r="X147" i="26"/>
  <c r="Z147" i="26" s="1"/>
  <c r="AA147" i="26" s="1"/>
  <c r="AE146" i="26"/>
  <c r="AG146" i="26" s="1"/>
  <c r="AH146" i="26" s="1"/>
  <c r="C146" i="26"/>
  <c r="E146" i="26" s="1"/>
  <c r="F146" i="26" s="1"/>
  <c r="J145" i="26"/>
  <c r="L145" i="26" s="1"/>
  <c r="M145" i="26" s="1"/>
  <c r="Q144" i="26"/>
  <c r="S144" i="26" s="1"/>
  <c r="T144" i="26" s="1"/>
  <c r="X143" i="26"/>
  <c r="Z143" i="26" s="1"/>
  <c r="AA143" i="26" s="1"/>
  <c r="C396" i="26"/>
  <c r="E396" i="26" s="1"/>
  <c r="F396" i="26" s="1"/>
  <c r="C384" i="26"/>
  <c r="E384" i="26" s="1"/>
  <c r="F384" i="26" s="1"/>
  <c r="AE379" i="26"/>
  <c r="AG379" i="26" s="1"/>
  <c r="AH379" i="26" s="1"/>
  <c r="J371" i="26"/>
  <c r="L371" i="26" s="1"/>
  <c r="M371" i="26" s="1"/>
  <c r="C367" i="26"/>
  <c r="E367" i="26" s="1"/>
  <c r="F367" i="26" s="1"/>
  <c r="Q358" i="26"/>
  <c r="S358" i="26" s="1"/>
  <c r="T358" i="26" s="1"/>
  <c r="X335" i="26"/>
  <c r="Z335" i="26" s="1"/>
  <c r="AA335" i="26" s="1"/>
  <c r="J329" i="26"/>
  <c r="L329" i="26" s="1"/>
  <c r="M329" i="26" s="1"/>
  <c r="AE322" i="26"/>
  <c r="AG322" i="26" s="1"/>
  <c r="AH322" i="26" s="1"/>
  <c r="Q316" i="26"/>
  <c r="S316" i="26" s="1"/>
  <c r="T316" i="26" s="1"/>
  <c r="C310" i="26"/>
  <c r="E310" i="26" s="1"/>
  <c r="F310" i="26" s="1"/>
  <c r="AE306" i="26"/>
  <c r="AG306" i="26" s="1"/>
  <c r="AH306" i="26" s="1"/>
  <c r="X303" i="26"/>
  <c r="Z303" i="26" s="1"/>
  <c r="AA303" i="26" s="1"/>
  <c r="Q300" i="26"/>
  <c r="S300" i="26" s="1"/>
  <c r="T300" i="26" s="1"/>
  <c r="J297" i="26"/>
  <c r="L297" i="26" s="1"/>
  <c r="M297" i="26" s="1"/>
  <c r="C284" i="26"/>
  <c r="E284" i="26" s="1"/>
  <c r="F284" i="26" s="1"/>
  <c r="AE280" i="26"/>
  <c r="AG280" i="26" s="1"/>
  <c r="AH280" i="26" s="1"/>
  <c r="X277" i="26"/>
  <c r="Z277" i="26" s="1"/>
  <c r="AA277" i="26" s="1"/>
  <c r="Q274" i="26"/>
  <c r="S274" i="26" s="1"/>
  <c r="T274" i="26" s="1"/>
  <c r="J271" i="26"/>
  <c r="L271" i="26" s="1"/>
  <c r="M271" i="26" s="1"/>
  <c r="C268" i="26"/>
  <c r="E268" i="26" s="1"/>
  <c r="F268" i="26" s="1"/>
  <c r="AE264" i="26"/>
  <c r="AG264" i="26" s="1"/>
  <c r="AH264" i="26" s="1"/>
  <c r="X261" i="26"/>
  <c r="Z261" i="26" s="1"/>
  <c r="AA261" i="26" s="1"/>
  <c r="X260" i="26"/>
  <c r="Z260" i="26" s="1"/>
  <c r="AA260" i="26" s="1"/>
  <c r="AE258" i="26"/>
  <c r="AG258" i="26" s="1"/>
  <c r="AH258" i="26" s="1"/>
  <c r="C256" i="26"/>
  <c r="E256" i="26" s="1"/>
  <c r="F256" i="26" s="1"/>
  <c r="J254" i="26"/>
  <c r="L254" i="26" s="1"/>
  <c r="M254" i="26" s="1"/>
  <c r="Q252" i="26"/>
  <c r="S252" i="26" s="1"/>
  <c r="T252" i="26" s="1"/>
  <c r="X249" i="26"/>
  <c r="Z249" i="26" s="1"/>
  <c r="AA249" i="26" s="1"/>
  <c r="AE247" i="26"/>
  <c r="AG247" i="26" s="1"/>
  <c r="AH247" i="26" s="1"/>
  <c r="C246" i="26"/>
  <c r="E246" i="26" s="1"/>
  <c r="F246" i="26" s="1"/>
  <c r="J243" i="26"/>
  <c r="L243" i="26" s="1"/>
  <c r="M243" i="26" s="1"/>
  <c r="Q241" i="26"/>
  <c r="S241" i="26" s="1"/>
  <c r="T241" i="26" s="1"/>
  <c r="X239" i="26"/>
  <c r="Z239" i="26" s="1"/>
  <c r="AA239" i="26" s="1"/>
  <c r="AE226" i="26"/>
  <c r="AG226" i="26" s="1"/>
  <c r="AH226" i="26" s="1"/>
  <c r="C225" i="26"/>
  <c r="E225" i="26" s="1"/>
  <c r="F225" i="26" s="1"/>
  <c r="J223" i="26"/>
  <c r="L223" i="26" s="1"/>
  <c r="M223" i="26" s="1"/>
  <c r="AE16" i="26"/>
  <c r="AG16" i="26" s="1"/>
  <c r="AH16" i="26" s="1"/>
  <c r="J253" i="26"/>
  <c r="L253" i="26" s="1"/>
  <c r="M253" i="26" s="1"/>
  <c r="X248" i="26"/>
  <c r="Z248" i="26" s="1"/>
  <c r="AA248" i="26" s="1"/>
  <c r="C244" i="26"/>
  <c r="E244" i="26" s="1"/>
  <c r="F244" i="26" s="1"/>
  <c r="J242" i="26"/>
  <c r="L242" i="26" s="1"/>
  <c r="M242" i="26" s="1"/>
  <c r="X227" i="26"/>
  <c r="Z227" i="26" s="1"/>
  <c r="AA227" i="26" s="1"/>
  <c r="AE225" i="26"/>
  <c r="AG225" i="26" s="1"/>
  <c r="AH225" i="26" s="1"/>
  <c r="J222" i="26"/>
  <c r="L222" i="26" s="1"/>
  <c r="M222" i="26" s="1"/>
  <c r="Q221" i="26"/>
  <c r="S221" i="26" s="1"/>
  <c r="T221" i="26" s="1"/>
  <c r="AE219" i="26"/>
  <c r="AG219" i="26" s="1"/>
  <c r="AH219" i="26" s="1"/>
  <c r="J218" i="26"/>
  <c r="L218" i="26" s="1"/>
  <c r="M218" i="26" s="1"/>
  <c r="Q217" i="26"/>
  <c r="S217" i="26" s="1"/>
  <c r="T217" i="26" s="1"/>
  <c r="AE215" i="26"/>
  <c r="AG215" i="26" s="1"/>
  <c r="AH215" i="26" s="1"/>
  <c r="C215" i="26"/>
  <c r="E215" i="26" s="1"/>
  <c r="F215" i="26" s="1"/>
  <c r="Q213" i="26"/>
  <c r="S213" i="26" s="1"/>
  <c r="T213" i="26" s="1"/>
  <c r="AE211" i="26"/>
  <c r="AG211" i="26" s="1"/>
  <c r="AH211" i="26" s="1"/>
  <c r="C211" i="26"/>
  <c r="E211" i="26" s="1"/>
  <c r="F211" i="26" s="1"/>
  <c r="Q209" i="26"/>
  <c r="S209" i="26" s="1"/>
  <c r="T209" i="26" s="1"/>
  <c r="X208" i="26"/>
  <c r="Z208" i="26" s="1"/>
  <c r="AA208" i="26" s="1"/>
  <c r="C207" i="26"/>
  <c r="E207" i="26" s="1"/>
  <c r="F207" i="26" s="1"/>
  <c r="J206" i="26"/>
  <c r="L206" i="26" s="1"/>
  <c r="M206" i="26" s="1"/>
  <c r="X204" i="26"/>
  <c r="Z204" i="26" s="1"/>
  <c r="AA204" i="26" s="1"/>
  <c r="C203" i="26"/>
  <c r="E203" i="26" s="1"/>
  <c r="F203" i="26" s="1"/>
  <c r="J202" i="26"/>
  <c r="L202" i="26" s="1"/>
  <c r="M202" i="26" s="1"/>
  <c r="X200" i="26"/>
  <c r="Z200" i="26" s="1"/>
  <c r="AA200" i="26" s="1"/>
  <c r="AE199" i="26"/>
  <c r="AG199" i="26" s="1"/>
  <c r="AH199" i="26" s="1"/>
  <c r="J198" i="26"/>
  <c r="L198" i="26" s="1"/>
  <c r="M198" i="26" s="1"/>
  <c r="X196" i="26"/>
  <c r="Z196" i="26" s="1"/>
  <c r="AA196" i="26" s="1"/>
  <c r="AE195" i="26"/>
  <c r="AG195" i="26" s="1"/>
  <c r="AH195" i="26" s="1"/>
  <c r="J194" i="26"/>
  <c r="L194" i="26" s="1"/>
  <c r="M194" i="26" s="1"/>
  <c r="Q193" i="26"/>
  <c r="S193" i="26" s="1"/>
  <c r="T193" i="26" s="1"/>
  <c r="AE191" i="26"/>
  <c r="AG191" i="26" s="1"/>
  <c r="AH191" i="26" s="1"/>
  <c r="C191" i="26"/>
  <c r="E191" i="26" s="1"/>
  <c r="F191" i="26" s="1"/>
  <c r="Q189" i="26"/>
  <c r="S189" i="26" s="1"/>
  <c r="T189" i="26" s="1"/>
  <c r="X188" i="26"/>
  <c r="Z188" i="26" s="1"/>
  <c r="AA188" i="26" s="1"/>
  <c r="C187" i="26"/>
  <c r="E187" i="26" s="1"/>
  <c r="F187" i="26" s="1"/>
  <c r="Q185" i="26"/>
  <c r="S185" i="26" s="1"/>
  <c r="T185" i="26" s="1"/>
  <c r="X184" i="26"/>
  <c r="Z184" i="26" s="1"/>
  <c r="AA184" i="26" s="1"/>
  <c r="C183" i="26"/>
  <c r="E183" i="26" s="1"/>
  <c r="F183" i="26" s="1"/>
  <c r="J182" i="26"/>
  <c r="L182" i="26" s="1"/>
  <c r="M182" i="26" s="1"/>
  <c r="X170" i="26"/>
  <c r="Z170" i="26" s="1"/>
  <c r="AA170" i="26" s="1"/>
  <c r="AE169" i="26"/>
  <c r="AG169" i="26" s="1"/>
  <c r="AH169" i="26" s="1"/>
  <c r="J168" i="26"/>
  <c r="L168" i="26" s="1"/>
  <c r="M168" i="26" s="1"/>
  <c r="Q167" i="26"/>
  <c r="S167" i="26" s="1"/>
  <c r="T167" i="26" s="1"/>
  <c r="AE165" i="26"/>
  <c r="AG165" i="26" s="1"/>
  <c r="AH165" i="26" s="1"/>
  <c r="C165" i="26"/>
  <c r="E165" i="26" s="1"/>
  <c r="F165" i="26" s="1"/>
  <c r="Q163" i="26"/>
  <c r="S163" i="26" s="1"/>
  <c r="T163" i="26" s="1"/>
  <c r="AE161" i="26"/>
  <c r="AG161" i="26" s="1"/>
  <c r="AH161" i="26" s="1"/>
  <c r="C161" i="26"/>
  <c r="E161" i="26" s="1"/>
  <c r="F161" i="26" s="1"/>
  <c r="Q159" i="26"/>
  <c r="S159" i="26" s="1"/>
  <c r="T159" i="26" s="1"/>
  <c r="X158" i="26"/>
  <c r="Z158" i="26" s="1"/>
  <c r="AA158" i="26" s="1"/>
  <c r="C157" i="26"/>
  <c r="E157" i="26" s="1"/>
  <c r="F157" i="26" s="1"/>
  <c r="J156" i="26"/>
  <c r="L156" i="26" s="1"/>
  <c r="M156" i="26" s="1"/>
  <c r="X154" i="26"/>
  <c r="Z154" i="26" s="1"/>
  <c r="AA154" i="26" s="1"/>
  <c r="C153" i="26"/>
  <c r="E153" i="26" s="1"/>
  <c r="F153" i="26" s="1"/>
  <c r="J152" i="26"/>
  <c r="L152" i="26" s="1"/>
  <c r="M152" i="26" s="1"/>
  <c r="X150" i="26"/>
  <c r="Z150" i="26" s="1"/>
  <c r="AA150" i="26" s="1"/>
  <c r="AE149" i="26"/>
  <c r="AG149" i="26" s="1"/>
  <c r="AH149" i="26" s="1"/>
  <c r="J148" i="26"/>
  <c r="L148" i="26" s="1"/>
  <c r="M148" i="26" s="1"/>
  <c r="X146" i="26"/>
  <c r="Z146" i="26" s="1"/>
  <c r="AA146" i="26" s="1"/>
  <c r="AE145" i="26"/>
  <c r="AG145" i="26" s="1"/>
  <c r="AH145" i="26" s="1"/>
  <c r="J144" i="26"/>
  <c r="L144" i="26" s="1"/>
  <c r="M144" i="26" s="1"/>
  <c r="Q143" i="26"/>
  <c r="S143" i="26" s="1"/>
  <c r="T143" i="26" s="1"/>
  <c r="AE141" i="26"/>
  <c r="AG141" i="26" s="1"/>
  <c r="AH141" i="26" s="1"/>
  <c r="J140" i="26"/>
  <c r="L140" i="26" s="1"/>
  <c r="M140" i="26" s="1"/>
  <c r="X389" i="26"/>
  <c r="Z389" i="26" s="1"/>
  <c r="AA389" i="26" s="1"/>
  <c r="X331" i="26"/>
  <c r="Z331" i="26" s="1"/>
  <c r="AA331" i="26" s="1"/>
  <c r="J325" i="26"/>
  <c r="L325" i="26" s="1"/>
  <c r="M325" i="26" s="1"/>
  <c r="AE318" i="26"/>
  <c r="AG318" i="26" s="1"/>
  <c r="AH318" i="26" s="1"/>
  <c r="Q312" i="26"/>
  <c r="S312" i="26" s="1"/>
  <c r="T312" i="26" s="1"/>
  <c r="AE308" i="26"/>
  <c r="AG308" i="26" s="1"/>
  <c r="AH308" i="26" s="1"/>
  <c r="X305" i="26"/>
  <c r="Z305" i="26" s="1"/>
  <c r="AA305" i="26" s="1"/>
  <c r="Q302" i="26"/>
  <c r="S302" i="26" s="1"/>
  <c r="T302" i="26" s="1"/>
  <c r="J299" i="26"/>
  <c r="L299" i="26" s="1"/>
  <c r="M299" i="26" s="1"/>
  <c r="C296" i="26"/>
  <c r="E296" i="26" s="1"/>
  <c r="F296" i="26" s="1"/>
  <c r="AE282" i="26"/>
  <c r="AG282" i="26" s="1"/>
  <c r="AH282" i="26" s="1"/>
  <c r="X279" i="26"/>
  <c r="Z279" i="26" s="1"/>
  <c r="AA279" i="26" s="1"/>
  <c r="Q276" i="26"/>
  <c r="S276" i="26" s="1"/>
  <c r="T276" i="26" s="1"/>
  <c r="J273" i="26"/>
  <c r="L273" i="26" s="1"/>
  <c r="M273" i="26" s="1"/>
  <c r="C270" i="26"/>
  <c r="E270" i="26" s="1"/>
  <c r="F270" i="26" s="1"/>
  <c r="AE266" i="26"/>
  <c r="AG266" i="26" s="1"/>
  <c r="AH266" i="26" s="1"/>
  <c r="X263" i="26"/>
  <c r="Z263" i="26" s="1"/>
  <c r="AA263" i="26" s="1"/>
  <c r="X259" i="26"/>
  <c r="Z259" i="26" s="1"/>
  <c r="AA259" i="26" s="1"/>
  <c r="AE256" i="26"/>
  <c r="AG256" i="26" s="1"/>
  <c r="AH256" i="26" s="1"/>
  <c r="C255" i="26"/>
  <c r="E255" i="26" s="1"/>
  <c r="F255" i="26" s="1"/>
  <c r="Q250" i="26"/>
  <c r="S250" i="26" s="1"/>
  <c r="T250" i="26" s="1"/>
  <c r="AE246" i="26"/>
  <c r="AG246" i="26" s="1"/>
  <c r="AH246" i="26" s="1"/>
  <c r="Q240" i="26"/>
  <c r="S240" i="26" s="1"/>
  <c r="T240" i="26" s="1"/>
  <c r="C224" i="26"/>
  <c r="E224" i="26" s="1"/>
  <c r="F224" i="26" s="1"/>
  <c r="X220" i="26"/>
  <c r="Z220" i="26" s="1"/>
  <c r="AA220" i="26" s="1"/>
  <c r="C219" i="26"/>
  <c r="E219" i="26" s="1"/>
  <c r="F219" i="26" s="1"/>
  <c r="X216" i="26"/>
  <c r="Z216" i="26" s="1"/>
  <c r="AA216" i="26" s="1"/>
  <c r="J214" i="26"/>
  <c r="L214" i="26" s="1"/>
  <c r="M214" i="26" s="1"/>
  <c r="X212" i="26"/>
  <c r="Z212" i="26" s="1"/>
  <c r="AA212" i="26" s="1"/>
  <c r="J210" i="26"/>
  <c r="L210" i="26" s="1"/>
  <c r="M210" i="26" s="1"/>
  <c r="AE207" i="26"/>
  <c r="AG207" i="26" s="1"/>
  <c r="AH207" i="26" s="1"/>
  <c r="Q205" i="26"/>
  <c r="S205" i="26" s="1"/>
  <c r="T205" i="26" s="1"/>
  <c r="AE203" i="26"/>
  <c r="AG203" i="26" s="1"/>
  <c r="AH203" i="26" s="1"/>
  <c r="Q201" i="26"/>
  <c r="S201" i="26" s="1"/>
  <c r="T201" i="26" s="1"/>
  <c r="C199" i="26"/>
  <c r="E199" i="26" s="1"/>
  <c r="F199" i="26" s="1"/>
  <c r="Q197" i="26"/>
  <c r="S197" i="26" s="1"/>
  <c r="T197" i="26" s="1"/>
  <c r="C195" i="26"/>
  <c r="E195" i="26" s="1"/>
  <c r="F195" i="26" s="1"/>
  <c r="X192" i="26"/>
  <c r="Z192" i="26" s="1"/>
  <c r="AA192" i="26" s="1"/>
  <c r="J190" i="26"/>
  <c r="L190" i="26" s="1"/>
  <c r="M190" i="26" s="1"/>
  <c r="AE187" i="26"/>
  <c r="AG187" i="26" s="1"/>
  <c r="AH187" i="26" s="1"/>
  <c r="J186" i="26"/>
  <c r="L186" i="26" s="1"/>
  <c r="M186" i="26" s="1"/>
  <c r="AE183" i="26"/>
  <c r="AG183" i="26" s="1"/>
  <c r="AH183" i="26" s="1"/>
  <c r="Q181" i="26"/>
  <c r="S181" i="26" s="1"/>
  <c r="C169" i="26"/>
  <c r="E169" i="26" s="1"/>
  <c r="F169" i="26" s="1"/>
  <c r="X166" i="26"/>
  <c r="Z166" i="26" s="1"/>
  <c r="AA166" i="26" s="1"/>
  <c r="J164" i="26"/>
  <c r="L164" i="26" s="1"/>
  <c r="M164" i="26" s="1"/>
  <c r="X162" i="26"/>
  <c r="Z162" i="26" s="1"/>
  <c r="AA162" i="26" s="1"/>
  <c r="J160" i="26"/>
  <c r="L160" i="26" s="1"/>
  <c r="M160" i="26" s="1"/>
  <c r="AE157" i="26"/>
  <c r="AG157" i="26" s="1"/>
  <c r="AH157" i="26" s="1"/>
  <c r="Q155" i="26"/>
  <c r="S155" i="26" s="1"/>
  <c r="T155" i="26" s="1"/>
  <c r="AE153" i="26"/>
  <c r="AG153" i="26" s="1"/>
  <c r="AH153" i="26" s="1"/>
  <c r="Q151" i="26"/>
  <c r="S151" i="26" s="1"/>
  <c r="T151" i="26" s="1"/>
  <c r="C149" i="26"/>
  <c r="E149" i="26" s="1"/>
  <c r="F149" i="26" s="1"/>
  <c r="Q147" i="26"/>
  <c r="S147" i="26" s="1"/>
  <c r="T147" i="26" s="1"/>
  <c r="C145" i="26"/>
  <c r="E145" i="26" s="1"/>
  <c r="F145" i="26" s="1"/>
  <c r="X142" i="26"/>
  <c r="Z142" i="26" s="1"/>
  <c r="AA142" i="26" s="1"/>
  <c r="C141" i="26"/>
  <c r="E141" i="26" s="1"/>
  <c r="F141" i="26" s="1"/>
  <c r="AE380" i="26"/>
  <c r="AG380" i="26" s="1"/>
  <c r="AH380" i="26" s="1"/>
  <c r="X376" i="26"/>
  <c r="Z376" i="26" s="1"/>
  <c r="AA376" i="26" s="1"/>
  <c r="C368" i="26"/>
  <c r="E368" i="26" s="1"/>
  <c r="F368" i="26" s="1"/>
  <c r="AE363" i="26"/>
  <c r="AG363" i="26" s="1"/>
  <c r="AH363" i="26" s="1"/>
  <c r="C334" i="26"/>
  <c r="E334" i="26" s="1"/>
  <c r="F334" i="26" s="1"/>
  <c r="X327" i="26"/>
  <c r="Z327" i="26" s="1"/>
  <c r="AA327" i="26" s="1"/>
  <c r="J321" i="26"/>
  <c r="L321" i="26" s="1"/>
  <c r="M321" i="26" s="1"/>
  <c r="AE314" i="26"/>
  <c r="AG314" i="26" s="1"/>
  <c r="AH314" i="26" s="1"/>
  <c r="X307" i="26"/>
  <c r="Z307" i="26" s="1"/>
  <c r="AA307" i="26" s="1"/>
  <c r="Q304" i="26"/>
  <c r="S304" i="26" s="1"/>
  <c r="T304" i="26" s="1"/>
  <c r="J301" i="26"/>
  <c r="L301" i="26" s="1"/>
  <c r="M301" i="26" s="1"/>
  <c r="C298" i="26"/>
  <c r="E298" i="26" s="1"/>
  <c r="F298" i="26" s="1"/>
  <c r="AE284" i="26"/>
  <c r="AG284" i="26" s="1"/>
  <c r="AH284" i="26" s="1"/>
  <c r="X281" i="26"/>
  <c r="Z281" i="26" s="1"/>
  <c r="AA281" i="26" s="1"/>
  <c r="Q278" i="26"/>
  <c r="S278" i="26" s="1"/>
  <c r="T278" i="26" s="1"/>
  <c r="J275" i="26"/>
  <c r="L275" i="26" s="1"/>
  <c r="M275" i="26" s="1"/>
  <c r="C272" i="26"/>
  <c r="E272" i="26" s="1"/>
  <c r="F272" i="26" s="1"/>
  <c r="AE268" i="26"/>
  <c r="AG268" i="26" s="1"/>
  <c r="AH268" i="26" s="1"/>
  <c r="X265" i="26"/>
  <c r="Z265" i="26" s="1"/>
  <c r="AA265" i="26" s="1"/>
  <c r="Q262" i="26"/>
  <c r="S262" i="26" s="1"/>
  <c r="T262" i="26" s="1"/>
  <c r="Q260" i="26"/>
  <c r="S260" i="26" s="1"/>
  <c r="T260" i="26" s="1"/>
  <c r="X257" i="26"/>
  <c r="Z257" i="26" s="1"/>
  <c r="AA257" i="26" s="1"/>
  <c r="AE255" i="26"/>
  <c r="AG255" i="26" s="1"/>
  <c r="AH255" i="26" s="1"/>
  <c r="C254" i="26"/>
  <c r="E254" i="26" s="1"/>
  <c r="F254" i="26" s="1"/>
  <c r="J251" i="26"/>
  <c r="L251" i="26" s="1"/>
  <c r="M251" i="26" s="1"/>
  <c r="Q249" i="26"/>
  <c r="S249" i="26" s="1"/>
  <c r="T249" i="26" s="1"/>
  <c r="X247" i="26"/>
  <c r="Z247" i="26" s="1"/>
  <c r="AA247" i="26" s="1"/>
  <c r="AE244" i="26"/>
  <c r="AG244" i="26" s="1"/>
  <c r="AH244" i="26" s="1"/>
  <c r="C243" i="26"/>
  <c r="E243" i="26" s="1"/>
  <c r="F243" i="26" s="1"/>
  <c r="J241" i="26"/>
  <c r="L241" i="26" s="1"/>
  <c r="M241" i="26" s="1"/>
  <c r="Q238" i="26"/>
  <c r="S238" i="26" s="1"/>
  <c r="X226" i="26"/>
  <c r="Z226" i="26" s="1"/>
  <c r="AA226" i="26" s="1"/>
  <c r="AE224" i="26"/>
  <c r="AG224" i="26" s="1"/>
  <c r="AH224" i="26" s="1"/>
  <c r="J34" i="26"/>
  <c r="L34" i="26" s="1"/>
  <c r="M34" i="26" s="1"/>
  <c r="AE296" i="26"/>
  <c r="AG296" i="26" s="1"/>
  <c r="AH296" i="26" s="1"/>
  <c r="Q280" i="26"/>
  <c r="S280" i="26" s="1"/>
  <c r="T280" i="26" s="1"/>
  <c r="C274" i="26"/>
  <c r="E274" i="26" s="1"/>
  <c r="F274" i="26" s="1"/>
  <c r="X267" i="26"/>
  <c r="Z267" i="26" s="1"/>
  <c r="AA267" i="26" s="1"/>
  <c r="J261" i="26"/>
  <c r="L261" i="26" s="1"/>
  <c r="M261" i="26" s="1"/>
  <c r="X256" i="26"/>
  <c r="Z256" i="26" s="1"/>
  <c r="AA256" i="26" s="1"/>
  <c r="AE254" i="26"/>
  <c r="AG254" i="26" s="1"/>
  <c r="AH254" i="26" s="1"/>
  <c r="J250" i="26"/>
  <c r="L250" i="26" s="1"/>
  <c r="M250" i="26" s="1"/>
  <c r="X245" i="26"/>
  <c r="Z245" i="26" s="1"/>
  <c r="AA245" i="26" s="1"/>
  <c r="C242" i="26"/>
  <c r="E242" i="26" s="1"/>
  <c r="F242" i="26" s="1"/>
  <c r="Q227" i="26"/>
  <c r="S227" i="26" s="1"/>
  <c r="T227" i="26" s="1"/>
  <c r="AE222" i="26"/>
  <c r="AG222" i="26" s="1"/>
  <c r="AH222" i="26" s="1"/>
  <c r="J221" i="26"/>
  <c r="L221" i="26" s="1"/>
  <c r="M221" i="26" s="1"/>
  <c r="X219" i="26"/>
  <c r="Z219" i="26" s="1"/>
  <c r="AA219" i="26" s="1"/>
  <c r="C218" i="26"/>
  <c r="E218" i="26" s="1"/>
  <c r="F218" i="26" s="1"/>
  <c r="Q216" i="26"/>
  <c r="S216" i="26" s="1"/>
  <c r="T216" i="26" s="1"/>
  <c r="AE214" i="26"/>
  <c r="AG214" i="26" s="1"/>
  <c r="AH214" i="26" s="1"/>
  <c r="J213" i="26"/>
  <c r="L213" i="26" s="1"/>
  <c r="M213" i="26" s="1"/>
  <c r="X211" i="26"/>
  <c r="Z211" i="26" s="1"/>
  <c r="AA211" i="26" s="1"/>
  <c r="AE210" i="26"/>
  <c r="AG210" i="26" s="1"/>
  <c r="AH210" i="26" s="1"/>
  <c r="J209" i="26"/>
  <c r="L209" i="26" s="1"/>
  <c r="M209" i="26" s="1"/>
  <c r="X207" i="26"/>
  <c r="Z207" i="26" s="1"/>
  <c r="AA207" i="26" s="1"/>
  <c r="C206" i="26"/>
  <c r="E206" i="26" s="1"/>
  <c r="F206" i="26" s="1"/>
  <c r="Q204" i="26"/>
  <c r="S204" i="26" s="1"/>
  <c r="T204" i="26" s="1"/>
  <c r="AE202" i="26"/>
  <c r="AG202" i="26" s="1"/>
  <c r="AH202" i="26" s="1"/>
  <c r="J201" i="26"/>
  <c r="L201" i="26" s="1"/>
  <c r="M201" i="26" s="1"/>
  <c r="X199" i="26"/>
  <c r="Z199" i="26" s="1"/>
  <c r="AA199" i="26" s="1"/>
  <c r="C198" i="26"/>
  <c r="E198" i="26" s="1"/>
  <c r="F198" i="26" s="1"/>
  <c r="Q196" i="26"/>
  <c r="S196" i="26" s="1"/>
  <c r="T196" i="26" s="1"/>
  <c r="AE194" i="26"/>
  <c r="AG194" i="26" s="1"/>
  <c r="AH194" i="26" s="1"/>
  <c r="J193" i="26"/>
  <c r="L193" i="26" s="1"/>
  <c r="M193" i="26" s="1"/>
  <c r="X191" i="26"/>
  <c r="Z191" i="26" s="1"/>
  <c r="AA191" i="26" s="1"/>
  <c r="C190" i="26"/>
  <c r="E190" i="26" s="1"/>
  <c r="F190" i="26" s="1"/>
  <c r="Q188" i="26"/>
  <c r="S188" i="26" s="1"/>
  <c r="T188" i="26" s="1"/>
  <c r="AE186" i="26"/>
  <c r="AG186" i="26" s="1"/>
  <c r="AH186" i="26" s="1"/>
  <c r="J185" i="26"/>
  <c r="L185" i="26" s="1"/>
  <c r="M185" i="26" s="1"/>
  <c r="X183" i="26"/>
  <c r="Z183" i="26" s="1"/>
  <c r="AA183" i="26" s="1"/>
  <c r="C182" i="26"/>
  <c r="E182" i="26" s="1"/>
  <c r="F182" i="26" s="1"/>
  <c r="Q170" i="26"/>
  <c r="S170" i="26" s="1"/>
  <c r="T170" i="26" s="1"/>
  <c r="X169" i="26"/>
  <c r="Z169" i="26" s="1"/>
  <c r="AA169" i="26" s="1"/>
  <c r="C168" i="26"/>
  <c r="E168" i="26" s="1"/>
  <c r="F168" i="26" s="1"/>
  <c r="Q166" i="26"/>
  <c r="S166" i="26" s="1"/>
  <c r="T166" i="26" s="1"/>
  <c r="C438" i="26"/>
  <c r="E438" i="26" s="1"/>
  <c r="F438" i="26" s="1"/>
  <c r="X353" i="26"/>
  <c r="Z353" i="26" s="1"/>
  <c r="AA353" i="26" s="1"/>
  <c r="Q336" i="26"/>
  <c r="S336" i="26" s="1"/>
  <c r="T336" i="26" s="1"/>
  <c r="C330" i="26"/>
  <c r="E330" i="26" s="1"/>
  <c r="F330" i="26" s="1"/>
  <c r="X323" i="26"/>
  <c r="Z323" i="26" s="1"/>
  <c r="AA323" i="26" s="1"/>
  <c r="J317" i="26"/>
  <c r="L317" i="26" s="1"/>
  <c r="M317" i="26" s="1"/>
  <c r="AE310" i="26"/>
  <c r="AG310" i="26" s="1"/>
  <c r="AH310" i="26" s="1"/>
  <c r="X309" i="26"/>
  <c r="Z309" i="26" s="1"/>
  <c r="AA309" i="26" s="1"/>
  <c r="Q306" i="26"/>
  <c r="S306" i="26" s="1"/>
  <c r="T306" i="26" s="1"/>
  <c r="J303" i="26"/>
  <c r="L303" i="26" s="1"/>
  <c r="M303" i="26" s="1"/>
  <c r="C300" i="26"/>
  <c r="E300" i="26" s="1"/>
  <c r="F300" i="26" s="1"/>
  <c r="X283" i="26"/>
  <c r="Z283" i="26" s="1"/>
  <c r="AA283" i="26" s="1"/>
  <c r="J277" i="26"/>
  <c r="L277" i="26" s="1"/>
  <c r="M277" i="26" s="1"/>
  <c r="AE270" i="26"/>
  <c r="AG270" i="26" s="1"/>
  <c r="AH270" i="26" s="1"/>
  <c r="Q264" i="26"/>
  <c r="S264" i="26" s="1"/>
  <c r="T264" i="26" s="1"/>
  <c r="Q258" i="26"/>
  <c r="S258" i="26" s="1"/>
  <c r="T258" i="26" s="1"/>
  <c r="C252" i="26"/>
  <c r="E252" i="26" s="1"/>
  <c r="F252" i="26" s="1"/>
  <c r="Q248" i="26"/>
  <c r="S248" i="26" s="1"/>
  <c r="T248" i="26" s="1"/>
  <c r="AE243" i="26"/>
  <c r="AG243" i="26" s="1"/>
  <c r="AH243" i="26" s="1"/>
  <c r="J239" i="26"/>
  <c r="L239" i="26" s="1"/>
  <c r="M239" i="26" s="1"/>
  <c r="X225" i="26"/>
  <c r="Z225" i="26" s="1"/>
  <c r="AA225" i="26" s="1"/>
  <c r="C222" i="26"/>
  <c r="E222" i="26" s="1"/>
  <c r="F222" i="26" s="1"/>
  <c r="Q220" i="26"/>
  <c r="S220" i="26" s="1"/>
  <c r="T220" i="26" s="1"/>
  <c r="AE218" i="26"/>
  <c r="AG218" i="26" s="1"/>
  <c r="AH218" i="26" s="1"/>
  <c r="J217" i="26"/>
  <c r="L217" i="26" s="1"/>
  <c r="M217" i="26" s="1"/>
  <c r="X215" i="26"/>
  <c r="Z215" i="26" s="1"/>
  <c r="AA215" i="26" s="1"/>
  <c r="C214" i="26"/>
  <c r="E214" i="26" s="1"/>
  <c r="F214" i="26" s="1"/>
  <c r="Q212" i="26"/>
  <c r="S212" i="26" s="1"/>
  <c r="T212" i="26" s="1"/>
  <c r="C210" i="26"/>
  <c r="E210" i="26" s="1"/>
  <c r="F210" i="26" s="1"/>
  <c r="Q208" i="26"/>
  <c r="S208" i="26" s="1"/>
  <c r="T208" i="26" s="1"/>
  <c r="AE206" i="26"/>
  <c r="AG206" i="26" s="1"/>
  <c r="AH206" i="26" s="1"/>
  <c r="J205" i="26"/>
  <c r="L205" i="26" s="1"/>
  <c r="M205" i="26" s="1"/>
  <c r="X203" i="26"/>
  <c r="Z203" i="26" s="1"/>
  <c r="AA203" i="26" s="1"/>
  <c r="C202" i="26"/>
  <c r="E202" i="26" s="1"/>
  <c r="F202" i="26" s="1"/>
  <c r="Q200" i="26"/>
  <c r="S200" i="26" s="1"/>
  <c r="T200" i="26" s="1"/>
  <c r="AE198" i="26"/>
  <c r="AG198" i="26" s="1"/>
  <c r="AH198" i="26" s="1"/>
  <c r="J197" i="26"/>
  <c r="L197" i="26" s="1"/>
  <c r="M197" i="26" s="1"/>
  <c r="X195" i="26"/>
  <c r="Z195" i="26" s="1"/>
  <c r="AA195" i="26" s="1"/>
  <c r="C194" i="26"/>
  <c r="E194" i="26" s="1"/>
  <c r="F194" i="26" s="1"/>
  <c r="Q192" i="26"/>
  <c r="S192" i="26" s="1"/>
  <c r="T192" i="26" s="1"/>
  <c r="AE190" i="26"/>
  <c r="AG190" i="26" s="1"/>
  <c r="AH190" i="26" s="1"/>
  <c r="J189" i="26"/>
  <c r="L189" i="26" s="1"/>
  <c r="M189" i="26" s="1"/>
  <c r="X187" i="26"/>
  <c r="Z187" i="26" s="1"/>
  <c r="AA187" i="26" s="1"/>
  <c r="C186" i="26"/>
  <c r="E186" i="26" s="1"/>
  <c r="F186" i="26" s="1"/>
  <c r="Q184" i="26"/>
  <c r="S184" i="26" s="1"/>
  <c r="T184" i="26" s="1"/>
  <c r="AE182" i="26"/>
  <c r="AG182" i="26" s="1"/>
  <c r="AH182" i="26" s="1"/>
  <c r="J181" i="26"/>
  <c r="L181" i="26" s="1"/>
  <c r="AE168" i="26"/>
  <c r="AG168" i="26" s="1"/>
  <c r="AH168" i="26" s="1"/>
  <c r="J167" i="26"/>
  <c r="L167" i="26" s="1"/>
  <c r="M167" i="26" s="1"/>
  <c r="X165" i="26"/>
  <c r="Z165" i="26" s="1"/>
  <c r="AA165" i="26" s="1"/>
  <c r="J425" i="26"/>
  <c r="L425" i="26" s="1"/>
  <c r="M425" i="26" s="1"/>
  <c r="AE341" i="26"/>
  <c r="AG341" i="26" s="1"/>
  <c r="AH341" i="26" s="1"/>
  <c r="AE334" i="26"/>
  <c r="AG334" i="26" s="1"/>
  <c r="AH334" i="26" s="1"/>
  <c r="Q328" i="26"/>
  <c r="S328" i="26" s="1"/>
  <c r="T328" i="26" s="1"/>
  <c r="C322" i="26"/>
  <c r="E322" i="26" s="1"/>
  <c r="F322" i="26" s="1"/>
  <c r="X315" i="26"/>
  <c r="Z315" i="26" s="1"/>
  <c r="AA315" i="26" s="1"/>
  <c r="J307" i="26"/>
  <c r="L307" i="26" s="1"/>
  <c r="M307" i="26" s="1"/>
  <c r="C304" i="26"/>
  <c r="E304" i="26" s="1"/>
  <c r="F304" i="26" s="1"/>
  <c r="AE300" i="26"/>
  <c r="AG300" i="26" s="1"/>
  <c r="AH300" i="26" s="1"/>
  <c r="X297" i="26"/>
  <c r="Z297" i="26" s="1"/>
  <c r="AA297" i="26" s="1"/>
  <c r="Q284" i="26"/>
  <c r="S284" i="26" s="1"/>
  <c r="T284" i="26" s="1"/>
  <c r="J281" i="26"/>
  <c r="L281" i="26" s="1"/>
  <c r="M281" i="26" s="1"/>
  <c r="C278" i="26"/>
  <c r="E278" i="26" s="1"/>
  <c r="F278" i="26" s="1"/>
  <c r="AE274" i="26"/>
  <c r="AG274" i="26" s="1"/>
  <c r="AH274" i="26" s="1"/>
  <c r="X271" i="26"/>
  <c r="Z271" i="26" s="1"/>
  <c r="AA271" i="26" s="1"/>
  <c r="Q268" i="26"/>
  <c r="S268" i="26" s="1"/>
  <c r="T268" i="26" s="1"/>
  <c r="J265" i="26"/>
  <c r="L265" i="26" s="1"/>
  <c r="M265" i="26" s="1"/>
  <c r="C262" i="26"/>
  <c r="E262" i="26" s="1"/>
  <c r="F262" i="26" s="1"/>
  <c r="C260" i="26"/>
  <c r="E260" i="26" s="1"/>
  <c r="F260" i="26" s="1"/>
  <c r="J258" i="26"/>
  <c r="L258" i="26" s="1"/>
  <c r="M258" i="26" s="1"/>
  <c r="Q256" i="26"/>
  <c r="S256" i="26" s="1"/>
  <c r="T256" i="26" s="1"/>
  <c r="X253" i="26"/>
  <c r="Z253" i="26" s="1"/>
  <c r="AA253" i="26" s="1"/>
  <c r="AE251" i="26"/>
  <c r="AG251" i="26" s="1"/>
  <c r="AH251" i="26" s="1"/>
  <c r="C250" i="26"/>
  <c r="E250" i="26" s="1"/>
  <c r="F250" i="26" s="1"/>
  <c r="J247" i="26"/>
  <c r="L247" i="26" s="1"/>
  <c r="M247" i="26" s="1"/>
  <c r="Q245" i="26"/>
  <c r="S245" i="26" s="1"/>
  <c r="T245" i="26" s="1"/>
  <c r="X243" i="26"/>
  <c r="Z243" i="26" s="1"/>
  <c r="AA243" i="26" s="1"/>
  <c r="AE240" i="26"/>
  <c r="AG240" i="26" s="1"/>
  <c r="AH240" i="26" s="1"/>
  <c r="C239" i="26"/>
  <c r="E239" i="26" s="1"/>
  <c r="F239" i="26" s="1"/>
  <c r="J227" i="26"/>
  <c r="L227" i="26" s="1"/>
  <c r="M227" i="26" s="1"/>
  <c r="Q224" i="26"/>
  <c r="S224" i="26" s="1"/>
  <c r="T224" i="26" s="1"/>
  <c r="X222" i="26"/>
  <c r="Z222" i="26" s="1"/>
  <c r="AA222" i="26" s="1"/>
  <c r="AE221" i="26"/>
  <c r="AG221" i="26" s="1"/>
  <c r="AH221" i="26" s="1"/>
  <c r="C221" i="26"/>
  <c r="E221" i="26" s="1"/>
  <c r="F221" i="26" s="1"/>
  <c r="J220" i="26"/>
  <c r="L220" i="26" s="1"/>
  <c r="M220" i="26" s="1"/>
  <c r="Q219" i="26"/>
  <c r="S219" i="26" s="1"/>
  <c r="T219" i="26" s="1"/>
  <c r="X218" i="26"/>
  <c r="Z218" i="26" s="1"/>
  <c r="AA218" i="26" s="1"/>
  <c r="AE217" i="26"/>
  <c r="AG217" i="26" s="1"/>
  <c r="AH217" i="26" s="1"/>
  <c r="C217" i="26"/>
  <c r="E217" i="26" s="1"/>
  <c r="F217" i="26" s="1"/>
  <c r="J216" i="26"/>
  <c r="L216" i="26" s="1"/>
  <c r="M216" i="26" s="1"/>
  <c r="Q215" i="26"/>
  <c r="S215" i="26" s="1"/>
  <c r="T215" i="26" s="1"/>
  <c r="X214" i="26"/>
  <c r="Z214" i="26" s="1"/>
  <c r="AA214" i="26" s="1"/>
  <c r="AE213" i="26"/>
  <c r="AG213" i="26" s="1"/>
  <c r="AH213" i="26" s="1"/>
  <c r="C213" i="26"/>
  <c r="E213" i="26" s="1"/>
  <c r="F213" i="26" s="1"/>
  <c r="J212" i="26"/>
  <c r="L212" i="26" s="1"/>
  <c r="M212" i="26" s="1"/>
  <c r="Q211" i="26"/>
  <c r="S211" i="26" s="1"/>
  <c r="T211" i="26" s="1"/>
  <c r="X210" i="26"/>
  <c r="Z210" i="26" s="1"/>
  <c r="AA210" i="26" s="1"/>
  <c r="AE209" i="26"/>
  <c r="AG209" i="26" s="1"/>
  <c r="AH209" i="26" s="1"/>
  <c r="C209" i="26"/>
  <c r="E209" i="26" s="1"/>
  <c r="F209" i="26" s="1"/>
  <c r="J208" i="26"/>
  <c r="L208" i="26" s="1"/>
  <c r="M208" i="26" s="1"/>
  <c r="Q207" i="26"/>
  <c r="S207" i="26" s="1"/>
  <c r="T207" i="26" s="1"/>
  <c r="X206" i="26"/>
  <c r="Z206" i="26" s="1"/>
  <c r="AA206" i="26" s="1"/>
  <c r="AE205" i="26"/>
  <c r="AG205" i="26" s="1"/>
  <c r="AH205" i="26" s="1"/>
  <c r="C205" i="26"/>
  <c r="E205" i="26" s="1"/>
  <c r="F205" i="26" s="1"/>
  <c r="J204" i="26"/>
  <c r="L204" i="26" s="1"/>
  <c r="M204" i="26" s="1"/>
  <c r="Q203" i="26"/>
  <c r="S203" i="26" s="1"/>
  <c r="T203" i="26" s="1"/>
  <c r="X202" i="26"/>
  <c r="Z202" i="26" s="1"/>
  <c r="AA202" i="26" s="1"/>
  <c r="AE201" i="26"/>
  <c r="AG201" i="26" s="1"/>
  <c r="AH201" i="26" s="1"/>
  <c r="C201" i="26"/>
  <c r="E201" i="26" s="1"/>
  <c r="F201" i="26" s="1"/>
  <c r="J200" i="26"/>
  <c r="L200" i="26" s="1"/>
  <c r="M200" i="26" s="1"/>
  <c r="Q199" i="26"/>
  <c r="S199" i="26" s="1"/>
  <c r="T199" i="26" s="1"/>
  <c r="X198" i="26"/>
  <c r="Z198" i="26" s="1"/>
  <c r="AA198" i="26" s="1"/>
  <c r="AE197" i="26"/>
  <c r="AG197" i="26" s="1"/>
  <c r="AH197" i="26" s="1"/>
  <c r="C197" i="26"/>
  <c r="E197" i="26" s="1"/>
  <c r="F197" i="26" s="1"/>
  <c r="J196" i="26"/>
  <c r="L196" i="26" s="1"/>
  <c r="M196" i="26" s="1"/>
  <c r="Q195" i="26"/>
  <c r="S195" i="26" s="1"/>
  <c r="T195" i="26" s="1"/>
  <c r="X194" i="26"/>
  <c r="Z194" i="26" s="1"/>
  <c r="AA194" i="26" s="1"/>
  <c r="AE193" i="26"/>
  <c r="AG193" i="26" s="1"/>
  <c r="AH193" i="26" s="1"/>
  <c r="C193" i="26"/>
  <c r="E193" i="26" s="1"/>
  <c r="F193" i="26" s="1"/>
  <c r="J192" i="26"/>
  <c r="L192" i="26" s="1"/>
  <c r="M192" i="26" s="1"/>
  <c r="Q191" i="26"/>
  <c r="S191" i="26" s="1"/>
  <c r="T191" i="26" s="1"/>
  <c r="X190" i="26"/>
  <c r="Z190" i="26" s="1"/>
  <c r="AA190" i="26" s="1"/>
  <c r="AE189" i="26"/>
  <c r="AG189" i="26" s="1"/>
  <c r="AH189" i="26" s="1"/>
  <c r="C189" i="26"/>
  <c r="E189" i="26" s="1"/>
  <c r="F189" i="26" s="1"/>
  <c r="J188" i="26"/>
  <c r="L188" i="26" s="1"/>
  <c r="M188" i="26" s="1"/>
  <c r="Q187" i="26"/>
  <c r="S187" i="26" s="1"/>
  <c r="T187" i="26" s="1"/>
  <c r="X186" i="26"/>
  <c r="Z186" i="26" s="1"/>
  <c r="AA186" i="26" s="1"/>
  <c r="AE185" i="26"/>
  <c r="AG185" i="26" s="1"/>
  <c r="AH185" i="26" s="1"/>
  <c r="C185" i="26"/>
  <c r="E185" i="26" s="1"/>
  <c r="F185" i="26" s="1"/>
  <c r="J184" i="26"/>
  <c r="L184" i="26" s="1"/>
  <c r="M184" i="26" s="1"/>
  <c r="Q183" i="26"/>
  <c r="S183" i="26" s="1"/>
  <c r="T183" i="26" s="1"/>
  <c r="X182" i="26"/>
  <c r="Z182" i="26" s="1"/>
  <c r="AA182" i="26" s="1"/>
  <c r="AE181" i="26"/>
  <c r="AG181" i="26" s="1"/>
  <c r="C181" i="26"/>
  <c r="E181" i="26" s="1"/>
  <c r="J170" i="26"/>
  <c r="L170" i="26" s="1"/>
  <c r="M170" i="26" s="1"/>
  <c r="J386" i="26"/>
  <c r="L386" i="26" s="1"/>
  <c r="M386" i="26" s="1"/>
  <c r="X360" i="26"/>
  <c r="Z360" i="26" s="1"/>
  <c r="AA360" i="26" s="1"/>
  <c r="AE330" i="26"/>
  <c r="AG330" i="26" s="1"/>
  <c r="AH330" i="26" s="1"/>
  <c r="Q308" i="26"/>
  <c r="S308" i="26" s="1"/>
  <c r="T308" i="26" s="1"/>
  <c r="X295" i="26"/>
  <c r="Z295" i="26" s="1"/>
  <c r="AE272" i="26"/>
  <c r="AG272" i="26" s="1"/>
  <c r="AH272" i="26" s="1"/>
  <c r="J249" i="26"/>
  <c r="L249" i="26" s="1"/>
  <c r="M249" i="26" s="1"/>
  <c r="Q246" i="26"/>
  <c r="S246" i="26" s="1"/>
  <c r="T246" i="26" s="1"/>
  <c r="AE239" i="26"/>
  <c r="AG239" i="26" s="1"/>
  <c r="AH239" i="26" s="1"/>
  <c r="X168" i="26"/>
  <c r="Z168" i="26" s="1"/>
  <c r="AA168" i="26" s="1"/>
  <c r="AE164" i="26"/>
  <c r="AG164" i="26" s="1"/>
  <c r="AH164" i="26" s="1"/>
  <c r="AE163" i="26"/>
  <c r="AG163" i="26" s="1"/>
  <c r="AH163" i="26" s="1"/>
  <c r="X161" i="26"/>
  <c r="Z161" i="26" s="1"/>
  <c r="AA161" i="26" s="1"/>
  <c r="X160" i="26"/>
  <c r="Z160" i="26" s="1"/>
  <c r="AA160" i="26" s="1"/>
  <c r="Q158" i="26"/>
  <c r="S158" i="26" s="1"/>
  <c r="T158" i="26" s="1"/>
  <c r="Q157" i="26"/>
  <c r="S157" i="26" s="1"/>
  <c r="T157" i="26" s="1"/>
  <c r="J155" i="26"/>
  <c r="L155" i="26" s="1"/>
  <c r="M155" i="26" s="1"/>
  <c r="J154" i="26"/>
  <c r="L154" i="26" s="1"/>
  <c r="M154" i="26" s="1"/>
  <c r="C152" i="26"/>
  <c r="E152" i="26" s="1"/>
  <c r="F152" i="26" s="1"/>
  <c r="C151" i="26"/>
  <c r="E151" i="26" s="1"/>
  <c r="F151" i="26" s="1"/>
  <c r="AE148" i="26"/>
  <c r="AG148" i="26" s="1"/>
  <c r="AH148" i="26" s="1"/>
  <c r="AE147" i="26"/>
  <c r="AG147" i="26" s="1"/>
  <c r="AH147" i="26" s="1"/>
  <c r="X145" i="26"/>
  <c r="Z145" i="26" s="1"/>
  <c r="AA145" i="26" s="1"/>
  <c r="X144" i="26"/>
  <c r="Z144" i="26" s="1"/>
  <c r="AA144" i="26" s="1"/>
  <c r="X141" i="26"/>
  <c r="Z141" i="26" s="1"/>
  <c r="AA141" i="26" s="1"/>
  <c r="AE139" i="26"/>
  <c r="AG139" i="26" s="1"/>
  <c r="AH139" i="26" s="1"/>
  <c r="C139" i="26"/>
  <c r="E139" i="26" s="1"/>
  <c r="F139" i="26" s="1"/>
  <c r="J138" i="26"/>
  <c r="L138" i="26" s="1"/>
  <c r="M138" i="26" s="1"/>
  <c r="Q137" i="26"/>
  <c r="S137" i="26" s="1"/>
  <c r="T137" i="26" s="1"/>
  <c r="X136" i="26"/>
  <c r="Z136" i="26" s="1"/>
  <c r="AA136" i="26" s="1"/>
  <c r="AE135" i="26"/>
  <c r="AG135" i="26" s="1"/>
  <c r="AH135" i="26" s="1"/>
  <c r="C135" i="26"/>
  <c r="E135" i="26" s="1"/>
  <c r="F135" i="26" s="1"/>
  <c r="J134" i="26"/>
  <c r="L134" i="26" s="1"/>
  <c r="M134" i="26" s="1"/>
  <c r="Q133" i="26"/>
  <c r="S133" i="26" s="1"/>
  <c r="T133" i="26" s="1"/>
  <c r="X132" i="26"/>
  <c r="Z132" i="26" s="1"/>
  <c r="AA132" i="26" s="1"/>
  <c r="AE131" i="26"/>
  <c r="AG131" i="26" s="1"/>
  <c r="AH131" i="26" s="1"/>
  <c r="C131" i="26"/>
  <c r="E131" i="26" s="1"/>
  <c r="F131" i="26" s="1"/>
  <c r="J130" i="26"/>
  <c r="L130" i="26" s="1"/>
  <c r="M130" i="26" s="1"/>
  <c r="Q129" i="26"/>
  <c r="S129" i="26" s="1"/>
  <c r="T129" i="26" s="1"/>
  <c r="X128" i="26"/>
  <c r="Z128" i="26" s="1"/>
  <c r="AA128" i="26" s="1"/>
  <c r="AE127" i="26"/>
  <c r="AG127" i="26" s="1"/>
  <c r="AH127" i="26" s="1"/>
  <c r="C127" i="26"/>
  <c r="E127" i="26" s="1"/>
  <c r="F127" i="26" s="1"/>
  <c r="J126" i="26"/>
  <c r="L126" i="26" s="1"/>
  <c r="M126" i="26" s="1"/>
  <c r="Q125" i="26"/>
  <c r="S125" i="26" s="1"/>
  <c r="T125" i="26" s="1"/>
  <c r="X124" i="26"/>
  <c r="Z124" i="26" s="1"/>
  <c r="AE113" i="26"/>
  <c r="AG113" i="26" s="1"/>
  <c r="AH113" i="26" s="1"/>
  <c r="C113" i="26"/>
  <c r="E113" i="26" s="1"/>
  <c r="F113" i="26" s="1"/>
  <c r="J112" i="26"/>
  <c r="L112" i="26" s="1"/>
  <c r="M112" i="26" s="1"/>
  <c r="Q111" i="26"/>
  <c r="S111" i="26" s="1"/>
  <c r="T111" i="26" s="1"/>
  <c r="X110" i="26"/>
  <c r="Z110" i="26" s="1"/>
  <c r="AA110" i="26" s="1"/>
  <c r="AE109" i="26"/>
  <c r="AG109" i="26" s="1"/>
  <c r="AH109" i="26" s="1"/>
  <c r="C109" i="26"/>
  <c r="E109" i="26" s="1"/>
  <c r="F109" i="26" s="1"/>
  <c r="J108" i="26"/>
  <c r="L108" i="26" s="1"/>
  <c r="M108" i="26" s="1"/>
  <c r="Q107" i="26"/>
  <c r="S107" i="26" s="1"/>
  <c r="T107" i="26" s="1"/>
  <c r="X106" i="26"/>
  <c r="Z106" i="26" s="1"/>
  <c r="AA106" i="26" s="1"/>
  <c r="AE105" i="26"/>
  <c r="AG105" i="26" s="1"/>
  <c r="AH105" i="26" s="1"/>
  <c r="C105" i="26"/>
  <c r="E105" i="26" s="1"/>
  <c r="F105" i="26" s="1"/>
  <c r="J104" i="26"/>
  <c r="L104" i="26" s="1"/>
  <c r="M104" i="26" s="1"/>
  <c r="Q103" i="26"/>
  <c r="S103" i="26" s="1"/>
  <c r="T103" i="26" s="1"/>
  <c r="X102" i="26"/>
  <c r="Z102" i="26" s="1"/>
  <c r="AA102" i="26" s="1"/>
  <c r="AE101" i="26"/>
  <c r="AG101" i="26" s="1"/>
  <c r="AH101" i="26" s="1"/>
  <c r="C101" i="26"/>
  <c r="E101" i="26" s="1"/>
  <c r="F101" i="26" s="1"/>
  <c r="J100" i="26"/>
  <c r="L100" i="26" s="1"/>
  <c r="M100" i="26" s="1"/>
  <c r="Q99" i="26"/>
  <c r="S99" i="26" s="1"/>
  <c r="T99" i="26" s="1"/>
  <c r="X98" i="26"/>
  <c r="Z98" i="26" s="1"/>
  <c r="AA98" i="26" s="1"/>
  <c r="AE97" i="26"/>
  <c r="AG97" i="26" s="1"/>
  <c r="AH97" i="26" s="1"/>
  <c r="C97" i="26"/>
  <c r="E97" i="26" s="1"/>
  <c r="F97" i="26" s="1"/>
  <c r="J96" i="26"/>
  <c r="L96" i="26" s="1"/>
  <c r="M96" i="26" s="1"/>
  <c r="Q95" i="26"/>
  <c r="S95" i="26" s="1"/>
  <c r="T95" i="26" s="1"/>
  <c r="X94" i="26"/>
  <c r="Z94" i="26" s="1"/>
  <c r="AA94" i="26" s="1"/>
  <c r="AE93" i="26"/>
  <c r="AG93" i="26" s="1"/>
  <c r="AH93" i="26" s="1"/>
  <c r="C93" i="26"/>
  <c r="E93" i="26" s="1"/>
  <c r="F93" i="26" s="1"/>
  <c r="J92" i="26"/>
  <c r="L92" i="26" s="1"/>
  <c r="M92" i="26" s="1"/>
  <c r="Q91" i="26"/>
  <c r="S91" i="26" s="1"/>
  <c r="T91" i="26" s="1"/>
  <c r="X90" i="26"/>
  <c r="Z90" i="26" s="1"/>
  <c r="AA90" i="26" s="1"/>
  <c r="AE89" i="26"/>
  <c r="AG89" i="26" s="1"/>
  <c r="AH89" i="26" s="1"/>
  <c r="C89" i="26"/>
  <c r="E89" i="26" s="1"/>
  <c r="F89" i="26" s="1"/>
  <c r="J88" i="26"/>
  <c r="L88" i="26" s="1"/>
  <c r="M88" i="26" s="1"/>
  <c r="Q87" i="26"/>
  <c r="S87" i="26" s="1"/>
  <c r="T87" i="26" s="1"/>
  <c r="X86" i="26"/>
  <c r="Z86" i="26" s="1"/>
  <c r="AA86" i="26" s="1"/>
  <c r="AE85" i="26"/>
  <c r="AG85" i="26" s="1"/>
  <c r="AH85" i="26" s="1"/>
  <c r="C85" i="26"/>
  <c r="E85" i="26" s="1"/>
  <c r="F85" i="26" s="1"/>
  <c r="J84" i="26"/>
  <c r="L84" i="26" s="1"/>
  <c r="M84" i="26" s="1"/>
  <c r="Q83" i="26"/>
  <c r="S83" i="26" s="1"/>
  <c r="T83" i="26" s="1"/>
  <c r="X82" i="26"/>
  <c r="Z82" i="26" s="1"/>
  <c r="AA82" i="26" s="1"/>
  <c r="AE81" i="26"/>
  <c r="AG81" i="26" s="1"/>
  <c r="AH81" i="26" s="1"/>
  <c r="C81" i="26"/>
  <c r="E81" i="26" s="1"/>
  <c r="F81" i="26" s="1"/>
  <c r="J80" i="26"/>
  <c r="L80" i="26" s="1"/>
  <c r="M80" i="26" s="1"/>
  <c r="Q79" i="26"/>
  <c r="S79" i="26" s="1"/>
  <c r="T79" i="26" s="1"/>
  <c r="X78" i="26"/>
  <c r="Z78" i="26" s="1"/>
  <c r="AA78" i="26" s="1"/>
  <c r="AE77" i="26"/>
  <c r="AG77" i="26" s="1"/>
  <c r="AH77" i="26" s="1"/>
  <c r="C77" i="26"/>
  <c r="E77" i="26" s="1"/>
  <c r="F77" i="26" s="1"/>
  <c r="J76" i="26"/>
  <c r="L76" i="26" s="1"/>
  <c r="M76" i="26" s="1"/>
  <c r="Q75" i="26"/>
  <c r="S75" i="26" s="1"/>
  <c r="T75" i="26" s="1"/>
  <c r="X74" i="26"/>
  <c r="Z74" i="26" s="1"/>
  <c r="AA74" i="26" s="1"/>
  <c r="AE73" i="26"/>
  <c r="AG73" i="26" s="1"/>
  <c r="AH73" i="26" s="1"/>
  <c r="C73" i="26"/>
  <c r="E73" i="26" s="1"/>
  <c r="F73" i="26" s="1"/>
  <c r="J72" i="26"/>
  <c r="L72" i="26" s="1"/>
  <c r="M72" i="26" s="1"/>
  <c r="Q71" i="26"/>
  <c r="S71" i="26" s="1"/>
  <c r="T71" i="26" s="1"/>
  <c r="X70" i="26"/>
  <c r="Z70" i="26" s="1"/>
  <c r="AA70" i="26" s="1"/>
  <c r="AE69" i="26"/>
  <c r="AG69" i="26" s="1"/>
  <c r="AH69" i="26" s="1"/>
  <c r="C69" i="26"/>
  <c r="E69" i="26" s="1"/>
  <c r="F69" i="26" s="1"/>
  <c r="J68" i="26"/>
  <c r="L68" i="26" s="1"/>
  <c r="M68" i="26" s="1"/>
  <c r="Q67" i="26"/>
  <c r="S67" i="26" s="1"/>
  <c r="C44" i="26"/>
  <c r="E44" i="26" s="1"/>
  <c r="F44" i="26" s="1"/>
  <c r="C306" i="26"/>
  <c r="E306" i="26" s="1"/>
  <c r="F306" i="26" s="1"/>
  <c r="Q244" i="26"/>
  <c r="S244" i="26" s="1"/>
  <c r="T244" i="26" s="1"/>
  <c r="C142" i="26"/>
  <c r="E142" i="26" s="1"/>
  <c r="F142" i="26" s="1"/>
  <c r="C383" i="26"/>
  <c r="E383" i="26" s="1"/>
  <c r="F383" i="26" s="1"/>
  <c r="AE364" i="26"/>
  <c r="AG364" i="26" s="1"/>
  <c r="AH364" i="26" s="1"/>
  <c r="Q357" i="26"/>
  <c r="S357" i="26" s="1"/>
  <c r="T357" i="26" s="1"/>
  <c r="C326" i="26"/>
  <c r="E326" i="26" s="1"/>
  <c r="F326" i="26" s="1"/>
  <c r="X299" i="26"/>
  <c r="Z299" i="26" s="1"/>
  <c r="AA299" i="26" s="1"/>
  <c r="AE276" i="26"/>
  <c r="AG276" i="26" s="1"/>
  <c r="AH276" i="26" s="1"/>
  <c r="C264" i="26"/>
  <c r="E264" i="26" s="1"/>
  <c r="F264" i="26" s="1"/>
  <c r="J257" i="26"/>
  <c r="L257" i="26" s="1"/>
  <c r="M257" i="26" s="1"/>
  <c r="Q254" i="26"/>
  <c r="S254" i="26" s="1"/>
  <c r="T254" i="26" s="1"/>
  <c r="J238" i="26"/>
  <c r="L238" i="26" s="1"/>
  <c r="Q142" i="26"/>
  <c r="S142" i="26" s="1"/>
  <c r="T142" i="26" s="1"/>
  <c r="X140" i="26"/>
  <c r="Z140" i="26" s="1"/>
  <c r="AA140" i="26" s="1"/>
  <c r="J158" i="26"/>
  <c r="L158" i="26" s="1"/>
  <c r="M158" i="26" s="1"/>
  <c r="X148" i="26"/>
  <c r="Z148" i="26" s="1"/>
  <c r="AA148" i="26" s="1"/>
  <c r="Q145" i="26"/>
  <c r="S145" i="26" s="1"/>
  <c r="T145" i="26" s="1"/>
  <c r="J143" i="26"/>
  <c r="L143" i="26" s="1"/>
  <c r="M143" i="26" s="1"/>
  <c r="X139" i="26"/>
  <c r="Z139" i="26" s="1"/>
  <c r="AA139" i="26" s="1"/>
  <c r="C138" i="26"/>
  <c r="E138" i="26" s="1"/>
  <c r="F138" i="26" s="1"/>
  <c r="Q136" i="26"/>
  <c r="S136" i="26" s="1"/>
  <c r="T136" i="26" s="1"/>
  <c r="AE134" i="26"/>
  <c r="AG134" i="26" s="1"/>
  <c r="AH134" i="26" s="1"/>
  <c r="J133" i="26"/>
  <c r="L133" i="26" s="1"/>
  <c r="M133" i="26" s="1"/>
  <c r="X131" i="26"/>
  <c r="Z131" i="26" s="1"/>
  <c r="AA131" i="26" s="1"/>
  <c r="C130" i="26"/>
  <c r="E130" i="26" s="1"/>
  <c r="F130" i="26" s="1"/>
  <c r="Q128" i="26"/>
  <c r="S128" i="26" s="1"/>
  <c r="T128" i="26" s="1"/>
  <c r="AE126" i="26"/>
  <c r="AG126" i="26" s="1"/>
  <c r="AH126" i="26" s="1"/>
  <c r="J125" i="26"/>
  <c r="L125" i="26" s="1"/>
  <c r="M125" i="26" s="1"/>
  <c r="X113" i="26"/>
  <c r="Z113" i="26" s="1"/>
  <c r="AA113" i="26" s="1"/>
  <c r="C112" i="26"/>
  <c r="E112" i="26" s="1"/>
  <c r="F112" i="26" s="1"/>
  <c r="Q110" i="26"/>
  <c r="S110" i="26" s="1"/>
  <c r="T110" i="26" s="1"/>
  <c r="X109" i="26"/>
  <c r="Z109" i="26" s="1"/>
  <c r="AA109" i="26" s="1"/>
  <c r="C108" i="26"/>
  <c r="E108" i="26" s="1"/>
  <c r="F108" i="26" s="1"/>
  <c r="Q106" i="26"/>
  <c r="S106" i="26" s="1"/>
  <c r="T106" i="26" s="1"/>
  <c r="AE104" i="26"/>
  <c r="AG104" i="26" s="1"/>
  <c r="AH104" i="26" s="1"/>
  <c r="J103" i="26"/>
  <c r="L103" i="26" s="1"/>
  <c r="M103" i="26" s="1"/>
  <c r="X101" i="26"/>
  <c r="Z101" i="26" s="1"/>
  <c r="AA101" i="26" s="1"/>
  <c r="C100" i="26"/>
  <c r="E100" i="26" s="1"/>
  <c r="F100" i="26" s="1"/>
  <c r="Q98" i="26"/>
  <c r="S98" i="26" s="1"/>
  <c r="T98" i="26" s="1"/>
  <c r="AE96" i="26"/>
  <c r="AG96" i="26" s="1"/>
  <c r="AH96" i="26" s="1"/>
  <c r="J95" i="26"/>
  <c r="L95" i="26" s="1"/>
  <c r="M95" i="26" s="1"/>
  <c r="Q94" i="26"/>
  <c r="S94" i="26" s="1"/>
  <c r="T94" i="26" s="1"/>
  <c r="AE92" i="26"/>
  <c r="AG92" i="26" s="1"/>
  <c r="AH92" i="26" s="1"/>
  <c r="J91" i="26"/>
  <c r="L91" i="26" s="1"/>
  <c r="M91" i="26" s="1"/>
  <c r="X89" i="26"/>
  <c r="Z89" i="26" s="1"/>
  <c r="AA89" i="26" s="1"/>
  <c r="C88" i="26"/>
  <c r="E88" i="26" s="1"/>
  <c r="F88" i="26" s="1"/>
  <c r="Q86" i="26"/>
  <c r="S86" i="26" s="1"/>
  <c r="T86" i="26" s="1"/>
  <c r="AE84" i="26"/>
  <c r="AG84" i="26" s="1"/>
  <c r="AH84" i="26" s="1"/>
  <c r="J83" i="26"/>
  <c r="L83" i="26" s="1"/>
  <c r="M83" i="26" s="1"/>
  <c r="X81" i="26"/>
  <c r="Z81" i="26" s="1"/>
  <c r="AA81" i="26" s="1"/>
  <c r="C80" i="26"/>
  <c r="E80" i="26" s="1"/>
  <c r="F80" i="26" s="1"/>
  <c r="Q78" i="26"/>
  <c r="S78" i="26" s="1"/>
  <c r="T78" i="26" s="1"/>
  <c r="AE76" i="26"/>
  <c r="AG76" i="26" s="1"/>
  <c r="AH76" i="26" s="1"/>
  <c r="J75" i="26"/>
  <c r="L75" i="26" s="1"/>
  <c r="M75" i="26" s="1"/>
  <c r="X73" i="26"/>
  <c r="Z73" i="26" s="1"/>
  <c r="AA73" i="26" s="1"/>
  <c r="C72" i="26"/>
  <c r="E72" i="26" s="1"/>
  <c r="F72" i="26" s="1"/>
  <c r="Q70" i="26"/>
  <c r="S70" i="26" s="1"/>
  <c r="T70" i="26" s="1"/>
  <c r="AE68" i="26"/>
  <c r="AG68" i="26" s="1"/>
  <c r="AH68" i="26" s="1"/>
  <c r="J67" i="26"/>
  <c r="L67" i="26" s="1"/>
  <c r="AE133" i="26"/>
  <c r="AG133" i="26" s="1"/>
  <c r="AH133" i="26" s="1"/>
  <c r="C129" i="26"/>
  <c r="E129" i="26" s="1"/>
  <c r="F129" i="26" s="1"/>
  <c r="Q127" i="26"/>
  <c r="S127" i="26" s="1"/>
  <c r="T127" i="26" s="1"/>
  <c r="C125" i="26"/>
  <c r="E125" i="26" s="1"/>
  <c r="F125" i="26" s="1"/>
  <c r="X112" i="26"/>
  <c r="Z112" i="26" s="1"/>
  <c r="AA112" i="26" s="1"/>
  <c r="J110" i="26"/>
  <c r="L110" i="26" s="1"/>
  <c r="M110" i="26" s="1"/>
  <c r="AE107" i="26"/>
  <c r="AG107" i="26" s="1"/>
  <c r="AH107" i="26" s="1"/>
  <c r="Q105" i="26"/>
  <c r="S105" i="26" s="1"/>
  <c r="T105" i="26" s="1"/>
  <c r="J102" i="26"/>
  <c r="L102" i="26" s="1"/>
  <c r="M102" i="26" s="1"/>
  <c r="AE99" i="26"/>
  <c r="AG99" i="26" s="1"/>
  <c r="AH99" i="26" s="1"/>
  <c r="Q97" i="26"/>
  <c r="S97" i="26" s="1"/>
  <c r="T97" i="26" s="1"/>
  <c r="C95" i="26"/>
  <c r="E95" i="26" s="1"/>
  <c r="F95" i="26" s="1"/>
  <c r="X92" i="26"/>
  <c r="Z92" i="26" s="1"/>
  <c r="AA92" i="26" s="1"/>
  <c r="Q89" i="26"/>
  <c r="S89" i="26" s="1"/>
  <c r="T89" i="26" s="1"/>
  <c r="C87" i="26"/>
  <c r="E87" i="26" s="1"/>
  <c r="F87" i="26" s="1"/>
  <c r="X84" i="26"/>
  <c r="Z84" i="26" s="1"/>
  <c r="AA84" i="26" s="1"/>
  <c r="J82" i="26"/>
  <c r="L82" i="26" s="1"/>
  <c r="M82" i="26" s="1"/>
  <c r="AE79" i="26"/>
  <c r="AG79" i="26" s="1"/>
  <c r="AH79" i="26" s="1"/>
  <c r="Q77" i="26"/>
  <c r="S77" i="26" s="1"/>
  <c r="T77" i="26" s="1"/>
  <c r="C75" i="26"/>
  <c r="E75" i="26" s="1"/>
  <c r="F75" i="26" s="1"/>
  <c r="X72" i="26"/>
  <c r="Z72" i="26" s="1"/>
  <c r="AA72" i="26" s="1"/>
  <c r="J70" i="26"/>
  <c r="L70" i="26" s="1"/>
  <c r="M70" i="26" s="1"/>
  <c r="AE67" i="26"/>
  <c r="AG67" i="26" s="1"/>
  <c r="C42" i="26"/>
  <c r="E42" i="26" s="1"/>
  <c r="F42" i="26" s="1"/>
  <c r="AE418" i="26"/>
  <c r="AG418" i="26" s="1"/>
  <c r="AH418" i="26" s="1"/>
  <c r="J313" i="26"/>
  <c r="L313" i="26" s="1"/>
  <c r="M313" i="26" s="1"/>
  <c r="Q270" i="26"/>
  <c r="S270" i="26" s="1"/>
  <c r="T270" i="26" s="1"/>
  <c r="J387" i="26"/>
  <c r="L387" i="26" s="1"/>
  <c r="M387" i="26" s="1"/>
  <c r="X361" i="26"/>
  <c r="Z361" i="26" s="1"/>
  <c r="AA361" i="26" s="1"/>
  <c r="Q324" i="26"/>
  <c r="S324" i="26" s="1"/>
  <c r="T324" i="26" s="1"/>
  <c r="J305" i="26"/>
  <c r="L305" i="26" s="1"/>
  <c r="M305" i="26" s="1"/>
  <c r="Q282" i="26"/>
  <c r="S282" i="26" s="1"/>
  <c r="T282" i="26" s="1"/>
  <c r="X269" i="26"/>
  <c r="Z269" i="26" s="1"/>
  <c r="AA269" i="26" s="1"/>
  <c r="X255" i="26"/>
  <c r="Z255" i="26" s="1"/>
  <c r="AA255" i="26" s="1"/>
  <c r="AE252" i="26"/>
  <c r="AG252" i="26" s="1"/>
  <c r="AH252" i="26" s="1"/>
  <c r="J246" i="26"/>
  <c r="L246" i="26" s="1"/>
  <c r="M246" i="26" s="1"/>
  <c r="C167" i="26"/>
  <c r="E167" i="26" s="1"/>
  <c r="F167" i="26" s="1"/>
  <c r="X164" i="26"/>
  <c r="Z164" i="26" s="1"/>
  <c r="AA164" i="26" s="1"/>
  <c r="Q162" i="26"/>
  <c r="S162" i="26" s="1"/>
  <c r="T162" i="26" s="1"/>
  <c r="Q161" i="26"/>
  <c r="S161" i="26" s="1"/>
  <c r="T161" i="26" s="1"/>
  <c r="J159" i="26"/>
  <c r="L159" i="26" s="1"/>
  <c r="M159" i="26" s="1"/>
  <c r="C156" i="26"/>
  <c r="E156" i="26" s="1"/>
  <c r="F156" i="26" s="1"/>
  <c r="C155" i="26"/>
  <c r="E155" i="26" s="1"/>
  <c r="F155" i="26" s="1"/>
  <c r="AE152" i="26"/>
  <c r="AG152" i="26" s="1"/>
  <c r="AH152" i="26" s="1"/>
  <c r="AE151" i="26"/>
  <c r="AG151" i="26" s="1"/>
  <c r="AH151" i="26" s="1"/>
  <c r="X149" i="26"/>
  <c r="Z149" i="26" s="1"/>
  <c r="AA149" i="26" s="1"/>
  <c r="Q146" i="26"/>
  <c r="S146" i="26" s="1"/>
  <c r="T146" i="26" s="1"/>
  <c r="Q141" i="26"/>
  <c r="S141" i="26" s="1"/>
  <c r="T141" i="26" s="1"/>
  <c r="AE138" i="26"/>
  <c r="AG138" i="26" s="1"/>
  <c r="AH138" i="26" s="1"/>
  <c r="J137" i="26"/>
  <c r="L137" i="26" s="1"/>
  <c r="M137" i="26" s="1"/>
  <c r="X135" i="26"/>
  <c r="Z135" i="26" s="1"/>
  <c r="AA135" i="26" s="1"/>
  <c r="C134" i="26"/>
  <c r="E134" i="26" s="1"/>
  <c r="F134" i="26" s="1"/>
  <c r="Q132" i="26"/>
  <c r="S132" i="26" s="1"/>
  <c r="T132" i="26" s="1"/>
  <c r="AE130" i="26"/>
  <c r="AG130" i="26" s="1"/>
  <c r="AH130" i="26" s="1"/>
  <c r="J129" i="26"/>
  <c r="L129" i="26" s="1"/>
  <c r="M129" i="26" s="1"/>
  <c r="X127" i="26"/>
  <c r="Z127" i="26" s="1"/>
  <c r="AA127" i="26" s="1"/>
  <c r="C126" i="26"/>
  <c r="E126" i="26" s="1"/>
  <c r="F126" i="26" s="1"/>
  <c r="Q124" i="26"/>
  <c r="S124" i="26" s="1"/>
  <c r="AE112" i="26"/>
  <c r="AG112" i="26" s="1"/>
  <c r="AH112" i="26" s="1"/>
  <c r="J111" i="26"/>
  <c r="L111" i="26" s="1"/>
  <c r="M111" i="26" s="1"/>
  <c r="AE108" i="26"/>
  <c r="AG108" i="26" s="1"/>
  <c r="AH108" i="26" s="1"/>
  <c r="J107" i="26"/>
  <c r="L107" i="26" s="1"/>
  <c r="M107" i="26" s="1"/>
  <c r="X105" i="26"/>
  <c r="Z105" i="26" s="1"/>
  <c r="AA105" i="26" s="1"/>
  <c r="C104" i="26"/>
  <c r="E104" i="26" s="1"/>
  <c r="F104" i="26" s="1"/>
  <c r="Q102" i="26"/>
  <c r="S102" i="26" s="1"/>
  <c r="T102" i="26" s="1"/>
  <c r="AE100" i="26"/>
  <c r="AG100" i="26" s="1"/>
  <c r="AH100" i="26" s="1"/>
  <c r="J99" i="26"/>
  <c r="L99" i="26" s="1"/>
  <c r="M99" i="26" s="1"/>
  <c r="X97" i="26"/>
  <c r="Z97" i="26" s="1"/>
  <c r="AA97" i="26" s="1"/>
  <c r="C96" i="26"/>
  <c r="E96" i="26" s="1"/>
  <c r="F96" i="26" s="1"/>
  <c r="X93" i="26"/>
  <c r="Z93" i="26" s="1"/>
  <c r="AA93" i="26" s="1"/>
  <c r="C92" i="26"/>
  <c r="E92" i="26" s="1"/>
  <c r="F92" i="26" s="1"/>
  <c r="Q90" i="26"/>
  <c r="S90" i="26" s="1"/>
  <c r="T90" i="26" s="1"/>
  <c r="AE88" i="26"/>
  <c r="AG88" i="26" s="1"/>
  <c r="AH88" i="26" s="1"/>
  <c r="J87" i="26"/>
  <c r="L87" i="26" s="1"/>
  <c r="M87" i="26" s="1"/>
  <c r="X85" i="26"/>
  <c r="Z85" i="26" s="1"/>
  <c r="AA85" i="26" s="1"/>
  <c r="C84" i="26"/>
  <c r="E84" i="26" s="1"/>
  <c r="F84" i="26" s="1"/>
  <c r="Q82" i="26"/>
  <c r="S82" i="26" s="1"/>
  <c r="T82" i="26" s="1"/>
  <c r="AE80" i="26"/>
  <c r="AG80" i="26" s="1"/>
  <c r="AH80" i="26" s="1"/>
  <c r="J79" i="26"/>
  <c r="L79" i="26" s="1"/>
  <c r="M79" i="26" s="1"/>
  <c r="X77" i="26"/>
  <c r="Z77" i="26" s="1"/>
  <c r="AA77" i="26" s="1"/>
  <c r="C76" i="26"/>
  <c r="E76" i="26" s="1"/>
  <c r="F76" i="26" s="1"/>
  <c r="Q74" i="26"/>
  <c r="S74" i="26" s="1"/>
  <c r="T74" i="26" s="1"/>
  <c r="AE72" i="26"/>
  <c r="AG72" i="26" s="1"/>
  <c r="AH72" i="26" s="1"/>
  <c r="J71" i="26"/>
  <c r="L71" i="26" s="1"/>
  <c r="M71" i="26" s="1"/>
  <c r="X69" i="26"/>
  <c r="Z69" i="26" s="1"/>
  <c r="AA69" i="26" s="1"/>
  <c r="C68" i="26"/>
  <c r="E68" i="26" s="1"/>
  <c r="F68" i="26" s="1"/>
  <c r="X15" i="26"/>
  <c r="Z15" i="26" s="1"/>
  <c r="AA15" i="26" s="1"/>
  <c r="Q131" i="26"/>
  <c r="S131" i="26" s="1"/>
  <c r="T131" i="26" s="1"/>
  <c r="AE125" i="26"/>
  <c r="AG125" i="26" s="1"/>
  <c r="AH125" i="26" s="1"/>
  <c r="Q113" i="26"/>
  <c r="S113" i="26" s="1"/>
  <c r="T113" i="26" s="1"/>
  <c r="C111" i="26"/>
  <c r="E111" i="26" s="1"/>
  <c r="F111" i="26" s="1"/>
  <c r="X108" i="26"/>
  <c r="Z108" i="26" s="1"/>
  <c r="AA108" i="26" s="1"/>
  <c r="J106" i="26"/>
  <c r="L106" i="26" s="1"/>
  <c r="M106" i="26" s="1"/>
  <c r="AE103" i="26"/>
  <c r="AG103" i="26" s="1"/>
  <c r="AH103" i="26" s="1"/>
  <c r="Q101" i="26"/>
  <c r="S101" i="26" s="1"/>
  <c r="T101" i="26" s="1"/>
  <c r="C99" i="26"/>
  <c r="E99" i="26" s="1"/>
  <c r="F99" i="26" s="1"/>
  <c r="AE95" i="26"/>
  <c r="AG95" i="26" s="1"/>
  <c r="AH95" i="26" s="1"/>
  <c r="Q93" i="26"/>
  <c r="S93" i="26" s="1"/>
  <c r="T93" i="26" s="1"/>
  <c r="J90" i="26"/>
  <c r="L90" i="26" s="1"/>
  <c r="M90" i="26" s="1"/>
  <c r="AE87" i="26"/>
  <c r="AG87" i="26" s="1"/>
  <c r="AH87" i="26" s="1"/>
  <c r="Q85" i="26"/>
  <c r="S85" i="26" s="1"/>
  <c r="T85" i="26" s="1"/>
  <c r="C83" i="26"/>
  <c r="E83" i="26" s="1"/>
  <c r="F83" i="26" s="1"/>
  <c r="X80" i="26"/>
  <c r="Z80" i="26" s="1"/>
  <c r="AA80" i="26" s="1"/>
  <c r="C79" i="26"/>
  <c r="E79" i="26" s="1"/>
  <c r="F79" i="26" s="1"/>
  <c r="X76" i="26"/>
  <c r="Z76" i="26" s="1"/>
  <c r="AA76" i="26" s="1"/>
  <c r="J74" i="26"/>
  <c r="L74" i="26" s="1"/>
  <c r="M74" i="26" s="1"/>
  <c r="AE71" i="26"/>
  <c r="AG71" i="26" s="1"/>
  <c r="AH71" i="26" s="1"/>
  <c r="X68" i="26"/>
  <c r="Z68" i="26" s="1"/>
  <c r="AA68" i="26" s="1"/>
  <c r="C19" i="26"/>
  <c r="E19" i="26" s="1"/>
  <c r="F19" i="26" s="1"/>
  <c r="J370" i="26"/>
  <c r="L370" i="26" s="1"/>
  <c r="M370" i="26" s="1"/>
  <c r="C251" i="26"/>
  <c r="E251" i="26" s="1"/>
  <c r="F251" i="26" s="1"/>
  <c r="AE167" i="26"/>
  <c r="AG167" i="26" s="1"/>
  <c r="AH167" i="26" s="1"/>
  <c r="X319" i="26"/>
  <c r="Z319" i="26" s="1"/>
  <c r="AA319" i="26" s="1"/>
  <c r="J309" i="26"/>
  <c r="L309" i="26" s="1"/>
  <c r="M309" i="26" s="1"/>
  <c r="Q296" i="26"/>
  <c r="S296" i="26" s="1"/>
  <c r="T296" i="26" s="1"/>
  <c r="X273" i="26"/>
  <c r="Z273" i="26" s="1"/>
  <c r="AA273" i="26" s="1"/>
  <c r="AE260" i="26"/>
  <c r="AG260" i="26" s="1"/>
  <c r="AH260" i="26" s="1"/>
  <c r="X244" i="26"/>
  <c r="Z244" i="26" s="1"/>
  <c r="AA244" i="26" s="1"/>
  <c r="C238" i="26"/>
  <c r="E238" i="26" s="1"/>
  <c r="J225" i="26"/>
  <c r="L225" i="26" s="1"/>
  <c r="M225" i="26" s="1"/>
  <c r="Q169" i="26"/>
  <c r="S169" i="26" s="1"/>
  <c r="T169" i="26" s="1"/>
  <c r="J142" i="26"/>
  <c r="L142" i="26" s="1"/>
  <c r="M142" i="26" s="1"/>
  <c r="Q140" i="26"/>
  <c r="S140" i="26" s="1"/>
  <c r="T140" i="26" s="1"/>
  <c r="Q17" i="26"/>
  <c r="S17" i="26" s="1"/>
  <c r="T17" i="26" s="1"/>
  <c r="X431" i="26"/>
  <c r="Z431" i="26" s="1"/>
  <c r="AA431" i="26" s="1"/>
  <c r="Q373" i="26"/>
  <c r="S373" i="26" s="1"/>
  <c r="T373" i="26" s="1"/>
  <c r="C318" i="26"/>
  <c r="E318" i="26" s="1"/>
  <c r="F318" i="26" s="1"/>
  <c r="C302" i="26"/>
  <c r="E302" i="26" s="1"/>
  <c r="F302" i="26" s="1"/>
  <c r="J279" i="26"/>
  <c r="L279" i="26" s="1"/>
  <c r="M279" i="26" s="1"/>
  <c r="Q266" i="26"/>
  <c r="S266" i="26" s="1"/>
  <c r="T266" i="26" s="1"/>
  <c r="J259" i="26"/>
  <c r="L259" i="26" s="1"/>
  <c r="M259" i="26" s="1"/>
  <c r="X252" i="26"/>
  <c r="Z252" i="26" s="1"/>
  <c r="AA252" i="26" s="1"/>
  <c r="Q226" i="26"/>
  <c r="S226" i="26" s="1"/>
  <c r="T226" i="26" s="1"/>
  <c r="X223" i="26"/>
  <c r="Z223" i="26" s="1"/>
  <c r="AA223" i="26" s="1"/>
  <c r="Q165" i="26"/>
  <c r="S165" i="26" s="1"/>
  <c r="T165" i="26" s="1"/>
  <c r="J163" i="26"/>
  <c r="L163" i="26" s="1"/>
  <c r="M163" i="26" s="1"/>
  <c r="J162" i="26"/>
  <c r="L162" i="26" s="1"/>
  <c r="M162" i="26" s="1"/>
  <c r="C160" i="26"/>
  <c r="E160" i="26" s="1"/>
  <c r="F160" i="26" s="1"/>
  <c r="C159" i="26"/>
  <c r="E159" i="26" s="1"/>
  <c r="F159" i="26" s="1"/>
  <c r="AE156" i="26"/>
  <c r="AG156" i="26" s="1"/>
  <c r="AH156" i="26" s="1"/>
  <c r="AE155" i="26"/>
  <c r="AG155" i="26" s="1"/>
  <c r="AH155" i="26" s="1"/>
  <c r="X153" i="26"/>
  <c r="Z153" i="26" s="1"/>
  <c r="AA153" i="26" s="1"/>
  <c r="X152" i="26"/>
  <c r="Z152" i="26" s="1"/>
  <c r="AA152" i="26" s="1"/>
  <c r="Q150" i="26"/>
  <c r="S150" i="26" s="1"/>
  <c r="T150" i="26" s="1"/>
  <c r="Q149" i="26"/>
  <c r="S149" i="26" s="1"/>
  <c r="T149" i="26" s="1"/>
  <c r="J147" i="26"/>
  <c r="L147" i="26" s="1"/>
  <c r="M147" i="26" s="1"/>
  <c r="J146" i="26"/>
  <c r="L146" i="26" s="1"/>
  <c r="M146" i="26" s="1"/>
  <c r="C144" i="26"/>
  <c r="E144" i="26" s="1"/>
  <c r="F144" i="26" s="1"/>
  <c r="C143" i="26"/>
  <c r="E143" i="26" s="1"/>
  <c r="F143" i="26" s="1"/>
  <c r="J141" i="26"/>
  <c r="L141" i="26" s="1"/>
  <c r="M141" i="26" s="1"/>
  <c r="Q139" i="26"/>
  <c r="S139" i="26" s="1"/>
  <c r="T139" i="26" s="1"/>
  <c r="X138" i="26"/>
  <c r="Z138" i="26" s="1"/>
  <c r="AA138" i="26" s="1"/>
  <c r="AE137" i="26"/>
  <c r="AG137" i="26" s="1"/>
  <c r="AH137" i="26" s="1"/>
  <c r="C137" i="26"/>
  <c r="E137" i="26" s="1"/>
  <c r="F137" i="26" s="1"/>
  <c r="J136" i="26"/>
  <c r="L136" i="26" s="1"/>
  <c r="M136" i="26" s="1"/>
  <c r="Q135" i="26"/>
  <c r="S135" i="26" s="1"/>
  <c r="T135" i="26" s="1"/>
  <c r="X134" i="26"/>
  <c r="Z134" i="26" s="1"/>
  <c r="AA134" i="26" s="1"/>
  <c r="C133" i="26"/>
  <c r="E133" i="26" s="1"/>
  <c r="F133" i="26" s="1"/>
  <c r="J132" i="26"/>
  <c r="L132" i="26" s="1"/>
  <c r="M132" i="26" s="1"/>
  <c r="X130" i="26"/>
  <c r="Z130" i="26" s="1"/>
  <c r="AA130" i="26" s="1"/>
  <c r="AE129" i="26"/>
  <c r="AG129" i="26" s="1"/>
  <c r="AH129" i="26" s="1"/>
  <c r="J128" i="26"/>
  <c r="L128" i="26" s="1"/>
  <c r="M128" i="26" s="1"/>
  <c r="X126" i="26"/>
  <c r="Z126" i="26" s="1"/>
  <c r="AA126" i="26" s="1"/>
  <c r="J124" i="26"/>
  <c r="L124" i="26" s="1"/>
  <c r="AE111" i="26"/>
  <c r="AG111" i="26" s="1"/>
  <c r="AH111" i="26" s="1"/>
  <c r="Q109" i="26"/>
  <c r="S109" i="26" s="1"/>
  <c r="T109" i="26" s="1"/>
  <c r="C107" i="26"/>
  <c r="E107" i="26" s="1"/>
  <c r="F107" i="26" s="1"/>
  <c r="X104" i="26"/>
  <c r="Z104" i="26" s="1"/>
  <c r="AA104" i="26" s="1"/>
  <c r="C103" i="26"/>
  <c r="E103" i="26" s="1"/>
  <c r="F103" i="26" s="1"/>
  <c r="X100" i="26"/>
  <c r="Z100" i="26" s="1"/>
  <c r="AA100" i="26" s="1"/>
  <c r="J98" i="26"/>
  <c r="L98" i="26" s="1"/>
  <c r="M98" i="26" s="1"/>
  <c r="X96" i="26"/>
  <c r="Z96" i="26" s="1"/>
  <c r="AA96" i="26" s="1"/>
  <c r="J94" i="26"/>
  <c r="L94" i="26" s="1"/>
  <c r="M94" i="26" s="1"/>
  <c r="C91" i="26"/>
  <c r="E91" i="26" s="1"/>
  <c r="F91" i="26" s="1"/>
  <c r="X88" i="26"/>
  <c r="Z88" i="26" s="1"/>
  <c r="AA88" i="26" s="1"/>
  <c r="J86" i="26"/>
  <c r="L86" i="26" s="1"/>
  <c r="M86" i="26" s="1"/>
  <c r="AE83" i="26"/>
  <c r="AG83" i="26" s="1"/>
  <c r="AH83" i="26" s="1"/>
  <c r="Q81" i="26"/>
  <c r="S81" i="26" s="1"/>
  <c r="T81" i="26" s="1"/>
  <c r="J78" i="26"/>
  <c r="L78" i="26" s="1"/>
  <c r="M78" i="26" s="1"/>
  <c r="AE75" i="26"/>
  <c r="AG75" i="26" s="1"/>
  <c r="AH75" i="26" s="1"/>
  <c r="Q73" i="26"/>
  <c r="S73" i="26" s="1"/>
  <c r="T73" i="26" s="1"/>
  <c r="C71" i="26"/>
  <c r="E71" i="26" s="1"/>
  <c r="F71" i="26" s="1"/>
  <c r="Q69" i="26"/>
  <c r="S69" i="26" s="1"/>
  <c r="T69" i="26" s="1"/>
  <c r="C67" i="26"/>
  <c r="E67" i="26" s="1"/>
  <c r="X377" i="26"/>
  <c r="Z377" i="26" s="1"/>
  <c r="AA377" i="26" s="1"/>
  <c r="J283" i="26"/>
  <c r="L283" i="26" s="1"/>
  <c r="M283" i="26" s="1"/>
  <c r="X241" i="26"/>
  <c r="Z241" i="26" s="1"/>
  <c r="AA241" i="26" s="1"/>
  <c r="AE91" i="26"/>
  <c r="AG91" i="26" s="1"/>
  <c r="AH91" i="26" s="1"/>
  <c r="Q374" i="26"/>
  <c r="S374" i="26" s="1"/>
  <c r="T374" i="26" s="1"/>
  <c r="J337" i="26"/>
  <c r="L337" i="26" s="1"/>
  <c r="M337" i="26" s="1"/>
  <c r="X311" i="26"/>
  <c r="Z311" i="26" s="1"/>
  <c r="AA311" i="26" s="1"/>
  <c r="AE298" i="26"/>
  <c r="AG298" i="26" s="1"/>
  <c r="AH298" i="26" s="1"/>
  <c r="C276" i="26"/>
  <c r="E276" i="26" s="1"/>
  <c r="F276" i="26" s="1"/>
  <c r="J263" i="26"/>
  <c r="L263" i="26" s="1"/>
  <c r="M263" i="26" s="1"/>
  <c r="C259" i="26"/>
  <c r="E259" i="26" s="1"/>
  <c r="F259" i="26" s="1"/>
  <c r="AE242" i="26"/>
  <c r="AG242" i="26" s="1"/>
  <c r="AH242" i="26" s="1"/>
  <c r="C240" i="26"/>
  <c r="E240" i="26" s="1"/>
  <c r="F240" i="26" s="1"/>
  <c r="Q223" i="26"/>
  <c r="S223" i="26" s="1"/>
  <c r="T223" i="26" s="1"/>
  <c r="C164" i="26"/>
  <c r="E164" i="26" s="1"/>
  <c r="F164" i="26" s="1"/>
  <c r="C163" i="26"/>
  <c r="E163" i="26" s="1"/>
  <c r="F163" i="26" s="1"/>
  <c r="AE160" i="26"/>
  <c r="AG160" i="26" s="1"/>
  <c r="AH160" i="26" s="1"/>
  <c r="AE159" i="26"/>
  <c r="AG159" i="26" s="1"/>
  <c r="AH159" i="26" s="1"/>
  <c r="X157" i="26"/>
  <c r="Z157" i="26" s="1"/>
  <c r="AA157" i="26" s="1"/>
  <c r="X156" i="26"/>
  <c r="Z156" i="26" s="1"/>
  <c r="AA156" i="26" s="1"/>
  <c r="Q154" i="26"/>
  <c r="S154" i="26" s="1"/>
  <c r="T154" i="26" s="1"/>
  <c r="Q153" i="26"/>
  <c r="S153" i="26" s="1"/>
  <c r="T153" i="26" s="1"/>
  <c r="J151" i="26"/>
  <c r="L151" i="26" s="1"/>
  <c r="M151" i="26" s="1"/>
  <c r="J150" i="26"/>
  <c r="L150" i="26" s="1"/>
  <c r="M150" i="26" s="1"/>
  <c r="C148" i="26"/>
  <c r="E148" i="26" s="1"/>
  <c r="F148" i="26" s="1"/>
  <c r="C147" i="26"/>
  <c r="E147" i="26" s="1"/>
  <c r="F147" i="26" s="1"/>
  <c r="AE144" i="26"/>
  <c r="AG144" i="26" s="1"/>
  <c r="AH144" i="26" s="1"/>
  <c r="AE143" i="26"/>
  <c r="AG143" i="26" s="1"/>
  <c r="AH143" i="26" s="1"/>
  <c r="AE142" i="26"/>
  <c r="AG142" i="26" s="1"/>
  <c r="AH142" i="26" s="1"/>
  <c r="C140" i="26"/>
  <c r="E140" i="26" s="1"/>
  <c r="F140" i="26" s="1"/>
  <c r="J139" i="26"/>
  <c r="L139" i="26" s="1"/>
  <c r="M139" i="26" s="1"/>
  <c r="Q138" i="26"/>
  <c r="S138" i="26" s="1"/>
  <c r="T138" i="26" s="1"/>
  <c r="X137" i="26"/>
  <c r="Z137" i="26" s="1"/>
  <c r="AA137" i="26" s="1"/>
  <c r="AE136" i="26"/>
  <c r="AG136" i="26" s="1"/>
  <c r="AH136" i="26" s="1"/>
  <c r="C136" i="26"/>
  <c r="E136" i="26" s="1"/>
  <c r="F136" i="26" s="1"/>
  <c r="J135" i="26"/>
  <c r="L135" i="26" s="1"/>
  <c r="M135" i="26" s="1"/>
  <c r="Q134" i="26"/>
  <c r="S134" i="26" s="1"/>
  <c r="T134" i="26" s="1"/>
  <c r="X133" i="26"/>
  <c r="Z133" i="26" s="1"/>
  <c r="AA133" i="26" s="1"/>
  <c r="AE132" i="26"/>
  <c r="AG132" i="26" s="1"/>
  <c r="AH132" i="26" s="1"/>
  <c r="C132" i="26"/>
  <c r="E132" i="26" s="1"/>
  <c r="F132" i="26" s="1"/>
  <c r="J131" i="26"/>
  <c r="L131" i="26" s="1"/>
  <c r="M131" i="26" s="1"/>
  <c r="Q130" i="26"/>
  <c r="S130" i="26" s="1"/>
  <c r="T130" i="26" s="1"/>
  <c r="X129" i="26"/>
  <c r="Z129" i="26" s="1"/>
  <c r="AA129" i="26" s="1"/>
  <c r="AE128" i="26"/>
  <c r="AG128" i="26" s="1"/>
  <c r="AH128" i="26" s="1"/>
  <c r="C128" i="26"/>
  <c r="E128" i="26" s="1"/>
  <c r="F128" i="26" s="1"/>
  <c r="J127" i="26"/>
  <c r="L127" i="26" s="1"/>
  <c r="M127" i="26" s="1"/>
  <c r="Q126" i="26"/>
  <c r="S126" i="26" s="1"/>
  <c r="T126" i="26" s="1"/>
  <c r="X125" i="26"/>
  <c r="Z125" i="26" s="1"/>
  <c r="AA125" i="26" s="1"/>
  <c r="AE124" i="26"/>
  <c r="AG124" i="26" s="1"/>
  <c r="C124" i="26"/>
  <c r="E124" i="26" s="1"/>
  <c r="J113" i="26"/>
  <c r="L113" i="26" s="1"/>
  <c r="M113" i="26" s="1"/>
  <c r="Q112" i="26"/>
  <c r="S112" i="26" s="1"/>
  <c r="T112" i="26" s="1"/>
  <c r="X111" i="26"/>
  <c r="Z111" i="26" s="1"/>
  <c r="AA111" i="26" s="1"/>
  <c r="AE110" i="26"/>
  <c r="AG110" i="26" s="1"/>
  <c r="AH110" i="26" s="1"/>
  <c r="C110" i="26"/>
  <c r="E110" i="26" s="1"/>
  <c r="F110" i="26" s="1"/>
  <c r="J109" i="26"/>
  <c r="L109" i="26" s="1"/>
  <c r="M109" i="26" s="1"/>
  <c r="Q108" i="26"/>
  <c r="S108" i="26" s="1"/>
  <c r="T108" i="26" s="1"/>
  <c r="X107" i="26"/>
  <c r="Z107" i="26" s="1"/>
  <c r="AA107" i="26" s="1"/>
  <c r="AE106" i="26"/>
  <c r="AG106" i="26" s="1"/>
  <c r="AH106" i="26" s="1"/>
  <c r="C106" i="26"/>
  <c r="E106" i="26" s="1"/>
  <c r="F106" i="26" s="1"/>
  <c r="J105" i="26"/>
  <c r="L105" i="26" s="1"/>
  <c r="M105" i="26" s="1"/>
  <c r="Q104" i="26"/>
  <c r="S104" i="26" s="1"/>
  <c r="T104" i="26" s="1"/>
  <c r="J267" i="26"/>
  <c r="L267" i="26" s="1"/>
  <c r="M267" i="26" s="1"/>
  <c r="AE98" i="26"/>
  <c r="AG98" i="26" s="1"/>
  <c r="AH98" i="26" s="1"/>
  <c r="Q92" i="26"/>
  <c r="S92" i="26" s="1"/>
  <c r="T92" i="26" s="1"/>
  <c r="C86" i="26"/>
  <c r="E86" i="26" s="1"/>
  <c r="F86" i="26" s="1"/>
  <c r="X79" i="26"/>
  <c r="Z79" i="26" s="1"/>
  <c r="AA79" i="26" s="1"/>
  <c r="J73" i="26"/>
  <c r="L73" i="26" s="1"/>
  <c r="M73" i="26" s="1"/>
  <c r="J69" i="26"/>
  <c r="L69" i="26" s="1"/>
  <c r="M69" i="26" s="1"/>
  <c r="AE102" i="26"/>
  <c r="AG102" i="26" s="1"/>
  <c r="AH102" i="26" s="1"/>
  <c r="Q332" i="26"/>
  <c r="S332" i="26" s="1"/>
  <c r="T332" i="26" s="1"/>
  <c r="J166" i="26"/>
  <c r="L166" i="26" s="1"/>
  <c r="M166" i="26" s="1"/>
  <c r="AE140" i="26"/>
  <c r="AG140" i="26" s="1"/>
  <c r="AH140" i="26" s="1"/>
  <c r="J101" i="26"/>
  <c r="L101" i="26" s="1"/>
  <c r="M101" i="26" s="1"/>
  <c r="AE94" i="26"/>
  <c r="AG94" i="26" s="1"/>
  <c r="AH94" i="26" s="1"/>
  <c r="Q88" i="26"/>
  <c r="S88" i="26" s="1"/>
  <c r="T88" i="26" s="1"/>
  <c r="C82" i="26"/>
  <c r="E82" i="26" s="1"/>
  <c r="F82" i="26" s="1"/>
  <c r="X75" i="26"/>
  <c r="Z75" i="26" s="1"/>
  <c r="AA75" i="26" s="1"/>
  <c r="Q356" i="26"/>
  <c r="S356" i="26" s="1"/>
  <c r="T356" i="26" s="1"/>
  <c r="Q257" i="26"/>
  <c r="S257" i="26" s="1"/>
  <c r="T257" i="26" s="1"/>
  <c r="X103" i="26"/>
  <c r="Z103" i="26" s="1"/>
  <c r="AA103" i="26" s="1"/>
  <c r="J97" i="26"/>
  <c r="L97" i="26" s="1"/>
  <c r="M97" i="26" s="1"/>
  <c r="AE90" i="26"/>
  <c r="AG90" i="26" s="1"/>
  <c r="AH90" i="26" s="1"/>
  <c r="Q84" i="26"/>
  <c r="S84" i="26" s="1"/>
  <c r="T84" i="26" s="1"/>
  <c r="C78" i="26"/>
  <c r="E78" i="26" s="1"/>
  <c r="F78" i="26" s="1"/>
  <c r="X71" i="26"/>
  <c r="Z71" i="26" s="1"/>
  <c r="AA71" i="26" s="1"/>
  <c r="X91" i="26"/>
  <c r="Z91" i="26" s="1"/>
  <c r="AA91" i="26" s="1"/>
  <c r="AE78" i="26"/>
  <c r="AG78" i="26" s="1"/>
  <c r="AH78" i="26" s="1"/>
  <c r="C280" i="26"/>
  <c r="E280" i="26" s="1"/>
  <c r="F280" i="26" s="1"/>
  <c r="C90" i="26"/>
  <c r="E90" i="26" s="1"/>
  <c r="F90" i="26" s="1"/>
  <c r="J77" i="26"/>
  <c r="L77" i="26" s="1"/>
  <c r="M77" i="26" s="1"/>
  <c r="C248" i="26"/>
  <c r="E248" i="26" s="1"/>
  <c r="F248" i="26" s="1"/>
  <c r="X99" i="26"/>
  <c r="Z99" i="26" s="1"/>
  <c r="AA99" i="26" s="1"/>
  <c r="J93" i="26"/>
  <c r="L93" i="26" s="1"/>
  <c r="M93" i="26" s="1"/>
  <c r="AE86" i="26"/>
  <c r="AG86" i="26" s="1"/>
  <c r="AH86" i="26" s="1"/>
  <c r="Q80" i="26"/>
  <c r="S80" i="26" s="1"/>
  <c r="T80" i="26" s="1"/>
  <c r="C74" i="26"/>
  <c r="E74" i="26" s="1"/>
  <c r="F74" i="26" s="1"/>
  <c r="X67" i="26"/>
  <c r="Z67" i="26" s="1"/>
  <c r="C98" i="26"/>
  <c r="E98" i="26" s="1"/>
  <c r="F98" i="26" s="1"/>
  <c r="J85" i="26"/>
  <c r="L85" i="26" s="1"/>
  <c r="M85" i="26" s="1"/>
  <c r="X83" i="26"/>
  <c r="Z83" i="26" s="1"/>
  <c r="AA83" i="26" s="1"/>
  <c r="AE250" i="26"/>
  <c r="AG250" i="26" s="1"/>
  <c r="AH250" i="26" s="1"/>
  <c r="C102" i="26"/>
  <c r="E102" i="26" s="1"/>
  <c r="F102" i="26" s="1"/>
  <c r="X95" i="26"/>
  <c r="Z95" i="26" s="1"/>
  <c r="AA95" i="26" s="1"/>
  <c r="J89" i="26"/>
  <c r="L89" i="26" s="1"/>
  <c r="M89" i="26" s="1"/>
  <c r="AE82" i="26"/>
  <c r="AG82" i="26" s="1"/>
  <c r="AH82" i="26" s="1"/>
  <c r="Q76" i="26"/>
  <c r="S76" i="26" s="1"/>
  <c r="T76" i="26" s="1"/>
  <c r="C70" i="26"/>
  <c r="E70" i="26" s="1"/>
  <c r="F70" i="26" s="1"/>
  <c r="C43" i="26"/>
  <c r="E43" i="26" s="1"/>
  <c r="F43" i="26" s="1"/>
  <c r="Q72" i="26"/>
  <c r="S72" i="26" s="1"/>
  <c r="T72" i="26" s="1"/>
  <c r="Q68" i="26"/>
  <c r="S68" i="26" s="1"/>
  <c r="T68" i="26" s="1"/>
  <c r="Q96" i="26"/>
  <c r="S96" i="26" s="1"/>
  <c r="T96" i="26" s="1"/>
  <c r="AE70" i="26"/>
  <c r="AG70" i="26" s="1"/>
  <c r="AH70" i="26" s="1"/>
  <c r="AE302" i="26"/>
  <c r="AG302" i="26" s="1"/>
  <c r="AH302" i="26" s="1"/>
  <c r="Q100" i="26"/>
  <c r="S100" i="26" s="1"/>
  <c r="T100" i="26" s="1"/>
  <c r="C94" i="26"/>
  <c r="E94" i="26" s="1"/>
  <c r="F94" i="26" s="1"/>
  <c r="X87" i="26"/>
  <c r="Z87" i="26" s="1"/>
  <c r="AA87" i="26" s="1"/>
  <c r="J81" i="26"/>
  <c r="L81" i="26" s="1"/>
  <c r="M81" i="26" s="1"/>
  <c r="AE74" i="26"/>
  <c r="AG74" i="26" s="1"/>
  <c r="AH74" i="26" s="1"/>
  <c r="E741" i="26" l="1"/>
  <c r="F694" i="26"/>
  <c r="F741" i="26" s="1"/>
  <c r="Z57" i="26"/>
  <c r="AA10" i="26"/>
  <c r="AA57" i="26" s="1"/>
  <c r="S114" i="26"/>
  <c r="T67" i="26"/>
  <c r="T114" i="26" s="1"/>
  <c r="AG399" i="26"/>
  <c r="AH352" i="26"/>
  <c r="AH399" i="26" s="1"/>
  <c r="L456" i="26"/>
  <c r="M409" i="26"/>
  <c r="M456" i="26" s="1"/>
  <c r="L513" i="26"/>
  <c r="M466" i="26"/>
  <c r="M513" i="26" s="1"/>
  <c r="E570" i="26"/>
  <c r="F523" i="26"/>
  <c r="F570" i="26" s="1"/>
  <c r="AG741" i="26"/>
  <c r="AH694" i="26"/>
  <c r="AH741" i="26" s="1"/>
  <c r="E57" i="26"/>
  <c r="F10" i="26"/>
  <c r="F57" i="26" s="1"/>
  <c r="S57" i="26"/>
  <c r="T10" i="26"/>
  <c r="T57" i="26" s="1"/>
  <c r="S456" i="26"/>
  <c r="T409" i="26"/>
  <c r="T456" i="26" s="1"/>
  <c r="Z570" i="26"/>
  <c r="AA523" i="26"/>
  <c r="AA570" i="26" s="1"/>
  <c r="L228" i="26"/>
  <c r="M181" i="26"/>
  <c r="M228" i="26" s="1"/>
  <c r="Z114" i="26"/>
  <c r="AA67" i="26"/>
  <c r="AA114" i="26" s="1"/>
  <c r="E171" i="26"/>
  <c r="F124" i="26"/>
  <c r="F171" i="26" s="1"/>
  <c r="S171" i="26"/>
  <c r="T124" i="26"/>
  <c r="T171" i="26" s="1"/>
  <c r="E228" i="26"/>
  <c r="F181" i="26"/>
  <c r="F228" i="26" s="1"/>
  <c r="S228" i="26"/>
  <c r="T181" i="26"/>
  <c r="T228" i="26" s="1"/>
  <c r="S342" i="26"/>
  <c r="T295" i="26"/>
  <c r="T342" i="26" s="1"/>
  <c r="L399" i="26"/>
  <c r="M352" i="26"/>
  <c r="M399" i="26" s="1"/>
  <c r="Z684" i="26"/>
  <c r="AA637" i="26"/>
  <c r="AA684" i="26" s="1"/>
  <c r="E798" i="26"/>
  <c r="F751" i="26"/>
  <c r="F798" i="26" s="1"/>
  <c r="S570" i="26"/>
  <c r="T523" i="26"/>
  <c r="T570" i="26" s="1"/>
  <c r="AG570" i="26"/>
  <c r="AH523" i="26"/>
  <c r="AH570" i="26" s="1"/>
  <c r="L57" i="26"/>
  <c r="M10" i="26"/>
  <c r="M57" i="26" s="1"/>
  <c r="AG798" i="26"/>
  <c r="AH751" i="26"/>
  <c r="AH798" i="26" s="1"/>
  <c r="AG57" i="26"/>
  <c r="AH10" i="26"/>
  <c r="AH57" i="26" s="1"/>
  <c r="L798" i="26"/>
  <c r="M751" i="26"/>
  <c r="M798" i="26" s="1"/>
  <c r="S798" i="26"/>
  <c r="T751" i="26"/>
  <c r="T798" i="26" s="1"/>
  <c r="S741" i="26"/>
  <c r="T694" i="26"/>
  <c r="T741" i="26" s="1"/>
  <c r="E513" i="26"/>
  <c r="F466" i="26"/>
  <c r="F513" i="26" s="1"/>
  <c r="AG228" i="26"/>
  <c r="AH181" i="26"/>
  <c r="AH228" i="26" s="1"/>
  <c r="E114" i="26"/>
  <c r="F67" i="26"/>
  <c r="F114" i="26" s="1"/>
  <c r="L114" i="26"/>
  <c r="M67" i="26"/>
  <c r="M114" i="26" s="1"/>
  <c r="Z171" i="26"/>
  <c r="AA124" i="26"/>
  <c r="AA171" i="26" s="1"/>
  <c r="Z342" i="26"/>
  <c r="AA295" i="26"/>
  <c r="AA342" i="26" s="1"/>
  <c r="AG285" i="26"/>
  <c r="AH238" i="26"/>
  <c r="AH285" i="26" s="1"/>
  <c r="E342" i="26"/>
  <c r="F295" i="26"/>
  <c r="F342" i="26" s="1"/>
  <c r="Z399" i="26"/>
  <c r="AA352" i="26"/>
  <c r="AA399" i="26" s="1"/>
  <c r="AG513" i="26"/>
  <c r="AH466" i="26"/>
  <c r="AH513" i="26" s="1"/>
  <c r="E456" i="26"/>
  <c r="F409" i="26"/>
  <c r="F456" i="26" s="1"/>
  <c r="E627" i="26"/>
  <c r="F580" i="26"/>
  <c r="F627" i="26" s="1"/>
  <c r="Z741" i="26"/>
  <c r="AA694" i="26"/>
  <c r="AA741" i="26" s="1"/>
  <c r="Z285" i="26"/>
  <c r="AA238" i="26"/>
  <c r="AA285" i="26" s="1"/>
  <c r="Z456" i="26"/>
  <c r="AA409" i="26"/>
  <c r="AA456" i="26" s="1"/>
  <c r="Z627" i="26"/>
  <c r="AA580" i="26"/>
  <c r="AA627" i="26" s="1"/>
  <c r="E285" i="26"/>
  <c r="F238" i="26"/>
  <c r="F285" i="26" s="1"/>
  <c r="AG114" i="26"/>
  <c r="AH67" i="26"/>
  <c r="AH114" i="26" s="1"/>
  <c r="S285" i="26"/>
  <c r="T238" i="26"/>
  <c r="T285" i="26" s="1"/>
  <c r="AG342" i="26"/>
  <c r="AH295" i="26"/>
  <c r="AH342" i="26" s="1"/>
  <c r="L570" i="26"/>
  <c r="M523" i="26"/>
  <c r="M570" i="26" s="1"/>
  <c r="E399" i="26"/>
  <c r="F352" i="26"/>
  <c r="F399" i="26" s="1"/>
  <c r="S513" i="26"/>
  <c r="T466" i="26"/>
  <c r="T513" i="26" s="1"/>
  <c r="AG456" i="26"/>
  <c r="AH409" i="26"/>
  <c r="AH456" i="26" s="1"/>
  <c r="S684" i="26"/>
  <c r="T637" i="26"/>
  <c r="T684" i="26" s="1"/>
  <c r="AG627" i="26"/>
  <c r="AH580" i="26"/>
  <c r="AH627" i="26" s="1"/>
  <c r="E684" i="26"/>
  <c r="F637" i="26"/>
  <c r="F684" i="26" s="1"/>
  <c r="Z798" i="26"/>
  <c r="AA751" i="26"/>
  <c r="AA798" i="26" s="1"/>
  <c r="L627" i="26"/>
  <c r="M580" i="26"/>
  <c r="M627" i="26" s="1"/>
  <c r="L741" i="26"/>
  <c r="M694" i="26"/>
  <c r="M741" i="26" s="1"/>
  <c r="L171" i="26"/>
  <c r="M124" i="26"/>
  <c r="M171" i="26" s="1"/>
  <c r="AG171" i="26"/>
  <c r="AH124" i="26"/>
  <c r="AH171" i="26" s="1"/>
  <c r="L285" i="26"/>
  <c r="M238" i="26"/>
  <c r="M285" i="26" s="1"/>
  <c r="S627" i="26"/>
  <c r="T580" i="26"/>
  <c r="T627" i="26" s="1"/>
  <c r="Z228" i="26"/>
  <c r="AA181" i="26"/>
  <c r="AA228" i="26" s="1"/>
  <c r="L342" i="26"/>
  <c r="M295" i="26"/>
  <c r="M342" i="26" s="1"/>
  <c r="S399" i="26"/>
  <c r="T352" i="26"/>
  <c r="T399" i="26" s="1"/>
  <c r="Z513" i="26"/>
  <c r="AA466" i="26"/>
  <c r="AA513" i="26" s="1"/>
  <c r="L684" i="26"/>
  <c r="M637" i="26"/>
  <c r="M684" i="26" s="1"/>
  <c r="AG684" i="26"/>
  <c r="AH637" i="26"/>
  <c r="AH684" i="26" s="1"/>
  <c r="V826" i="5"/>
  <c r="R8" i="19" l="1"/>
  <c r="O8" i="19"/>
  <c r="N8" i="19"/>
  <c r="M8" i="19"/>
  <c r="L8" i="19"/>
  <c r="K8" i="19"/>
  <c r="J8" i="19"/>
  <c r="I8" i="19"/>
  <c r="H8" i="19"/>
  <c r="G8" i="19"/>
  <c r="F8" i="19"/>
  <c r="E8" i="19"/>
  <c r="E826" i="5" l="1"/>
  <c r="B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F856" i="3"/>
  <c r="C856" i="3" s="1"/>
  <c r="F855" i="3"/>
  <c r="C855" i="3" s="1"/>
  <c r="F854" i="3"/>
  <c r="C854" i="3" s="1"/>
  <c r="F853" i="3"/>
  <c r="C853" i="3" s="1"/>
  <c r="F852" i="3"/>
  <c r="C852" i="3" s="1"/>
  <c r="F851" i="3"/>
  <c r="C851" i="3" s="1"/>
  <c r="F850" i="3"/>
  <c r="C850" i="3" s="1"/>
  <c r="F849" i="3"/>
  <c r="C849" i="3" s="1"/>
  <c r="F848" i="3"/>
  <c r="C848" i="3" s="1"/>
  <c r="F847" i="3"/>
  <c r="C847" i="3" s="1"/>
  <c r="F846" i="3"/>
  <c r="C846" i="3" s="1"/>
  <c r="F845" i="3"/>
  <c r="C845" i="3" s="1"/>
  <c r="F844" i="3"/>
  <c r="C844" i="3" s="1"/>
  <c r="F843" i="3"/>
  <c r="C843" i="3" s="1"/>
  <c r="F842" i="3"/>
  <c r="C842" i="3" s="1"/>
  <c r="F841" i="3"/>
  <c r="C841" i="3" s="1"/>
  <c r="F840" i="3"/>
  <c r="C840" i="3" s="1"/>
  <c r="F839" i="3"/>
  <c r="C839" i="3" s="1"/>
  <c r="F838" i="3"/>
  <c r="C838" i="3" s="1"/>
  <c r="F837" i="3"/>
  <c r="C837" i="3" s="1"/>
  <c r="F836" i="3"/>
  <c r="C836" i="3" s="1"/>
  <c r="F835" i="3"/>
  <c r="C835" i="3" s="1"/>
  <c r="F834" i="3"/>
  <c r="C834" i="3" s="1"/>
  <c r="F833" i="3"/>
  <c r="C833" i="3" s="1"/>
  <c r="F832" i="3"/>
  <c r="C832" i="3" s="1"/>
  <c r="F831" i="3"/>
  <c r="C831" i="3" s="1"/>
  <c r="F830" i="3"/>
  <c r="C830" i="3" s="1"/>
  <c r="F829" i="3"/>
  <c r="C829" i="3" s="1"/>
  <c r="F828" i="3"/>
  <c r="C828" i="3" s="1"/>
  <c r="F827" i="3"/>
  <c r="C827" i="3" s="1"/>
  <c r="F826" i="3"/>
  <c r="C826" i="3" s="1"/>
  <c r="F825" i="3"/>
  <c r="C825" i="3" s="1"/>
  <c r="F824" i="3"/>
  <c r="C824" i="3" s="1"/>
  <c r="F823" i="3"/>
  <c r="C823" i="3" s="1"/>
  <c r="F822" i="3"/>
  <c r="C822" i="3" s="1"/>
  <c r="F821" i="3"/>
  <c r="C821" i="3" s="1"/>
  <c r="F820" i="3"/>
  <c r="C820" i="3" s="1"/>
  <c r="F819" i="3"/>
  <c r="C819" i="3" s="1"/>
  <c r="F818" i="3"/>
  <c r="C818" i="3" s="1"/>
  <c r="F817" i="3"/>
  <c r="C817" i="3" s="1"/>
  <c r="F816" i="3"/>
  <c r="C816" i="3" s="1"/>
  <c r="F815" i="3"/>
  <c r="C815" i="3" s="1"/>
  <c r="F814" i="3"/>
  <c r="C814" i="3" s="1"/>
  <c r="F813" i="3"/>
  <c r="C813" i="3" s="1"/>
  <c r="F812" i="3"/>
  <c r="C812" i="3" s="1"/>
  <c r="F811" i="3"/>
  <c r="C811" i="3" s="1"/>
  <c r="F810" i="3"/>
  <c r="C810" i="3" s="1"/>
  <c r="F809" i="3"/>
  <c r="C809" i="3" s="1"/>
  <c r="F808" i="3"/>
  <c r="C808" i="3" s="1"/>
  <c r="F807" i="3"/>
  <c r="C807" i="3" s="1"/>
  <c r="F806" i="3"/>
  <c r="C806" i="3" s="1"/>
  <c r="F805" i="3"/>
  <c r="C805" i="3" s="1"/>
  <c r="F804" i="3"/>
  <c r="C804" i="3" s="1"/>
  <c r="F803" i="3"/>
  <c r="C803" i="3" s="1"/>
  <c r="F802" i="3"/>
  <c r="C802" i="3" s="1"/>
  <c r="F801" i="3"/>
  <c r="C801" i="3" s="1"/>
  <c r="F800" i="3"/>
  <c r="C800" i="3" s="1"/>
  <c r="F799" i="3"/>
  <c r="C799" i="3" s="1"/>
  <c r="F798" i="3"/>
  <c r="C798" i="3" s="1"/>
  <c r="F797" i="3"/>
  <c r="C797" i="3" s="1"/>
  <c r="F796" i="3"/>
  <c r="C796" i="3" s="1"/>
  <c r="F795" i="3"/>
  <c r="C795" i="3" s="1"/>
  <c r="F794" i="3"/>
  <c r="C794" i="3" s="1"/>
  <c r="F793" i="3"/>
  <c r="C793" i="3" s="1"/>
  <c r="F792" i="3"/>
  <c r="C792" i="3" s="1"/>
  <c r="F791" i="3"/>
  <c r="C791" i="3" s="1"/>
  <c r="F790" i="3"/>
  <c r="C790" i="3" s="1"/>
  <c r="F789" i="3"/>
  <c r="C789" i="3" s="1"/>
  <c r="F788" i="3"/>
  <c r="C788" i="3" s="1"/>
  <c r="F787" i="3"/>
  <c r="C787" i="3" s="1"/>
  <c r="F786" i="3"/>
  <c r="C786" i="3" s="1"/>
  <c r="F785" i="3"/>
  <c r="C785" i="3" s="1"/>
  <c r="F784" i="3"/>
  <c r="C784" i="3" s="1"/>
  <c r="F783" i="3"/>
  <c r="C783" i="3" s="1"/>
  <c r="F782" i="3"/>
  <c r="C782" i="3" s="1"/>
  <c r="F781" i="3"/>
  <c r="C781" i="3" s="1"/>
  <c r="F780" i="3"/>
  <c r="C780" i="3" s="1"/>
  <c r="F779" i="3"/>
  <c r="C779" i="3" s="1"/>
  <c r="F778" i="3"/>
  <c r="C778" i="3" s="1"/>
  <c r="F777" i="3"/>
  <c r="C777" i="3" s="1"/>
  <c r="F776" i="3"/>
  <c r="C776" i="3" s="1"/>
  <c r="F775" i="3"/>
  <c r="C775" i="3" s="1"/>
  <c r="F774" i="3"/>
  <c r="C774" i="3" s="1"/>
  <c r="F773" i="3"/>
  <c r="C773" i="3" s="1"/>
  <c r="F772" i="3"/>
  <c r="C772" i="3" s="1"/>
  <c r="F771" i="3"/>
  <c r="C771" i="3" s="1"/>
  <c r="F770" i="3"/>
  <c r="C770" i="3" s="1"/>
  <c r="F769" i="3"/>
  <c r="C769" i="3" s="1"/>
  <c r="F768" i="3"/>
  <c r="C768" i="3" s="1"/>
  <c r="F767" i="3"/>
  <c r="C767" i="3" s="1"/>
  <c r="F766" i="3"/>
  <c r="C766" i="3" s="1"/>
  <c r="F765" i="3"/>
  <c r="C765" i="3" s="1"/>
  <c r="F764" i="3"/>
  <c r="C764" i="3" s="1"/>
  <c r="F763" i="3"/>
  <c r="C763" i="3" s="1"/>
  <c r="F762" i="3"/>
  <c r="C762" i="3" s="1"/>
  <c r="F761" i="3"/>
  <c r="C761" i="3" s="1"/>
  <c r="F760" i="3"/>
  <c r="C760" i="3" s="1"/>
  <c r="F759" i="3"/>
  <c r="C759" i="3" s="1"/>
  <c r="F758" i="3"/>
  <c r="C758" i="3" s="1"/>
  <c r="F757" i="3"/>
  <c r="C757" i="3" s="1"/>
  <c r="F756" i="3"/>
  <c r="C756" i="3" s="1"/>
  <c r="F755" i="3"/>
  <c r="C755" i="3" s="1"/>
  <c r="F754" i="3"/>
  <c r="C754" i="3" s="1"/>
  <c r="F753" i="3"/>
  <c r="C753" i="3" s="1"/>
  <c r="F752" i="3"/>
  <c r="C752" i="3" s="1"/>
  <c r="F751" i="3"/>
  <c r="C751" i="3" s="1"/>
  <c r="F750" i="3"/>
  <c r="C750" i="3" s="1"/>
  <c r="F749" i="3"/>
  <c r="C749" i="3" s="1"/>
  <c r="F748" i="3"/>
  <c r="C748" i="3" s="1"/>
  <c r="F747" i="3"/>
  <c r="C747" i="3" s="1"/>
  <c r="F746" i="3"/>
  <c r="C746" i="3" s="1"/>
  <c r="F745" i="3"/>
  <c r="C745" i="3" s="1"/>
  <c r="F744" i="3"/>
  <c r="C744" i="3" s="1"/>
  <c r="F743" i="3"/>
  <c r="C743" i="3" s="1"/>
  <c r="F742" i="3"/>
  <c r="C742" i="3" s="1"/>
  <c r="F741" i="3"/>
  <c r="C741" i="3" s="1"/>
  <c r="F740" i="3"/>
  <c r="C740" i="3" s="1"/>
  <c r="F739" i="3"/>
  <c r="C739" i="3" s="1"/>
  <c r="F738" i="3"/>
  <c r="C738" i="3" s="1"/>
  <c r="F737" i="3"/>
  <c r="C737" i="3" s="1"/>
  <c r="F736" i="3"/>
  <c r="C736" i="3" s="1"/>
  <c r="F735" i="3"/>
  <c r="C735" i="3" s="1"/>
  <c r="F734" i="3"/>
  <c r="C734" i="3" s="1"/>
  <c r="F733" i="3"/>
  <c r="C733" i="3" s="1"/>
  <c r="F732" i="3"/>
  <c r="C732" i="3" s="1"/>
  <c r="F731" i="3"/>
  <c r="C731" i="3" s="1"/>
  <c r="F730" i="3"/>
  <c r="C730" i="3" s="1"/>
  <c r="F729" i="3"/>
  <c r="C729" i="3" s="1"/>
  <c r="F728" i="3"/>
  <c r="C728" i="3" s="1"/>
  <c r="F727" i="3"/>
  <c r="C727" i="3" s="1"/>
  <c r="F726" i="3"/>
  <c r="C726" i="3" s="1"/>
  <c r="F725" i="3"/>
  <c r="C725" i="3" s="1"/>
  <c r="F724" i="3"/>
  <c r="C724" i="3" s="1"/>
  <c r="F723" i="3"/>
  <c r="C723" i="3" s="1"/>
  <c r="F722" i="3"/>
  <c r="C722" i="3" s="1"/>
  <c r="F721" i="3"/>
  <c r="C721" i="3" s="1"/>
  <c r="F720" i="3"/>
  <c r="C720" i="3" s="1"/>
  <c r="F719" i="3"/>
  <c r="C719" i="3" s="1"/>
  <c r="F718" i="3"/>
  <c r="C718" i="3" s="1"/>
  <c r="F717" i="3"/>
  <c r="C717" i="3" s="1"/>
  <c r="F716" i="3"/>
  <c r="C716" i="3" s="1"/>
  <c r="F715" i="3"/>
  <c r="C715" i="3" s="1"/>
  <c r="F714" i="3"/>
  <c r="C714" i="3" s="1"/>
  <c r="F713" i="3"/>
  <c r="C713" i="3" s="1"/>
  <c r="F712" i="3"/>
  <c r="C712" i="3" s="1"/>
  <c r="F711" i="3"/>
  <c r="C711" i="3" s="1"/>
  <c r="F710" i="3"/>
  <c r="C710" i="3" s="1"/>
  <c r="F709" i="3"/>
  <c r="C709" i="3" s="1"/>
  <c r="F708" i="3"/>
  <c r="C708" i="3" s="1"/>
  <c r="F707" i="3"/>
  <c r="C707" i="3" s="1"/>
  <c r="F706" i="3"/>
  <c r="C706" i="3" s="1"/>
  <c r="F705" i="3"/>
  <c r="C705" i="3" s="1"/>
  <c r="F704" i="3"/>
  <c r="C704" i="3" s="1"/>
  <c r="F703" i="3"/>
  <c r="C703" i="3" s="1"/>
  <c r="F702" i="3"/>
  <c r="C702" i="3" s="1"/>
  <c r="F701" i="3"/>
  <c r="C701" i="3" s="1"/>
  <c r="F700" i="3"/>
  <c r="C700" i="3" s="1"/>
  <c r="F699" i="3"/>
  <c r="C699" i="3" s="1"/>
  <c r="F698" i="3"/>
  <c r="C698" i="3" s="1"/>
  <c r="F697" i="3"/>
  <c r="C697" i="3" s="1"/>
  <c r="F696" i="3"/>
  <c r="C696" i="3" s="1"/>
  <c r="F695" i="3"/>
  <c r="C695" i="3" s="1"/>
  <c r="F694" i="3"/>
  <c r="C694" i="3" s="1"/>
  <c r="F693" i="3"/>
  <c r="C693" i="3" s="1"/>
  <c r="F692" i="3"/>
  <c r="C692" i="3" s="1"/>
  <c r="F691" i="3"/>
  <c r="C691" i="3" s="1"/>
  <c r="F690" i="3"/>
  <c r="C690" i="3" s="1"/>
  <c r="F689" i="3"/>
  <c r="C689" i="3" s="1"/>
  <c r="F688" i="3"/>
  <c r="C688" i="3" s="1"/>
  <c r="F687" i="3"/>
  <c r="C687" i="3" s="1"/>
  <c r="F686" i="3"/>
  <c r="C686" i="3" s="1"/>
  <c r="F685" i="3"/>
  <c r="C685" i="3" s="1"/>
  <c r="F684" i="3"/>
  <c r="C684" i="3" s="1"/>
  <c r="F683" i="3"/>
  <c r="C683" i="3" s="1"/>
  <c r="F682" i="3"/>
  <c r="C682" i="3" s="1"/>
  <c r="F681" i="3"/>
  <c r="C681" i="3" s="1"/>
  <c r="F680" i="3"/>
  <c r="C680" i="3" s="1"/>
  <c r="F679" i="3"/>
  <c r="C679" i="3" s="1"/>
  <c r="F678" i="3"/>
  <c r="C678" i="3" s="1"/>
  <c r="F677" i="3"/>
  <c r="C677" i="3" s="1"/>
  <c r="F676" i="3"/>
  <c r="C676" i="3" s="1"/>
  <c r="F675" i="3"/>
  <c r="C675" i="3" s="1"/>
  <c r="F674" i="3"/>
  <c r="C674" i="3" s="1"/>
  <c r="F673" i="3"/>
  <c r="C673" i="3" s="1"/>
  <c r="F672" i="3"/>
  <c r="C672" i="3" s="1"/>
  <c r="F671" i="3"/>
  <c r="C671" i="3" s="1"/>
  <c r="F670" i="3"/>
  <c r="C670" i="3" s="1"/>
  <c r="F669" i="3"/>
  <c r="C669" i="3" s="1"/>
  <c r="F668" i="3"/>
  <c r="C668" i="3" s="1"/>
  <c r="F667" i="3"/>
  <c r="C667" i="3" s="1"/>
  <c r="F666" i="3"/>
  <c r="C666" i="3" s="1"/>
  <c r="F665" i="3"/>
  <c r="C665" i="3" s="1"/>
  <c r="F664" i="3"/>
  <c r="C664" i="3" s="1"/>
  <c r="F663" i="3"/>
  <c r="C663" i="3" s="1"/>
  <c r="F662" i="3"/>
  <c r="C662" i="3" s="1"/>
  <c r="F856" i="2"/>
  <c r="F855" i="2"/>
  <c r="F854" i="2"/>
  <c r="F853" i="2"/>
  <c r="F852" i="2"/>
  <c r="F851" i="2"/>
  <c r="F850" i="2"/>
  <c r="F849" i="2"/>
  <c r="F848" i="2"/>
  <c r="F847" i="2"/>
  <c r="F846" i="2"/>
  <c r="F845"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662" i="2"/>
  <c r="C856" i="2" l="1"/>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96" i="2"/>
  <c r="C49" i="2"/>
  <c r="C2" i="2"/>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BG631" i="5"/>
  <c r="A631" i="5"/>
  <c r="BG630" i="5"/>
  <c r="A630" i="5"/>
  <c r="BG629" i="5"/>
  <c r="A629" i="5"/>
  <c r="BG628" i="5"/>
  <c r="A628" i="5"/>
  <c r="BG627" i="5"/>
  <c r="A627" i="5"/>
  <c r="BG626" i="5"/>
  <c r="A626" i="5"/>
  <c r="BG625" i="5"/>
  <c r="A625" i="5"/>
  <c r="BG624" i="5"/>
  <c r="A624" i="5"/>
  <c r="BG623" i="5"/>
  <c r="A623" i="5"/>
  <c r="BG622" i="5"/>
  <c r="A622" i="5"/>
  <c r="BG621" i="5"/>
  <c r="A621" i="5"/>
  <c r="BG620" i="5"/>
  <c r="A620" i="5"/>
  <c r="BG619" i="5"/>
  <c r="A619" i="5"/>
  <c r="BG618" i="5"/>
  <c r="A618" i="5"/>
  <c r="BG617" i="5"/>
  <c r="A617" i="5"/>
  <c r="BG616" i="5"/>
  <c r="A616" i="5"/>
  <c r="BG615" i="5"/>
  <c r="A615" i="5"/>
  <c r="BG614" i="5"/>
  <c r="A614" i="5"/>
  <c r="BG613" i="5"/>
  <c r="A613" i="5"/>
  <c r="BG612" i="5"/>
  <c r="A612" i="5"/>
  <c r="BG611" i="5"/>
  <c r="A611" i="5"/>
  <c r="BG610" i="5"/>
  <c r="A610" i="5"/>
  <c r="BG609" i="5"/>
  <c r="A609" i="5"/>
  <c r="BG608" i="5"/>
  <c r="A608" i="5"/>
  <c r="BG607" i="5"/>
  <c r="A607" i="5"/>
  <c r="BG606" i="5"/>
  <c r="A606" i="5"/>
  <c r="BG605" i="5"/>
  <c r="A605" i="5"/>
  <c r="BG604" i="5"/>
  <c r="A604" i="5"/>
  <c r="BG603" i="5"/>
  <c r="A603" i="5"/>
  <c r="BG602" i="5"/>
  <c r="A602" i="5"/>
  <c r="BG601" i="5"/>
  <c r="A601" i="5"/>
  <c r="BG600" i="5"/>
  <c r="A600" i="5"/>
  <c r="BG599" i="5"/>
  <c r="A599" i="5"/>
  <c r="BG598" i="5"/>
  <c r="A598" i="5"/>
  <c r="BG597" i="5"/>
  <c r="A597" i="5"/>
  <c r="BG596" i="5"/>
  <c r="A596" i="5"/>
  <c r="BG595" i="5"/>
  <c r="A595" i="5"/>
  <c r="BG594" i="5"/>
  <c r="A594" i="5"/>
  <c r="BG593" i="5"/>
  <c r="A593" i="5"/>
  <c r="BG592" i="5"/>
  <c r="A592" i="5"/>
  <c r="BG591" i="5"/>
  <c r="A591" i="5"/>
  <c r="BG590" i="5"/>
  <c r="A590" i="5"/>
  <c r="BG589" i="5"/>
  <c r="A589" i="5"/>
  <c r="BG588" i="5"/>
  <c r="A588" i="5"/>
  <c r="BG587" i="5"/>
  <c r="A587" i="5"/>
  <c r="BG586" i="5"/>
  <c r="A586" i="5"/>
  <c r="BG585" i="5"/>
  <c r="A585" i="5"/>
  <c r="BG584" i="5"/>
  <c r="A584" i="5"/>
  <c r="BG583" i="5"/>
  <c r="A583" i="5"/>
  <c r="BG582" i="5"/>
  <c r="A582" i="5"/>
  <c r="BG581" i="5"/>
  <c r="A581" i="5"/>
  <c r="BG580" i="5"/>
  <c r="A580" i="5"/>
  <c r="BG579" i="5"/>
  <c r="A579" i="5"/>
  <c r="BG578" i="5"/>
  <c r="A578" i="5"/>
  <c r="BG577" i="5"/>
  <c r="A577" i="5"/>
  <c r="BG576" i="5"/>
  <c r="A576" i="5"/>
  <c r="BG575" i="5"/>
  <c r="A575" i="5"/>
  <c r="BG574" i="5"/>
  <c r="A574" i="5"/>
  <c r="BG573" i="5"/>
  <c r="A573" i="5"/>
  <c r="BG572" i="5"/>
  <c r="A572" i="5"/>
  <c r="BG571" i="5"/>
  <c r="A571" i="5"/>
  <c r="BG570" i="5"/>
  <c r="A570" i="5"/>
  <c r="BG569" i="5"/>
  <c r="A569" i="5"/>
  <c r="BG568" i="5"/>
  <c r="A568" i="5"/>
  <c r="BG567" i="5"/>
  <c r="A567" i="5"/>
  <c r="BG566" i="5"/>
  <c r="A566" i="5"/>
  <c r="BG565" i="5"/>
  <c r="A565" i="5"/>
  <c r="BG564" i="5"/>
  <c r="A564" i="5"/>
  <c r="BG563" i="5"/>
  <c r="A563" i="5"/>
  <c r="BG562" i="5"/>
  <c r="A562" i="5"/>
  <c r="BG561" i="5"/>
  <c r="A561" i="5"/>
  <c r="BG560" i="5"/>
  <c r="A560" i="5"/>
  <c r="BG559" i="5"/>
  <c r="A559" i="5"/>
  <c r="BG558" i="5"/>
  <c r="A558" i="5"/>
  <c r="BG557" i="5"/>
  <c r="A557" i="5"/>
  <c r="BG556" i="5"/>
  <c r="A556" i="5"/>
  <c r="BG555" i="5"/>
  <c r="A555" i="5"/>
  <c r="BG554" i="5"/>
  <c r="A554" i="5"/>
  <c r="BG553" i="5"/>
  <c r="A553" i="5"/>
  <c r="BG552" i="5"/>
  <c r="A552" i="5"/>
  <c r="BG551" i="5"/>
  <c r="A551" i="5"/>
  <c r="BG550" i="5"/>
  <c r="A550" i="5"/>
  <c r="BG549" i="5"/>
  <c r="A549" i="5"/>
  <c r="BG548" i="5"/>
  <c r="A548" i="5"/>
  <c r="BG547" i="5"/>
  <c r="A547" i="5"/>
  <c r="BG546" i="5"/>
  <c r="A546" i="5"/>
  <c r="BG545" i="5"/>
  <c r="A545" i="5"/>
  <c r="BG544" i="5"/>
  <c r="A544" i="5"/>
  <c r="BG543" i="5"/>
  <c r="A543" i="5"/>
  <c r="BG542" i="5"/>
  <c r="A542" i="5"/>
  <c r="BG541" i="5"/>
  <c r="A541" i="5"/>
  <c r="BG540" i="5"/>
  <c r="A540" i="5"/>
  <c r="BG539" i="5"/>
  <c r="A539" i="5"/>
  <c r="BG538" i="5"/>
  <c r="A538" i="5"/>
  <c r="BG537" i="5"/>
  <c r="A537" i="5"/>
  <c r="BG536" i="5"/>
  <c r="A536" i="5"/>
  <c r="BG535" i="5"/>
  <c r="A535" i="5"/>
  <c r="BG534" i="5"/>
  <c r="A534" i="5"/>
  <c r="BG533" i="5"/>
  <c r="A533" i="5"/>
  <c r="BG532" i="5"/>
  <c r="A532" i="5"/>
  <c r="BG531" i="5"/>
  <c r="A531" i="5"/>
  <c r="BG530" i="5"/>
  <c r="A530" i="5"/>
  <c r="BG529" i="5"/>
  <c r="A529" i="5"/>
  <c r="BG528" i="5"/>
  <c r="A528" i="5"/>
  <c r="BG527" i="5"/>
  <c r="A527" i="5"/>
  <c r="BG526" i="5"/>
  <c r="A526" i="5"/>
  <c r="BG525" i="5"/>
  <c r="A525" i="5"/>
  <c r="BG524" i="5"/>
  <c r="A524" i="5"/>
  <c r="BG523" i="5"/>
  <c r="A523" i="5"/>
  <c r="BG522" i="5"/>
  <c r="A522" i="5"/>
  <c r="BG521" i="5"/>
  <c r="A521" i="5"/>
  <c r="BG520" i="5"/>
  <c r="A520" i="5"/>
  <c r="BG519" i="5"/>
  <c r="A519" i="5"/>
  <c r="BG518" i="5"/>
  <c r="A518" i="5"/>
  <c r="BG517" i="5"/>
  <c r="A517" i="5"/>
  <c r="BG516" i="5"/>
  <c r="A516" i="5"/>
  <c r="BG515" i="5"/>
  <c r="A515" i="5"/>
  <c r="BG514" i="5"/>
  <c r="A514" i="5"/>
  <c r="BG513" i="5"/>
  <c r="A513" i="5"/>
  <c r="BG512" i="5"/>
  <c r="A512" i="5"/>
  <c r="BG511" i="5"/>
  <c r="A511" i="5"/>
  <c r="BG510" i="5"/>
  <c r="A510" i="5"/>
  <c r="BG509" i="5"/>
  <c r="A509" i="5"/>
  <c r="BG508" i="5"/>
  <c r="A508" i="5"/>
  <c r="BG507" i="5"/>
  <c r="A507" i="5"/>
  <c r="BG506" i="5"/>
  <c r="A506" i="5"/>
  <c r="BG505" i="5"/>
  <c r="A505" i="5"/>
  <c r="BG504" i="5"/>
  <c r="A504" i="5"/>
  <c r="BG503" i="5"/>
  <c r="A503" i="5"/>
  <c r="BG502" i="5"/>
  <c r="A502" i="5"/>
  <c r="BG501" i="5"/>
  <c r="A501" i="5"/>
  <c r="BG500" i="5"/>
  <c r="A500" i="5"/>
  <c r="BG499" i="5"/>
  <c r="A499" i="5"/>
  <c r="BG498" i="5"/>
  <c r="A498" i="5"/>
  <c r="BG497" i="5"/>
  <c r="A497" i="5"/>
  <c r="BG496" i="5"/>
  <c r="A496" i="5"/>
  <c r="BG495" i="5"/>
  <c r="A495" i="5"/>
  <c r="BG494" i="5"/>
  <c r="A494" i="5"/>
  <c r="BG493" i="5"/>
  <c r="A493" i="5"/>
  <c r="BG492" i="5"/>
  <c r="A492" i="5"/>
  <c r="BG491" i="5"/>
  <c r="A491" i="5"/>
  <c r="BG490" i="5"/>
  <c r="A490" i="5"/>
  <c r="BG489" i="5"/>
  <c r="A489" i="5"/>
  <c r="BG488" i="5"/>
  <c r="A488" i="5"/>
  <c r="BG487" i="5"/>
  <c r="A487" i="5"/>
  <c r="BG486" i="5"/>
  <c r="A486" i="5"/>
  <c r="BG485" i="5"/>
  <c r="A485" i="5"/>
  <c r="BG484" i="5"/>
  <c r="A484" i="5"/>
  <c r="BG483" i="5"/>
  <c r="A483" i="5"/>
  <c r="BG482" i="5"/>
  <c r="A482" i="5"/>
  <c r="BG481" i="5"/>
  <c r="A481" i="5"/>
  <c r="BG480" i="5"/>
  <c r="A480" i="5"/>
  <c r="BG479" i="5"/>
  <c r="A479" i="5"/>
  <c r="BG478" i="5"/>
  <c r="A478" i="5"/>
  <c r="BG477" i="5"/>
  <c r="A477" i="5"/>
  <c r="BG476" i="5"/>
  <c r="A476" i="5"/>
  <c r="BG475" i="5"/>
  <c r="A475" i="5"/>
  <c r="BG474" i="5"/>
  <c r="A474" i="5"/>
  <c r="BG473" i="5"/>
  <c r="A473" i="5"/>
  <c r="BG472" i="5"/>
  <c r="A472" i="5"/>
  <c r="BG471" i="5"/>
  <c r="A471" i="5"/>
  <c r="BG470" i="5"/>
  <c r="A470" i="5"/>
  <c r="BG469" i="5"/>
  <c r="A469" i="5"/>
  <c r="BG468" i="5"/>
  <c r="A468" i="5"/>
  <c r="BG467" i="5"/>
  <c r="A467" i="5"/>
  <c r="BG466" i="5"/>
  <c r="A466" i="5"/>
  <c r="BG465" i="5"/>
  <c r="A465" i="5"/>
  <c r="BG464" i="5"/>
  <c r="A464" i="5"/>
  <c r="BG463" i="5"/>
  <c r="A463" i="5"/>
  <c r="BG462" i="5"/>
  <c r="A462" i="5"/>
  <c r="BG461" i="5"/>
  <c r="A461" i="5"/>
  <c r="BG460" i="5"/>
  <c r="A460" i="5"/>
  <c r="BG459" i="5"/>
  <c r="A459" i="5"/>
  <c r="BG458" i="5"/>
  <c r="A458" i="5"/>
  <c r="BG457" i="5"/>
  <c r="A457" i="5"/>
  <c r="BG456" i="5"/>
  <c r="A456" i="5"/>
  <c r="BG455" i="5"/>
  <c r="A455" i="5"/>
  <c r="BG454" i="5"/>
  <c r="A454" i="5"/>
  <c r="BG453" i="5"/>
  <c r="A453" i="5"/>
  <c r="BG452" i="5"/>
  <c r="A452" i="5"/>
  <c r="A886" i="3"/>
  <c r="A885" i="3"/>
  <c r="A884" i="3"/>
  <c r="A883" i="3"/>
  <c r="A882" i="3"/>
  <c r="A881" i="3"/>
  <c r="A880" i="3"/>
  <c r="A879" i="3"/>
  <c r="A878" i="3"/>
  <c r="A877" i="3"/>
  <c r="A876" i="3"/>
  <c r="A875" i="3"/>
  <c r="A874" i="3"/>
  <c r="A873" i="3"/>
  <c r="A872" i="3"/>
  <c r="A871" i="3"/>
  <c r="A870" i="3"/>
  <c r="BI649" i="3"/>
  <c r="A869" i="3"/>
  <c r="A868" i="3"/>
  <c r="A867" i="3"/>
  <c r="BI646" i="3"/>
  <c r="A866" i="3"/>
  <c r="A865" i="3"/>
  <c r="A864" i="3"/>
  <c r="A863" i="3"/>
  <c r="A862" i="3"/>
  <c r="BI641" i="3"/>
  <c r="A861" i="3"/>
  <c r="A860" i="3"/>
  <c r="A859" i="3"/>
  <c r="BI638"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BI536" i="3"/>
  <c r="A741" i="3"/>
  <c r="A740" i="3"/>
  <c r="A739" i="3"/>
  <c r="A738" i="3"/>
  <c r="A737" i="3"/>
  <c r="A736" i="3"/>
  <c r="A735" i="3"/>
  <c r="A734" i="3"/>
  <c r="A733" i="3"/>
  <c r="A732" i="3"/>
  <c r="A731" i="3"/>
  <c r="A730" i="3"/>
  <c r="A729" i="3"/>
  <c r="A728" i="3"/>
  <c r="A727" i="3"/>
  <c r="A726" i="3"/>
  <c r="A725" i="3"/>
  <c r="A724" i="3"/>
  <c r="A723" i="3"/>
  <c r="A722" i="3"/>
  <c r="A721" i="3"/>
  <c r="A720" i="3"/>
  <c r="A719" i="3"/>
  <c r="A718" i="3"/>
  <c r="BI512" i="3"/>
  <c r="A717" i="3"/>
  <c r="A716" i="3"/>
  <c r="A715" i="3"/>
  <c r="A714" i="3"/>
  <c r="A713" i="3"/>
  <c r="A712" i="3"/>
  <c r="A711" i="3"/>
  <c r="A710" i="3"/>
  <c r="BI504" i="3"/>
  <c r="A709" i="3"/>
  <c r="A708" i="3"/>
  <c r="A707" i="3"/>
  <c r="A706" i="3"/>
  <c r="A705" i="3"/>
  <c r="A704" i="3"/>
  <c r="A703" i="3"/>
  <c r="A702" i="3"/>
  <c r="A701" i="3"/>
  <c r="A700" i="3"/>
  <c r="A699" i="3"/>
  <c r="A698" i="3"/>
  <c r="A697" i="3"/>
  <c r="A696" i="3"/>
  <c r="BI495" i="3"/>
  <c r="A695" i="3"/>
  <c r="A694" i="3"/>
  <c r="A693" i="3"/>
  <c r="A692" i="3"/>
  <c r="A691" i="3"/>
  <c r="A690" i="3"/>
  <c r="A689" i="3"/>
  <c r="A688" i="3"/>
  <c r="A687" i="3"/>
  <c r="A686" i="3"/>
  <c r="A685" i="3"/>
  <c r="A684" i="3"/>
  <c r="A683" i="3"/>
  <c r="A682" i="3"/>
  <c r="A681" i="3"/>
  <c r="A680" i="3"/>
  <c r="BI479" i="3"/>
  <c r="A679" i="3"/>
  <c r="A678" i="3"/>
  <c r="A677" i="3"/>
  <c r="A676" i="3"/>
  <c r="A675" i="3"/>
  <c r="A674" i="3"/>
  <c r="A673" i="3"/>
  <c r="A672" i="3"/>
  <c r="A671" i="3"/>
  <c r="A670" i="3"/>
  <c r="A669" i="3"/>
  <c r="A668" i="3"/>
  <c r="A667" i="3"/>
  <c r="A666" i="3"/>
  <c r="A665" i="3"/>
  <c r="A664" i="3"/>
  <c r="BI463" i="3"/>
  <c r="A663" i="3"/>
  <c r="A662" i="3"/>
  <c r="BH661" i="3"/>
  <c r="BG661" i="3"/>
  <c r="BF661" i="3"/>
  <c r="BE661" i="3"/>
  <c r="BD661" i="3"/>
  <c r="BC661" i="3"/>
  <c r="BB661" i="3"/>
  <c r="BA661" i="3"/>
  <c r="AZ661" i="3"/>
  <c r="AY661" i="3"/>
  <c r="AX661" i="3"/>
  <c r="AW661" i="3"/>
  <c r="AV661" i="3"/>
  <c r="AU661" i="3"/>
  <c r="BI661" i="3"/>
  <c r="C661" i="3"/>
  <c r="A661" i="3"/>
  <c r="BH660" i="3"/>
  <c r="BG660" i="3"/>
  <c r="BF660" i="3"/>
  <c r="BE660" i="3"/>
  <c r="BD660" i="3"/>
  <c r="BC660" i="3"/>
  <c r="BB660" i="3"/>
  <c r="BA660" i="3"/>
  <c r="AZ660" i="3"/>
  <c r="AY660" i="3"/>
  <c r="AX660" i="3"/>
  <c r="AW660" i="3"/>
  <c r="AV660" i="3"/>
  <c r="AU660" i="3"/>
  <c r="BI660" i="3"/>
  <c r="C660" i="3"/>
  <c r="A660" i="3"/>
  <c r="BI659" i="3"/>
  <c r="BH659" i="3"/>
  <c r="BG659" i="3"/>
  <c r="BF659" i="3"/>
  <c r="BE659" i="3"/>
  <c r="BD659" i="3"/>
  <c r="BC659" i="3"/>
  <c r="BB659" i="3"/>
  <c r="BA659" i="3"/>
  <c r="AZ659" i="3"/>
  <c r="AY659" i="3"/>
  <c r="AX659" i="3"/>
  <c r="AW659" i="3"/>
  <c r="AV659" i="3"/>
  <c r="AU659" i="3"/>
  <c r="C659" i="3"/>
  <c r="A659" i="3"/>
  <c r="BH658" i="3"/>
  <c r="BG658" i="3"/>
  <c r="BF658" i="3"/>
  <c r="BE658" i="3"/>
  <c r="BD658" i="3"/>
  <c r="BC658" i="3"/>
  <c r="BB658" i="3"/>
  <c r="BA658" i="3"/>
  <c r="AZ658" i="3"/>
  <c r="AY658" i="3"/>
  <c r="AX658" i="3"/>
  <c r="AW658" i="3"/>
  <c r="AV658" i="3"/>
  <c r="AU658" i="3"/>
  <c r="BI658" i="3"/>
  <c r="C658" i="3"/>
  <c r="A658" i="3"/>
  <c r="BH657" i="3"/>
  <c r="BG657" i="3"/>
  <c r="BF657" i="3"/>
  <c r="BE657" i="3"/>
  <c r="BD657" i="3"/>
  <c r="BC657" i="3"/>
  <c r="BB657" i="3"/>
  <c r="BA657" i="3"/>
  <c r="AZ657" i="3"/>
  <c r="AY657" i="3"/>
  <c r="AX657" i="3"/>
  <c r="AW657" i="3"/>
  <c r="AV657" i="3"/>
  <c r="AU657" i="3"/>
  <c r="BI657" i="3"/>
  <c r="C657" i="3"/>
  <c r="A657" i="3"/>
  <c r="BH656" i="3"/>
  <c r="BG656" i="3"/>
  <c r="BF656" i="3"/>
  <c r="BE656" i="3"/>
  <c r="BD656" i="3"/>
  <c r="BC656" i="3"/>
  <c r="BB656" i="3"/>
  <c r="BA656" i="3"/>
  <c r="AZ656" i="3"/>
  <c r="AY656" i="3"/>
  <c r="AX656" i="3"/>
  <c r="AW656" i="3"/>
  <c r="AV656" i="3"/>
  <c r="AU656" i="3"/>
  <c r="BI656" i="3"/>
  <c r="C656" i="3"/>
  <c r="A656" i="3"/>
  <c r="BH655" i="3"/>
  <c r="BG655" i="3"/>
  <c r="BF655" i="3"/>
  <c r="BE655" i="3"/>
  <c r="BD655" i="3"/>
  <c r="BC655" i="3"/>
  <c r="BB655" i="3"/>
  <c r="BA655" i="3"/>
  <c r="AZ655" i="3"/>
  <c r="AY655" i="3"/>
  <c r="AX655" i="3"/>
  <c r="AW655" i="3"/>
  <c r="AV655" i="3"/>
  <c r="AU655" i="3"/>
  <c r="BI655" i="3"/>
  <c r="C655" i="3"/>
  <c r="A655" i="3"/>
  <c r="BH654" i="3"/>
  <c r="BG654" i="3"/>
  <c r="BF654" i="3"/>
  <c r="BE654" i="3"/>
  <c r="BD654" i="3"/>
  <c r="BC654" i="3"/>
  <c r="BB654" i="3"/>
  <c r="BA654" i="3"/>
  <c r="AZ654" i="3"/>
  <c r="AY654" i="3"/>
  <c r="AX654" i="3"/>
  <c r="AW654" i="3"/>
  <c r="AV654" i="3"/>
  <c r="AU654" i="3"/>
  <c r="C654" i="3"/>
  <c r="A654" i="3"/>
  <c r="BH653" i="3"/>
  <c r="BG653" i="3"/>
  <c r="BF653" i="3"/>
  <c r="BE653" i="3"/>
  <c r="BD653" i="3"/>
  <c r="BC653" i="3"/>
  <c r="BB653" i="3"/>
  <c r="BA653" i="3"/>
  <c r="AZ653" i="3"/>
  <c r="AY653" i="3"/>
  <c r="AX653" i="3"/>
  <c r="AW653" i="3"/>
  <c r="AV653" i="3"/>
  <c r="AU653" i="3"/>
  <c r="BI653" i="3"/>
  <c r="C653" i="3"/>
  <c r="A653" i="3"/>
  <c r="BI652" i="3"/>
  <c r="BH652" i="3"/>
  <c r="BG652" i="3"/>
  <c r="BF652" i="3"/>
  <c r="BE652" i="3"/>
  <c r="BD652" i="3"/>
  <c r="BC652" i="3"/>
  <c r="BB652" i="3"/>
  <c r="BA652" i="3"/>
  <c r="AZ652" i="3"/>
  <c r="AY652" i="3"/>
  <c r="AX652" i="3"/>
  <c r="AW652" i="3"/>
  <c r="AV652" i="3"/>
  <c r="AU652" i="3"/>
  <c r="C652" i="3"/>
  <c r="A652" i="3"/>
  <c r="BH651" i="3"/>
  <c r="BG651" i="3"/>
  <c r="BF651" i="3"/>
  <c r="BE651" i="3"/>
  <c r="BD651" i="3"/>
  <c r="BC651" i="3"/>
  <c r="BB651" i="3"/>
  <c r="BA651" i="3"/>
  <c r="AZ651" i="3"/>
  <c r="AY651" i="3"/>
  <c r="AX651" i="3"/>
  <c r="AW651" i="3"/>
  <c r="AV651" i="3"/>
  <c r="AU651" i="3"/>
  <c r="BI651" i="3"/>
  <c r="C651" i="3"/>
  <c r="A651" i="3"/>
  <c r="BH650" i="3"/>
  <c r="BG650" i="3"/>
  <c r="BF650" i="3"/>
  <c r="BE650" i="3"/>
  <c r="BD650" i="3"/>
  <c r="BC650" i="3"/>
  <c r="BB650" i="3"/>
  <c r="BA650" i="3"/>
  <c r="AZ650" i="3"/>
  <c r="AY650" i="3"/>
  <c r="AX650" i="3"/>
  <c r="AW650" i="3"/>
  <c r="AV650" i="3"/>
  <c r="AU650" i="3"/>
  <c r="BI650" i="3"/>
  <c r="C650" i="3"/>
  <c r="A650" i="3"/>
  <c r="BH649" i="3"/>
  <c r="BG649" i="3"/>
  <c r="BF649" i="3"/>
  <c r="BE649" i="3"/>
  <c r="BD649" i="3"/>
  <c r="BC649" i="3"/>
  <c r="BB649" i="3"/>
  <c r="BA649" i="3"/>
  <c r="AZ649" i="3"/>
  <c r="AY649" i="3"/>
  <c r="AX649" i="3"/>
  <c r="AW649" i="3"/>
  <c r="AV649" i="3"/>
  <c r="AU649" i="3"/>
  <c r="C649" i="3"/>
  <c r="A649" i="3"/>
  <c r="BI648" i="3"/>
  <c r="BH648" i="3"/>
  <c r="BG648" i="3"/>
  <c r="BF648" i="3"/>
  <c r="BE648" i="3"/>
  <c r="BD648" i="3"/>
  <c r="BC648" i="3"/>
  <c r="BB648" i="3"/>
  <c r="BA648" i="3"/>
  <c r="AZ648" i="3"/>
  <c r="AY648" i="3"/>
  <c r="AX648" i="3"/>
  <c r="AW648" i="3"/>
  <c r="AV648" i="3"/>
  <c r="AU648" i="3"/>
  <c r="C648" i="3"/>
  <c r="A648" i="3"/>
  <c r="BH647" i="3"/>
  <c r="BG647" i="3"/>
  <c r="BF647" i="3"/>
  <c r="BE647" i="3"/>
  <c r="BD647" i="3"/>
  <c r="BC647" i="3"/>
  <c r="BB647" i="3"/>
  <c r="BA647" i="3"/>
  <c r="AZ647" i="3"/>
  <c r="AY647" i="3"/>
  <c r="AX647" i="3"/>
  <c r="AW647" i="3"/>
  <c r="AV647" i="3"/>
  <c r="AU647" i="3"/>
  <c r="BI647" i="3"/>
  <c r="C647" i="3"/>
  <c r="A647" i="3"/>
  <c r="BH646" i="3"/>
  <c r="BG646" i="3"/>
  <c r="BF646" i="3"/>
  <c r="BE646" i="3"/>
  <c r="BD646" i="3"/>
  <c r="BC646" i="3"/>
  <c r="BB646" i="3"/>
  <c r="BA646" i="3"/>
  <c r="AZ646" i="3"/>
  <c r="AY646" i="3"/>
  <c r="AX646" i="3"/>
  <c r="AW646" i="3"/>
  <c r="AV646" i="3"/>
  <c r="AU646" i="3"/>
  <c r="C646" i="3"/>
  <c r="A646" i="3"/>
  <c r="BI645" i="3"/>
  <c r="BH645" i="3"/>
  <c r="BG645" i="3"/>
  <c r="BF645" i="3"/>
  <c r="BE645" i="3"/>
  <c r="BD645" i="3"/>
  <c r="BC645" i="3"/>
  <c r="BB645" i="3"/>
  <c r="BA645" i="3"/>
  <c r="AZ645" i="3"/>
  <c r="AY645" i="3"/>
  <c r="AX645" i="3"/>
  <c r="AW645" i="3"/>
  <c r="AV645" i="3"/>
  <c r="AU645" i="3"/>
  <c r="C645" i="3"/>
  <c r="A645" i="3"/>
  <c r="BI644" i="3"/>
  <c r="BH644" i="3"/>
  <c r="BG644" i="3"/>
  <c r="BF644" i="3"/>
  <c r="BE644" i="3"/>
  <c r="BD644" i="3"/>
  <c r="BC644" i="3"/>
  <c r="BB644" i="3"/>
  <c r="BA644" i="3"/>
  <c r="AZ644" i="3"/>
  <c r="AY644" i="3"/>
  <c r="AX644" i="3"/>
  <c r="AW644" i="3"/>
  <c r="AV644" i="3"/>
  <c r="AU644" i="3"/>
  <c r="C644" i="3"/>
  <c r="A644" i="3"/>
  <c r="BH643" i="3"/>
  <c r="BG643" i="3"/>
  <c r="BF643" i="3"/>
  <c r="BE643" i="3"/>
  <c r="BD643" i="3"/>
  <c r="BC643" i="3"/>
  <c r="BB643" i="3"/>
  <c r="BA643" i="3"/>
  <c r="AZ643" i="3"/>
  <c r="AY643" i="3"/>
  <c r="AX643" i="3"/>
  <c r="AW643" i="3"/>
  <c r="AV643" i="3"/>
  <c r="AU643" i="3"/>
  <c r="BI643" i="3"/>
  <c r="C643" i="3"/>
  <c r="A643" i="3"/>
  <c r="BI642" i="3"/>
  <c r="BH642" i="3"/>
  <c r="BG642" i="3"/>
  <c r="BF642" i="3"/>
  <c r="BE642" i="3"/>
  <c r="BD642" i="3"/>
  <c r="BC642" i="3"/>
  <c r="BB642" i="3"/>
  <c r="BA642" i="3"/>
  <c r="AZ642" i="3"/>
  <c r="AY642" i="3"/>
  <c r="AX642" i="3"/>
  <c r="AW642" i="3"/>
  <c r="AV642" i="3"/>
  <c r="AU642" i="3"/>
  <c r="C642" i="3"/>
  <c r="A642" i="3"/>
  <c r="BH641" i="3"/>
  <c r="BG641" i="3"/>
  <c r="BF641" i="3"/>
  <c r="BE641" i="3"/>
  <c r="BD641" i="3"/>
  <c r="BC641" i="3"/>
  <c r="BB641" i="3"/>
  <c r="BA641" i="3"/>
  <c r="AZ641" i="3"/>
  <c r="AY641" i="3"/>
  <c r="AX641" i="3"/>
  <c r="AW641" i="3"/>
  <c r="AV641" i="3"/>
  <c r="AU641" i="3"/>
  <c r="C641" i="3"/>
  <c r="A641" i="3"/>
  <c r="BI640" i="3"/>
  <c r="BH640" i="3"/>
  <c r="BG640" i="3"/>
  <c r="BF640" i="3"/>
  <c r="BE640" i="3"/>
  <c r="BD640" i="3"/>
  <c r="BC640" i="3"/>
  <c r="BB640" i="3"/>
  <c r="BA640" i="3"/>
  <c r="AZ640" i="3"/>
  <c r="AY640" i="3"/>
  <c r="AX640" i="3"/>
  <c r="AW640" i="3"/>
  <c r="AV640" i="3"/>
  <c r="AU640" i="3"/>
  <c r="C640" i="3"/>
  <c r="A640" i="3"/>
  <c r="BH639" i="3"/>
  <c r="BG639" i="3"/>
  <c r="BF639" i="3"/>
  <c r="BE639" i="3"/>
  <c r="BD639" i="3"/>
  <c r="BC639" i="3"/>
  <c r="BB639" i="3"/>
  <c r="BA639" i="3"/>
  <c r="AZ639" i="3"/>
  <c r="AY639" i="3"/>
  <c r="AX639" i="3"/>
  <c r="AW639" i="3"/>
  <c r="AV639" i="3"/>
  <c r="AU639" i="3"/>
  <c r="BI639" i="3"/>
  <c r="C639" i="3"/>
  <c r="A639" i="3"/>
  <c r="BH638" i="3"/>
  <c r="BG638" i="3"/>
  <c r="BF638" i="3"/>
  <c r="BE638" i="3"/>
  <c r="BD638" i="3"/>
  <c r="BC638" i="3"/>
  <c r="BB638" i="3"/>
  <c r="BA638" i="3"/>
  <c r="AZ638" i="3"/>
  <c r="AY638" i="3"/>
  <c r="AX638" i="3"/>
  <c r="AW638" i="3"/>
  <c r="AV638" i="3"/>
  <c r="AU638" i="3"/>
  <c r="C638" i="3"/>
  <c r="A638" i="3"/>
  <c r="BI637" i="3"/>
  <c r="BH637" i="3"/>
  <c r="BG637" i="3"/>
  <c r="BF637" i="3"/>
  <c r="BE637" i="3"/>
  <c r="BD637" i="3"/>
  <c r="BC637" i="3"/>
  <c r="BB637" i="3"/>
  <c r="BA637" i="3"/>
  <c r="AZ637" i="3"/>
  <c r="AY637" i="3"/>
  <c r="AX637" i="3"/>
  <c r="AW637" i="3"/>
  <c r="AV637" i="3"/>
  <c r="AU637" i="3"/>
  <c r="C637" i="3"/>
  <c r="A637" i="3"/>
  <c r="BI636" i="3"/>
  <c r="BH636" i="3"/>
  <c r="BG636" i="3"/>
  <c r="BF636" i="3"/>
  <c r="BE636" i="3"/>
  <c r="BD636" i="3"/>
  <c r="BC636" i="3"/>
  <c r="BB636" i="3"/>
  <c r="BA636" i="3"/>
  <c r="AZ636" i="3"/>
  <c r="AY636" i="3"/>
  <c r="AX636" i="3"/>
  <c r="AW636" i="3"/>
  <c r="AV636" i="3"/>
  <c r="AU636" i="3"/>
  <c r="C636" i="3"/>
  <c r="A636" i="3"/>
  <c r="BH635" i="3"/>
  <c r="BG635" i="3"/>
  <c r="BF635" i="3"/>
  <c r="BE635" i="3"/>
  <c r="BD635" i="3"/>
  <c r="BC635" i="3"/>
  <c r="BB635" i="3"/>
  <c r="BA635" i="3"/>
  <c r="AZ635" i="3"/>
  <c r="AY635" i="3"/>
  <c r="AX635" i="3"/>
  <c r="AW635" i="3"/>
  <c r="AV635" i="3"/>
  <c r="AU635" i="3"/>
  <c r="BI635" i="3"/>
  <c r="C635" i="3"/>
  <c r="A635" i="3"/>
  <c r="BI634" i="3"/>
  <c r="BH634" i="3"/>
  <c r="BG634" i="3"/>
  <c r="BF634" i="3"/>
  <c r="BE634" i="3"/>
  <c r="BD634" i="3"/>
  <c r="BC634" i="3"/>
  <c r="BB634" i="3"/>
  <c r="BA634" i="3"/>
  <c r="AZ634" i="3"/>
  <c r="AY634" i="3"/>
  <c r="AX634" i="3"/>
  <c r="AW634" i="3"/>
  <c r="AV634" i="3"/>
  <c r="AU634" i="3"/>
  <c r="C634" i="3"/>
  <c r="A634" i="3"/>
  <c r="BH633" i="3"/>
  <c r="BG633" i="3"/>
  <c r="BF633" i="3"/>
  <c r="BE633" i="3"/>
  <c r="BD633" i="3"/>
  <c r="BC633" i="3"/>
  <c r="BB633" i="3"/>
  <c r="BA633" i="3"/>
  <c r="AZ633" i="3"/>
  <c r="AY633" i="3"/>
  <c r="AX633" i="3"/>
  <c r="AW633" i="3"/>
  <c r="AV633" i="3"/>
  <c r="AU633" i="3"/>
  <c r="C633" i="3"/>
  <c r="A633" i="3"/>
  <c r="BH632" i="3"/>
  <c r="BG632" i="3"/>
  <c r="BF632" i="3"/>
  <c r="BE632" i="3"/>
  <c r="BD632" i="3"/>
  <c r="BC632" i="3"/>
  <c r="BB632" i="3"/>
  <c r="BA632" i="3"/>
  <c r="AZ632" i="3"/>
  <c r="AY632" i="3"/>
  <c r="AX632" i="3"/>
  <c r="AW632" i="3"/>
  <c r="AV632" i="3"/>
  <c r="AU632" i="3"/>
  <c r="BI632" i="3"/>
  <c r="C632" i="3"/>
  <c r="A632" i="3"/>
  <c r="BI631" i="3"/>
  <c r="BH631" i="3"/>
  <c r="BG631" i="3"/>
  <c r="BF631" i="3"/>
  <c r="BE631" i="3"/>
  <c r="BD631" i="3"/>
  <c r="BC631" i="3"/>
  <c r="BB631" i="3"/>
  <c r="BA631" i="3"/>
  <c r="AZ631" i="3"/>
  <c r="AY631" i="3"/>
  <c r="AX631" i="3"/>
  <c r="AW631" i="3"/>
  <c r="AV631" i="3"/>
  <c r="AU631" i="3"/>
  <c r="C631" i="3"/>
  <c r="A631" i="3"/>
  <c r="BH630" i="3"/>
  <c r="BG630" i="3"/>
  <c r="BF630" i="3"/>
  <c r="BE630" i="3"/>
  <c r="BD630" i="3"/>
  <c r="BC630" i="3"/>
  <c r="BB630" i="3"/>
  <c r="BA630" i="3"/>
  <c r="AZ630" i="3"/>
  <c r="AY630" i="3"/>
  <c r="AX630" i="3"/>
  <c r="AW630" i="3"/>
  <c r="AV630" i="3"/>
  <c r="AU630" i="3"/>
  <c r="BI630" i="3"/>
  <c r="C630" i="3"/>
  <c r="A630" i="3"/>
  <c r="BH629" i="3"/>
  <c r="BG629" i="3"/>
  <c r="BF629" i="3"/>
  <c r="BE629" i="3"/>
  <c r="BD629" i="3"/>
  <c r="BC629" i="3"/>
  <c r="BB629" i="3"/>
  <c r="BA629" i="3"/>
  <c r="AZ629" i="3"/>
  <c r="AY629" i="3"/>
  <c r="AX629" i="3"/>
  <c r="AW629" i="3"/>
  <c r="AV629" i="3"/>
  <c r="AU629" i="3"/>
  <c r="BI629" i="3"/>
  <c r="C629" i="3"/>
  <c r="A629" i="3"/>
  <c r="BI628" i="3"/>
  <c r="BH628" i="3"/>
  <c r="BG628" i="3"/>
  <c r="BF628" i="3"/>
  <c r="BE628" i="3"/>
  <c r="BD628" i="3"/>
  <c r="BC628" i="3"/>
  <c r="BB628" i="3"/>
  <c r="BA628" i="3"/>
  <c r="AZ628" i="3"/>
  <c r="AY628" i="3"/>
  <c r="AX628" i="3"/>
  <c r="AW628" i="3"/>
  <c r="AV628" i="3"/>
  <c r="AU628" i="3"/>
  <c r="C628" i="3"/>
  <c r="A628" i="3"/>
  <c r="BI627" i="3"/>
  <c r="BH627" i="3"/>
  <c r="BG627" i="3"/>
  <c r="BF627" i="3"/>
  <c r="BE627" i="3"/>
  <c r="BD627" i="3"/>
  <c r="BC627" i="3"/>
  <c r="BB627" i="3"/>
  <c r="BA627" i="3"/>
  <c r="AZ627" i="3"/>
  <c r="AY627" i="3"/>
  <c r="AX627" i="3"/>
  <c r="AW627" i="3"/>
  <c r="AV627" i="3"/>
  <c r="AU627" i="3"/>
  <c r="C627" i="3"/>
  <c r="A627" i="3"/>
  <c r="BH626" i="3"/>
  <c r="BG626" i="3"/>
  <c r="BF626" i="3"/>
  <c r="BE626" i="3"/>
  <c r="BD626" i="3"/>
  <c r="BC626" i="3"/>
  <c r="BB626" i="3"/>
  <c r="BA626" i="3"/>
  <c r="AZ626" i="3"/>
  <c r="AY626" i="3"/>
  <c r="AX626" i="3"/>
  <c r="AW626" i="3"/>
  <c r="AV626" i="3"/>
  <c r="AU626" i="3"/>
  <c r="BI626" i="3"/>
  <c r="C626" i="3"/>
  <c r="A626" i="3"/>
  <c r="BH625" i="3"/>
  <c r="BG625" i="3"/>
  <c r="BF625" i="3"/>
  <c r="BE625" i="3"/>
  <c r="BD625" i="3"/>
  <c r="BC625" i="3"/>
  <c r="BB625" i="3"/>
  <c r="BA625" i="3"/>
  <c r="AZ625" i="3"/>
  <c r="AY625" i="3"/>
  <c r="AX625" i="3"/>
  <c r="AW625" i="3"/>
  <c r="AV625" i="3"/>
  <c r="AU625" i="3"/>
  <c r="BI625" i="3"/>
  <c r="C625" i="3"/>
  <c r="A625" i="3"/>
  <c r="BH624" i="3"/>
  <c r="BG624" i="3"/>
  <c r="BF624" i="3"/>
  <c r="BE624" i="3"/>
  <c r="BD624" i="3"/>
  <c r="BC624" i="3"/>
  <c r="BB624" i="3"/>
  <c r="BA624" i="3"/>
  <c r="AZ624" i="3"/>
  <c r="AY624" i="3"/>
  <c r="AX624" i="3"/>
  <c r="AW624" i="3"/>
  <c r="AV624" i="3"/>
  <c r="AU624" i="3"/>
  <c r="BI624" i="3"/>
  <c r="C624" i="3"/>
  <c r="A624" i="3"/>
  <c r="BH623" i="3"/>
  <c r="BG623" i="3"/>
  <c r="BF623" i="3"/>
  <c r="BE623" i="3"/>
  <c r="BD623" i="3"/>
  <c r="BC623" i="3"/>
  <c r="BB623" i="3"/>
  <c r="BA623" i="3"/>
  <c r="AZ623" i="3"/>
  <c r="AY623" i="3"/>
  <c r="AX623" i="3"/>
  <c r="AW623" i="3"/>
  <c r="AV623" i="3"/>
  <c r="AU623" i="3"/>
  <c r="BI623" i="3"/>
  <c r="C623" i="3"/>
  <c r="A623" i="3"/>
  <c r="BI622" i="3"/>
  <c r="BH622" i="3"/>
  <c r="BG622" i="3"/>
  <c r="BF622" i="3"/>
  <c r="BE622" i="3"/>
  <c r="BD622" i="3"/>
  <c r="BC622" i="3"/>
  <c r="BB622" i="3"/>
  <c r="BA622" i="3"/>
  <c r="AZ622" i="3"/>
  <c r="AY622" i="3"/>
  <c r="AX622" i="3"/>
  <c r="AW622" i="3"/>
  <c r="AV622" i="3"/>
  <c r="AU622" i="3"/>
  <c r="C622" i="3"/>
  <c r="A622" i="3"/>
  <c r="BH621" i="3"/>
  <c r="BG621" i="3"/>
  <c r="BF621" i="3"/>
  <c r="BE621" i="3"/>
  <c r="BD621" i="3"/>
  <c r="BC621" i="3"/>
  <c r="BB621" i="3"/>
  <c r="BA621" i="3"/>
  <c r="AZ621" i="3"/>
  <c r="AY621" i="3"/>
  <c r="AX621" i="3"/>
  <c r="AW621" i="3"/>
  <c r="AV621" i="3"/>
  <c r="AU621" i="3"/>
  <c r="BI621" i="3"/>
  <c r="C621" i="3"/>
  <c r="A621" i="3"/>
  <c r="BH620" i="3"/>
  <c r="BG620" i="3"/>
  <c r="BF620" i="3"/>
  <c r="BE620" i="3"/>
  <c r="BD620" i="3"/>
  <c r="BC620" i="3"/>
  <c r="BB620" i="3"/>
  <c r="BA620" i="3"/>
  <c r="AZ620" i="3"/>
  <c r="AY620" i="3"/>
  <c r="AX620" i="3"/>
  <c r="AW620" i="3"/>
  <c r="AV620" i="3"/>
  <c r="AU620" i="3"/>
  <c r="BI620" i="3"/>
  <c r="C620" i="3"/>
  <c r="A620" i="3"/>
  <c r="BH619" i="3"/>
  <c r="BG619" i="3"/>
  <c r="BF619" i="3"/>
  <c r="BE619" i="3"/>
  <c r="BD619" i="3"/>
  <c r="BC619" i="3"/>
  <c r="BB619" i="3"/>
  <c r="BA619" i="3"/>
  <c r="AZ619" i="3"/>
  <c r="AY619" i="3"/>
  <c r="AX619" i="3"/>
  <c r="AW619" i="3"/>
  <c r="AV619" i="3"/>
  <c r="AU619" i="3"/>
  <c r="C619" i="3"/>
  <c r="A619" i="3"/>
  <c r="BH618" i="3"/>
  <c r="BG618" i="3"/>
  <c r="BF618" i="3"/>
  <c r="BE618" i="3"/>
  <c r="BD618" i="3"/>
  <c r="BC618" i="3"/>
  <c r="BB618" i="3"/>
  <c r="BA618" i="3"/>
  <c r="AZ618" i="3"/>
  <c r="AY618" i="3"/>
  <c r="AX618" i="3"/>
  <c r="AW618" i="3"/>
  <c r="AV618" i="3"/>
  <c r="AU618" i="3"/>
  <c r="BI618" i="3"/>
  <c r="C618" i="3"/>
  <c r="A618" i="3"/>
  <c r="BI617" i="3"/>
  <c r="BH617" i="3"/>
  <c r="BG617" i="3"/>
  <c r="BF617" i="3"/>
  <c r="BE617" i="3"/>
  <c r="BD617" i="3"/>
  <c r="BC617" i="3"/>
  <c r="BB617" i="3"/>
  <c r="BA617" i="3"/>
  <c r="AZ617" i="3"/>
  <c r="AY617" i="3"/>
  <c r="AX617" i="3"/>
  <c r="AW617" i="3"/>
  <c r="AV617" i="3"/>
  <c r="AU617" i="3"/>
  <c r="C617" i="3"/>
  <c r="A617" i="3"/>
  <c r="BH616" i="3"/>
  <c r="BG616" i="3"/>
  <c r="BF616" i="3"/>
  <c r="BE616" i="3"/>
  <c r="BD616" i="3"/>
  <c r="BC616" i="3"/>
  <c r="BB616" i="3"/>
  <c r="BA616" i="3"/>
  <c r="AZ616" i="3"/>
  <c r="AY616" i="3"/>
  <c r="AX616" i="3"/>
  <c r="AW616" i="3"/>
  <c r="AV616" i="3"/>
  <c r="AU616" i="3"/>
  <c r="BI616" i="3"/>
  <c r="C616" i="3"/>
  <c r="A616" i="3"/>
  <c r="BH615" i="3"/>
  <c r="BG615" i="3"/>
  <c r="BF615" i="3"/>
  <c r="BE615" i="3"/>
  <c r="BD615" i="3"/>
  <c r="BC615" i="3"/>
  <c r="BB615" i="3"/>
  <c r="BA615" i="3"/>
  <c r="AZ615" i="3"/>
  <c r="AY615" i="3"/>
  <c r="AX615" i="3"/>
  <c r="AW615" i="3"/>
  <c r="AV615" i="3"/>
  <c r="AU615" i="3"/>
  <c r="BI615" i="3"/>
  <c r="C615" i="3"/>
  <c r="A615" i="3"/>
  <c r="BH614" i="3"/>
  <c r="BG614" i="3"/>
  <c r="BF614" i="3"/>
  <c r="BE614" i="3"/>
  <c r="BD614" i="3"/>
  <c r="BC614" i="3"/>
  <c r="BB614" i="3"/>
  <c r="BA614" i="3"/>
  <c r="AZ614" i="3"/>
  <c r="AY614" i="3"/>
  <c r="AX614" i="3"/>
  <c r="AW614" i="3"/>
  <c r="AV614" i="3"/>
  <c r="AU614" i="3"/>
  <c r="C614" i="3"/>
  <c r="A614" i="3"/>
  <c r="BH613" i="3"/>
  <c r="BG613" i="3"/>
  <c r="BF613" i="3"/>
  <c r="BE613" i="3"/>
  <c r="BD613" i="3"/>
  <c r="BC613" i="3"/>
  <c r="BB613" i="3"/>
  <c r="BA613" i="3"/>
  <c r="AZ613" i="3"/>
  <c r="AY613" i="3"/>
  <c r="AX613" i="3"/>
  <c r="AW613" i="3"/>
  <c r="AV613" i="3"/>
  <c r="AU613" i="3"/>
  <c r="BI613" i="3"/>
  <c r="C613" i="3"/>
  <c r="A613" i="3"/>
  <c r="BI612" i="3"/>
  <c r="BH612" i="3"/>
  <c r="BG612" i="3"/>
  <c r="BF612" i="3"/>
  <c r="BE612" i="3"/>
  <c r="BD612" i="3"/>
  <c r="BC612" i="3"/>
  <c r="BB612" i="3"/>
  <c r="BA612" i="3"/>
  <c r="AZ612" i="3"/>
  <c r="AY612" i="3"/>
  <c r="AX612" i="3"/>
  <c r="AW612" i="3"/>
  <c r="AV612" i="3"/>
  <c r="AU612" i="3"/>
  <c r="C612" i="3"/>
  <c r="A612" i="3"/>
  <c r="BH611" i="3"/>
  <c r="BG611" i="3"/>
  <c r="BF611" i="3"/>
  <c r="BE611" i="3"/>
  <c r="BD611" i="3"/>
  <c r="BC611" i="3"/>
  <c r="BB611" i="3"/>
  <c r="BA611" i="3"/>
  <c r="AZ611" i="3"/>
  <c r="AY611" i="3"/>
  <c r="AX611" i="3"/>
  <c r="AW611" i="3"/>
  <c r="AV611" i="3"/>
  <c r="AU611" i="3"/>
  <c r="BI611" i="3"/>
  <c r="C611" i="3"/>
  <c r="A611" i="3"/>
  <c r="BH610" i="3"/>
  <c r="BG610" i="3"/>
  <c r="BF610" i="3"/>
  <c r="BE610" i="3"/>
  <c r="BD610" i="3"/>
  <c r="BC610" i="3"/>
  <c r="BB610" i="3"/>
  <c r="BA610" i="3"/>
  <c r="AZ610" i="3"/>
  <c r="AY610" i="3"/>
  <c r="AX610" i="3"/>
  <c r="AW610" i="3"/>
  <c r="AV610" i="3"/>
  <c r="AU610" i="3"/>
  <c r="BI610" i="3"/>
  <c r="C610" i="3"/>
  <c r="A610" i="3"/>
  <c r="BH609" i="3"/>
  <c r="BG609" i="3"/>
  <c r="BF609" i="3"/>
  <c r="BE609" i="3"/>
  <c r="BD609" i="3"/>
  <c r="BC609" i="3"/>
  <c r="BB609" i="3"/>
  <c r="BA609" i="3"/>
  <c r="AZ609" i="3"/>
  <c r="AY609" i="3"/>
  <c r="AX609" i="3"/>
  <c r="AW609" i="3"/>
  <c r="AV609" i="3"/>
  <c r="AU609" i="3"/>
  <c r="BI609" i="3"/>
  <c r="C609" i="3"/>
  <c r="A609" i="3"/>
  <c r="BH608" i="3"/>
  <c r="BG608" i="3"/>
  <c r="BF608" i="3"/>
  <c r="BE608" i="3"/>
  <c r="BD608" i="3"/>
  <c r="BC608" i="3"/>
  <c r="BB608" i="3"/>
  <c r="BA608" i="3"/>
  <c r="AZ608" i="3"/>
  <c r="AY608" i="3"/>
  <c r="AX608" i="3"/>
  <c r="AW608" i="3"/>
  <c r="AV608" i="3"/>
  <c r="AU608" i="3"/>
  <c r="BI608" i="3"/>
  <c r="C608" i="3"/>
  <c r="A608" i="3"/>
  <c r="BH607" i="3"/>
  <c r="BG607" i="3"/>
  <c r="BF607" i="3"/>
  <c r="BE607" i="3"/>
  <c r="BD607" i="3"/>
  <c r="BC607" i="3"/>
  <c r="BB607" i="3"/>
  <c r="BA607" i="3"/>
  <c r="AZ607" i="3"/>
  <c r="AY607" i="3"/>
  <c r="AX607" i="3"/>
  <c r="AW607" i="3"/>
  <c r="AV607" i="3"/>
  <c r="AU607" i="3"/>
  <c r="BI607" i="3"/>
  <c r="C607" i="3"/>
  <c r="A607" i="3"/>
  <c r="BH606" i="3"/>
  <c r="BG606" i="3"/>
  <c r="BF606" i="3"/>
  <c r="BE606" i="3"/>
  <c r="BD606" i="3"/>
  <c r="BC606" i="3"/>
  <c r="BB606" i="3"/>
  <c r="BA606" i="3"/>
  <c r="AZ606" i="3"/>
  <c r="AY606" i="3"/>
  <c r="AX606" i="3"/>
  <c r="AW606" i="3"/>
  <c r="AV606" i="3"/>
  <c r="AU606" i="3"/>
  <c r="BI606" i="3"/>
  <c r="C606" i="3"/>
  <c r="A606" i="3"/>
  <c r="BH605" i="3"/>
  <c r="BG605" i="3"/>
  <c r="BF605" i="3"/>
  <c r="BE605" i="3"/>
  <c r="BD605" i="3"/>
  <c r="BC605" i="3"/>
  <c r="BB605" i="3"/>
  <c r="BA605" i="3"/>
  <c r="AZ605" i="3"/>
  <c r="AY605" i="3"/>
  <c r="AX605" i="3"/>
  <c r="AW605" i="3"/>
  <c r="AV605" i="3"/>
  <c r="AU605" i="3"/>
  <c r="BI605" i="3"/>
  <c r="C605" i="3"/>
  <c r="A605" i="3"/>
  <c r="BH604" i="3"/>
  <c r="BG604" i="3"/>
  <c r="BF604" i="3"/>
  <c r="BE604" i="3"/>
  <c r="BD604" i="3"/>
  <c r="BC604" i="3"/>
  <c r="BB604" i="3"/>
  <c r="BA604" i="3"/>
  <c r="AZ604" i="3"/>
  <c r="AY604" i="3"/>
  <c r="AX604" i="3"/>
  <c r="AW604" i="3"/>
  <c r="AV604" i="3"/>
  <c r="AU604" i="3"/>
  <c r="BI604" i="3"/>
  <c r="C604" i="3"/>
  <c r="A604" i="3"/>
  <c r="BH603" i="3"/>
  <c r="BG603" i="3"/>
  <c r="BF603" i="3"/>
  <c r="BE603" i="3"/>
  <c r="BD603" i="3"/>
  <c r="BC603" i="3"/>
  <c r="BB603" i="3"/>
  <c r="BA603" i="3"/>
  <c r="AZ603" i="3"/>
  <c r="AY603" i="3"/>
  <c r="AX603" i="3"/>
  <c r="AW603" i="3"/>
  <c r="AV603" i="3"/>
  <c r="AU603" i="3"/>
  <c r="C603" i="3"/>
  <c r="A603" i="3"/>
  <c r="BH602" i="3"/>
  <c r="BG602" i="3"/>
  <c r="BF602" i="3"/>
  <c r="BE602" i="3"/>
  <c r="BD602" i="3"/>
  <c r="BC602" i="3"/>
  <c r="BB602" i="3"/>
  <c r="BA602" i="3"/>
  <c r="AZ602" i="3"/>
  <c r="AY602" i="3"/>
  <c r="AX602" i="3"/>
  <c r="AW602" i="3"/>
  <c r="AV602" i="3"/>
  <c r="AU602" i="3"/>
  <c r="BI602" i="3"/>
  <c r="C602" i="3"/>
  <c r="A602" i="3"/>
  <c r="BI601" i="3"/>
  <c r="BH601" i="3"/>
  <c r="BG601" i="3"/>
  <c r="BF601" i="3"/>
  <c r="BE601" i="3"/>
  <c r="BD601" i="3"/>
  <c r="BC601" i="3"/>
  <c r="BB601" i="3"/>
  <c r="BA601" i="3"/>
  <c r="AZ601" i="3"/>
  <c r="AY601" i="3"/>
  <c r="AX601" i="3"/>
  <c r="AW601" i="3"/>
  <c r="AV601" i="3"/>
  <c r="AU601" i="3"/>
  <c r="C601" i="3"/>
  <c r="A601" i="3"/>
  <c r="BH600" i="3"/>
  <c r="BG600" i="3"/>
  <c r="BF600" i="3"/>
  <c r="BE600" i="3"/>
  <c r="BD600" i="3"/>
  <c r="BC600" i="3"/>
  <c r="BB600" i="3"/>
  <c r="BA600" i="3"/>
  <c r="AZ600" i="3"/>
  <c r="AY600" i="3"/>
  <c r="AX600" i="3"/>
  <c r="AW600" i="3"/>
  <c r="AV600" i="3"/>
  <c r="AU600" i="3"/>
  <c r="BI600" i="3"/>
  <c r="C600" i="3"/>
  <c r="A600" i="3"/>
  <c r="BH599" i="3"/>
  <c r="BG599" i="3"/>
  <c r="BF599" i="3"/>
  <c r="BE599" i="3"/>
  <c r="BD599" i="3"/>
  <c r="BC599" i="3"/>
  <c r="BB599" i="3"/>
  <c r="BA599" i="3"/>
  <c r="AZ599" i="3"/>
  <c r="AY599" i="3"/>
  <c r="AX599" i="3"/>
  <c r="AW599" i="3"/>
  <c r="AV599" i="3"/>
  <c r="AU599" i="3"/>
  <c r="BI599" i="3"/>
  <c r="C599" i="3"/>
  <c r="A599" i="3"/>
  <c r="BH598" i="3"/>
  <c r="BG598" i="3"/>
  <c r="BF598" i="3"/>
  <c r="BE598" i="3"/>
  <c r="BD598" i="3"/>
  <c r="BC598" i="3"/>
  <c r="BB598" i="3"/>
  <c r="BA598" i="3"/>
  <c r="AZ598" i="3"/>
  <c r="AY598" i="3"/>
  <c r="AX598" i="3"/>
  <c r="AW598" i="3"/>
  <c r="AV598" i="3"/>
  <c r="AU598" i="3"/>
  <c r="C598" i="3"/>
  <c r="A598" i="3"/>
  <c r="BH597" i="3"/>
  <c r="BG597" i="3"/>
  <c r="BF597" i="3"/>
  <c r="BE597" i="3"/>
  <c r="BD597" i="3"/>
  <c r="BC597" i="3"/>
  <c r="BB597" i="3"/>
  <c r="BA597" i="3"/>
  <c r="AZ597" i="3"/>
  <c r="AY597" i="3"/>
  <c r="AX597" i="3"/>
  <c r="AW597" i="3"/>
  <c r="AV597" i="3"/>
  <c r="AU597" i="3"/>
  <c r="BI597" i="3"/>
  <c r="C597" i="3"/>
  <c r="A597" i="3"/>
  <c r="BI596" i="3"/>
  <c r="BH596" i="3"/>
  <c r="BG596" i="3"/>
  <c r="BF596" i="3"/>
  <c r="BE596" i="3"/>
  <c r="BD596" i="3"/>
  <c r="BC596" i="3"/>
  <c r="BB596" i="3"/>
  <c r="BA596" i="3"/>
  <c r="AZ596" i="3"/>
  <c r="AY596" i="3"/>
  <c r="AX596" i="3"/>
  <c r="AW596" i="3"/>
  <c r="AV596" i="3"/>
  <c r="AU596" i="3"/>
  <c r="C596" i="3"/>
  <c r="A596" i="3"/>
  <c r="BH595" i="3"/>
  <c r="BG595" i="3"/>
  <c r="BF595" i="3"/>
  <c r="BE595" i="3"/>
  <c r="BD595" i="3"/>
  <c r="BC595" i="3"/>
  <c r="BB595" i="3"/>
  <c r="BA595" i="3"/>
  <c r="AZ595" i="3"/>
  <c r="AY595" i="3"/>
  <c r="AX595" i="3"/>
  <c r="AW595" i="3"/>
  <c r="AV595" i="3"/>
  <c r="AU595" i="3"/>
  <c r="BI595" i="3"/>
  <c r="C595" i="3"/>
  <c r="A595" i="3"/>
  <c r="BH594" i="3"/>
  <c r="BG594" i="3"/>
  <c r="BF594" i="3"/>
  <c r="BE594" i="3"/>
  <c r="BD594" i="3"/>
  <c r="BC594" i="3"/>
  <c r="BB594" i="3"/>
  <c r="BA594" i="3"/>
  <c r="AZ594" i="3"/>
  <c r="AY594" i="3"/>
  <c r="AX594" i="3"/>
  <c r="AW594" i="3"/>
  <c r="AV594" i="3"/>
  <c r="AU594" i="3"/>
  <c r="BI594" i="3"/>
  <c r="C594" i="3"/>
  <c r="A594" i="3"/>
  <c r="BH593" i="3"/>
  <c r="BG593" i="3"/>
  <c r="BF593" i="3"/>
  <c r="BE593" i="3"/>
  <c r="BD593" i="3"/>
  <c r="BC593" i="3"/>
  <c r="BB593" i="3"/>
  <c r="BA593" i="3"/>
  <c r="AZ593" i="3"/>
  <c r="AY593" i="3"/>
  <c r="AX593" i="3"/>
  <c r="AW593" i="3"/>
  <c r="AV593" i="3"/>
  <c r="AU593" i="3"/>
  <c r="BI593" i="3"/>
  <c r="C593" i="3"/>
  <c r="A593" i="3"/>
  <c r="BH592" i="3"/>
  <c r="BG592" i="3"/>
  <c r="BF592" i="3"/>
  <c r="BE592" i="3"/>
  <c r="BD592" i="3"/>
  <c r="BC592" i="3"/>
  <c r="BB592" i="3"/>
  <c r="BA592" i="3"/>
  <c r="AZ592" i="3"/>
  <c r="AY592" i="3"/>
  <c r="AX592" i="3"/>
  <c r="AW592" i="3"/>
  <c r="AV592" i="3"/>
  <c r="AU592" i="3"/>
  <c r="BI592" i="3"/>
  <c r="C592" i="3"/>
  <c r="A592" i="3"/>
  <c r="BH591" i="3"/>
  <c r="BG591" i="3"/>
  <c r="BF591" i="3"/>
  <c r="BE591" i="3"/>
  <c r="BD591" i="3"/>
  <c r="BC591" i="3"/>
  <c r="BB591" i="3"/>
  <c r="BA591" i="3"/>
  <c r="AZ591" i="3"/>
  <c r="AY591" i="3"/>
  <c r="AX591" i="3"/>
  <c r="AW591" i="3"/>
  <c r="AV591" i="3"/>
  <c r="AU591" i="3"/>
  <c r="BI591" i="3"/>
  <c r="C591" i="3"/>
  <c r="A591" i="3"/>
  <c r="BH590" i="3"/>
  <c r="BG590" i="3"/>
  <c r="BF590" i="3"/>
  <c r="BE590" i="3"/>
  <c r="BD590" i="3"/>
  <c r="BC590" i="3"/>
  <c r="BB590" i="3"/>
  <c r="BA590" i="3"/>
  <c r="AZ590" i="3"/>
  <c r="AY590" i="3"/>
  <c r="AX590" i="3"/>
  <c r="AW590" i="3"/>
  <c r="AV590" i="3"/>
  <c r="AU590" i="3"/>
  <c r="BI590" i="3"/>
  <c r="C590" i="3"/>
  <c r="A590" i="3"/>
  <c r="BH589" i="3"/>
  <c r="BG589" i="3"/>
  <c r="BF589" i="3"/>
  <c r="BE589" i="3"/>
  <c r="BD589" i="3"/>
  <c r="BC589" i="3"/>
  <c r="BB589" i="3"/>
  <c r="BA589" i="3"/>
  <c r="AZ589" i="3"/>
  <c r="AY589" i="3"/>
  <c r="AX589" i="3"/>
  <c r="AW589" i="3"/>
  <c r="AV589" i="3"/>
  <c r="AU589" i="3"/>
  <c r="BI589" i="3"/>
  <c r="C589" i="3"/>
  <c r="A589" i="3"/>
  <c r="BH588" i="3"/>
  <c r="BG588" i="3"/>
  <c r="BF588" i="3"/>
  <c r="BE588" i="3"/>
  <c r="BD588" i="3"/>
  <c r="BC588" i="3"/>
  <c r="BB588" i="3"/>
  <c r="BA588" i="3"/>
  <c r="AZ588" i="3"/>
  <c r="AY588" i="3"/>
  <c r="AX588" i="3"/>
  <c r="AW588" i="3"/>
  <c r="AV588" i="3"/>
  <c r="AU588" i="3"/>
  <c r="BI588" i="3"/>
  <c r="C588" i="3"/>
  <c r="A588" i="3"/>
  <c r="BH587" i="3"/>
  <c r="BG587" i="3"/>
  <c r="BF587" i="3"/>
  <c r="BE587" i="3"/>
  <c r="BD587" i="3"/>
  <c r="BC587" i="3"/>
  <c r="BB587" i="3"/>
  <c r="BA587" i="3"/>
  <c r="AZ587" i="3"/>
  <c r="AY587" i="3"/>
  <c r="AX587" i="3"/>
  <c r="AW587" i="3"/>
  <c r="AV587" i="3"/>
  <c r="AU587" i="3"/>
  <c r="C587" i="3"/>
  <c r="A587" i="3"/>
  <c r="BH586" i="3"/>
  <c r="BG586" i="3"/>
  <c r="BF586" i="3"/>
  <c r="BE586" i="3"/>
  <c r="BD586" i="3"/>
  <c r="BC586" i="3"/>
  <c r="BB586" i="3"/>
  <c r="BA586" i="3"/>
  <c r="AZ586" i="3"/>
  <c r="AY586" i="3"/>
  <c r="AX586" i="3"/>
  <c r="AW586" i="3"/>
  <c r="AV586" i="3"/>
  <c r="AU586" i="3"/>
  <c r="BI586" i="3"/>
  <c r="C586" i="3"/>
  <c r="A586" i="3"/>
  <c r="BI585" i="3"/>
  <c r="BH585" i="3"/>
  <c r="BG585" i="3"/>
  <c r="BF585" i="3"/>
  <c r="BE585" i="3"/>
  <c r="BD585" i="3"/>
  <c r="BC585" i="3"/>
  <c r="BB585" i="3"/>
  <c r="BA585" i="3"/>
  <c r="AZ585" i="3"/>
  <c r="AY585" i="3"/>
  <c r="AX585" i="3"/>
  <c r="AW585" i="3"/>
  <c r="AV585" i="3"/>
  <c r="AU585" i="3"/>
  <c r="C585" i="3"/>
  <c r="A585" i="3"/>
  <c r="BH584" i="3"/>
  <c r="BG584" i="3"/>
  <c r="BF584" i="3"/>
  <c r="BE584" i="3"/>
  <c r="BD584" i="3"/>
  <c r="BC584" i="3"/>
  <c r="BB584" i="3"/>
  <c r="BA584" i="3"/>
  <c r="AZ584" i="3"/>
  <c r="AY584" i="3"/>
  <c r="AX584" i="3"/>
  <c r="AW584" i="3"/>
  <c r="AV584" i="3"/>
  <c r="AU584" i="3"/>
  <c r="BI584" i="3"/>
  <c r="C584" i="3"/>
  <c r="A584" i="3"/>
  <c r="BH583" i="3"/>
  <c r="BG583" i="3"/>
  <c r="BF583" i="3"/>
  <c r="BE583" i="3"/>
  <c r="BD583" i="3"/>
  <c r="BC583" i="3"/>
  <c r="BB583" i="3"/>
  <c r="BA583" i="3"/>
  <c r="AZ583" i="3"/>
  <c r="AY583" i="3"/>
  <c r="AX583" i="3"/>
  <c r="AW583" i="3"/>
  <c r="AV583" i="3"/>
  <c r="AU583" i="3"/>
  <c r="BI583" i="3"/>
  <c r="C583" i="3"/>
  <c r="A583" i="3"/>
  <c r="BH582" i="3"/>
  <c r="BG582" i="3"/>
  <c r="BF582" i="3"/>
  <c r="BE582" i="3"/>
  <c r="BD582" i="3"/>
  <c r="BC582" i="3"/>
  <c r="BB582" i="3"/>
  <c r="BA582" i="3"/>
  <c r="AZ582" i="3"/>
  <c r="AY582" i="3"/>
  <c r="AX582" i="3"/>
  <c r="AW582" i="3"/>
  <c r="AV582" i="3"/>
  <c r="AU582" i="3"/>
  <c r="C582" i="3"/>
  <c r="A582" i="3"/>
  <c r="BH581" i="3"/>
  <c r="BG581" i="3"/>
  <c r="BF581" i="3"/>
  <c r="BE581" i="3"/>
  <c r="BD581" i="3"/>
  <c r="BC581" i="3"/>
  <c r="BB581" i="3"/>
  <c r="BA581" i="3"/>
  <c r="AZ581" i="3"/>
  <c r="AY581" i="3"/>
  <c r="AX581" i="3"/>
  <c r="AW581" i="3"/>
  <c r="AV581" i="3"/>
  <c r="AU581" i="3"/>
  <c r="BI581" i="3"/>
  <c r="C581" i="3"/>
  <c r="A581" i="3"/>
  <c r="BH580" i="3"/>
  <c r="BG580" i="3"/>
  <c r="BF580" i="3"/>
  <c r="BE580" i="3"/>
  <c r="BD580" i="3"/>
  <c r="BC580" i="3"/>
  <c r="BB580" i="3"/>
  <c r="BA580" i="3"/>
  <c r="AZ580" i="3"/>
  <c r="AY580" i="3"/>
  <c r="AX580" i="3"/>
  <c r="AW580" i="3"/>
  <c r="AV580" i="3"/>
  <c r="AU580" i="3"/>
  <c r="BI580" i="3"/>
  <c r="C580" i="3"/>
  <c r="A580" i="3"/>
  <c r="BH579" i="3"/>
  <c r="BG579" i="3"/>
  <c r="BF579" i="3"/>
  <c r="BE579" i="3"/>
  <c r="BD579" i="3"/>
  <c r="BC579" i="3"/>
  <c r="BB579" i="3"/>
  <c r="BA579" i="3"/>
  <c r="AZ579" i="3"/>
  <c r="AY579" i="3"/>
  <c r="AX579" i="3"/>
  <c r="AW579" i="3"/>
  <c r="AV579" i="3"/>
  <c r="AU579" i="3"/>
  <c r="BI579" i="3"/>
  <c r="C579" i="3"/>
  <c r="A579" i="3"/>
  <c r="BH578" i="3"/>
  <c r="BG578" i="3"/>
  <c r="BF578" i="3"/>
  <c r="BE578" i="3"/>
  <c r="BD578" i="3"/>
  <c r="BC578" i="3"/>
  <c r="BB578" i="3"/>
  <c r="BA578" i="3"/>
  <c r="AZ578" i="3"/>
  <c r="AY578" i="3"/>
  <c r="AX578" i="3"/>
  <c r="AW578" i="3"/>
  <c r="AV578" i="3"/>
  <c r="AU578" i="3"/>
  <c r="BI578" i="3"/>
  <c r="C578" i="3"/>
  <c r="A578" i="3"/>
  <c r="BH577" i="3"/>
  <c r="BG577" i="3"/>
  <c r="BF577" i="3"/>
  <c r="BE577" i="3"/>
  <c r="BD577" i="3"/>
  <c r="BC577" i="3"/>
  <c r="BB577" i="3"/>
  <c r="BA577" i="3"/>
  <c r="AZ577" i="3"/>
  <c r="AY577" i="3"/>
  <c r="AX577" i="3"/>
  <c r="AW577" i="3"/>
  <c r="AV577" i="3"/>
  <c r="AU577" i="3"/>
  <c r="BI577" i="3"/>
  <c r="C577" i="3"/>
  <c r="A577" i="3"/>
  <c r="BH576" i="3"/>
  <c r="BG576" i="3"/>
  <c r="BF576" i="3"/>
  <c r="BE576" i="3"/>
  <c r="BD576" i="3"/>
  <c r="BC576" i="3"/>
  <c r="BB576" i="3"/>
  <c r="BA576" i="3"/>
  <c r="AZ576" i="3"/>
  <c r="AY576" i="3"/>
  <c r="AX576" i="3"/>
  <c r="AW576" i="3"/>
  <c r="AV576" i="3"/>
  <c r="AU576" i="3"/>
  <c r="C576" i="3"/>
  <c r="A576" i="3"/>
  <c r="BH575" i="3"/>
  <c r="BG575" i="3"/>
  <c r="BF575" i="3"/>
  <c r="BE575" i="3"/>
  <c r="BD575" i="3"/>
  <c r="BC575" i="3"/>
  <c r="BB575" i="3"/>
  <c r="BA575" i="3"/>
  <c r="AZ575" i="3"/>
  <c r="AY575" i="3"/>
  <c r="AX575" i="3"/>
  <c r="AW575" i="3"/>
  <c r="AV575" i="3"/>
  <c r="AU575" i="3"/>
  <c r="BI575" i="3"/>
  <c r="C575" i="3"/>
  <c r="A575" i="3"/>
  <c r="BI574" i="3"/>
  <c r="BH574" i="3"/>
  <c r="BG574" i="3"/>
  <c r="BF574" i="3"/>
  <c r="BE574" i="3"/>
  <c r="BD574" i="3"/>
  <c r="BC574" i="3"/>
  <c r="BB574" i="3"/>
  <c r="BA574" i="3"/>
  <c r="AZ574" i="3"/>
  <c r="AY574" i="3"/>
  <c r="AX574" i="3"/>
  <c r="AW574" i="3"/>
  <c r="AV574" i="3"/>
  <c r="AU574" i="3"/>
  <c r="C574" i="3"/>
  <c r="A574" i="3"/>
  <c r="BH573" i="3"/>
  <c r="BG573" i="3"/>
  <c r="BF573" i="3"/>
  <c r="BE573" i="3"/>
  <c r="BD573" i="3"/>
  <c r="BC573" i="3"/>
  <c r="BB573" i="3"/>
  <c r="BA573" i="3"/>
  <c r="AZ573" i="3"/>
  <c r="AY573" i="3"/>
  <c r="AX573" i="3"/>
  <c r="AW573" i="3"/>
  <c r="AV573" i="3"/>
  <c r="AU573" i="3"/>
  <c r="BI573" i="3"/>
  <c r="C573" i="3"/>
  <c r="A573" i="3"/>
  <c r="BH572" i="3"/>
  <c r="BG572" i="3"/>
  <c r="BF572" i="3"/>
  <c r="BE572" i="3"/>
  <c r="BD572" i="3"/>
  <c r="BC572" i="3"/>
  <c r="BB572" i="3"/>
  <c r="BA572" i="3"/>
  <c r="AZ572" i="3"/>
  <c r="AY572" i="3"/>
  <c r="AX572" i="3"/>
  <c r="AW572" i="3"/>
  <c r="AV572" i="3"/>
  <c r="AU572" i="3"/>
  <c r="BI572" i="3"/>
  <c r="C572" i="3"/>
  <c r="A572" i="3"/>
  <c r="BH571" i="3"/>
  <c r="BG571" i="3"/>
  <c r="BF571" i="3"/>
  <c r="BE571" i="3"/>
  <c r="BD571" i="3"/>
  <c r="BC571" i="3"/>
  <c r="BB571" i="3"/>
  <c r="BA571" i="3"/>
  <c r="AZ571" i="3"/>
  <c r="AY571" i="3"/>
  <c r="AX571" i="3"/>
  <c r="AW571" i="3"/>
  <c r="AV571" i="3"/>
  <c r="AU571" i="3"/>
  <c r="C571" i="3"/>
  <c r="A571" i="3"/>
  <c r="BH570" i="3"/>
  <c r="BG570" i="3"/>
  <c r="BF570" i="3"/>
  <c r="BE570" i="3"/>
  <c r="BD570" i="3"/>
  <c r="BC570" i="3"/>
  <c r="BB570" i="3"/>
  <c r="BA570" i="3"/>
  <c r="AZ570" i="3"/>
  <c r="AY570" i="3"/>
  <c r="AX570" i="3"/>
  <c r="AW570" i="3"/>
  <c r="AV570" i="3"/>
  <c r="AU570" i="3"/>
  <c r="BI570" i="3"/>
  <c r="C570" i="3"/>
  <c r="A570" i="3"/>
  <c r="BI569" i="3"/>
  <c r="BH569" i="3"/>
  <c r="BG569" i="3"/>
  <c r="BF569" i="3"/>
  <c r="BE569" i="3"/>
  <c r="BD569" i="3"/>
  <c r="BC569" i="3"/>
  <c r="BB569" i="3"/>
  <c r="BA569" i="3"/>
  <c r="AZ569" i="3"/>
  <c r="AY569" i="3"/>
  <c r="AX569" i="3"/>
  <c r="AW569" i="3"/>
  <c r="AV569" i="3"/>
  <c r="AU569" i="3"/>
  <c r="C569" i="3"/>
  <c r="A569" i="3"/>
  <c r="BH568" i="3"/>
  <c r="BG568" i="3"/>
  <c r="BF568" i="3"/>
  <c r="BE568" i="3"/>
  <c r="BD568" i="3"/>
  <c r="BC568" i="3"/>
  <c r="BB568" i="3"/>
  <c r="BA568" i="3"/>
  <c r="AZ568" i="3"/>
  <c r="AY568" i="3"/>
  <c r="AX568" i="3"/>
  <c r="AW568" i="3"/>
  <c r="AV568" i="3"/>
  <c r="AU568" i="3"/>
  <c r="BI568" i="3"/>
  <c r="C568" i="3"/>
  <c r="A568" i="3"/>
  <c r="BH567" i="3"/>
  <c r="BG567" i="3"/>
  <c r="BF567" i="3"/>
  <c r="BE567" i="3"/>
  <c r="BD567" i="3"/>
  <c r="BC567" i="3"/>
  <c r="BB567" i="3"/>
  <c r="BA567" i="3"/>
  <c r="AZ567" i="3"/>
  <c r="AY567" i="3"/>
  <c r="AX567" i="3"/>
  <c r="AW567" i="3"/>
  <c r="AV567" i="3"/>
  <c r="AU567" i="3"/>
  <c r="BI567" i="3"/>
  <c r="C567" i="3"/>
  <c r="A567" i="3"/>
  <c r="BH566" i="3"/>
  <c r="BG566" i="3"/>
  <c r="BF566" i="3"/>
  <c r="BE566" i="3"/>
  <c r="BD566" i="3"/>
  <c r="BC566" i="3"/>
  <c r="BB566" i="3"/>
  <c r="BA566" i="3"/>
  <c r="AZ566" i="3"/>
  <c r="AY566" i="3"/>
  <c r="AX566" i="3"/>
  <c r="AW566" i="3"/>
  <c r="AV566" i="3"/>
  <c r="AU566" i="3"/>
  <c r="BI566" i="3"/>
  <c r="C566" i="3"/>
  <c r="A566" i="3"/>
  <c r="BH565" i="3"/>
  <c r="BG565" i="3"/>
  <c r="BF565" i="3"/>
  <c r="BE565" i="3"/>
  <c r="BD565" i="3"/>
  <c r="BC565" i="3"/>
  <c r="BB565" i="3"/>
  <c r="BA565" i="3"/>
  <c r="AZ565" i="3"/>
  <c r="AY565" i="3"/>
  <c r="AX565" i="3"/>
  <c r="AW565" i="3"/>
  <c r="AV565" i="3"/>
  <c r="AU565" i="3"/>
  <c r="BI565" i="3"/>
  <c r="C565" i="3"/>
  <c r="A565" i="3"/>
  <c r="BH564" i="3"/>
  <c r="BG564" i="3"/>
  <c r="BF564" i="3"/>
  <c r="BE564" i="3"/>
  <c r="BD564" i="3"/>
  <c r="BC564" i="3"/>
  <c r="BB564" i="3"/>
  <c r="BA564" i="3"/>
  <c r="AZ564" i="3"/>
  <c r="AY564" i="3"/>
  <c r="AX564" i="3"/>
  <c r="AW564" i="3"/>
  <c r="AV564" i="3"/>
  <c r="AU564" i="3"/>
  <c r="BI564" i="3"/>
  <c r="C564" i="3"/>
  <c r="A564" i="3"/>
  <c r="BH563" i="3"/>
  <c r="BG563" i="3"/>
  <c r="BF563" i="3"/>
  <c r="BE563" i="3"/>
  <c r="BD563" i="3"/>
  <c r="BC563" i="3"/>
  <c r="BB563" i="3"/>
  <c r="BA563" i="3"/>
  <c r="AZ563" i="3"/>
  <c r="AY563" i="3"/>
  <c r="AX563" i="3"/>
  <c r="AW563" i="3"/>
  <c r="AV563" i="3"/>
  <c r="AU563" i="3"/>
  <c r="BI563" i="3"/>
  <c r="C563" i="3"/>
  <c r="A563" i="3"/>
  <c r="BH562" i="3"/>
  <c r="BG562" i="3"/>
  <c r="BF562" i="3"/>
  <c r="BE562" i="3"/>
  <c r="BD562" i="3"/>
  <c r="BC562" i="3"/>
  <c r="BB562" i="3"/>
  <c r="BA562" i="3"/>
  <c r="AZ562" i="3"/>
  <c r="AY562" i="3"/>
  <c r="AX562" i="3"/>
  <c r="AW562" i="3"/>
  <c r="AV562" i="3"/>
  <c r="AU562" i="3"/>
  <c r="BI562" i="3"/>
  <c r="C562" i="3"/>
  <c r="A562" i="3"/>
  <c r="BH561" i="3"/>
  <c r="BG561" i="3"/>
  <c r="BF561" i="3"/>
  <c r="BE561" i="3"/>
  <c r="BD561" i="3"/>
  <c r="BC561" i="3"/>
  <c r="BB561" i="3"/>
  <c r="BA561" i="3"/>
  <c r="AZ561" i="3"/>
  <c r="AY561" i="3"/>
  <c r="AX561" i="3"/>
  <c r="AW561" i="3"/>
  <c r="AV561" i="3"/>
  <c r="AU561" i="3"/>
  <c r="BI561" i="3"/>
  <c r="C561" i="3"/>
  <c r="A561" i="3"/>
  <c r="BH560" i="3"/>
  <c r="BG560" i="3"/>
  <c r="BF560" i="3"/>
  <c r="BE560" i="3"/>
  <c r="BD560" i="3"/>
  <c r="BC560" i="3"/>
  <c r="BB560" i="3"/>
  <c r="BA560" i="3"/>
  <c r="AZ560" i="3"/>
  <c r="AY560" i="3"/>
  <c r="AX560" i="3"/>
  <c r="AW560" i="3"/>
  <c r="AV560" i="3"/>
  <c r="AU560" i="3"/>
  <c r="C560" i="3"/>
  <c r="A560" i="3"/>
  <c r="BH559" i="3"/>
  <c r="BG559" i="3"/>
  <c r="BF559" i="3"/>
  <c r="BE559" i="3"/>
  <c r="BD559" i="3"/>
  <c r="BC559" i="3"/>
  <c r="BB559" i="3"/>
  <c r="BA559" i="3"/>
  <c r="AZ559" i="3"/>
  <c r="AY559" i="3"/>
  <c r="AX559" i="3"/>
  <c r="AW559" i="3"/>
  <c r="AV559" i="3"/>
  <c r="AU559" i="3"/>
  <c r="BI559" i="3"/>
  <c r="C559" i="3"/>
  <c r="A559" i="3"/>
  <c r="BI558" i="3"/>
  <c r="BH558" i="3"/>
  <c r="BG558" i="3"/>
  <c r="BF558" i="3"/>
  <c r="BE558" i="3"/>
  <c r="BD558" i="3"/>
  <c r="BC558" i="3"/>
  <c r="BB558" i="3"/>
  <c r="BA558" i="3"/>
  <c r="AZ558" i="3"/>
  <c r="AY558" i="3"/>
  <c r="AX558" i="3"/>
  <c r="AW558" i="3"/>
  <c r="AV558" i="3"/>
  <c r="AU558" i="3"/>
  <c r="C558" i="3"/>
  <c r="A558" i="3"/>
  <c r="BH557" i="3"/>
  <c r="BG557" i="3"/>
  <c r="BF557" i="3"/>
  <c r="BE557" i="3"/>
  <c r="BD557" i="3"/>
  <c r="BC557" i="3"/>
  <c r="BB557" i="3"/>
  <c r="BA557" i="3"/>
  <c r="AZ557" i="3"/>
  <c r="AY557" i="3"/>
  <c r="AX557" i="3"/>
  <c r="AW557" i="3"/>
  <c r="AV557" i="3"/>
  <c r="AU557" i="3"/>
  <c r="BI557" i="3"/>
  <c r="C557" i="3"/>
  <c r="A557" i="3"/>
  <c r="BH556" i="3"/>
  <c r="BG556" i="3"/>
  <c r="BF556" i="3"/>
  <c r="BE556" i="3"/>
  <c r="BD556" i="3"/>
  <c r="BC556" i="3"/>
  <c r="BB556" i="3"/>
  <c r="BA556" i="3"/>
  <c r="AZ556" i="3"/>
  <c r="AY556" i="3"/>
  <c r="AX556" i="3"/>
  <c r="AW556" i="3"/>
  <c r="AV556" i="3"/>
  <c r="AU556" i="3"/>
  <c r="BI556" i="3"/>
  <c r="C556" i="3"/>
  <c r="A556" i="3"/>
  <c r="BH555" i="3"/>
  <c r="BG555" i="3"/>
  <c r="BF555" i="3"/>
  <c r="BE555" i="3"/>
  <c r="BD555" i="3"/>
  <c r="BC555" i="3"/>
  <c r="BB555" i="3"/>
  <c r="BA555" i="3"/>
  <c r="AZ555" i="3"/>
  <c r="AY555" i="3"/>
  <c r="AX555" i="3"/>
  <c r="AW555" i="3"/>
  <c r="AV555" i="3"/>
  <c r="AU555" i="3"/>
  <c r="C555" i="3"/>
  <c r="A555" i="3"/>
  <c r="BH554" i="3"/>
  <c r="BG554" i="3"/>
  <c r="BF554" i="3"/>
  <c r="BE554" i="3"/>
  <c r="BD554" i="3"/>
  <c r="BC554" i="3"/>
  <c r="BB554" i="3"/>
  <c r="BA554" i="3"/>
  <c r="AZ554" i="3"/>
  <c r="AY554" i="3"/>
  <c r="AX554" i="3"/>
  <c r="AW554" i="3"/>
  <c r="AV554" i="3"/>
  <c r="AU554" i="3"/>
  <c r="BI554" i="3"/>
  <c r="C554" i="3"/>
  <c r="A554" i="3"/>
  <c r="BI553" i="3"/>
  <c r="BH553" i="3"/>
  <c r="BG553" i="3"/>
  <c r="BF553" i="3"/>
  <c r="BE553" i="3"/>
  <c r="BD553" i="3"/>
  <c r="BC553" i="3"/>
  <c r="BB553" i="3"/>
  <c r="BA553" i="3"/>
  <c r="AZ553" i="3"/>
  <c r="AY553" i="3"/>
  <c r="AX553" i="3"/>
  <c r="AW553" i="3"/>
  <c r="AV553" i="3"/>
  <c r="AU553" i="3"/>
  <c r="C553" i="3"/>
  <c r="A553" i="3"/>
  <c r="BH552" i="3"/>
  <c r="BG552" i="3"/>
  <c r="BF552" i="3"/>
  <c r="BE552" i="3"/>
  <c r="BD552" i="3"/>
  <c r="BC552" i="3"/>
  <c r="BB552" i="3"/>
  <c r="BA552" i="3"/>
  <c r="AZ552" i="3"/>
  <c r="AY552" i="3"/>
  <c r="AX552" i="3"/>
  <c r="AW552" i="3"/>
  <c r="AV552" i="3"/>
  <c r="AU552" i="3"/>
  <c r="BI552" i="3"/>
  <c r="C552" i="3"/>
  <c r="A552" i="3"/>
  <c r="BH551" i="3"/>
  <c r="BG551" i="3"/>
  <c r="BF551" i="3"/>
  <c r="BE551" i="3"/>
  <c r="BD551" i="3"/>
  <c r="BC551" i="3"/>
  <c r="BB551" i="3"/>
  <c r="BA551" i="3"/>
  <c r="AZ551" i="3"/>
  <c r="AY551" i="3"/>
  <c r="AX551" i="3"/>
  <c r="AW551" i="3"/>
  <c r="AV551" i="3"/>
  <c r="AU551" i="3"/>
  <c r="BI551" i="3"/>
  <c r="C551" i="3"/>
  <c r="A551" i="3"/>
  <c r="BH550" i="3"/>
  <c r="BG550" i="3"/>
  <c r="BF550" i="3"/>
  <c r="BE550" i="3"/>
  <c r="BD550" i="3"/>
  <c r="BC550" i="3"/>
  <c r="BB550" i="3"/>
  <c r="BA550" i="3"/>
  <c r="AZ550" i="3"/>
  <c r="AY550" i="3"/>
  <c r="AX550" i="3"/>
  <c r="AW550" i="3"/>
  <c r="AV550" i="3"/>
  <c r="AU550" i="3"/>
  <c r="BI550" i="3"/>
  <c r="C550" i="3"/>
  <c r="A550" i="3"/>
  <c r="BH549" i="3"/>
  <c r="BG549" i="3"/>
  <c r="BF549" i="3"/>
  <c r="BE549" i="3"/>
  <c r="BD549" i="3"/>
  <c r="BC549" i="3"/>
  <c r="BB549" i="3"/>
  <c r="BA549" i="3"/>
  <c r="AZ549" i="3"/>
  <c r="AY549" i="3"/>
  <c r="AX549" i="3"/>
  <c r="AW549" i="3"/>
  <c r="AV549" i="3"/>
  <c r="AU549" i="3"/>
  <c r="BI549" i="3"/>
  <c r="C549" i="3"/>
  <c r="A549" i="3"/>
  <c r="BH548" i="3"/>
  <c r="BG548" i="3"/>
  <c r="BF548" i="3"/>
  <c r="BE548" i="3"/>
  <c r="BD548" i="3"/>
  <c r="BC548" i="3"/>
  <c r="BB548" i="3"/>
  <c r="BA548" i="3"/>
  <c r="AZ548" i="3"/>
  <c r="AY548" i="3"/>
  <c r="AX548" i="3"/>
  <c r="AW548" i="3"/>
  <c r="AV548" i="3"/>
  <c r="AU548" i="3"/>
  <c r="BI548" i="3"/>
  <c r="C548" i="3"/>
  <c r="A548" i="3"/>
  <c r="BH547" i="3"/>
  <c r="BG547" i="3"/>
  <c r="BF547" i="3"/>
  <c r="BE547" i="3"/>
  <c r="BD547" i="3"/>
  <c r="BC547" i="3"/>
  <c r="BB547" i="3"/>
  <c r="BA547" i="3"/>
  <c r="AZ547" i="3"/>
  <c r="AY547" i="3"/>
  <c r="AX547" i="3"/>
  <c r="AW547" i="3"/>
  <c r="AV547" i="3"/>
  <c r="AU547" i="3"/>
  <c r="BI547" i="3"/>
  <c r="C547" i="3"/>
  <c r="A547" i="3"/>
  <c r="BH546" i="3"/>
  <c r="BG546" i="3"/>
  <c r="BF546" i="3"/>
  <c r="BE546" i="3"/>
  <c r="BD546" i="3"/>
  <c r="BC546" i="3"/>
  <c r="BB546" i="3"/>
  <c r="BA546" i="3"/>
  <c r="AZ546" i="3"/>
  <c r="AY546" i="3"/>
  <c r="AX546" i="3"/>
  <c r="AW546" i="3"/>
  <c r="AV546" i="3"/>
  <c r="AU546" i="3"/>
  <c r="BI546" i="3"/>
  <c r="C546" i="3"/>
  <c r="A546" i="3"/>
  <c r="BH545" i="3"/>
  <c r="BG545" i="3"/>
  <c r="BF545" i="3"/>
  <c r="BE545" i="3"/>
  <c r="BD545" i="3"/>
  <c r="BC545" i="3"/>
  <c r="BB545" i="3"/>
  <c r="BA545" i="3"/>
  <c r="AZ545" i="3"/>
  <c r="AY545" i="3"/>
  <c r="AX545" i="3"/>
  <c r="AW545" i="3"/>
  <c r="AV545" i="3"/>
  <c r="AU545" i="3"/>
  <c r="BI545" i="3"/>
  <c r="C545" i="3"/>
  <c r="A545" i="3"/>
  <c r="BH544" i="3"/>
  <c r="BG544" i="3"/>
  <c r="BF544" i="3"/>
  <c r="BE544" i="3"/>
  <c r="BD544" i="3"/>
  <c r="BC544" i="3"/>
  <c r="BB544" i="3"/>
  <c r="BA544" i="3"/>
  <c r="AZ544" i="3"/>
  <c r="AY544" i="3"/>
  <c r="AX544" i="3"/>
  <c r="AW544" i="3"/>
  <c r="AV544" i="3"/>
  <c r="AU544" i="3"/>
  <c r="C544" i="3"/>
  <c r="A544" i="3"/>
  <c r="BH543" i="3"/>
  <c r="BG543" i="3"/>
  <c r="BF543" i="3"/>
  <c r="BE543" i="3"/>
  <c r="BD543" i="3"/>
  <c r="BC543" i="3"/>
  <c r="BB543" i="3"/>
  <c r="BA543" i="3"/>
  <c r="AZ543" i="3"/>
  <c r="AY543" i="3"/>
  <c r="AX543" i="3"/>
  <c r="AW543" i="3"/>
  <c r="AV543" i="3"/>
  <c r="AU543" i="3"/>
  <c r="BI543" i="3"/>
  <c r="C543" i="3"/>
  <c r="A543" i="3"/>
  <c r="BI542" i="3"/>
  <c r="BH542" i="3"/>
  <c r="BG542" i="3"/>
  <c r="BF542" i="3"/>
  <c r="BE542" i="3"/>
  <c r="BD542" i="3"/>
  <c r="BC542" i="3"/>
  <c r="BB542" i="3"/>
  <c r="BA542" i="3"/>
  <c r="AZ542" i="3"/>
  <c r="AY542" i="3"/>
  <c r="AX542" i="3"/>
  <c r="AW542" i="3"/>
  <c r="AV542" i="3"/>
  <c r="AU542" i="3"/>
  <c r="C542" i="3"/>
  <c r="A542" i="3"/>
  <c r="BH541" i="3"/>
  <c r="BG541" i="3"/>
  <c r="BF541" i="3"/>
  <c r="BE541" i="3"/>
  <c r="BD541" i="3"/>
  <c r="BC541" i="3"/>
  <c r="BB541" i="3"/>
  <c r="BA541" i="3"/>
  <c r="AZ541" i="3"/>
  <c r="AY541" i="3"/>
  <c r="AX541" i="3"/>
  <c r="AW541" i="3"/>
  <c r="AV541" i="3"/>
  <c r="AU541" i="3"/>
  <c r="BI541" i="3"/>
  <c r="C541" i="3"/>
  <c r="A541" i="3"/>
  <c r="BH540" i="3"/>
  <c r="BG540" i="3"/>
  <c r="BF540" i="3"/>
  <c r="BE540" i="3"/>
  <c r="BD540" i="3"/>
  <c r="BC540" i="3"/>
  <c r="BB540" i="3"/>
  <c r="BA540" i="3"/>
  <c r="AZ540" i="3"/>
  <c r="AY540" i="3"/>
  <c r="AX540" i="3"/>
  <c r="AW540" i="3"/>
  <c r="AV540" i="3"/>
  <c r="AU540" i="3"/>
  <c r="BI540" i="3"/>
  <c r="C540" i="3"/>
  <c r="A540" i="3"/>
  <c r="BH539" i="3"/>
  <c r="BG539" i="3"/>
  <c r="BF539" i="3"/>
  <c r="BE539" i="3"/>
  <c r="BD539" i="3"/>
  <c r="BC539" i="3"/>
  <c r="BB539" i="3"/>
  <c r="BA539" i="3"/>
  <c r="AZ539" i="3"/>
  <c r="AY539" i="3"/>
  <c r="AX539" i="3"/>
  <c r="AW539" i="3"/>
  <c r="AV539" i="3"/>
  <c r="AU539" i="3"/>
  <c r="BI539" i="3"/>
  <c r="C539" i="3"/>
  <c r="A539" i="3"/>
  <c r="BI538" i="3"/>
  <c r="BH538" i="3"/>
  <c r="BG538" i="3"/>
  <c r="BF538" i="3"/>
  <c r="BE538" i="3"/>
  <c r="BD538" i="3"/>
  <c r="BC538" i="3"/>
  <c r="BB538" i="3"/>
  <c r="BA538" i="3"/>
  <c r="AZ538" i="3"/>
  <c r="AY538" i="3"/>
  <c r="AX538" i="3"/>
  <c r="AW538" i="3"/>
  <c r="AV538" i="3"/>
  <c r="AU538" i="3"/>
  <c r="C538" i="3"/>
  <c r="A538" i="3"/>
  <c r="BH537" i="3"/>
  <c r="BG537" i="3"/>
  <c r="BF537" i="3"/>
  <c r="BE537" i="3"/>
  <c r="BD537" i="3"/>
  <c r="BC537" i="3"/>
  <c r="BB537" i="3"/>
  <c r="BA537" i="3"/>
  <c r="AZ537" i="3"/>
  <c r="AY537" i="3"/>
  <c r="AX537" i="3"/>
  <c r="AW537" i="3"/>
  <c r="AV537" i="3"/>
  <c r="AU537" i="3"/>
  <c r="BI537" i="3"/>
  <c r="C537" i="3"/>
  <c r="A537" i="3"/>
  <c r="BH536" i="3"/>
  <c r="BG536" i="3"/>
  <c r="BF536" i="3"/>
  <c r="BE536" i="3"/>
  <c r="BD536" i="3"/>
  <c r="BC536" i="3"/>
  <c r="BB536" i="3"/>
  <c r="BA536" i="3"/>
  <c r="AZ536" i="3"/>
  <c r="AY536" i="3"/>
  <c r="AX536" i="3"/>
  <c r="AW536" i="3"/>
  <c r="AV536" i="3"/>
  <c r="AU536" i="3"/>
  <c r="C536" i="3"/>
  <c r="A536" i="3"/>
  <c r="BI535" i="3"/>
  <c r="BH535" i="3"/>
  <c r="BG535" i="3"/>
  <c r="BF535" i="3"/>
  <c r="BE535" i="3"/>
  <c r="BD535" i="3"/>
  <c r="BC535" i="3"/>
  <c r="BB535" i="3"/>
  <c r="BA535" i="3"/>
  <c r="AZ535" i="3"/>
  <c r="AY535" i="3"/>
  <c r="AX535" i="3"/>
  <c r="AW535" i="3"/>
  <c r="AV535" i="3"/>
  <c r="AU535" i="3"/>
  <c r="C535" i="3"/>
  <c r="A535" i="3"/>
  <c r="BI534" i="3"/>
  <c r="BH534" i="3"/>
  <c r="BG534" i="3"/>
  <c r="BF534" i="3"/>
  <c r="BE534" i="3"/>
  <c r="BD534" i="3"/>
  <c r="BC534" i="3"/>
  <c r="BB534" i="3"/>
  <c r="BA534" i="3"/>
  <c r="AZ534" i="3"/>
  <c r="AY534" i="3"/>
  <c r="AX534" i="3"/>
  <c r="AW534" i="3"/>
  <c r="AV534" i="3"/>
  <c r="AU534" i="3"/>
  <c r="C534" i="3"/>
  <c r="A534" i="3"/>
  <c r="BH533" i="3"/>
  <c r="BG533" i="3"/>
  <c r="BF533" i="3"/>
  <c r="BE533" i="3"/>
  <c r="BD533" i="3"/>
  <c r="BC533" i="3"/>
  <c r="BB533" i="3"/>
  <c r="BA533" i="3"/>
  <c r="AZ533" i="3"/>
  <c r="AY533" i="3"/>
  <c r="AX533" i="3"/>
  <c r="AW533" i="3"/>
  <c r="AV533" i="3"/>
  <c r="AU533" i="3"/>
  <c r="C533" i="3"/>
  <c r="A533" i="3"/>
  <c r="BH532" i="3"/>
  <c r="BG532" i="3"/>
  <c r="BF532" i="3"/>
  <c r="BE532" i="3"/>
  <c r="BD532" i="3"/>
  <c r="BC532" i="3"/>
  <c r="BB532" i="3"/>
  <c r="BA532" i="3"/>
  <c r="AZ532" i="3"/>
  <c r="AY532" i="3"/>
  <c r="AX532" i="3"/>
  <c r="AW532" i="3"/>
  <c r="AV532" i="3"/>
  <c r="AU532" i="3"/>
  <c r="BI532" i="3"/>
  <c r="C532" i="3"/>
  <c r="A532" i="3"/>
  <c r="BH531" i="3"/>
  <c r="BG531" i="3"/>
  <c r="BF531" i="3"/>
  <c r="BE531" i="3"/>
  <c r="BD531" i="3"/>
  <c r="BC531" i="3"/>
  <c r="BB531" i="3"/>
  <c r="BA531" i="3"/>
  <c r="AZ531" i="3"/>
  <c r="AY531" i="3"/>
  <c r="AX531" i="3"/>
  <c r="AW531" i="3"/>
  <c r="AV531" i="3"/>
  <c r="AU531" i="3"/>
  <c r="BI531" i="3"/>
  <c r="C531" i="3"/>
  <c r="A531" i="3"/>
  <c r="BH530" i="3"/>
  <c r="BG530" i="3"/>
  <c r="BF530" i="3"/>
  <c r="BE530" i="3"/>
  <c r="BD530" i="3"/>
  <c r="BC530" i="3"/>
  <c r="BB530" i="3"/>
  <c r="BA530" i="3"/>
  <c r="AZ530" i="3"/>
  <c r="AY530" i="3"/>
  <c r="AX530" i="3"/>
  <c r="AW530" i="3"/>
  <c r="AV530" i="3"/>
  <c r="AU530" i="3"/>
  <c r="BI530" i="3"/>
  <c r="C530" i="3"/>
  <c r="A530" i="3"/>
  <c r="BH529" i="3"/>
  <c r="BG529" i="3"/>
  <c r="BF529" i="3"/>
  <c r="BE529" i="3"/>
  <c r="BD529" i="3"/>
  <c r="BC529" i="3"/>
  <c r="BB529" i="3"/>
  <c r="BA529" i="3"/>
  <c r="AZ529" i="3"/>
  <c r="AY529" i="3"/>
  <c r="AX529" i="3"/>
  <c r="AW529" i="3"/>
  <c r="AV529" i="3"/>
  <c r="AU529" i="3"/>
  <c r="BI529" i="3"/>
  <c r="C529" i="3"/>
  <c r="A529" i="3"/>
  <c r="BI528" i="3"/>
  <c r="BH528" i="3"/>
  <c r="BG528" i="3"/>
  <c r="BF528" i="3"/>
  <c r="BE528" i="3"/>
  <c r="BD528" i="3"/>
  <c r="BC528" i="3"/>
  <c r="BB528" i="3"/>
  <c r="BA528" i="3"/>
  <c r="AZ528" i="3"/>
  <c r="AY528" i="3"/>
  <c r="AX528" i="3"/>
  <c r="AW528" i="3"/>
  <c r="AV528" i="3"/>
  <c r="AU528" i="3"/>
  <c r="C528" i="3"/>
  <c r="A528" i="3"/>
  <c r="BI527" i="3"/>
  <c r="BH527" i="3"/>
  <c r="BG527" i="3"/>
  <c r="BF527" i="3"/>
  <c r="BE527" i="3"/>
  <c r="BD527" i="3"/>
  <c r="BC527" i="3"/>
  <c r="BB527" i="3"/>
  <c r="BA527" i="3"/>
  <c r="AZ527" i="3"/>
  <c r="AY527" i="3"/>
  <c r="AX527" i="3"/>
  <c r="AW527" i="3"/>
  <c r="AV527" i="3"/>
  <c r="AU527" i="3"/>
  <c r="C527" i="3"/>
  <c r="A527" i="3"/>
  <c r="BI526" i="3"/>
  <c r="BH526" i="3"/>
  <c r="BG526" i="3"/>
  <c r="BF526" i="3"/>
  <c r="BE526" i="3"/>
  <c r="BD526" i="3"/>
  <c r="BC526" i="3"/>
  <c r="BB526" i="3"/>
  <c r="BA526" i="3"/>
  <c r="AZ526" i="3"/>
  <c r="AY526" i="3"/>
  <c r="AX526" i="3"/>
  <c r="AW526" i="3"/>
  <c r="AV526" i="3"/>
  <c r="AU526" i="3"/>
  <c r="C526" i="3"/>
  <c r="A526" i="3"/>
  <c r="BH525" i="3"/>
  <c r="BG525" i="3"/>
  <c r="BF525" i="3"/>
  <c r="BE525" i="3"/>
  <c r="BD525" i="3"/>
  <c r="BC525" i="3"/>
  <c r="BB525" i="3"/>
  <c r="BA525" i="3"/>
  <c r="AZ525" i="3"/>
  <c r="AY525" i="3"/>
  <c r="AX525" i="3"/>
  <c r="AW525" i="3"/>
  <c r="AV525" i="3"/>
  <c r="AU525" i="3"/>
  <c r="C525" i="3"/>
  <c r="A525" i="3"/>
  <c r="BI524" i="3"/>
  <c r="BH524" i="3"/>
  <c r="BG524" i="3"/>
  <c r="BF524" i="3"/>
  <c r="BE524" i="3"/>
  <c r="BD524" i="3"/>
  <c r="BC524" i="3"/>
  <c r="BB524" i="3"/>
  <c r="BA524" i="3"/>
  <c r="AZ524" i="3"/>
  <c r="AY524" i="3"/>
  <c r="AX524" i="3"/>
  <c r="AW524" i="3"/>
  <c r="AV524" i="3"/>
  <c r="AU524" i="3"/>
  <c r="C524" i="3"/>
  <c r="A524" i="3"/>
  <c r="BH523" i="3"/>
  <c r="BG523" i="3"/>
  <c r="BF523" i="3"/>
  <c r="BE523" i="3"/>
  <c r="BD523" i="3"/>
  <c r="BC523" i="3"/>
  <c r="BB523" i="3"/>
  <c r="BA523" i="3"/>
  <c r="AZ523" i="3"/>
  <c r="AY523" i="3"/>
  <c r="AX523" i="3"/>
  <c r="AW523" i="3"/>
  <c r="AV523" i="3"/>
  <c r="AU523" i="3"/>
  <c r="BI523" i="3"/>
  <c r="C523" i="3"/>
  <c r="A523" i="3"/>
  <c r="BH522" i="3"/>
  <c r="BG522" i="3"/>
  <c r="BF522" i="3"/>
  <c r="BE522" i="3"/>
  <c r="BD522" i="3"/>
  <c r="BC522" i="3"/>
  <c r="BB522" i="3"/>
  <c r="BA522" i="3"/>
  <c r="AZ522" i="3"/>
  <c r="AY522" i="3"/>
  <c r="AX522" i="3"/>
  <c r="AW522" i="3"/>
  <c r="AV522" i="3"/>
  <c r="AU522" i="3"/>
  <c r="BI522" i="3"/>
  <c r="C522" i="3"/>
  <c r="A522" i="3"/>
  <c r="BH521" i="3"/>
  <c r="BG521" i="3"/>
  <c r="BF521" i="3"/>
  <c r="BE521" i="3"/>
  <c r="BD521" i="3"/>
  <c r="BC521" i="3"/>
  <c r="BB521" i="3"/>
  <c r="BA521" i="3"/>
  <c r="AZ521" i="3"/>
  <c r="AY521" i="3"/>
  <c r="AX521" i="3"/>
  <c r="AW521" i="3"/>
  <c r="AV521" i="3"/>
  <c r="AU521" i="3"/>
  <c r="BI521" i="3"/>
  <c r="C521" i="3"/>
  <c r="A521" i="3"/>
  <c r="BI520" i="3"/>
  <c r="BH520" i="3"/>
  <c r="BG520" i="3"/>
  <c r="BF520" i="3"/>
  <c r="BE520" i="3"/>
  <c r="BD520" i="3"/>
  <c r="BC520" i="3"/>
  <c r="BB520" i="3"/>
  <c r="BA520" i="3"/>
  <c r="AZ520" i="3"/>
  <c r="AY520" i="3"/>
  <c r="AX520" i="3"/>
  <c r="AW520" i="3"/>
  <c r="AV520" i="3"/>
  <c r="AU520" i="3"/>
  <c r="C520" i="3"/>
  <c r="A520" i="3"/>
  <c r="BI519" i="3"/>
  <c r="BH519" i="3"/>
  <c r="BG519" i="3"/>
  <c r="BF519" i="3"/>
  <c r="BE519" i="3"/>
  <c r="BD519" i="3"/>
  <c r="BC519" i="3"/>
  <c r="BB519" i="3"/>
  <c r="BA519" i="3"/>
  <c r="AZ519" i="3"/>
  <c r="AY519" i="3"/>
  <c r="AX519" i="3"/>
  <c r="AW519" i="3"/>
  <c r="AV519" i="3"/>
  <c r="AU519" i="3"/>
  <c r="C519" i="3"/>
  <c r="A519" i="3"/>
  <c r="BI518" i="3"/>
  <c r="BH518" i="3"/>
  <c r="BG518" i="3"/>
  <c r="BF518" i="3"/>
  <c r="BE518" i="3"/>
  <c r="BD518" i="3"/>
  <c r="BC518" i="3"/>
  <c r="BB518" i="3"/>
  <c r="BA518" i="3"/>
  <c r="AZ518" i="3"/>
  <c r="AY518" i="3"/>
  <c r="AX518" i="3"/>
  <c r="AW518" i="3"/>
  <c r="AV518" i="3"/>
  <c r="AU518" i="3"/>
  <c r="C518" i="3"/>
  <c r="A518" i="3"/>
  <c r="BH517" i="3"/>
  <c r="BG517" i="3"/>
  <c r="BF517" i="3"/>
  <c r="BE517" i="3"/>
  <c r="BD517" i="3"/>
  <c r="BC517" i="3"/>
  <c r="BB517" i="3"/>
  <c r="BA517" i="3"/>
  <c r="AZ517" i="3"/>
  <c r="AY517" i="3"/>
  <c r="AX517" i="3"/>
  <c r="AW517" i="3"/>
  <c r="AV517" i="3"/>
  <c r="AU517" i="3"/>
  <c r="C517" i="3"/>
  <c r="A517" i="3"/>
  <c r="BH516" i="3"/>
  <c r="BG516" i="3"/>
  <c r="BF516" i="3"/>
  <c r="BE516" i="3"/>
  <c r="BD516" i="3"/>
  <c r="BC516" i="3"/>
  <c r="BB516" i="3"/>
  <c r="BA516" i="3"/>
  <c r="AZ516" i="3"/>
  <c r="AY516" i="3"/>
  <c r="AX516" i="3"/>
  <c r="AW516" i="3"/>
  <c r="AV516" i="3"/>
  <c r="AU516" i="3"/>
  <c r="BI516" i="3"/>
  <c r="C516" i="3"/>
  <c r="A516" i="3"/>
  <c r="BI515" i="3"/>
  <c r="BH515" i="3"/>
  <c r="BG515" i="3"/>
  <c r="BF515" i="3"/>
  <c r="BE515" i="3"/>
  <c r="BD515" i="3"/>
  <c r="BC515" i="3"/>
  <c r="BB515" i="3"/>
  <c r="BA515" i="3"/>
  <c r="AZ515" i="3"/>
  <c r="AY515" i="3"/>
  <c r="AX515" i="3"/>
  <c r="AW515" i="3"/>
  <c r="AV515" i="3"/>
  <c r="AU515" i="3"/>
  <c r="C515" i="3"/>
  <c r="A515" i="3"/>
  <c r="BH514" i="3"/>
  <c r="BG514" i="3"/>
  <c r="BF514" i="3"/>
  <c r="BE514" i="3"/>
  <c r="BD514" i="3"/>
  <c r="BC514" i="3"/>
  <c r="BB514" i="3"/>
  <c r="BA514" i="3"/>
  <c r="AZ514" i="3"/>
  <c r="AY514" i="3"/>
  <c r="AX514" i="3"/>
  <c r="AW514" i="3"/>
  <c r="AV514" i="3"/>
  <c r="AU514" i="3"/>
  <c r="BI514" i="3"/>
  <c r="C514" i="3"/>
  <c r="A514" i="3"/>
  <c r="BH513" i="3"/>
  <c r="BG513" i="3"/>
  <c r="BF513" i="3"/>
  <c r="BE513" i="3"/>
  <c r="BD513" i="3"/>
  <c r="BC513" i="3"/>
  <c r="BB513" i="3"/>
  <c r="BA513" i="3"/>
  <c r="AZ513" i="3"/>
  <c r="AY513" i="3"/>
  <c r="AX513" i="3"/>
  <c r="AW513" i="3"/>
  <c r="AV513" i="3"/>
  <c r="AU513" i="3"/>
  <c r="BI513" i="3"/>
  <c r="C513" i="3"/>
  <c r="A513" i="3"/>
  <c r="BH512" i="3"/>
  <c r="BG512" i="3"/>
  <c r="BF512" i="3"/>
  <c r="BE512" i="3"/>
  <c r="BD512" i="3"/>
  <c r="BC512" i="3"/>
  <c r="BB512" i="3"/>
  <c r="BA512" i="3"/>
  <c r="AZ512" i="3"/>
  <c r="AY512" i="3"/>
  <c r="AX512" i="3"/>
  <c r="AW512" i="3"/>
  <c r="AV512" i="3"/>
  <c r="AU512" i="3"/>
  <c r="C512" i="3"/>
  <c r="A512" i="3"/>
  <c r="BI511" i="3"/>
  <c r="BH511" i="3"/>
  <c r="BG511" i="3"/>
  <c r="BF511" i="3"/>
  <c r="BE511" i="3"/>
  <c r="BD511" i="3"/>
  <c r="BC511" i="3"/>
  <c r="BB511" i="3"/>
  <c r="BA511" i="3"/>
  <c r="AZ511" i="3"/>
  <c r="AY511" i="3"/>
  <c r="AX511" i="3"/>
  <c r="AW511" i="3"/>
  <c r="AV511" i="3"/>
  <c r="AU511" i="3"/>
  <c r="C511" i="3"/>
  <c r="A511" i="3"/>
  <c r="BI510" i="3"/>
  <c r="BH510" i="3"/>
  <c r="BG510" i="3"/>
  <c r="BF510" i="3"/>
  <c r="BE510" i="3"/>
  <c r="BD510" i="3"/>
  <c r="BC510" i="3"/>
  <c r="BB510" i="3"/>
  <c r="BA510" i="3"/>
  <c r="AZ510" i="3"/>
  <c r="AY510" i="3"/>
  <c r="AX510" i="3"/>
  <c r="AW510" i="3"/>
  <c r="AV510" i="3"/>
  <c r="AU510" i="3"/>
  <c r="C510" i="3"/>
  <c r="A510" i="3"/>
  <c r="BH509" i="3"/>
  <c r="BG509" i="3"/>
  <c r="BF509" i="3"/>
  <c r="BE509" i="3"/>
  <c r="BD509" i="3"/>
  <c r="BC509" i="3"/>
  <c r="BB509" i="3"/>
  <c r="BA509" i="3"/>
  <c r="AZ509" i="3"/>
  <c r="AY509" i="3"/>
  <c r="AX509" i="3"/>
  <c r="AW509" i="3"/>
  <c r="AV509" i="3"/>
  <c r="AU509" i="3"/>
  <c r="BI509" i="3"/>
  <c r="C509" i="3"/>
  <c r="A509" i="3"/>
  <c r="BH508" i="3"/>
  <c r="BG508" i="3"/>
  <c r="BF508" i="3"/>
  <c r="BE508" i="3"/>
  <c r="BD508" i="3"/>
  <c r="BC508" i="3"/>
  <c r="BB508" i="3"/>
  <c r="BA508" i="3"/>
  <c r="AZ508" i="3"/>
  <c r="AY508" i="3"/>
  <c r="AX508" i="3"/>
  <c r="AW508" i="3"/>
  <c r="AV508" i="3"/>
  <c r="AU508" i="3"/>
  <c r="BI508" i="3"/>
  <c r="C508" i="3"/>
  <c r="A508" i="3"/>
  <c r="BH507" i="3"/>
  <c r="BG507" i="3"/>
  <c r="BF507" i="3"/>
  <c r="BE507" i="3"/>
  <c r="BD507" i="3"/>
  <c r="BC507" i="3"/>
  <c r="BB507" i="3"/>
  <c r="BA507" i="3"/>
  <c r="AZ507" i="3"/>
  <c r="AY507" i="3"/>
  <c r="AX507" i="3"/>
  <c r="AW507" i="3"/>
  <c r="AV507" i="3"/>
  <c r="AU507" i="3"/>
  <c r="BI507" i="3"/>
  <c r="C507" i="3"/>
  <c r="A507" i="3"/>
  <c r="BI506" i="3"/>
  <c r="BH506" i="3"/>
  <c r="BG506" i="3"/>
  <c r="BF506" i="3"/>
  <c r="BE506" i="3"/>
  <c r="BD506" i="3"/>
  <c r="BC506" i="3"/>
  <c r="BB506" i="3"/>
  <c r="BA506" i="3"/>
  <c r="AZ506" i="3"/>
  <c r="AY506" i="3"/>
  <c r="AX506" i="3"/>
  <c r="AW506" i="3"/>
  <c r="AV506" i="3"/>
  <c r="AU506" i="3"/>
  <c r="C506" i="3"/>
  <c r="A506" i="3"/>
  <c r="BH505" i="3"/>
  <c r="BG505" i="3"/>
  <c r="BF505" i="3"/>
  <c r="BE505" i="3"/>
  <c r="BD505" i="3"/>
  <c r="BC505" i="3"/>
  <c r="BB505" i="3"/>
  <c r="BA505" i="3"/>
  <c r="AZ505" i="3"/>
  <c r="AY505" i="3"/>
  <c r="AX505" i="3"/>
  <c r="AW505" i="3"/>
  <c r="AV505" i="3"/>
  <c r="AU505" i="3"/>
  <c r="BI505" i="3"/>
  <c r="C505" i="3"/>
  <c r="A505" i="3"/>
  <c r="BH504" i="3"/>
  <c r="BG504" i="3"/>
  <c r="BF504" i="3"/>
  <c r="BE504" i="3"/>
  <c r="BD504" i="3"/>
  <c r="BC504" i="3"/>
  <c r="BB504" i="3"/>
  <c r="BA504" i="3"/>
  <c r="AZ504" i="3"/>
  <c r="AY504" i="3"/>
  <c r="AX504" i="3"/>
  <c r="AW504" i="3"/>
  <c r="AV504" i="3"/>
  <c r="AU504" i="3"/>
  <c r="C504" i="3"/>
  <c r="A504" i="3"/>
  <c r="BI503" i="3"/>
  <c r="BH503" i="3"/>
  <c r="BG503" i="3"/>
  <c r="BF503" i="3"/>
  <c r="BE503" i="3"/>
  <c r="BD503" i="3"/>
  <c r="BC503" i="3"/>
  <c r="BB503" i="3"/>
  <c r="BA503" i="3"/>
  <c r="AZ503" i="3"/>
  <c r="AY503" i="3"/>
  <c r="AX503" i="3"/>
  <c r="AW503" i="3"/>
  <c r="AV503" i="3"/>
  <c r="AU503" i="3"/>
  <c r="C503" i="3"/>
  <c r="A503" i="3"/>
  <c r="BI502" i="3"/>
  <c r="BH502" i="3"/>
  <c r="BG502" i="3"/>
  <c r="BF502" i="3"/>
  <c r="BE502" i="3"/>
  <c r="BD502" i="3"/>
  <c r="BC502" i="3"/>
  <c r="BB502" i="3"/>
  <c r="BA502" i="3"/>
  <c r="AZ502" i="3"/>
  <c r="AY502" i="3"/>
  <c r="AX502" i="3"/>
  <c r="AW502" i="3"/>
  <c r="AV502" i="3"/>
  <c r="AU502" i="3"/>
  <c r="C502" i="3"/>
  <c r="A502" i="3"/>
  <c r="BI501" i="3"/>
  <c r="BH501" i="3"/>
  <c r="BG501" i="3"/>
  <c r="C501" i="3"/>
  <c r="A501" i="3"/>
  <c r="BI500" i="3"/>
  <c r="BH500" i="3"/>
  <c r="BG500" i="3"/>
  <c r="C500" i="3"/>
  <c r="A500" i="3"/>
  <c r="BI499" i="3"/>
  <c r="BH499" i="3"/>
  <c r="BG499" i="3"/>
  <c r="C499" i="3"/>
  <c r="A499" i="3"/>
  <c r="BH498" i="3"/>
  <c r="BG498" i="3"/>
  <c r="C498" i="3"/>
  <c r="A498" i="3"/>
  <c r="BI497" i="3"/>
  <c r="BH497" i="3"/>
  <c r="BG497" i="3"/>
  <c r="C497" i="3"/>
  <c r="A497" i="3"/>
  <c r="BH496" i="3"/>
  <c r="BG496" i="3"/>
  <c r="BI496" i="3"/>
  <c r="C496" i="3"/>
  <c r="A496" i="3"/>
  <c r="BH495" i="3"/>
  <c r="BG495" i="3"/>
  <c r="C495" i="3"/>
  <c r="A495" i="3"/>
  <c r="BH494" i="3"/>
  <c r="BG494" i="3"/>
  <c r="BI494" i="3"/>
  <c r="C494" i="3"/>
  <c r="A494" i="3"/>
  <c r="BH493" i="3"/>
  <c r="BG493" i="3"/>
  <c r="BI493" i="3"/>
  <c r="C493" i="3"/>
  <c r="A493" i="3"/>
  <c r="BH492" i="3"/>
  <c r="BG492" i="3"/>
  <c r="BI492" i="3"/>
  <c r="C492" i="3"/>
  <c r="A492" i="3"/>
  <c r="BI491" i="3"/>
  <c r="BH491" i="3"/>
  <c r="BG491" i="3"/>
  <c r="C491" i="3"/>
  <c r="A491" i="3"/>
  <c r="BH490" i="3"/>
  <c r="BG490" i="3"/>
  <c r="BI490" i="3"/>
  <c r="C490" i="3"/>
  <c r="A490" i="3"/>
  <c r="BH489" i="3"/>
  <c r="BG489" i="3"/>
  <c r="BI489" i="3"/>
  <c r="C489" i="3"/>
  <c r="A489" i="3"/>
  <c r="BH488" i="3"/>
  <c r="BG488" i="3"/>
  <c r="BI488" i="3"/>
  <c r="C488" i="3"/>
  <c r="A488" i="3"/>
  <c r="BI487" i="3"/>
  <c r="BH487" i="3"/>
  <c r="BG487" i="3"/>
  <c r="C487" i="3"/>
  <c r="A487" i="3"/>
  <c r="BH486" i="3"/>
  <c r="BG486" i="3"/>
  <c r="BI486" i="3"/>
  <c r="C486" i="3"/>
  <c r="A486" i="3"/>
  <c r="BH485" i="3"/>
  <c r="BG485" i="3"/>
  <c r="BI485" i="3"/>
  <c r="C485" i="3"/>
  <c r="A485" i="3"/>
  <c r="BH484" i="3"/>
  <c r="BG484" i="3"/>
  <c r="BI484" i="3"/>
  <c r="C484" i="3"/>
  <c r="A484" i="3"/>
  <c r="BI483" i="3"/>
  <c r="BH483" i="3"/>
  <c r="BG483" i="3"/>
  <c r="C483" i="3"/>
  <c r="A483" i="3"/>
  <c r="BH482" i="3"/>
  <c r="BG482" i="3"/>
  <c r="C482" i="3"/>
  <c r="A482" i="3"/>
  <c r="BI481" i="3"/>
  <c r="BH481" i="3"/>
  <c r="BG481" i="3"/>
  <c r="C481" i="3"/>
  <c r="A481" i="3"/>
  <c r="BH480" i="3"/>
  <c r="BG480" i="3"/>
  <c r="BI480" i="3"/>
  <c r="C480" i="3"/>
  <c r="A480" i="3"/>
  <c r="BH479" i="3"/>
  <c r="BG479" i="3"/>
  <c r="C479" i="3"/>
  <c r="A479" i="3"/>
  <c r="BH478" i="3"/>
  <c r="BG478" i="3"/>
  <c r="BI478" i="3"/>
  <c r="C478" i="3"/>
  <c r="A478" i="3"/>
  <c r="BH477" i="3"/>
  <c r="BG477" i="3"/>
  <c r="BI477" i="3"/>
  <c r="C477" i="3"/>
  <c r="A477" i="3"/>
  <c r="BH476" i="3"/>
  <c r="BG476" i="3"/>
  <c r="BI476" i="3"/>
  <c r="C476" i="3"/>
  <c r="A476" i="3"/>
  <c r="BI475" i="3"/>
  <c r="BH475" i="3"/>
  <c r="BG475" i="3"/>
  <c r="C475" i="3"/>
  <c r="A475" i="3"/>
  <c r="BH474" i="3"/>
  <c r="BG474" i="3"/>
  <c r="BI474" i="3"/>
  <c r="C474" i="3"/>
  <c r="A474" i="3"/>
  <c r="BI473" i="3"/>
  <c r="BH473" i="3"/>
  <c r="BG473" i="3"/>
  <c r="C473" i="3"/>
  <c r="A473" i="3"/>
  <c r="BH472" i="3"/>
  <c r="BG472" i="3"/>
  <c r="BI472" i="3"/>
  <c r="C472" i="3"/>
  <c r="A472" i="3"/>
  <c r="BI471" i="3"/>
  <c r="BH471" i="3"/>
  <c r="BG471" i="3"/>
  <c r="C471" i="3"/>
  <c r="A471" i="3"/>
  <c r="BH470" i="3"/>
  <c r="BG470" i="3"/>
  <c r="BI470" i="3"/>
  <c r="C470" i="3"/>
  <c r="A470" i="3"/>
  <c r="BH469" i="3"/>
  <c r="BG469" i="3"/>
  <c r="BI469" i="3"/>
  <c r="C469" i="3"/>
  <c r="A469" i="3"/>
  <c r="BH468" i="3"/>
  <c r="BG468" i="3"/>
  <c r="BI468" i="3"/>
  <c r="C468" i="3"/>
  <c r="A468" i="3"/>
  <c r="BI467" i="3"/>
  <c r="BH467" i="3"/>
  <c r="BG467" i="3"/>
  <c r="C467" i="3"/>
  <c r="A467" i="3"/>
  <c r="BH466" i="3"/>
  <c r="BG466" i="3"/>
  <c r="C466" i="3"/>
  <c r="A466" i="3"/>
  <c r="BI465" i="3"/>
  <c r="BH465" i="3"/>
  <c r="BG465" i="3"/>
  <c r="C465" i="3"/>
  <c r="A465" i="3"/>
  <c r="BH464" i="3"/>
  <c r="BG464" i="3"/>
  <c r="BI464" i="3"/>
  <c r="C464" i="3"/>
  <c r="A464" i="3"/>
  <c r="BH463" i="3"/>
  <c r="BG463" i="3"/>
  <c r="C463" i="3"/>
  <c r="A463" i="3"/>
  <c r="BH462" i="3"/>
  <c r="BG462" i="3"/>
  <c r="BI462" i="3"/>
  <c r="C462" i="3"/>
  <c r="A462" i="3"/>
  <c r="A2" i="2"/>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 r="H1015" i="5" l="1"/>
  <c r="P1015" i="5"/>
  <c r="J1016" i="5"/>
  <c r="R1016" i="5"/>
  <c r="L1017" i="5"/>
  <c r="T1017" i="5"/>
  <c r="N1018" i="5"/>
  <c r="H1019" i="5"/>
  <c r="P1019" i="5"/>
  <c r="J1020" i="5"/>
  <c r="R1020" i="5"/>
  <c r="L1021" i="5"/>
  <c r="T1021" i="5"/>
  <c r="N1022" i="5"/>
  <c r="H1023" i="5"/>
  <c r="P1023" i="5"/>
  <c r="J1024" i="5"/>
  <c r="R1024" i="5"/>
  <c r="L1025" i="5"/>
  <c r="T1025" i="5"/>
  <c r="N1026" i="5"/>
  <c r="H1027" i="5"/>
  <c r="P1027" i="5"/>
  <c r="J1028" i="5"/>
  <c r="R1028" i="5"/>
  <c r="L1029" i="5"/>
  <c r="T1029" i="5"/>
  <c r="N1030" i="5"/>
  <c r="H1031" i="5"/>
  <c r="P1031" i="5"/>
  <c r="J1032" i="5"/>
  <c r="R1032" i="5"/>
  <c r="L1033" i="5"/>
  <c r="T1033" i="5"/>
  <c r="N1034" i="5"/>
  <c r="H1035" i="5"/>
  <c r="P1035" i="5"/>
  <c r="J1036" i="5"/>
  <c r="R1036" i="5"/>
  <c r="L1037" i="5"/>
  <c r="T1037" i="5"/>
  <c r="N1038" i="5"/>
  <c r="H1039" i="5"/>
  <c r="P1039" i="5"/>
  <c r="J1040" i="5"/>
  <c r="R1040" i="5"/>
  <c r="L1041" i="5"/>
  <c r="T1041" i="5"/>
  <c r="N1042" i="5"/>
  <c r="H1043" i="5"/>
  <c r="P1043" i="5"/>
  <c r="J1044" i="5"/>
  <c r="R1044" i="5"/>
  <c r="L1045" i="5"/>
  <c r="T1045" i="5"/>
  <c r="N1046" i="5"/>
  <c r="H1047" i="5"/>
  <c r="P1047" i="5"/>
  <c r="J1048" i="5"/>
  <c r="R1048" i="5"/>
  <c r="L1049" i="5"/>
  <c r="T1049" i="5"/>
  <c r="N1050" i="5"/>
  <c r="H1051" i="5"/>
  <c r="P1051" i="5"/>
  <c r="J1052" i="5"/>
  <c r="R1052" i="5"/>
  <c r="L1053" i="5"/>
  <c r="T1053" i="5"/>
  <c r="N1054" i="5"/>
  <c r="H1055" i="5"/>
  <c r="P1055" i="5"/>
  <c r="J1056" i="5"/>
  <c r="R1056" i="5"/>
  <c r="L1057" i="5"/>
  <c r="T1057" i="5"/>
  <c r="N1058" i="5"/>
  <c r="H1059" i="5"/>
  <c r="P1059" i="5"/>
  <c r="J1060" i="5"/>
  <c r="R1060" i="5"/>
  <c r="L1061" i="5"/>
  <c r="T1061" i="5"/>
  <c r="K1060" i="5"/>
  <c r="M1061" i="5"/>
  <c r="O1035" i="5"/>
  <c r="U1042" i="5"/>
  <c r="Q1048" i="5"/>
  <c r="I1052" i="5"/>
  <c r="K1057" i="5"/>
  <c r="S1061" i="5"/>
  <c r="I1015" i="5"/>
  <c r="Q1015" i="5"/>
  <c r="K1016" i="5"/>
  <c r="S1016" i="5"/>
  <c r="M1017" i="5"/>
  <c r="U1017" i="5"/>
  <c r="O1018" i="5"/>
  <c r="I1019" i="5"/>
  <c r="Q1019" i="5"/>
  <c r="K1020" i="5"/>
  <c r="S1020" i="5"/>
  <c r="M1021" i="5"/>
  <c r="U1021" i="5"/>
  <c r="O1022" i="5"/>
  <c r="I1023" i="5"/>
  <c r="Q1023" i="5"/>
  <c r="K1024" i="5"/>
  <c r="S1024" i="5"/>
  <c r="M1025" i="5"/>
  <c r="U1025" i="5"/>
  <c r="O1026" i="5"/>
  <c r="I1027" i="5"/>
  <c r="Q1027" i="5"/>
  <c r="K1028" i="5"/>
  <c r="S1028" i="5"/>
  <c r="M1029" i="5"/>
  <c r="U1029" i="5"/>
  <c r="O1030" i="5"/>
  <c r="I1031" i="5"/>
  <c r="Q1031" i="5"/>
  <c r="K1032" i="5"/>
  <c r="S1032" i="5"/>
  <c r="M1033" i="5"/>
  <c r="U1033" i="5"/>
  <c r="O1034" i="5"/>
  <c r="I1035" i="5"/>
  <c r="Q1035" i="5"/>
  <c r="K1036" i="5"/>
  <c r="S1036" i="5"/>
  <c r="M1037" i="5"/>
  <c r="U1037" i="5"/>
  <c r="O1038" i="5"/>
  <c r="I1039" i="5"/>
  <c r="Q1039" i="5"/>
  <c r="K1040" i="5"/>
  <c r="S1040" i="5"/>
  <c r="M1041" i="5"/>
  <c r="U1041" i="5"/>
  <c r="O1042" i="5"/>
  <c r="I1043" i="5"/>
  <c r="Q1043" i="5"/>
  <c r="K1044" i="5"/>
  <c r="S1044" i="5"/>
  <c r="M1045" i="5"/>
  <c r="U1045" i="5"/>
  <c r="O1046" i="5"/>
  <c r="I1047" i="5"/>
  <c r="Q1047" i="5"/>
  <c r="K1048" i="5"/>
  <c r="S1048" i="5"/>
  <c r="M1049" i="5"/>
  <c r="U1049" i="5"/>
  <c r="O1050" i="5"/>
  <c r="I1051" i="5"/>
  <c r="Q1051" i="5"/>
  <c r="K1052" i="5"/>
  <c r="S1052" i="5"/>
  <c r="M1053" i="5"/>
  <c r="U1053" i="5"/>
  <c r="O1054" i="5"/>
  <c r="I1055" i="5"/>
  <c r="Q1055" i="5"/>
  <c r="K1056" i="5"/>
  <c r="S1056" i="5"/>
  <c r="M1057" i="5"/>
  <c r="U1057" i="5"/>
  <c r="O1058" i="5"/>
  <c r="I1059" i="5"/>
  <c r="Q1059" i="5"/>
  <c r="S1060" i="5"/>
  <c r="U1061" i="5"/>
  <c r="M1038" i="5"/>
  <c r="S1045" i="5"/>
  <c r="O1051" i="5"/>
  <c r="S1057" i="5"/>
  <c r="J1015" i="5"/>
  <c r="R1015" i="5"/>
  <c r="L1016" i="5"/>
  <c r="T1016" i="5"/>
  <c r="N1017" i="5"/>
  <c r="H1018" i="5"/>
  <c r="P1018" i="5"/>
  <c r="J1019" i="5"/>
  <c r="R1019" i="5"/>
  <c r="L1020" i="5"/>
  <c r="T1020" i="5"/>
  <c r="N1021" i="5"/>
  <c r="H1022" i="5"/>
  <c r="P1022" i="5"/>
  <c r="J1023" i="5"/>
  <c r="R1023" i="5"/>
  <c r="L1024" i="5"/>
  <c r="T1024" i="5"/>
  <c r="N1025" i="5"/>
  <c r="H1026" i="5"/>
  <c r="P1026" i="5"/>
  <c r="J1027" i="5"/>
  <c r="R1027" i="5"/>
  <c r="L1028" i="5"/>
  <c r="T1028" i="5"/>
  <c r="N1029" i="5"/>
  <c r="H1030" i="5"/>
  <c r="P1030" i="5"/>
  <c r="J1031" i="5"/>
  <c r="R1031" i="5"/>
  <c r="L1032" i="5"/>
  <c r="T1032" i="5"/>
  <c r="N1033" i="5"/>
  <c r="H1034" i="5"/>
  <c r="P1034" i="5"/>
  <c r="J1035" i="5"/>
  <c r="R1035" i="5"/>
  <c r="L1036" i="5"/>
  <c r="T1036" i="5"/>
  <c r="N1037" i="5"/>
  <c r="H1038" i="5"/>
  <c r="P1038" i="5"/>
  <c r="J1039" i="5"/>
  <c r="R1039" i="5"/>
  <c r="L1040" i="5"/>
  <c r="T1040" i="5"/>
  <c r="N1041" i="5"/>
  <c r="H1042" i="5"/>
  <c r="P1042" i="5"/>
  <c r="J1043" i="5"/>
  <c r="R1043" i="5"/>
  <c r="L1044" i="5"/>
  <c r="T1044" i="5"/>
  <c r="N1045" i="5"/>
  <c r="H1046" i="5"/>
  <c r="P1046" i="5"/>
  <c r="J1047" i="5"/>
  <c r="R1047" i="5"/>
  <c r="L1048" i="5"/>
  <c r="T1048" i="5"/>
  <c r="N1049" i="5"/>
  <c r="H1050" i="5"/>
  <c r="P1050" i="5"/>
  <c r="J1051" i="5"/>
  <c r="R1051" i="5"/>
  <c r="L1052" i="5"/>
  <c r="T1052" i="5"/>
  <c r="N1053" i="5"/>
  <c r="H1054" i="5"/>
  <c r="P1054" i="5"/>
  <c r="J1055" i="5"/>
  <c r="R1055" i="5"/>
  <c r="L1056" i="5"/>
  <c r="T1056" i="5"/>
  <c r="N1057" i="5"/>
  <c r="H1058" i="5"/>
  <c r="P1058" i="5"/>
  <c r="J1059" i="5"/>
  <c r="R1059" i="5"/>
  <c r="L1060" i="5"/>
  <c r="T1060" i="5"/>
  <c r="N1061" i="5"/>
  <c r="P1061" i="5"/>
  <c r="H1016" i="5"/>
  <c r="N1019" i="5"/>
  <c r="R1021" i="5"/>
  <c r="H1024" i="5"/>
  <c r="R1025" i="5"/>
  <c r="P1028" i="5"/>
  <c r="T1030" i="5"/>
  <c r="J1033" i="5"/>
  <c r="N1035" i="5"/>
  <c r="R1037" i="5"/>
  <c r="H1040" i="5"/>
  <c r="L1042" i="5"/>
  <c r="P1044" i="5"/>
  <c r="T1046" i="5"/>
  <c r="P1048" i="5"/>
  <c r="T1050" i="5"/>
  <c r="J1053" i="5"/>
  <c r="N1055" i="5"/>
  <c r="R1057" i="5"/>
  <c r="H1060" i="5"/>
  <c r="R1061" i="5"/>
  <c r="K1017" i="5"/>
  <c r="O1019" i="5"/>
  <c r="I1020" i="5"/>
  <c r="U1022" i="5"/>
  <c r="K1025" i="5"/>
  <c r="O1027" i="5"/>
  <c r="K1029" i="5"/>
  <c r="I1032" i="5"/>
  <c r="S1033" i="5"/>
  <c r="K1037" i="5"/>
  <c r="I1040" i="5"/>
  <c r="M1042" i="5"/>
  <c r="Q1044" i="5"/>
  <c r="U1046" i="5"/>
  <c r="S1049" i="5"/>
  <c r="K1053" i="5"/>
  <c r="O1055" i="5"/>
  <c r="U1058" i="5"/>
  <c r="K1061" i="5"/>
  <c r="K1015" i="5"/>
  <c r="S1015" i="5"/>
  <c r="M1016" i="5"/>
  <c r="U1016" i="5"/>
  <c r="O1017" i="5"/>
  <c r="I1018" i="5"/>
  <c r="Q1018" i="5"/>
  <c r="K1019" i="5"/>
  <c r="S1019" i="5"/>
  <c r="M1020" i="5"/>
  <c r="U1020" i="5"/>
  <c r="O1021" i="5"/>
  <c r="I1022" i="5"/>
  <c r="Q1022" i="5"/>
  <c r="K1023" i="5"/>
  <c r="S1023" i="5"/>
  <c r="M1024" i="5"/>
  <c r="U1024" i="5"/>
  <c r="O1025" i="5"/>
  <c r="I1026" i="5"/>
  <c r="Q1026" i="5"/>
  <c r="K1027" i="5"/>
  <c r="S1027" i="5"/>
  <c r="M1028" i="5"/>
  <c r="U1028" i="5"/>
  <c r="O1029" i="5"/>
  <c r="I1030" i="5"/>
  <c r="Q1030" i="5"/>
  <c r="K1031" i="5"/>
  <c r="S1031" i="5"/>
  <c r="M1032" i="5"/>
  <c r="U1032" i="5"/>
  <c r="O1033" i="5"/>
  <c r="I1034" i="5"/>
  <c r="Q1034" i="5"/>
  <c r="K1035" i="5"/>
  <c r="S1035" i="5"/>
  <c r="M1036" i="5"/>
  <c r="U1036" i="5"/>
  <c r="O1037" i="5"/>
  <c r="I1038" i="5"/>
  <c r="Q1038" i="5"/>
  <c r="K1039" i="5"/>
  <c r="S1039" i="5"/>
  <c r="M1040" i="5"/>
  <c r="U1040" i="5"/>
  <c r="O1041" i="5"/>
  <c r="I1042" i="5"/>
  <c r="Q1042" i="5"/>
  <c r="K1043" i="5"/>
  <c r="S1043" i="5"/>
  <c r="M1044" i="5"/>
  <c r="U1044" i="5"/>
  <c r="O1045" i="5"/>
  <c r="I1046" i="5"/>
  <c r="Q1046" i="5"/>
  <c r="K1047" i="5"/>
  <c r="S1047" i="5"/>
  <c r="M1048" i="5"/>
  <c r="U1048" i="5"/>
  <c r="O1049" i="5"/>
  <c r="I1050" i="5"/>
  <c r="Q1050" i="5"/>
  <c r="K1051" i="5"/>
  <c r="S1051" i="5"/>
  <c r="M1052" i="5"/>
  <c r="U1052" i="5"/>
  <c r="O1053" i="5"/>
  <c r="I1054" i="5"/>
  <c r="Q1054" i="5"/>
  <c r="K1055" i="5"/>
  <c r="S1055" i="5"/>
  <c r="M1056" i="5"/>
  <c r="U1056" i="5"/>
  <c r="O1057" i="5"/>
  <c r="I1058" i="5"/>
  <c r="Q1058" i="5"/>
  <c r="K1059" i="5"/>
  <c r="S1059" i="5"/>
  <c r="M1060" i="5"/>
  <c r="U1060" i="5"/>
  <c r="O1061" i="5"/>
  <c r="H1061" i="5"/>
  <c r="Q1061" i="5"/>
  <c r="J1017" i="5"/>
  <c r="T1018" i="5"/>
  <c r="J1021" i="5"/>
  <c r="N1023" i="5"/>
  <c r="L1026" i="5"/>
  <c r="H1028" i="5"/>
  <c r="L1030" i="5"/>
  <c r="P1032" i="5"/>
  <c r="T1034" i="5"/>
  <c r="J1037" i="5"/>
  <c r="N1039" i="5"/>
  <c r="R1041" i="5"/>
  <c r="H1044" i="5"/>
  <c r="L1046" i="5"/>
  <c r="H1048" i="5"/>
  <c r="R1049" i="5"/>
  <c r="H1052" i="5"/>
  <c r="L1054" i="5"/>
  <c r="P1056" i="5"/>
  <c r="T1058" i="5"/>
  <c r="J1061" i="5"/>
  <c r="Q1016" i="5"/>
  <c r="U1018" i="5"/>
  <c r="Q1020" i="5"/>
  <c r="M1022" i="5"/>
  <c r="Q1024" i="5"/>
  <c r="U1026" i="5"/>
  <c r="S1029" i="5"/>
  <c r="O1031" i="5"/>
  <c r="M1034" i="5"/>
  <c r="Q1036" i="5"/>
  <c r="O1039" i="5"/>
  <c r="S1041" i="5"/>
  <c r="I1044" i="5"/>
  <c r="M1046" i="5"/>
  <c r="K1049" i="5"/>
  <c r="Q1052" i="5"/>
  <c r="U1054" i="5"/>
  <c r="M1058" i="5"/>
  <c r="Q1060" i="5"/>
  <c r="L1015" i="5"/>
  <c r="T1015" i="5"/>
  <c r="N1016" i="5"/>
  <c r="H1017" i="5"/>
  <c r="P1017" i="5"/>
  <c r="J1018" i="5"/>
  <c r="R1018" i="5"/>
  <c r="L1019" i="5"/>
  <c r="T1019" i="5"/>
  <c r="N1020" i="5"/>
  <c r="H1021" i="5"/>
  <c r="P1021" i="5"/>
  <c r="J1022" i="5"/>
  <c r="R1022" i="5"/>
  <c r="L1023" i="5"/>
  <c r="T1023" i="5"/>
  <c r="N1024" i="5"/>
  <c r="H1025" i="5"/>
  <c r="P1025" i="5"/>
  <c r="J1026" i="5"/>
  <c r="R1026" i="5"/>
  <c r="L1027" i="5"/>
  <c r="T1027" i="5"/>
  <c r="N1028" i="5"/>
  <c r="H1029" i="5"/>
  <c r="P1029" i="5"/>
  <c r="J1030" i="5"/>
  <c r="R1030" i="5"/>
  <c r="L1031" i="5"/>
  <c r="T1031" i="5"/>
  <c r="N1032" i="5"/>
  <c r="H1033" i="5"/>
  <c r="P1033" i="5"/>
  <c r="J1034" i="5"/>
  <c r="R1034" i="5"/>
  <c r="L1035" i="5"/>
  <c r="T1035" i="5"/>
  <c r="N1036" i="5"/>
  <c r="H1037" i="5"/>
  <c r="P1037" i="5"/>
  <c r="J1038" i="5"/>
  <c r="R1038" i="5"/>
  <c r="L1039" i="5"/>
  <c r="T1039" i="5"/>
  <c r="N1040" i="5"/>
  <c r="H1041" i="5"/>
  <c r="P1041" i="5"/>
  <c r="J1042" i="5"/>
  <c r="R1042" i="5"/>
  <c r="L1043" i="5"/>
  <c r="T1043" i="5"/>
  <c r="N1044" i="5"/>
  <c r="H1045" i="5"/>
  <c r="P1045" i="5"/>
  <c r="J1046" i="5"/>
  <c r="R1046" i="5"/>
  <c r="L1047" i="5"/>
  <c r="T1047" i="5"/>
  <c r="N1048" i="5"/>
  <c r="H1049" i="5"/>
  <c r="P1049" i="5"/>
  <c r="J1050" i="5"/>
  <c r="R1050" i="5"/>
  <c r="L1051" i="5"/>
  <c r="T1051" i="5"/>
  <c r="N1052" i="5"/>
  <c r="H1053" i="5"/>
  <c r="P1053" i="5"/>
  <c r="J1054" i="5"/>
  <c r="R1054" i="5"/>
  <c r="L1055" i="5"/>
  <c r="T1055" i="5"/>
  <c r="N1056" i="5"/>
  <c r="H1057" i="5"/>
  <c r="P1057" i="5"/>
  <c r="J1058" i="5"/>
  <c r="R1058" i="5"/>
  <c r="L1059" i="5"/>
  <c r="T1059" i="5"/>
  <c r="N1060" i="5"/>
  <c r="N1015" i="5"/>
  <c r="L1018" i="5"/>
  <c r="P1020" i="5"/>
  <c r="T1022" i="5"/>
  <c r="P1024" i="5"/>
  <c r="T1026" i="5"/>
  <c r="R1029" i="5"/>
  <c r="H1032" i="5"/>
  <c r="L1034" i="5"/>
  <c r="P1036" i="5"/>
  <c r="T1038" i="5"/>
  <c r="J1041" i="5"/>
  <c r="N1043" i="5"/>
  <c r="R1045" i="5"/>
  <c r="J1049" i="5"/>
  <c r="N1051" i="5"/>
  <c r="R1053" i="5"/>
  <c r="H1056" i="5"/>
  <c r="L1058" i="5"/>
  <c r="P1060" i="5"/>
  <c r="I1016" i="5"/>
  <c r="M1018" i="5"/>
  <c r="K1021" i="5"/>
  <c r="I1024" i="5"/>
  <c r="M1026" i="5"/>
  <c r="I1028" i="5"/>
  <c r="U1030" i="5"/>
  <c r="K1033" i="5"/>
  <c r="I1036" i="5"/>
  <c r="U1038" i="5"/>
  <c r="Q1040" i="5"/>
  <c r="O1043" i="5"/>
  <c r="O1047" i="5"/>
  <c r="U1050" i="5"/>
  <c r="M1054" i="5"/>
  <c r="Q1056" i="5"/>
  <c r="I1060" i="5"/>
  <c r="M1015" i="5"/>
  <c r="U1015" i="5"/>
  <c r="O1016" i="5"/>
  <c r="I1017" i="5"/>
  <c r="Q1017" i="5"/>
  <c r="K1018" i="5"/>
  <c r="S1018" i="5"/>
  <c r="M1019" i="5"/>
  <c r="U1019" i="5"/>
  <c r="O1020" i="5"/>
  <c r="I1021" i="5"/>
  <c r="Q1021" i="5"/>
  <c r="K1022" i="5"/>
  <c r="S1022" i="5"/>
  <c r="M1023" i="5"/>
  <c r="U1023" i="5"/>
  <c r="O1024" i="5"/>
  <c r="I1025" i="5"/>
  <c r="Q1025" i="5"/>
  <c r="K1026" i="5"/>
  <c r="S1026" i="5"/>
  <c r="M1027" i="5"/>
  <c r="U1027" i="5"/>
  <c r="O1028" i="5"/>
  <c r="I1029" i="5"/>
  <c r="Q1029" i="5"/>
  <c r="K1030" i="5"/>
  <c r="S1030" i="5"/>
  <c r="M1031" i="5"/>
  <c r="U1031" i="5"/>
  <c r="O1032" i="5"/>
  <c r="I1033" i="5"/>
  <c r="Q1033" i="5"/>
  <c r="K1034" i="5"/>
  <c r="S1034" i="5"/>
  <c r="M1035" i="5"/>
  <c r="U1035" i="5"/>
  <c r="O1036" i="5"/>
  <c r="I1037" i="5"/>
  <c r="Q1037" i="5"/>
  <c r="K1038" i="5"/>
  <c r="S1038" i="5"/>
  <c r="M1039" i="5"/>
  <c r="U1039" i="5"/>
  <c r="O1040" i="5"/>
  <c r="I1041" i="5"/>
  <c r="Q1041" i="5"/>
  <c r="K1042" i="5"/>
  <c r="S1042" i="5"/>
  <c r="M1043" i="5"/>
  <c r="U1043" i="5"/>
  <c r="O1044" i="5"/>
  <c r="I1045" i="5"/>
  <c r="Q1045" i="5"/>
  <c r="K1046" i="5"/>
  <c r="S1046" i="5"/>
  <c r="M1047" i="5"/>
  <c r="U1047" i="5"/>
  <c r="O1048" i="5"/>
  <c r="I1049" i="5"/>
  <c r="Q1049" i="5"/>
  <c r="K1050" i="5"/>
  <c r="S1050" i="5"/>
  <c r="M1051" i="5"/>
  <c r="U1051" i="5"/>
  <c r="O1052" i="5"/>
  <c r="I1053" i="5"/>
  <c r="Q1053" i="5"/>
  <c r="K1054" i="5"/>
  <c r="S1054" i="5"/>
  <c r="M1055" i="5"/>
  <c r="U1055" i="5"/>
  <c r="O1056" i="5"/>
  <c r="I1057" i="5"/>
  <c r="Q1057" i="5"/>
  <c r="K1058" i="5"/>
  <c r="S1058" i="5"/>
  <c r="M1059" i="5"/>
  <c r="U1059" i="5"/>
  <c r="O1060" i="5"/>
  <c r="I1061" i="5"/>
  <c r="P1016" i="5"/>
  <c r="R1017" i="5"/>
  <c r="H1020" i="5"/>
  <c r="L1022" i="5"/>
  <c r="J1025" i="5"/>
  <c r="N1027" i="5"/>
  <c r="J1029" i="5"/>
  <c r="N1031" i="5"/>
  <c r="R1033" i="5"/>
  <c r="H1036" i="5"/>
  <c r="L1038" i="5"/>
  <c r="P1040" i="5"/>
  <c r="T1042" i="5"/>
  <c r="J1045" i="5"/>
  <c r="N1047" i="5"/>
  <c r="L1050" i="5"/>
  <c r="P1052" i="5"/>
  <c r="T1054" i="5"/>
  <c r="J1057" i="5"/>
  <c r="N1059" i="5"/>
  <c r="O1015" i="5"/>
  <c r="S1017" i="5"/>
  <c r="S1021" i="5"/>
  <c r="O1023" i="5"/>
  <c r="S1025" i="5"/>
  <c r="Q1028" i="5"/>
  <c r="M1030" i="5"/>
  <c r="Q1032" i="5"/>
  <c r="U1034" i="5"/>
  <c r="S1037" i="5"/>
  <c r="K1041" i="5"/>
  <c r="K1045" i="5"/>
  <c r="I1048" i="5"/>
  <c r="M1050" i="5"/>
  <c r="S1053" i="5"/>
  <c r="I1056" i="5"/>
  <c r="O1059" i="5"/>
  <c r="U1014" i="5"/>
  <c r="M1014" i="5"/>
  <c r="T1013" i="5"/>
  <c r="L1013" i="5"/>
  <c r="S1012" i="5"/>
  <c r="K1012" i="5"/>
  <c r="R1011" i="5"/>
  <c r="J1011" i="5"/>
  <c r="Q1010" i="5"/>
  <c r="I1010" i="5"/>
  <c r="P1009" i="5"/>
  <c r="H1009" i="5"/>
  <c r="O1008" i="5"/>
  <c r="N1007" i="5"/>
  <c r="U1006" i="5"/>
  <c r="M1006" i="5"/>
  <c r="T1005" i="5"/>
  <c r="L1005" i="5"/>
  <c r="S1004" i="5"/>
  <c r="K1004" i="5"/>
  <c r="R1003" i="5"/>
  <c r="J1003" i="5"/>
  <c r="Q1002" i="5"/>
  <c r="I1002" i="5"/>
  <c r="P1001" i="5"/>
  <c r="H1001" i="5"/>
  <c r="O1000" i="5"/>
  <c r="N999" i="5"/>
  <c r="U998" i="5"/>
  <c r="M998" i="5"/>
  <c r="T997" i="5"/>
  <c r="L997" i="5"/>
  <c r="S996" i="5"/>
  <c r="K996" i="5"/>
  <c r="R995" i="5"/>
  <c r="J995" i="5"/>
  <c r="Q994" i="5"/>
  <c r="I994" i="5"/>
  <c r="P993" i="5"/>
  <c r="H993" i="5"/>
  <c r="O992" i="5"/>
  <c r="N991" i="5"/>
  <c r="U990" i="5"/>
  <c r="M990" i="5"/>
  <c r="T989" i="5"/>
  <c r="L989" i="5"/>
  <c r="S988" i="5"/>
  <c r="K988" i="5"/>
  <c r="R987" i="5"/>
  <c r="J987" i="5"/>
  <c r="Q986" i="5"/>
  <c r="I986" i="5"/>
  <c r="P985" i="5"/>
  <c r="H985" i="5"/>
  <c r="O984" i="5"/>
  <c r="N983" i="5"/>
  <c r="U982" i="5"/>
  <c r="M982" i="5"/>
  <c r="T981" i="5"/>
  <c r="L981" i="5"/>
  <c r="S980" i="5"/>
  <c r="K980" i="5"/>
  <c r="R979" i="5"/>
  <c r="J979" i="5"/>
  <c r="Q978" i="5"/>
  <c r="I978" i="5"/>
  <c r="P977" i="5"/>
  <c r="H977" i="5"/>
  <c r="O976" i="5"/>
  <c r="N975" i="5"/>
  <c r="U974" i="5"/>
  <c r="M974" i="5"/>
  <c r="T973" i="5"/>
  <c r="L973" i="5"/>
  <c r="S972" i="5"/>
  <c r="K972" i="5"/>
  <c r="R971" i="5"/>
  <c r="J971" i="5"/>
  <c r="Q970" i="5"/>
  <c r="I970" i="5"/>
  <c r="P969" i="5"/>
  <c r="H969" i="5"/>
  <c r="O968" i="5"/>
  <c r="N967" i="5"/>
  <c r="U966" i="5"/>
  <c r="M966" i="5"/>
  <c r="T965" i="5"/>
  <c r="L965" i="5"/>
  <c r="S964" i="5"/>
  <c r="K964" i="5"/>
  <c r="R963" i="5"/>
  <c r="J963" i="5"/>
  <c r="Q962" i="5"/>
  <c r="I962" i="5"/>
  <c r="P961" i="5"/>
  <c r="H961" i="5"/>
  <c r="O960" i="5"/>
  <c r="N959" i="5"/>
  <c r="U958" i="5"/>
  <c r="M958" i="5"/>
  <c r="T957" i="5"/>
  <c r="L957" i="5"/>
  <c r="S956" i="5"/>
  <c r="K956" i="5"/>
  <c r="R955" i="5"/>
  <c r="J955" i="5"/>
  <c r="Q954" i="5"/>
  <c r="I954" i="5"/>
  <c r="P953" i="5"/>
  <c r="H953" i="5"/>
  <c r="O952" i="5"/>
  <c r="N951" i="5"/>
  <c r="U950" i="5"/>
  <c r="M950" i="5"/>
  <c r="T949" i="5"/>
  <c r="L949" i="5"/>
  <c r="S948" i="5"/>
  <c r="K948" i="5"/>
  <c r="R947" i="5"/>
  <c r="J947" i="5"/>
  <c r="Q946" i="5"/>
  <c r="I946" i="5"/>
  <c r="P945" i="5"/>
  <c r="H945" i="5"/>
  <c r="O944" i="5"/>
  <c r="N943" i="5"/>
  <c r="U942" i="5"/>
  <c r="M942" i="5"/>
  <c r="T941" i="5"/>
  <c r="L941" i="5"/>
  <c r="S940" i="5"/>
  <c r="K940" i="5"/>
  <c r="R939" i="5"/>
  <c r="T1014" i="5"/>
  <c r="L1014" i="5"/>
  <c r="S1013" i="5"/>
  <c r="K1013" i="5"/>
  <c r="R1012" i="5"/>
  <c r="J1012" i="5"/>
  <c r="Q1011" i="5"/>
  <c r="I1011" i="5"/>
  <c r="P1010" i="5"/>
  <c r="H1010" i="5"/>
  <c r="O1009" i="5"/>
  <c r="N1008" i="5"/>
  <c r="U1007" i="5"/>
  <c r="M1007" i="5"/>
  <c r="T1006" i="5"/>
  <c r="L1006" i="5"/>
  <c r="S1005" i="5"/>
  <c r="K1005" i="5"/>
  <c r="R1004" i="5"/>
  <c r="J1004" i="5"/>
  <c r="Q1003" i="5"/>
  <c r="I1003" i="5"/>
  <c r="P1002" i="5"/>
  <c r="H1002" i="5"/>
  <c r="O1001" i="5"/>
  <c r="N1000" i="5"/>
  <c r="U999" i="5"/>
  <c r="M999" i="5"/>
  <c r="T998" i="5"/>
  <c r="L998" i="5"/>
  <c r="S997" i="5"/>
  <c r="K997" i="5"/>
  <c r="R996" i="5"/>
  <c r="J996" i="5"/>
  <c r="Q995" i="5"/>
  <c r="I995" i="5"/>
  <c r="P994" i="5"/>
  <c r="H994" i="5"/>
  <c r="O993" i="5"/>
  <c r="N992" i="5"/>
  <c r="U991" i="5"/>
  <c r="M991" i="5"/>
  <c r="T990" i="5"/>
  <c r="L990" i="5"/>
  <c r="S989" i="5"/>
  <c r="K989" i="5"/>
  <c r="R988" i="5"/>
  <c r="J988" i="5"/>
  <c r="Q987" i="5"/>
  <c r="I987" i="5"/>
  <c r="P986" i="5"/>
  <c r="H986" i="5"/>
  <c r="O985" i="5"/>
  <c r="N984" i="5"/>
  <c r="U983" i="5"/>
  <c r="M983" i="5"/>
  <c r="T982" i="5"/>
  <c r="L982" i="5"/>
  <c r="S981" i="5"/>
  <c r="K981" i="5"/>
  <c r="R980" i="5"/>
  <c r="J980" i="5"/>
  <c r="Q979" i="5"/>
  <c r="I979" i="5"/>
  <c r="P978" i="5"/>
  <c r="H978" i="5"/>
  <c r="O977" i="5"/>
  <c r="N976" i="5"/>
  <c r="U975" i="5"/>
  <c r="M975" i="5"/>
  <c r="T974" i="5"/>
  <c r="L974" i="5"/>
  <c r="S973" i="5"/>
  <c r="K973" i="5"/>
  <c r="R972" i="5"/>
  <c r="J972" i="5"/>
  <c r="Q971" i="5"/>
  <c r="I971" i="5"/>
  <c r="P970" i="5"/>
  <c r="H970" i="5"/>
  <c r="O969" i="5"/>
  <c r="N968" i="5"/>
  <c r="U967" i="5"/>
  <c r="M967" i="5"/>
  <c r="T966" i="5"/>
  <c r="L966" i="5"/>
  <c r="S965" i="5"/>
  <c r="K965" i="5"/>
  <c r="R964" i="5"/>
  <c r="J964" i="5"/>
  <c r="Q963" i="5"/>
  <c r="I963" i="5"/>
  <c r="P962" i="5"/>
  <c r="H962" i="5"/>
  <c r="O961" i="5"/>
  <c r="N960" i="5"/>
  <c r="U959" i="5"/>
  <c r="M959" i="5"/>
  <c r="T958" i="5"/>
  <c r="L958" i="5"/>
  <c r="S957" i="5"/>
  <c r="K957" i="5"/>
  <c r="R956" i="5"/>
  <c r="J956" i="5"/>
  <c r="Q955" i="5"/>
  <c r="I955" i="5"/>
  <c r="P954" i="5"/>
  <c r="H954" i="5"/>
  <c r="O953" i="5"/>
  <c r="N952" i="5"/>
  <c r="U951" i="5"/>
  <c r="M951" i="5"/>
  <c r="T950" i="5"/>
  <c r="L950" i="5"/>
  <c r="S949" i="5"/>
  <c r="K949" i="5"/>
  <c r="R948" i="5"/>
  <c r="J948" i="5"/>
  <c r="Q947" i="5"/>
  <c r="I947" i="5"/>
  <c r="P946" i="5"/>
  <c r="S1014" i="5"/>
  <c r="K1014" i="5"/>
  <c r="R1013" i="5"/>
  <c r="J1013" i="5"/>
  <c r="Q1012" i="5"/>
  <c r="I1012" i="5"/>
  <c r="P1011" i="5"/>
  <c r="H1011" i="5"/>
  <c r="O1010" i="5"/>
  <c r="N1009" i="5"/>
  <c r="U1008" i="5"/>
  <c r="M1008" i="5"/>
  <c r="T1007" i="5"/>
  <c r="L1007" i="5"/>
  <c r="S1006" i="5"/>
  <c r="K1006" i="5"/>
  <c r="R1005" i="5"/>
  <c r="J1005" i="5"/>
  <c r="Q1004" i="5"/>
  <c r="I1004" i="5"/>
  <c r="P1003" i="5"/>
  <c r="H1003" i="5"/>
  <c r="O1002" i="5"/>
  <c r="N1001" i="5"/>
  <c r="U1000" i="5"/>
  <c r="M1000" i="5"/>
  <c r="T999" i="5"/>
  <c r="L999" i="5"/>
  <c r="S998" i="5"/>
  <c r="K998" i="5"/>
  <c r="R997" i="5"/>
  <c r="J997" i="5"/>
  <c r="Q996" i="5"/>
  <c r="I996" i="5"/>
  <c r="P995" i="5"/>
  <c r="H995" i="5"/>
  <c r="O994" i="5"/>
  <c r="N993" i="5"/>
  <c r="U992" i="5"/>
  <c r="M992" i="5"/>
  <c r="T991" i="5"/>
  <c r="L991" i="5"/>
  <c r="S990" i="5"/>
  <c r="K990" i="5"/>
  <c r="R989" i="5"/>
  <c r="J989" i="5"/>
  <c r="Q988" i="5"/>
  <c r="I988" i="5"/>
  <c r="P987" i="5"/>
  <c r="H987" i="5"/>
  <c r="O986" i="5"/>
  <c r="N985" i="5"/>
  <c r="U984" i="5"/>
  <c r="M984" i="5"/>
  <c r="T983" i="5"/>
  <c r="L983" i="5"/>
  <c r="S982" i="5"/>
  <c r="K982" i="5"/>
  <c r="R981" i="5"/>
  <c r="J981" i="5"/>
  <c r="Q980" i="5"/>
  <c r="I980" i="5"/>
  <c r="P979" i="5"/>
  <c r="H979" i="5"/>
  <c r="O978" i="5"/>
  <c r="N977" i="5"/>
  <c r="U976" i="5"/>
  <c r="M976" i="5"/>
  <c r="T975" i="5"/>
  <c r="L975" i="5"/>
  <c r="S974" i="5"/>
  <c r="K974" i="5"/>
  <c r="R973" i="5"/>
  <c r="J973" i="5"/>
  <c r="Q972" i="5"/>
  <c r="I972" i="5"/>
  <c r="P971" i="5"/>
  <c r="H971" i="5"/>
  <c r="O970" i="5"/>
  <c r="N969" i="5"/>
  <c r="U968" i="5"/>
  <c r="M968" i="5"/>
  <c r="T967" i="5"/>
  <c r="L967" i="5"/>
  <c r="S966" i="5"/>
  <c r="K966" i="5"/>
  <c r="R965" i="5"/>
  <c r="J965" i="5"/>
  <c r="Q964" i="5"/>
  <c r="I964" i="5"/>
  <c r="P963" i="5"/>
  <c r="H963" i="5"/>
  <c r="O962" i="5"/>
  <c r="N961" i="5"/>
  <c r="U960" i="5"/>
  <c r="M960" i="5"/>
  <c r="T959" i="5"/>
  <c r="L959" i="5"/>
  <c r="S958" i="5"/>
  <c r="K958" i="5"/>
  <c r="R957" i="5"/>
  <c r="J957" i="5"/>
  <c r="Q956" i="5"/>
  <c r="I956" i="5"/>
  <c r="P955" i="5"/>
  <c r="H955" i="5"/>
  <c r="O954" i="5"/>
  <c r="N953" i="5"/>
  <c r="U952" i="5"/>
  <c r="M952" i="5"/>
  <c r="T951" i="5"/>
  <c r="L951" i="5"/>
  <c r="S950" i="5"/>
  <c r="K950" i="5"/>
  <c r="R949" i="5"/>
  <c r="J949" i="5"/>
  <c r="Q948" i="5"/>
  <c r="I948" i="5"/>
  <c r="P947" i="5"/>
  <c r="H947" i="5"/>
  <c r="O946" i="5"/>
  <c r="N945" i="5"/>
  <c r="U944" i="5"/>
  <c r="M944" i="5"/>
  <c r="T943" i="5"/>
  <c r="L943" i="5"/>
  <c r="S942" i="5"/>
  <c r="K942" i="5"/>
  <c r="R941" i="5"/>
  <c r="J941" i="5"/>
  <c r="Q940" i="5"/>
  <c r="I940" i="5"/>
  <c r="P939" i="5"/>
  <c r="H939" i="5"/>
  <c r="O938" i="5"/>
  <c r="N937" i="5"/>
  <c r="U936" i="5"/>
  <c r="M936" i="5"/>
  <c r="T935" i="5"/>
  <c r="L935" i="5"/>
  <c r="S934" i="5"/>
  <c r="K934" i="5"/>
  <c r="R933" i="5"/>
  <c r="J933" i="5"/>
  <c r="Q932" i="5"/>
  <c r="I932" i="5"/>
  <c r="P931" i="5"/>
  <c r="H931" i="5"/>
  <c r="O930" i="5"/>
  <c r="N929" i="5"/>
  <c r="U928" i="5"/>
  <c r="M928" i="5"/>
  <c r="T927" i="5"/>
  <c r="L927" i="5"/>
  <c r="S926" i="5"/>
  <c r="K926" i="5"/>
  <c r="R925" i="5"/>
  <c r="J925" i="5"/>
  <c r="Q924" i="5"/>
  <c r="I924" i="5"/>
  <c r="P923" i="5"/>
  <c r="H923" i="5"/>
  <c r="O922" i="5"/>
  <c r="N921" i="5"/>
  <c r="U920" i="5"/>
  <c r="M920" i="5"/>
  <c r="T919" i="5"/>
  <c r="L919" i="5"/>
  <c r="S918" i="5"/>
  <c r="K918" i="5"/>
  <c r="R917" i="5"/>
  <c r="R1014" i="5"/>
  <c r="J1014" i="5"/>
  <c r="Q1013" i="5"/>
  <c r="I1013" i="5"/>
  <c r="P1012" i="5"/>
  <c r="H1012" i="5"/>
  <c r="O1011" i="5"/>
  <c r="N1010" i="5"/>
  <c r="U1009" i="5"/>
  <c r="M1009" i="5"/>
  <c r="T1008" i="5"/>
  <c r="L1008" i="5"/>
  <c r="S1007" i="5"/>
  <c r="K1007" i="5"/>
  <c r="R1006" i="5"/>
  <c r="J1006" i="5"/>
  <c r="Q1005" i="5"/>
  <c r="I1005" i="5"/>
  <c r="P1004" i="5"/>
  <c r="H1004" i="5"/>
  <c r="O1003" i="5"/>
  <c r="N1002" i="5"/>
  <c r="U1001" i="5"/>
  <c r="M1001" i="5"/>
  <c r="T1000" i="5"/>
  <c r="L1000" i="5"/>
  <c r="S999" i="5"/>
  <c r="K999" i="5"/>
  <c r="R998" i="5"/>
  <c r="J998" i="5"/>
  <c r="Q997" i="5"/>
  <c r="I997" i="5"/>
  <c r="P996" i="5"/>
  <c r="H996" i="5"/>
  <c r="O995" i="5"/>
  <c r="N994" i="5"/>
  <c r="U993" i="5"/>
  <c r="M993" i="5"/>
  <c r="T992" i="5"/>
  <c r="L992" i="5"/>
  <c r="S991" i="5"/>
  <c r="K991" i="5"/>
  <c r="R990" i="5"/>
  <c r="J990" i="5"/>
  <c r="Q989" i="5"/>
  <c r="I989" i="5"/>
  <c r="P988" i="5"/>
  <c r="H988" i="5"/>
  <c r="O987" i="5"/>
  <c r="N986" i="5"/>
  <c r="U985" i="5"/>
  <c r="M985" i="5"/>
  <c r="T984" i="5"/>
  <c r="L984" i="5"/>
  <c r="S983" i="5"/>
  <c r="K983" i="5"/>
  <c r="R982" i="5"/>
  <c r="J982" i="5"/>
  <c r="Q981" i="5"/>
  <c r="I981" i="5"/>
  <c r="P980" i="5"/>
  <c r="H980" i="5"/>
  <c r="O979" i="5"/>
  <c r="N978" i="5"/>
  <c r="U977" i="5"/>
  <c r="M977" i="5"/>
  <c r="T976" i="5"/>
  <c r="L976" i="5"/>
  <c r="S975" i="5"/>
  <c r="K975" i="5"/>
  <c r="R974" i="5"/>
  <c r="J974" i="5"/>
  <c r="Q973" i="5"/>
  <c r="I973" i="5"/>
  <c r="P972" i="5"/>
  <c r="H972" i="5"/>
  <c r="O971" i="5"/>
  <c r="N970" i="5"/>
  <c r="U969" i="5"/>
  <c r="M969" i="5"/>
  <c r="T968" i="5"/>
  <c r="L968" i="5"/>
  <c r="S967" i="5"/>
  <c r="K967" i="5"/>
  <c r="R966" i="5"/>
  <c r="J966" i="5"/>
  <c r="Q965" i="5"/>
  <c r="I965" i="5"/>
  <c r="P964" i="5"/>
  <c r="H964" i="5"/>
  <c r="O963" i="5"/>
  <c r="N962" i="5"/>
  <c r="U961" i="5"/>
  <c r="M961" i="5"/>
  <c r="T960" i="5"/>
  <c r="L960" i="5"/>
  <c r="S959" i="5"/>
  <c r="K959" i="5"/>
  <c r="R958" i="5"/>
  <c r="J958" i="5"/>
  <c r="Q957" i="5"/>
  <c r="I957" i="5"/>
  <c r="P956" i="5"/>
  <c r="H956" i="5"/>
  <c r="O955" i="5"/>
  <c r="N954" i="5"/>
  <c r="U953" i="5"/>
  <c r="M953" i="5"/>
  <c r="T952" i="5"/>
  <c r="L952" i="5"/>
  <c r="S951" i="5"/>
  <c r="K951" i="5"/>
  <c r="R950" i="5"/>
  <c r="J950" i="5"/>
  <c r="Q1014" i="5"/>
  <c r="I1014" i="5"/>
  <c r="P1013" i="5"/>
  <c r="H1013" i="5"/>
  <c r="O1012" i="5"/>
  <c r="N1011" i="5"/>
  <c r="U1010" i="5"/>
  <c r="M1010" i="5"/>
  <c r="T1009" i="5"/>
  <c r="L1009" i="5"/>
  <c r="S1008" i="5"/>
  <c r="K1008" i="5"/>
  <c r="R1007" i="5"/>
  <c r="J1007" i="5"/>
  <c r="Q1006" i="5"/>
  <c r="I1006" i="5"/>
  <c r="P1005" i="5"/>
  <c r="H1005" i="5"/>
  <c r="O1004" i="5"/>
  <c r="N1003" i="5"/>
  <c r="U1002" i="5"/>
  <c r="M1002" i="5"/>
  <c r="T1001" i="5"/>
  <c r="L1001" i="5"/>
  <c r="S1000" i="5"/>
  <c r="K1000" i="5"/>
  <c r="R999" i="5"/>
  <c r="J999" i="5"/>
  <c r="Q998" i="5"/>
  <c r="I998" i="5"/>
  <c r="P997" i="5"/>
  <c r="H997" i="5"/>
  <c r="O996" i="5"/>
  <c r="N995" i="5"/>
  <c r="U994" i="5"/>
  <c r="M994" i="5"/>
  <c r="T993" i="5"/>
  <c r="L993" i="5"/>
  <c r="S992" i="5"/>
  <c r="K992" i="5"/>
  <c r="R991" i="5"/>
  <c r="J991" i="5"/>
  <c r="Q990" i="5"/>
  <c r="I990" i="5"/>
  <c r="P989" i="5"/>
  <c r="H989" i="5"/>
  <c r="O988" i="5"/>
  <c r="N987" i="5"/>
  <c r="U986" i="5"/>
  <c r="M986" i="5"/>
  <c r="T985" i="5"/>
  <c r="L985" i="5"/>
  <c r="S984" i="5"/>
  <c r="K984" i="5"/>
  <c r="R983" i="5"/>
  <c r="J983" i="5"/>
  <c r="Q982" i="5"/>
  <c r="I982" i="5"/>
  <c r="P981" i="5"/>
  <c r="H981" i="5"/>
  <c r="O980" i="5"/>
  <c r="N979" i="5"/>
  <c r="U978" i="5"/>
  <c r="M978" i="5"/>
  <c r="T977" i="5"/>
  <c r="L977" i="5"/>
  <c r="S976" i="5"/>
  <c r="K976" i="5"/>
  <c r="R975" i="5"/>
  <c r="J975" i="5"/>
  <c r="Q974" i="5"/>
  <c r="I974" i="5"/>
  <c r="P973" i="5"/>
  <c r="H973" i="5"/>
  <c r="O972" i="5"/>
  <c r="N971" i="5"/>
  <c r="U970" i="5"/>
  <c r="M970" i="5"/>
  <c r="T969" i="5"/>
  <c r="L969" i="5"/>
  <c r="S968" i="5"/>
  <c r="K968" i="5"/>
  <c r="R967" i="5"/>
  <c r="J967" i="5"/>
  <c r="Q966" i="5"/>
  <c r="I966" i="5"/>
  <c r="P965" i="5"/>
  <c r="H965" i="5"/>
  <c r="O964" i="5"/>
  <c r="N963" i="5"/>
  <c r="U962" i="5"/>
  <c r="M962" i="5"/>
  <c r="T961" i="5"/>
  <c r="L961" i="5"/>
  <c r="S960" i="5"/>
  <c r="K960" i="5"/>
  <c r="R959" i="5"/>
  <c r="J959" i="5"/>
  <c r="Q958" i="5"/>
  <c r="I958" i="5"/>
  <c r="P957" i="5"/>
  <c r="H957" i="5"/>
  <c r="O956" i="5"/>
  <c r="N955" i="5"/>
  <c r="U954" i="5"/>
  <c r="M954" i="5"/>
  <c r="T953" i="5"/>
  <c r="L953" i="5"/>
  <c r="S952" i="5"/>
  <c r="K952" i="5"/>
  <c r="R951" i="5"/>
  <c r="J951" i="5"/>
  <c r="Q950" i="5"/>
  <c r="I950" i="5"/>
  <c r="P949" i="5"/>
  <c r="H949" i="5"/>
  <c r="O948" i="5"/>
  <c r="N947" i="5"/>
  <c r="U946" i="5"/>
  <c r="M946" i="5"/>
  <c r="T945" i="5"/>
  <c r="L945" i="5"/>
  <c r="S944" i="5"/>
  <c r="K944" i="5"/>
  <c r="R943" i="5"/>
  <c r="J943" i="5"/>
  <c r="Q942" i="5"/>
  <c r="I942" i="5"/>
  <c r="P941" i="5"/>
  <c r="H941" i="5"/>
  <c r="P1014" i="5"/>
  <c r="H1014" i="5"/>
  <c r="O1013" i="5"/>
  <c r="N1012" i="5"/>
  <c r="U1011" i="5"/>
  <c r="M1011" i="5"/>
  <c r="T1010" i="5"/>
  <c r="L1010" i="5"/>
  <c r="S1009" i="5"/>
  <c r="K1009" i="5"/>
  <c r="R1008" i="5"/>
  <c r="J1008" i="5"/>
  <c r="Q1007" i="5"/>
  <c r="I1007" i="5"/>
  <c r="P1006" i="5"/>
  <c r="H1006" i="5"/>
  <c r="O1005" i="5"/>
  <c r="N1004" i="5"/>
  <c r="U1003" i="5"/>
  <c r="M1003" i="5"/>
  <c r="T1002" i="5"/>
  <c r="L1002" i="5"/>
  <c r="S1001" i="5"/>
  <c r="K1001" i="5"/>
  <c r="R1000" i="5"/>
  <c r="J1000" i="5"/>
  <c r="Q999" i="5"/>
  <c r="I999" i="5"/>
  <c r="P998" i="5"/>
  <c r="H998" i="5"/>
  <c r="O997" i="5"/>
  <c r="N996" i="5"/>
  <c r="U995" i="5"/>
  <c r="M995" i="5"/>
  <c r="T994" i="5"/>
  <c r="L994" i="5"/>
  <c r="S993" i="5"/>
  <c r="K993" i="5"/>
  <c r="R992" i="5"/>
  <c r="J992" i="5"/>
  <c r="Q991" i="5"/>
  <c r="I991" i="5"/>
  <c r="P990" i="5"/>
  <c r="H990" i="5"/>
  <c r="O989" i="5"/>
  <c r="N988" i="5"/>
  <c r="U987" i="5"/>
  <c r="M987" i="5"/>
  <c r="T986" i="5"/>
  <c r="L986" i="5"/>
  <c r="S985" i="5"/>
  <c r="K985" i="5"/>
  <c r="R984" i="5"/>
  <c r="J984" i="5"/>
  <c r="Q983" i="5"/>
  <c r="I983" i="5"/>
  <c r="P982" i="5"/>
  <c r="H982" i="5"/>
  <c r="O981" i="5"/>
  <c r="N980" i="5"/>
  <c r="U979" i="5"/>
  <c r="M979" i="5"/>
  <c r="T978" i="5"/>
  <c r="L978" i="5"/>
  <c r="S977" i="5"/>
  <c r="K977" i="5"/>
  <c r="R976" i="5"/>
  <c r="J976" i="5"/>
  <c r="Q975" i="5"/>
  <c r="I975" i="5"/>
  <c r="P974" i="5"/>
  <c r="H974" i="5"/>
  <c r="O973" i="5"/>
  <c r="N972" i="5"/>
  <c r="U971" i="5"/>
  <c r="M971" i="5"/>
  <c r="T970" i="5"/>
  <c r="L970" i="5"/>
  <c r="S969" i="5"/>
  <c r="K969" i="5"/>
  <c r="R968" i="5"/>
  <c r="J968" i="5"/>
  <c r="Q967" i="5"/>
  <c r="I967" i="5"/>
  <c r="P966" i="5"/>
  <c r="H966" i="5"/>
  <c r="O965" i="5"/>
  <c r="N964" i="5"/>
  <c r="U963" i="5"/>
  <c r="M963" i="5"/>
  <c r="T962" i="5"/>
  <c r="L962" i="5"/>
  <c r="S961" i="5"/>
  <c r="K961" i="5"/>
  <c r="R960" i="5"/>
  <c r="J960" i="5"/>
  <c r="Q959" i="5"/>
  <c r="I959" i="5"/>
  <c r="P958" i="5"/>
  <c r="H958" i="5"/>
  <c r="O957" i="5"/>
  <c r="N956" i="5"/>
  <c r="U955" i="5"/>
  <c r="M955" i="5"/>
  <c r="T954" i="5"/>
  <c r="L954" i="5"/>
  <c r="S953" i="5"/>
  <c r="K953" i="5"/>
  <c r="R952" i="5"/>
  <c r="J952" i="5"/>
  <c r="Q951" i="5"/>
  <c r="I951" i="5"/>
  <c r="P950" i="5"/>
  <c r="H950" i="5"/>
  <c r="O949" i="5"/>
  <c r="N948" i="5"/>
  <c r="U947" i="5"/>
  <c r="M947" i="5"/>
  <c r="T946" i="5"/>
  <c r="L946" i="5"/>
  <c r="S945" i="5"/>
  <c r="K945" i="5"/>
  <c r="R944" i="5"/>
  <c r="J944" i="5"/>
  <c r="Q943" i="5"/>
  <c r="I943" i="5"/>
  <c r="P942" i="5"/>
  <c r="H942" i="5"/>
  <c r="O941" i="5"/>
  <c r="O1014" i="5"/>
  <c r="N1013" i="5"/>
  <c r="U1012" i="5"/>
  <c r="M1012" i="5"/>
  <c r="T1011" i="5"/>
  <c r="L1011" i="5"/>
  <c r="S1010" i="5"/>
  <c r="K1010" i="5"/>
  <c r="R1009" i="5"/>
  <c r="J1009" i="5"/>
  <c r="Q1008" i="5"/>
  <c r="I1008" i="5"/>
  <c r="P1007" i="5"/>
  <c r="H1007" i="5"/>
  <c r="O1006" i="5"/>
  <c r="N1005" i="5"/>
  <c r="U1004" i="5"/>
  <c r="M1004" i="5"/>
  <c r="T1003" i="5"/>
  <c r="L1003" i="5"/>
  <c r="S1002" i="5"/>
  <c r="K1002" i="5"/>
  <c r="R1001" i="5"/>
  <c r="J1001" i="5"/>
  <c r="Q1000" i="5"/>
  <c r="I1000" i="5"/>
  <c r="P999" i="5"/>
  <c r="H999" i="5"/>
  <c r="O998" i="5"/>
  <c r="N997" i="5"/>
  <c r="U996" i="5"/>
  <c r="M996" i="5"/>
  <c r="T995" i="5"/>
  <c r="L995" i="5"/>
  <c r="S994" i="5"/>
  <c r="K994" i="5"/>
  <c r="R993" i="5"/>
  <c r="J993" i="5"/>
  <c r="Q992" i="5"/>
  <c r="I992" i="5"/>
  <c r="P991" i="5"/>
  <c r="H991" i="5"/>
  <c r="O990" i="5"/>
  <c r="N989" i="5"/>
  <c r="U988" i="5"/>
  <c r="M988" i="5"/>
  <c r="T987" i="5"/>
  <c r="L987" i="5"/>
  <c r="S986" i="5"/>
  <c r="K986" i="5"/>
  <c r="R985" i="5"/>
  <c r="J985" i="5"/>
  <c r="Q984" i="5"/>
  <c r="I984" i="5"/>
  <c r="P983" i="5"/>
  <c r="H983" i="5"/>
  <c r="O982" i="5"/>
  <c r="N981" i="5"/>
  <c r="U980" i="5"/>
  <c r="M980" i="5"/>
  <c r="T979" i="5"/>
  <c r="L979" i="5"/>
  <c r="S978" i="5"/>
  <c r="K978" i="5"/>
  <c r="R977" i="5"/>
  <c r="J977" i="5"/>
  <c r="Q976" i="5"/>
  <c r="I976" i="5"/>
  <c r="P975" i="5"/>
  <c r="H975" i="5"/>
  <c r="O974" i="5"/>
  <c r="N973" i="5"/>
  <c r="U972" i="5"/>
  <c r="M972" i="5"/>
  <c r="T971" i="5"/>
  <c r="L971" i="5"/>
  <c r="S970" i="5"/>
  <c r="K970" i="5"/>
  <c r="R969" i="5"/>
  <c r="J969" i="5"/>
  <c r="Q968" i="5"/>
  <c r="I968" i="5"/>
  <c r="P967" i="5"/>
  <c r="H967" i="5"/>
  <c r="O966" i="5"/>
  <c r="N965" i="5"/>
  <c r="U964" i="5"/>
  <c r="M964" i="5"/>
  <c r="T963" i="5"/>
  <c r="L963" i="5"/>
  <c r="S962" i="5"/>
  <c r="K962" i="5"/>
  <c r="R961" i="5"/>
  <c r="J961" i="5"/>
  <c r="Q960" i="5"/>
  <c r="I960" i="5"/>
  <c r="P959" i="5"/>
  <c r="H959" i="5"/>
  <c r="O958" i="5"/>
  <c r="N957" i="5"/>
  <c r="U956" i="5"/>
  <c r="M956" i="5"/>
  <c r="T955" i="5"/>
  <c r="L955" i="5"/>
  <c r="S954" i="5"/>
  <c r="K954" i="5"/>
  <c r="R953" i="5"/>
  <c r="J953" i="5"/>
  <c r="Q952" i="5"/>
  <c r="I952" i="5"/>
  <c r="P951" i="5"/>
  <c r="H951" i="5"/>
  <c r="O950" i="5"/>
  <c r="N949" i="5"/>
  <c r="U948" i="5"/>
  <c r="M948" i="5"/>
  <c r="T947" i="5"/>
  <c r="L947" i="5"/>
  <c r="S946" i="5"/>
  <c r="K946" i="5"/>
  <c r="R945" i="5"/>
  <c r="J945" i="5"/>
  <c r="Q944" i="5"/>
  <c r="I944" i="5"/>
  <c r="P943" i="5"/>
  <c r="H943" i="5"/>
  <c r="O942" i="5"/>
  <c r="N941" i="5"/>
  <c r="U940" i="5"/>
  <c r="M940" i="5"/>
  <c r="T939" i="5"/>
  <c r="L939" i="5"/>
  <c r="S938" i="5"/>
  <c r="K938" i="5"/>
  <c r="R937" i="5"/>
  <c r="J937" i="5"/>
  <c r="Q936" i="5"/>
  <c r="I936" i="5"/>
  <c r="P935" i="5"/>
  <c r="H935" i="5"/>
  <c r="O934" i="5"/>
  <c r="N933" i="5"/>
  <c r="U932" i="5"/>
  <c r="M932" i="5"/>
  <c r="T931" i="5"/>
  <c r="L931" i="5"/>
  <c r="S930" i="5"/>
  <c r="K930" i="5"/>
  <c r="R929" i="5"/>
  <c r="J929" i="5"/>
  <c r="Q928" i="5"/>
  <c r="I928" i="5"/>
  <c r="P927" i="5"/>
  <c r="H927" i="5"/>
  <c r="O926" i="5"/>
  <c r="N925" i="5"/>
  <c r="U924" i="5"/>
  <c r="M924" i="5"/>
  <c r="T923" i="5"/>
  <c r="L923" i="5"/>
  <c r="S922" i="5"/>
  <c r="K922" i="5"/>
  <c r="R921" i="5"/>
  <c r="J921" i="5"/>
  <c r="Q920" i="5"/>
  <c r="I920" i="5"/>
  <c r="P919" i="5"/>
  <c r="H919" i="5"/>
  <c r="O918" i="5"/>
  <c r="N917" i="5"/>
  <c r="N1014" i="5"/>
  <c r="S1011" i="5"/>
  <c r="U1005" i="5"/>
  <c r="H1000" i="5"/>
  <c r="J994" i="5"/>
  <c r="O991" i="5"/>
  <c r="L988" i="5"/>
  <c r="Q985" i="5"/>
  <c r="N982" i="5"/>
  <c r="S979" i="5"/>
  <c r="U973" i="5"/>
  <c r="H968" i="5"/>
  <c r="J962" i="5"/>
  <c r="O959" i="5"/>
  <c r="L956" i="5"/>
  <c r="Q953" i="5"/>
  <c r="N950" i="5"/>
  <c r="P948" i="5"/>
  <c r="R946" i="5"/>
  <c r="M945" i="5"/>
  <c r="R942" i="5"/>
  <c r="M941" i="5"/>
  <c r="N940" i="5"/>
  <c r="O939" i="5"/>
  <c r="T938" i="5"/>
  <c r="I938" i="5"/>
  <c r="O937" i="5"/>
  <c r="S936" i="5"/>
  <c r="H936" i="5"/>
  <c r="M935" i="5"/>
  <c r="Q934" i="5"/>
  <c r="L933" i="5"/>
  <c r="P932" i="5"/>
  <c r="U931" i="5"/>
  <c r="J931" i="5"/>
  <c r="N930" i="5"/>
  <c r="T929" i="5"/>
  <c r="I929" i="5"/>
  <c r="N928" i="5"/>
  <c r="R927" i="5"/>
  <c r="L926" i="5"/>
  <c r="Q925" i="5"/>
  <c r="K924" i="5"/>
  <c r="O923" i="5"/>
  <c r="T922" i="5"/>
  <c r="I922" i="5"/>
  <c r="O921" i="5"/>
  <c r="S920" i="5"/>
  <c r="H920" i="5"/>
  <c r="M919" i="5"/>
  <c r="Q918" i="5"/>
  <c r="L917" i="5"/>
  <c r="S916" i="5"/>
  <c r="K916" i="5"/>
  <c r="R915" i="5"/>
  <c r="J915" i="5"/>
  <c r="Q914" i="5"/>
  <c r="I914" i="5"/>
  <c r="P913" i="5"/>
  <c r="H913" i="5"/>
  <c r="O912" i="5"/>
  <c r="N911" i="5"/>
  <c r="U910" i="5"/>
  <c r="M910" i="5"/>
  <c r="T909" i="5"/>
  <c r="L909" i="5"/>
  <c r="S908" i="5"/>
  <c r="K908" i="5"/>
  <c r="R907" i="5"/>
  <c r="J907" i="5"/>
  <c r="Q906" i="5"/>
  <c r="I906" i="5"/>
  <c r="P905" i="5"/>
  <c r="H905" i="5"/>
  <c r="O904" i="5"/>
  <c r="N903" i="5"/>
  <c r="U902" i="5"/>
  <c r="M902" i="5"/>
  <c r="T901" i="5"/>
  <c r="L901" i="5"/>
  <c r="S900" i="5"/>
  <c r="K900" i="5"/>
  <c r="R899" i="5"/>
  <c r="J899" i="5"/>
  <c r="Q898" i="5"/>
  <c r="I898" i="5"/>
  <c r="P897" i="5"/>
  <c r="H897" i="5"/>
  <c r="O896" i="5"/>
  <c r="N895" i="5"/>
  <c r="U894" i="5"/>
  <c r="M894" i="5"/>
  <c r="T893" i="5"/>
  <c r="L893" i="5"/>
  <c r="S892" i="5"/>
  <c r="K892" i="5"/>
  <c r="R891" i="5"/>
  <c r="J891" i="5"/>
  <c r="Q890" i="5"/>
  <c r="I890" i="5"/>
  <c r="P889" i="5"/>
  <c r="H889" i="5"/>
  <c r="O888" i="5"/>
  <c r="N887" i="5"/>
  <c r="U886" i="5"/>
  <c r="M886" i="5"/>
  <c r="T885" i="5"/>
  <c r="L885" i="5"/>
  <c r="S884" i="5"/>
  <c r="K884" i="5"/>
  <c r="R883" i="5"/>
  <c r="J883" i="5"/>
  <c r="Q882" i="5"/>
  <c r="I882" i="5"/>
  <c r="P881" i="5"/>
  <c r="H881" i="5"/>
  <c r="O880" i="5"/>
  <c r="N879" i="5"/>
  <c r="U878" i="5"/>
  <c r="M878" i="5"/>
  <c r="T877" i="5"/>
  <c r="L877" i="5"/>
  <c r="S876" i="5"/>
  <c r="K876" i="5"/>
  <c r="R875" i="5"/>
  <c r="J875" i="5"/>
  <c r="Q874" i="5"/>
  <c r="I874" i="5"/>
  <c r="P873" i="5"/>
  <c r="H873" i="5"/>
  <c r="O872" i="5"/>
  <c r="N871" i="5"/>
  <c r="U870" i="5"/>
  <c r="M870" i="5"/>
  <c r="T869" i="5"/>
  <c r="L869" i="5"/>
  <c r="S868" i="5"/>
  <c r="K1011" i="5"/>
  <c r="P1008" i="5"/>
  <c r="M1005" i="5"/>
  <c r="R1002" i="5"/>
  <c r="T996" i="5"/>
  <c r="I985" i="5"/>
  <c r="K979" i="5"/>
  <c r="P976" i="5"/>
  <c r="M973" i="5"/>
  <c r="R970" i="5"/>
  <c r="T964" i="5"/>
  <c r="I953" i="5"/>
  <c r="L948" i="5"/>
  <c r="N946" i="5"/>
  <c r="I945" i="5"/>
  <c r="U943" i="5"/>
  <c r="N942" i="5"/>
  <c r="K941" i="5"/>
  <c r="L940" i="5"/>
  <c r="N939" i="5"/>
  <c r="R938" i="5"/>
  <c r="H938" i="5"/>
  <c r="M937" i="5"/>
  <c r="R936" i="5"/>
  <c r="K935" i="5"/>
  <c r="P934" i="5"/>
  <c r="U933" i="5"/>
  <c r="K933" i="5"/>
  <c r="O932" i="5"/>
  <c r="S931" i="5"/>
  <c r="I931" i="5"/>
  <c r="M930" i="5"/>
  <c r="S929" i="5"/>
  <c r="H929" i="5"/>
  <c r="L928" i="5"/>
  <c r="Q927" i="5"/>
  <c r="U926" i="5"/>
  <c r="J926" i="5"/>
  <c r="P925" i="5"/>
  <c r="T924" i="5"/>
  <c r="J924" i="5"/>
  <c r="N923" i="5"/>
  <c r="R922" i="5"/>
  <c r="H922" i="5"/>
  <c r="M921" i="5"/>
  <c r="R920" i="5"/>
  <c r="K919" i="5"/>
  <c r="P918" i="5"/>
  <c r="U917" i="5"/>
  <c r="K917" i="5"/>
  <c r="R916" i="5"/>
  <c r="J916" i="5"/>
  <c r="Q915" i="5"/>
  <c r="I915" i="5"/>
  <c r="P914" i="5"/>
  <c r="H914" i="5"/>
  <c r="O913" i="5"/>
  <c r="N912" i="5"/>
  <c r="U911" i="5"/>
  <c r="M911" i="5"/>
  <c r="T910" i="5"/>
  <c r="L910" i="5"/>
  <c r="S909" i="5"/>
  <c r="K909" i="5"/>
  <c r="R908" i="5"/>
  <c r="J908" i="5"/>
  <c r="Q907" i="5"/>
  <c r="I907" i="5"/>
  <c r="P906" i="5"/>
  <c r="H906" i="5"/>
  <c r="O905" i="5"/>
  <c r="N904" i="5"/>
  <c r="U903" i="5"/>
  <c r="M903" i="5"/>
  <c r="T902" i="5"/>
  <c r="L902" i="5"/>
  <c r="S901" i="5"/>
  <c r="K901" i="5"/>
  <c r="R900" i="5"/>
  <c r="J900" i="5"/>
  <c r="Q899" i="5"/>
  <c r="I899" i="5"/>
  <c r="P898" i="5"/>
  <c r="H898" i="5"/>
  <c r="O897" i="5"/>
  <c r="N896" i="5"/>
  <c r="U895" i="5"/>
  <c r="M895" i="5"/>
  <c r="T894" i="5"/>
  <c r="L894" i="5"/>
  <c r="S893" i="5"/>
  <c r="K893" i="5"/>
  <c r="R892" i="5"/>
  <c r="J892" i="5"/>
  <c r="Q891" i="5"/>
  <c r="I891" i="5"/>
  <c r="P890" i="5"/>
  <c r="H890" i="5"/>
  <c r="O889" i="5"/>
  <c r="N888" i="5"/>
  <c r="U887" i="5"/>
  <c r="M887" i="5"/>
  <c r="T886" i="5"/>
  <c r="L886" i="5"/>
  <c r="S885" i="5"/>
  <c r="K885" i="5"/>
  <c r="R884" i="5"/>
  <c r="J884" i="5"/>
  <c r="Q883" i="5"/>
  <c r="I883" i="5"/>
  <c r="P882" i="5"/>
  <c r="H882" i="5"/>
  <c r="O881" i="5"/>
  <c r="N880" i="5"/>
  <c r="U879" i="5"/>
  <c r="M879" i="5"/>
  <c r="T878" i="5"/>
  <c r="L878" i="5"/>
  <c r="S877" i="5"/>
  <c r="K877" i="5"/>
  <c r="R876" i="5"/>
  <c r="J876" i="5"/>
  <c r="Q875" i="5"/>
  <c r="I875" i="5"/>
  <c r="P874" i="5"/>
  <c r="H874" i="5"/>
  <c r="O873" i="5"/>
  <c r="N872" i="5"/>
  <c r="U871" i="5"/>
  <c r="M871" i="5"/>
  <c r="T870" i="5"/>
  <c r="L870" i="5"/>
  <c r="S869" i="5"/>
  <c r="K869" i="5"/>
  <c r="R868" i="5"/>
  <c r="J868" i="5"/>
  <c r="Q867" i="5"/>
  <c r="I867" i="5"/>
  <c r="P866" i="5"/>
  <c r="H866" i="5"/>
  <c r="O865" i="5"/>
  <c r="N864" i="5"/>
  <c r="U863" i="5"/>
  <c r="M863" i="5"/>
  <c r="T862" i="5"/>
  <c r="L862" i="5"/>
  <c r="S861" i="5"/>
  <c r="K861" i="5"/>
  <c r="R860" i="5"/>
  <c r="J860" i="5"/>
  <c r="Q859" i="5"/>
  <c r="I859" i="5"/>
  <c r="P858" i="5"/>
  <c r="H858" i="5"/>
  <c r="O857" i="5"/>
  <c r="N856" i="5"/>
  <c r="U855" i="5"/>
  <c r="M855" i="5"/>
  <c r="T854" i="5"/>
  <c r="L854" i="5"/>
  <c r="S853" i="5"/>
  <c r="K853" i="5"/>
  <c r="R852" i="5"/>
  <c r="J852" i="5"/>
  <c r="Q851" i="5"/>
  <c r="I851" i="5"/>
  <c r="P850" i="5"/>
  <c r="H850" i="5"/>
  <c r="O849" i="5"/>
  <c r="N848" i="5"/>
  <c r="U1013" i="5"/>
  <c r="H1008" i="5"/>
  <c r="J1002" i="5"/>
  <c r="O999" i="5"/>
  <c r="L996" i="5"/>
  <c r="Q993" i="5"/>
  <c r="N990" i="5"/>
  <c r="S987" i="5"/>
  <c r="U981" i="5"/>
  <c r="H976" i="5"/>
  <c r="J970" i="5"/>
  <c r="O967" i="5"/>
  <c r="L964" i="5"/>
  <c r="Q961" i="5"/>
  <c r="N958" i="5"/>
  <c r="S955" i="5"/>
  <c r="U949" i="5"/>
  <c r="H948" i="5"/>
  <c r="J946" i="5"/>
  <c r="S943" i="5"/>
  <c r="L942" i="5"/>
  <c r="I941" i="5"/>
  <c r="J940" i="5"/>
  <c r="M939" i="5"/>
  <c r="Q938" i="5"/>
  <c r="L937" i="5"/>
  <c r="P936" i="5"/>
  <c r="U935" i="5"/>
  <c r="J935" i="5"/>
  <c r="N934" i="5"/>
  <c r="T933" i="5"/>
  <c r="I933" i="5"/>
  <c r="N932" i="5"/>
  <c r="R931" i="5"/>
  <c r="L930" i="5"/>
  <c r="Q929" i="5"/>
  <c r="K928" i="5"/>
  <c r="O927" i="5"/>
  <c r="T926" i="5"/>
  <c r="I926" i="5"/>
  <c r="O925" i="5"/>
  <c r="S924" i="5"/>
  <c r="H924" i="5"/>
  <c r="M923" i="5"/>
  <c r="Q922" i="5"/>
  <c r="L921" i="5"/>
  <c r="P920" i="5"/>
  <c r="U919" i="5"/>
  <c r="J919" i="5"/>
  <c r="N918" i="5"/>
  <c r="T917" i="5"/>
  <c r="J917" i="5"/>
  <c r="Q916" i="5"/>
  <c r="I916" i="5"/>
  <c r="P915" i="5"/>
  <c r="H915" i="5"/>
  <c r="O914" i="5"/>
  <c r="N913" i="5"/>
  <c r="U912" i="5"/>
  <c r="M912" i="5"/>
  <c r="T911" i="5"/>
  <c r="L911" i="5"/>
  <c r="S910" i="5"/>
  <c r="K910" i="5"/>
  <c r="R909" i="5"/>
  <c r="J909" i="5"/>
  <c r="Q908" i="5"/>
  <c r="I908" i="5"/>
  <c r="P907" i="5"/>
  <c r="H907" i="5"/>
  <c r="O906" i="5"/>
  <c r="N905" i="5"/>
  <c r="U904" i="5"/>
  <c r="M904" i="5"/>
  <c r="T903" i="5"/>
  <c r="L903" i="5"/>
  <c r="S902" i="5"/>
  <c r="K902" i="5"/>
  <c r="R901" i="5"/>
  <c r="J901" i="5"/>
  <c r="Q900" i="5"/>
  <c r="I900" i="5"/>
  <c r="P899" i="5"/>
  <c r="H899" i="5"/>
  <c r="O898" i="5"/>
  <c r="N897" i="5"/>
  <c r="U896" i="5"/>
  <c r="M896" i="5"/>
  <c r="T895" i="5"/>
  <c r="L895" i="5"/>
  <c r="S894" i="5"/>
  <c r="K894" i="5"/>
  <c r="M1013" i="5"/>
  <c r="R1010" i="5"/>
  <c r="T1004" i="5"/>
  <c r="I993" i="5"/>
  <c r="K987" i="5"/>
  <c r="P984" i="5"/>
  <c r="M981" i="5"/>
  <c r="R978" i="5"/>
  <c r="T972" i="5"/>
  <c r="I961" i="5"/>
  <c r="K955" i="5"/>
  <c r="P952" i="5"/>
  <c r="Q949" i="5"/>
  <c r="H946" i="5"/>
  <c r="T944" i="5"/>
  <c r="O943" i="5"/>
  <c r="J942" i="5"/>
  <c r="H940" i="5"/>
  <c r="K939" i="5"/>
  <c r="P938" i="5"/>
  <c r="U937" i="5"/>
  <c r="K937" i="5"/>
  <c r="O936" i="5"/>
  <c r="S935" i="5"/>
  <c r="I935" i="5"/>
  <c r="M934" i="5"/>
  <c r="S933" i="5"/>
  <c r="H933" i="5"/>
  <c r="L932" i="5"/>
  <c r="Q931" i="5"/>
  <c r="U930" i="5"/>
  <c r="J930" i="5"/>
  <c r="P929" i="5"/>
  <c r="T928" i="5"/>
  <c r="J928" i="5"/>
  <c r="N927" i="5"/>
  <c r="R926" i="5"/>
  <c r="H926" i="5"/>
  <c r="M925" i="5"/>
  <c r="R924" i="5"/>
  <c r="K923" i="5"/>
  <c r="P922" i="5"/>
  <c r="U921" i="5"/>
  <c r="K921" i="5"/>
  <c r="O920" i="5"/>
  <c r="S919" i="5"/>
  <c r="I919" i="5"/>
  <c r="M918" i="5"/>
  <c r="S917" i="5"/>
  <c r="I917" i="5"/>
  <c r="P916" i="5"/>
  <c r="H916" i="5"/>
  <c r="O915" i="5"/>
  <c r="N914" i="5"/>
  <c r="U913" i="5"/>
  <c r="M913" i="5"/>
  <c r="T912" i="5"/>
  <c r="L912" i="5"/>
  <c r="S911" i="5"/>
  <c r="K911" i="5"/>
  <c r="R910" i="5"/>
  <c r="J910" i="5"/>
  <c r="Q909" i="5"/>
  <c r="I909" i="5"/>
  <c r="P908" i="5"/>
  <c r="H908" i="5"/>
  <c r="O907" i="5"/>
  <c r="N906" i="5"/>
  <c r="U905" i="5"/>
  <c r="M905" i="5"/>
  <c r="T904" i="5"/>
  <c r="L904" i="5"/>
  <c r="S903" i="5"/>
  <c r="K903" i="5"/>
  <c r="R902" i="5"/>
  <c r="J902" i="5"/>
  <c r="Q901" i="5"/>
  <c r="I901" i="5"/>
  <c r="P900" i="5"/>
  <c r="H900" i="5"/>
  <c r="O899" i="5"/>
  <c r="N898" i="5"/>
  <c r="U897" i="5"/>
  <c r="M897" i="5"/>
  <c r="T896" i="5"/>
  <c r="L896" i="5"/>
  <c r="S895" i="5"/>
  <c r="K895" i="5"/>
  <c r="R894" i="5"/>
  <c r="J894" i="5"/>
  <c r="Q893" i="5"/>
  <c r="I893" i="5"/>
  <c r="P892" i="5"/>
  <c r="H892" i="5"/>
  <c r="O891" i="5"/>
  <c r="N890" i="5"/>
  <c r="U889" i="5"/>
  <c r="M889" i="5"/>
  <c r="T888" i="5"/>
  <c r="L888" i="5"/>
  <c r="S887" i="5"/>
  <c r="K887" i="5"/>
  <c r="R886" i="5"/>
  <c r="J886" i="5"/>
  <c r="Q885" i="5"/>
  <c r="I885" i="5"/>
  <c r="P884" i="5"/>
  <c r="H884" i="5"/>
  <c r="O883" i="5"/>
  <c r="N882" i="5"/>
  <c r="U881" i="5"/>
  <c r="M881" i="5"/>
  <c r="T880" i="5"/>
  <c r="L880" i="5"/>
  <c r="S879" i="5"/>
  <c r="K879" i="5"/>
  <c r="R878" i="5"/>
  <c r="J878" i="5"/>
  <c r="Q877" i="5"/>
  <c r="I877" i="5"/>
  <c r="P876" i="5"/>
  <c r="H876" i="5"/>
  <c r="O875" i="5"/>
  <c r="N874" i="5"/>
  <c r="U873" i="5"/>
  <c r="M873" i="5"/>
  <c r="T872" i="5"/>
  <c r="L872" i="5"/>
  <c r="S871" i="5"/>
  <c r="K871" i="5"/>
  <c r="R870" i="5"/>
  <c r="J870" i="5"/>
  <c r="Q869" i="5"/>
  <c r="I869" i="5"/>
  <c r="P868" i="5"/>
  <c r="H868" i="5"/>
  <c r="O867" i="5"/>
  <c r="N866" i="5"/>
  <c r="U865" i="5"/>
  <c r="M865" i="5"/>
  <c r="T864" i="5"/>
  <c r="L864" i="5"/>
  <c r="S863" i="5"/>
  <c r="K863" i="5"/>
  <c r="R862" i="5"/>
  <c r="J862" i="5"/>
  <c r="Q861" i="5"/>
  <c r="I861" i="5"/>
  <c r="P860" i="5"/>
  <c r="H860" i="5"/>
  <c r="O859" i="5"/>
  <c r="N858" i="5"/>
  <c r="U857" i="5"/>
  <c r="M857" i="5"/>
  <c r="T856" i="5"/>
  <c r="L856" i="5"/>
  <c r="S855" i="5"/>
  <c r="K855" i="5"/>
  <c r="R854" i="5"/>
  <c r="J854" i="5"/>
  <c r="Q853" i="5"/>
  <c r="I853" i="5"/>
  <c r="P852" i="5"/>
  <c r="H852" i="5"/>
  <c r="O851" i="5"/>
  <c r="N850" i="5"/>
  <c r="U849" i="5"/>
  <c r="M849" i="5"/>
  <c r="T848" i="5"/>
  <c r="L848" i="5"/>
  <c r="J1010" i="5"/>
  <c r="O1007" i="5"/>
  <c r="L1004" i="5"/>
  <c r="Q1001" i="5"/>
  <c r="N998" i="5"/>
  <c r="S995" i="5"/>
  <c r="U989" i="5"/>
  <c r="H984" i="5"/>
  <c r="J978" i="5"/>
  <c r="O975" i="5"/>
  <c r="L972" i="5"/>
  <c r="Q969" i="5"/>
  <c r="N966" i="5"/>
  <c r="S963" i="5"/>
  <c r="U957" i="5"/>
  <c r="H952" i="5"/>
  <c r="M949" i="5"/>
  <c r="S947" i="5"/>
  <c r="P944" i="5"/>
  <c r="M943" i="5"/>
  <c r="T940" i="5"/>
  <c r="J939" i="5"/>
  <c r="N938" i="5"/>
  <c r="T937" i="5"/>
  <c r="I937" i="5"/>
  <c r="N936" i="5"/>
  <c r="R935" i="5"/>
  <c r="L934" i="5"/>
  <c r="Q933" i="5"/>
  <c r="K932" i="5"/>
  <c r="O931" i="5"/>
  <c r="T930" i="5"/>
  <c r="I930" i="5"/>
  <c r="O929" i="5"/>
  <c r="S928" i="5"/>
  <c r="H928" i="5"/>
  <c r="M927" i="5"/>
  <c r="Q926" i="5"/>
  <c r="L925" i="5"/>
  <c r="P924" i="5"/>
  <c r="U923" i="5"/>
  <c r="J923" i="5"/>
  <c r="N922" i="5"/>
  <c r="T921" i="5"/>
  <c r="I921" i="5"/>
  <c r="N920" i="5"/>
  <c r="R919" i="5"/>
  <c r="L918" i="5"/>
  <c r="Q917" i="5"/>
  <c r="H917" i="5"/>
  <c r="O916" i="5"/>
  <c r="N915" i="5"/>
  <c r="U914" i="5"/>
  <c r="M914" i="5"/>
  <c r="T913" i="5"/>
  <c r="L913" i="5"/>
  <c r="S912" i="5"/>
  <c r="K912" i="5"/>
  <c r="R911" i="5"/>
  <c r="J911" i="5"/>
  <c r="Q910" i="5"/>
  <c r="I910" i="5"/>
  <c r="P909" i="5"/>
  <c r="H909" i="5"/>
  <c r="O908" i="5"/>
  <c r="N907" i="5"/>
  <c r="U906" i="5"/>
  <c r="M906" i="5"/>
  <c r="T905" i="5"/>
  <c r="L905" i="5"/>
  <c r="S904" i="5"/>
  <c r="K904" i="5"/>
  <c r="R903" i="5"/>
  <c r="J903" i="5"/>
  <c r="Q902" i="5"/>
  <c r="I902" i="5"/>
  <c r="P901" i="5"/>
  <c r="H901" i="5"/>
  <c r="O900" i="5"/>
  <c r="N899" i="5"/>
  <c r="U898" i="5"/>
  <c r="M898" i="5"/>
  <c r="T897" i="5"/>
  <c r="L897" i="5"/>
  <c r="S896" i="5"/>
  <c r="K896" i="5"/>
  <c r="R895" i="5"/>
  <c r="J895" i="5"/>
  <c r="Q894" i="5"/>
  <c r="I894" i="5"/>
  <c r="P893" i="5"/>
  <c r="H893" i="5"/>
  <c r="O892" i="5"/>
  <c r="N891" i="5"/>
  <c r="U890" i="5"/>
  <c r="M890" i="5"/>
  <c r="T889" i="5"/>
  <c r="L889" i="5"/>
  <c r="S888" i="5"/>
  <c r="K888" i="5"/>
  <c r="R887" i="5"/>
  <c r="J887" i="5"/>
  <c r="Q886" i="5"/>
  <c r="I886" i="5"/>
  <c r="P885" i="5"/>
  <c r="H885" i="5"/>
  <c r="O884" i="5"/>
  <c r="N883" i="5"/>
  <c r="U882" i="5"/>
  <c r="M882" i="5"/>
  <c r="T881" i="5"/>
  <c r="L881" i="5"/>
  <c r="S880" i="5"/>
  <c r="K880" i="5"/>
  <c r="R879" i="5"/>
  <c r="J879" i="5"/>
  <c r="Q878" i="5"/>
  <c r="I878" i="5"/>
  <c r="P877" i="5"/>
  <c r="H877" i="5"/>
  <c r="O876" i="5"/>
  <c r="N875" i="5"/>
  <c r="U874" i="5"/>
  <c r="M874" i="5"/>
  <c r="T873" i="5"/>
  <c r="L873" i="5"/>
  <c r="S872" i="5"/>
  <c r="K872" i="5"/>
  <c r="R871" i="5"/>
  <c r="T1012" i="5"/>
  <c r="I1001" i="5"/>
  <c r="K995" i="5"/>
  <c r="P992" i="5"/>
  <c r="M989" i="5"/>
  <c r="R986" i="5"/>
  <c r="T980" i="5"/>
  <c r="I969" i="5"/>
  <c r="K963" i="5"/>
  <c r="P960" i="5"/>
  <c r="M957" i="5"/>
  <c r="R954" i="5"/>
  <c r="I949" i="5"/>
  <c r="O947" i="5"/>
  <c r="U945" i="5"/>
  <c r="N944" i="5"/>
  <c r="K943" i="5"/>
  <c r="U941" i="5"/>
  <c r="R940" i="5"/>
  <c r="U939" i="5"/>
  <c r="I939" i="5"/>
  <c r="M938" i="5"/>
  <c r="S937" i="5"/>
  <c r="H937" i="5"/>
  <c r="L936" i="5"/>
  <c r="Q935" i="5"/>
  <c r="U934" i="5"/>
  <c r="J934" i="5"/>
  <c r="P933" i="5"/>
  <c r="T932" i="5"/>
  <c r="J932" i="5"/>
  <c r="N931" i="5"/>
  <c r="R930" i="5"/>
  <c r="H930" i="5"/>
  <c r="M929" i="5"/>
  <c r="R928" i="5"/>
  <c r="K927" i="5"/>
  <c r="P926" i="5"/>
  <c r="U925" i="5"/>
  <c r="K925" i="5"/>
  <c r="O924" i="5"/>
  <c r="S923" i="5"/>
  <c r="I923" i="5"/>
  <c r="M922" i="5"/>
  <c r="S921" i="5"/>
  <c r="H921" i="5"/>
  <c r="L920" i="5"/>
  <c r="Q919" i="5"/>
  <c r="U918" i="5"/>
  <c r="J918" i="5"/>
  <c r="P917" i="5"/>
  <c r="N916" i="5"/>
  <c r="U915" i="5"/>
  <c r="M915" i="5"/>
  <c r="T914" i="5"/>
  <c r="L914" i="5"/>
  <c r="S913" i="5"/>
  <c r="K913" i="5"/>
  <c r="R912" i="5"/>
  <c r="J912" i="5"/>
  <c r="Q911" i="5"/>
  <c r="I911" i="5"/>
  <c r="P910" i="5"/>
  <c r="H910" i="5"/>
  <c r="O909" i="5"/>
  <c r="N908" i="5"/>
  <c r="U907" i="5"/>
  <c r="M907" i="5"/>
  <c r="T906" i="5"/>
  <c r="L906" i="5"/>
  <c r="S905" i="5"/>
  <c r="K905" i="5"/>
  <c r="R904" i="5"/>
  <c r="J904" i="5"/>
  <c r="Q903" i="5"/>
  <c r="I903" i="5"/>
  <c r="P902" i="5"/>
  <c r="H902" i="5"/>
  <c r="O901" i="5"/>
  <c r="N900" i="5"/>
  <c r="U899" i="5"/>
  <c r="M899" i="5"/>
  <c r="T898" i="5"/>
  <c r="L898" i="5"/>
  <c r="S897" i="5"/>
  <c r="K897" i="5"/>
  <c r="R896" i="5"/>
  <c r="J896" i="5"/>
  <c r="Q895" i="5"/>
  <c r="I895" i="5"/>
  <c r="P894" i="5"/>
  <c r="H894" i="5"/>
  <c r="O893" i="5"/>
  <c r="N892" i="5"/>
  <c r="U891" i="5"/>
  <c r="M891" i="5"/>
  <c r="T890" i="5"/>
  <c r="L890" i="5"/>
  <c r="S889" i="5"/>
  <c r="K889" i="5"/>
  <c r="R888" i="5"/>
  <c r="J888" i="5"/>
  <c r="Q887" i="5"/>
  <c r="I887" i="5"/>
  <c r="P886" i="5"/>
  <c r="H886" i="5"/>
  <c r="O885" i="5"/>
  <c r="N884" i="5"/>
  <c r="U883" i="5"/>
  <c r="M883" i="5"/>
  <c r="T882" i="5"/>
  <c r="L882" i="5"/>
  <c r="S881" i="5"/>
  <c r="K881" i="5"/>
  <c r="R880" i="5"/>
  <c r="J880" i="5"/>
  <c r="Q879" i="5"/>
  <c r="I879" i="5"/>
  <c r="P878" i="5"/>
  <c r="H878" i="5"/>
  <c r="O877" i="5"/>
  <c r="N876" i="5"/>
  <c r="U875" i="5"/>
  <c r="M875" i="5"/>
  <c r="T874" i="5"/>
  <c r="L874" i="5"/>
  <c r="S873" i="5"/>
  <c r="K873" i="5"/>
  <c r="R872" i="5"/>
  <c r="J872" i="5"/>
  <c r="Q871" i="5"/>
  <c r="I871" i="5"/>
  <c r="P870" i="5"/>
  <c r="H870" i="5"/>
  <c r="O869" i="5"/>
  <c r="N868" i="5"/>
  <c r="K1003" i="5"/>
  <c r="U997" i="5"/>
  <c r="H992" i="5"/>
  <c r="J986" i="5"/>
  <c r="L980" i="5"/>
  <c r="K947" i="5"/>
  <c r="O940" i="5"/>
  <c r="O935" i="5"/>
  <c r="O933" i="5"/>
  <c r="K931" i="5"/>
  <c r="L922" i="5"/>
  <c r="J920" i="5"/>
  <c r="H918" i="5"/>
  <c r="L916" i="5"/>
  <c r="R914" i="5"/>
  <c r="H911" i="5"/>
  <c r="L907" i="5"/>
  <c r="R905" i="5"/>
  <c r="H904" i="5"/>
  <c r="L900" i="5"/>
  <c r="R898" i="5"/>
  <c r="H895" i="5"/>
  <c r="M893" i="5"/>
  <c r="I892" i="5"/>
  <c r="Q889" i="5"/>
  <c r="M888" i="5"/>
  <c r="H887" i="5"/>
  <c r="R885" i="5"/>
  <c r="M884" i="5"/>
  <c r="K883" i="5"/>
  <c r="Q880" i="5"/>
  <c r="O879" i="5"/>
  <c r="T876" i="5"/>
  <c r="P875" i="5"/>
  <c r="K874" i="5"/>
  <c r="T871" i="5"/>
  <c r="Q870" i="5"/>
  <c r="P869" i="5"/>
  <c r="Q868" i="5"/>
  <c r="T867" i="5"/>
  <c r="J867" i="5"/>
  <c r="O866" i="5"/>
  <c r="S865" i="5"/>
  <c r="I865" i="5"/>
  <c r="O864" i="5"/>
  <c r="R863" i="5"/>
  <c r="H863" i="5"/>
  <c r="M862" i="5"/>
  <c r="P861" i="5"/>
  <c r="U860" i="5"/>
  <c r="K860" i="5"/>
  <c r="N859" i="5"/>
  <c r="T858" i="5"/>
  <c r="J858" i="5"/>
  <c r="N857" i="5"/>
  <c r="S856" i="5"/>
  <c r="I856" i="5"/>
  <c r="N855" i="5"/>
  <c r="Q854" i="5"/>
  <c r="L853" i="5"/>
  <c r="O852" i="5"/>
  <c r="T851" i="5"/>
  <c r="J851" i="5"/>
  <c r="O850" i="5"/>
  <c r="S849" i="5"/>
  <c r="I849" i="5"/>
  <c r="O848" i="5"/>
  <c r="T847" i="5"/>
  <c r="L847" i="5"/>
  <c r="S846" i="5"/>
  <c r="K846" i="5"/>
  <c r="R845" i="5"/>
  <c r="J845" i="5"/>
  <c r="Q844" i="5"/>
  <c r="I844" i="5"/>
  <c r="P843" i="5"/>
  <c r="H843" i="5"/>
  <c r="O842" i="5"/>
  <c r="N841" i="5"/>
  <c r="U840" i="5"/>
  <c r="M840" i="5"/>
  <c r="T839" i="5"/>
  <c r="L839" i="5"/>
  <c r="S838" i="5"/>
  <c r="K838" i="5"/>
  <c r="R837" i="5"/>
  <c r="J837" i="5"/>
  <c r="Q836" i="5"/>
  <c r="I836" i="5"/>
  <c r="P835" i="5"/>
  <c r="H835" i="5"/>
  <c r="O834" i="5"/>
  <c r="N833" i="5"/>
  <c r="U832" i="5"/>
  <c r="M832" i="5"/>
  <c r="T831" i="5"/>
  <c r="L831" i="5"/>
  <c r="S830" i="5"/>
  <c r="K830" i="5"/>
  <c r="R829" i="5"/>
  <c r="J829" i="5"/>
  <c r="Q828" i="5"/>
  <c r="I828" i="5"/>
  <c r="P827" i="5"/>
  <c r="H827" i="5"/>
  <c r="M997" i="5"/>
  <c r="N974" i="5"/>
  <c r="Q937" i="5"/>
  <c r="N935" i="5"/>
  <c r="M933" i="5"/>
  <c r="P928" i="5"/>
  <c r="N926" i="5"/>
  <c r="N924" i="5"/>
  <c r="J922" i="5"/>
  <c r="K914" i="5"/>
  <c r="Q912" i="5"/>
  <c r="U908" i="5"/>
  <c r="K907" i="5"/>
  <c r="Q905" i="5"/>
  <c r="U901" i="5"/>
  <c r="K898" i="5"/>
  <c r="Q896" i="5"/>
  <c r="J893" i="5"/>
  <c r="S890" i="5"/>
  <c r="N889" i="5"/>
  <c r="I888" i="5"/>
  <c r="N885" i="5"/>
  <c r="L884" i="5"/>
  <c r="H883" i="5"/>
  <c r="R881" i="5"/>
  <c r="P880" i="5"/>
  <c r="L879" i="5"/>
  <c r="U877" i="5"/>
  <c r="Q876" i="5"/>
  <c r="L875" i="5"/>
  <c r="J874" i="5"/>
  <c r="U872" i="5"/>
  <c r="P871" i="5"/>
  <c r="O870" i="5"/>
  <c r="N869" i="5"/>
  <c r="O868" i="5"/>
  <c r="S867" i="5"/>
  <c r="H867" i="5"/>
  <c r="M866" i="5"/>
  <c r="R865" i="5"/>
  <c r="H865" i="5"/>
  <c r="M864" i="5"/>
  <c r="Q863" i="5"/>
  <c r="K862" i="5"/>
  <c r="O861" i="5"/>
  <c r="T860" i="5"/>
  <c r="I860" i="5"/>
  <c r="M859" i="5"/>
  <c r="S858" i="5"/>
  <c r="I858" i="5"/>
  <c r="L857" i="5"/>
  <c r="R856" i="5"/>
  <c r="H856" i="5"/>
  <c r="L855" i="5"/>
  <c r="P854" i="5"/>
  <c r="U853" i="5"/>
  <c r="J853" i="5"/>
  <c r="N852" i="5"/>
  <c r="S851" i="5"/>
  <c r="H851" i="5"/>
  <c r="M850" i="5"/>
  <c r="R849" i="5"/>
  <c r="H849" i="5"/>
  <c r="M848" i="5"/>
  <c r="S847" i="5"/>
  <c r="K847" i="5"/>
  <c r="R846" i="5"/>
  <c r="J846" i="5"/>
  <c r="Q845" i="5"/>
  <c r="I845" i="5"/>
  <c r="P844" i="5"/>
  <c r="H844" i="5"/>
  <c r="O843" i="5"/>
  <c r="N842" i="5"/>
  <c r="U841" i="5"/>
  <c r="M841" i="5"/>
  <c r="T840" i="5"/>
  <c r="L840" i="5"/>
  <c r="S839" i="5"/>
  <c r="K839" i="5"/>
  <c r="R838" i="5"/>
  <c r="J838" i="5"/>
  <c r="Q837" i="5"/>
  <c r="I837" i="5"/>
  <c r="P836" i="5"/>
  <c r="H836" i="5"/>
  <c r="O835" i="5"/>
  <c r="N834" i="5"/>
  <c r="U833" i="5"/>
  <c r="M833" i="5"/>
  <c r="T832" i="5"/>
  <c r="L832" i="5"/>
  <c r="S831" i="5"/>
  <c r="K831" i="5"/>
  <c r="R830" i="5"/>
  <c r="J830" i="5"/>
  <c r="Q829" i="5"/>
  <c r="I829" i="5"/>
  <c r="P828" i="5"/>
  <c r="H828" i="5"/>
  <c r="O827" i="5"/>
  <c r="L1012" i="5"/>
  <c r="P968" i="5"/>
  <c r="O951" i="5"/>
  <c r="T942" i="5"/>
  <c r="S939" i="5"/>
  <c r="P937" i="5"/>
  <c r="Q930" i="5"/>
  <c r="O928" i="5"/>
  <c r="M926" i="5"/>
  <c r="L924" i="5"/>
  <c r="O919" i="5"/>
  <c r="O917" i="5"/>
  <c r="T915" i="5"/>
  <c r="J914" i="5"/>
  <c r="P912" i="5"/>
  <c r="O910" i="5"/>
  <c r="T908" i="5"/>
  <c r="J905" i="5"/>
  <c r="P903" i="5"/>
  <c r="N901" i="5"/>
  <c r="T899" i="5"/>
  <c r="J898" i="5"/>
  <c r="P896" i="5"/>
  <c r="O894" i="5"/>
  <c r="T891" i="5"/>
  <c r="R890" i="5"/>
  <c r="J889" i="5"/>
  <c r="H888" i="5"/>
  <c r="S886" i="5"/>
  <c r="M885" i="5"/>
  <c r="I884" i="5"/>
  <c r="Q881" i="5"/>
  <c r="M880" i="5"/>
  <c r="H879" i="5"/>
  <c r="R877" i="5"/>
  <c r="M876" i="5"/>
  <c r="K875" i="5"/>
  <c r="Q872" i="5"/>
  <c r="O871" i="5"/>
  <c r="N870" i="5"/>
  <c r="M869" i="5"/>
  <c r="M868" i="5"/>
  <c r="R867" i="5"/>
  <c r="L866" i="5"/>
  <c r="Q865" i="5"/>
  <c r="K864" i="5"/>
  <c r="P863" i="5"/>
  <c r="U862" i="5"/>
  <c r="I862" i="5"/>
  <c r="N861" i="5"/>
  <c r="S860" i="5"/>
  <c r="L859" i="5"/>
  <c r="R858" i="5"/>
  <c r="K857" i="5"/>
  <c r="Q856" i="5"/>
  <c r="J855" i="5"/>
  <c r="O854" i="5"/>
  <c r="T853" i="5"/>
  <c r="H853" i="5"/>
  <c r="M852" i="5"/>
  <c r="R851" i="5"/>
  <c r="L850" i="5"/>
  <c r="Q849" i="5"/>
  <c r="K848" i="5"/>
  <c r="R847" i="5"/>
  <c r="J847" i="5"/>
  <c r="Q846" i="5"/>
  <c r="I846" i="5"/>
  <c r="P845" i="5"/>
  <c r="H845" i="5"/>
  <c r="O844" i="5"/>
  <c r="N843" i="5"/>
  <c r="U842" i="5"/>
  <c r="M842" i="5"/>
  <c r="T841" i="5"/>
  <c r="L841" i="5"/>
  <c r="S840" i="5"/>
  <c r="K840" i="5"/>
  <c r="R839" i="5"/>
  <c r="J839" i="5"/>
  <c r="Q838" i="5"/>
  <c r="I838" i="5"/>
  <c r="P837" i="5"/>
  <c r="H837" i="5"/>
  <c r="O836" i="5"/>
  <c r="N835" i="5"/>
  <c r="U834" i="5"/>
  <c r="M834" i="5"/>
  <c r="T833" i="5"/>
  <c r="L833" i="5"/>
  <c r="S832" i="5"/>
  <c r="K832" i="5"/>
  <c r="R831" i="5"/>
  <c r="J831" i="5"/>
  <c r="Q830" i="5"/>
  <c r="I830" i="5"/>
  <c r="P829" i="5"/>
  <c r="H829" i="5"/>
  <c r="O828" i="5"/>
  <c r="N827" i="5"/>
  <c r="N1006" i="5"/>
  <c r="R962" i="5"/>
  <c r="T956" i="5"/>
  <c r="Q945" i="5"/>
  <c r="Q939" i="5"/>
  <c r="T934" i="5"/>
  <c r="S932" i="5"/>
  <c r="P930" i="5"/>
  <c r="Q921" i="5"/>
  <c r="N919" i="5"/>
  <c r="M917" i="5"/>
  <c r="S915" i="5"/>
  <c r="I912" i="5"/>
  <c r="N910" i="5"/>
  <c r="M908" i="5"/>
  <c r="S906" i="5"/>
  <c r="I905" i="5"/>
  <c r="O903" i="5"/>
  <c r="M901" i="5"/>
  <c r="S899" i="5"/>
  <c r="I896" i="5"/>
  <c r="N894" i="5"/>
  <c r="U892" i="5"/>
  <c r="S891" i="5"/>
  <c r="O890" i="5"/>
  <c r="I889" i="5"/>
  <c r="O886" i="5"/>
  <c r="J885" i="5"/>
  <c r="S882" i="5"/>
  <c r="N881" i="5"/>
  <c r="I880" i="5"/>
  <c r="N877" i="5"/>
  <c r="L876" i="5"/>
  <c r="H875" i="5"/>
  <c r="R873" i="5"/>
  <c r="P872" i="5"/>
  <c r="L871" i="5"/>
  <c r="K870" i="5"/>
  <c r="J869" i="5"/>
  <c r="L868" i="5"/>
  <c r="P867" i="5"/>
  <c r="U866" i="5"/>
  <c r="K866" i="5"/>
  <c r="P865" i="5"/>
  <c r="U864" i="5"/>
  <c r="J864" i="5"/>
  <c r="O863" i="5"/>
  <c r="S862" i="5"/>
  <c r="H862" i="5"/>
  <c r="M861" i="5"/>
  <c r="Q860" i="5"/>
  <c r="U859" i="5"/>
  <c r="K859" i="5"/>
  <c r="Q858" i="5"/>
  <c r="T857" i="5"/>
  <c r="J857" i="5"/>
  <c r="P856" i="5"/>
  <c r="T855" i="5"/>
  <c r="I855" i="5"/>
  <c r="N854" i="5"/>
  <c r="R853" i="5"/>
  <c r="L852" i="5"/>
  <c r="P851" i="5"/>
  <c r="U850" i="5"/>
  <c r="K850" i="5"/>
  <c r="P849" i="5"/>
  <c r="U848" i="5"/>
  <c r="J848" i="5"/>
  <c r="Q847" i="5"/>
  <c r="I847" i="5"/>
  <c r="P846" i="5"/>
  <c r="H846" i="5"/>
  <c r="O845" i="5"/>
  <c r="N844" i="5"/>
  <c r="U843" i="5"/>
  <c r="M843" i="5"/>
  <c r="T842" i="5"/>
  <c r="L842" i="5"/>
  <c r="S841" i="5"/>
  <c r="K841" i="5"/>
  <c r="R840" i="5"/>
  <c r="J840" i="5"/>
  <c r="Q839" i="5"/>
  <c r="I839" i="5"/>
  <c r="P838" i="5"/>
  <c r="H838" i="5"/>
  <c r="O837" i="5"/>
  <c r="N836" i="5"/>
  <c r="U835" i="5"/>
  <c r="M835" i="5"/>
  <c r="T834" i="5"/>
  <c r="L834" i="5"/>
  <c r="S833" i="5"/>
  <c r="K833" i="5"/>
  <c r="R832" i="5"/>
  <c r="J832" i="5"/>
  <c r="Q831" i="5"/>
  <c r="I831" i="5"/>
  <c r="P830" i="5"/>
  <c r="H830" i="5"/>
  <c r="O829" i="5"/>
  <c r="N828" i="5"/>
  <c r="U827" i="5"/>
  <c r="M827" i="5"/>
  <c r="P1000" i="5"/>
  <c r="O983" i="5"/>
  <c r="Q977" i="5"/>
  <c r="O945" i="5"/>
  <c r="S941" i="5"/>
  <c r="T936" i="5"/>
  <c r="R934" i="5"/>
  <c r="R932" i="5"/>
  <c r="U927" i="5"/>
  <c r="T925" i="5"/>
  <c r="R923" i="5"/>
  <c r="P921" i="5"/>
  <c r="L915" i="5"/>
  <c r="R913" i="5"/>
  <c r="H912" i="5"/>
  <c r="L908" i="5"/>
  <c r="R906" i="5"/>
  <c r="H903" i="5"/>
  <c r="L899" i="5"/>
  <c r="R897" i="5"/>
  <c r="H896" i="5"/>
  <c r="T892" i="5"/>
  <c r="P891" i="5"/>
  <c r="K890" i="5"/>
  <c r="T887" i="5"/>
  <c r="N886" i="5"/>
  <c r="T883" i="5"/>
  <c r="R882" i="5"/>
  <c r="J881" i="5"/>
  <c r="H880" i="5"/>
  <c r="S878" i="5"/>
  <c r="M877" i="5"/>
  <c r="I876" i="5"/>
  <c r="Q873" i="5"/>
  <c r="M872" i="5"/>
  <c r="J871" i="5"/>
  <c r="I870" i="5"/>
  <c r="H869" i="5"/>
  <c r="K868" i="5"/>
  <c r="N867" i="5"/>
  <c r="T866" i="5"/>
  <c r="J866" i="5"/>
  <c r="N865" i="5"/>
  <c r="S864" i="5"/>
  <c r="I864" i="5"/>
  <c r="N863" i="5"/>
  <c r="Q862" i="5"/>
  <c r="L861" i="5"/>
  <c r="O860" i="5"/>
  <c r="T859" i="5"/>
  <c r="J859" i="5"/>
  <c r="O858" i="5"/>
  <c r="S857" i="5"/>
  <c r="I857" i="5"/>
  <c r="O856" i="5"/>
  <c r="R855" i="5"/>
  <c r="H855" i="5"/>
  <c r="M854" i="5"/>
  <c r="P853" i="5"/>
  <c r="U852" i="5"/>
  <c r="K852" i="5"/>
  <c r="N851" i="5"/>
  <c r="T850" i="5"/>
  <c r="J850" i="5"/>
  <c r="N849" i="5"/>
  <c r="S848" i="5"/>
  <c r="I848" i="5"/>
  <c r="P847" i="5"/>
  <c r="H847" i="5"/>
  <c r="O846" i="5"/>
  <c r="N845" i="5"/>
  <c r="U844" i="5"/>
  <c r="M844" i="5"/>
  <c r="T843" i="5"/>
  <c r="L843" i="5"/>
  <c r="S842" i="5"/>
  <c r="K842" i="5"/>
  <c r="R841" i="5"/>
  <c r="J841" i="5"/>
  <c r="Q840" i="5"/>
  <c r="I840" i="5"/>
  <c r="P839" i="5"/>
  <c r="H839" i="5"/>
  <c r="O838" i="5"/>
  <c r="N837" i="5"/>
  <c r="U836" i="5"/>
  <c r="M836" i="5"/>
  <c r="T835" i="5"/>
  <c r="L835" i="5"/>
  <c r="S834" i="5"/>
  <c r="K834" i="5"/>
  <c r="R833" i="5"/>
  <c r="J833" i="5"/>
  <c r="Q832" i="5"/>
  <c r="I832" i="5"/>
  <c r="P831" i="5"/>
  <c r="H831" i="5"/>
  <c r="O830" i="5"/>
  <c r="N829" i="5"/>
  <c r="U828" i="5"/>
  <c r="M828" i="5"/>
  <c r="T827" i="5"/>
  <c r="L827" i="5"/>
  <c r="R994" i="5"/>
  <c r="T988" i="5"/>
  <c r="I977" i="5"/>
  <c r="S971" i="5"/>
  <c r="Q941" i="5"/>
  <c r="U938" i="5"/>
  <c r="K936" i="5"/>
  <c r="I934" i="5"/>
  <c r="H932" i="5"/>
  <c r="U929" i="5"/>
  <c r="S927" i="5"/>
  <c r="S925" i="5"/>
  <c r="Q923" i="5"/>
  <c r="T918" i="5"/>
  <c r="U916" i="5"/>
  <c r="K915" i="5"/>
  <c r="Q913" i="5"/>
  <c r="U909" i="5"/>
  <c r="K906" i="5"/>
  <c r="Q904" i="5"/>
  <c r="U900" i="5"/>
  <c r="K899" i="5"/>
  <c r="Q897" i="5"/>
  <c r="U893" i="5"/>
  <c r="Q892" i="5"/>
  <c r="L891" i="5"/>
  <c r="J890" i="5"/>
  <c r="U888" i="5"/>
  <c r="P887" i="5"/>
  <c r="K886" i="5"/>
  <c r="U884" i="5"/>
  <c r="S883" i="5"/>
  <c r="O882" i="5"/>
  <c r="I881" i="5"/>
  <c r="O878" i="5"/>
  <c r="J877" i="5"/>
  <c r="S874" i="5"/>
  <c r="N873" i="5"/>
  <c r="I872" i="5"/>
  <c r="H871" i="5"/>
  <c r="I868" i="5"/>
  <c r="M867" i="5"/>
  <c r="S866" i="5"/>
  <c r="I866" i="5"/>
  <c r="L865" i="5"/>
  <c r="R864" i="5"/>
  <c r="H864" i="5"/>
  <c r="L863" i="5"/>
  <c r="P862" i="5"/>
  <c r="U861" i="5"/>
  <c r="J861" i="5"/>
  <c r="N860" i="5"/>
  <c r="S859" i="5"/>
  <c r="H859" i="5"/>
  <c r="M858" i="5"/>
  <c r="R857" i="5"/>
  <c r="H857" i="5"/>
  <c r="M856" i="5"/>
  <c r="Q855" i="5"/>
  <c r="K854" i="5"/>
  <c r="O853" i="5"/>
  <c r="T852" i="5"/>
  <c r="I852" i="5"/>
  <c r="M851" i="5"/>
  <c r="S850" i="5"/>
  <c r="I850" i="5"/>
  <c r="L849" i="5"/>
  <c r="R848" i="5"/>
  <c r="H848" i="5"/>
  <c r="O847" i="5"/>
  <c r="N846" i="5"/>
  <c r="U845" i="5"/>
  <c r="M845" i="5"/>
  <c r="T844" i="5"/>
  <c r="L844" i="5"/>
  <c r="S843" i="5"/>
  <c r="K843" i="5"/>
  <c r="R842" i="5"/>
  <c r="J842" i="5"/>
  <c r="Q841" i="5"/>
  <c r="I841" i="5"/>
  <c r="P840" i="5"/>
  <c r="H840" i="5"/>
  <c r="O839" i="5"/>
  <c r="N838" i="5"/>
  <c r="U837" i="5"/>
  <c r="M837" i="5"/>
  <c r="T836" i="5"/>
  <c r="L836" i="5"/>
  <c r="S835" i="5"/>
  <c r="K835" i="5"/>
  <c r="R834" i="5"/>
  <c r="J834" i="5"/>
  <c r="Q833" i="5"/>
  <c r="I833" i="5"/>
  <c r="P832" i="5"/>
  <c r="H832" i="5"/>
  <c r="O831" i="5"/>
  <c r="N830" i="5"/>
  <c r="U829" i="5"/>
  <c r="M829" i="5"/>
  <c r="T828" i="5"/>
  <c r="L828" i="5"/>
  <c r="S827" i="5"/>
  <c r="K827" i="5"/>
  <c r="H944" i="5"/>
  <c r="L938" i="5"/>
  <c r="P911" i="5"/>
  <c r="T907" i="5"/>
  <c r="P895" i="5"/>
  <c r="L892" i="5"/>
  <c r="Q888" i="5"/>
  <c r="J882" i="5"/>
  <c r="N878" i="5"/>
  <c r="T868" i="5"/>
  <c r="T863" i="5"/>
  <c r="R861" i="5"/>
  <c r="U856" i="5"/>
  <c r="S854" i="5"/>
  <c r="Q852" i="5"/>
  <c r="U847" i="5"/>
  <c r="K844" i="5"/>
  <c r="Q842" i="5"/>
  <c r="U838" i="5"/>
  <c r="K837" i="5"/>
  <c r="Q835" i="5"/>
  <c r="U831" i="5"/>
  <c r="K828" i="5"/>
  <c r="J938" i="5"/>
  <c r="O911" i="5"/>
  <c r="S907" i="5"/>
  <c r="O895" i="5"/>
  <c r="P888" i="5"/>
  <c r="T884" i="5"/>
  <c r="K878" i="5"/>
  <c r="R874" i="5"/>
  <c r="T865" i="5"/>
  <c r="J863" i="5"/>
  <c r="H861" i="5"/>
  <c r="U858" i="5"/>
  <c r="K856" i="5"/>
  <c r="I854" i="5"/>
  <c r="T849" i="5"/>
  <c r="N847" i="5"/>
  <c r="T845" i="5"/>
  <c r="J844" i="5"/>
  <c r="P842" i="5"/>
  <c r="O840" i="5"/>
  <c r="T838" i="5"/>
  <c r="J835" i="5"/>
  <c r="P833" i="5"/>
  <c r="N831" i="5"/>
  <c r="T829" i="5"/>
  <c r="J828" i="5"/>
  <c r="T948" i="5"/>
  <c r="J927" i="5"/>
  <c r="R918" i="5"/>
  <c r="S914" i="5"/>
  <c r="O902" i="5"/>
  <c r="S898" i="5"/>
  <c r="K891" i="5"/>
  <c r="Q884" i="5"/>
  <c r="O874" i="5"/>
  <c r="S870" i="5"/>
  <c r="U867" i="5"/>
  <c r="K865" i="5"/>
  <c r="I863" i="5"/>
  <c r="L858" i="5"/>
  <c r="J856" i="5"/>
  <c r="H854" i="5"/>
  <c r="U851" i="5"/>
  <c r="K849" i="5"/>
  <c r="M847" i="5"/>
  <c r="S845" i="5"/>
  <c r="I842" i="5"/>
  <c r="N840" i="5"/>
  <c r="M838" i="5"/>
  <c r="S836" i="5"/>
  <c r="I835" i="5"/>
  <c r="O833" i="5"/>
  <c r="M831" i="5"/>
  <c r="S829" i="5"/>
  <c r="J954" i="5"/>
  <c r="M931" i="5"/>
  <c r="I927" i="5"/>
  <c r="U922" i="5"/>
  <c r="I918" i="5"/>
  <c r="J906" i="5"/>
  <c r="N902" i="5"/>
  <c r="H891" i="5"/>
  <c r="O887" i="5"/>
  <c r="U880" i="5"/>
  <c r="L867" i="5"/>
  <c r="J865" i="5"/>
  <c r="M860" i="5"/>
  <c r="K858" i="5"/>
  <c r="L851" i="5"/>
  <c r="J849" i="5"/>
  <c r="L845" i="5"/>
  <c r="R843" i="5"/>
  <c r="H842" i="5"/>
  <c r="L838" i="5"/>
  <c r="R836" i="5"/>
  <c r="H833" i="5"/>
  <c r="L829" i="5"/>
  <c r="R827" i="5"/>
  <c r="H960" i="5"/>
  <c r="J936" i="5"/>
  <c r="J913" i="5"/>
  <c r="N909" i="5"/>
  <c r="J897" i="5"/>
  <c r="R893" i="5"/>
  <c r="L887" i="5"/>
  <c r="P883" i="5"/>
  <c r="U876" i="5"/>
  <c r="J873" i="5"/>
  <c r="U869" i="5"/>
  <c r="K867" i="5"/>
  <c r="O862" i="5"/>
  <c r="L860" i="5"/>
  <c r="P855" i="5"/>
  <c r="N853" i="5"/>
  <c r="K851" i="5"/>
  <c r="U846" i="5"/>
  <c r="K845" i="5"/>
  <c r="Q843" i="5"/>
  <c r="U839" i="5"/>
  <c r="K836" i="5"/>
  <c r="Q834" i="5"/>
  <c r="U830" i="5"/>
  <c r="K829" i="5"/>
  <c r="Q827" i="5"/>
  <c r="I1009" i="5"/>
  <c r="K971" i="5"/>
  <c r="M965" i="5"/>
  <c r="L929" i="5"/>
  <c r="I925" i="5"/>
  <c r="T920" i="5"/>
  <c r="T916" i="5"/>
  <c r="P904" i="5"/>
  <c r="T900" i="5"/>
  <c r="R889" i="5"/>
  <c r="P879" i="5"/>
  <c r="T875" i="5"/>
  <c r="R866" i="5"/>
  <c r="P864" i="5"/>
  <c r="R859" i="5"/>
  <c r="P857" i="5"/>
  <c r="R850" i="5"/>
  <c r="P848" i="5"/>
  <c r="M846" i="5"/>
  <c r="S844" i="5"/>
  <c r="I843" i="5"/>
  <c r="O841" i="5"/>
  <c r="M839" i="5"/>
  <c r="S837" i="5"/>
  <c r="I834" i="5"/>
  <c r="N832" i="5"/>
  <c r="M830" i="5"/>
  <c r="S828" i="5"/>
  <c r="I827" i="5"/>
  <c r="L944" i="5"/>
  <c r="H934" i="5"/>
  <c r="K929" i="5"/>
  <c r="H925" i="5"/>
  <c r="K920" i="5"/>
  <c r="M916" i="5"/>
  <c r="I904" i="5"/>
  <c r="M900" i="5"/>
  <c r="M892" i="5"/>
  <c r="U885" i="5"/>
  <c r="K882" i="5"/>
  <c r="S875" i="5"/>
  <c r="H872" i="5"/>
  <c r="U868" i="5"/>
  <c r="Q866" i="5"/>
  <c r="T861" i="5"/>
  <c r="P859" i="5"/>
  <c r="U854" i="5"/>
  <c r="S852" i="5"/>
  <c r="Q850" i="5"/>
  <c r="L846" i="5"/>
  <c r="R844" i="5"/>
  <c r="H841" i="5"/>
  <c r="L837" i="5"/>
  <c r="R835" i="5"/>
  <c r="H834" i="5"/>
  <c r="L830" i="5"/>
  <c r="R828" i="5"/>
  <c r="N893" i="5"/>
  <c r="T879" i="5"/>
  <c r="I913" i="5"/>
  <c r="M853" i="5"/>
  <c r="P841" i="5"/>
  <c r="J836" i="5"/>
  <c r="Q864" i="5"/>
  <c r="T846" i="5"/>
  <c r="T830" i="5"/>
  <c r="U965" i="5"/>
  <c r="I897" i="5"/>
  <c r="L883" i="5"/>
  <c r="Q857" i="5"/>
  <c r="S1003" i="5"/>
  <c r="R869" i="5"/>
  <c r="N839" i="5"/>
  <c r="P834" i="5"/>
  <c r="Q1009" i="5"/>
  <c r="P940" i="5"/>
  <c r="N862" i="5"/>
  <c r="M909" i="5"/>
  <c r="O855" i="5"/>
  <c r="Q848" i="5"/>
  <c r="J827" i="5"/>
  <c r="O832" i="5"/>
  <c r="T837" i="5"/>
  <c r="J843" i="5"/>
  <c r="I873" i="5"/>
  <c r="AZ471" i="3"/>
  <c r="AY471" i="3"/>
  <c r="BF471" i="3"/>
  <c r="AX471" i="3"/>
  <c r="BE471" i="3"/>
  <c r="AW471" i="3"/>
  <c r="BD471" i="3"/>
  <c r="AV471" i="3"/>
  <c r="BC471" i="3"/>
  <c r="AU471" i="3"/>
  <c r="BB471" i="3"/>
  <c r="BA471" i="3"/>
  <c r="AZ479" i="3"/>
  <c r="AY479" i="3"/>
  <c r="BF479" i="3"/>
  <c r="AX479" i="3"/>
  <c r="BE479" i="3"/>
  <c r="AW479" i="3"/>
  <c r="BD479" i="3"/>
  <c r="AV479" i="3"/>
  <c r="BC479" i="3"/>
  <c r="AU479" i="3"/>
  <c r="BB479" i="3"/>
  <c r="BA479" i="3"/>
  <c r="BA480" i="3"/>
  <c r="AZ480" i="3"/>
  <c r="AY480" i="3"/>
  <c r="BF480" i="3"/>
  <c r="AX480" i="3"/>
  <c r="BE480" i="3"/>
  <c r="AW480" i="3"/>
  <c r="BD480" i="3"/>
  <c r="AV480" i="3"/>
  <c r="BC480" i="3"/>
  <c r="AU480" i="3"/>
  <c r="BB480" i="3"/>
  <c r="BB489" i="3"/>
  <c r="BA489" i="3"/>
  <c r="AZ489" i="3"/>
  <c r="AY489" i="3"/>
  <c r="BF489" i="3"/>
  <c r="AX489" i="3"/>
  <c r="BE489" i="3"/>
  <c r="AW489" i="3"/>
  <c r="BD489" i="3"/>
  <c r="AV489" i="3"/>
  <c r="BC489" i="3"/>
  <c r="AU489" i="3"/>
  <c r="BC498" i="3"/>
  <c r="AU498" i="3"/>
  <c r="BB498" i="3"/>
  <c r="BA498" i="3"/>
  <c r="AZ498" i="3"/>
  <c r="AY498" i="3"/>
  <c r="BF498" i="3"/>
  <c r="AX498" i="3"/>
  <c r="BE498" i="3"/>
  <c r="AW498" i="3"/>
  <c r="BD498" i="3"/>
  <c r="AV498" i="3"/>
  <c r="BD499" i="3"/>
  <c r="AV499" i="3"/>
  <c r="BC499" i="3"/>
  <c r="AU499" i="3"/>
  <c r="BB499" i="3"/>
  <c r="BA499" i="3"/>
  <c r="AZ499" i="3"/>
  <c r="AY499" i="3"/>
  <c r="BF499" i="3"/>
  <c r="AX499" i="3"/>
  <c r="BE499" i="3"/>
  <c r="AW499" i="3"/>
  <c r="AY462" i="3"/>
  <c r="BF462" i="3"/>
  <c r="AX462" i="3"/>
  <c r="BE462" i="3"/>
  <c r="AW462" i="3"/>
  <c r="BD462" i="3"/>
  <c r="AV462" i="3"/>
  <c r="BC462" i="3"/>
  <c r="AU462" i="3"/>
  <c r="BB462" i="3"/>
  <c r="BA462" i="3"/>
  <c r="AZ462" i="3"/>
  <c r="BA472" i="3"/>
  <c r="AZ472" i="3"/>
  <c r="AY472" i="3"/>
  <c r="BF472" i="3"/>
  <c r="AX472" i="3"/>
  <c r="BE472" i="3"/>
  <c r="AW472" i="3"/>
  <c r="BD472" i="3"/>
  <c r="AV472" i="3"/>
  <c r="BC472" i="3"/>
  <c r="AU472" i="3"/>
  <c r="BB472" i="3"/>
  <c r="BB481" i="3"/>
  <c r="BA481" i="3"/>
  <c r="AZ481" i="3"/>
  <c r="AY481" i="3"/>
  <c r="BF481" i="3"/>
  <c r="AX481" i="3"/>
  <c r="BE481" i="3"/>
  <c r="AW481" i="3"/>
  <c r="BD481" i="3"/>
  <c r="AV481" i="3"/>
  <c r="BC481" i="3"/>
  <c r="AU481" i="3"/>
  <c r="BC490" i="3"/>
  <c r="AU490" i="3"/>
  <c r="BB490" i="3"/>
  <c r="BA490" i="3"/>
  <c r="AZ490" i="3"/>
  <c r="AY490" i="3"/>
  <c r="BF490" i="3"/>
  <c r="AX490" i="3"/>
  <c r="BE490" i="3"/>
  <c r="AW490" i="3"/>
  <c r="BD490" i="3"/>
  <c r="AV490" i="3"/>
  <c r="BE500" i="3"/>
  <c r="AW500" i="3"/>
  <c r="BD500" i="3"/>
  <c r="AV500" i="3"/>
  <c r="BC500" i="3"/>
  <c r="AU500" i="3"/>
  <c r="BB500" i="3"/>
  <c r="BA500" i="3"/>
  <c r="AZ500" i="3"/>
  <c r="AY500" i="3"/>
  <c r="BF500" i="3"/>
  <c r="AX500" i="3"/>
  <c r="AZ463" i="3"/>
  <c r="AY463" i="3"/>
  <c r="BF463" i="3"/>
  <c r="AX463" i="3"/>
  <c r="BE463" i="3"/>
  <c r="AW463" i="3"/>
  <c r="BD463" i="3"/>
  <c r="AV463" i="3"/>
  <c r="BC463" i="3"/>
  <c r="AU463" i="3"/>
  <c r="BB463" i="3"/>
  <c r="BA463" i="3"/>
  <c r="BA464" i="3"/>
  <c r="AZ464" i="3"/>
  <c r="AY464" i="3"/>
  <c r="BF464" i="3"/>
  <c r="AX464" i="3"/>
  <c r="BE464" i="3"/>
  <c r="AW464" i="3"/>
  <c r="BD464" i="3"/>
  <c r="AV464" i="3"/>
  <c r="BC464" i="3"/>
  <c r="AU464" i="3"/>
  <c r="BB464" i="3"/>
  <c r="BB473" i="3"/>
  <c r="BA473" i="3"/>
  <c r="AZ473" i="3"/>
  <c r="AY473" i="3"/>
  <c r="BF473" i="3"/>
  <c r="AX473" i="3"/>
  <c r="BE473" i="3"/>
  <c r="AW473" i="3"/>
  <c r="BD473" i="3"/>
  <c r="AV473" i="3"/>
  <c r="BC473" i="3"/>
  <c r="AU473" i="3"/>
  <c r="BC482" i="3"/>
  <c r="AU482" i="3"/>
  <c r="BB482" i="3"/>
  <c r="BA482" i="3"/>
  <c r="AZ482" i="3"/>
  <c r="AY482" i="3"/>
  <c r="BF482" i="3"/>
  <c r="AX482" i="3"/>
  <c r="BE482" i="3"/>
  <c r="AW482" i="3"/>
  <c r="BD482" i="3"/>
  <c r="AV482" i="3"/>
  <c r="BD483" i="3"/>
  <c r="AV483" i="3"/>
  <c r="BC483" i="3"/>
  <c r="AU483" i="3"/>
  <c r="BB483" i="3"/>
  <c r="BA483" i="3"/>
  <c r="AZ483" i="3"/>
  <c r="AY483" i="3"/>
  <c r="BF483" i="3"/>
  <c r="AX483" i="3"/>
  <c r="BE483" i="3"/>
  <c r="AW483" i="3"/>
  <c r="BD491" i="3"/>
  <c r="AV491" i="3"/>
  <c r="BC491" i="3"/>
  <c r="AU491" i="3"/>
  <c r="BB491" i="3"/>
  <c r="BA491" i="3"/>
  <c r="AZ491" i="3"/>
  <c r="AY491" i="3"/>
  <c r="BF491" i="3"/>
  <c r="AX491" i="3"/>
  <c r="BE491" i="3"/>
  <c r="AW491" i="3"/>
  <c r="BF501" i="3"/>
  <c r="AX501" i="3"/>
  <c r="BE501" i="3"/>
  <c r="AW501" i="3"/>
  <c r="BD501" i="3"/>
  <c r="AV501" i="3"/>
  <c r="BC501" i="3"/>
  <c r="AU501" i="3"/>
  <c r="BB501" i="3"/>
  <c r="BA501" i="3"/>
  <c r="AZ501" i="3"/>
  <c r="AY501" i="3"/>
  <c r="BB465" i="3"/>
  <c r="BA465" i="3"/>
  <c r="AZ465" i="3"/>
  <c r="AY465" i="3"/>
  <c r="BF465" i="3"/>
  <c r="AX465" i="3"/>
  <c r="BE465" i="3"/>
  <c r="AW465" i="3"/>
  <c r="BD465" i="3"/>
  <c r="AV465" i="3"/>
  <c r="BC465" i="3"/>
  <c r="AU465" i="3"/>
  <c r="BC474" i="3"/>
  <c r="AU474" i="3"/>
  <c r="BB474" i="3"/>
  <c r="BA474" i="3"/>
  <c r="AZ474" i="3"/>
  <c r="AY474" i="3"/>
  <c r="BF474" i="3"/>
  <c r="AX474" i="3"/>
  <c r="BE474" i="3"/>
  <c r="AW474" i="3"/>
  <c r="BD474" i="3"/>
  <c r="AV474" i="3"/>
  <c r="BE484" i="3"/>
  <c r="AW484" i="3"/>
  <c r="BD484" i="3"/>
  <c r="AV484" i="3"/>
  <c r="BC484" i="3"/>
  <c r="AU484" i="3"/>
  <c r="BB484" i="3"/>
  <c r="BA484" i="3"/>
  <c r="AZ484" i="3"/>
  <c r="AY484" i="3"/>
  <c r="BF484" i="3"/>
  <c r="AX484" i="3"/>
  <c r="BE492" i="3"/>
  <c r="AW492" i="3"/>
  <c r="BD492" i="3"/>
  <c r="AV492" i="3"/>
  <c r="BC492" i="3"/>
  <c r="AU492" i="3"/>
  <c r="BB492" i="3"/>
  <c r="BA492" i="3"/>
  <c r="AZ492" i="3"/>
  <c r="AY492" i="3"/>
  <c r="BF492" i="3"/>
  <c r="AX492" i="3"/>
  <c r="BC466" i="3"/>
  <c r="AU466" i="3"/>
  <c r="BB466" i="3"/>
  <c r="BA466" i="3"/>
  <c r="AZ466" i="3"/>
  <c r="AY466" i="3"/>
  <c r="BF466" i="3"/>
  <c r="AX466" i="3"/>
  <c r="BE466" i="3"/>
  <c r="AW466" i="3"/>
  <c r="BD466" i="3"/>
  <c r="AV466" i="3"/>
  <c r="BD467" i="3"/>
  <c r="AV467" i="3"/>
  <c r="BC467" i="3"/>
  <c r="AU467" i="3"/>
  <c r="BB467" i="3"/>
  <c r="BA467" i="3"/>
  <c r="AZ467" i="3"/>
  <c r="AY467" i="3"/>
  <c r="BF467" i="3"/>
  <c r="AX467" i="3"/>
  <c r="BE467" i="3"/>
  <c r="AW467" i="3"/>
  <c r="BD475" i="3"/>
  <c r="AV475" i="3"/>
  <c r="BC475" i="3"/>
  <c r="AU475" i="3"/>
  <c r="BB475" i="3"/>
  <c r="BA475" i="3"/>
  <c r="AZ475" i="3"/>
  <c r="AY475" i="3"/>
  <c r="BF475" i="3"/>
  <c r="AX475" i="3"/>
  <c r="BE475" i="3"/>
  <c r="AW475" i="3"/>
  <c r="BF485" i="3"/>
  <c r="AX485" i="3"/>
  <c r="BE485" i="3"/>
  <c r="AW485" i="3"/>
  <c r="BD485" i="3"/>
  <c r="AV485" i="3"/>
  <c r="BC485" i="3"/>
  <c r="AU485" i="3"/>
  <c r="BB485" i="3"/>
  <c r="BA485" i="3"/>
  <c r="AZ485" i="3"/>
  <c r="AY485" i="3"/>
  <c r="BF493" i="3"/>
  <c r="AX493" i="3"/>
  <c r="BE493" i="3"/>
  <c r="AW493" i="3"/>
  <c r="BD493" i="3"/>
  <c r="AV493" i="3"/>
  <c r="BC493" i="3"/>
  <c r="AU493" i="3"/>
  <c r="BB493" i="3"/>
  <c r="BA493" i="3"/>
  <c r="AZ493" i="3"/>
  <c r="AY493" i="3"/>
  <c r="BE468" i="3"/>
  <c r="AW468" i="3"/>
  <c r="BD468" i="3"/>
  <c r="AV468" i="3"/>
  <c r="BC468" i="3"/>
  <c r="AU468" i="3"/>
  <c r="BB468" i="3"/>
  <c r="BA468" i="3"/>
  <c r="AZ468" i="3"/>
  <c r="AY468" i="3"/>
  <c r="BF468" i="3"/>
  <c r="AX468" i="3"/>
  <c r="BE476" i="3"/>
  <c r="AW476" i="3"/>
  <c r="BD476" i="3"/>
  <c r="AV476" i="3"/>
  <c r="BC476" i="3"/>
  <c r="AU476" i="3"/>
  <c r="BB476" i="3"/>
  <c r="BA476" i="3"/>
  <c r="AZ476" i="3"/>
  <c r="AY476" i="3"/>
  <c r="BF476" i="3"/>
  <c r="AX476" i="3"/>
  <c r="AY486" i="3"/>
  <c r="BF486" i="3"/>
  <c r="AX486" i="3"/>
  <c r="BE486" i="3"/>
  <c r="AW486" i="3"/>
  <c r="BD486" i="3"/>
  <c r="AV486" i="3"/>
  <c r="BC486" i="3"/>
  <c r="AU486" i="3"/>
  <c r="BB486" i="3"/>
  <c r="BA486" i="3"/>
  <c r="AZ486" i="3"/>
  <c r="AY494" i="3"/>
  <c r="BF494" i="3"/>
  <c r="AX494" i="3"/>
  <c r="BE494" i="3"/>
  <c r="AW494" i="3"/>
  <c r="BD494" i="3"/>
  <c r="AV494" i="3"/>
  <c r="BC494" i="3"/>
  <c r="AU494" i="3"/>
  <c r="BB494" i="3"/>
  <c r="BA494" i="3"/>
  <c r="AZ494" i="3"/>
  <c r="BF469" i="3"/>
  <c r="AX469" i="3"/>
  <c r="BE469" i="3"/>
  <c r="AW469" i="3"/>
  <c r="BD469" i="3"/>
  <c r="AV469" i="3"/>
  <c r="BC469" i="3"/>
  <c r="AU469" i="3"/>
  <c r="BB469" i="3"/>
  <c r="BA469" i="3"/>
  <c r="AZ469" i="3"/>
  <c r="AY469" i="3"/>
  <c r="BF477" i="3"/>
  <c r="AX477" i="3"/>
  <c r="BE477" i="3"/>
  <c r="AW477" i="3"/>
  <c r="BD477" i="3"/>
  <c r="AV477" i="3"/>
  <c r="BC477" i="3"/>
  <c r="AU477" i="3"/>
  <c r="BB477" i="3"/>
  <c r="BA477" i="3"/>
  <c r="AZ477" i="3"/>
  <c r="AY477" i="3"/>
  <c r="AZ487" i="3"/>
  <c r="AY487" i="3"/>
  <c r="BF487" i="3"/>
  <c r="AX487" i="3"/>
  <c r="BE487" i="3"/>
  <c r="AW487" i="3"/>
  <c r="BD487" i="3"/>
  <c r="AV487" i="3"/>
  <c r="BC487" i="3"/>
  <c r="AU487" i="3"/>
  <c r="BB487" i="3"/>
  <c r="BA487" i="3"/>
  <c r="AZ495" i="3"/>
  <c r="AY495" i="3"/>
  <c r="BF495" i="3"/>
  <c r="AX495" i="3"/>
  <c r="BE495" i="3"/>
  <c r="AW495" i="3"/>
  <c r="BD495" i="3"/>
  <c r="AV495" i="3"/>
  <c r="BC495" i="3"/>
  <c r="AU495" i="3"/>
  <c r="BB495" i="3"/>
  <c r="BA495" i="3"/>
  <c r="BA496" i="3"/>
  <c r="AZ496" i="3"/>
  <c r="AY496" i="3"/>
  <c r="BF496" i="3"/>
  <c r="AX496" i="3"/>
  <c r="BE496" i="3"/>
  <c r="AW496" i="3"/>
  <c r="BD496" i="3"/>
  <c r="AV496" i="3"/>
  <c r="BC496" i="3"/>
  <c r="AU496" i="3"/>
  <c r="BB496" i="3"/>
  <c r="AY470" i="3"/>
  <c r="BF470" i="3"/>
  <c r="AX470" i="3"/>
  <c r="BE470" i="3"/>
  <c r="AW470" i="3"/>
  <c r="BD470" i="3"/>
  <c r="AV470" i="3"/>
  <c r="BC470" i="3"/>
  <c r="AU470" i="3"/>
  <c r="BB470" i="3"/>
  <c r="BA470" i="3"/>
  <c r="AZ470" i="3"/>
  <c r="AY478" i="3"/>
  <c r="BF478" i="3"/>
  <c r="AX478" i="3"/>
  <c r="BE478" i="3"/>
  <c r="AW478" i="3"/>
  <c r="BD478" i="3"/>
  <c r="AV478" i="3"/>
  <c r="BC478" i="3"/>
  <c r="AU478" i="3"/>
  <c r="BB478" i="3"/>
  <c r="BA478" i="3"/>
  <c r="AZ478" i="3"/>
  <c r="BA488" i="3"/>
  <c r="AZ488" i="3"/>
  <c r="AY488" i="3"/>
  <c r="BF488" i="3"/>
  <c r="AX488" i="3"/>
  <c r="BE488" i="3"/>
  <c r="AW488" i="3"/>
  <c r="BD488" i="3"/>
  <c r="AV488" i="3"/>
  <c r="BC488" i="3"/>
  <c r="AU488" i="3"/>
  <c r="BB488" i="3"/>
  <c r="BB497" i="3"/>
  <c r="BA497" i="3"/>
  <c r="AZ497" i="3"/>
  <c r="AY497" i="3"/>
  <c r="BF497" i="3"/>
  <c r="AX497" i="3"/>
  <c r="BE497" i="3"/>
  <c r="AW497" i="3"/>
  <c r="BD497" i="3"/>
  <c r="AV497" i="3"/>
  <c r="BC497" i="3"/>
  <c r="AU497" i="3"/>
  <c r="BI482" i="3"/>
  <c r="BI498" i="3"/>
  <c r="BI525" i="3"/>
  <c r="BI533" i="3"/>
  <c r="BI544" i="3"/>
  <c r="BI560" i="3"/>
  <c r="BI576" i="3"/>
  <c r="BI587" i="3"/>
  <c r="BI603" i="3"/>
  <c r="BI619" i="3"/>
  <c r="BI654" i="3"/>
  <c r="BI517" i="3"/>
  <c r="BI555" i="3"/>
  <c r="BI571" i="3"/>
  <c r="BI582" i="3"/>
  <c r="BI598" i="3"/>
  <c r="BI614" i="3"/>
  <c r="BI633" i="3"/>
  <c r="BI466" i="3"/>
  <c r="C5" i="6" l="1"/>
  <c r="C4" i="6"/>
  <c r="C3" i="6"/>
  <c r="C2" i="6"/>
  <c r="Q4" i="19" s="1"/>
  <c r="A3"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2" i="5"/>
  <c r="C237" i="3"/>
  <c r="H2" i="5" s="1"/>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BG210" i="5"/>
  <c r="BG50" i="5"/>
  <c r="BG43" i="5"/>
  <c r="BG34" i="5"/>
  <c r="BG32" i="5"/>
  <c r="BG30" i="5"/>
  <c r="BG3" i="5"/>
  <c r="M823" i="5" l="1"/>
  <c r="I819" i="5"/>
  <c r="L814" i="5"/>
  <c r="H810" i="5"/>
  <c r="K805" i="5"/>
  <c r="N800" i="5"/>
  <c r="J796" i="5"/>
  <c r="M791" i="5"/>
  <c r="S822" i="5"/>
  <c r="T824" i="5"/>
  <c r="P820" i="5"/>
  <c r="S815" i="5"/>
  <c r="O811" i="5"/>
  <c r="R806" i="5"/>
  <c r="U801" i="5"/>
  <c r="Q797" i="5"/>
  <c r="T792" i="5"/>
  <c r="P788" i="5"/>
  <c r="S783" i="5"/>
  <c r="O779" i="5"/>
  <c r="R774" i="5"/>
  <c r="U769" i="5"/>
  <c r="Q822" i="5"/>
  <c r="T817" i="5"/>
  <c r="P813" i="5"/>
  <c r="S808" i="5"/>
  <c r="O804" i="5"/>
  <c r="R799" i="5"/>
  <c r="U794" i="5"/>
  <c r="Q790" i="5"/>
  <c r="T785" i="5"/>
  <c r="P781" i="5"/>
  <c r="S776" i="5"/>
  <c r="O772" i="5"/>
  <c r="J824" i="5"/>
  <c r="M819" i="5"/>
  <c r="I815" i="5"/>
  <c r="L810" i="5"/>
  <c r="H806" i="5"/>
  <c r="K801" i="5"/>
  <c r="I824" i="5"/>
  <c r="L819" i="5"/>
  <c r="H815" i="5"/>
  <c r="K810" i="5"/>
  <c r="N805" i="5"/>
  <c r="J801" i="5"/>
  <c r="M796" i="5"/>
  <c r="I792" i="5"/>
  <c r="P819" i="5"/>
  <c r="L805" i="5"/>
  <c r="J788" i="5"/>
  <c r="P782" i="5"/>
  <c r="I777" i="5"/>
  <c r="T770" i="5"/>
  <c r="J766" i="5"/>
  <c r="M761" i="5"/>
  <c r="I757" i="5"/>
  <c r="T821" i="5"/>
  <c r="O810" i="5"/>
  <c r="U798" i="5"/>
  <c r="M787" i="5"/>
  <c r="J781" i="5"/>
  <c r="P775" i="5"/>
  <c r="I770" i="5"/>
  <c r="L820" i="5"/>
  <c r="O807" i="5"/>
  <c r="S795" i="5"/>
  <c r="L787" i="5"/>
  <c r="S781" i="5"/>
  <c r="T774" i="5"/>
  <c r="R768" i="5"/>
  <c r="U763" i="5"/>
  <c r="Q759" i="5"/>
  <c r="K820" i="5"/>
  <c r="U808" i="5"/>
  <c r="R797" i="5"/>
  <c r="R789" i="5"/>
  <c r="H783" i="5"/>
  <c r="U776" i="5"/>
  <c r="Q770" i="5"/>
  <c r="U764" i="5"/>
  <c r="Q760" i="5"/>
  <c r="U822" i="5"/>
  <c r="J811" i="5"/>
  <c r="N798" i="5"/>
  <c r="N790" i="5"/>
  <c r="N784" i="5"/>
  <c r="J778" i="5"/>
  <c r="N772" i="5"/>
  <c r="S819" i="5"/>
  <c r="U806" i="5"/>
  <c r="K796" i="5"/>
  <c r="L788" i="5"/>
  <c r="H824" i="5"/>
  <c r="R810" i="5"/>
  <c r="O800" i="5"/>
  <c r="J792" i="5"/>
  <c r="U784" i="5"/>
  <c r="Q778" i="5"/>
  <c r="K772" i="5"/>
  <c r="S766" i="5"/>
  <c r="L772" i="5"/>
  <c r="H763" i="5"/>
  <c r="U755" i="5"/>
  <c r="P751" i="5"/>
  <c r="S746" i="5"/>
  <c r="O742" i="5"/>
  <c r="R737" i="5"/>
  <c r="U732" i="5"/>
  <c r="Q728" i="5"/>
  <c r="T723" i="5"/>
  <c r="P719" i="5"/>
  <c r="S714" i="5"/>
  <c r="O710" i="5"/>
  <c r="R705" i="5"/>
  <c r="U700" i="5"/>
  <c r="Q696" i="5"/>
  <c r="T691" i="5"/>
  <c r="P687" i="5"/>
  <c r="S682" i="5"/>
  <c r="O678" i="5"/>
  <c r="Q785" i="5"/>
  <c r="L765" i="5"/>
  <c r="U757" i="5"/>
  <c r="I753" i="5"/>
  <c r="L748" i="5"/>
  <c r="H744" i="5"/>
  <c r="K739" i="5"/>
  <c r="N734" i="5"/>
  <c r="J730" i="5"/>
  <c r="M725" i="5"/>
  <c r="I721" i="5"/>
  <c r="L716" i="5"/>
  <c r="H712" i="5"/>
  <c r="K707" i="5"/>
  <c r="S780" i="5"/>
  <c r="O764" i="5"/>
  <c r="T757" i="5"/>
  <c r="H753" i="5"/>
  <c r="K748" i="5"/>
  <c r="N743" i="5"/>
  <c r="J739" i="5"/>
  <c r="M734" i="5"/>
  <c r="I730" i="5"/>
  <c r="L725" i="5"/>
  <c r="H721" i="5"/>
  <c r="K716" i="5"/>
  <c r="N711" i="5"/>
  <c r="J707" i="5"/>
  <c r="M702" i="5"/>
  <c r="I698" i="5"/>
  <c r="L693" i="5"/>
  <c r="H689" i="5"/>
  <c r="K684" i="5"/>
  <c r="N679" i="5"/>
  <c r="J675" i="5"/>
  <c r="N791" i="5"/>
  <c r="U767" i="5"/>
  <c r="K760" i="5"/>
  <c r="H754" i="5"/>
  <c r="K749" i="5"/>
  <c r="N744" i="5"/>
  <c r="J740" i="5"/>
  <c r="M735" i="5"/>
  <c r="I731" i="5"/>
  <c r="L726" i="5"/>
  <c r="H722" i="5"/>
  <c r="K717" i="5"/>
  <c r="N712" i="5"/>
  <c r="J708" i="5"/>
  <c r="T822" i="5"/>
  <c r="P818" i="5"/>
  <c r="S813" i="5"/>
  <c r="O809" i="5"/>
  <c r="R804" i="5"/>
  <c r="U799" i="5"/>
  <c r="Q795" i="5"/>
  <c r="T790" i="5"/>
  <c r="K822" i="5"/>
  <c r="L824" i="5"/>
  <c r="H820" i="5"/>
  <c r="K815" i="5"/>
  <c r="N810" i="5"/>
  <c r="J806" i="5"/>
  <c r="M801" i="5"/>
  <c r="I797" i="5"/>
  <c r="L792" i="5"/>
  <c r="H788" i="5"/>
  <c r="K783" i="5"/>
  <c r="N778" i="5"/>
  <c r="J774" i="5"/>
  <c r="M769" i="5"/>
  <c r="I822" i="5"/>
  <c r="L817" i="5"/>
  <c r="H813" i="5"/>
  <c r="K808" i="5"/>
  <c r="N803" i="5"/>
  <c r="J799" i="5"/>
  <c r="M794" i="5"/>
  <c r="I790" i="5"/>
  <c r="L785" i="5"/>
  <c r="H781" i="5"/>
  <c r="K776" i="5"/>
  <c r="N771" i="5"/>
  <c r="Q823" i="5"/>
  <c r="T818" i="5"/>
  <c r="P814" i="5"/>
  <c r="S809" i="5"/>
  <c r="O805" i="5"/>
  <c r="R800" i="5"/>
  <c r="P823" i="5"/>
  <c r="S818" i="5"/>
  <c r="O814" i="5"/>
  <c r="R809" i="5"/>
  <c r="U804" i="5"/>
  <c r="Q800" i="5"/>
  <c r="T795" i="5"/>
  <c r="P791" i="5"/>
  <c r="J818" i="5"/>
  <c r="I804" i="5"/>
  <c r="P787" i="5"/>
  <c r="U781" i="5"/>
  <c r="N776" i="5"/>
  <c r="J770" i="5"/>
  <c r="Q765" i="5"/>
  <c r="T760" i="5"/>
  <c r="P756" i="5"/>
  <c r="Q820" i="5"/>
  <c r="H809" i="5"/>
  <c r="U797" i="5"/>
  <c r="S786" i="5"/>
  <c r="M780" i="5"/>
  <c r="U774" i="5"/>
  <c r="J819" i="5"/>
  <c r="K806" i="5"/>
  <c r="T794" i="5"/>
  <c r="R786" i="5"/>
  <c r="L780" i="5"/>
  <c r="H774" i="5"/>
  <c r="J768" i="5"/>
  <c r="M763" i="5"/>
  <c r="I759" i="5"/>
  <c r="H819" i="5"/>
  <c r="N807" i="5"/>
  <c r="Q796" i="5"/>
  <c r="Q788" i="5"/>
  <c r="M782" i="5"/>
  <c r="I776" i="5"/>
  <c r="J769" i="5"/>
  <c r="M764" i="5"/>
  <c r="I760" i="5"/>
  <c r="L821" i="5"/>
  <c r="P808" i="5"/>
  <c r="O797" i="5"/>
  <c r="O789" i="5"/>
  <c r="Q783" i="5"/>
  <c r="O777" i="5"/>
  <c r="Q818" i="5"/>
  <c r="R805" i="5"/>
  <c r="K795" i="5"/>
  <c r="R787" i="5"/>
  <c r="T820" i="5"/>
  <c r="N809" i="5"/>
  <c r="I799" i="5"/>
  <c r="I791" i="5"/>
  <c r="I784" i="5"/>
  <c r="J777" i="5"/>
  <c r="Q771" i="5"/>
  <c r="N769" i="5"/>
  <c r="J762" i="5"/>
  <c r="L755" i="5"/>
  <c r="H751" i="5"/>
  <c r="K746" i="5"/>
  <c r="N741" i="5"/>
  <c r="J737" i="5"/>
  <c r="M732" i="5"/>
  <c r="I728" i="5"/>
  <c r="L723" i="5"/>
  <c r="H719" i="5"/>
  <c r="K714" i="5"/>
  <c r="N709" i="5"/>
  <c r="J705" i="5"/>
  <c r="M700" i="5"/>
  <c r="I696" i="5"/>
  <c r="L691" i="5"/>
  <c r="H687" i="5"/>
  <c r="K682" i="5"/>
  <c r="N677" i="5"/>
  <c r="S778" i="5"/>
  <c r="Q764" i="5"/>
  <c r="J757" i="5"/>
  <c r="P752" i="5"/>
  <c r="S747" i="5"/>
  <c r="O743" i="5"/>
  <c r="R738" i="5"/>
  <c r="U733" i="5"/>
  <c r="Q729" i="5"/>
  <c r="T724" i="5"/>
  <c r="P720" i="5"/>
  <c r="S715" i="5"/>
  <c r="O711" i="5"/>
  <c r="R706" i="5"/>
  <c r="R778" i="5"/>
  <c r="Q763" i="5"/>
  <c r="H757" i="5"/>
  <c r="O752" i="5"/>
  <c r="R747" i="5"/>
  <c r="U742" i="5"/>
  <c r="Q738" i="5"/>
  <c r="T733" i="5"/>
  <c r="P729" i="5"/>
  <c r="S724" i="5"/>
  <c r="O720" i="5"/>
  <c r="R715" i="5"/>
  <c r="U710" i="5"/>
  <c r="Q706" i="5"/>
  <c r="T701" i="5"/>
  <c r="P697" i="5"/>
  <c r="S692" i="5"/>
  <c r="O688" i="5"/>
  <c r="R683" i="5"/>
  <c r="U678" i="5"/>
  <c r="S787" i="5"/>
  <c r="T766" i="5"/>
  <c r="M759" i="5"/>
  <c r="O753" i="5"/>
  <c r="R748" i="5"/>
  <c r="U743" i="5"/>
  <c r="Q739" i="5"/>
  <c r="T734" i="5"/>
  <c r="P730" i="5"/>
  <c r="S725" i="5"/>
  <c r="O721" i="5"/>
  <c r="R716" i="5"/>
  <c r="U711" i="5"/>
  <c r="Q707" i="5"/>
  <c r="L822" i="5"/>
  <c r="H818" i="5"/>
  <c r="K813" i="5"/>
  <c r="N808" i="5"/>
  <c r="J804" i="5"/>
  <c r="M799" i="5"/>
  <c r="I795" i="5"/>
  <c r="L790" i="5"/>
  <c r="S823" i="5"/>
  <c r="O819" i="5"/>
  <c r="R814" i="5"/>
  <c r="U809" i="5"/>
  <c r="Q805" i="5"/>
  <c r="T800" i="5"/>
  <c r="P796" i="5"/>
  <c r="S791" i="5"/>
  <c r="O787" i="5"/>
  <c r="R782" i="5"/>
  <c r="U777" i="5"/>
  <c r="Q773" i="5"/>
  <c r="T825" i="5"/>
  <c r="P821" i="5"/>
  <c r="S816" i="5"/>
  <c r="O812" i="5"/>
  <c r="R807" i="5"/>
  <c r="U802" i="5"/>
  <c r="Q798" i="5"/>
  <c r="T793" i="5"/>
  <c r="P789" i="5"/>
  <c r="S784" i="5"/>
  <c r="O780" i="5"/>
  <c r="R775" i="5"/>
  <c r="U770" i="5"/>
  <c r="I823" i="5"/>
  <c r="L818" i="5"/>
  <c r="H814" i="5"/>
  <c r="K809" i="5"/>
  <c r="N804" i="5"/>
  <c r="J800" i="5"/>
  <c r="H823" i="5"/>
  <c r="K818" i="5"/>
  <c r="N813" i="5"/>
  <c r="J809" i="5"/>
  <c r="M804" i="5"/>
  <c r="I800" i="5"/>
  <c r="L795" i="5"/>
  <c r="H791" i="5"/>
  <c r="O815" i="5"/>
  <c r="P801" i="5"/>
  <c r="T786" i="5"/>
  <c r="K781" i="5"/>
  <c r="Q775" i="5"/>
  <c r="O769" i="5"/>
  <c r="I765" i="5"/>
  <c r="L760" i="5"/>
  <c r="H756" i="5"/>
  <c r="K819" i="5"/>
  <c r="T807" i="5"/>
  <c r="T796" i="5"/>
  <c r="I786" i="5"/>
  <c r="S779" i="5"/>
  <c r="K774" i="5"/>
  <c r="P816" i="5"/>
  <c r="S803" i="5"/>
  <c r="S793" i="5"/>
  <c r="H786" i="5"/>
  <c r="R779" i="5"/>
  <c r="M773" i="5"/>
  <c r="Q767" i="5"/>
  <c r="T762" i="5"/>
  <c r="P758" i="5"/>
  <c r="Q817" i="5"/>
  <c r="T804" i="5"/>
  <c r="R795" i="5"/>
  <c r="U787" i="5"/>
  <c r="R781" i="5"/>
  <c r="N775" i="5"/>
  <c r="Q768" i="5"/>
  <c r="T763" i="5"/>
  <c r="P759" i="5"/>
  <c r="I820" i="5"/>
  <c r="L807" i="5"/>
  <c r="N796" i="5"/>
  <c r="N788" i="5"/>
  <c r="L782" i="5"/>
  <c r="R776" i="5"/>
  <c r="I817" i="5"/>
  <c r="L804" i="5"/>
  <c r="L794" i="5"/>
  <c r="H787" i="5"/>
  <c r="R819" i="5"/>
  <c r="H808" i="5"/>
  <c r="H798" i="5"/>
  <c r="H790" i="5"/>
  <c r="N783" i="5"/>
  <c r="O776" i="5"/>
  <c r="K770" i="5"/>
  <c r="K768" i="5"/>
  <c r="N761" i="5"/>
  <c r="S754" i="5"/>
  <c r="O750" i="5"/>
  <c r="R745" i="5"/>
  <c r="U740" i="5"/>
  <c r="Q736" i="5"/>
  <c r="T731" i="5"/>
  <c r="P727" i="5"/>
  <c r="S722" i="5"/>
  <c r="O718" i="5"/>
  <c r="R713" i="5"/>
  <c r="U708" i="5"/>
  <c r="Q704" i="5"/>
  <c r="T699" i="5"/>
  <c r="P695" i="5"/>
  <c r="S690" i="5"/>
  <c r="O686" i="5"/>
  <c r="R681" i="5"/>
  <c r="U676" i="5"/>
  <c r="P824" i="5"/>
  <c r="Q776" i="5"/>
  <c r="R763" i="5"/>
  <c r="O756" i="5"/>
  <c r="H752" i="5"/>
  <c r="K747" i="5"/>
  <c r="N742" i="5"/>
  <c r="J738" i="5"/>
  <c r="M733" i="5"/>
  <c r="I729" i="5"/>
  <c r="L724" i="5"/>
  <c r="H720" i="5"/>
  <c r="K715" i="5"/>
  <c r="N710" i="5"/>
  <c r="J706" i="5"/>
  <c r="P776" i="5"/>
  <c r="U762" i="5"/>
  <c r="M756" i="5"/>
  <c r="N751" i="5"/>
  <c r="J747" i="5"/>
  <c r="M742" i="5"/>
  <c r="I738" i="5"/>
  <c r="L733" i="5"/>
  <c r="H729" i="5"/>
  <c r="K724" i="5"/>
  <c r="N719" i="5"/>
  <c r="J715" i="5"/>
  <c r="M710" i="5"/>
  <c r="I706" i="5"/>
  <c r="L701" i="5"/>
  <c r="H697" i="5"/>
  <c r="K692" i="5"/>
  <c r="N687" i="5"/>
  <c r="J683" i="5"/>
  <c r="M678" i="5"/>
  <c r="T782" i="5"/>
  <c r="U765" i="5"/>
  <c r="N758" i="5"/>
  <c r="N752" i="5"/>
  <c r="J748" i="5"/>
  <c r="M743" i="5"/>
  <c r="I739" i="5"/>
  <c r="L734" i="5"/>
  <c r="H730" i="5"/>
  <c r="K725" i="5"/>
  <c r="N720" i="5"/>
  <c r="J716" i="5"/>
  <c r="M711" i="5"/>
  <c r="I707" i="5"/>
  <c r="L702" i="5"/>
  <c r="H698" i="5"/>
  <c r="K693" i="5"/>
  <c r="S821" i="5"/>
  <c r="K821" i="5"/>
  <c r="N816" i="5"/>
  <c r="J812" i="5"/>
  <c r="M807" i="5"/>
  <c r="I803" i="5"/>
  <c r="L798" i="5"/>
  <c r="H794" i="5"/>
  <c r="K789" i="5"/>
  <c r="U824" i="5"/>
  <c r="R822" i="5"/>
  <c r="U817" i="5"/>
  <c r="Q813" i="5"/>
  <c r="T808" i="5"/>
  <c r="P804" i="5"/>
  <c r="S799" i="5"/>
  <c r="O795" i="5"/>
  <c r="R790" i="5"/>
  <c r="U785" i="5"/>
  <c r="Q781" i="5"/>
  <c r="T776" i="5"/>
  <c r="P772" i="5"/>
  <c r="S824" i="5"/>
  <c r="O820" i="5"/>
  <c r="R815" i="5"/>
  <c r="U810" i="5"/>
  <c r="Q806" i="5"/>
  <c r="T801" i="5"/>
  <c r="P797" i="5"/>
  <c r="S792" i="5"/>
  <c r="O788" i="5"/>
  <c r="R783" i="5"/>
  <c r="U778" i="5"/>
  <c r="Q774" i="5"/>
  <c r="T769" i="5"/>
  <c r="H822" i="5"/>
  <c r="K817" i="5"/>
  <c r="N812" i="5"/>
  <c r="J808" i="5"/>
  <c r="M803" i="5"/>
  <c r="O825" i="5"/>
  <c r="R820" i="5"/>
  <c r="U815" i="5"/>
  <c r="Q811" i="5"/>
  <c r="T806" i="5"/>
  <c r="P802" i="5"/>
  <c r="S797" i="5"/>
  <c r="O793" i="5"/>
  <c r="R788" i="5"/>
  <c r="M824" i="5"/>
  <c r="J822" i="5"/>
  <c r="M817" i="5"/>
  <c r="I813" i="5"/>
  <c r="L808" i="5"/>
  <c r="H804" i="5"/>
  <c r="K799" i="5"/>
  <c r="N794" i="5"/>
  <c r="J790" i="5"/>
  <c r="M785" i="5"/>
  <c r="I781" i="5"/>
  <c r="L776" i="5"/>
  <c r="H772" i="5"/>
  <c r="K824" i="5"/>
  <c r="N819" i="5"/>
  <c r="J815" i="5"/>
  <c r="M810" i="5"/>
  <c r="I806" i="5"/>
  <c r="L801" i="5"/>
  <c r="H797" i="5"/>
  <c r="K792" i="5"/>
  <c r="N787" i="5"/>
  <c r="J783" i="5"/>
  <c r="M778" i="5"/>
  <c r="I774" i="5"/>
  <c r="L769" i="5"/>
  <c r="N824" i="5"/>
  <c r="J820" i="5"/>
  <c r="M815" i="5"/>
  <c r="I811" i="5"/>
  <c r="L806" i="5"/>
  <c r="H802" i="5"/>
  <c r="K797" i="5"/>
  <c r="N792" i="5"/>
  <c r="T823" i="5"/>
  <c r="U825" i="5"/>
  <c r="Q821" i="5"/>
  <c r="T816" i="5"/>
  <c r="P812" i="5"/>
  <c r="S807" i="5"/>
  <c r="O803" i="5"/>
  <c r="R798" i="5"/>
  <c r="U793" i="5"/>
  <c r="Q789" i="5"/>
  <c r="T784" i="5"/>
  <c r="P780" i="5"/>
  <c r="S775" i="5"/>
  <c r="O771" i="5"/>
  <c r="R823" i="5"/>
  <c r="U818" i="5"/>
  <c r="Q814" i="5"/>
  <c r="T809" i="5"/>
  <c r="P805" i="5"/>
  <c r="S800" i="5"/>
  <c r="O796" i="5"/>
  <c r="R791" i="5"/>
  <c r="U786" i="5"/>
  <c r="Q782" i="5"/>
  <c r="T777" i="5"/>
  <c r="P773" i="5"/>
  <c r="K825" i="5"/>
  <c r="N820" i="5"/>
  <c r="J816" i="5"/>
  <c r="M811" i="5"/>
  <c r="I807" i="5"/>
  <c r="L802" i="5"/>
  <c r="J825" i="5"/>
  <c r="M820" i="5"/>
  <c r="I816" i="5"/>
  <c r="L811" i="5"/>
  <c r="H807" i="5"/>
  <c r="K802" i="5"/>
  <c r="N797" i="5"/>
  <c r="J793" i="5"/>
  <c r="U821" i="5"/>
  <c r="I809" i="5"/>
  <c r="H793" i="5"/>
  <c r="H784" i="5"/>
  <c r="P778" i="5"/>
  <c r="J772" i="5"/>
  <c r="K767" i="5"/>
  <c r="N762" i="5"/>
  <c r="J758" i="5"/>
  <c r="P825" i="5"/>
  <c r="T812" i="5"/>
  <c r="N801" i="5"/>
  <c r="T788" i="5"/>
  <c r="O782" i="5"/>
  <c r="H777" i="5"/>
  <c r="M771" i="5"/>
  <c r="N823" i="5"/>
  <c r="P811" i="5"/>
  <c r="T797" i="5"/>
  <c r="T789" i="5"/>
  <c r="I783" i="5"/>
  <c r="J776" i="5"/>
  <c r="H770" i="5"/>
  <c r="O765" i="5"/>
  <c r="R760" i="5"/>
  <c r="H825" i="5"/>
  <c r="K811" i="5"/>
  <c r="T799" i="5"/>
  <c r="Q791" i="5"/>
  <c r="O784" i="5"/>
  <c r="K778" i="5"/>
  <c r="U771" i="5"/>
  <c r="O766" i="5"/>
  <c r="R761" i="5"/>
  <c r="R813" i="5"/>
  <c r="J802" i="5"/>
  <c r="P792" i="5"/>
  <c r="S785" i="5"/>
  <c r="P779" i="5"/>
  <c r="U773" i="5"/>
  <c r="O824" i="5"/>
  <c r="P809" i="5"/>
  <c r="K798" i="5"/>
  <c r="K790" i="5"/>
  <c r="M814" i="5"/>
  <c r="H803" i="5"/>
  <c r="J794" i="5"/>
  <c r="K786" i="5"/>
  <c r="U779" i="5"/>
  <c r="R773" i="5"/>
  <c r="T767" i="5"/>
  <c r="M781" i="5"/>
  <c r="R764" i="5"/>
  <c r="K757" i="5"/>
  <c r="Q752" i="5"/>
  <c r="T747" i="5"/>
  <c r="P743" i="5"/>
  <c r="S738" i="5"/>
  <c r="O734" i="5"/>
  <c r="R729" i="5"/>
  <c r="U724" i="5"/>
  <c r="Q720" i="5"/>
  <c r="T715" i="5"/>
  <c r="P711" i="5"/>
  <c r="S706" i="5"/>
  <c r="O702" i="5"/>
  <c r="R697" i="5"/>
  <c r="U692" i="5"/>
  <c r="Q688" i="5"/>
  <c r="T683" i="5"/>
  <c r="P679" i="5"/>
  <c r="O792" i="5"/>
  <c r="H768" i="5"/>
  <c r="O759" i="5"/>
  <c r="J754" i="5"/>
  <c r="M749" i="5"/>
  <c r="I745" i="5"/>
  <c r="L740" i="5"/>
  <c r="H736" i="5"/>
  <c r="K731" i="5"/>
  <c r="N726" i="5"/>
  <c r="J722" i="5"/>
  <c r="M717" i="5"/>
  <c r="I713" i="5"/>
  <c r="L708" i="5"/>
  <c r="H704" i="5"/>
  <c r="H785" i="5"/>
  <c r="U766" i="5"/>
  <c r="N759" i="5"/>
  <c r="I754" i="5"/>
  <c r="L749" i="5"/>
  <c r="H745" i="5"/>
  <c r="K740" i="5"/>
  <c r="N735" i="5"/>
  <c r="J731" i="5"/>
  <c r="M726" i="5"/>
  <c r="I722" i="5"/>
  <c r="L717" i="5"/>
  <c r="H713" i="5"/>
  <c r="K708" i="5"/>
  <c r="N703" i="5"/>
  <c r="J699" i="5"/>
  <c r="M694" i="5"/>
  <c r="I690" i="5"/>
  <c r="L685" i="5"/>
  <c r="H681" i="5"/>
  <c r="K676" i="5"/>
  <c r="N799" i="5"/>
  <c r="S771" i="5"/>
  <c r="R762" i="5"/>
  <c r="I755" i="5"/>
  <c r="L750" i="5"/>
  <c r="H746" i="5"/>
  <c r="K741" i="5"/>
  <c r="N736" i="5"/>
  <c r="J732" i="5"/>
  <c r="M727" i="5"/>
  <c r="I723" i="5"/>
  <c r="L718" i="5"/>
  <c r="H714" i="5"/>
  <c r="K709" i="5"/>
  <c r="N704" i="5"/>
  <c r="T814" i="5"/>
  <c r="R796" i="5"/>
  <c r="K823" i="5"/>
  <c r="I805" i="5"/>
  <c r="N786" i="5"/>
  <c r="L825" i="5"/>
  <c r="J807" i="5"/>
  <c r="H789" i="5"/>
  <c r="M770" i="5"/>
  <c r="S825" i="5"/>
  <c r="O813" i="5"/>
  <c r="S801" i="5"/>
  <c r="T819" i="5"/>
  <c r="S810" i="5"/>
  <c r="R801" i="5"/>
  <c r="Q792" i="5"/>
  <c r="N806" i="5"/>
  <c r="M783" i="5"/>
  <c r="P771" i="5"/>
  <c r="U761" i="5"/>
  <c r="O823" i="5"/>
  <c r="H800" i="5"/>
  <c r="T781" i="5"/>
  <c r="S770" i="5"/>
  <c r="U813" i="5"/>
  <c r="T791" i="5"/>
  <c r="L778" i="5"/>
  <c r="P766" i="5"/>
  <c r="O757" i="5"/>
  <c r="O802" i="5"/>
  <c r="Q786" i="5"/>
  <c r="L773" i="5"/>
  <c r="S762" i="5"/>
  <c r="P817" i="5"/>
  <c r="P795" i="5"/>
  <c r="O781" i="5"/>
  <c r="I812" i="5"/>
  <c r="L791" i="5"/>
  <c r="H817" i="5"/>
  <c r="I796" i="5"/>
  <c r="L781" i="5"/>
  <c r="U768" i="5"/>
  <c r="O774" i="5"/>
  <c r="Q756" i="5"/>
  <c r="L747" i="5"/>
  <c r="K738" i="5"/>
  <c r="J729" i="5"/>
  <c r="I720" i="5"/>
  <c r="H711" i="5"/>
  <c r="N701" i="5"/>
  <c r="M692" i="5"/>
  <c r="L683" i="5"/>
  <c r="N774" i="5"/>
  <c r="T755" i="5"/>
  <c r="R746" i="5"/>
  <c r="Q737" i="5"/>
  <c r="P728" i="5"/>
  <c r="O719" i="5"/>
  <c r="U709" i="5"/>
  <c r="O770" i="5"/>
  <c r="J755" i="5"/>
  <c r="I746" i="5"/>
  <c r="H737" i="5"/>
  <c r="N727" i="5"/>
  <c r="M718" i="5"/>
  <c r="L709" i="5"/>
  <c r="K700" i="5"/>
  <c r="R812" i="5"/>
  <c r="P794" i="5"/>
  <c r="N825" i="5"/>
  <c r="I821" i="5"/>
  <c r="N802" i="5"/>
  <c r="L784" i="5"/>
  <c r="J823" i="5"/>
  <c r="H805" i="5"/>
  <c r="M786" i="5"/>
  <c r="R824" i="5"/>
  <c r="U811" i="5"/>
  <c r="Q799" i="5"/>
  <c r="R817" i="5"/>
  <c r="Q808" i="5"/>
  <c r="P799" i="5"/>
  <c r="O790" i="5"/>
  <c r="M800" i="5"/>
  <c r="N780" i="5"/>
  <c r="T768" i="5"/>
  <c r="S759" i="5"/>
  <c r="I818" i="5"/>
  <c r="U795" i="5"/>
  <c r="I779" i="5"/>
  <c r="S812" i="5"/>
  <c r="S790" i="5"/>
  <c r="Q777" i="5"/>
  <c r="H766" i="5"/>
  <c r="N756" i="5"/>
  <c r="H801" i="5"/>
  <c r="J785" i="5"/>
  <c r="Q772" i="5"/>
  <c r="K762" i="5"/>
  <c r="M816" i="5"/>
  <c r="Q794" i="5"/>
  <c r="T780" i="5"/>
  <c r="M808" i="5"/>
  <c r="L789" i="5"/>
  <c r="T815" i="5"/>
  <c r="J795" i="5"/>
  <c r="Q780" i="5"/>
  <c r="M768" i="5"/>
  <c r="J767" i="5"/>
  <c r="K754" i="5"/>
  <c r="J745" i="5"/>
  <c r="I736" i="5"/>
  <c r="H727" i="5"/>
  <c r="N717" i="5"/>
  <c r="M708" i="5"/>
  <c r="L699" i="5"/>
  <c r="K690" i="5"/>
  <c r="J681" i="5"/>
  <c r="P770" i="5"/>
  <c r="K755" i="5"/>
  <c r="J746" i="5"/>
  <c r="I737" i="5"/>
  <c r="H728" i="5"/>
  <c r="N718" i="5"/>
  <c r="M709" i="5"/>
  <c r="H769" i="5"/>
  <c r="Q754" i="5"/>
  <c r="P745" i="5"/>
  <c r="O736" i="5"/>
  <c r="U726" i="5"/>
  <c r="T717" i="5"/>
  <c r="S708" i="5"/>
  <c r="R699" i="5"/>
  <c r="Q690" i="5"/>
  <c r="P681" i="5"/>
  <c r="J765" i="5"/>
  <c r="U751" i="5"/>
  <c r="T742" i="5"/>
  <c r="S733" i="5"/>
  <c r="R724" i="5"/>
  <c r="Q715" i="5"/>
  <c r="P706" i="5"/>
  <c r="R700" i="5"/>
  <c r="M695" i="5"/>
  <c r="P690" i="5"/>
  <c r="S685" i="5"/>
  <c r="O681" i="5"/>
  <c r="R676" i="5"/>
  <c r="N822" i="5"/>
  <c r="H778" i="5"/>
  <c r="H765" i="5"/>
  <c r="R757" i="5"/>
  <c r="M752" i="5"/>
  <c r="I748" i="5"/>
  <c r="P810" i="5"/>
  <c r="U791" i="5"/>
  <c r="L823" i="5"/>
  <c r="N818" i="5"/>
  <c r="L800" i="5"/>
  <c r="J782" i="5"/>
  <c r="H821" i="5"/>
  <c r="M802" i="5"/>
  <c r="K784" i="5"/>
  <c r="P822" i="5"/>
  <c r="T810" i="5"/>
  <c r="J817" i="5"/>
  <c r="I808" i="5"/>
  <c r="H799" i="5"/>
  <c r="N789" i="5"/>
  <c r="H795" i="5"/>
  <c r="T779" i="5"/>
  <c r="L768" i="5"/>
  <c r="K759" i="5"/>
  <c r="U816" i="5"/>
  <c r="U790" i="5"/>
  <c r="O778" i="5"/>
  <c r="J810" i="5"/>
  <c r="S788" i="5"/>
  <c r="O775" i="5"/>
  <c r="N764" i="5"/>
  <c r="M821" i="5"/>
  <c r="P798" i="5"/>
  <c r="T783" i="5"/>
  <c r="K771" i="5"/>
  <c r="J761" i="5"/>
  <c r="U814" i="5"/>
  <c r="P793" i="5"/>
  <c r="J780" i="5"/>
  <c r="J803" i="5"/>
  <c r="L786" i="5"/>
  <c r="J813" i="5"/>
  <c r="I793" i="5"/>
  <c r="K779" i="5"/>
  <c r="L767" i="5"/>
  <c r="K766" i="5"/>
  <c r="R753" i="5"/>
  <c r="Q744" i="5"/>
  <c r="P735" i="5"/>
  <c r="O726" i="5"/>
  <c r="U716" i="5"/>
  <c r="T707" i="5"/>
  <c r="S698" i="5"/>
  <c r="R689" i="5"/>
  <c r="Q680" i="5"/>
  <c r="I769" i="5"/>
  <c r="R754" i="5"/>
  <c r="Q745" i="5"/>
  <c r="P736" i="5"/>
  <c r="O727" i="5"/>
  <c r="U717" i="5"/>
  <c r="T708" i="5"/>
  <c r="K765" i="5"/>
  <c r="P753" i="5"/>
  <c r="O744" i="5"/>
  <c r="U734" i="5"/>
  <c r="T725" i="5"/>
  <c r="S716" i="5"/>
  <c r="R707" i="5"/>
  <c r="Q698" i="5"/>
  <c r="P689" i="5"/>
  <c r="O680" i="5"/>
  <c r="L764" i="5"/>
  <c r="M751" i="5"/>
  <c r="L742" i="5"/>
  <c r="K733" i="5"/>
  <c r="J724" i="5"/>
  <c r="I715" i="5"/>
  <c r="H706" i="5"/>
  <c r="J700" i="5"/>
  <c r="T694" i="5"/>
  <c r="H690" i="5"/>
  <c r="K685" i="5"/>
  <c r="N680" i="5"/>
  <c r="J676" i="5"/>
  <c r="N817" i="5"/>
  <c r="U775" i="5"/>
  <c r="K764" i="5"/>
  <c r="U807" i="5"/>
  <c r="S789" i="5"/>
  <c r="L816" i="5"/>
  <c r="J798" i="5"/>
  <c r="H780" i="5"/>
  <c r="M818" i="5"/>
  <c r="K800" i="5"/>
  <c r="I782" i="5"/>
  <c r="O821" i="5"/>
  <c r="R808" i="5"/>
  <c r="R825" i="5"/>
  <c r="Q816" i="5"/>
  <c r="P807" i="5"/>
  <c r="O798" i="5"/>
  <c r="U788" i="5"/>
  <c r="Q825" i="5"/>
  <c r="I794" i="5"/>
  <c r="J779" i="5"/>
  <c r="S767" i="5"/>
  <c r="R758" i="5"/>
  <c r="N815" i="5"/>
  <c r="U789" i="5"/>
  <c r="R777" i="5"/>
  <c r="Q802" i="5"/>
  <c r="K785" i="5"/>
  <c r="R772" i="5"/>
  <c r="L762" i="5"/>
  <c r="O816" i="5"/>
  <c r="R794" i="5"/>
  <c r="U780" i="5"/>
  <c r="I768" i="5"/>
  <c r="H759" i="5"/>
  <c r="L812" i="5"/>
  <c r="O791" i="5"/>
  <c r="T778" i="5"/>
  <c r="P800" i="5"/>
  <c r="S806" i="5"/>
  <c r="J789" i="5"/>
  <c r="T775" i="5"/>
  <c r="M765" i="5"/>
  <c r="J753" i="5"/>
  <c r="I744" i="5"/>
  <c r="H735" i="5"/>
  <c r="N725" i="5"/>
  <c r="M716" i="5"/>
  <c r="L707" i="5"/>
  <c r="K698" i="5"/>
  <c r="J689" i="5"/>
  <c r="I680" i="5"/>
  <c r="I766" i="5"/>
  <c r="Q753" i="5"/>
  <c r="P744" i="5"/>
  <c r="O735" i="5"/>
  <c r="U725" i="5"/>
  <c r="T716" i="5"/>
  <c r="S707" i="5"/>
  <c r="R818" i="5"/>
  <c r="H762" i="5"/>
  <c r="U750" i="5"/>
  <c r="T741" i="5"/>
  <c r="S732" i="5"/>
  <c r="R723" i="5"/>
  <c r="Q714" i="5"/>
  <c r="P705" i="5"/>
  <c r="O696" i="5"/>
  <c r="U686" i="5"/>
  <c r="T677" i="5"/>
  <c r="M813" i="5"/>
  <c r="P763" i="5"/>
  <c r="T750" i="5"/>
  <c r="S741" i="5"/>
  <c r="R732" i="5"/>
  <c r="Q723" i="5"/>
  <c r="P714" i="5"/>
  <c r="O705" i="5"/>
  <c r="Q699" i="5"/>
  <c r="L694" i="5"/>
  <c r="O689" i="5"/>
  <c r="R684" i="5"/>
  <c r="U679" i="5"/>
  <c r="Q675" i="5"/>
  <c r="O808" i="5"/>
  <c r="S773" i="5"/>
  <c r="N763" i="5"/>
  <c r="K756" i="5"/>
  <c r="L751" i="5"/>
  <c r="H747" i="5"/>
  <c r="K742" i="5"/>
  <c r="N737" i="5"/>
  <c r="J733" i="5"/>
  <c r="M728" i="5"/>
  <c r="I724" i="5"/>
  <c r="L719" i="5"/>
  <c r="S805" i="5"/>
  <c r="J814" i="5"/>
  <c r="H796" i="5"/>
  <c r="M777" i="5"/>
  <c r="K816" i="5"/>
  <c r="I798" i="5"/>
  <c r="N779" i="5"/>
  <c r="U819" i="5"/>
  <c r="Q807" i="5"/>
  <c r="Q824" i="5"/>
  <c r="P815" i="5"/>
  <c r="O806" i="5"/>
  <c r="U796" i="5"/>
  <c r="S820" i="5"/>
  <c r="H792" i="5"/>
  <c r="S777" i="5"/>
  <c r="R766" i="5"/>
  <c r="Q757" i="5"/>
  <c r="R811" i="5"/>
  <c r="I788" i="5"/>
  <c r="M776" i="5"/>
  <c r="I801" i="5"/>
  <c r="P784" i="5"/>
  <c r="L771" i="5"/>
  <c r="S761" i="5"/>
  <c r="T813" i="5"/>
  <c r="Q793" i="5"/>
  <c r="K780" i="5"/>
  <c r="P767" i="5"/>
  <c r="O758" i="5"/>
  <c r="U805" i="5"/>
  <c r="T787" i="5"/>
  <c r="H776" i="5"/>
  <c r="L799" i="5"/>
  <c r="M805" i="5"/>
  <c r="K788" i="5"/>
  <c r="H775" i="5"/>
  <c r="S763" i="5"/>
  <c r="I752" i="5"/>
  <c r="H743" i="5"/>
  <c r="N733" i="5"/>
  <c r="M724" i="5"/>
  <c r="L715" i="5"/>
  <c r="K706" i="5"/>
  <c r="J697" i="5"/>
  <c r="I688" i="5"/>
  <c r="H679" i="5"/>
  <c r="S814" i="5"/>
  <c r="I762" i="5"/>
  <c r="O751" i="5"/>
  <c r="U741" i="5"/>
  <c r="T732" i="5"/>
  <c r="S723" i="5"/>
  <c r="R714" i="5"/>
  <c r="Q705" i="5"/>
  <c r="Q809" i="5"/>
  <c r="I761" i="5"/>
  <c r="M750" i="5"/>
  <c r="L741" i="5"/>
  <c r="K732" i="5"/>
  <c r="J723" i="5"/>
  <c r="I714" i="5"/>
  <c r="H705" i="5"/>
  <c r="N695" i="5"/>
  <c r="M686" i="5"/>
  <c r="L677" i="5"/>
  <c r="M795" i="5"/>
  <c r="H761" i="5"/>
  <c r="S749" i="5"/>
  <c r="R740" i="5"/>
  <c r="Q731" i="5"/>
  <c r="P722" i="5"/>
  <c r="O713" i="5"/>
  <c r="U703" i="5"/>
  <c r="I699" i="5"/>
  <c r="S693" i="5"/>
  <c r="N688" i="5"/>
  <c r="J684" i="5"/>
  <c r="M679" i="5"/>
  <c r="I675" i="5"/>
  <c r="K803" i="5"/>
  <c r="R771" i="5"/>
  <c r="Q762" i="5"/>
  <c r="Q755" i="5"/>
  <c r="S750" i="5"/>
  <c r="O746" i="5"/>
  <c r="R741" i="5"/>
  <c r="U736" i="5"/>
  <c r="U823" i="5"/>
  <c r="Q803" i="5"/>
  <c r="H812" i="5"/>
  <c r="M793" i="5"/>
  <c r="K775" i="5"/>
  <c r="I814" i="5"/>
  <c r="N795" i="5"/>
  <c r="L777" i="5"/>
  <c r="S817" i="5"/>
  <c r="P806" i="5"/>
  <c r="O822" i="5"/>
  <c r="U812" i="5"/>
  <c r="T803" i="5"/>
  <c r="S794" i="5"/>
  <c r="K814" i="5"/>
  <c r="J786" i="5"/>
  <c r="L774" i="5"/>
  <c r="P764" i="5"/>
  <c r="O755" i="5"/>
  <c r="M806" i="5"/>
  <c r="N785" i="5"/>
  <c r="N773" i="5"/>
  <c r="I825" i="5"/>
  <c r="S798" i="5"/>
  <c r="U783" i="5"/>
  <c r="R770" i="5"/>
  <c r="K761" i="5"/>
  <c r="Q812" i="5"/>
  <c r="R792" i="5"/>
  <c r="Q779" i="5"/>
  <c r="H767" i="5"/>
  <c r="N757" i="5"/>
  <c r="S804" i="5"/>
  <c r="J787" i="5"/>
  <c r="M775" i="5"/>
  <c r="M822" i="5"/>
  <c r="L797" i="5"/>
  <c r="K804" i="5"/>
  <c r="Q787" i="5"/>
  <c r="M774" i="5"/>
  <c r="T805" i="5"/>
  <c r="O760" i="5"/>
  <c r="N749" i="5"/>
  <c r="M740" i="5"/>
  <c r="L731" i="5"/>
  <c r="K722" i="5"/>
  <c r="J713" i="5"/>
  <c r="I704" i="5"/>
  <c r="H695" i="5"/>
  <c r="N685" i="5"/>
  <c r="M676" i="5"/>
  <c r="U800" i="5"/>
  <c r="L761" i="5"/>
  <c r="N750" i="5"/>
  <c r="M741" i="5"/>
  <c r="L732" i="5"/>
  <c r="K723" i="5"/>
  <c r="J714" i="5"/>
  <c r="I705" i="5"/>
  <c r="Q804" i="5"/>
  <c r="M760" i="5"/>
  <c r="T749" i="5"/>
  <c r="S740" i="5"/>
  <c r="R731" i="5"/>
  <c r="Q722" i="5"/>
  <c r="P713" i="5"/>
  <c r="O704" i="5"/>
  <c r="U694" i="5"/>
  <c r="T685" i="5"/>
  <c r="S676" i="5"/>
  <c r="R780" i="5"/>
  <c r="S757" i="5"/>
  <c r="Q747" i="5"/>
  <c r="P738" i="5"/>
  <c r="O729" i="5"/>
  <c r="U719" i="5"/>
  <c r="T710" i="5"/>
  <c r="M703" i="5"/>
  <c r="P698" i="5"/>
  <c r="R692" i="5"/>
  <c r="U687" i="5"/>
  <c r="Q683" i="5"/>
  <c r="T678" i="5"/>
  <c r="I787" i="5"/>
  <c r="S768" i="5"/>
  <c r="Q819" i="5"/>
  <c r="O801" i="5"/>
  <c r="M809" i="5"/>
  <c r="K791" i="5"/>
  <c r="I773" i="5"/>
  <c r="N811" i="5"/>
  <c r="L793" i="5"/>
  <c r="J775" i="5"/>
  <c r="R816" i="5"/>
  <c r="U803" i="5"/>
  <c r="N821" i="5"/>
  <c r="M812" i="5"/>
  <c r="L803" i="5"/>
  <c r="K794" i="5"/>
  <c r="S811" i="5"/>
  <c r="O785" i="5"/>
  <c r="O773" i="5"/>
  <c r="H764" i="5"/>
  <c r="J805" i="5"/>
  <c r="Q784" i="5"/>
  <c r="S772" i="5"/>
  <c r="R821" i="5"/>
  <c r="S796" i="5"/>
  <c r="N782" i="5"/>
  <c r="K769" i="5"/>
  <c r="J760" i="5"/>
  <c r="I810" i="5"/>
  <c r="P790" i="5"/>
  <c r="P777" i="5"/>
  <c r="N765" i="5"/>
  <c r="P803" i="5"/>
  <c r="P786" i="5"/>
  <c r="P774" i="5"/>
  <c r="N814" i="5"/>
  <c r="K793" i="5"/>
  <c r="Q801" i="5"/>
  <c r="P785" i="5"/>
  <c r="U772" i="5"/>
  <c r="R785" i="5"/>
  <c r="R759" i="5"/>
  <c r="U748" i="5"/>
  <c r="T739" i="5"/>
  <c r="S730" i="5"/>
  <c r="R721" i="5"/>
  <c r="Q712" i="5"/>
  <c r="P703" i="5"/>
  <c r="O694" i="5"/>
  <c r="U684" i="5"/>
  <c r="T675" i="5"/>
  <c r="L796" i="5"/>
  <c r="N760" i="5"/>
  <c r="U749" i="5"/>
  <c r="T740" i="5"/>
  <c r="S731" i="5"/>
  <c r="R722" i="5"/>
  <c r="Q713" i="5"/>
  <c r="P704" i="5"/>
  <c r="U782" i="5"/>
  <c r="Q758" i="5"/>
  <c r="S748" i="5"/>
  <c r="R739" i="5"/>
  <c r="Q730" i="5"/>
  <c r="P721" i="5"/>
  <c r="O712" i="5"/>
  <c r="U702" i="5"/>
  <c r="T693" i="5"/>
  <c r="S684" i="5"/>
  <c r="R675" i="5"/>
  <c r="I778" i="5"/>
  <c r="L756" i="5"/>
  <c r="I747" i="5"/>
  <c r="H738" i="5"/>
  <c r="N728" i="5"/>
  <c r="M719" i="5"/>
  <c r="L710" i="5"/>
  <c r="T702" i="5"/>
  <c r="O697" i="5"/>
  <c r="J692" i="5"/>
  <c r="M687" i="5"/>
  <c r="I683" i="5"/>
  <c r="L678" i="5"/>
  <c r="M784" i="5"/>
  <c r="R767" i="5"/>
  <c r="H760" i="5"/>
  <c r="O754" i="5"/>
  <c r="R749" i="5"/>
  <c r="U744" i="5"/>
  <c r="Q740" i="5"/>
  <c r="T735" i="5"/>
  <c r="P731" i="5"/>
  <c r="S726" i="5"/>
  <c r="O722" i="5"/>
  <c r="R717" i="5"/>
  <c r="U712" i="5"/>
  <c r="Q708" i="5"/>
  <c r="T703" i="5"/>
  <c r="P699" i="5"/>
  <c r="M825" i="5"/>
  <c r="S774" i="5"/>
  <c r="O783" i="5"/>
  <c r="N693" i="5"/>
  <c r="S758" i="5"/>
  <c r="T709" i="5"/>
  <c r="O737" i="5"/>
  <c r="S701" i="5"/>
  <c r="P682" i="5"/>
  <c r="K782" i="5"/>
  <c r="H755" i="5"/>
  <c r="N745" i="5"/>
  <c r="H739" i="5"/>
  <c r="I732" i="5"/>
  <c r="R725" i="5"/>
  <c r="T719" i="5"/>
  <c r="O714" i="5"/>
  <c r="J709" i="5"/>
  <c r="L703" i="5"/>
  <c r="O698" i="5"/>
  <c r="R693" i="5"/>
  <c r="U688" i="5"/>
  <c r="Q684" i="5"/>
  <c r="T679" i="5"/>
  <c r="L775" i="5"/>
  <c r="J764" i="5"/>
  <c r="T756" i="5"/>
  <c r="S751" i="5"/>
  <c r="O747" i="5"/>
  <c r="R742" i="5"/>
  <c r="U737" i="5"/>
  <c r="Q733" i="5"/>
  <c r="T728" i="5"/>
  <c r="P724" i="5"/>
  <c r="S719" i="5"/>
  <c r="O715" i="5"/>
  <c r="R710" i="5"/>
  <c r="U705" i="5"/>
  <c r="Q701" i="5"/>
  <c r="T696" i="5"/>
  <c r="P692" i="5"/>
  <c r="S687" i="5"/>
  <c r="O683" i="5"/>
  <c r="R678" i="5"/>
  <c r="O761" i="5"/>
  <c r="S745" i="5"/>
  <c r="S729" i="5"/>
  <c r="S713" i="5"/>
  <c r="T697" i="5"/>
  <c r="N686" i="5"/>
  <c r="L676" i="5"/>
  <c r="O671" i="5"/>
  <c r="R666" i="5"/>
  <c r="U661" i="5"/>
  <c r="Q657" i="5"/>
  <c r="T652" i="5"/>
  <c r="P648" i="5"/>
  <c r="S643" i="5"/>
  <c r="O639" i="5"/>
  <c r="R634" i="5"/>
  <c r="U629" i="5"/>
  <c r="Q625" i="5"/>
  <c r="T620" i="5"/>
  <c r="P616" i="5"/>
  <c r="S611" i="5"/>
  <c r="O607" i="5"/>
  <c r="R602" i="5"/>
  <c r="U597" i="5"/>
  <c r="Q593" i="5"/>
  <c r="T588" i="5"/>
  <c r="P584" i="5"/>
  <c r="S579" i="5"/>
  <c r="O575" i="5"/>
  <c r="R570" i="5"/>
  <c r="U565" i="5"/>
  <c r="Q561" i="5"/>
  <c r="T556" i="5"/>
  <c r="P552" i="5"/>
  <c r="S547" i="5"/>
  <c r="O543" i="5"/>
  <c r="R538" i="5"/>
  <c r="U533" i="5"/>
  <c r="Q529" i="5"/>
  <c r="T524" i="5"/>
  <c r="P520" i="5"/>
  <c r="S515" i="5"/>
  <c r="O511" i="5"/>
  <c r="J763" i="5"/>
  <c r="H742" i="5"/>
  <c r="R720" i="5"/>
  <c r="L700" i="5"/>
  <c r="Q687" i="5"/>
  <c r="M675" i="5"/>
  <c r="M670" i="5"/>
  <c r="I666" i="5"/>
  <c r="L661" i="5"/>
  <c r="H657" i="5"/>
  <c r="K652" i="5"/>
  <c r="N647" i="5"/>
  <c r="J643" i="5"/>
  <c r="M638" i="5"/>
  <c r="I634" i="5"/>
  <c r="L629" i="5"/>
  <c r="H625" i="5"/>
  <c r="K620" i="5"/>
  <c r="N615" i="5"/>
  <c r="J611" i="5"/>
  <c r="M606" i="5"/>
  <c r="I602" i="5"/>
  <c r="L597" i="5"/>
  <c r="H593" i="5"/>
  <c r="K588" i="5"/>
  <c r="N583" i="5"/>
  <c r="I771" i="5"/>
  <c r="U746" i="5"/>
  <c r="Q727" i="5"/>
  <c r="K704" i="5"/>
  <c r="N692" i="5"/>
  <c r="R679" i="5"/>
  <c r="N672" i="5"/>
  <c r="J668" i="5"/>
  <c r="K807" i="5"/>
  <c r="U820" i="5"/>
  <c r="L815" i="5"/>
  <c r="L763" i="5"/>
  <c r="T758" i="5"/>
  <c r="M684" i="5"/>
  <c r="T748" i="5"/>
  <c r="S700" i="5"/>
  <c r="U735" i="5"/>
  <c r="K701" i="5"/>
  <c r="H682" i="5"/>
  <c r="I780" i="5"/>
  <c r="N753" i="5"/>
  <c r="M744" i="5"/>
  <c r="O738" i="5"/>
  <c r="H731" i="5"/>
  <c r="J725" i="5"/>
  <c r="S718" i="5"/>
  <c r="N713" i="5"/>
  <c r="I708" i="5"/>
  <c r="S702" i="5"/>
  <c r="N697" i="5"/>
  <c r="J693" i="5"/>
  <c r="M688" i="5"/>
  <c r="I684" i="5"/>
  <c r="L679" i="5"/>
  <c r="J773" i="5"/>
  <c r="K763" i="5"/>
  <c r="J756" i="5"/>
  <c r="K751" i="5"/>
  <c r="N746" i="5"/>
  <c r="J742" i="5"/>
  <c r="M737" i="5"/>
  <c r="I733" i="5"/>
  <c r="L728" i="5"/>
  <c r="H724" i="5"/>
  <c r="K719" i="5"/>
  <c r="N714" i="5"/>
  <c r="J710" i="5"/>
  <c r="M705" i="5"/>
  <c r="I701" i="5"/>
  <c r="L696" i="5"/>
  <c r="H692" i="5"/>
  <c r="K687" i="5"/>
  <c r="N682" i="5"/>
  <c r="J678" i="5"/>
  <c r="U758" i="5"/>
  <c r="I742" i="5"/>
  <c r="I726" i="5"/>
  <c r="I710" i="5"/>
  <c r="R696" i="5"/>
  <c r="H685" i="5"/>
  <c r="N675" i="5"/>
  <c r="N670" i="5"/>
  <c r="J666" i="5"/>
  <c r="M661" i="5"/>
  <c r="I657" i="5"/>
  <c r="L652" i="5"/>
  <c r="H648" i="5"/>
  <c r="K643" i="5"/>
  <c r="N638" i="5"/>
  <c r="J634" i="5"/>
  <c r="M629" i="5"/>
  <c r="I625" i="5"/>
  <c r="L620" i="5"/>
  <c r="H616" i="5"/>
  <c r="K611" i="5"/>
  <c r="N606" i="5"/>
  <c r="J602" i="5"/>
  <c r="M597" i="5"/>
  <c r="I593" i="5"/>
  <c r="L588" i="5"/>
  <c r="H584" i="5"/>
  <c r="K579" i="5"/>
  <c r="N574" i="5"/>
  <c r="J570" i="5"/>
  <c r="M565" i="5"/>
  <c r="I561" i="5"/>
  <c r="L556" i="5"/>
  <c r="H552" i="5"/>
  <c r="K547" i="5"/>
  <c r="N542" i="5"/>
  <c r="J538" i="5"/>
  <c r="M533" i="5"/>
  <c r="I529" i="5"/>
  <c r="L524" i="5"/>
  <c r="H520" i="5"/>
  <c r="K515" i="5"/>
  <c r="K758" i="5"/>
  <c r="L738" i="5"/>
  <c r="H717" i="5"/>
  <c r="U698" i="5"/>
  <c r="I686" i="5"/>
  <c r="Q674" i="5"/>
  <c r="T669" i="5"/>
  <c r="P665" i="5"/>
  <c r="S660" i="5"/>
  <c r="O656" i="5"/>
  <c r="R651" i="5"/>
  <c r="U646" i="5"/>
  <c r="Q642" i="5"/>
  <c r="T637" i="5"/>
  <c r="P633" i="5"/>
  <c r="S628" i="5"/>
  <c r="O624" i="5"/>
  <c r="R619" i="5"/>
  <c r="U614" i="5"/>
  <c r="Q610" i="5"/>
  <c r="T605" i="5"/>
  <c r="P601" i="5"/>
  <c r="S596" i="5"/>
  <c r="O592" i="5"/>
  <c r="R587" i="5"/>
  <c r="U582" i="5"/>
  <c r="N768" i="5"/>
  <c r="K745" i="5"/>
  <c r="U723" i="5"/>
  <c r="Q702" i="5"/>
  <c r="T689" i="5"/>
  <c r="N678" i="5"/>
  <c r="U671" i="5"/>
  <c r="Q667" i="5"/>
  <c r="T662" i="5"/>
  <c r="P658" i="5"/>
  <c r="S653" i="5"/>
  <c r="O649" i="5"/>
  <c r="R644" i="5"/>
  <c r="U639" i="5"/>
  <c r="Q635" i="5"/>
  <c r="T630" i="5"/>
  <c r="P626" i="5"/>
  <c r="S621" i="5"/>
  <c r="O617" i="5"/>
  <c r="R612" i="5"/>
  <c r="U607" i="5"/>
  <c r="Q603" i="5"/>
  <c r="T598" i="5"/>
  <c r="P594" i="5"/>
  <c r="S589" i="5"/>
  <c r="O585" i="5"/>
  <c r="R580" i="5"/>
  <c r="U575" i="5"/>
  <c r="Q571" i="5"/>
  <c r="T566" i="5"/>
  <c r="P562" i="5"/>
  <c r="S557" i="5"/>
  <c r="O553" i="5"/>
  <c r="R548" i="5"/>
  <c r="U543" i="5"/>
  <c r="Q539" i="5"/>
  <c r="T534" i="5"/>
  <c r="P530" i="5"/>
  <c r="S525" i="5"/>
  <c r="O521" i="5"/>
  <c r="R516" i="5"/>
  <c r="U511" i="5"/>
  <c r="J752" i="5"/>
  <c r="J736" i="5"/>
  <c r="J720" i="5"/>
  <c r="J704" i="5"/>
  <c r="L692" i="5"/>
  <c r="Q679" i="5"/>
  <c r="L671" i="5"/>
  <c r="H667" i="5"/>
  <c r="I789" i="5"/>
  <c r="T811" i="5"/>
  <c r="R802" i="5"/>
  <c r="U792" i="5"/>
  <c r="O818" i="5"/>
  <c r="M748" i="5"/>
  <c r="L675" i="5"/>
  <c r="S739" i="5"/>
  <c r="T771" i="5"/>
  <c r="R691" i="5"/>
  <c r="T773" i="5"/>
  <c r="U727" i="5"/>
  <c r="N696" i="5"/>
  <c r="S677" i="5"/>
  <c r="Q766" i="5"/>
  <c r="U752" i="5"/>
  <c r="T743" i="5"/>
  <c r="M736" i="5"/>
  <c r="O730" i="5"/>
  <c r="Q724" i="5"/>
  <c r="K718" i="5"/>
  <c r="M712" i="5"/>
  <c r="P707" i="5"/>
  <c r="K702" i="5"/>
  <c r="U696" i="5"/>
  <c r="Q692" i="5"/>
  <c r="T687" i="5"/>
  <c r="P683" i="5"/>
  <c r="S678" i="5"/>
  <c r="K812" i="5"/>
  <c r="J771" i="5"/>
  <c r="P762" i="5"/>
  <c r="P755" i="5"/>
  <c r="R750" i="5"/>
  <c r="U745" i="5"/>
  <c r="Q741" i="5"/>
  <c r="T736" i="5"/>
  <c r="P732" i="5"/>
  <c r="S727" i="5"/>
  <c r="O723" i="5"/>
  <c r="R718" i="5"/>
  <c r="U713" i="5"/>
  <c r="Q709" i="5"/>
  <c r="T704" i="5"/>
  <c r="P700" i="5"/>
  <c r="S695" i="5"/>
  <c r="O691" i="5"/>
  <c r="R686" i="5"/>
  <c r="U681" i="5"/>
  <c r="Q677" i="5"/>
  <c r="R756" i="5"/>
  <c r="N740" i="5"/>
  <c r="N724" i="5"/>
  <c r="N708" i="5"/>
  <c r="O695" i="5"/>
  <c r="S683" i="5"/>
  <c r="R674" i="5"/>
  <c r="U669" i="5"/>
  <c r="Q665" i="5"/>
  <c r="T660" i="5"/>
  <c r="P656" i="5"/>
  <c r="S651" i="5"/>
  <c r="O647" i="5"/>
  <c r="R642" i="5"/>
  <c r="U637" i="5"/>
  <c r="Q633" i="5"/>
  <c r="T628" i="5"/>
  <c r="P624" i="5"/>
  <c r="S619" i="5"/>
  <c r="O615" i="5"/>
  <c r="R610" i="5"/>
  <c r="U605" i="5"/>
  <c r="Q601" i="5"/>
  <c r="T596" i="5"/>
  <c r="P592" i="5"/>
  <c r="S587" i="5"/>
  <c r="O583" i="5"/>
  <c r="R578" i="5"/>
  <c r="U573" i="5"/>
  <c r="Q569" i="5"/>
  <c r="T564" i="5"/>
  <c r="P560" i="5"/>
  <c r="S555" i="5"/>
  <c r="O551" i="5"/>
  <c r="R546" i="5"/>
  <c r="U541" i="5"/>
  <c r="Q537" i="5"/>
  <c r="T532" i="5"/>
  <c r="P528" i="5"/>
  <c r="S523" i="5"/>
  <c r="O519" i="5"/>
  <c r="R514" i="5"/>
  <c r="I756" i="5"/>
  <c r="R736" i="5"/>
  <c r="L713" i="5"/>
  <c r="S697" i="5"/>
  <c r="N683" i="5"/>
  <c r="I674" i="5"/>
  <c r="L669" i="5"/>
  <c r="H665" i="5"/>
  <c r="K660" i="5"/>
  <c r="N655" i="5"/>
  <c r="J651" i="5"/>
  <c r="M646" i="5"/>
  <c r="I642" i="5"/>
  <c r="L637" i="5"/>
  <c r="H633" i="5"/>
  <c r="K628" i="5"/>
  <c r="N623" i="5"/>
  <c r="J619" i="5"/>
  <c r="M614" i="5"/>
  <c r="I610" i="5"/>
  <c r="L605" i="5"/>
  <c r="H601" i="5"/>
  <c r="K596" i="5"/>
  <c r="N591" i="5"/>
  <c r="J587" i="5"/>
  <c r="M582" i="5"/>
  <c r="R765" i="5"/>
  <c r="Q743" i="5"/>
  <c r="K720" i="5"/>
  <c r="O701" i="5"/>
  <c r="R688" i="5"/>
  <c r="H677" i="5"/>
  <c r="M671" i="5"/>
  <c r="I667" i="5"/>
  <c r="L662" i="5"/>
  <c r="H658" i="5"/>
  <c r="K653" i="5"/>
  <c r="N648" i="5"/>
  <c r="J644" i="5"/>
  <c r="M639" i="5"/>
  <c r="I635" i="5"/>
  <c r="L630" i="5"/>
  <c r="H626" i="5"/>
  <c r="K621" i="5"/>
  <c r="N616" i="5"/>
  <c r="J612" i="5"/>
  <c r="M607" i="5"/>
  <c r="I603" i="5"/>
  <c r="L598" i="5"/>
  <c r="H594" i="5"/>
  <c r="K589" i="5"/>
  <c r="N584" i="5"/>
  <c r="J580" i="5"/>
  <c r="M575" i="5"/>
  <c r="I571" i="5"/>
  <c r="L566" i="5"/>
  <c r="H562" i="5"/>
  <c r="K557" i="5"/>
  <c r="N552" i="5"/>
  <c r="J548" i="5"/>
  <c r="M543" i="5"/>
  <c r="I539" i="5"/>
  <c r="L534" i="5"/>
  <c r="H530" i="5"/>
  <c r="K525" i="5"/>
  <c r="N520" i="5"/>
  <c r="J516" i="5"/>
  <c r="M511" i="5"/>
  <c r="P750" i="5"/>
  <c r="P734" i="5"/>
  <c r="P718" i="5"/>
  <c r="P702" i="5"/>
  <c r="U690" i="5"/>
  <c r="I678" i="5"/>
  <c r="S670" i="5"/>
  <c r="O666" i="5"/>
  <c r="R661" i="5"/>
  <c r="U656" i="5"/>
  <c r="N770" i="5"/>
  <c r="S802" i="5"/>
  <c r="L783" i="5"/>
  <c r="H779" i="5"/>
  <c r="J797" i="5"/>
  <c r="L739" i="5"/>
  <c r="R730" i="5"/>
  <c r="S755" i="5"/>
  <c r="J691" i="5"/>
  <c r="L770" i="5"/>
  <c r="T726" i="5"/>
  <c r="U695" i="5"/>
  <c r="K677" i="5"/>
  <c r="T765" i="5"/>
  <c r="T751" i="5"/>
  <c r="L743" i="5"/>
  <c r="L735" i="5"/>
  <c r="N729" i="5"/>
  <c r="P723" i="5"/>
  <c r="J717" i="5"/>
  <c r="T711" i="5"/>
  <c r="H707" i="5"/>
  <c r="R701" i="5"/>
  <c r="M696" i="5"/>
  <c r="I692" i="5"/>
  <c r="L687" i="5"/>
  <c r="H683" i="5"/>
  <c r="K678" i="5"/>
  <c r="M798" i="5"/>
  <c r="S769" i="5"/>
  <c r="Q761" i="5"/>
  <c r="N754" i="5"/>
  <c r="J750" i="5"/>
  <c r="M745" i="5"/>
  <c r="I741" i="5"/>
  <c r="L736" i="5"/>
  <c r="H732" i="5"/>
  <c r="K727" i="5"/>
  <c r="N722" i="5"/>
  <c r="J718" i="5"/>
  <c r="M713" i="5"/>
  <c r="I709" i="5"/>
  <c r="L704" i="5"/>
  <c r="H700" i="5"/>
  <c r="K695" i="5"/>
  <c r="N690" i="5"/>
  <c r="J686" i="5"/>
  <c r="M681" i="5"/>
  <c r="I677" i="5"/>
  <c r="M754" i="5"/>
  <c r="M738" i="5"/>
  <c r="M722" i="5"/>
  <c r="M706" i="5"/>
  <c r="H694" i="5"/>
  <c r="M682" i="5"/>
  <c r="J674" i="5"/>
  <c r="M669" i="5"/>
  <c r="I665" i="5"/>
  <c r="L660" i="5"/>
  <c r="H656" i="5"/>
  <c r="K651" i="5"/>
  <c r="N646" i="5"/>
  <c r="J642" i="5"/>
  <c r="M637" i="5"/>
  <c r="I633" i="5"/>
  <c r="L628" i="5"/>
  <c r="AW628" i="5" s="1"/>
  <c r="H624" i="5"/>
  <c r="K619" i="5"/>
  <c r="N614" i="5"/>
  <c r="J610" i="5"/>
  <c r="M605" i="5"/>
  <c r="I601" i="5"/>
  <c r="L596" i="5"/>
  <c r="H592" i="5"/>
  <c r="K587" i="5"/>
  <c r="N582" i="5"/>
  <c r="J578" i="5"/>
  <c r="M573" i="5"/>
  <c r="I569" i="5"/>
  <c r="L564" i="5"/>
  <c r="H560" i="5"/>
  <c r="K555" i="5"/>
  <c r="N550" i="5"/>
  <c r="J546" i="5"/>
  <c r="M541" i="5"/>
  <c r="I537" i="5"/>
  <c r="L532" i="5"/>
  <c r="H528" i="5"/>
  <c r="K523" i="5"/>
  <c r="N518" i="5"/>
  <c r="J514" i="5"/>
  <c r="L754" i="5"/>
  <c r="H733" i="5"/>
  <c r="R711" i="5"/>
  <c r="P696" i="5"/>
  <c r="L682" i="5"/>
  <c r="P673" i="5"/>
  <c r="S668" i="5"/>
  <c r="O664" i="5"/>
  <c r="R659" i="5"/>
  <c r="U654" i="5"/>
  <c r="Q650" i="5"/>
  <c r="T645" i="5"/>
  <c r="P641" i="5"/>
  <c r="S636" i="5"/>
  <c r="O632" i="5"/>
  <c r="R627" i="5"/>
  <c r="U622" i="5"/>
  <c r="Q618" i="5"/>
  <c r="T613" i="5"/>
  <c r="P609" i="5"/>
  <c r="S604" i="5"/>
  <c r="O600" i="5"/>
  <c r="R595" i="5"/>
  <c r="U590" i="5"/>
  <c r="Q586" i="5"/>
  <c r="T581" i="5"/>
  <c r="I763" i="5"/>
  <c r="U739" i="5"/>
  <c r="Q718" i="5"/>
  <c r="T698" i="5"/>
  <c r="O687" i="5"/>
  <c r="H676" i="5"/>
  <c r="T670" i="5"/>
  <c r="P666" i="5"/>
  <c r="S661" i="5"/>
  <c r="O657" i="5"/>
  <c r="R652" i="5"/>
  <c r="U647" i="5"/>
  <c r="Q643" i="5"/>
  <c r="T638" i="5"/>
  <c r="P634" i="5"/>
  <c r="S629" i="5"/>
  <c r="O625" i="5"/>
  <c r="R620" i="5"/>
  <c r="U615" i="5"/>
  <c r="Q611" i="5"/>
  <c r="T606" i="5"/>
  <c r="P602" i="5"/>
  <c r="S597" i="5"/>
  <c r="O593" i="5"/>
  <c r="R588" i="5"/>
  <c r="U583" i="5"/>
  <c r="Q579" i="5"/>
  <c r="T574" i="5"/>
  <c r="P570" i="5"/>
  <c r="S565" i="5"/>
  <c r="O561" i="5"/>
  <c r="R556" i="5"/>
  <c r="U551" i="5"/>
  <c r="Q547" i="5"/>
  <c r="T542" i="5"/>
  <c r="P538" i="5"/>
  <c r="S533" i="5"/>
  <c r="O529" i="5"/>
  <c r="R524" i="5"/>
  <c r="U519" i="5"/>
  <c r="Q515" i="5"/>
  <c r="T510" i="5"/>
  <c r="O748" i="5"/>
  <c r="O732" i="5"/>
  <c r="O716" i="5"/>
  <c r="M701" i="5"/>
  <c r="S689" i="5"/>
  <c r="H675" i="5"/>
  <c r="K670" i="5"/>
  <c r="N665" i="5"/>
  <c r="J661" i="5"/>
  <c r="L809" i="5"/>
  <c r="R793" i="5"/>
  <c r="Q810" i="5"/>
  <c r="I772" i="5"/>
  <c r="I767" i="5"/>
  <c r="O799" i="5"/>
  <c r="L813" i="5"/>
  <c r="S782" i="5"/>
  <c r="K730" i="5"/>
  <c r="Q721" i="5"/>
  <c r="Q746" i="5"/>
  <c r="Q682" i="5"/>
  <c r="R755" i="5"/>
  <c r="T718" i="5"/>
  <c r="Q691" i="5"/>
  <c r="T761" i="5"/>
  <c r="K750" i="5"/>
  <c r="S742" i="5"/>
  <c r="S734" i="5"/>
  <c r="U728" i="5"/>
  <c r="H723" i="5"/>
  <c r="Q716" i="5"/>
  <c r="L711" i="5"/>
  <c r="O706" i="5"/>
  <c r="J701" i="5"/>
  <c r="T695" i="5"/>
  <c r="P691" i="5"/>
  <c r="S686" i="5"/>
  <c r="O682" i="5"/>
  <c r="R677" i="5"/>
  <c r="O794" i="5"/>
  <c r="P768" i="5"/>
  <c r="U760" i="5"/>
  <c r="U753" i="5"/>
  <c r="Q749" i="5"/>
  <c r="T744" i="5"/>
  <c r="P740" i="5"/>
  <c r="S735" i="5"/>
  <c r="O731" i="5"/>
  <c r="R726" i="5"/>
  <c r="U721" i="5"/>
  <c r="Q717" i="5"/>
  <c r="T712" i="5"/>
  <c r="P708" i="5"/>
  <c r="S703" i="5"/>
  <c r="O699" i="5"/>
  <c r="R694" i="5"/>
  <c r="U689" i="5"/>
  <c r="Q685" i="5"/>
  <c r="T680" i="5"/>
  <c r="J821" i="5"/>
  <c r="S752" i="5"/>
  <c r="S736" i="5"/>
  <c r="S720" i="5"/>
  <c r="S704" i="5"/>
  <c r="T692" i="5"/>
  <c r="K681" i="5"/>
  <c r="Q673" i="5"/>
  <c r="T668" i="5"/>
  <c r="P664" i="5"/>
  <c r="S659" i="5"/>
  <c r="O655" i="5"/>
  <c r="R650" i="5"/>
  <c r="U645" i="5"/>
  <c r="Q641" i="5"/>
  <c r="T636" i="5"/>
  <c r="P632" i="5"/>
  <c r="S627" i="5"/>
  <c r="O623" i="5"/>
  <c r="R618" i="5"/>
  <c r="U613" i="5"/>
  <c r="Q609" i="5"/>
  <c r="T604" i="5"/>
  <c r="P600" i="5"/>
  <c r="S595" i="5"/>
  <c r="O591" i="5"/>
  <c r="R586" i="5"/>
  <c r="U581" i="5"/>
  <c r="Q577" i="5"/>
  <c r="T572" i="5"/>
  <c r="P568" i="5"/>
  <c r="S563" i="5"/>
  <c r="O559" i="5"/>
  <c r="R554" i="5"/>
  <c r="U549" i="5"/>
  <c r="Q545" i="5"/>
  <c r="T540" i="5"/>
  <c r="P536" i="5"/>
  <c r="S531" i="5"/>
  <c r="BD531" i="5" s="1"/>
  <c r="O527" i="5"/>
  <c r="R522" i="5"/>
  <c r="U517" i="5"/>
  <c r="Q513" i="5"/>
  <c r="N793" i="5"/>
  <c r="R752" i="5"/>
  <c r="L729" i="5"/>
  <c r="H710" i="5"/>
  <c r="J695" i="5"/>
  <c r="I681" i="5"/>
  <c r="H673" i="5"/>
  <c r="K668" i="5"/>
  <c r="N663" i="5"/>
  <c r="J659" i="5"/>
  <c r="M654" i="5"/>
  <c r="I650" i="5"/>
  <c r="L645" i="5"/>
  <c r="H641" i="5"/>
  <c r="K636" i="5"/>
  <c r="N631" i="5"/>
  <c r="J627" i="5"/>
  <c r="M622" i="5"/>
  <c r="I618" i="5"/>
  <c r="L613" i="5"/>
  <c r="H609" i="5"/>
  <c r="K604" i="5"/>
  <c r="N599" i="5"/>
  <c r="J595" i="5"/>
  <c r="M590" i="5"/>
  <c r="I586" i="5"/>
  <c r="L581" i="5"/>
  <c r="S760" i="5"/>
  <c r="K736" i="5"/>
  <c r="U714" i="5"/>
  <c r="Q697" i="5"/>
  <c r="H686" i="5"/>
  <c r="K675" i="5"/>
  <c r="L670" i="5"/>
  <c r="H666" i="5"/>
  <c r="K661" i="5"/>
  <c r="N656" i="5"/>
  <c r="J652" i="5"/>
  <c r="M647" i="5"/>
  <c r="I643" i="5"/>
  <c r="L638" i="5"/>
  <c r="H634" i="5"/>
  <c r="K629" i="5"/>
  <c r="N624" i="5"/>
  <c r="J620" i="5"/>
  <c r="M615" i="5"/>
  <c r="I611" i="5"/>
  <c r="L606" i="5"/>
  <c r="H602" i="5"/>
  <c r="K597" i="5"/>
  <c r="N592" i="5"/>
  <c r="J588" i="5"/>
  <c r="M583" i="5"/>
  <c r="I579" i="5"/>
  <c r="L574" i="5"/>
  <c r="H570" i="5"/>
  <c r="K565" i="5"/>
  <c r="N560" i="5"/>
  <c r="J556" i="5"/>
  <c r="M551" i="5"/>
  <c r="I547" i="5"/>
  <c r="L542" i="5"/>
  <c r="H538" i="5"/>
  <c r="K533" i="5"/>
  <c r="N528" i="5"/>
  <c r="J524" i="5"/>
  <c r="O817" i="5"/>
  <c r="J791" i="5"/>
  <c r="R784" i="5"/>
  <c r="H758" i="5"/>
  <c r="I785" i="5"/>
  <c r="M792" i="5"/>
  <c r="P769" i="5"/>
  <c r="J721" i="5"/>
  <c r="P712" i="5"/>
  <c r="P737" i="5"/>
  <c r="I682" i="5"/>
  <c r="P754" i="5"/>
  <c r="S717" i="5"/>
  <c r="I691" i="5"/>
  <c r="L759" i="5"/>
  <c r="J749" i="5"/>
  <c r="J741" i="5"/>
  <c r="K734" i="5"/>
  <c r="T727" i="5"/>
  <c r="N721" i="5"/>
  <c r="I716" i="5"/>
  <c r="S710" i="5"/>
  <c r="N705" i="5"/>
  <c r="Q700" i="5"/>
  <c r="L695" i="5"/>
  <c r="H691" i="5"/>
  <c r="K686" i="5"/>
  <c r="N681" i="5"/>
  <c r="J677" i="5"/>
  <c r="M790" i="5"/>
  <c r="O767" i="5"/>
  <c r="J759" i="5"/>
  <c r="M753" i="5"/>
  <c r="I749" i="5"/>
  <c r="L744" i="5"/>
  <c r="H740" i="5"/>
  <c r="K735" i="5"/>
  <c r="N730" i="5"/>
  <c r="J726" i="5"/>
  <c r="M721" i="5"/>
  <c r="I717" i="5"/>
  <c r="L712" i="5"/>
  <c r="H708" i="5"/>
  <c r="K703" i="5"/>
  <c r="N698" i="5"/>
  <c r="J694" i="5"/>
  <c r="M689" i="5"/>
  <c r="I685" i="5"/>
  <c r="L680" i="5"/>
  <c r="N777" i="5"/>
  <c r="I751" i="5"/>
  <c r="I735" i="5"/>
  <c r="I719" i="5"/>
  <c r="I703" i="5"/>
  <c r="M691" i="5"/>
  <c r="H680" i="5"/>
  <c r="I673" i="5"/>
  <c r="L668" i="5"/>
  <c r="H664" i="5"/>
  <c r="K659" i="5"/>
  <c r="N654" i="5"/>
  <c r="J650" i="5"/>
  <c r="M645" i="5"/>
  <c r="I641" i="5"/>
  <c r="L636" i="5"/>
  <c r="H632" i="5"/>
  <c r="K627" i="5"/>
  <c r="N622" i="5"/>
  <c r="J618" i="5"/>
  <c r="M613" i="5"/>
  <c r="I609" i="5"/>
  <c r="L604" i="5"/>
  <c r="H600" i="5"/>
  <c r="K595" i="5"/>
  <c r="N590" i="5"/>
  <c r="J586" i="5"/>
  <c r="M581" i="5"/>
  <c r="I577" i="5"/>
  <c r="L572" i="5"/>
  <c r="H568" i="5"/>
  <c r="K563" i="5"/>
  <c r="N558" i="5"/>
  <c r="J554" i="5"/>
  <c r="M549" i="5"/>
  <c r="I545" i="5"/>
  <c r="L540" i="5"/>
  <c r="H536" i="5"/>
  <c r="K531" i="5"/>
  <c r="N526" i="5"/>
  <c r="J522" i="5"/>
  <c r="M517" i="5"/>
  <c r="I513" i="5"/>
  <c r="N781" i="5"/>
  <c r="H749" i="5"/>
  <c r="R727" i="5"/>
  <c r="L706" i="5"/>
  <c r="O692" i="5"/>
  <c r="P678" i="5"/>
  <c r="O672" i="5"/>
  <c r="R667" i="5"/>
  <c r="U662" i="5"/>
  <c r="Q658" i="5"/>
  <c r="T653" i="5"/>
  <c r="P649" i="5"/>
  <c r="S644" i="5"/>
  <c r="O640" i="5"/>
  <c r="R635" i="5"/>
  <c r="U630" i="5"/>
  <c r="Q626" i="5"/>
  <c r="T621" i="5"/>
  <c r="P617" i="5"/>
  <c r="S612" i="5"/>
  <c r="O608" i="5"/>
  <c r="R603" i="5"/>
  <c r="U598" i="5"/>
  <c r="Q594" i="5"/>
  <c r="T589" i="5"/>
  <c r="P585" i="5"/>
  <c r="S580" i="5"/>
  <c r="I758" i="5"/>
  <c r="Q734" i="5"/>
  <c r="K713" i="5"/>
  <c r="K696" i="5"/>
  <c r="T684" i="5"/>
  <c r="P674" i="5"/>
  <c r="S669" i="5"/>
  <c r="O665" i="5"/>
  <c r="R660" i="5"/>
  <c r="U655" i="5"/>
  <c r="Q651" i="5"/>
  <c r="T646" i="5"/>
  <c r="P642" i="5"/>
  <c r="S637" i="5"/>
  <c r="O633" i="5"/>
  <c r="R628" i="5"/>
  <c r="U623" i="5"/>
  <c r="Q619" i="5"/>
  <c r="T614" i="5"/>
  <c r="P610" i="5"/>
  <c r="S605" i="5"/>
  <c r="O601" i="5"/>
  <c r="R596" i="5"/>
  <c r="U591" i="5"/>
  <c r="Q587" i="5"/>
  <c r="T582" i="5"/>
  <c r="P578" i="5"/>
  <c r="S573" i="5"/>
  <c r="O569" i="5"/>
  <c r="R564" i="5"/>
  <c r="U559" i="5"/>
  <c r="Q555" i="5"/>
  <c r="T550" i="5"/>
  <c r="P546" i="5"/>
  <c r="S541" i="5"/>
  <c r="O537" i="5"/>
  <c r="R532" i="5"/>
  <c r="U527" i="5"/>
  <c r="Q523" i="5"/>
  <c r="T518" i="5"/>
  <c r="P514" i="5"/>
  <c r="T798" i="5"/>
  <c r="H773" i="5"/>
  <c r="Q815" i="5"/>
  <c r="T772" i="5"/>
  <c r="R803" i="5"/>
  <c r="K773" i="5"/>
  <c r="I712" i="5"/>
  <c r="O703" i="5"/>
  <c r="O728" i="5"/>
  <c r="P746" i="5"/>
  <c r="S709" i="5"/>
  <c r="T686" i="5"/>
  <c r="M758" i="5"/>
  <c r="Q748" i="5"/>
  <c r="I740" i="5"/>
  <c r="R733" i="5"/>
  <c r="L727" i="5"/>
  <c r="U720" i="5"/>
  <c r="P715" i="5"/>
  <c r="K710" i="5"/>
  <c r="U704" i="5"/>
  <c r="I700" i="5"/>
  <c r="S694" i="5"/>
  <c r="O690" i="5"/>
  <c r="R685" i="5"/>
  <c r="U680" i="5"/>
  <c r="Q676" i="5"/>
  <c r="J784" i="5"/>
  <c r="N766" i="5"/>
  <c r="L758" i="5"/>
  <c r="T752" i="5"/>
  <c r="P748" i="5"/>
  <c r="S743" i="5"/>
  <c r="O739" i="5"/>
  <c r="R734" i="5"/>
  <c r="U729" i="5"/>
  <c r="Q725" i="5"/>
  <c r="T720" i="5"/>
  <c r="P716" i="5"/>
  <c r="S711" i="5"/>
  <c r="O707" i="5"/>
  <c r="R702" i="5"/>
  <c r="U697" i="5"/>
  <c r="Q693" i="5"/>
  <c r="T688" i="5"/>
  <c r="P684" i="5"/>
  <c r="S679" i="5"/>
  <c r="M772" i="5"/>
  <c r="O749" i="5"/>
  <c r="O733" i="5"/>
  <c r="O717" i="5"/>
  <c r="U701" i="5"/>
  <c r="J690" i="5"/>
  <c r="Q678" i="5"/>
  <c r="P672" i="5"/>
  <c r="S667" i="5"/>
  <c r="O663" i="5"/>
  <c r="R658" i="5"/>
  <c r="U653" i="5"/>
  <c r="Q649" i="5"/>
  <c r="T644" i="5"/>
  <c r="P640" i="5"/>
  <c r="S635" i="5"/>
  <c r="O631" i="5"/>
  <c r="R626" i="5"/>
  <c r="U621" i="5"/>
  <c r="Q617" i="5"/>
  <c r="T612" i="5"/>
  <c r="P608" i="5"/>
  <c r="S603" i="5"/>
  <c r="O599" i="5"/>
  <c r="R594" i="5"/>
  <c r="U589" i="5"/>
  <c r="Q585" i="5"/>
  <c r="T580" i="5"/>
  <c r="P576" i="5"/>
  <c r="S571" i="5"/>
  <c r="O567" i="5"/>
  <c r="R562" i="5"/>
  <c r="U557" i="5"/>
  <c r="Q553" i="5"/>
  <c r="T548" i="5"/>
  <c r="P544" i="5"/>
  <c r="S539" i="5"/>
  <c r="O535" i="5"/>
  <c r="R530" i="5"/>
  <c r="U525" i="5"/>
  <c r="Q521" i="5"/>
  <c r="T516" i="5"/>
  <c r="P512" i="5"/>
  <c r="K777" i="5"/>
  <c r="L745" i="5"/>
  <c r="H726" i="5"/>
  <c r="R704" i="5"/>
  <c r="K691" i="5"/>
  <c r="M677" i="5"/>
  <c r="N671" i="5"/>
  <c r="J667" i="5"/>
  <c r="M662" i="5"/>
  <c r="I658" i="5"/>
  <c r="L653" i="5"/>
  <c r="H649" i="5"/>
  <c r="K644" i="5"/>
  <c r="N639" i="5"/>
  <c r="J635" i="5"/>
  <c r="M630" i="5"/>
  <c r="I626" i="5"/>
  <c r="L621" i="5"/>
  <c r="H617" i="5"/>
  <c r="K612" i="5"/>
  <c r="N607" i="5"/>
  <c r="J603" i="5"/>
  <c r="M598" i="5"/>
  <c r="I594" i="5"/>
  <c r="L589" i="5"/>
  <c r="H585" i="5"/>
  <c r="K752" i="5"/>
  <c r="U730" i="5"/>
  <c r="Q711" i="5"/>
  <c r="I695" i="5"/>
  <c r="M683" i="5"/>
  <c r="H674" i="5"/>
  <c r="K669" i="5"/>
  <c r="N664" i="5"/>
  <c r="J660" i="5"/>
  <c r="M655" i="5"/>
  <c r="I651" i="5"/>
  <c r="L646" i="5"/>
  <c r="H642" i="5"/>
  <c r="K637" i="5"/>
  <c r="N632" i="5"/>
  <c r="J628" i="5"/>
  <c r="M623" i="5"/>
  <c r="I619" i="5"/>
  <c r="L614" i="5"/>
  <c r="H610" i="5"/>
  <c r="K605" i="5"/>
  <c r="N600" i="5"/>
  <c r="J596" i="5"/>
  <c r="M591" i="5"/>
  <c r="I587" i="5"/>
  <c r="L582" i="5"/>
  <c r="H578" i="5"/>
  <c r="K573" i="5"/>
  <c r="T802" i="5"/>
  <c r="O745" i="5"/>
  <c r="P747" i="5"/>
  <c r="H699" i="5"/>
  <c r="H782" i="5"/>
  <c r="M729" i="5"/>
  <c r="I693" i="5"/>
  <c r="N700" i="5"/>
  <c r="I649" i="5"/>
  <c r="L612" i="5"/>
  <c r="H576" i="5"/>
  <c r="K539" i="5"/>
  <c r="U670" i="5"/>
  <c r="Q634" i="5"/>
  <c r="T597" i="5"/>
  <c r="U707" i="5"/>
  <c r="I659" i="5"/>
  <c r="N640" i="5"/>
  <c r="L622" i="5"/>
  <c r="J604" i="5"/>
  <c r="H586" i="5"/>
  <c r="U567" i="5"/>
  <c r="I555" i="5"/>
  <c r="N544" i="5"/>
  <c r="Q531" i="5"/>
  <c r="M519" i="5"/>
  <c r="H771" i="5"/>
  <c r="N739" i="5"/>
  <c r="J711" i="5"/>
  <c r="P693" i="5"/>
  <c r="U672" i="5"/>
  <c r="U664" i="5"/>
  <c r="P659" i="5"/>
  <c r="K654" i="5"/>
  <c r="N649" i="5"/>
  <c r="J645" i="5"/>
  <c r="M640" i="5"/>
  <c r="I636" i="5"/>
  <c r="L631" i="5"/>
  <c r="H627" i="5"/>
  <c r="K622" i="5"/>
  <c r="N617" i="5"/>
  <c r="J613" i="5"/>
  <c r="M608" i="5"/>
  <c r="I604" i="5"/>
  <c r="L599" i="5"/>
  <c r="H595" i="5"/>
  <c r="K590" i="5"/>
  <c r="N585" i="5"/>
  <c r="J581" i="5"/>
  <c r="M576" i="5"/>
  <c r="I572" i="5"/>
  <c r="L567" i="5"/>
  <c r="H563" i="5"/>
  <c r="K558" i="5"/>
  <c r="N553" i="5"/>
  <c r="J549" i="5"/>
  <c r="M544" i="5"/>
  <c r="I540" i="5"/>
  <c r="L535" i="5"/>
  <c r="H531" i="5"/>
  <c r="K526" i="5"/>
  <c r="N521" i="5"/>
  <c r="J517" i="5"/>
  <c r="M512" i="5"/>
  <c r="I775" i="5"/>
  <c r="M746" i="5"/>
  <c r="M730" i="5"/>
  <c r="M714" i="5"/>
  <c r="S699" i="5"/>
  <c r="K688" i="5"/>
  <c r="T676" i="5"/>
  <c r="K671" i="5"/>
  <c r="N666" i="5"/>
  <c r="J662" i="5"/>
  <c r="M657" i="5"/>
  <c r="I653" i="5"/>
  <c r="L648" i="5"/>
  <c r="H644" i="5"/>
  <c r="K639" i="5"/>
  <c r="N634" i="5"/>
  <c r="J630" i="5"/>
  <c r="M625" i="5"/>
  <c r="I621" i="5"/>
  <c r="L616" i="5"/>
  <c r="H612" i="5"/>
  <c r="K607" i="5"/>
  <c r="N602" i="5"/>
  <c r="J598" i="5"/>
  <c r="M593" i="5"/>
  <c r="I589" i="5"/>
  <c r="L584" i="5"/>
  <c r="H580" i="5"/>
  <c r="K575" i="5"/>
  <c r="N570" i="5"/>
  <c r="J566" i="5"/>
  <c r="M561" i="5"/>
  <c r="I557" i="5"/>
  <c r="AT557" i="5" s="1"/>
  <c r="L552" i="5"/>
  <c r="H548" i="5"/>
  <c r="K543" i="5"/>
  <c r="N538" i="5"/>
  <c r="J534" i="5"/>
  <c r="M529" i="5"/>
  <c r="I525" i="5"/>
  <c r="L520" i="5"/>
  <c r="H516" i="5"/>
  <c r="K511" i="5"/>
  <c r="R751" i="5"/>
  <c r="L730" i="5"/>
  <c r="H709" i="5"/>
  <c r="M693" i="5"/>
  <c r="S681" i="5"/>
  <c r="L673" i="5"/>
  <c r="H669" i="5"/>
  <c r="K664" i="5"/>
  <c r="N659" i="5"/>
  <c r="J655" i="5"/>
  <c r="M650" i="5"/>
  <c r="I646" i="5"/>
  <c r="L641" i="5"/>
  <c r="H637" i="5"/>
  <c r="K632" i="5"/>
  <c r="N627" i="5"/>
  <c r="J623" i="5"/>
  <c r="M618" i="5"/>
  <c r="I614" i="5"/>
  <c r="L609" i="5"/>
  <c r="H605" i="5"/>
  <c r="K600" i="5"/>
  <c r="N595" i="5"/>
  <c r="J591" i="5"/>
  <c r="M586" i="5"/>
  <c r="I582" i="5"/>
  <c r="L577" i="5"/>
  <c r="H573" i="5"/>
  <c r="K568" i="5"/>
  <c r="N563" i="5"/>
  <c r="J559" i="5"/>
  <c r="M554" i="5"/>
  <c r="I550" i="5"/>
  <c r="R708" i="5"/>
  <c r="P739" i="5"/>
  <c r="K694" i="5"/>
  <c r="S765" i="5"/>
  <c r="I725" i="5"/>
  <c r="L688" i="5"/>
  <c r="R687" i="5"/>
  <c r="L644" i="5"/>
  <c r="H608" i="5"/>
  <c r="K571" i="5"/>
  <c r="N534" i="5"/>
  <c r="Q666" i="5"/>
  <c r="T629" i="5"/>
  <c r="P593" i="5"/>
  <c r="U693" i="5"/>
  <c r="T654" i="5"/>
  <c r="R636" i="5"/>
  <c r="P618" i="5"/>
  <c r="U599" i="5"/>
  <c r="S581" i="5"/>
  <c r="M567" i="5"/>
  <c r="P554" i="5"/>
  <c r="K541" i="5"/>
  <c r="I531" i="5"/>
  <c r="L518" i="5"/>
  <c r="P765" i="5"/>
  <c r="T737" i="5"/>
  <c r="P709" i="5"/>
  <c r="P688" i="5"/>
  <c r="M672" i="5"/>
  <c r="M664" i="5"/>
  <c r="H659" i="5"/>
  <c r="R653" i="5"/>
  <c r="U648" i="5"/>
  <c r="Q644" i="5"/>
  <c r="T639" i="5"/>
  <c r="P635" i="5"/>
  <c r="S630" i="5"/>
  <c r="O626" i="5"/>
  <c r="R621" i="5"/>
  <c r="U616" i="5"/>
  <c r="Q612" i="5"/>
  <c r="T607" i="5"/>
  <c r="P603" i="5"/>
  <c r="S598" i="5"/>
  <c r="O594" i="5"/>
  <c r="R589" i="5"/>
  <c r="U584" i="5"/>
  <c r="Q580" i="5"/>
  <c r="T575" i="5"/>
  <c r="P571" i="5"/>
  <c r="S566" i="5"/>
  <c r="O562" i="5"/>
  <c r="R557" i="5"/>
  <c r="U552" i="5"/>
  <c r="Q548" i="5"/>
  <c r="T543" i="5"/>
  <c r="P539" i="5"/>
  <c r="S534" i="5"/>
  <c r="O530" i="5"/>
  <c r="R525" i="5"/>
  <c r="U520" i="5"/>
  <c r="Q516" i="5"/>
  <c r="T511" i="5"/>
  <c r="N767" i="5"/>
  <c r="S744" i="5"/>
  <c r="S728" i="5"/>
  <c r="S712" i="5"/>
  <c r="M698" i="5"/>
  <c r="I687" i="5"/>
  <c r="U675" i="5"/>
  <c r="R670" i="5"/>
  <c r="U665" i="5"/>
  <c r="Q661" i="5"/>
  <c r="T656" i="5"/>
  <c r="P652" i="5"/>
  <c r="S647" i="5"/>
  <c r="O643" i="5"/>
  <c r="R638" i="5"/>
  <c r="U633" i="5"/>
  <c r="Q629" i="5"/>
  <c r="T624" i="5"/>
  <c r="P620" i="5"/>
  <c r="S615" i="5"/>
  <c r="O611" i="5"/>
  <c r="R606" i="5"/>
  <c r="U601" i="5"/>
  <c r="Q597" i="5"/>
  <c r="T592" i="5"/>
  <c r="P588" i="5"/>
  <c r="S583" i="5"/>
  <c r="O579" i="5"/>
  <c r="R574" i="5"/>
  <c r="U569" i="5"/>
  <c r="Q565" i="5"/>
  <c r="T560" i="5"/>
  <c r="P556" i="5"/>
  <c r="S551" i="5"/>
  <c r="O547" i="5"/>
  <c r="R542" i="5"/>
  <c r="U537" i="5"/>
  <c r="Q533" i="5"/>
  <c r="T528" i="5"/>
  <c r="P524" i="5"/>
  <c r="S519" i="5"/>
  <c r="BD519" i="5" s="1"/>
  <c r="O515" i="5"/>
  <c r="L779" i="5"/>
  <c r="H750" i="5"/>
  <c r="R728" i="5"/>
  <c r="L705" i="5"/>
  <c r="U691" i="5"/>
  <c r="P680" i="5"/>
  <c r="S672" i="5"/>
  <c r="O668" i="5"/>
  <c r="R663" i="5"/>
  <c r="U658" i="5"/>
  <c r="Q654" i="5"/>
  <c r="T649" i="5"/>
  <c r="P645" i="5"/>
  <c r="S640" i="5"/>
  <c r="O636" i="5"/>
  <c r="R631" i="5"/>
  <c r="U626" i="5"/>
  <c r="Q622" i="5"/>
  <c r="T617" i="5"/>
  <c r="P613" i="5"/>
  <c r="S608" i="5"/>
  <c r="O604" i="5"/>
  <c r="R599" i="5"/>
  <c r="U594" i="5"/>
  <c r="Q590" i="5"/>
  <c r="T585" i="5"/>
  <c r="P581" i="5"/>
  <c r="S576" i="5"/>
  <c r="O572" i="5"/>
  <c r="R567" i="5"/>
  <c r="U562" i="5"/>
  <c r="Q558" i="5"/>
  <c r="T553" i="5"/>
  <c r="P549" i="5"/>
  <c r="N747" i="5"/>
  <c r="O676" i="5"/>
  <c r="R656" i="5"/>
  <c r="L635" i="5"/>
  <c r="H614" i="5"/>
  <c r="R592" i="5"/>
  <c r="I575" i="5"/>
  <c r="L562" i="5"/>
  <c r="O549" i="5"/>
  <c r="I538" i="5"/>
  <c r="J528" i="5"/>
  <c r="I518" i="5"/>
  <c r="M509" i="5"/>
  <c r="I505" i="5"/>
  <c r="L500" i="5"/>
  <c r="H496" i="5"/>
  <c r="H703" i="5"/>
  <c r="L686" i="5"/>
  <c r="Q732" i="5"/>
  <c r="N689" i="5"/>
  <c r="P757" i="5"/>
  <c r="L720" i="5"/>
  <c r="H684" i="5"/>
  <c r="O677" i="5"/>
  <c r="H640" i="5"/>
  <c r="K603" i="5"/>
  <c r="N566" i="5"/>
  <c r="J530" i="5"/>
  <c r="O768" i="5"/>
  <c r="T661" i="5"/>
  <c r="P625" i="5"/>
  <c r="S588" i="5"/>
  <c r="J682" i="5"/>
  <c r="L654" i="5"/>
  <c r="J636" i="5"/>
  <c r="H618" i="5"/>
  <c r="M599" i="5"/>
  <c r="K581" i="5"/>
  <c r="J564" i="5"/>
  <c r="H554" i="5"/>
  <c r="R540" i="5"/>
  <c r="M527" i="5"/>
  <c r="S517" i="5"/>
  <c r="P760" i="5"/>
  <c r="T730" i="5"/>
  <c r="N707" i="5"/>
  <c r="J687" i="5"/>
  <c r="T671" i="5"/>
  <c r="T663" i="5"/>
  <c r="O658" i="5"/>
  <c r="J653" i="5"/>
  <c r="M648" i="5"/>
  <c r="I644" i="5"/>
  <c r="L639" i="5"/>
  <c r="H635" i="5"/>
  <c r="K630" i="5"/>
  <c r="N625" i="5"/>
  <c r="J621" i="5"/>
  <c r="M616" i="5"/>
  <c r="I612" i="5"/>
  <c r="L607" i="5"/>
  <c r="H603" i="5"/>
  <c r="K598" i="5"/>
  <c r="N593" i="5"/>
  <c r="J589" i="5"/>
  <c r="M584" i="5"/>
  <c r="I580" i="5"/>
  <c r="L575" i="5"/>
  <c r="H571" i="5"/>
  <c r="K566" i="5"/>
  <c r="N561" i="5"/>
  <c r="J557" i="5"/>
  <c r="M552" i="5"/>
  <c r="I548" i="5"/>
  <c r="L543" i="5"/>
  <c r="H539" i="5"/>
  <c r="K534" i="5"/>
  <c r="N529" i="5"/>
  <c r="J525" i="5"/>
  <c r="M520" i="5"/>
  <c r="I516" i="5"/>
  <c r="L511" i="5"/>
  <c r="O762" i="5"/>
  <c r="I743" i="5"/>
  <c r="I727" i="5"/>
  <c r="I711" i="5"/>
  <c r="K697" i="5"/>
  <c r="U685" i="5"/>
  <c r="N674" i="5"/>
  <c r="J670" i="5"/>
  <c r="M665" i="5"/>
  <c r="I661" i="5"/>
  <c r="L656" i="5"/>
  <c r="H652" i="5"/>
  <c r="K647" i="5"/>
  <c r="N642" i="5"/>
  <c r="J638" i="5"/>
  <c r="M633" i="5"/>
  <c r="I629" i="5"/>
  <c r="L624" i="5"/>
  <c r="H620" i="5"/>
  <c r="K615" i="5"/>
  <c r="N610" i="5"/>
  <c r="J606" i="5"/>
  <c r="M601" i="5"/>
  <c r="I597" i="5"/>
  <c r="L592" i="5"/>
  <c r="H588" i="5"/>
  <c r="K583" i="5"/>
  <c r="N578" i="5"/>
  <c r="J574" i="5"/>
  <c r="M569" i="5"/>
  <c r="I565" i="5"/>
  <c r="L560" i="5"/>
  <c r="H556" i="5"/>
  <c r="K551" i="5"/>
  <c r="N546" i="5"/>
  <c r="J542" i="5"/>
  <c r="M537" i="5"/>
  <c r="I533" i="5"/>
  <c r="L528" i="5"/>
  <c r="H524" i="5"/>
  <c r="K519" i="5"/>
  <c r="N514" i="5"/>
  <c r="M767" i="5"/>
  <c r="L746" i="5"/>
  <c r="H725" i="5"/>
  <c r="R703" i="5"/>
  <c r="R690" i="5"/>
  <c r="J679" i="5"/>
  <c r="K672" i="5"/>
  <c r="N667" i="5"/>
  <c r="J663" i="5"/>
  <c r="M658" i="5"/>
  <c r="I654" i="5"/>
  <c r="L649" i="5"/>
  <c r="H645" i="5"/>
  <c r="K640" i="5"/>
  <c r="N635" i="5"/>
  <c r="J631" i="5"/>
  <c r="M626" i="5"/>
  <c r="I622" i="5"/>
  <c r="L617" i="5"/>
  <c r="H613" i="5"/>
  <c r="K608" i="5"/>
  <c r="N603" i="5"/>
  <c r="J599" i="5"/>
  <c r="M594" i="5"/>
  <c r="I590" i="5"/>
  <c r="L585" i="5"/>
  <c r="H581" i="5"/>
  <c r="U718" i="5"/>
  <c r="K726" i="5"/>
  <c r="J685" i="5"/>
  <c r="L752" i="5"/>
  <c r="H716" i="5"/>
  <c r="K679" i="5"/>
  <c r="H672" i="5"/>
  <c r="K635" i="5"/>
  <c r="N598" i="5"/>
  <c r="J562" i="5"/>
  <c r="M525" i="5"/>
  <c r="R743" i="5"/>
  <c r="P657" i="5"/>
  <c r="S620" i="5"/>
  <c r="O584" i="5"/>
  <c r="O673" i="5"/>
  <c r="P650" i="5"/>
  <c r="U631" i="5"/>
  <c r="S613" i="5"/>
  <c r="Q595" i="5"/>
  <c r="O577" i="5"/>
  <c r="Q563" i="5"/>
  <c r="L550" i="5"/>
  <c r="J540" i="5"/>
  <c r="T526" i="5"/>
  <c r="K517" i="5"/>
  <c r="N755" i="5"/>
  <c r="J727" i="5"/>
  <c r="T705" i="5"/>
  <c r="O684" i="5"/>
  <c r="R669" i="5"/>
  <c r="L663" i="5"/>
  <c r="N657" i="5"/>
  <c r="Q652" i="5"/>
  <c r="T647" i="5"/>
  <c r="P643" i="5"/>
  <c r="S638" i="5"/>
  <c r="O634" i="5"/>
  <c r="R629" i="5"/>
  <c r="U624" i="5"/>
  <c r="Q620" i="5"/>
  <c r="T615" i="5"/>
  <c r="P611" i="5"/>
  <c r="S606" i="5"/>
  <c r="O602" i="5"/>
  <c r="R597" i="5"/>
  <c r="U592" i="5"/>
  <c r="Q588" i="5"/>
  <c r="T583" i="5"/>
  <c r="P579" i="5"/>
  <c r="S574" i="5"/>
  <c r="O570" i="5"/>
  <c r="R565" i="5"/>
  <c r="U560" i="5"/>
  <c r="Q556" i="5"/>
  <c r="T551" i="5"/>
  <c r="P547" i="5"/>
  <c r="S542" i="5"/>
  <c r="O538" i="5"/>
  <c r="R533" i="5"/>
  <c r="U528" i="5"/>
  <c r="Q524" i="5"/>
  <c r="T519" i="5"/>
  <c r="P515" i="5"/>
  <c r="S510" i="5"/>
  <c r="M757" i="5"/>
  <c r="O741" i="5"/>
  <c r="O725" i="5"/>
  <c r="O709" i="5"/>
  <c r="H696" i="5"/>
  <c r="N684" i="5"/>
  <c r="U673" i="5"/>
  <c r="Q669" i="5"/>
  <c r="T664" i="5"/>
  <c r="P660" i="5"/>
  <c r="S655" i="5"/>
  <c r="O651" i="5"/>
  <c r="R646" i="5"/>
  <c r="U641" i="5"/>
  <c r="Q637" i="5"/>
  <c r="T632" i="5"/>
  <c r="P628" i="5"/>
  <c r="S623" i="5"/>
  <c r="O619" i="5"/>
  <c r="R614" i="5"/>
  <c r="U609" i="5"/>
  <c r="Q605" i="5"/>
  <c r="T600" i="5"/>
  <c r="P596" i="5"/>
  <c r="S591" i="5"/>
  <c r="O587" i="5"/>
  <c r="R582" i="5"/>
  <c r="U577" i="5"/>
  <c r="Q573" i="5"/>
  <c r="T568" i="5"/>
  <c r="P564" i="5"/>
  <c r="S559" i="5"/>
  <c r="O555" i="5"/>
  <c r="R550" i="5"/>
  <c r="U545" i="5"/>
  <c r="Q541" i="5"/>
  <c r="T536" i="5"/>
  <c r="P532" i="5"/>
  <c r="S527" i="5"/>
  <c r="O523" i="5"/>
  <c r="R518" i="5"/>
  <c r="U513" i="5"/>
  <c r="T764" i="5"/>
  <c r="R744" i="5"/>
  <c r="L721" i="5"/>
  <c r="I702" i="5"/>
  <c r="L689" i="5"/>
  <c r="P676" i="5"/>
  <c r="R671" i="5"/>
  <c r="U666" i="5"/>
  <c r="Q662" i="5"/>
  <c r="T657" i="5"/>
  <c r="P653" i="5"/>
  <c r="S648" i="5"/>
  <c r="O644" i="5"/>
  <c r="R639" i="5"/>
  <c r="U634" i="5"/>
  <c r="Q630" i="5"/>
  <c r="T625" i="5"/>
  <c r="P621" i="5"/>
  <c r="S616" i="5"/>
  <c r="O612" i="5"/>
  <c r="R607" i="5"/>
  <c r="U602" i="5"/>
  <c r="Q598" i="5"/>
  <c r="T593" i="5"/>
  <c r="P589" i="5"/>
  <c r="S584" i="5"/>
  <c r="O580" i="5"/>
  <c r="R575" i="5"/>
  <c r="U570" i="5"/>
  <c r="Q566" i="5"/>
  <c r="T561" i="5"/>
  <c r="P557" i="5"/>
  <c r="S552" i="5"/>
  <c r="O548" i="5"/>
  <c r="P726" i="5"/>
  <c r="R672" i="5"/>
  <c r="L651" i="5"/>
  <c r="H630" i="5"/>
  <c r="R608" i="5"/>
  <c r="L587" i="5"/>
  <c r="L571" i="5"/>
  <c r="P558" i="5"/>
  <c r="I546" i="5"/>
  <c r="J536" i="5"/>
  <c r="I526" i="5"/>
  <c r="I514" i="5"/>
  <c r="L508" i="5"/>
  <c r="H504" i="5"/>
  <c r="K499" i="5"/>
  <c r="N494" i="5"/>
  <c r="J490" i="5"/>
  <c r="M485" i="5"/>
  <c r="I481" i="5"/>
  <c r="L476" i="5"/>
  <c r="H472" i="5"/>
  <c r="K467" i="5"/>
  <c r="N462" i="5"/>
  <c r="J458" i="5"/>
  <c r="M453" i="5"/>
  <c r="I449" i="5"/>
  <c r="L444" i="5"/>
  <c r="H440" i="5"/>
  <c r="K435" i="5"/>
  <c r="K787" i="5"/>
  <c r="M720" i="5"/>
  <c r="M680" i="5"/>
  <c r="H748" i="5"/>
  <c r="K711" i="5"/>
  <c r="L766" i="5"/>
  <c r="K667" i="5"/>
  <c r="N630" i="5"/>
  <c r="J594" i="5"/>
  <c r="M557" i="5"/>
  <c r="I521" i="5"/>
  <c r="L722" i="5"/>
  <c r="S652" i="5"/>
  <c r="O616" i="5"/>
  <c r="R668" i="5"/>
  <c r="H650" i="5"/>
  <c r="M631" i="5"/>
  <c r="K613" i="5"/>
  <c r="I595" i="5"/>
  <c r="N576" i="5"/>
  <c r="I563" i="5"/>
  <c r="S549" i="5"/>
  <c r="N536" i="5"/>
  <c r="L526" i="5"/>
  <c r="I515" i="5"/>
  <c r="T753" i="5"/>
  <c r="P725" i="5"/>
  <c r="U699" i="5"/>
  <c r="K683" i="5"/>
  <c r="J669" i="5"/>
  <c r="S662" i="5"/>
  <c r="M656" i="5"/>
  <c r="I652" i="5"/>
  <c r="L647" i="5"/>
  <c r="H643" i="5"/>
  <c r="K638" i="5"/>
  <c r="N633" i="5"/>
  <c r="J629" i="5"/>
  <c r="M624" i="5"/>
  <c r="I620" i="5"/>
  <c r="L615" i="5"/>
  <c r="H611" i="5"/>
  <c r="K606" i="5"/>
  <c r="N601" i="5"/>
  <c r="J597" i="5"/>
  <c r="M592" i="5"/>
  <c r="I588" i="5"/>
  <c r="L583" i="5"/>
  <c r="H579" i="5"/>
  <c r="K574" i="5"/>
  <c r="N569" i="5"/>
  <c r="J565" i="5"/>
  <c r="M560" i="5"/>
  <c r="I556" i="5"/>
  <c r="L551" i="5"/>
  <c r="H547" i="5"/>
  <c r="K542" i="5"/>
  <c r="N537" i="5"/>
  <c r="J533" i="5"/>
  <c r="M528" i="5"/>
  <c r="I524" i="5"/>
  <c r="L519" i="5"/>
  <c r="H515" i="5"/>
  <c r="M755" i="5"/>
  <c r="M739" i="5"/>
  <c r="M723" i="5"/>
  <c r="M707" i="5"/>
  <c r="Q694" i="5"/>
  <c r="T681" i="5"/>
  <c r="M673" i="5"/>
  <c r="I669" i="5"/>
  <c r="L664" i="5"/>
  <c r="H660" i="5"/>
  <c r="K655" i="5"/>
  <c r="N650" i="5"/>
  <c r="J646" i="5"/>
  <c r="M641" i="5"/>
  <c r="I637" i="5"/>
  <c r="L632" i="5"/>
  <c r="H628" i="5"/>
  <c r="K623" i="5"/>
  <c r="N618" i="5"/>
  <c r="J614" i="5"/>
  <c r="M609" i="5"/>
  <c r="I605" i="5"/>
  <c r="L600" i="5"/>
  <c r="H596" i="5"/>
  <c r="K591" i="5"/>
  <c r="N586" i="5"/>
  <c r="J582" i="5"/>
  <c r="M577" i="5"/>
  <c r="I573" i="5"/>
  <c r="L568" i="5"/>
  <c r="H564" i="5"/>
  <c r="K559" i="5"/>
  <c r="N554" i="5"/>
  <c r="J550" i="5"/>
  <c r="M545" i="5"/>
  <c r="I541" i="5"/>
  <c r="AT541" i="5" s="1"/>
  <c r="L536" i="5"/>
  <c r="H532" i="5"/>
  <c r="K527" i="5"/>
  <c r="N522" i="5"/>
  <c r="J518" i="5"/>
  <c r="M513" i="5"/>
  <c r="M762" i="5"/>
  <c r="H741" i="5"/>
  <c r="R719" i="5"/>
  <c r="N699" i="5"/>
  <c r="J688" i="5"/>
  <c r="S675" i="5"/>
  <c r="J671" i="5"/>
  <c r="M666" i="5"/>
  <c r="I662" i="5"/>
  <c r="L657" i="5"/>
  <c r="H653" i="5"/>
  <c r="K648" i="5"/>
  <c r="N643" i="5"/>
  <c r="J639" i="5"/>
  <c r="M634" i="5"/>
  <c r="I630" i="5"/>
  <c r="L625" i="5"/>
  <c r="H621" i="5"/>
  <c r="K616" i="5"/>
  <c r="N611" i="5"/>
  <c r="J607" i="5"/>
  <c r="M602" i="5"/>
  <c r="I598" i="5"/>
  <c r="L593" i="5"/>
  <c r="H589" i="5"/>
  <c r="K584" i="5"/>
  <c r="N579" i="5"/>
  <c r="J575" i="5"/>
  <c r="M570" i="5"/>
  <c r="I566" i="5"/>
  <c r="L561" i="5"/>
  <c r="H557" i="5"/>
  <c r="K552" i="5"/>
  <c r="N547" i="5"/>
  <c r="P717" i="5"/>
  <c r="H671" i="5"/>
  <c r="R649" i="5"/>
  <c r="L626" i="5"/>
  <c r="H607" i="5"/>
  <c r="R585" i="5"/>
  <c r="I570" i="5"/>
  <c r="L557" i="5"/>
  <c r="J545" i="5"/>
  <c r="I535" i="5"/>
  <c r="H525" i="5"/>
  <c r="J513" i="5"/>
  <c r="S507" i="5"/>
  <c r="O503" i="5"/>
  <c r="R498" i="5"/>
  <c r="U493" i="5"/>
  <c r="Q489" i="5"/>
  <c r="T484" i="5"/>
  <c r="P480" i="5"/>
  <c r="S475" i="5"/>
  <c r="O471" i="5"/>
  <c r="O763" i="5"/>
  <c r="H715" i="5"/>
  <c r="K743" i="5"/>
  <c r="N706" i="5"/>
  <c r="M747" i="5"/>
  <c r="N662" i="5"/>
  <c r="J626" i="5"/>
  <c r="M589" i="5"/>
  <c r="I553" i="5"/>
  <c r="L516" i="5"/>
  <c r="P701" i="5"/>
  <c r="O648" i="5"/>
  <c r="R611" i="5"/>
  <c r="O786" i="5"/>
  <c r="U663" i="5"/>
  <c r="S645" i="5"/>
  <c r="Q627" i="5"/>
  <c r="O609" i="5"/>
  <c r="T590" i="5"/>
  <c r="R572" i="5"/>
  <c r="M559" i="5"/>
  <c r="K549" i="5"/>
  <c r="U535" i="5"/>
  <c r="I523" i="5"/>
  <c r="H514" i="5"/>
  <c r="T746" i="5"/>
  <c r="N723" i="5"/>
  <c r="R698" i="5"/>
  <c r="S680" i="5"/>
  <c r="Q668" i="5"/>
  <c r="K662" i="5"/>
  <c r="T655" i="5"/>
  <c r="P651" i="5"/>
  <c r="S646" i="5"/>
  <c r="O642" i="5"/>
  <c r="R637" i="5"/>
  <c r="U632" i="5"/>
  <c r="Q628" i="5"/>
  <c r="T623" i="5"/>
  <c r="P619" i="5"/>
  <c r="S614" i="5"/>
  <c r="O610" i="5"/>
  <c r="R605" i="5"/>
  <c r="U600" i="5"/>
  <c r="Q596" i="5"/>
  <c r="T591" i="5"/>
  <c r="P587" i="5"/>
  <c r="S582" i="5"/>
  <c r="O578" i="5"/>
  <c r="R573" i="5"/>
  <c r="U568" i="5"/>
  <c r="Q564" i="5"/>
  <c r="T559" i="5"/>
  <c r="P555" i="5"/>
  <c r="S550" i="5"/>
  <c r="O546" i="5"/>
  <c r="R541" i="5"/>
  <c r="U536" i="5"/>
  <c r="Q532" i="5"/>
  <c r="T527" i="5"/>
  <c r="P523" i="5"/>
  <c r="S518" i="5"/>
  <c r="O514" i="5"/>
  <c r="H811" i="5"/>
  <c r="S753" i="5"/>
  <c r="S737" i="5"/>
  <c r="S721" i="5"/>
  <c r="S705" i="5"/>
  <c r="O693" i="5"/>
  <c r="R680" i="5"/>
  <c r="T672" i="5"/>
  <c r="P668" i="5"/>
  <c r="S663" i="5"/>
  <c r="O659" i="5"/>
  <c r="R654" i="5"/>
  <c r="U649" i="5"/>
  <c r="Q645" i="5"/>
  <c r="T640" i="5"/>
  <c r="P636" i="5"/>
  <c r="S631" i="5"/>
  <c r="O627" i="5"/>
  <c r="R622" i="5"/>
  <c r="U617" i="5"/>
  <c r="Q613" i="5"/>
  <c r="T608" i="5"/>
  <c r="P604" i="5"/>
  <c r="S599" i="5"/>
  <c r="O595" i="5"/>
  <c r="R590" i="5"/>
  <c r="U585" i="5"/>
  <c r="Q581" i="5"/>
  <c r="T576" i="5"/>
  <c r="P572" i="5"/>
  <c r="S567" i="5"/>
  <c r="O563" i="5"/>
  <c r="R558" i="5"/>
  <c r="U553" i="5"/>
  <c r="Q549" i="5"/>
  <c r="T544" i="5"/>
  <c r="P540" i="5"/>
  <c r="S535" i="5"/>
  <c r="O531" i="5"/>
  <c r="R526" i="5"/>
  <c r="U521" i="5"/>
  <c r="Q517" i="5"/>
  <c r="T512" i="5"/>
  <c r="U759" i="5"/>
  <c r="L737" i="5"/>
  <c r="H718" i="5"/>
  <c r="L698" i="5"/>
  <c r="P685" i="5"/>
  <c r="U674" i="5"/>
  <c r="Q670" i="5"/>
  <c r="T665" i="5"/>
  <c r="P661" i="5"/>
  <c r="S656" i="5"/>
  <c r="O652" i="5"/>
  <c r="R647" i="5"/>
  <c r="U642" i="5"/>
  <c r="Q638" i="5"/>
  <c r="T633" i="5"/>
  <c r="P629" i="5"/>
  <c r="S624" i="5"/>
  <c r="O620" i="5"/>
  <c r="R615" i="5"/>
  <c r="U610" i="5"/>
  <c r="Q606" i="5"/>
  <c r="T601" i="5"/>
  <c r="R709" i="5"/>
  <c r="N738" i="5"/>
  <c r="J702" i="5"/>
  <c r="M731" i="5"/>
  <c r="J658" i="5"/>
  <c r="M621" i="5"/>
  <c r="I585" i="5"/>
  <c r="L548" i="5"/>
  <c r="H512" i="5"/>
  <c r="S688" i="5"/>
  <c r="R643" i="5"/>
  <c r="U606" i="5"/>
  <c r="Q750" i="5"/>
  <c r="M663" i="5"/>
  <c r="K645" i="5"/>
  <c r="I627" i="5"/>
  <c r="N608" i="5"/>
  <c r="L590" i="5"/>
  <c r="J572" i="5"/>
  <c r="T558" i="5"/>
  <c r="H546" i="5"/>
  <c r="M535" i="5"/>
  <c r="P522" i="5"/>
  <c r="O513" i="5"/>
  <c r="J743" i="5"/>
  <c r="T721" i="5"/>
  <c r="L697" i="5"/>
  <c r="O674" i="5"/>
  <c r="I668" i="5"/>
  <c r="Q660" i="5"/>
  <c r="L655" i="5"/>
  <c r="H651" i="5"/>
  <c r="K646" i="5"/>
  <c r="N641" i="5"/>
  <c r="J637" i="5"/>
  <c r="M632" i="5"/>
  <c r="I628" i="5"/>
  <c r="L623" i="5"/>
  <c r="H619" i="5"/>
  <c r="K614" i="5"/>
  <c r="N609" i="5"/>
  <c r="J605" i="5"/>
  <c r="M600" i="5"/>
  <c r="I596" i="5"/>
  <c r="L591" i="5"/>
  <c r="H587" i="5"/>
  <c r="K582" i="5"/>
  <c r="N577" i="5"/>
  <c r="J573" i="5"/>
  <c r="M568" i="5"/>
  <c r="I564" i="5"/>
  <c r="L559" i="5"/>
  <c r="H555" i="5"/>
  <c r="K550" i="5"/>
  <c r="N545" i="5"/>
  <c r="J541" i="5"/>
  <c r="M536" i="5"/>
  <c r="I532" i="5"/>
  <c r="L527" i="5"/>
  <c r="H523" i="5"/>
  <c r="K518" i="5"/>
  <c r="N513" i="5"/>
  <c r="M797" i="5"/>
  <c r="I750" i="5"/>
  <c r="I734" i="5"/>
  <c r="I718" i="5"/>
  <c r="N702" i="5"/>
  <c r="T690" i="5"/>
  <c r="O679" i="5"/>
  <c r="L672" i="5"/>
  <c r="H668" i="5"/>
  <c r="K663" i="5"/>
  <c r="N658" i="5"/>
  <c r="J654" i="5"/>
  <c r="M649" i="5"/>
  <c r="I645" i="5"/>
  <c r="L640" i="5"/>
  <c r="H636" i="5"/>
  <c r="K631" i="5"/>
  <c r="N626" i="5"/>
  <c r="J622" i="5"/>
  <c r="M617" i="5"/>
  <c r="I613" i="5"/>
  <c r="L608" i="5"/>
  <c r="H604" i="5"/>
  <c r="K599" i="5"/>
  <c r="N594" i="5"/>
  <c r="J590" i="5"/>
  <c r="M585" i="5"/>
  <c r="I581" i="5"/>
  <c r="L576" i="5"/>
  <c r="H572" i="5"/>
  <c r="K567" i="5"/>
  <c r="N562" i="5"/>
  <c r="J558" i="5"/>
  <c r="M553" i="5"/>
  <c r="I549" i="5"/>
  <c r="L544" i="5"/>
  <c r="H540" i="5"/>
  <c r="K535" i="5"/>
  <c r="N530" i="5"/>
  <c r="J526" i="5"/>
  <c r="M521" i="5"/>
  <c r="I517" i="5"/>
  <c r="L512" i="5"/>
  <c r="L757" i="5"/>
  <c r="R735" i="5"/>
  <c r="L714" i="5"/>
  <c r="I697" i="5"/>
  <c r="L684" i="5"/>
  <c r="M674" i="5"/>
  <c r="I670" i="5"/>
  <c r="L665" i="5"/>
  <c r="H661" i="5"/>
  <c r="K656" i="5"/>
  <c r="N651" i="5"/>
  <c r="J647" i="5"/>
  <c r="M642" i="5"/>
  <c r="I638" i="5"/>
  <c r="L633" i="5"/>
  <c r="H629" i="5"/>
  <c r="K624" i="5"/>
  <c r="N619" i="5"/>
  <c r="J615" i="5"/>
  <c r="M610" i="5"/>
  <c r="I606" i="5"/>
  <c r="L601" i="5"/>
  <c r="H597" i="5"/>
  <c r="K592" i="5"/>
  <c r="N587" i="5"/>
  <c r="J583" i="5"/>
  <c r="M578" i="5"/>
  <c r="I574" i="5"/>
  <c r="L569" i="5"/>
  <c r="H565" i="5"/>
  <c r="K560" i="5"/>
  <c r="N555" i="5"/>
  <c r="J551" i="5"/>
  <c r="M766" i="5"/>
  <c r="L690" i="5"/>
  <c r="R665" i="5"/>
  <c r="L642" i="5"/>
  <c r="H623" i="5"/>
  <c r="R601" i="5"/>
  <c r="K580" i="5"/>
  <c r="M566" i="5"/>
  <c r="S554" i="5"/>
  <c r="I543" i="5"/>
  <c r="H533" i="5"/>
  <c r="J521" i="5"/>
  <c r="I511" i="5"/>
  <c r="R506" i="5"/>
  <c r="U501" i="5"/>
  <c r="Q497" i="5"/>
  <c r="T492" i="5"/>
  <c r="P488" i="5"/>
  <c r="S483" i="5"/>
  <c r="O479" i="5"/>
  <c r="R474" i="5"/>
  <c r="U469" i="5"/>
  <c r="Q465" i="5"/>
  <c r="T460" i="5"/>
  <c r="P456" i="5"/>
  <c r="S451" i="5"/>
  <c r="O447" i="5"/>
  <c r="R442" i="5"/>
  <c r="U437" i="5"/>
  <c r="Q433" i="5"/>
  <c r="T428" i="5"/>
  <c r="P424" i="5"/>
  <c r="M788" i="5"/>
  <c r="U756" i="5"/>
  <c r="M704" i="5"/>
  <c r="J734" i="5"/>
  <c r="M697" i="5"/>
  <c r="M715" i="5"/>
  <c r="M653" i="5"/>
  <c r="I617" i="5"/>
  <c r="L580" i="5"/>
  <c r="H544" i="5"/>
  <c r="I676" i="5"/>
  <c r="U638" i="5"/>
  <c r="Q602" i="5"/>
  <c r="K729" i="5"/>
  <c r="Q659" i="5"/>
  <c r="O641" i="5"/>
  <c r="T622" i="5"/>
  <c r="R604" i="5"/>
  <c r="P586" i="5"/>
  <c r="N568" i="5"/>
  <c r="L558" i="5"/>
  <c r="O545" i="5"/>
  <c r="J532" i="5"/>
  <c r="H522" i="5"/>
  <c r="N512" i="5"/>
  <c r="P741" i="5"/>
  <c r="T714" i="5"/>
  <c r="J696" i="5"/>
  <c r="N673" i="5"/>
  <c r="P667" i="5"/>
  <c r="I660" i="5"/>
  <c r="S654" i="5"/>
  <c r="O650" i="5"/>
  <c r="R645" i="5"/>
  <c r="U640" i="5"/>
  <c r="Q636" i="5"/>
  <c r="T631" i="5"/>
  <c r="P627" i="5"/>
  <c r="S622" i="5"/>
  <c r="O618" i="5"/>
  <c r="R613" i="5"/>
  <c r="U608" i="5"/>
  <c r="Q604" i="5"/>
  <c r="T599" i="5"/>
  <c r="P595" i="5"/>
  <c r="S590" i="5"/>
  <c r="O586" i="5"/>
  <c r="R581" i="5"/>
  <c r="U576" i="5"/>
  <c r="Q572" i="5"/>
  <c r="T567" i="5"/>
  <c r="O554" i="5"/>
  <c r="R517" i="5"/>
  <c r="Q689" i="5"/>
  <c r="P644" i="5"/>
  <c r="S607" i="5"/>
  <c r="O571" i="5"/>
  <c r="R534" i="5"/>
  <c r="R712" i="5"/>
  <c r="U650" i="5"/>
  <c r="Q614" i="5"/>
  <c r="O588" i="5"/>
  <c r="P573" i="5"/>
  <c r="S560" i="5"/>
  <c r="H549" i="5"/>
  <c r="L674" i="5"/>
  <c r="R633" i="5"/>
  <c r="H591" i="5"/>
  <c r="J561" i="5"/>
  <c r="J537" i="5"/>
  <c r="H517" i="5"/>
  <c r="P504" i="5"/>
  <c r="O495" i="5"/>
  <c r="O487" i="5"/>
  <c r="H480" i="5"/>
  <c r="I473" i="5"/>
  <c r="J466" i="5"/>
  <c r="S459" i="5"/>
  <c r="U453" i="5"/>
  <c r="H448" i="5"/>
  <c r="Q441" i="5"/>
  <c r="S435" i="5"/>
  <c r="U429" i="5"/>
  <c r="I425" i="5"/>
  <c r="S419" i="5"/>
  <c r="O415" i="5"/>
  <c r="R410" i="5"/>
  <c r="U405" i="5"/>
  <c r="Q401" i="5"/>
  <c r="T396" i="5"/>
  <c r="P392" i="5"/>
  <c r="S387" i="5"/>
  <c r="O383" i="5"/>
  <c r="R378" i="5"/>
  <c r="U373" i="5"/>
  <c r="K721" i="5"/>
  <c r="N676" i="5"/>
  <c r="Q656" i="5"/>
  <c r="K633" i="5"/>
  <c r="U611" i="5"/>
  <c r="Q592" i="5"/>
  <c r="T573" i="5"/>
  <c r="K562" i="5"/>
  <c r="U550" i="5"/>
  <c r="U538" i="5"/>
  <c r="I528" i="5"/>
  <c r="H518" i="5"/>
  <c r="L509" i="5"/>
  <c r="H505" i="5"/>
  <c r="K500" i="5"/>
  <c r="N495" i="5"/>
  <c r="J491" i="5"/>
  <c r="M486" i="5"/>
  <c r="I482" i="5"/>
  <c r="L477" i="5"/>
  <c r="H473" i="5"/>
  <c r="K468" i="5"/>
  <c r="N463" i="5"/>
  <c r="J459" i="5"/>
  <c r="M454" i="5"/>
  <c r="I450" i="5"/>
  <c r="L445" i="5"/>
  <c r="H441" i="5"/>
  <c r="K436" i="5"/>
  <c r="N431" i="5"/>
  <c r="J427" i="5"/>
  <c r="M422" i="5"/>
  <c r="I418" i="5"/>
  <c r="L413" i="5"/>
  <c r="H409" i="5"/>
  <c r="I679" i="5"/>
  <c r="T659" i="5"/>
  <c r="T643" i="5"/>
  <c r="T627" i="5"/>
  <c r="T611" i="5"/>
  <c r="T595" i="5"/>
  <c r="U579" i="5"/>
  <c r="I567" i="5"/>
  <c r="L554" i="5"/>
  <c r="T539" i="5"/>
  <c r="T523" i="5"/>
  <c r="S509" i="5"/>
  <c r="O505" i="5"/>
  <c r="R500" i="5"/>
  <c r="U495" i="5"/>
  <c r="Q491" i="5"/>
  <c r="T486" i="5"/>
  <c r="P482" i="5"/>
  <c r="S477" i="5"/>
  <c r="O473" i="5"/>
  <c r="R468" i="5"/>
  <c r="U463" i="5"/>
  <c r="Q459" i="5"/>
  <c r="T454" i="5"/>
  <c r="P450" i="5"/>
  <c r="S445" i="5"/>
  <c r="O441" i="5"/>
  <c r="R436" i="5"/>
  <c r="U431" i="5"/>
  <c r="Q427" i="5"/>
  <c r="T422" i="5"/>
  <c r="P418" i="5"/>
  <c r="S413" i="5"/>
  <c r="O409" i="5"/>
  <c r="R404" i="5"/>
  <c r="U399" i="5"/>
  <c r="Q395" i="5"/>
  <c r="T390" i="5"/>
  <c r="P386" i="5"/>
  <c r="S381" i="5"/>
  <c r="O377" i="5"/>
  <c r="R372" i="5"/>
  <c r="T745" i="5"/>
  <c r="I689" i="5"/>
  <c r="I663" i="5"/>
  <c r="I647" i="5"/>
  <c r="I631" i="5"/>
  <c r="I615" i="5"/>
  <c r="I599" i="5"/>
  <c r="I583" i="5"/>
  <c r="T570" i="5"/>
  <c r="N559" i="5"/>
  <c r="T547" i="5"/>
  <c r="R539" i="5"/>
  <c r="R531" i="5"/>
  <c r="R523" i="5"/>
  <c r="R515" i="5"/>
  <c r="J509" i="5"/>
  <c r="M504" i="5"/>
  <c r="I500" i="5"/>
  <c r="L495" i="5"/>
  <c r="H491" i="5"/>
  <c r="K486" i="5"/>
  <c r="N481" i="5"/>
  <c r="J477" i="5"/>
  <c r="M472" i="5"/>
  <c r="I468" i="5"/>
  <c r="L463" i="5"/>
  <c r="H459" i="5"/>
  <c r="K454" i="5"/>
  <c r="N449" i="5"/>
  <c r="J445" i="5"/>
  <c r="M440" i="5"/>
  <c r="I436" i="5"/>
  <c r="L431" i="5"/>
  <c r="H427" i="5"/>
  <c r="K422" i="5"/>
  <c r="N417" i="5"/>
  <c r="N715" i="5"/>
  <c r="R673" i="5"/>
  <c r="L650" i="5"/>
  <c r="H631" i="5"/>
  <c r="R609" i="5"/>
  <c r="L586" i="5"/>
  <c r="U571" i="5"/>
  <c r="I559" i="5"/>
  <c r="Q546" i="5"/>
  <c r="Q538" i="5"/>
  <c r="R549" i="5"/>
  <c r="U512" i="5"/>
  <c r="H678" i="5"/>
  <c r="S639" i="5"/>
  <c r="O603" i="5"/>
  <c r="R566" i="5"/>
  <c r="U529" i="5"/>
  <c r="P694" i="5"/>
  <c r="Q646" i="5"/>
  <c r="T609" i="5"/>
  <c r="U586" i="5"/>
  <c r="N571" i="5"/>
  <c r="R559" i="5"/>
  <c r="H816" i="5"/>
  <c r="L667" i="5"/>
  <c r="R624" i="5"/>
  <c r="H582" i="5"/>
  <c r="U555" i="5"/>
  <c r="I534" i="5"/>
  <c r="J512" i="5"/>
  <c r="N502" i="5"/>
  <c r="M493" i="5"/>
  <c r="N486" i="5"/>
  <c r="N478" i="5"/>
  <c r="P472" i="5"/>
  <c r="I465" i="5"/>
  <c r="K459" i="5"/>
  <c r="T452" i="5"/>
  <c r="N446" i="5"/>
  <c r="I441" i="5"/>
  <c r="R434" i="5"/>
  <c r="M429" i="5"/>
  <c r="H424" i="5"/>
  <c r="K419" i="5"/>
  <c r="N414" i="5"/>
  <c r="J410" i="5"/>
  <c r="M405" i="5"/>
  <c r="I401" i="5"/>
  <c r="L396" i="5"/>
  <c r="H392" i="5"/>
  <c r="K387" i="5"/>
  <c r="N382" i="5"/>
  <c r="J378" i="5"/>
  <c r="M373" i="5"/>
  <c r="K712" i="5"/>
  <c r="K674" i="5"/>
  <c r="U652" i="5"/>
  <c r="Q631" i="5"/>
  <c r="K610" i="5"/>
  <c r="U588" i="5"/>
  <c r="M572" i="5"/>
  <c r="H561" i="5"/>
  <c r="N549" i="5"/>
  <c r="H537" i="5"/>
  <c r="H527" i="5"/>
  <c r="U515" i="5"/>
  <c r="S508" i="5"/>
  <c r="O504" i="5"/>
  <c r="R499" i="5"/>
  <c r="U494" i="5"/>
  <c r="Q490" i="5"/>
  <c r="T485" i="5"/>
  <c r="P481" i="5"/>
  <c r="S476" i="5"/>
  <c r="O472" i="5"/>
  <c r="R467" i="5"/>
  <c r="U462" i="5"/>
  <c r="Q458" i="5"/>
  <c r="T453" i="5"/>
  <c r="P449" i="5"/>
  <c r="S444" i="5"/>
  <c r="O440" i="5"/>
  <c r="R435" i="5"/>
  <c r="U430" i="5"/>
  <c r="Q426" i="5"/>
  <c r="T421" i="5"/>
  <c r="P417" i="5"/>
  <c r="S412" i="5"/>
  <c r="U754" i="5"/>
  <c r="J672" i="5"/>
  <c r="J656" i="5"/>
  <c r="J640" i="5"/>
  <c r="J624" i="5"/>
  <c r="J608" i="5"/>
  <c r="J592" i="5"/>
  <c r="S578" i="5"/>
  <c r="N564" i="5"/>
  <c r="J553" i="5"/>
  <c r="T538" i="5"/>
  <c r="T522" i="5"/>
  <c r="K509" i="5"/>
  <c r="N504" i="5"/>
  <c r="J500" i="5"/>
  <c r="M495" i="5"/>
  <c r="I491" i="5"/>
  <c r="L486" i="5"/>
  <c r="H482" i="5"/>
  <c r="K477" i="5"/>
  <c r="N472" i="5"/>
  <c r="J468" i="5"/>
  <c r="M463" i="5"/>
  <c r="I459" i="5"/>
  <c r="L454" i="5"/>
  <c r="H450" i="5"/>
  <c r="K445" i="5"/>
  <c r="N440" i="5"/>
  <c r="J436" i="5"/>
  <c r="M431" i="5"/>
  <c r="I427" i="5"/>
  <c r="L422" i="5"/>
  <c r="H418" i="5"/>
  <c r="K413" i="5"/>
  <c r="N408" i="5"/>
  <c r="J404" i="5"/>
  <c r="M399" i="5"/>
  <c r="I395" i="5"/>
  <c r="L390" i="5"/>
  <c r="H386" i="5"/>
  <c r="K381" i="5"/>
  <c r="N376" i="5"/>
  <c r="J372" i="5"/>
  <c r="K737" i="5"/>
  <c r="O685" i="5"/>
  <c r="N661" i="5"/>
  <c r="N645" i="5"/>
  <c r="N629" i="5"/>
  <c r="N613" i="5"/>
  <c r="N597" i="5"/>
  <c r="N581" i="5"/>
  <c r="U544" i="5"/>
  <c r="S671" i="5"/>
  <c r="O635" i="5"/>
  <c r="R598" i="5"/>
  <c r="U561" i="5"/>
  <c r="Q525" i="5"/>
  <c r="U682" i="5"/>
  <c r="T641" i="5"/>
  <c r="P605" i="5"/>
  <c r="R583" i="5"/>
  <c r="T569" i="5"/>
  <c r="I558" i="5"/>
  <c r="P761" i="5"/>
  <c r="H662" i="5"/>
  <c r="L619" i="5"/>
  <c r="S577" i="5"/>
  <c r="P553" i="5"/>
  <c r="I530" i="5"/>
  <c r="N510" i="5"/>
  <c r="M501" i="5"/>
  <c r="L492" i="5"/>
  <c r="U485" i="5"/>
  <c r="U477" i="5"/>
  <c r="N470" i="5"/>
  <c r="P464" i="5"/>
  <c r="R458" i="5"/>
  <c r="L452" i="5"/>
  <c r="U445" i="5"/>
  <c r="P440" i="5"/>
  <c r="J434" i="5"/>
  <c r="L428" i="5"/>
  <c r="O423" i="5"/>
  <c r="R418" i="5"/>
  <c r="U413" i="5"/>
  <c r="Q409" i="5"/>
  <c r="T404" i="5"/>
  <c r="P400" i="5"/>
  <c r="S395" i="5"/>
  <c r="O391" i="5"/>
  <c r="R386" i="5"/>
  <c r="U381" i="5"/>
  <c r="Q377" i="5"/>
  <c r="T372" i="5"/>
  <c r="O708" i="5"/>
  <c r="Q672" i="5"/>
  <c r="K649" i="5"/>
  <c r="U627" i="5"/>
  <c r="Q608" i="5"/>
  <c r="K585" i="5"/>
  <c r="J571" i="5"/>
  <c r="Q559" i="5"/>
  <c r="U546" i="5"/>
  <c r="I536" i="5"/>
  <c r="H526" i="5"/>
  <c r="U514" i="5"/>
  <c r="K508" i="5"/>
  <c r="N503" i="5"/>
  <c r="J499" i="5"/>
  <c r="M494" i="5"/>
  <c r="I490" i="5"/>
  <c r="L485" i="5"/>
  <c r="H481" i="5"/>
  <c r="K476" i="5"/>
  <c r="N471" i="5"/>
  <c r="J467" i="5"/>
  <c r="M462" i="5"/>
  <c r="I458" i="5"/>
  <c r="L453" i="5"/>
  <c r="H449" i="5"/>
  <c r="K444" i="5"/>
  <c r="N439" i="5"/>
  <c r="J435" i="5"/>
  <c r="M430" i="5"/>
  <c r="I426" i="5"/>
  <c r="L421" i="5"/>
  <c r="H417" i="5"/>
  <c r="K412" i="5"/>
  <c r="P742" i="5"/>
  <c r="P670" i="5"/>
  <c r="P654" i="5"/>
  <c r="P638" i="5"/>
  <c r="P622" i="5"/>
  <c r="P606" i="5"/>
  <c r="P590" i="5"/>
  <c r="P577" i="5"/>
  <c r="L563" i="5"/>
  <c r="P550" i="5"/>
  <c r="T537" i="5"/>
  <c r="T521" i="5"/>
  <c r="R508" i="5"/>
  <c r="U503" i="5"/>
  <c r="Q499" i="5"/>
  <c r="T494" i="5"/>
  <c r="P490" i="5"/>
  <c r="S485" i="5"/>
  <c r="O481" i="5"/>
  <c r="R476" i="5"/>
  <c r="U471" i="5"/>
  <c r="Q467" i="5"/>
  <c r="T462" i="5"/>
  <c r="P458" i="5"/>
  <c r="S453" i="5"/>
  <c r="O449" i="5"/>
  <c r="R444" i="5"/>
  <c r="U439" i="5"/>
  <c r="Q435" i="5"/>
  <c r="T430" i="5"/>
  <c r="P426" i="5"/>
  <c r="S421" i="5"/>
  <c r="O417" i="5"/>
  <c r="R412" i="5"/>
  <c r="U407" i="5"/>
  <c r="Q403" i="5"/>
  <c r="T398" i="5"/>
  <c r="P394" i="5"/>
  <c r="S389" i="5"/>
  <c r="O385" i="5"/>
  <c r="R380" i="5"/>
  <c r="U375" i="5"/>
  <c r="Q371" i="5"/>
  <c r="K728" i="5"/>
  <c r="P675" i="5"/>
  <c r="M659" i="5"/>
  <c r="M643" i="5"/>
  <c r="M627" i="5"/>
  <c r="M611" i="5"/>
  <c r="M595" i="5"/>
  <c r="T579" i="5"/>
  <c r="O568" i="5"/>
  <c r="S556" i="5"/>
  <c r="S545" i="5"/>
  <c r="S537" i="5"/>
  <c r="S529" i="5"/>
  <c r="S521" i="5"/>
  <c r="S513" i="5"/>
  <c r="I508" i="5"/>
  <c r="L503" i="5"/>
  <c r="H499" i="5"/>
  <c r="K494" i="5"/>
  <c r="N489" i="5"/>
  <c r="J485" i="5"/>
  <c r="M480" i="5"/>
  <c r="I476" i="5"/>
  <c r="L471" i="5"/>
  <c r="H467" i="5"/>
  <c r="K462" i="5"/>
  <c r="N457" i="5"/>
  <c r="J453" i="5"/>
  <c r="M448" i="5"/>
  <c r="I444" i="5"/>
  <c r="L439" i="5"/>
  <c r="H435" i="5"/>
  <c r="K430" i="5"/>
  <c r="N425" i="5"/>
  <c r="J421" i="5"/>
  <c r="P783" i="5"/>
  <c r="K699" i="5"/>
  <c r="L666" i="5"/>
  <c r="H647" i="5"/>
  <c r="R625" i="5"/>
  <c r="L602" i="5"/>
  <c r="H583" i="5"/>
  <c r="P569" i="5"/>
  <c r="L555" i="5"/>
  <c r="R544" i="5"/>
  <c r="R536" i="5"/>
  <c r="R528" i="5"/>
  <c r="R520" i="5"/>
  <c r="R512" i="5"/>
  <c r="O507" i="5"/>
  <c r="Q540" i="5"/>
  <c r="M779" i="5"/>
  <c r="O667" i="5"/>
  <c r="R630" i="5"/>
  <c r="U593" i="5"/>
  <c r="Q557" i="5"/>
  <c r="T520" i="5"/>
  <c r="T673" i="5"/>
  <c r="P637" i="5"/>
  <c r="S600" i="5"/>
  <c r="Q582" i="5"/>
  <c r="S568" i="5"/>
  <c r="O556" i="5"/>
  <c r="Q751" i="5"/>
  <c r="L658" i="5"/>
  <c r="R617" i="5"/>
  <c r="Q576" i="5"/>
  <c r="J552" i="5"/>
  <c r="J529" i="5"/>
  <c r="U509" i="5"/>
  <c r="T500" i="5"/>
  <c r="S491" i="5"/>
  <c r="L484" i="5"/>
  <c r="M477" i="5"/>
  <c r="M469" i="5"/>
  <c r="H464" i="5"/>
  <c r="Q457" i="5"/>
  <c r="K451" i="5"/>
  <c r="M445" i="5"/>
  <c r="O439" i="5"/>
  <c r="I433" i="5"/>
  <c r="S427" i="5"/>
  <c r="N422" i="5"/>
  <c r="J418" i="5"/>
  <c r="M413" i="5"/>
  <c r="I409" i="5"/>
  <c r="L404" i="5"/>
  <c r="H400" i="5"/>
  <c r="K395" i="5"/>
  <c r="N390" i="5"/>
  <c r="J386" i="5"/>
  <c r="M381" i="5"/>
  <c r="I377" i="5"/>
  <c r="L372" i="5"/>
  <c r="O700" i="5"/>
  <c r="U668" i="5"/>
  <c r="Q647" i="5"/>
  <c r="K626" i="5"/>
  <c r="AV626" i="5" s="1"/>
  <c r="U604" i="5"/>
  <c r="Q583" i="5"/>
  <c r="R568" i="5"/>
  <c r="O558" i="5"/>
  <c r="H545" i="5"/>
  <c r="H535" i="5"/>
  <c r="U523" i="5"/>
  <c r="H513" i="5"/>
  <c r="R507" i="5"/>
  <c r="U502" i="5"/>
  <c r="Q498" i="5"/>
  <c r="T493" i="5"/>
  <c r="P489" i="5"/>
  <c r="S484" i="5"/>
  <c r="O480" i="5"/>
  <c r="R475" i="5"/>
  <c r="U470" i="5"/>
  <c r="Q466" i="5"/>
  <c r="T461" i="5"/>
  <c r="P457" i="5"/>
  <c r="S452" i="5"/>
  <c r="O448" i="5"/>
  <c r="R443" i="5"/>
  <c r="U438" i="5"/>
  <c r="Q434" i="5"/>
  <c r="T429" i="5"/>
  <c r="P425" i="5"/>
  <c r="S420" i="5"/>
  <c r="O416" i="5"/>
  <c r="R411" i="5"/>
  <c r="P733" i="5"/>
  <c r="N668" i="5"/>
  <c r="N652" i="5"/>
  <c r="N636" i="5"/>
  <c r="N620" i="5"/>
  <c r="N604" i="5"/>
  <c r="N588" i="5"/>
  <c r="J576" i="5"/>
  <c r="I562" i="5"/>
  <c r="L549" i="5"/>
  <c r="U532" i="5"/>
  <c r="U516" i="5"/>
  <c r="J508" i="5"/>
  <c r="M503" i="5"/>
  <c r="I499" i="5"/>
  <c r="L494" i="5"/>
  <c r="H490" i="5"/>
  <c r="K485" i="5"/>
  <c r="N480" i="5"/>
  <c r="J476" i="5"/>
  <c r="M471" i="5"/>
  <c r="I467" i="5"/>
  <c r="L462" i="5"/>
  <c r="H458" i="5"/>
  <c r="K453" i="5"/>
  <c r="N448" i="5"/>
  <c r="J444" i="5"/>
  <c r="M439" i="5"/>
  <c r="I435" i="5"/>
  <c r="L430" i="5"/>
  <c r="H426" i="5"/>
  <c r="K421" i="5"/>
  <c r="N416" i="5"/>
  <c r="J412" i="5"/>
  <c r="M407" i="5"/>
  <c r="I403" i="5"/>
  <c r="L398" i="5"/>
  <c r="H394" i="5"/>
  <c r="K389" i="5"/>
  <c r="N384" i="5"/>
  <c r="J380" i="5"/>
  <c r="M375" i="5"/>
  <c r="O724" i="5"/>
  <c r="S673" i="5"/>
  <c r="S657" i="5"/>
  <c r="S641" i="5"/>
  <c r="S625" i="5"/>
  <c r="S609" i="5"/>
  <c r="S593" i="5"/>
  <c r="Q578" i="5"/>
  <c r="H567" i="5"/>
  <c r="M555" i="5"/>
  <c r="S544" i="5"/>
  <c r="S536" i="5"/>
  <c r="S528" i="5"/>
  <c r="S520" i="5"/>
  <c r="S512" i="5"/>
  <c r="P507" i="5"/>
  <c r="S502" i="5"/>
  <c r="O498" i="5"/>
  <c r="R493" i="5"/>
  <c r="U488" i="5"/>
  <c r="Q484" i="5"/>
  <c r="T479" i="5"/>
  <c r="P475" i="5"/>
  <c r="S470" i="5"/>
  <c r="O466" i="5"/>
  <c r="R461" i="5"/>
  <c r="U456" i="5"/>
  <c r="Q452" i="5"/>
  <c r="T447" i="5"/>
  <c r="T535" i="5"/>
  <c r="N748" i="5"/>
  <c r="R662" i="5"/>
  <c r="U625" i="5"/>
  <c r="Q589" i="5"/>
  <c r="T552" i="5"/>
  <c r="P516" i="5"/>
  <c r="P669" i="5"/>
  <c r="S632" i="5"/>
  <c r="P597" i="5"/>
  <c r="U578" i="5"/>
  <c r="J567" i="5"/>
  <c r="U554" i="5"/>
  <c r="U738" i="5"/>
  <c r="H655" i="5"/>
  <c r="L610" i="5"/>
  <c r="N572" i="5"/>
  <c r="K548" i="5"/>
  <c r="I527" i="5"/>
  <c r="T508" i="5"/>
  <c r="S499" i="5"/>
  <c r="K491" i="5"/>
  <c r="K483" i="5"/>
  <c r="T476" i="5"/>
  <c r="T468" i="5"/>
  <c r="O463" i="5"/>
  <c r="I457" i="5"/>
  <c r="R450" i="5"/>
  <c r="T444" i="5"/>
  <c r="N438" i="5"/>
  <c r="P432" i="5"/>
  <c r="K427" i="5"/>
  <c r="U421" i="5"/>
  <c r="Q417" i="5"/>
  <c r="T412" i="5"/>
  <c r="P408" i="5"/>
  <c r="S403" i="5"/>
  <c r="O399" i="5"/>
  <c r="R394" i="5"/>
  <c r="U389" i="5"/>
  <c r="Q385" i="5"/>
  <c r="T380" i="5"/>
  <c r="P376" i="5"/>
  <c r="J751" i="5"/>
  <c r="S696" i="5"/>
  <c r="K665" i="5"/>
  <c r="U643" i="5"/>
  <c r="Q624" i="5"/>
  <c r="K601" i="5"/>
  <c r="T578" i="5"/>
  <c r="N567" i="5"/>
  <c r="T555" i="5"/>
  <c r="I544" i="5"/>
  <c r="H534" i="5"/>
  <c r="U522" i="5"/>
  <c r="I512" i="5"/>
  <c r="J507" i="5"/>
  <c r="M502" i="5"/>
  <c r="I498" i="5"/>
  <c r="L493" i="5"/>
  <c r="H489" i="5"/>
  <c r="K484" i="5"/>
  <c r="N479" i="5"/>
  <c r="J475" i="5"/>
  <c r="M470" i="5"/>
  <c r="I466" i="5"/>
  <c r="L461" i="5"/>
  <c r="H457" i="5"/>
  <c r="K452" i="5"/>
  <c r="N447" i="5"/>
  <c r="J443" i="5"/>
  <c r="M438" i="5"/>
  <c r="I434" i="5"/>
  <c r="L429" i="5"/>
  <c r="H425" i="5"/>
  <c r="K420" i="5"/>
  <c r="N415" i="5"/>
  <c r="J411" i="5"/>
  <c r="J712" i="5"/>
  <c r="T666" i="5"/>
  <c r="T650" i="5"/>
  <c r="T634" i="5"/>
  <c r="T618" i="5"/>
  <c r="T602" i="5"/>
  <c r="T586" i="5"/>
  <c r="O573" i="5"/>
  <c r="P559" i="5"/>
  <c r="U547" i="5"/>
  <c r="T531" i="5"/>
  <c r="T515" i="5"/>
  <c r="Q507" i="5"/>
  <c r="T502" i="5"/>
  <c r="P498" i="5"/>
  <c r="S493" i="5"/>
  <c r="O489" i="5"/>
  <c r="R484" i="5"/>
  <c r="U479" i="5"/>
  <c r="Q475" i="5"/>
  <c r="T470" i="5"/>
  <c r="P466" i="5"/>
  <c r="S461" i="5"/>
  <c r="O457" i="5"/>
  <c r="R452" i="5"/>
  <c r="U447" i="5"/>
  <c r="Q443" i="5"/>
  <c r="T438" i="5"/>
  <c r="P434" i="5"/>
  <c r="S429" i="5"/>
  <c r="O425" i="5"/>
  <c r="R420" i="5"/>
  <c r="U415" i="5"/>
  <c r="Q411" i="5"/>
  <c r="T406" i="5"/>
  <c r="P402" i="5"/>
  <c r="S397" i="5"/>
  <c r="O393" i="5"/>
  <c r="R388" i="5"/>
  <c r="U383" i="5"/>
  <c r="Q379" i="5"/>
  <c r="T374" i="5"/>
  <c r="R769" i="5"/>
  <c r="U715" i="5"/>
  <c r="P531" i="5"/>
  <c r="N732" i="5"/>
  <c r="U657" i="5"/>
  <c r="Q621" i="5"/>
  <c r="T584" i="5"/>
  <c r="P548" i="5"/>
  <c r="S511" i="5"/>
  <c r="S664" i="5"/>
  <c r="O628" i="5"/>
  <c r="O596" i="5"/>
  <c r="T577" i="5"/>
  <c r="P565" i="5"/>
  <c r="L553" i="5"/>
  <c r="T700" i="5"/>
  <c r="H646" i="5"/>
  <c r="L603" i="5"/>
  <c r="P567" i="5"/>
  <c r="J544" i="5"/>
  <c r="I522" i="5"/>
  <c r="K507" i="5"/>
  <c r="J498" i="5"/>
  <c r="R490" i="5"/>
  <c r="R482" i="5"/>
  <c r="K475" i="5"/>
  <c r="L468" i="5"/>
  <c r="U461" i="5"/>
  <c r="H456" i="5"/>
  <c r="J450" i="5"/>
  <c r="S443" i="5"/>
  <c r="M437" i="5"/>
  <c r="H432" i="5"/>
  <c r="R426" i="5"/>
  <c r="M421" i="5"/>
  <c r="I417" i="5"/>
  <c r="L412" i="5"/>
  <c r="H408" i="5"/>
  <c r="K403" i="5"/>
  <c r="N398" i="5"/>
  <c r="J394" i="5"/>
  <c r="M389" i="5"/>
  <c r="I385" i="5"/>
  <c r="L380" i="5"/>
  <c r="H376" i="5"/>
  <c r="Q742" i="5"/>
  <c r="H693" i="5"/>
  <c r="Q663" i="5"/>
  <c r="K642" i="5"/>
  <c r="U620" i="5"/>
  <c r="Q599" i="5"/>
  <c r="R577" i="5"/>
  <c r="H566" i="5"/>
  <c r="Q554" i="5"/>
  <c r="H543" i="5"/>
  <c r="U531" i="5"/>
  <c r="H521" i="5"/>
  <c r="H511" i="5"/>
  <c r="Q506" i="5"/>
  <c r="T501" i="5"/>
  <c r="P497" i="5"/>
  <c r="S492" i="5"/>
  <c r="O488" i="5"/>
  <c r="R483" i="5"/>
  <c r="U478" i="5"/>
  <c r="Q474" i="5"/>
  <c r="T469" i="5"/>
  <c r="P465" i="5"/>
  <c r="S460" i="5"/>
  <c r="O456" i="5"/>
  <c r="R451" i="5"/>
  <c r="U446" i="5"/>
  <c r="Q442" i="5"/>
  <c r="T437" i="5"/>
  <c r="P433" i="5"/>
  <c r="S428" i="5"/>
  <c r="O424" i="5"/>
  <c r="R419" i="5"/>
  <c r="U414" i="5"/>
  <c r="Q410" i="5"/>
  <c r="Q703" i="5"/>
  <c r="J665" i="5"/>
  <c r="J649" i="5"/>
  <c r="J633" i="5"/>
  <c r="J617" i="5"/>
  <c r="J601" i="5"/>
  <c r="J585" i="5"/>
  <c r="K572" i="5"/>
  <c r="M558" i="5"/>
  <c r="T546" i="5"/>
  <c r="T530" i="5"/>
  <c r="T514" i="5"/>
  <c r="I507" i="5"/>
  <c r="L502" i="5"/>
  <c r="H498" i="5"/>
  <c r="K493" i="5"/>
  <c r="N488" i="5"/>
  <c r="J484" i="5"/>
  <c r="M479" i="5"/>
  <c r="I475" i="5"/>
  <c r="L470" i="5"/>
  <c r="H466" i="5"/>
  <c r="K461" i="5"/>
  <c r="N456" i="5"/>
  <c r="J452" i="5"/>
  <c r="M447" i="5"/>
  <c r="I443" i="5"/>
  <c r="L438" i="5"/>
  <c r="H434" i="5"/>
  <c r="K429" i="5"/>
  <c r="N424" i="5"/>
  <c r="J420" i="5"/>
  <c r="M415" i="5"/>
  <c r="I411" i="5"/>
  <c r="L406" i="5"/>
  <c r="H402" i="5"/>
  <c r="K397" i="5"/>
  <c r="N392" i="5"/>
  <c r="J388" i="5"/>
  <c r="M383" i="5"/>
  <c r="I379" i="5"/>
  <c r="L374" i="5"/>
  <c r="S764" i="5"/>
  <c r="J703" i="5"/>
  <c r="O670" i="5"/>
  <c r="O654" i="5"/>
  <c r="O638" i="5"/>
  <c r="O622" i="5"/>
  <c r="O606" i="5"/>
  <c r="O590" i="5"/>
  <c r="I576" i="5"/>
  <c r="M564" i="5"/>
  <c r="H553" i="5"/>
  <c r="U542" i="5"/>
  <c r="U534" i="5"/>
  <c r="U526" i="5"/>
  <c r="U518" i="5"/>
  <c r="U510" i="5"/>
  <c r="O506" i="5"/>
  <c r="R501" i="5"/>
  <c r="U496" i="5"/>
  <c r="Q492" i="5"/>
  <c r="T487" i="5"/>
  <c r="P483" i="5"/>
  <c r="S478" i="5"/>
  <c r="O474" i="5"/>
  <c r="R469" i="5"/>
  <c r="U464" i="5"/>
  <c r="Q460" i="5"/>
  <c r="T455" i="5"/>
  <c r="P451" i="5"/>
  <c r="S446" i="5"/>
  <c r="O442" i="5"/>
  <c r="R437" i="5"/>
  <c r="U432" i="5"/>
  <c r="Q428" i="5"/>
  <c r="T423" i="5"/>
  <c r="P419" i="5"/>
  <c r="P749" i="5"/>
  <c r="M685" i="5"/>
  <c r="L659" i="5"/>
  <c r="H638" i="5"/>
  <c r="R616" i="5"/>
  <c r="L595" i="5"/>
  <c r="J577" i="5"/>
  <c r="K564" i="5"/>
  <c r="M550" i="5"/>
  <c r="P541" i="5"/>
  <c r="P533" i="5"/>
  <c r="P563" i="5"/>
  <c r="S526" i="5"/>
  <c r="N716" i="5"/>
  <c r="Q653" i="5"/>
  <c r="T616" i="5"/>
  <c r="P580" i="5"/>
  <c r="S543" i="5"/>
  <c r="L753" i="5"/>
  <c r="O660" i="5"/>
  <c r="R623" i="5"/>
  <c r="S592" i="5"/>
  <c r="K576" i="5"/>
  <c r="O564" i="5"/>
  <c r="R551" i="5"/>
  <c r="Q686" i="5"/>
  <c r="R640" i="5"/>
  <c r="H598" i="5"/>
  <c r="U564" i="5"/>
  <c r="I542" i="5"/>
  <c r="J520" i="5"/>
  <c r="J506" i="5"/>
  <c r="I497" i="5"/>
  <c r="I489" i="5"/>
  <c r="J482" i="5"/>
  <c r="J474" i="5"/>
  <c r="S467" i="5"/>
  <c r="M461" i="5"/>
  <c r="O455" i="5"/>
  <c r="Q449" i="5"/>
  <c r="K443" i="5"/>
  <c r="T436" i="5"/>
  <c r="O431" i="5"/>
  <c r="J426" i="5"/>
  <c r="T420" i="5"/>
  <c r="P416" i="5"/>
  <c r="S411" i="5"/>
  <c r="O407" i="5"/>
  <c r="R402" i="5"/>
  <c r="U397" i="5"/>
  <c r="Q393" i="5"/>
  <c r="T388" i="5"/>
  <c r="P384" i="5"/>
  <c r="S379" i="5"/>
  <c r="O375" i="5"/>
  <c r="T738" i="5"/>
  <c r="P686" i="5"/>
  <c r="U659" i="5"/>
  <c r="Q640" i="5"/>
  <c r="K617" i="5"/>
  <c r="U595" i="5"/>
  <c r="O576" i="5"/>
  <c r="S564" i="5"/>
  <c r="K553" i="5"/>
  <c r="H542" i="5"/>
  <c r="U530" i="5"/>
  <c r="I520" i="5"/>
  <c r="M510" i="5"/>
  <c r="I506" i="5"/>
  <c r="L501" i="5"/>
  <c r="H497" i="5"/>
  <c r="K492" i="5"/>
  <c r="N487" i="5"/>
  <c r="J483" i="5"/>
  <c r="M478" i="5"/>
  <c r="I474" i="5"/>
  <c r="L469" i="5"/>
  <c r="H465" i="5"/>
  <c r="K460" i="5"/>
  <c r="N455" i="5"/>
  <c r="J451" i="5"/>
  <c r="M446" i="5"/>
  <c r="I442" i="5"/>
  <c r="L437" i="5"/>
  <c r="H433" i="5"/>
  <c r="K428" i="5"/>
  <c r="N423" i="5"/>
  <c r="J419" i="5"/>
  <c r="M414" i="5"/>
  <c r="I410" i="5"/>
  <c r="K689" i="5"/>
  <c r="P663" i="5"/>
  <c r="P647" i="5"/>
  <c r="P631" i="5"/>
  <c r="P615" i="5"/>
  <c r="P599" i="5"/>
  <c r="P583" i="5"/>
  <c r="S569" i="5"/>
  <c r="U556" i="5"/>
  <c r="T545" i="5"/>
  <c r="T529" i="5"/>
  <c r="T513" i="5"/>
  <c r="P506" i="5"/>
  <c r="S501" i="5"/>
  <c r="O497" i="5"/>
  <c r="R492" i="5"/>
  <c r="U487" i="5"/>
  <c r="Q483" i="5"/>
  <c r="T478" i="5"/>
  <c r="P474" i="5"/>
  <c r="S469" i="5"/>
  <c r="O465" i="5"/>
  <c r="R460" i="5"/>
  <c r="U455" i="5"/>
  <c r="Q451" i="5"/>
  <c r="T446" i="5"/>
  <c r="P442" i="5"/>
  <c r="S437" i="5"/>
  <c r="O433" i="5"/>
  <c r="R428" i="5"/>
  <c r="U423" i="5"/>
  <c r="Q419" i="5"/>
  <c r="T414" i="5"/>
  <c r="P410" i="5"/>
  <c r="S405" i="5"/>
  <c r="O401" i="5"/>
  <c r="R396" i="5"/>
  <c r="U391" i="5"/>
  <c r="Q387" i="5"/>
  <c r="T382" i="5"/>
  <c r="P378" i="5"/>
  <c r="S373" i="5"/>
  <c r="T759" i="5"/>
  <c r="M699" i="5"/>
  <c r="M668" i="5"/>
  <c r="M652" i="5"/>
  <c r="M636" i="5"/>
  <c r="M620" i="5"/>
  <c r="M604" i="5"/>
  <c r="M588" i="5"/>
  <c r="U574" i="5"/>
  <c r="J563" i="5"/>
  <c r="Q551" i="5"/>
  <c r="T541" i="5"/>
  <c r="T533" i="5"/>
  <c r="T525" i="5"/>
  <c r="T517" i="5"/>
  <c r="K510" i="5"/>
  <c r="N505" i="5"/>
  <c r="J501" i="5"/>
  <c r="M496" i="5"/>
  <c r="I492" i="5"/>
  <c r="L487" i="5"/>
  <c r="H483" i="5"/>
  <c r="K478" i="5"/>
  <c r="N473" i="5"/>
  <c r="J469" i="5"/>
  <c r="M464" i="5"/>
  <c r="I460" i="5"/>
  <c r="L455" i="5"/>
  <c r="H451" i="5"/>
  <c r="K446" i="5"/>
  <c r="N441" i="5"/>
  <c r="J437" i="5"/>
  <c r="M432" i="5"/>
  <c r="I428" i="5"/>
  <c r="L423" i="5"/>
  <c r="H419" i="5"/>
  <c r="J728" i="5"/>
  <c r="Q681" i="5"/>
  <c r="R657" i="5"/>
  <c r="L634" i="5"/>
  <c r="H615" i="5"/>
  <c r="R593" i="5"/>
  <c r="P574" i="5"/>
  <c r="S561" i="5"/>
  <c r="U548" i="5"/>
  <c r="O540" i="5"/>
  <c r="O532" i="5"/>
  <c r="O524" i="5"/>
  <c r="O516" i="5"/>
  <c r="U618" i="5"/>
  <c r="R563" i="5"/>
  <c r="R466" i="5"/>
  <c r="L420" i="5"/>
  <c r="H384" i="5"/>
  <c r="K594" i="5"/>
  <c r="P505" i="5"/>
  <c r="S468" i="5"/>
  <c r="O432" i="5"/>
  <c r="O645" i="5"/>
  <c r="U524" i="5"/>
  <c r="L478" i="5"/>
  <c r="H442" i="5"/>
  <c r="K405" i="5"/>
  <c r="S634" i="5"/>
  <c r="N573" i="5"/>
  <c r="R543" i="5"/>
  <c r="S522" i="5"/>
  <c r="U504" i="5"/>
  <c r="J493" i="5"/>
  <c r="U480" i="5"/>
  <c r="Q468" i="5"/>
  <c r="M456" i="5"/>
  <c r="Q444" i="5"/>
  <c r="P435" i="5"/>
  <c r="O426" i="5"/>
  <c r="H670" i="5"/>
  <c r="L627" i="5"/>
  <c r="R584" i="5"/>
  <c r="N556" i="5"/>
  <c r="R537" i="5"/>
  <c r="P525" i="5"/>
  <c r="Q514" i="5"/>
  <c r="H508" i="5"/>
  <c r="R502" i="5"/>
  <c r="U497" i="5"/>
  <c r="Q493" i="5"/>
  <c r="T488" i="5"/>
  <c r="P484" i="5"/>
  <c r="S479" i="5"/>
  <c r="O475" i="5"/>
  <c r="R470" i="5"/>
  <c r="U465" i="5"/>
  <c r="Q461" i="5"/>
  <c r="T456" i="5"/>
  <c r="P452" i="5"/>
  <c r="S447" i="5"/>
  <c r="O443" i="5"/>
  <c r="R438" i="5"/>
  <c r="U433" i="5"/>
  <c r="Q429" i="5"/>
  <c r="T424" i="5"/>
  <c r="P420" i="5"/>
  <c r="S415" i="5"/>
  <c r="K744" i="5"/>
  <c r="H688" i="5"/>
  <c r="U660" i="5"/>
  <c r="Q639" i="5"/>
  <c r="K618" i="5"/>
  <c r="U596" i="5"/>
  <c r="K578" i="5"/>
  <c r="U566" i="5"/>
  <c r="J555" i="5"/>
  <c r="Q544" i="5"/>
  <c r="Q536" i="5"/>
  <c r="Q528" i="5"/>
  <c r="Q520" i="5"/>
  <c r="Q512" i="5"/>
  <c r="U506" i="5"/>
  <c r="Q502" i="5"/>
  <c r="T497" i="5"/>
  <c r="P493" i="5"/>
  <c r="S488" i="5"/>
  <c r="O484" i="5"/>
  <c r="R479" i="5"/>
  <c r="U474" i="5"/>
  <c r="Q470" i="5"/>
  <c r="T465" i="5"/>
  <c r="Q735" i="5"/>
  <c r="J673" i="5"/>
  <c r="J657" i="5"/>
  <c r="J641" i="5"/>
  <c r="H701" i="5"/>
  <c r="R591" i="5"/>
  <c r="H541" i="5"/>
  <c r="L460" i="5"/>
  <c r="H416" i="5"/>
  <c r="K379" i="5"/>
  <c r="H575" i="5"/>
  <c r="S500" i="5"/>
  <c r="O464" i="5"/>
  <c r="R427" i="5"/>
  <c r="O629" i="5"/>
  <c r="L510" i="5"/>
  <c r="H474" i="5"/>
  <c r="K437" i="5"/>
  <c r="N400" i="5"/>
  <c r="T754" i="5"/>
  <c r="I624" i="5"/>
  <c r="R569" i="5"/>
  <c r="S540" i="5"/>
  <c r="R519" i="5"/>
  <c r="T503" i="5"/>
  <c r="P491" i="5"/>
  <c r="L479" i="5"/>
  <c r="P467" i="5"/>
  <c r="S454" i="5"/>
  <c r="P443" i="5"/>
  <c r="O434" i="5"/>
  <c r="U424" i="5"/>
  <c r="Q769" i="5"/>
  <c r="R664" i="5"/>
  <c r="H622" i="5"/>
  <c r="R579" i="5"/>
  <c r="I554" i="5"/>
  <c r="Q535" i="5"/>
  <c r="N523" i="5"/>
  <c r="R513" i="5"/>
  <c r="N506" i="5"/>
  <c r="J502" i="5"/>
  <c r="M497" i="5"/>
  <c r="I493" i="5"/>
  <c r="L488" i="5"/>
  <c r="H484" i="5"/>
  <c r="K479" i="5"/>
  <c r="N474" i="5"/>
  <c r="J470" i="5"/>
  <c r="M465" i="5"/>
  <c r="I461" i="5"/>
  <c r="L456" i="5"/>
  <c r="H452" i="5"/>
  <c r="K447" i="5"/>
  <c r="N442" i="5"/>
  <c r="J438" i="5"/>
  <c r="M433" i="5"/>
  <c r="I429" i="5"/>
  <c r="L424" i="5"/>
  <c r="H420" i="5"/>
  <c r="K415" i="5"/>
  <c r="O740" i="5"/>
  <c r="L681" i="5"/>
  <c r="K657" i="5"/>
  <c r="U635" i="5"/>
  <c r="Q616" i="5"/>
  <c r="K593" i="5"/>
  <c r="H577" i="5"/>
  <c r="N565" i="5"/>
  <c r="R552" i="5"/>
  <c r="P543" i="5"/>
  <c r="P535" i="5"/>
  <c r="P527" i="5"/>
  <c r="P519" i="5"/>
  <c r="P511" i="5"/>
  <c r="M506" i="5"/>
  <c r="I502" i="5"/>
  <c r="L497" i="5"/>
  <c r="H493" i="5"/>
  <c r="K488" i="5"/>
  <c r="N483" i="5"/>
  <c r="J479" i="5"/>
  <c r="M474" i="5"/>
  <c r="I470" i="5"/>
  <c r="L465" i="5"/>
  <c r="N731" i="5"/>
  <c r="P671" i="5"/>
  <c r="P655" i="5"/>
  <c r="P639" i="5"/>
  <c r="P623" i="5"/>
  <c r="P607" i="5"/>
  <c r="P591" i="5"/>
  <c r="P575" i="5"/>
  <c r="U563" i="5"/>
  <c r="I551" i="5"/>
  <c r="N541" i="5"/>
  <c r="N533" i="5"/>
  <c r="N525" i="5"/>
  <c r="N517" i="5"/>
  <c r="H510" i="5"/>
  <c r="K505" i="5"/>
  <c r="N500" i="5"/>
  <c r="J496" i="5"/>
  <c r="M491" i="5"/>
  <c r="I487" i="5"/>
  <c r="L482" i="5"/>
  <c r="H478" i="5"/>
  <c r="K473" i="5"/>
  <c r="N468" i="5"/>
  <c r="T722" i="5"/>
  <c r="K529" i="5"/>
  <c r="H495" i="5"/>
  <c r="Q463" i="5"/>
  <c r="L450" i="5"/>
  <c r="H439" i="5"/>
  <c r="O428" i="5"/>
  <c r="T648" i="5"/>
  <c r="Q574" i="5"/>
  <c r="I519" i="5"/>
  <c r="N454" i="5"/>
  <c r="K411" i="5"/>
  <c r="N374" i="5"/>
  <c r="M563" i="5"/>
  <c r="O496" i="5"/>
  <c r="R459" i="5"/>
  <c r="U422" i="5"/>
  <c r="O613" i="5"/>
  <c r="H506" i="5"/>
  <c r="K469" i="5"/>
  <c r="N432" i="5"/>
  <c r="J396" i="5"/>
  <c r="R695" i="5"/>
  <c r="S618" i="5"/>
  <c r="T565" i="5"/>
  <c r="S538" i="5"/>
  <c r="S516" i="5"/>
  <c r="K502" i="5"/>
  <c r="O490" i="5"/>
  <c r="R477" i="5"/>
  <c r="N465" i="5"/>
  <c r="R453" i="5"/>
  <c r="H443" i="5"/>
  <c r="N433" i="5"/>
  <c r="M424" i="5"/>
  <c r="I764" i="5"/>
  <c r="H663" i="5"/>
  <c r="L618" i="5"/>
  <c r="L578" i="5"/>
  <c r="P551" i="5"/>
  <c r="Q534" i="5"/>
  <c r="Q522" i="5"/>
  <c r="Q511" i="5"/>
  <c r="U505" i="5"/>
  <c r="Q501" i="5"/>
  <c r="T496" i="5"/>
  <c r="P492" i="5"/>
  <c r="S487" i="5"/>
  <c r="O483" i="5"/>
  <c r="R478" i="5"/>
  <c r="U473" i="5"/>
  <c r="Q469" i="5"/>
  <c r="T464" i="5"/>
  <c r="P460" i="5"/>
  <c r="S455" i="5"/>
  <c r="O451" i="5"/>
  <c r="R446" i="5"/>
  <c r="U441" i="5"/>
  <c r="Q437" i="5"/>
  <c r="T432" i="5"/>
  <c r="P428" i="5"/>
  <c r="S423" i="5"/>
  <c r="O419" i="5"/>
  <c r="R414" i="5"/>
  <c r="U731" i="5"/>
  <c r="U677" i="5"/>
  <c r="Q655" i="5"/>
  <c r="K634" i="5"/>
  <c r="U612" i="5"/>
  <c r="Q591" i="5"/>
  <c r="Q575" i="5"/>
  <c r="T562" i="5"/>
  <c r="N551" i="5"/>
  <c r="P542" i="5"/>
  <c r="P534" i="5"/>
  <c r="P526" i="5"/>
  <c r="P518" i="5"/>
  <c r="Q510" i="5"/>
  <c r="T505" i="5"/>
  <c r="P501" i="5"/>
  <c r="S496" i="5"/>
  <c r="O492" i="5"/>
  <c r="R487" i="5"/>
  <c r="U482" i="5"/>
  <c r="Q478" i="5"/>
  <c r="T473" i="5"/>
  <c r="P469" i="5"/>
  <c r="S464" i="5"/>
  <c r="U722" i="5"/>
  <c r="O669" i="5"/>
  <c r="O653" i="5"/>
  <c r="O637" i="5"/>
  <c r="O621" i="5"/>
  <c r="O605" i="5"/>
  <c r="O589" i="5"/>
  <c r="M574" i="5"/>
  <c r="S562" i="5"/>
  <c r="N548" i="5"/>
  <c r="M540" i="5"/>
  <c r="M532" i="5"/>
  <c r="M524" i="5"/>
  <c r="M516" i="5"/>
  <c r="O509" i="5"/>
  <c r="R504" i="5"/>
  <c r="U499" i="5"/>
  <c r="Q495" i="5"/>
  <c r="T490" i="5"/>
  <c r="P612" i="5"/>
  <c r="M562" i="5"/>
  <c r="Q505" i="5"/>
  <c r="P448" i="5"/>
  <c r="N406" i="5"/>
  <c r="T729" i="5"/>
  <c r="I552" i="5"/>
  <c r="R491" i="5"/>
  <c r="U454" i="5"/>
  <c r="Q418" i="5"/>
  <c r="O597" i="5"/>
  <c r="K501" i="5"/>
  <c r="N464" i="5"/>
  <c r="J428" i="5"/>
  <c r="M391" i="5"/>
  <c r="I672" i="5"/>
  <c r="I608" i="5"/>
  <c r="R560" i="5"/>
  <c r="R535" i="5"/>
  <c r="S514" i="5"/>
  <c r="Q500" i="5"/>
  <c r="M488" i="5"/>
  <c r="Q476" i="5"/>
  <c r="T463" i="5"/>
  <c r="I452" i="5"/>
  <c r="U440" i="5"/>
  <c r="T431" i="5"/>
  <c r="S422" i="5"/>
  <c r="Q719" i="5"/>
  <c r="H654" i="5"/>
  <c r="L611" i="5"/>
  <c r="L573" i="5"/>
  <c r="R547" i="5"/>
  <c r="N531" i="5"/>
  <c r="R521" i="5"/>
  <c r="R510" i="5"/>
  <c r="M505" i="5"/>
  <c r="I501" i="5"/>
  <c r="L496" i="5"/>
  <c r="H492" i="5"/>
  <c r="K487" i="5"/>
  <c r="N482" i="5"/>
  <c r="J478" i="5"/>
  <c r="M473" i="5"/>
  <c r="I469" i="5"/>
  <c r="L464" i="5"/>
  <c r="H460" i="5"/>
  <c r="K455" i="5"/>
  <c r="N450" i="5"/>
  <c r="J446" i="5"/>
  <c r="M441" i="5"/>
  <c r="I437" i="5"/>
  <c r="L432" i="5"/>
  <c r="H428" i="5"/>
  <c r="K423" i="5"/>
  <c r="N418" i="5"/>
  <c r="J414" i="5"/>
  <c r="J719" i="5"/>
  <c r="K673" i="5"/>
  <c r="U651" i="5"/>
  <c r="Q632" i="5"/>
  <c r="K609" i="5"/>
  <c r="U587" i="5"/>
  <c r="O574" i="5"/>
  <c r="R561" i="5"/>
  <c r="H550" i="5"/>
  <c r="O541" i="5"/>
  <c r="O533" i="5"/>
  <c r="O525" i="5"/>
  <c r="O517" i="5"/>
  <c r="I510" i="5"/>
  <c r="L505" i="5"/>
  <c r="H501" i="5"/>
  <c r="K496" i="5"/>
  <c r="N491" i="5"/>
  <c r="J487" i="5"/>
  <c r="M482" i="5"/>
  <c r="I478" i="5"/>
  <c r="L473" i="5"/>
  <c r="H469" i="5"/>
  <c r="K464" i="5"/>
  <c r="P710" i="5"/>
  <c r="T667" i="5"/>
  <c r="T651" i="5"/>
  <c r="T635" i="5"/>
  <c r="T619" i="5"/>
  <c r="T603" i="5"/>
  <c r="T587" i="5"/>
  <c r="U572" i="5"/>
  <c r="P561" i="5"/>
  <c r="L547" i="5"/>
  <c r="L539" i="5"/>
  <c r="L531" i="5"/>
  <c r="L523" i="5"/>
  <c r="L515" i="5"/>
  <c r="N508" i="5"/>
  <c r="J504" i="5"/>
  <c r="M499" i="5"/>
  <c r="I495" i="5"/>
  <c r="L490" i="5"/>
  <c r="H486" i="5"/>
  <c r="K481" i="5"/>
  <c r="N476" i="5"/>
  <c r="J472" i="5"/>
  <c r="M467" i="5"/>
  <c r="T563" i="5"/>
  <c r="K521" i="5"/>
  <c r="O486" i="5"/>
  <c r="O460" i="5"/>
  <c r="Q446" i="5"/>
  <c r="M436" i="5"/>
  <c r="S424" i="5"/>
  <c r="K414" i="5"/>
  <c r="S575" i="5"/>
  <c r="Q550" i="5"/>
  <c r="P496" i="5"/>
  <c r="J442" i="5"/>
  <c r="J402" i="5"/>
  <c r="T682" i="5"/>
  <c r="U539" i="5"/>
  <c r="U486" i="5"/>
  <c r="Q450" i="5"/>
  <c r="T413" i="5"/>
  <c r="O581" i="5"/>
  <c r="N496" i="5"/>
  <c r="J460" i="5"/>
  <c r="M423" i="5"/>
  <c r="I387" i="5"/>
  <c r="S666" i="5"/>
  <c r="S602" i="5"/>
  <c r="H558" i="5"/>
  <c r="S532" i="5"/>
  <c r="R511" i="5"/>
  <c r="P499" i="5"/>
  <c r="S486" i="5"/>
  <c r="H475" i="5"/>
  <c r="S462" i="5"/>
  <c r="O450" i="5"/>
  <c r="T439" i="5"/>
  <c r="S430" i="5"/>
  <c r="R421" i="5"/>
  <c r="U706" i="5"/>
  <c r="R648" i="5"/>
  <c r="H606" i="5"/>
  <c r="S570" i="5"/>
  <c r="R545" i="5"/>
  <c r="Q530" i="5"/>
  <c r="Q519" i="5"/>
  <c r="J510" i="5"/>
  <c r="T504" i="5"/>
  <c r="P500" i="5"/>
  <c r="S495" i="5"/>
  <c r="O491" i="5"/>
  <c r="R486" i="5"/>
  <c r="U481" i="5"/>
  <c r="Q477" i="5"/>
  <c r="T472" i="5"/>
  <c r="P468" i="5"/>
  <c r="S463" i="5"/>
  <c r="O459" i="5"/>
  <c r="R454" i="5"/>
  <c r="U449" i="5"/>
  <c r="Q445" i="5"/>
  <c r="T440" i="5"/>
  <c r="P436" i="5"/>
  <c r="S431" i="5"/>
  <c r="O427" i="5"/>
  <c r="R422" i="5"/>
  <c r="U417" i="5"/>
  <c r="Q413" i="5"/>
  <c r="Q710" i="5"/>
  <c r="Q671" i="5"/>
  <c r="K650" i="5"/>
  <c r="U628" i="5"/>
  <c r="Q607" i="5"/>
  <c r="K586" i="5"/>
  <c r="T571" i="5"/>
  <c r="O560" i="5"/>
  <c r="S548" i="5"/>
  <c r="N540" i="5"/>
  <c r="N532" i="5"/>
  <c r="N524" i="5"/>
  <c r="N516" i="5"/>
  <c r="P509" i="5"/>
  <c r="S504" i="5"/>
  <c r="O500" i="5"/>
  <c r="R495" i="5"/>
  <c r="U490" i="5"/>
  <c r="Q486" i="5"/>
  <c r="T481" i="5"/>
  <c r="P477" i="5"/>
  <c r="S472" i="5"/>
  <c r="O468" i="5"/>
  <c r="R463" i="5"/>
  <c r="J698" i="5"/>
  <c r="J664" i="5"/>
  <c r="J648" i="5"/>
  <c r="J632" i="5"/>
  <c r="J616" i="5"/>
  <c r="J600" i="5"/>
  <c r="J584" i="5"/>
  <c r="R571" i="5"/>
  <c r="J560" i="5"/>
  <c r="L546" i="5"/>
  <c r="L538" i="5"/>
  <c r="L530" i="5"/>
  <c r="L522" i="5"/>
  <c r="L514" i="5"/>
  <c r="U507" i="5"/>
  <c r="Q503" i="5"/>
  <c r="T498" i="5"/>
  <c r="P494" i="5"/>
  <c r="S489" i="5"/>
  <c r="O485" i="5"/>
  <c r="R480" i="5"/>
  <c r="U475" i="5"/>
  <c r="Q471" i="5"/>
  <c r="T466" i="5"/>
  <c r="T549" i="5"/>
  <c r="L517" i="5"/>
  <c r="L483" i="5"/>
  <c r="L459" i="5"/>
  <c r="N445" i="5"/>
  <c r="U434" i="5"/>
  <c r="Q423" i="5"/>
  <c r="O539" i="5"/>
  <c r="J680" i="5"/>
  <c r="H488" i="5"/>
  <c r="L436" i="5"/>
  <c r="M397" i="5"/>
  <c r="K658" i="5"/>
  <c r="H529" i="5"/>
  <c r="Q482" i="5"/>
  <c r="T445" i="5"/>
  <c r="P409" i="5"/>
  <c r="Q568" i="5"/>
  <c r="J492" i="5"/>
  <c r="M455" i="5"/>
  <c r="I419" i="5"/>
  <c r="L382" i="5"/>
  <c r="I656" i="5"/>
  <c r="I592" i="5"/>
  <c r="K554" i="5"/>
  <c r="S530" i="5"/>
  <c r="R509" i="5"/>
  <c r="N497" i="5"/>
  <c r="R485" i="5"/>
  <c r="U472" i="5"/>
  <c r="J461" i="5"/>
  <c r="U448" i="5"/>
  <c r="S438" i="5"/>
  <c r="R429" i="5"/>
  <c r="Q420" i="5"/>
  <c r="Q695" i="5"/>
  <c r="L643" i="5"/>
  <c r="R600" i="5"/>
  <c r="J568" i="5"/>
  <c r="Q543" i="5"/>
  <c r="R529" i="5"/>
  <c r="Q518" i="5"/>
  <c r="Q509" i="5"/>
  <c r="L504" i="5"/>
  <c r="H500" i="5"/>
  <c r="K495" i="5"/>
  <c r="N490" i="5"/>
  <c r="J486" i="5"/>
  <c r="M481" i="5"/>
  <c r="I477" i="5"/>
  <c r="L472" i="5"/>
  <c r="H468" i="5"/>
  <c r="K463" i="5"/>
  <c r="N458" i="5"/>
  <c r="J454" i="5"/>
  <c r="M449" i="5"/>
  <c r="I445" i="5"/>
  <c r="L440" i="5"/>
  <c r="H436" i="5"/>
  <c r="K431" i="5"/>
  <c r="N426" i="5"/>
  <c r="J422" i="5"/>
  <c r="M417" i="5"/>
  <c r="T706" i="5"/>
  <c r="U667" i="5"/>
  <c r="Q648" i="5"/>
  <c r="K625" i="5"/>
  <c r="U603" i="5"/>
  <c r="Q584" i="5"/>
  <c r="Q570" i="5"/>
  <c r="H559" i="5"/>
  <c r="M547" i="5"/>
  <c r="M539" i="5"/>
  <c r="M531" i="5"/>
  <c r="M523" i="5"/>
  <c r="M515" i="5"/>
  <c r="H509" i="5"/>
  <c r="K504" i="5"/>
  <c r="N499" i="5"/>
  <c r="J495" i="5"/>
  <c r="M490" i="5"/>
  <c r="I486" i="5"/>
  <c r="L481" i="5"/>
  <c r="H477" i="5"/>
  <c r="K472" i="5"/>
  <c r="N467" i="5"/>
  <c r="J463" i="5"/>
  <c r="N694" i="5"/>
  <c r="P662" i="5"/>
  <c r="P646" i="5"/>
  <c r="P630" i="5"/>
  <c r="P614" i="5"/>
  <c r="P598" i="5"/>
  <c r="P582" i="5"/>
  <c r="L570" i="5"/>
  <c r="O557" i="5"/>
  <c r="L545" i="5"/>
  <c r="L537" i="5"/>
  <c r="L529" i="5"/>
  <c r="L521" i="5"/>
  <c r="L513" i="5"/>
  <c r="M507" i="5"/>
  <c r="I503" i="5"/>
  <c r="L498" i="5"/>
  <c r="H494" i="5"/>
  <c r="S558" i="5"/>
  <c r="H734" i="5"/>
  <c r="H639" i="5"/>
  <c r="Q481" i="5"/>
  <c r="N430" i="5"/>
  <c r="I393" i="5"/>
  <c r="U636" i="5"/>
  <c r="H519" i="5"/>
  <c r="T477" i="5"/>
  <c r="P441" i="5"/>
  <c r="R682" i="5"/>
  <c r="R555" i="5"/>
  <c r="M487" i="5"/>
  <c r="I451" i="5"/>
  <c r="L414" i="5"/>
  <c r="H378" i="5"/>
  <c r="S650" i="5"/>
  <c r="S586" i="5"/>
  <c r="O550" i="5"/>
  <c r="R527" i="5"/>
  <c r="Q508" i="5"/>
  <c r="T495" i="5"/>
  <c r="I484" i="5"/>
  <c r="T471" i="5"/>
  <c r="P459" i="5"/>
  <c r="L447" i="5"/>
  <c r="K438" i="5"/>
  <c r="J429" i="5"/>
  <c r="I420" i="5"/>
  <c r="S691" i="5"/>
  <c r="R641" i="5"/>
  <c r="H599" i="5"/>
  <c r="O565" i="5"/>
  <c r="Q542" i="5"/>
  <c r="Q527" i="5"/>
  <c r="P517" i="5"/>
  <c r="I509" i="5"/>
  <c r="S503" i="5"/>
  <c r="O499" i="5"/>
  <c r="R494" i="5"/>
  <c r="U489" i="5"/>
  <c r="Q485" i="5"/>
  <c r="T480" i="5"/>
  <c r="P476" i="5"/>
  <c r="S471" i="5"/>
  <c r="O467" i="5"/>
  <c r="R462" i="5"/>
  <c r="U457" i="5"/>
  <c r="Q453" i="5"/>
  <c r="T448" i="5"/>
  <c r="P444" i="5"/>
  <c r="S439" i="5"/>
  <c r="O435" i="5"/>
  <c r="R430" i="5"/>
  <c r="U425" i="5"/>
  <c r="Q421" i="5"/>
  <c r="T416" i="5"/>
  <c r="M789" i="5"/>
  <c r="H702" i="5"/>
  <c r="K666" i="5"/>
  <c r="U644" i="5"/>
  <c r="Q623" i="5"/>
  <c r="K602" i="5"/>
  <c r="U580" i="5"/>
  <c r="K569" i="5"/>
  <c r="T557" i="5"/>
  <c r="M546" i="5"/>
  <c r="M538" i="5"/>
  <c r="M530" i="5"/>
  <c r="M522" i="5"/>
  <c r="M514" i="5"/>
  <c r="O508" i="5"/>
  <c r="R503" i="5"/>
  <c r="U498" i="5"/>
  <c r="Q494" i="5"/>
  <c r="T489" i="5"/>
  <c r="P485" i="5"/>
  <c r="S480" i="5"/>
  <c r="O476" i="5"/>
  <c r="R471" i="5"/>
  <c r="U466" i="5"/>
  <c r="Q462" i="5"/>
  <c r="P677" i="5"/>
  <c r="N660" i="5"/>
  <c r="N644" i="5"/>
  <c r="N628" i="5"/>
  <c r="N612" i="5"/>
  <c r="N596" i="5"/>
  <c r="N580" i="5"/>
  <c r="J569" i="5"/>
  <c r="K556" i="5"/>
  <c r="O544" i="5"/>
  <c r="O536" i="5"/>
  <c r="O528" i="5"/>
  <c r="O520" i="5"/>
  <c r="O512" i="5"/>
  <c r="T506" i="5"/>
  <c r="P502" i="5"/>
  <c r="S497" i="5"/>
  <c r="O493" i="5"/>
  <c r="R488" i="5"/>
  <c r="U483" i="5"/>
  <c r="Q479" i="5"/>
  <c r="T474" i="5"/>
  <c r="P470" i="5"/>
  <c r="S465" i="5"/>
  <c r="L541" i="5"/>
  <c r="N509" i="5"/>
  <c r="N477" i="5"/>
  <c r="Q455" i="5"/>
  <c r="S442" i="5"/>
  <c r="Q432" i="5"/>
  <c r="N419" i="5"/>
  <c r="O522" i="5"/>
  <c r="R655" i="5"/>
  <c r="L594" i="5"/>
  <c r="Q473" i="5"/>
  <c r="Q425" i="5"/>
  <c r="L388" i="5"/>
  <c r="Q615" i="5"/>
  <c r="T509" i="5"/>
  <c r="P473" i="5"/>
  <c r="S436" i="5"/>
  <c r="O661" i="5"/>
  <c r="U540" i="5"/>
  <c r="I483" i="5"/>
  <c r="L446" i="5"/>
  <c r="H410" i="5"/>
  <c r="K373" i="5"/>
  <c r="I640" i="5"/>
  <c r="K577" i="5"/>
  <c r="S546" i="5"/>
  <c r="S524" i="5"/>
  <c r="H507" i="5"/>
  <c r="S494" i="5"/>
  <c r="O482" i="5"/>
  <c r="K470" i="5"/>
  <c r="O458" i="5"/>
  <c r="R445" i="5"/>
  <c r="Q436" i="5"/>
  <c r="P427" i="5"/>
  <c r="O418" i="5"/>
  <c r="O675" i="5"/>
  <c r="R632" i="5"/>
  <c r="H590" i="5"/>
  <c r="Q560" i="5"/>
  <c r="N539" i="5"/>
  <c r="Q526" i="5"/>
  <c r="N515" i="5"/>
  <c r="P508" i="5"/>
  <c r="K503" i="5"/>
  <c r="N498" i="5"/>
  <c r="J494" i="5"/>
  <c r="M489" i="5"/>
  <c r="I485" i="5"/>
  <c r="L480" i="5"/>
  <c r="H476" i="5"/>
  <c r="K471" i="5"/>
  <c r="N466" i="5"/>
  <c r="J462" i="5"/>
  <c r="M457" i="5"/>
  <c r="I453" i="5"/>
  <c r="L448" i="5"/>
  <c r="H444" i="5"/>
  <c r="K439" i="5"/>
  <c r="N434" i="5"/>
  <c r="J430" i="5"/>
  <c r="M425" i="5"/>
  <c r="I421" i="5"/>
  <c r="L416" i="5"/>
  <c r="K753" i="5"/>
  <c r="N691" i="5"/>
  <c r="Q664" i="5"/>
  <c r="K641" i="5"/>
  <c r="U619" i="5"/>
  <c r="Q600" i="5"/>
  <c r="M579" i="5"/>
  <c r="I568" i="5"/>
  <c r="M556" i="5"/>
  <c r="P545" i="5"/>
  <c r="P537" i="5"/>
  <c r="P529" i="5"/>
  <c r="P521" i="5"/>
  <c r="P513" i="5"/>
  <c r="N507" i="5"/>
  <c r="J503" i="5"/>
  <c r="M498" i="5"/>
  <c r="I494" i="5"/>
  <c r="L489" i="5"/>
  <c r="H485" i="5"/>
  <c r="K480" i="5"/>
  <c r="N475" i="5"/>
  <c r="J471" i="5"/>
  <c r="M466" i="5"/>
  <c r="J744" i="5"/>
  <c r="T674" i="5"/>
  <c r="T658" i="5"/>
  <c r="T642" i="5"/>
  <c r="L579" i="5"/>
  <c r="N535" i="5"/>
  <c r="L506" i="5"/>
  <c r="K489" i="5"/>
  <c r="J480" i="5"/>
  <c r="I471" i="5"/>
  <c r="K545" i="5"/>
  <c r="Q480" i="5"/>
  <c r="U443" i="5"/>
  <c r="O422" i="5"/>
  <c r="S410" i="5"/>
  <c r="N403" i="5"/>
  <c r="T395" i="5"/>
  <c r="U388" i="5"/>
  <c r="J381" i="5"/>
  <c r="K374" i="5"/>
  <c r="T368" i="5"/>
  <c r="P364" i="5"/>
  <c r="S359" i="5"/>
  <c r="O355" i="5"/>
  <c r="R350" i="5"/>
  <c r="U345" i="5"/>
  <c r="Q341" i="5"/>
  <c r="T336" i="5"/>
  <c r="P332" i="5"/>
  <c r="S327" i="5"/>
  <c r="O323" i="5"/>
  <c r="R318" i="5"/>
  <c r="U313" i="5"/>
  <c r="Q309" i="5"/>
  <c r="T304" i="5"/>
  <c r="P300" i="5"/>
  <c r="S295" i="5"/>
  <c r="O291" i="5"/>
  <c r="R286" i="5"/>
  <c r="U281" i="5"/>
  <c r="Q277" i="5"/>
  <c r="T272" i="5"/>
  <c r="P268" i="5"/>
  <c r="S263" i="5"/>
  <c r="O259" i="5"/>
  <c r="R254" i="5"/>
  <c r="U249" i="5"/>
  <c r="Q245" i="5"/>
  <c r="O646" i="5"/>
  <c r="O582" i="5"/>
  <c r="T491" i="5"/>
  <c r="T457" i="5"/>
  <c r="P446" i="5"/>
  <c r="R433" i="5"/>
  <c r="U420" i="5"/>
  <c r="N411" i="5"/>
  <c r="O405" i="5"/>
  <c r="T399" i="5"/>
  <c r="P393" i="5"/>
  <c r="H388" i="5"/>
  <c r="P382" i="5"/>
  <c r="K376" i="5"/>
  <c r="U370" i="5"/>
  <c r="Q366" i="5"/>
  <c r="T361" i="5"/>
  <c r="P357" i="5"/>
  <c r="S352" i="5"/>
  <c r="O348" i="5"/>
  <c r="R343" i="5"/>
  <c r="S756" i="5"/>
  <c r="K536" i="5"/>
  <c r="H503" i="5"/>
  <c r="H471" i="5"/>
  <c r="J455" i="5"/>
  <c r="L442" i="5"/>
  <c r="H431" i="5"/>
  <c r="O420" i="5"/>
  <c r="N410" i="5"/>
  <c r="Q404" i="5"/>
  <c r="O398" i="5"/>
  <c r="T392" i="5"/>
  <c r="O386" i="5"/>
  <c r="H381" i="5"/>
  <c r="N375" i="5"/>
  <c r="S369" i="5"/>
  <c r="O365" i="5"/>
  <c r="R360" i="5"/>
  <c r="U355" i="5"/>
  <c r="Q351" i="5"/>
  <c r="T346" i="5"/>
  <c r="P342" i="5"/>
  <c r="S337" i="5"/>
  <c r="O333" i="5"/>
  <c r="R328" i="5"/>
  <c r="U323" i="5"/>
  <c r="Q319" i="5"/>
  <c r="T314" i="5"/>
  <c r="P310" i="5"/>
  <c r="S305" i="5"/>
  <c r="O301" i="5"/>
  <c r="R296" i="5"/>
  <c r="U291" i="5"/>
  <c r="Q287" i="5"/>
  <c r="T282" i="5"/>
  <c r="P278" i="5"/>
  <c r="S273" i="5"/>
  <c r="O269" i="5"/>
  <c r="R264" i="5"/>
  <c r="U259" i="5"/>
  <c r="Q255" i="5"/>
  <c r="T250" i="5"/>
  <c r="P246" i="5"/>
  <c r="S665" i="5"/>
  <c r="S601" i="5"/>
  <c r="J543" i="5"/>
  <c r="J511" i="5"/>
  <c r="H479" i="5"/>
  <c r="L457" i="5"/>
  <c r="J447" i="5"/>
  <c r="L434" i="5"/>
  <c r="H423" i="5"/>
  <c r="R413" i="5"/>
  <c r="J405" i="5"/>
  <c r="K398" i="5"/>
  <c r="K391" i="5"/>
  <c r="L384" i="5"/>
  <c r="L377" i="5"/>
  <c r="R370" i="5"/>
  <c r="U365" i="5"/>
  <c r="Q361" i="5"/>
  <c r="T356" i="5"/>
  <c r="P352" i="5"/>
  <c r="S347" i="5"/>
  <c r="O343" i="5"/>
  <c r="R338" i="5"/>
  <c r="U333" i="5"/>
  <c r="Q329" i="5"/>
  <c r="T324" i="5"/>
  <c r="P320" i="5"/>
  <c r="S315" i="5"/>
  <c r="O311" i="5"/>
  <c r="R306" i="5"/>
  <c r="U301" i="5"/>
  <c r="Q297" i="5"/>
  <c r="T292" i="5"/>
  <c r="K570" i="5"/>
  <c r="T475" i="5"/>
  <c r="O453" i="5"/>
  <c r="P439" i="5"/>
  <c r="T427" i="5"/>
  <c r="Q415" i="5"/>
  <c r="T407" i="5"/>
  <c r="P401" i="5"/>
  <c r="H396" i="5"/>
  <c r="P390" i="5"/>
  <c r="K384" i="5"/>
  <c r="Q378" i="5"/>
  <c r="I373" i="5"/>
  <c r="O368" i="5"/>
  <c r="R363" i="5"/>
  <c r="U358" i="5"/>
  <c r="Q354" i="5"/>
  <c r="I578" i="5"/>
  <c r="O534" i="5"/>
  <c r="S505" i="5"/>
  <c r="J488" i="5"/>
  <c r="I479" i="5"/>
  <c r="H470" i="5"/>
  <c r="K537" i="5"/>
  <c r="S474" i="5"/>
  <c r="L441" i="5"/>
  <c r="L418" i="5"/>
  <c r="T409" i="5"/>
  <c r="S402" i="5"/>
  <c r="H395" i="5"/>
  <c r="I388" i="5"/>
  <c r="O380" i="5"/>
  <c r="P373" i="5"/>
  <c r="L368" i="5"/>
  <c r="H364" i="5"/>
  <c r="K359" i="5"/>
  <c r="N354" i="5"/>
  <c r="J350" i="5"/>
  <c r="M345" i="5"/>
  <c r="I341" i="5"/>
  <c r="L336" i="5"/>
  <c r="H332" i="5"/>
  <c r="K327" i="5"/>
  <c r="N322" i="5"/>
  <c r="J318" i="5"/>
  <c r="M313" i="5"/>
  <c r="I309" i="5"/>
  <c r="L304" i="5"/>
  <c r="H300" i="5"/>
  <c r="K295" i="5"/>
  <c r="N290" i="5"/>
  <c r="J286" i="5"/>
  <c r="M281" i="5"/>
  <c r="I277" i="5"/>
  <c r="L272" i="5"/>
  <c r="H268" i="5"/>
  <c r="K263" i="5"/>
  <c r="N258" i="5"/>
  <c r="J254" i="5"/>
  <c r="M249" i="5"/>
  <c r="I245" i="5"/>
  <c r="M635" i="5"/>
  <c r="S572" i="5"/>
  <c r="I480" i="5"/>
  <c r="R456" i="5"/>
  <c r="H445" i="5"/>
  <c r="K432" i="5"/>
  <c r="M419" i="5"/>
  <c r="O410" i="5"/>
  <c r="S404" i="5"/>
  <c r="J399" i="5"/>
  <c r="U392" i="5"/>
  <c r="M387" i="5"/>
  <c r="T381" i="5"/>
  <c r="P375" i="5"/>
  <c r="M370" i="5"/>
  <c r="I366" i="5"/>
  <c r="L361" i="5"/>
  <c r="H357" i="5"/>
  <c r="K352" i="5"/>
  <c r="N347" i="5"/>
  <c r="J343" i="5"/>
  <c r="T713" i="5"/>
  <c r="K532" i="5"/>
  <c r="J497" i="5"/>
  <c r="J465" i="5"/>
  <c r="H454" i="5"/>
  <c r="J441" i="5"/>
  <c r="P429" i="5"/>
  <c r="L419" i="5"/>
  <c r="R409" i="5"/>
  <c r="L403" i="5"/>
  <c r="R397" i="5"/>
  <c r="J392" i="5"/>
  <c r="T385" i="5"/>
  <c r="M380" i="5"/>
  <c r="S374" i="5"/>
  <c r="K369" i="5"/>
  <c r="N364" i="5"/>
  <c r="J360" i="5"/>
  <c r="M355" i="5"/>
  <c r="I351" i="5"/>
  <c r="L346" i="5"/>
  <c r="H342" i="5"/>
  <c r="K337" i="5"/>
  <c r="N332" i="5"/>
  <c r="J328" i="5"/>
  <c r="M323" i="5"/>
  <c r="I319" i="5"/>
  <c r="L314" i="5"/>
  <c r="H310" i="5"/>
  <c r="K305" i="5"/>
  <c r="N300" i="5"/>
  <c r="J296" i="5"/>
  <c r="M291" i="5"/>
  <c r="I287" i="5"/>
  <c r="L282" i="5"/>
  <c r="H278" i="5"/>
  <c r="K273" i="5"/>
  <c r="N268" i="5"/>
  <c r="J264" i="5"/>
  <c r="M259" i="5"/>
  <c r="I255" i="5"/>
  <c r="L250" i="5"/>
  <c r="H246" i="5"/>
  <c r="M660" i="5"/>
  <c r="M596" i="5"/>
  <c r="J539" i="5"/>
  <c r="J505" i="5"/>
  <c r="J473" i="5"/>
  <c r="J456" i="5"/>
  <c r="H446" i="5"/>
  <c r="J433" i="5"/>
  <c r="P421" i="5"/>
  <c r="U412" i="5"/>
  <c r="O404" i="5"/>
  <c r="P397" i="5"/>
  <c r="Q390" i="5"/>
  <c r="Q383" i="5"/>
  <c r="R376" i="5"/>
  <c r="J370" i="5"/>
  <c r="M365" i="5"/>
  <c r="I361" i="5"/>
  <c r="L356" i="5"/>
  <c r="H352" i="5"/>
  <c r="K347" i="5"/>
  <c r="N342" i="5"/>
  <c r="J338" i="5"/>
  <c r="M333" i="5"/>
  <c r="I329" i="5"/>
  <c r="L324" i="5"/>
  <c r="H320" i="5"/>
  <c r="K315" i="5"/>
  <c r="N310" i="5"/>
  <c r="J306" i="5"/>
  <c r="M301" i="5"/>
  <c r="I297" i="5"/>
  <c r="L292" i="5"/>
  <c r="H551" i="5"/>
  <c r="J464" i="5"/>
  <c r="T450" i="5"/>
  <c r="I438" i="5"/>
  <c r="M426" i="5"/>
  <c r="Q414" i="5"/>
  <c r="J407" i="5"/>
  <c r="U400" i="5"/>
  <c r="M395" i="5"/>
  <c r="T389" i="5"/>
  <c r="P383" i="5"/>
  <c r="U377" i="5"/>
  <c r="N372" i="5"/>
  <c r="N367" i="5"/>
  <c r="J363" i="5"/>
  <c r="M358" i="5"/>
  <c r="I354" i="5"/>
  <c r="L349" i="5"/>
  <c r="H345" i="5"/>
  <c r="K340" i="5"/>
  <c r="N335" i="5"/>
  <c r="J331" i="5"/>
  <c r="M326" i="5"/>
  <c r="I322" i="5"/>
  <c r="L317" i="5"/>
  <c r="H313" i="5"/>
  <c r="K308" i="5"/>
  <c r="N303" i="5"/>
  <c r="J299" i="5"/>
  <c r="T626" i="5"/>
  <c r="P566" i="5"/>
  <c r="N527" i="5"/>
  <c r="H502" i="5"/>
  <c r="Q487" i="5"/>
  <c r="P478" i="5"/>
  <c r="O469" i="5"/>
  <c r="L533" i="5"/>
  <c r="U468" i="5"/>
  <c r="J440" i="5"/>
  <c r="J417" i="5"/>
  <c r="L408" i="5"/>
  <c r="L401" i="5"/>
  <c r="M394" i="5"/>
  <c r="N387" i="5"/>
  <c r="T379" i="5"/>
  <c r="U372" i="5"/>
  <c r="S367" i="5"/>
  <c r="O363" i="5"/>
  <c r="R358" i="5"/>
  <c r="U353" i="5"/>
  <c r="Q349" i="5"/>
  <c r="T344" i="5"/>
  <c r="P340" i="5"/>
  <c r="S335" i="5"/>
  <c r="O331" i="5"/>
  <c r="R326" i="5"/>
  <c r="U321" i="5"/>
  <c r="Q317" i="5"/>
  <c r="T312" i="5"/>
  <c r="P308" i="5"/>
  <c r="S303" i="5"/>
  <c r="O299" i="5"/>
  <c r="R294" i="5"/>
  <c r="U289" i="5"/>
  <c r="Q285" i="5"/>
  <c r="T280" i="5"/>
  <c r="P276" i="5"/>
  <c r="S271" i="5"/>
  <c r="O267" i="5"/>
  <c r="R262" i="5"/>
  <c r="U257" i="5"/>
  <c r="Q253" i="5"/>
  <c r="T248" i="5"/>
  <c r="P244" i="5"/>
  <c r="O630" i="5"/>
  <c r="U558" i="5"/>
  <c r="K474" i="5"/>
  <c r="P455" i="5"/>
  <c r="T443" i="5"/>
  <c r="I431" i="5"/>
  <c r="K418" i="5"/>
  <c r="S409" i="5"/>
  <c r="H404" i="5"/>
  <c r="P398" i="5"/>
  <c r="K392" i="5"/>
  <c r="Q386" i="5"/>
  <c r="I381" i="5"/>
  <c r="U374" i="5"/>
  <c r="T369" i="5"/>
  <c r="P365" i="5"/>
  <c r="S360" i="5"/>
  <c r="O356" i="5"/>
  <c r="R351" i="5"/>
  <c r="U346" i="5"/>
  <c r="Q342" i="5"/>
  <c r="R576" i="5"/>
  <c r="K528" i="5"/>
  <c r="O494" i="5"/>
  <c r="I463" i="5"/>
  <c r="O452" i="5"/>
  <c r="Q438" i="5"/>
  <c r="M428" i="5"/>
  <c r="U416" i="5"/>
  <c r="T408" i="5"/>
  <c r="O402" i="5"/>
  <c r="H397" i="5"/>
  <c r="N391" i="5"/>
  <c r="J385" i="5"/>
  <c r="P379" i="5"/>
  <c r="I374" i="5"/>
  <c r="R368" i="5"/>
  <c r="U363" i="5"/>
  <c r="Q359" i="5"/>
  <c r="T354" i="5"/>
  <c r="P350" i="5"/>
  <c r="S345" i="5"/>
  <c r="O341" i="5"/>
  <c r="R336" i="5"/>
  <c r="U331" i="5"/>
  <c r="Q327" i="5"/>
  <c r="T322" i="5"/>
  <c r="P318" i="5"/>
  <c r="S313" i="5"/>
  <c r="O309" i="5"/>
  <c r="R304" i="5"/>
  <c r="U299" i="5"/>
  <c r="Q295" i="5"/>
  <c r="T290" i="5"/>
  <c r="P286" i="5"/>
  <c r="S281" i="5"/>
  <c r="O277" i="5"/>
  <c r="R272" i="5"/>
  <c r="U267" i="5"/>
  <c r="J625" i="5"/>
  <c r="L565" i="5"/>
  <c r="O526" i="5"/>
  <c r="O501" i="5"/>
  <c r="P486" i="5"/>
  <c r="O477" i="5"/>
  <c r="U467" i="5"/>
  <c r="L525" i="5"/>
  <c r="H462" i="5"/>
  <c r="P437" i="5"/>
  <c r="J416" i="5"/>
  <c r="Q407" i="5"/>
  <c r="R400" i="5"/>
  <c r="R393" i="5"/>
  <c r="S386" i="5"/>
  <c r="H379" i="5"/>
  <c r="I372" i="5"/>
  <c r="K367" i="5"/>
  <c r="N362" i="5"/>
  <c r="J358" i="5"/>
  <c r="M353" i="5"/>
  <c r="I349" i="5"/>
  <c r="L344" i="5"/>
  <c r="H340" i="5"/>
  <c r="K335" i="5"/>
  <c r="N330" i="5"/>
  <c r="J326" i="5"/>
  <c r="M321" i="5"/>
  <c r="I317" i="5"/>
  <c r="L312" i="5"/>
  <c r="H308" i="5"/>
  <c r="K303" i="5"/>
  <c r="N298" i="5"/>
  <c r="J294" i="5"/>
  <c r="M289" i="5"/>
  <c r="I285" i="5"/>
  <c r="L280" i="5"/>
  <c r="H276" i="5"/>
  <c r="K271" i="5"/>
  <c r="N266" i="5"/>
  <c r="J262" i="5"/>
  <c r="M257" i="5"/>
  <c r="I253" i="5"/>
  <c r="L248" i="5"/>
  <c r="H244" i="5"/>
  <c r="M619" i="5"/>
  <c r="R553" i="5"/>
  <c r="P471" i="5"/>
  <c r="I454" i="5"/>
  <c r="M442" i="5"/>
  <c r="N428" i="5"/>
  <c r="I416" i="5"/>
  <c r="U408" i="5"/>
  <c r="M403" i="5"/>
  <c r="T397" i="5"/>
  <c r="P391" i="5"/>
  <c r="U385" i="5"/>
  <c r="N380" i="5"/>
  <c r="J374" i="5"/>
  <c r="L369" i="5"/>
  <c r="H365" i="5"/>
  <c r="K360" i="5"/>
  <c r="N355" i="5"/>
  <c r="J351" i="5"/>
  <c r="M346" i="5"/>
  <c r="I342" i="5"/>
  <c r="Q567" i="5"/>
  <c r="K524" i="5"/>
  <c r="L491" i="5"/>
  <c r="P461" i="5"/>
  <c r="L451" i="5"/>
  <c r="N437" i="5"/>
  <c r="U426" i="5"/>
  <c r="H415" i="5"/>
  <c r="J408" i="5"/>
  <c r="T401" i="5"/>
  <c r="M396" i="5"/>
  <c r="S390" i="5"/>
  <c r="O384" i="5"/>
  <c r="U378" i="5"/>
  <c r="N373" i="5"/>
  <c r="J368" i="5"/>
  <c r="M363" i="5"/>
  <c r="I359" i="5"/>
  <c r="L354" i="5"/>
  <c r="H350" i="5"/>
  <c r="K345" i="5"/>
  <c r="N340" i="5"/>
  <c r="J336" i="5"/>
  <c r="M331" i="5"/>
  <c r="I327" i="5"/>
  <c r="L322" i="5"/>
  <c r="H318" i="5"/>
  <c r="K313" i="5"/>
  <c r="N308" i="5"/>
  <c r="J304" i="5"/>
  <c r="M299" i="5"/>
  <c r="I295" i="5"/>
  <c r="L290" i="5"/>
  <c r="H286" i="5"/>
  <c r="K281" i="5"/>
  <c r="N276" i="5"/>
  <c r="J272" i="5"/>
  <c r="M267" i="5"/>
  <c r="I263" i="5"/>
  <c r="L258" i="5"/>
  <c r="H254" i="5"/>
  <c r="K249" i="5"/>
  <c r="N244" i="5"/>
  <c r="M644" i="5"/>
  <c r="M580" i="5"/>
  <c r="J531" i="5"/>
  <c r="L499" i="5"/>
  <c r="L467" i="5"/>
  <c r="P453" i="5"/>
  <c r="L443" i="5"/>
  <c r="N429" i="5"/>
  <c r="U418" i="5"/>
  <c r="L410" i="5"/>
  <c r="H403" i="5"/>
  <c r="I396" i="5"/>
  <c r="O388" i="5"/>
  <c r="P381" i="5"/>
  <c r="Q374" i="5"/>
  <c r="I369" i="5"/>
  <c r="T610" i="5"/>
  <c r="S553" i="5"/>
  <c r="N519" i="5"/>
  <c r="K497" i="5"/>
  <c r="N484" i="5"/>
  <c r="M475" i="5"/>
  <c r="L466" i="5"/>
  <c r="K513" i="5"/>
  <c r="S456" i="5"/>
  <c r="S433" i="5"/>
  <c r="J415" i="5"/>
  <c r="K406" i="5"/>
  <c r="K399" i="5"/>
  <c r="L392" i="5"/>
  <c r="L385" i="5"/>
  <c r="M378" i="5"/>
  <c r="O371" i="5"/>
  <c r="R366" i="5"/>
  <c r="U361" i="5"/>
  <c r="Q357" i="5"/>
  <c r="T352" i="5"/>
  <c r="P348" i="5"/>
  <c r="S343" i="5"/>
  <c r="O339" i="5"/>
  <c r="R334" i="5"/>
  <c r="U329" i="5"/>
  <c r="Q325" i="5"/>
  <c r="T320" i="5"/>
  <c r="P316" i="5"/>
  <c r="S311" i="5"/>
  <c r="O307" i="5"/>
  <c r="R302" i="5"/>
  <c r="U297" i="5"/>
  <c r="Q293" i="5"/>
  <c r="T288" i="5"/>
  <c r="P284" i="5"/>
  <c r="S279" i="5"/>
  <c r="O275" i="5"/>
  <c r="R270" i="5"/>
  <c r="U265" i="5"/>
  <c r="Q261" i="5"/>
  <c r="T256" i="5"/>
  <c r="P252" i="5"/>
  <c r="S247" i="5"/>
  <c r="J735" i="5"/>
  <c r="O614" i="5"/>
  <c r="K506" i="5"/>
  <c r="M468" i="5"/>
  <c r="U452" i="5"/>
  <c r="K441" i="5"/>
  <c r="T425" i="5"/>
  <c r="I415" i="5"/>
  <c r="K408" i="5"/>
  <c r="Q402" i="5"/>
  <c r="I397" i="5"/>
  <c r="U390" i="5"/>
  <c r="K385" i="5"/>
  <c r="R379" i="5"/>
  <c r="O373" i="5"/>
  <c r="S368" i="5"/>
  <c r="O364" i="5"/>
  <c r="R359" i="5"/>
  <c r="U354" i="5"/>
  <c r="Q350" i="5"/>
  <c r="T345" i="5"/>
  <c r="P341" i="5"/>
  <c r="Q562" i="5"/>
  <c r="K520" i="5"/>
  <c r="Q488" i="5"/>
  <c r="M460" i="5"/>
  <c r="S448" i="5"/>
  <c r="U435" i="5"/>
  <c r="S425" i="5"/>
  <c r="H414" i="5"/>
  <c r="N407" i="5"/>
  <c r="J401" i="5"/>
  <c r="P395" i="5"/>
  <c r="I390" i="5"/>
  <c r="S383" i="5"/>
  <c r="K378" i="5"/>
  <c r="Q372" i="5"/>
  <c r="Q367" i="5"/>
  <c r="T362" i="5"/>
  <c r="P358" i="5"/>
  <c r="S353" i="5"/>
  <c r="O349" i="5"/>
  <c r="R344" i="5"/>
  <c r="U339" i="5"/>
  <c r="Q335" i="5"/>
  <c r="T330" i="5"/>
  <c r="P326" i="5"/>
  <c r="S321" i="5"/>
  <c r="O317" i="5"/>
  <c r="R312" i="5"/>
  <c r="U307" i="5"/>
  <c r="Q303" i="5"/>
  <c r="T298" i="5"/>
  <c r="P294" i="5"/>
  <c r="S289" i="5"/>
  <c r="O285" i="5"/>
  <c r="R280" i="5"/>
  <c r="U275" i="5"/>
  <c r="Q271" i="5"/>
  <c r="T266" i="5"/>
  <c r="P262" i="5"/>
  <c r="S257" i="5"/>
  <c r="O253" i="5"/>
  <c r="R248" i="5"/>
  <c r="U243" i="5"/>
  <c r="S633" i="5"/>
  <c r="N575" i="5"/>
  <c r="J527" i="5"/>
  <c r="Q496" i="5"/>
  <c r="Q464" i="5"/>
  <c r="M452" i="5"/>
  <c r="S440" i="5"/>
  <c r="U427" i="5"/>
  <c r="S417" i="5"/>
  <c r="M409" i="5"/>
  <c r="M402" i="5"/>
  <c r="N395" i="5"/>
  <c r="T387" i="5"/>
  <c r="U380" i="5"/>
  <c r="J373" i="5"/>
  <c r="P368" i="5"/>
  <c r="S363" i="5"/>
  <c r="O359" i="5"/>
  <c r="R354" i="5"/>
  <c r="U349" i="5"/>
  <c r="Q345" i="5"/>
  <c r="T340" i="5"/>
  <c r="P336" i="5"/>
  <c r="S331" i="5"/>
  <c r="O327" i="5"/>
  <c r="R322" i="5"/>
  <c r="U317" i="5"/>
  <c r="Q313" i="5"/>
  <c r="T308" i="5"/>
  <c r="P304" i="5"/>
  <c r="S299" i="5"/>
  <c r="O295" i="5"/>
  <c r="R290" i="5"/>
  <c r="K490" i="5"/>
  <c r="T459" i="5"/>
  <c r="I447" i="5"/>
  <c r="K434" i="5"/>
  <c r="O421" i="5"/>
  <c r="U411" i="5"/>
  <c r="I405" i="5"/>
  <c r="U398" i="5"/>
  <c r="K393" i="5"/>
  <c r="R387" i="5"/>
  <c r="O381" i="5"/>
  <c r="T375" i="5"/>
  <c r="Q370" i="5"/>
  <c r="T365" i="5"/>
  <c r="P361" i="5"/>
  <c r="S356" i="5"/>
  <c r="O352" i="5"/>
  <c r="R347" i="5"/>
  <c r="U342" i="5"/>
  <c r="Q338" i="5"/>
  <c r="T333" i="5"/>
  <c r="P329" i="5"/>
  <c r="S324" i="5"/>
  <c r="O320" i="5"/>
  <c r="R315" i="5"/>
  <c r="U310" i="5"/>
  <c r="J609" i="5"/>
  <c r="Q552" i="5"/>
  <c r="O518" i="5"/>
  <c r="R496" i="5"/>
  <c r="M483" i="5"/>
  <c r="L474" i="5"/>
  <c r="K465" i="5"/>
  <c r="S506" i="5"/>
  <c r="O454" i="5"/>
  <c r="J431" i="5"/>
  <c r="J413" i="5"/>
  <c r="P405" i="5"/>
  <c r="Q398" i="5"/>
  <c r="Q391" i="5"/>
  <c r="R384" i="5"/>
  <c r="R377" i="5"/>
  <c r="N370" i="5"/>
  <c r="J366" i="5"/>
  <c r="M361" i="5"/>
  <c r="I357" i="5"/>
  <c r="L352" i="5"/>
  <c r="H348" i="5"/>
  <c r="K343" i="5"/>
  <c r="N338" i="5"/>
  <c r="J334" i="5"/>
  <c r="M329" i="5"/>
  <c r="I325" i="5"/>
  <c r="L320" i="5"/>
  <c r="H316" i="5"/>
  <c r="K311" i="5"/>
  <c r="N306" i="5"/>
  <c r="J302" i="5"/>
  <c r="M297" i="5"/>
  <c r="I293" i="5"/>
  <c r="L288" i="5"/>
  <c r="H284" i="5"/>
  <c r="K279" i="5"/>
  <c r="N274" i="5"/>
  <c r="J270" i="5"/>
  <c r="M265" i="5"/>
  <c r="I261" i="5"/>
  <c r="L256" i="5"/>
  <c r="H252" i="5"/>
  <c r="K247" i="5"/>
  <c r="M667" i="5"/>
  <c r="M603" i="5"/>
  <c r="P503" i="5"/>
  <c r="R465" i="5"/>
  <c r="M451" i="5"/>
  <c r="I440" i="5"/>
  <c r="R424" i="5"/>
  <c r="I414" i="5"/>
  <c r="P407" i="5"/>
  <c r="U401" i="5"/>
  <c r="N396" i="5"/>
  <c r="J390" i="5"/>
  <c r="Q384" i="5"/>
  <c r="L378" i="5"/>
  <c r="S372" i="5"/>
  <c r="K368" i="5"/>
  <c r="N363" i="5"/>
  <c r="J359" i="5"/>
  <c r="M354" i="5"/>
  <c r="I350" i="5"/>
  <c r="L345" i="5"/>
  <c r="H341" i="5"/>
  <c r="M548" i="5"/>
  <c r="K516" i="5"/>
  <c r="N485" i="5"/>
  <c r="U458" i="5"/>
  <c r="Q447" i="5"/>
  <c r="S434" i="5"/>
  <c r="Q424" i="5"/>
  <c r="H413" i="5"/>
  <c r="S406" i="5"/>
  <c r="O400" i="5"/>
  <c r="U394" i="5"/>
  <c r="N389" i="5"/>
  <c r="I383" i="5"/>
  <c r="N377" i="5"/>
  <c r="M371" i="5"/>
  <c r="I367" i="5"/>
  <c r="L362" i="5"/>
  <c r="H358" i="5"/>
  <c r="K353" i="5"/>
  <c r="N348" i="5"/>
  <c r="J344" i="5"/>
  <c r="M339" i="5"/>
  <c r="I335" i="5"/>
  <c r="L330" i="5"/>
  <c r="H326" i="5"/>
  <c r="K321" i="5"/>
  <c r="N316" i="5"/>
  <c r="J312" i="5"/>
  <c r="M307" i="5"/>
  <c r="I303" i="5"/>
  <c r="L298" i="5"/>
  <c r="H294" i="5"/>
  <c r="K289" i="5"/>
  <c r="N284" i="5"/>
  <c r="J280" i="5"/>
  <c r="M275" i="5"/>
  <c r="I271" i="5"/>
  <c r="L266" i="5"/>
  <c r="H262" i="5"/>
  <c r="K257" i="5"/>
  <c r="N252" i="5"/>
  <c r="J248" i="5"/>
  <c r="U747" i="5"/>
  <c r="M628" i="5"/>
  <c r="O566" i="5"/>
  <c r="J523" i="5"/>
  <c r="N493" i="5"/>
  <c r="N461" i="5"/>
  <c r="U450" i="5"/>
  <c r="Q439" i="5"/>
  <c r="S426" i="5"/>
  <c r="R416" i="5"/>
  <c r="R408" i="5"/>
  <c r="R401" i="5"/>
  <c r="S394" i="5"/>
  <c r="H387" i="5"/>
  <c r="I380" i="5"/>
  <c r="O372" i="5"/>
  <c r="H368" i="5"/>
  <c r="K363" i="5"/>
  <c r="N358" i="5"/>
  <c r="J354" i="5"/>
  <c r="M349" i="5"/>
  <c r="I345" i="5"/>
  <c r="L340" i="5"/>
  <c r="H336" i="5"/>
  <c r="K331" i="5"/>
  <c r="N326" i="5"/>
  <c r="J322" i="5"/>
  <c r="M317" i="5"/>
  <c r="I313" i="5"/>
  <c r="L308" i="5"/>
  <c r="H304" i="5"/>
  <c r="K299" i="5"/>
  <c r="N294" i="5"/>
  <c r="J290" i="5"/>
  <c r="P487" i="5"/>
  <c r="M458" i="5"/>
  <c r="N444" i="5"/>
  <c r="R431" i="5"/>
  <c r="T418" i="5"/>
  <c r="K410" i="5"/>
  <c r="T594" i="5"/>
  <c r="N543" i="5"/>
  <c r="N511" i="5"/>
  <c r="N492" i="5"/>
  <c r="T482" i="5"/>
  <c r="S473" i="5"/>
  <c r="R464" i="5"/>
  <c r="U500" i="5"/>
  <c r="N451" i="5"/>
  <c r="H430" i="5"/>
  <c r="N412" i="5"/>
  <c r="U404" i="5"/>
  <c r="J397" i="5"/>
  <c r="K390" i="5"/>
  <c r="K383" i="5"/>
  <c r="L376" i="5"/>
  <c r="U369" i="5"/>
  <c r="Q365" i="5"/>
  <c r="T360" i="5"/>
  <c r="P356" i="5"/>
  <c r="S351" i="5"/>
  <c r="O347" i="5"/>
  <c r="R342" i="5"/>
  <c r="U337" i="5"/>
  <c r="Q333" i="5"/>
  <c r="T328" i="5"/>
  <c r="P324" i="5"/>
  <c r="S319" i="5"/>
  <c r="O315" i="5"/>
  <c r="R310" i="5"/>
  <c r="U305" i="5"/>
  <c r="Q301" i="5"/>
  <c r="T296" i="5"/>
  <c r="P292" i="5"/>
  <c r="S287" i="5"/>
  <c r="O283" i="5"/>
  <c r="R278" i="5"/>
  <c r="U273" i="5"/>
  <c r="Q269" i="5"/>
  <c r="T264" i="5"/>
  <c r="P260" i="5"/>
  <c r="S255" i="5"/>
  <c r="O251" i="5"/>
  <c r="R246" i="5"/>
  <c r="O662" i="5"/>
  <c r="O598" i="5"/>
  <c r="M500" i="5"/>
  <c r="P463" i="5"/>
  <c r="K450" i="5"/>
  <c r="O437" i="5"/>
  <c r="P423" i="5"/>
  <c r="I413" i="5"/>
  <c r="U406" i="5"/>
  <c r="K401" i="5"/>
  <c r="R395" i="5"/>
  <c r="O389" i="5"/>
  <c r="T383" i="5"/>
  <c r="P377" i="5"/>
  <c r="H372" i="5"/>
  <c r="R367" i="5"/>
  <c r="U362" i="5"/>
  <c r="Q358" i="5"/>
  <c r="T353" i="5"/>
  <c r="P349" i="5"/>
  <c r="S344" i="5"/>
  <c r="O340" i="5"/>
  <c r="K544" i="5"/>
  <c r="K512" i="5"/>
  <c r="S482" i="5"/>
  <c r="S457" i="5"/>
  <c r="O446" i="5"/>
  <c r="L433" i="5"/>
  <c r="J423" i="5"/>
  <c r="I412" i="5"/>
  <c r="I406" i="5"/>
  <c r="S399" i="5"/>
  <c r="K394" i="5"/>
  <c r="Q388" i="5"/>
  <c r="O382" i="5"/>
  <c r="T376" i="5"/>
  <c r="T370" i="5"/>
  <c r="P366" i="5"/>
  <c r="S361" i="5"/>
  <c r="O357" i="5"/>
  <c r="R352" i="5"/>
  <c r="U347" i="5"/>
  <c r="Q343" i="5"/>
  <c r="T338" i="5"/>
  <c r="P334" i="5"/>
  <c r="S329" i="5"/>
  <c r="O325" i="5"/>
  <c r="R320" i="5"/>
  <c r="U315" i="5"/>
  <c r="Q311" i="5"/>
  <c r="T306" i="5"/>
  <c r="P302" i="5"/>
  <c r="S297" i="5"/>
  <c r="O293" i="5"/>
  <c r="R288" i="5"/>
  <c r="U283" i="5"/>
  <c r="Q279" i="5"/>
  <c r="T274" i="5"/>
  <c r="P270" i="5"/>
  <c r="S265" i="5"/>
  <c r="O261" i="5"/>
  <c r="R256" i="5"/>
  <c r="U251" i="5"/>
  <c r="Q247" i="5"/>
  <c r="M690" i="5"/>
  <c r="S617" i="5"/>
  <c r="K561" i="5"/>
  <c r="J519" i="5"/>
  <c r="S490" i="5"/>
  <c r="U459" i="5"/>
  <c r="S449" i="5"/>
  <c r="O438" i="5"/>
  <c r="L425" i="5"/>
  <c r="R415" i="5"/>
  <c r="K407" i="5"/>
  <c r="L400" i="5"/>
  <c r="L393" i="5"/>
  <c r="M386" i="5"/>
  <c r="N379" i="5"/>
  <c r="T371" i="5"/>
  <c r="O367" i="5"/>
  <c r="R362" i="5"/>
  <c r="U357" i="5"/>
  <c r="Q353" i="5"/>
  <c r="T348" i="5"/>
  <c r="P344" i="5"/>
  <c r="S339" i="5"/>
  <c r="O335" i="5"/>
  <c r="R330" i="5"/>
  <c r="U325" i="5"/>
  <c r="Q321" i="5"/>
  <c r="T316" i="5"/>
  <c r="P312" i="5"/>
  <c r="S307" i="5"/>
  <c r="O303" i="5"/>
  <c r="R298" i="5"/>
  <c r="U293" i="5"/>
  <c r="Q289" i="5"/>
  <c r="M484" i="5"/>
  <c r="K457" i="5"/>
  <c r="T441" i="5"/>
  <c r="P430" i="5"/>
  <c r="R417" i="5"/>
  <c r="L409" i="5"/>
  <c r="R403" i="5"/>
  <c r="O397" i="5"/>
  <c r="J593" i="5"/>
  <c r="O542" i="5"/>
  <c r="P510" i="5"/>
  <c r="U491" i="5"/>
  <c r="S481" i="5"/>
  <c r="R472" i="5"/>
  <c r="K680" i="5"/>
  <c r="J489" i="5"/>
  <c r="J449" i="5"/>
  <c r="L427" i="5"/>
  <c r="O411" i="5"/>
  <c r="I404" i="5"/>
  <c r="O396" i="5"/>
  <c r="P389" i="5"/>
  <c r="Q382" i="5"/>
  <c r="Q375" i="5"/>
  <c r="M369" i="5"/>
  <c r="I365" i="5"/>
  <c r="L360" i="5"/>
  <c r="H356" i="5"/>
  <c r="K351" i="5"/>
  <c r="N346" i="5"/>
  <c r="J342" i="5"/>
  <c r="M337" i="5"/>
  <c r="I333" i="5"/>
  <c r="L328" i="5"/>
  <c r="H324" i="5"/>
  <c r="K319" i="5"/>
  <c r="N314" i="5"/>
  <c r="J310" i="5"/>
  <c r="M305" i="5"/>
  <c r="I301" i="5"/>
  <c r="L296" i="5"/>
  <c r="H292" i="5"/>
  <c r="K287" i="5"/>
  <c r="N282" i="5"/>
  <c r="J278" i="5"/>
  <c r="M273" i="5"/>
  <c r="I269" i="5"/>
  <c r="L264" i="5"/>
  <c r="H260" i="5"/>
  <c r="K255" i="5"/>
  <c r="N250" i="5"/>
  <c r="J246" i="5"/>
  <c r="M651" i="5"/>
  <c r="M587" i="5"/>
  <c r="R497" i="5"/>
  <c r="N460" i="5"/>
  <c r="R447" i="5"/>
  <c r="T434" i="5"/>
  <c r="I422" i="5"/>
  <c r="M412" i="5"/>
  <c r="J406" i="5"/>
  <c r="Q400" i="5"/>
  <c r="L394" i="5"/>
  <c r="S388" i="5"/>
  <c r="J383" i="5"/>
  <c r="U376" i="5"/>
  <c r="N371" i="5"/>
  <c r="J367" i="5"/>
  <c r="M362" i="5"/>
  <c r="I358" i="5"/>
  <c r="L353" i="5"/>
  <c r="H349" i="5"/>
  <c r="K344" i="5"/>
  <c r="N339" i="5"/>
  <c r="K540" i="5"/>
  <c r="U508" i="5"/>
  <c r="U476" i="5"/>
  <c r="Q456" i="5"/>
  <c r="N443" i="5"/>
  <c r="J432" i="5"/>
  <c r="H422" i="5"/>
  <c r="M411" i="5"/>
  <c r="N405" i="5"/>
  <c r="I399" i="5"/>
  <c r="N393" i="5"/>
  <c r="L387" i="5"/>
  <c r="R381" i="5"/>
  <c r="J376" i="5"/>
  <c r="L370" i="5"/>
  <c r="H366" i="5"/>
  <c r="K361" i="5"/>
  <c r="N356" i="5"/>
  <c r="J352" i="5"/>
  <c r="M347" i="5"/>
  <c r="I343" i="5"/>
  <c r="L338" i="5"/>
  <c r="H334" i="5"/>
  <c r="K329" i="5"/>
  <c r="N324" i="5"/>
  <c r="J320" i="5"/>
  <c r="M315" i="5"/>
  <c r="I311" i="5"/>
  <c r="L306" i="5"/>
  <c r="H302" i="5"/>
  <c r="K297" i="5"/>
  <c r="N292" i="5"/>
  <c r="J288" i="5"/>
  <c r="M283" i="5"/>
  <c r="I279" i="5"/>
  <c r="L274" i="5"/>
  <c r="H270" i="5"/>
  <c r="K265" i="5"/>
  <c r="N260" i="5"/>
  <c r="J256" i="5"/>
  <c r="M251" i="5"/>
  <c r="I247" i="5"/>
  <c r="U683" i="5"/>
  <c r="M612" i="5"/>
  <c r="J547" i="5"/>
  <c r="J515" i="5"/>
  <c r="U484" i="5"/>
  <c r="S458" i="5"/>
  <c r="Q448" i="5"/>
  <c r="N435" i="5"/>
  <c r="J424" i="5"/>
  <c r="S414" i="5"/>
  <c r="Q406" i="5"/>
  <c r="Q399" i="5"/>
  <c r="R392" i="5"/>
  <c r="R385" i="5"/>
  <c r="S378" i="5"/>
  <c r="K371" i="5"/>
  <c r="N366" i="5"/>
  <c r="J362" i="5"/>
  <c r="M357" i="5"/>
  <c r="I353" i="5"/>
  <c r="L348" i="5"/>
  <c r="H344" i="5"/>
  <c r="K339" i="5"/>
  <c r="N334" i="5"/>
  <c r="J330" i="5"/>
  <c r="M325" i="5"/>
  <c r="I321" i="5"/>
  <c r="L316" i="5"/>
  <c r="H312" i="5"/>
  <c r="K307" i="5"/>
  <c r="N302" i="5"/>
  <c r="J298" i="5"/>
  <c r="M293" i="5"/>
  <c r="I289" i="5"/>
  <c r="R481" i="5"/>
  <c r="I456" i="5"/>
  <c r="R440" i="5"/>
  <c r="H429" i="5"/>
  <c r="Q416" i="5"/>
  <c r="Q408" i="5"/>
  <c r="L402" i="5"/>
  <c r="S396" i="5"/>
  <c r="J391" i="5"/>
  <c r="U384" i="5"/>
  <c r="M379" i="5"/>
  <c r="T373" i="5"/>
  <c r="H369" i="5"/>
  <c r="K364" i="5"/>
  <c r="N359" i="5"/>
  <c r="J355" i="5"/>
  <c r="M350" i="5"/>
  <c r="I346" i="5"/>
  <c r="L341" i="5"/>
  <c r="H337" i="5"/>
  <c r="K332" i="5"/>
  <c r="N327" i="5"/>
  <c r="J323" i="5"/>
  <c r="M318" i="5"/>
  <c r="I314" i="5"/>
  <c r="L309" i="5"/>
  <c r="H305" i="5"/>
  <c r="K300" i="5"/>
  <c r="S585" i="5"/>
  <c r="H411" i="5"/>
  <c r="L364" i="5"/>
  <c r="J346" i="5"/>
  <c r="H328" i="5"/>
  <c r="M309" i="5"/>
  <c r="K291" i="5"/>
  <c r="M435" i="5"/>
  <c r="K400" i="5"/>
  <c r="N388" i="5"/>
  <c r="Q376" i="5"/>
  <c r="M366" i="5"/>
  <c r="L357" i="5"/>
  <c r="S348" i="5"/>
  <c r="T341" i="5"/>
  <c r="M334" i="5"/>
  <c r="U326" i="5"/>
  <c r="N319" i="5"/>
  <c r="O312" i="5"/>
  <c r="I306" i="5"/>
  <c r="R299" i="5"/>
  <c r="M294" i="5"/>
  <c r="I290" i="5"/>
  <c r="L285" i="5"/>
  <c r="M526" i="5"/>
  <c r="N452" i="5"/>
  <c r="R425" i="5"/>
  <c r="K404" i="5"/>
  <c r="S391" i="5"/>
  <c r="I376" i="5"/>
  <c r="T363" i="5"/>
  <c r="I352" i="5"/>
  <c r="O338" i="5"/>
  <c r="O330" i="5"/>
  <c r="O322" i="5"/>
  <c r="O314" i="5"/>
  <c r="O306" i="5"/>
  <c r="O298" i="5"/>
  <c r="O290" i="5"/>
  <c r="H283" i="5"/>
  <c r="S276" i="5"/>
  <c r="J271" i="5"/>
  <c r="Q265" i="5"/>
  <c r="L259" i="5"/>
  <c r="S253" i="5"/>
  <c r="O247" i="5"/>
  <c r="M242" i="5"/>
  <c r="I238" i="5"/>
  <c r="L233" i="5"/>
  <c r="H229" i="5"/>
  <c r="K224" i="5"/>
  <c r="N219" i="5"/>
  <c r="J215" i="5"/>
  <c r="K498" i="5"/>
  <c r="I439" i="5"/>
  <c r="T410" i="5"/>
  <c r="O394" i="5"/>
  <c r="Q380" i="5"/>
  <c r="U364" i="5"/>
  <c r="T350" i="5"/>
  <c r="Q340" i="5"/>
  <c r="M332" i="5"/>
  <c r="M324" i="5"/>
  <c r="M316" i="5"/>
  <c r="M308" i="5"/>
  <c r="M300" i="5"/>
  <c r="M292" i="5"/>
  <c r="H285" i="5"/>
  <c r="S278" i="5"/>
  <c r="H271" i="5"/>
  <c r="I264" i="5"/>
  <c r="O256" i="5"/>
  <c r="H487" i="5"/>
  <c r="R441" i="5"/>
  <c r="H407" i="5"/>
  <c r="K388" i="5"/>
  <c r="S375" i="5"/>
  <c r="K362" i="5"/>
  <c r="S350" i="5"/>
  <c r="K338" i="5"/>
  <c r="K330" i="5"/>
  <c r="K322" i="5"/>
  <c r="K314" i="5"/>
  <c r="K306" i="5"/>
  <c r="K298" i="5"/>
  <c r="K290" i="5"/>
  <c r="U282" i="5"/>
  <c r="K277" i="5"/>
  <c r="R271" i="5"/>
  <c r="O265" i="5"/>
  <c r="T259" i="5"/>
  <c r="P253" i="5"/>
  <c r="H248" i="5"/>
  <c r="S242" i="5"/>
  <c r="O238" i="5"/>
  <c r="R233" i="5"/>
  <c r="U228" i="5"/>
  <c r="Q224" i="5"/>
  <c r="T219" i="5"/>
  <c r="P215" i="5"/>
  <c r="S210" i="5"/>
  <c r="O206" i="5"/>
  <c r="R201" i="5"/>
  <c r="U196" i="5"/>
  <c r="Q192" i="5"/>
  <c r="T187" i="5"/>
  <c r="P183" i="5"/>
  <c r="S178" i="5"/>
  <c r="O174" i="5"/>
  <c r="R169" i="5"/>
  <c r="U164" i="5"/>
  <c r="Q160" i="5"/>
  <c r="T155" i="5"/>
  <c r="P151" i="5"/>
  <c r="S626" i="5"/>
  <c r="I472" i="5"/>
  <c r="T435" i="5"/>
  <c r="M408" i="5"/>
  <c r="I394" i="5"/>
  <c r="O378" i="5"/>
  <c r="H367" i="5"/>
  <c r="U356" i="5"/>
  <c r="T342" i="5"/>
  <c r="I332" i="5"/>
  <c r="H322" i="5"/>
  <c r="I310" i="5"/>
  <c r="I300" i="5"/>
  <c r="H290" i="5"/>
  <c r="S282" i="5"/>
  <c r="O276" i="5"/>
  <c r="U270" i="5"/>
  <c r="N265" i="5"/>
  <c r="I259" i="5"/>
  <c r="N253" i="5"/>
  <c r="L247" i="5"/>
  <c r="J242" i="5"/>
  <c r="M237" i="5"/>
  <c r="I233" i="5"/>
  <c r="I664" i="5"/>
  <c r="O462" i="5"/>
  <c r="H421" i="5"/>
  <c r="O403" i="5"/>
  <c r="K386" i="5"/>
  <c r="R365" i="5"/>
  <c r="U352" i="5"/>
  <c r="K341" i="5"/>
  <c r="U312" i="5"/>
  <c r="L287" i="5"/>
  <c r="L281" i="5"/>
  <c r="R275" i="5"/>
  <c r="M269" i="5"/>
  <c r="U263" i="5"/>
  <c r="M258" i="5"/>
  <c r="I252" i="5"/>
  <c r="N246" i="5"/>
  <c r="P241" i="5"/>
  <c r="S236" i="5"/>
  <c r="O232" i="5"/>
  <c r="R227" i="5"/>
  <c r="U222" i="5"/>
  <c r="Q218" i="5"/>
  <c r="T213" i="5"/>
  <c r="P209" i="5"/>
  <c r="S204" i="5"/>
  <c r="O200" i="5"/>
  <c r="R195" i="5"/>
  <c r="U190" i="5"/>
  <c r="Q186" i="5"/>
  <c r="P495" i="5"/>
  <c r="P445" i="5"/>
  <c r="J535" i="5"/>
  <c r="T403" i="5"/>
  <c r="P360" i="5"/>
  <c r="U341" i="5"/>
  <c r="S323" i="5"/>
  <c r="Q305" i="5"/>
  <c r="T507" i="5"/>
  <c r="K425" i="5"/>
  <c r="P399" i="5"/>
  <c r="L386" i="5"/>
  <c r="J375" i="5"/>
  <c r="L365" i="5"/>
  <c r="K356" i="5"/>
  <c r="K348" i="5"/>
  <c r="S340" i="5"/>
  <c r="L333" i="5"/>
  <c r="T325" i="5"/>
  <c r="U318" i="5"/>
  <c r="N311" i="5"/>
  <c r="P305" i="5"/>
  <c r="Q298" i="5"/>
  <c r="T293" i="5"/>
  <c r="P289" i="5"/>
  <c r="S284" i="5"/>
  <c r="S498" i="5"/>
  <c r="T449" i="5"/>
  <c r="Q422" i="5"/>
  <c r="T402" i="5"/>
  <c r="M390" i="5"/>
  <c r="R374" i="5"/>
  <c r="P362" i="5"/>
  <c r="R349" i="5"/>
  <c r="N337" i="5"/>
  <c r="N329" i="5"/>
  <c r="N321" i="5"/>
  <c r="N313" i="5"/>
  <c r="N305" i="5"/>
  <c r="N297" i="5"/>
  <c r="N289" i="5"/>
  <c r="M282" i="5"/>
  <c r="I276" i="5"/>
  <c r="N270" i="5"/>
  <c r="K264" i="5"/>
  <c r="R258" i="5"/>
  <c r="H253" i="5"/>
  <c r="T246" i="5"/>
  <c r="T241" i="5"/>
  <c r="P237" i="5"/>
  <c r="S232" i="5"/>
  <c r="O228" i="5"/>
  <c r="R223" i="5"/>
  <c r="U218" i="5"/>
  <c r="Q214" i="5"/>
  <c r="U492" i="5"/>
  <c r="N436" i="5"/>
  <c r="S408" i="5"/>
  <c r="H393" i="5"/>
  <c r="M377" i="5"/>
  <c r="Q363" i="5"/>
  <c r="N349" i="5"/>
  <c r="L339" i="5"/>
  <c r="L331" i="5"/>
  <c r="L323" i="5"/>
  <c r="L315" i="5"/>
  <c r="L307" i="5"/>
  <c r="L299" i="5"/>
  <c r="L291" i="5"/>
  <c r="L284" i="5"/>
  <c r="L277" i="5"/>
  <c r="M270" i="5"/>
  <c r="N263" i="5"/>
  <c r="T255" i="5"/>
  <c r="Q472" i="5"/>
  <c r="O430" i="5"/>
  <c r="Q405" i="5"/>
  <c r="T386" i="5"/>
  <c r="M374" i="5"/>
  <c r="U360" i="5"/>
  <c r="K349" i="5"/>
  <c r="J337" i="5"/>
  <c r="J329" i="5"/>
  <c r="J321" i="5"/>
  <c r="J313" i="5"/>
  <c r="J305" i="5"/>
  <c r="J297" i="5"/>
  <c r="J289" i="5"/>
  <c r="J282" i="5"/>
  <c r="Q276" i="5"/>
  <c r="L270" i="5"/>
  <c r="S264" i="5"/>
  <c r="J259" i="5"/>
  <c r="U252" i="5"/>
  <c r="M247" i="5"/>
  <c r="K242" i="5"/>
  <c r="N237" i="5"/>
  <c r="J233" i="5"/>
  <c r="M228" i="5"/>
  <c r="I224" i="5"/>
  <c r="L219" i="5"/>
  <c r="H215" i="5"/>
  <c r="K210" i="5"/>
  <c r="N205" i="5"/>
  <c r="J201" i="5"/>
  <c r="M196" i="5"/>
  <c r="I192" i="5"/>
  <c r="L187" i="5"/>
  <c r="H183" i="5"/>
  <c r="K178" i="5"/>
  <c r="N173" i="5"/>
  <c r="J169" i="5"/>
  <c r="M164" i="5"/>
  <c r="I160" i="5"/>
  <c r="L155" i="5"/>
  <c r="H151" i="5"/>
  <c r="I607" i="5"/>
  <c r="N459" i="5"/>
  <c r="S432" i="5"/>
  <c r="L405" i="5"/>
  <c r="S392" i="5"/>
  <c r="H377" i="5"/>
  <c r="S365" i="5"/>
  <c r="Q355" i="5"/>
  <c r="N341" i="5"/>
  <c r="H331" i="5"/>
  <c r="H319" i="5"/>
  <c r="H309" i="5"/>
  <c r="H299" i="5"/>
  <c r="I288" i="5"/>
  <c r="I282" i="5"/>
  <c r="S275" i="5"/>
  <c r="K270" i="5"/>
  <c r="Q264" i="5"/>
  <c r="O258" i="5"/>
  <c r="T252" i="5"/>
  <c r="O246" i="5"/>
  <c r="Q241" i="5"/>
  <c r="T236" i="5"/>
  <c r="P232" i="5"/>
  <c r="I632" i="5"/>
  <c r="M459" i="5"/>
  <c r="M418" i="5"/>
  <c r="M400" i="5"/>
  <c r="T384" i="5"/>
  <c r="M364" i="5"/>
  <c r="P351" i="5"/>
  <c r="I340" i="5"/>
  <c r="U311" i="5"/>
  <c r="N286" i="5"/>
  <c r="P280" i="5"/>
  <c r="H275" i="5"/>
  <c r="S268" i="5"/>
  <c r="J263" i="5"/>
  <c r="Q257" i="5"/>
  <c r="L251" i="5"/>
  <c r="S245" i="5"/>
  <c r="H241" i="5"/>
  <c r="K236" i="5"/>
  <c r="N231" i="5"/>
  <c r="J227" i="5"/>
  <c r="M222" i="5"/>
  <c r="I218" i="5"/>
  <c r="L213" i="5"/>
  <c r="H209" i="5"/>
  <c r="K204" i="5"/>
  <c r="N199" i="5"/>
  <c r="J195" i="5"/>
  <c r="M190" i="5"/>
  <c r="I186" i="5"/>
  <c r="L475" i="5"/>
  <c r="U442" i="5"/>
  <c r="N409" i="5"/>
  <c r="Q263" i="5"/>
  <c r="O502" i="5"/>
  <c r="U396" i="5"/>
  <c r="H360" i="5"/>
  <c r="M341" i="5"/>
  <c r="K323" i="5"/>
  <c r="I305" i="5"/>
  <c r="I496" i="5"/>
  <c r="I424" i="5"/>
  <c r="J398" i="5"/>
  <c r="P385" i="5"/>
  <c r="P374" i="5"/>
  <c r="S364" i="5"/>
  <c r="R355" i="5"/>
  <c r="J347" i="5"/>
  <c r="R339" i="5"/>
  <c r="S332" i="5"/>
  <c r="L325" i="5"/>
  <c r="T317" i="5"/>
  <c r="M310" i="5"/>
  <c r="O304" i="5"/>
  <c r="I298" i="5"/>
  <c r="L293" i="5"/>
  <c r="H289" i="5"/>
  <c r="Q726" i="5"/>
  <c r="I488" i="5"/>
  <c r="P447" i="5"/>
  <c r="U419" i="5"/>
  <c r="H401" i="5"/>
  <c r="P388" i="5"/>
  <c r="H373" i="5"/>
  <c r="J361" i="5"/>
  <c r="M348" i="5"/>
  <c r="M336" i="5"/>
  <c r="M328" i="5"/>
  <c r="M320" i="5"/>
  <c r="M312" i="5"/>
  <c r="M304" i="5"/>
  <c r="M296" i="5"/>
  <c r="N288" i="5"/>
  <c r="Q281" i="5"/>
  <c r="L275" i="5"/>
  <c r="S269" i="5"/>
  <c r="O263" i="5"/>
  <c r="H258" i="5"/>
  <c r="M252" i="5"/>
  <c r="I246" i="5"/>
  <c r="L241" i="5"/>
  <c r="H237" i="5"/>
  <c r="K232" i="5"/>
  <c r="N227" i="5"/>
  <c r="J223" i="5"/>
  <c r="M218" i="5"/>
  <c r="I214" i="5"/>
  <c r="K482" i="5"/>
  <c r="K433" i="5"/>
  <c r="I407" i="5"/>
  <c r="R391" i="5"/>
  <c r="O374" i="5"/>
  <c r="O362" i="5"/>
  <c r="J348" i="5"/>
  <c r="M338" i="5"/>
  <c r="M330" i="5"/>
  <c r="M322" i="5"/>
  <c r="M314" i="5"/>
  <c r="M306" i="5"/>
  <c r="M298" i="5"/>
  <c r="M290" i="5"/>
  <c r="Q283" i="5"/>
  <c r="T258" i="5"/>
  <c r="O470" i="5"/>
  <c r="J389" i="5"/>
  <c r="S355" i="5"/>
  <c r="Q337" i="5"/>
  <c r="O319" i="5"/>
  <c r="T300" i="5"/>
  <c r="P462" i="5"/>
  <c r="P413" i="5"/>
  <c r="Q394" i="5"/>
  <c r="U382" i="5"/>
  <c r="S371" i="5"/>
  <c r="Q362" i="5"/>
  <c r="P353" i="5"/>
  <c r="Q346" i="5"/>
  <c r="J339" i="5"/>
  <c r="R331" i="5"/>
  <c r="K324" i="5"/>
  <c r="S316" i="5"/>
  <c r="T309" i="5"/>
  <c r="U302" i="5"/>
  <c r="P297" i="5"/>
  <c r="S292" i="5"/>
  <c r="O288" i="5"/>
  <c r="I648" i="5"/>
  <c r="O478" i="5"/>
  <c r="U444" i="5"/>
  <c r="K417" i="5"/>
  <c r="R399" i="5"/>
  <c r="N385" i="5"/>
  <c r="P371" i="5"/>
  <c r="U359" i="5"/>
  <c r="I347" i="5"/>
  <c r="M335" i="5"/>
  <c r="M327" i="5"/>
  <c r="M319" i="5"/>
  <c r="M311" i="5"/>
  <c r="M303" i="5"/>
  <c r="M295" i="5"/>
  <c r="R287" i="5"/>
  <c r="K280" i="5"/>
  <c r="R274" i="5"/>
  <c r="H269" i="5"/>
  <c r="T262" i="5"/>
  <c r="L257" i="5"/>
  <c r="R251" i="5"/>
  <c r="M245" i="5"/>
  <c r="S240" i="5"/>
  <c r="O236" i="5"/>
  <c r="R231" i="5"/>
  <c r="U226" i="5"/>
  <c r="Q222" i="5"/>
  <c r="T217" i="5"/>
  <c r="P213" i="5"/>
  <c r="U460" i="5"/>
  <c r="N427" i="5"/>
  <c r="R405" i="5"/>
  <c r="H390" i="5"/>
  <c r="L371" i="5"/>
  <c r="T359" i="5"/>
  <c r="H347" i="5"/>
  <c r="L337" i="5"/>
  <c r="L329" i="5"/>
  <c r="L321" i="5"/>
  <c r="L313" i="5"/>
  <c r="L305" i="5"/>
  <c r="L297" i="5"/>
  <c r="L289" i="5"/>
  <c r="K282" i="5"/>
  <c r="K275" i="5"/>
  <c r="L268" i="5"/>
  <c r="L261" i="5"/>
  <c r="N653" i="5"/>
  <c r="H463" i="5"/>
  <c r="S416" i="5"/>
  <c r="K402" i="5"/>
  <c r="R383" i="5"/>
  <c r="I371" i="5"/>
  <c r="L358" i="5"/>
  <c r="O345" i="5"/>
  <c r="J335" i="5"/>
  <c r="J327" i="5"/>
  <c r="J319" i="5"/>
  <c r="J311" i="5"/>
  <c r="J303" i="5"/>
  <c r="J295" i="5"/>
  <c r="O287" i="5"/>
  <c r="S280" i="5"/>
  <c r="J275" i="5"/>
  <c r="U268" i="5"/>
  <c r="M263" i="5"/>
  <c r="T257" i="5"/>
  <c r="P251" i="5"/>
  <c r="U245" i="5"/>
  <c r="J241" i="5"/>
  <c r="M236" i="5"/>
  <c r="I232" i="5"/>
  <c r="L227" i="5"/>
  <c r="H223" i="5"/>
  <c r="K218" i="5"/>
  <c r="N213" i="5"/>
  <c r="J209" i="5"/>
  <c r="M204" i="5"/>
  <c r="I200" i="5"/>
  <c r="L195" i="5"/>
  <c r="H191" i="5"/>
  <c r="K186" i="5"/>
  <c r="N181" i="5"/>
  <c r="J177" i="5"/>
  <c r="M172" i="5"/>
  <c r="I168" i="5"/>
  <c r="L163" i="5"/>
  <c r="H159" i="5"/>
  <c r="K154" i="5"/>
  <c r="N149" i="5"/>
  <c r="H569" i="5"/>
  <c r="P454" i="5"/>
  <c r="K424" i="5"/>
  <c r="I402" i="5"/>
  <c r="R389" i="5"/>
  <c r="H374" i="5"/>
  <c r="L363" i="5"/>
  <c r="T351" i="5"/>
  <c r="H339" i="5"/>
  <c r="H327" i="5"/>
  <c r="H317" i="5"/>
  <c r="H307" i="5"/>
  <c r="H295" i="5"/>
  <c r="O286" i="5"/>
  <c r="Q280" i="5"/>
  <c r="O274" i="5"/>
  <c r="T268" i="5"/>
  <c r="O262" i="5"/>
  <c r="H257" i="5"/>
  <c r="N251" i="5"/>
  <c r="J245" i="5"/>
  <c r="P240" i="5"/>
  <c r="S235" i="5"/>
  <c r="O231" i="5"/>
  <c r="H574" i="5"/>
  <c r="Q440" i="5"/>
  <c r="T411" i="5"/>
  <c r="O395" i="5"/>
  <c r="N378" i="5"/>
  <c r="N360" i="5"/>
  <c r="P254" i="5"/>
  <c r="H455" i="5"/>
  <c r="K382" i="5"/>
  <c r="K355" i="5"/>
  <c r="I337" i="5"/>
  <c r="N318" i="5"/>
  <c r="L300" i="5"/>
  <c r="H461" i="5"/>
  <c r="Q412" i="5"/>
  <c r="U393" i="5"/>
  <c r="J382" i="5"/>
  <c r="J371" i="5"/>
  <c r="I362" i="5"/>
  <c r="H353" i="5"/>
  <c r="P345" i="5"/>
  <c r="I338" i="5"/>
  <c r="Q330" i="5"/>
  <c r="R323" i="5"/>
  <c r="K316" i="5"/>
  <c r="S308" i="5"/>
  <c r="M302" i="5"/>
  <c r="H297" i="5"/>
  <c r="K292" i="5"/>
  <c r="N287" i="5"/>
  <c r="I616" i="5"/>
  <c r="R473" i="5"/>
  <c r="J439" i="5"/>
  <c r="L415" i="5"/>
  <c r="I398" i="5"/>
  <c r="I384" i="5"/>
  <c r="K370" i="5"/>
  <c r="S358" i="5"/>
  <c r="N344" i="5"/>
  <c r="O334" i="5"/>
  <c r="O326" i="5"/>
  <c r="O318" i="5"/>
  <c r="O310" i="5"/>
  <c r="O302" i="5"/>
  <c r="O294" i="5"/>
  <c r="T286" i="5"/>
  <c r="O279" i="5"/>
  <c r="H274" i="5"/>
  <c r="M268" i="5"/>
  <c r="I262" i="5"/>
  <c r="P256" i="5"/>
  <c r="H251" i="5"/>
  <c r="S244" i="5"/>
  <c r="K240" i="5"/>
  <c r="N235" i="5"/>
  <c r="J231" i="5"/>
  <c r="M226" i="5"/>
  <c r="I222" i="5"/>
  <c r="L217" i="5"/>
  <c r="H213" i="5"/>
  <c r="L449" i="5"/>
  <c r="J425" i="5"/>
  <c r="N402" i="5"/>
  <c r="M388" i="5"/>
  <c r="H370" i="5"/>
  <c r="O358" i="5"/>
  <c r="R345" i="5"/>
  <c r="K336" i="5"/>
  <c r="K328" i="5"/>
  <c r="K320" i="5"/>
  <c r="K312" i="5"/>
  <c r="K304" i="5"/>
  <c r="K296" i="5"/>
  <c r="M288" i="5"/>
  <c r="P281" i="5"/>
  <c r="Q274" i="5"/>
  <c r="Q267" i="5"/>
  <c r="R260" i="5"/>
  <c r="N621" i="5"/>
  <c r="R457" i="5"/>
  <c r="P414" i="5"/>
  <c r="T400" i="5"/>
  <c r="I382" i="5"/>
  <c r="N368" i="5"/>
  <c r="T355" i="5"/>
  <c r="I344" i="5"/>
  <c r="K334" i="5"/>
  <c r="K326" i="5"/>
  <c r="K318" i="5"/>
  <c r="K310" i="5"/>
  <c r="K302" i="5"/>
  <c r="K294" i="5"/>
  <c r="Q286" i="5"/>
  <c r="H280" i="5"/>
  <c r="P274" i="5"/>
  <c r="K268" i="5"/>
  <c r="Q262" i="5"/>
  <c r="I257" i="5"/>
  <c r="U250" i="5"/>
  <c r="K245" i="5"/>
  <c r="Q240" i="5"/>
  <c r="T235" i="5"/>
  <c r="P231" i="5"/>
  <c r="S226" i="5"/>
  <c r="O222" i="5"/>
  <c r="R217" i="5"/>
  <c r="U212" i="5"/>
  <c r="Q208" i="5"/>
  <c r="T203" i="5"/>
  <c r="P199" i="5"/>
  <c r="S194" i="5"/>
  <c r="O190" i="5"/>
  <c r="R185" i="5"/>
  <c r="U180" i="5"/>
  <c r="Q176" i="5"/>
  <c r="T171" i="5"/>
  <c r="P167" i="5"/>
  <c r="S162" i="5"/>
  <c r="O158" i="5"/>
  <c r="R153" i="5"/>
  <c r="I802" i="5"/>
  <c r="K530" i="5"/>
  <c r="T451" i="5"/>
  <c r="N421" i="5"/>
  <c r="S400" i="5"/>
  <c r="N386" i="5"/>
  <c r="M372" i="5"/>
  <c r="H362" i="5"/>
  <c r="O350" i="5"/>
  <c r="H338" i="5"/>
  <c r="I326" i="5"/>
  <c r="I316" i="5"/>
  <c r="H306" i="5"/>
  <c r="I294" i="5"/>
  <c r="R285" i="5"/>
  <c r="L279" i="5"/>
  <c r="R273" i="5"/>
  <c r="J268" i="5"/>
  <c r="T261" i="5"/>
  <c r="M256" i="5"/>
  <c r="S250" i="5"/>
  <c r="O244" i="5"/>
  <c r="H240" i="5"/>
  <c r="K235" i="5"/>
  <c r="N230" i="5"/>
  <c r="M542" i="5"/>
  <c r="H438" i="5"/>
  <c r="U409" i="5"/>
  <c r="S249" i="5"/>
  <c r="O444" i="5"/>
  <c r="K375" i="5"/>
  <c r="O351" i="5"/>
  <c r="T332" i="5"/>
  <c r="R314" i="5"/>
  <c r="P296" i="5"/>
  <c r="R449" i="5"/>
  <c r="P406" i="5"/>
  <c r="Q392" i="5"/>
  <c r="S380" i="5"/>
  <c r="I370" i="5"/>
  <c r="H361" i="5"/>
  <c r="N351" i="5"/>
  <c r="O344" i="5"/>
  <c r="P337" i="5"/>
  <c r="I330" i="5"/>
  <c r="Q322" i="5"/>
  <c r="J315" i="5"/>
  <c r="R307" i="5"/>
  <c r="T301" i="5"/>
  <c r="O296" i="5"/>
  <c r="R291" i="5"/>
  <c r="U286" i="5"/>
  <c r="I584" i="5"/>
  <c r="I464" i="5"/>
  <c r="O436" i="5"/>
  <c r="P412" i="5"/>
  <c r="P396" i="5"/>
  <c r="R382" i="5"/>
  <c r="U368" i="5"/>
  <c r="K357" i="5"/>
  <c r="L343" i="5"/>
  <c r="N333" i="5"/>
  <c r="N325" i="5"/>
  <c r="N317" i="5"/>
  <c r="N309" i="5"/>
  <c r="N301" i="5"/>
  <c r="N293" i="5"/>
  <c r="J285" i="5"/>
  <c r="T278" i="5"/>
  <c r="L273" i="5"/>
  <c r="R267" i="5"/>
  <c r="M261" i="5"/>
  <c r="U255" i="5"/>
  <c r="M250" i="5"/>
  <c r="I244" i="5"/>
  <c r="R239" i="5"/>
  <c r="U234" i="5"/>
  <c r="Q230" i="5"/>
  <c r="T225" i="5"/>
  <c r="P221" i="5"/>
  <c r="S216" i="5"/>
  <c r="N557" i="5"/>
  <c r="H447" i="5"/>
  <c r="P422" i="5"/>
  <c r="N399" i="5"/>
  <c r="U386" i="5"/>
  <c r="Q368" i="5"/>
  <c r="J357" i="5"/>
  <c r="M344" i="5"/>
  <c r="L335" i="5"/>
  <c r="L327" i="5"/>
  <c r="L319" i="5"/>
  <c r="L311" i="5"/>
  <c r="L303" i="5"/>
  <c r="L295" i="5"/>
  <c r="P287" i="5"/>
  <c r="U280" i="5"/>
  <c r="J273" i="5"/>
  <c r="K266" i="5"/>
  <c r="K259" i="5"/>
  <c r="N589" i="5"/>
  <c r="Q454" i="5"/>
  <c r="H412" i="5"/>
  <c r="L399" i="5"/>
  <c r="P380" i="5"/>
  <c r="L367" i="5"/>
  <c r="P354" i="5"/>
  <c r="R341" i="5"/>
  <c r="J333" i="5"/>
  <c r="J325" i="5"/>
  <c r="J317" i="5"/>
  <c r="J309" i="5"/>
  <c r="J301" i="5"/>
  <c r="J293" i="5"/>
  <c r="S285" i="5"/>
  <c r="M279" i="5"/>
  <c r="T273" i="5"/>
  <c r="P267" i="5"/>
  <c r="U261" i="5"/>
  <c r="N256" i="5"/>
  <c r="J250" i="5"/>
  <c r="Q244" i="5"/>
  <c r="I240" i="5"/>
  <c r="L235" i="5"/>
  <c r="H231" i="5"/>
  <c r="K226" i="5"/>
  <c r="N221" i="5"/>
  <c r="J217" i="5"/>
  <c r="M212" i="5"/>
  <c r="I208" i="5"/>
  <c r="L203" i="5"/>
  <c r="H199" i="5"/>
  <c r="K194" i="5"/>
  <c r="N189" i="5"/>
  <c r="J185" i="5"/>
  <c r="M180" i="5"/>
  <c r="I176" i="5"/>
  <c r="L171" i="5"/>
  <c r="H167" i="5"/>
  <c r="K162" i="5"/>
  <c r="N157" i="5"/>
  <c r="J153" i="5"/>
  <c r="I671" i="5"/>
  <c r="N501" i="5"/>
  <c r="I446" i="5"/>
  <c r="S418" i="5"/>
  <c r="H399" i="5"/>
  <c r="N383" i="5"/>
  <c r="H371" i="5"/>
  <c r="Q360" i="5"/>
  <c r="J349" i="5"/>
  <c r="H335" i="5"/>
  <c r="H325" i="5"/>
  <c r="H315" i="5"/>
  <c r="H303" i="5"/>
  <c r="H293" i="5"/>
  <c r="U284" i="5"/>
  <c r="O278" i="5"/>
  <c r="H273" i="5"/>
  <c r="N267" i="5"/>
  <c r="J261" i="5"/>
  <c r="P255" i="5"/>
  <c r="I250" i="5"/>
  <c r="S243" i="5"/>
  <c r="O239" i="5"/>
  <c r="R234" i="5"/>
  <c r="U229" i="5"/>
  <c r="O510" i="5"/>
  <c r="L435" i="5"/>
  <c r="I408" i="5"/>
  <c r="H391" i="5"/>
  <c r="K372" i="5"/>
  <c r="R356" i="5"/>
  <c r="J345" i="5"/>
  <c r="U327" i="5"/>
  <c r="U295" i="5"/>
  <c r="L283" i="5"/>
  <c r="S277" i="5"/>
  <c r="O271" i="5"/>
  <c r="H266" i="5"/>
  <c r="M260" i="5"/>
  <c r="I254" i="5"/>
  <c r="P248" i="5"/>
  <c r="J243" i="5"/>
  <c r="M238" i="5"/>
  <c r="I234" i="5"/>
  <c r="L229" i="5"/>
  <c r="H225" i="5"/>
  <c r="K220" i="5"/>
  <c r="N215" i="5"/>
  <c r="J211" i="5"/>
  <c r="M206" i="5"/>
  <c r="I202" i="5"/>
  <c r="L197" i="5"/>
  <c r="H193" i="5"/>
  <c r="K188" i="5"/>
  <c r="I560" i="5"/>
  <c r="N453" i="5"/>
  <c r="O245" i="5"/>
  <c r="Q430" i="5"/>
  <c r="Q369" i="5"/>
  <c r="N350" i="5"/>
  <c r="L332" i="5"/>
  <c r="J314" i="5"/>
  <c r="H296" i="5"/>
  <c r="K448" i="5"/>
  <c r="T405" i="5"/>
  <c r="T391" i="5"/>
  <c r="H380" i="5"/>
  <c r="P369" i="5"/>
  <c r="O360" i="5"/>
  <c r="U350" i="5"/>
  <c r="N343" i="5"/>
  <c r="O336" i="5"/>
  <c r="H329" i="5"/>
  <c r="P321" i="5"/>
  <c r="Q314" i="5"/>
  <c r="J307" i="5"/>
  <c r="L301" i="5"/>
  <c r="N295" i="5"/>
  <c r="J291" i="5"/>
  <c r="M286" i="5"/>
  <c r="M571" i="5"/>
  <c r="K458" i="5"/>
  <c r="T433" i="5"/>
  <c r="U410" i="5"/>
  <c r="T394" i="5"/>
  <c r="J379" i="5"/>
  <c r="P367" i="5"/>
  <c r="I356" i="5"/>
  <c r="R340" i="5"/>
  <c r="O332" i="5"/>
  <c r="O324" i="5"/>
  <c r="O316" i="5"/>
  <c r="O308" i="5"/>
  <c r="O300" i="5"/>
  <c r="O292" i="5"/>
  <c r="M284" i="5"/>
  <c r="I278" i="5"/>
  <c r="P272" i="5"/>
  <c r="H267" i="5"/>
  <c r="S260" i="5"/>
  <c r="J255" i="5"/>
  <c r="Q249" i="5"/>
  <c r="N243" i="5"/>
  <c r="J239" i="5"/>
  <c r="M234" i="5"/>
  <c r="I230" i="5"/>
  <c r="L225" i="5"/>
  <c r="H221" i="5"/>
  <c r="K216" i="5"/>
  <c r="K538" i="5"/>
  <c r="M444" i="5"/>
  <c r="T419" i="5"/>
  <c r="H398" i="5"/>
  <c r="M385" i="5"/>
  <c r="M367" i="5"/>
  <c r="S354" i="5"/>
  <c r="H343" i="5"/>
  <c r="L334" i="5"/>
  <c r="L326" i="5"/>
  <c r="L318" i="5"/>
  <c r="L310" i="5"/>
  <c r="L302" i="5"/>
  <c r="L294" i="5"/>
  <c r="S286" i="5"/>
  <c r="I280" i="5"/>
  <c r="O272" i="5"/>
  <c r="P265" i="5"/>
  <c r="Q258" i="5"/>
  <c r="M518" i="5"/>
  <c r="U451" i="5"/>
  <c r="M410" i="5"/>
  <c r="N394" i="5"/>
  <c r="T378" i="5"/>
  <c r="R364" i="5"/>
  <c r="J353" i="5"/>
  <c r="M340" i="5"/>
  <c r="J332" i="5"/>
  <c r="J324" i="5"/>
  <c r="J316" i="5"/>
  <c r="J308" i="5"/>
  <c r="J300" i="5"/>
  <c r="J292" i="5"/>
  <c r="K284" i="5"/>
  <c r="Q278" i="5"/>
  <c r="I273" i="5"/>
  <c r="U266" i="5"/>
  <c r="K261" i="5"/>
  <c r="R255" i="5"/>
  <c r="O249" i="5"/>
  <c r="T243" i="5"/>
  <c r="P239" i="5"/>
  <c r="S234" i="5"/>
  <c r="O230" i="5"/>
  <c r="R225" i="5"/>
  <c r="U220" i="5"/>
  <c r="Q216" i="5"/>
  <c r="T211" i="5"/>
  <c r="P207" i="5"/>
  <c r="S202" i="5"/>
  <c r="O198" i="5"/>
  <c r="R193" i="5"/>
  <c r="U188" i="5"/>
  <c r="Q184" i="5"/>
  <c r="T179" i="5"/>
  <c r="P175" i="5"/>
  <c r="S170" i="5"/>
  <c r="O166" i="5"/>
  <c r="R161" i="5"/>
  <c r="U156" i="5"/>
  <c r="Q152" i="5"/>
  <c r="S658" i="5"/>
  <c r="J481" i="5"/>
  <c r="M443" i="5"/>
  <c r="M416" i="5"/>
  <c r="Q397" i="5"/>
  <c r="H382" i="5"/>
  <c r="R369" i="5"/>
  <c r="M359" i="5"/>
  <c r="S346" i="5"/>
  <c r="I334" i="5"/>
  <c r="I324" i="5"/>
  <c r="H314" i="5"/>
  <c r="I302" i="5"/>
  <c r="I292" i="5"/>
  <c r="J284" i="5"/>
  <c r="T277" i="5"/>
  <c r="M272" i="5"/>
  <c r="S266" i="5"/>
  <c r="O260" i="5"/>
  <c r="U254" i="5"/>
  <c r="N249" i="5"/>
  <c r="K243" i="5"/>
  <c r="N238" i="5"/>
  <c r="J234" i="5"/>
  <c r="M229" i="5"/>
  <c r="R505" i="5"/>
  <c r="R432" i="5"/>
  <c r="R406" i="5"/>
  <c r="Q389" i="5"/>
  <c r="O369" i="5"/>
  <c r="P355" i="5"/>
  <c r="U343" i="5"/>
  <c r="U320" i="5"/>
  <c r="U288" i="5"/>
  <c r="R282" i="5"/>
  <c r="H277" i="5"/>
  <c r="T270" i="5"/>
  <c r="L265" i="5"/>
  <c r="R259" i="5"/>
  <c r="M253" i="5"/>
  <c r="U247" i="5"/>
  <c r="Q242" i="5"/>
  <c r="T237" i="5"/>
  <c r="P233" i="5"/>
  <c r="S228" i="5"/>
  <c r="O224" i="5"/>
  <c r="R219" i="5"/>
  <c r="U214" i="5"/>
  <c r="Q210" i="5"/>
  <c r="T205" i="5"/>
  <c r="P201" i="5"/>
  <c r="S196" i="5"/>
  <c r="O192" i="5"/>
  <c r="R187" i="5"/>
  <c r="T554" i="5"/>
  <c r="S450" i="5"/>
  <c r="R423" i="5"/>
  <c r="S649" i="5"/>
  <c r="M420" i="5"/>
  <c r="T364" i="5"/>
  <c r="R346" i="5"/>
  <c r="P328" i="5"/>
  <c r="U309" i="5"/>
  <c r="S291" i="5"/>
  <c r="U436" i="5"/>
  <c r="N404" i="5"/>
  <c r="I389" i="5"/>
  <c r="K377" i="5"/>
  <c r="U366" i="5"/>
  <c r="T357" i="5"/>
  <c r="T349" i="5"/>
  <c r="M342" i="5"/>
  <c r="U334" i="5"/>
  <c r="O328" i="5"/>
  <c r="H321" i="5"/>
  <c r="P313" i="5"/>
  <c r="Q306" i="5"/>
  <c r="S300" i="5"/>
  <c r="U294" i="5"/>
  <c r="Q290" i="5"/>
  <c r="T285" i="5"/>
  <c r="O552" i="5"/>
  <c r="I455" i="5"/>
  <c r="P431" i="5"/>
  <c r="L407" i="5"/>
  <c r="J393" i="5"/>
  <c r="S377" i="5"/>
  <c r="L366" i="5"/>
  <c r="O353" i="5"/>
  <c r="P339" i="5"/>
  <c r="N331" i="5"/>
  <c r="N323" i="5"/>
  <c r="N315" i="5"/>
  <c r="N307" i="5"/>
  <c r="N299" i="5"/>
  <c r="N291" i="5"/>
  <c r="R283" i="5"/>
  <c r="M277" i="5"/>
  <c r="U271" i="5"/>
  <c r="M266" i="5"/>
  <c r="I260" i="5"/>
  <c r="N254" i="5"/>
  <c r="K248" i="5"/>
  <c r="U242" i="5"/>
  <c r="Q238" i="5"/>
  <c r="T233" i="5"/>
  <c r="P229" i="5"/>
  <c r="S224" i="5"/>
  <c r="O220" i="5"/>
  <c r="R215" i="5"/>
  <c r="L507" i="5"/>
  <c r="S441" i="5"/>
  <c r="O412" i="5"/>
  <c r="K396" i="5"/>
  <c r="M382" i="5"/>
  <c r="K366" i="5"/>
  <c r="N353" i="5"/>
  <c r="S341" i="5"/>
  <c r="K333" i="5"/>
  <c r="K325" i="5"/>
  <c r="K317" i="5"/>
  <c r="K309" i="5"/>
  <c r="K301" i="5"/>
  <c r="K293" i="5"/>
  <c r="U285" i="5"/>
  <c r="N279" i="5"/>
  <c r="T271" i="5"/>
  <c r="U264" i="5"/>
  <c r="J257" i="5"/>
  <c r="M492" i="5"/>
  <c r="K449" i="5"/>
  <c r="O408" i="5"/>
  <c r="L391" i="5"/>
  <c r="J377" i="5"/>
  <c r="P363" i="5"/>
  <c r="U351" i="5"/>
  <c r="I339" i="5"/>
  <c r="I331" i="5"/>
  <c r="I323" i="5"/>
  <c r="I315" i="5"/>
  <c r="I307" i="5"/>
  <c r="I299" i="5"/>
  <c r="I291" i="5"/>
  <c r="P283" i="5"/>
  <c r="U277" i="5"/>
  <c r="N272" i="5"/>
  <c r="J266" i="5"/>
  <c r="Q260" i="5"/>
  <c r="L254" i="5"/>
  <c r="S248" i="5"/>
  <c r="L243" i="5"/>
  <c r="H239" i="5"/>
  <c r="K234" i="5"/>
  <c r="N229" i="5"/>
  <c r="J225" i="5"/>
  <c r="M220" i="5"/>
  <c r="I216" i="5"/>
  <c r="L211" i="5"/>
  <c r="H207" i="5"/>
  <c r="K202" i="5"/>
  <c r="N197" i="5"/>
  <c r="J193" i="5"/>
  <c r="M188" i="5"/>
  <c r="I184" i="5"/>
  <c r="L179" i="5"/>
  <c r="H175" i="5"/>
  <c r="K170" i="5"/>
  <c r="U403" i="5"/>
  <c r="I312" i="5"/>
  <c r="P258" i="5"/>
  <c r="S218" i="5"/>
  <c r="O182" i="5"/>
  <c r="M156" i="5"/>
  <c r="P438" i="5"/>
  <c r="M368" i="5"/>
  <c r="H323" i="5"/>
  <c r="N283" i="5"/>
  <c r="S259" i="5"/>
  <c r="U237" i="5"/>
  <c r="T426" i="5"/>
  <c r="I368" i="5"/>
  <c r="U336" i="5"/>
  <c r="P285" i="5"/>
  <c r="M274" i="5"/>
  <c r="N262" i="5"/>
  <c r="R250" i="5"/>
  <c r="O240" i="5"/>
  <c r="U230" i="5"/>
  <c r="T221" i="5"/>
  <c r="S212" i="5"/>
  <c r="R203" i="5"/>
  <c r="Q194" i="5"/>
  <c r="P185" i="5"/>
  <c r="K440" i="5"/>
  <c r="S401" i="5"/>
  <c r="P387" i="5"/>
  <c r="I375" i="5"/>
  <c r="R361" i="5"/>
  <c r="M351" i="5"/>
  <c r="U338" i="5"/>
  <c r="U330" i="5"/>
  <c r="U322" i="5"/>
  <c r="U314" i="5"/>
  <c r="U306" i="5"/>
  <c r="U298" i="5"/>
  <c r="U290" i="5"/>
  <c r="Q282" i="5"/>
  <c r="Q275" i="5"/>
  <c r="R268" i="5"/>
  <c r="R261" i="5"/>
  <c r="S254" i="5"/>
  <c r="H247" i="5"/>
  <c r="O241" i="5"/>
  <c r="R236" i="5"/>
  <c r="U231" i="5"/>
  <c r="Q227" i="5"/>
  <c r="T222" i="5"/>
  <c r="P218" i="5"/>
  <c r="S213" i="5"/>
  <c r="O209" i="5"/>
  <c r="R204" i="5"/>
  <c r="N669" i="5"/>
  <c r="P479" i="5"/>
  <c r="M434" i="5"/>
  <c r="K409" i="5"/>
  <c r="S393" i="5"/>
  <c r="O376" i="5"/>
  <c r="K365" i="5"/>
  <c r="L351" i="5"/>
  <c r="S338" i="5"/>
  <c r="S330" i="5"/>
  <c r="S322" i="5"/>
  <c r="S314" i="5"/>
  <c r="S306" i="5"/>
  <c r="S298" i="5"/>
  <c r="S290" i="5"/>
  <c r="T283" i="5"/>
  <c r="P277" i="5"/>
  <c r="H272" i="5"/>
  <c r="P266" i="5"/>
  <c r="K260" i="5"/>
  <c r="Q254" i="5"/>
  <c r="I249" i="5"/>
  <c r="H243" i="5"/>
  <c r="K238" i="5"/>
  <c r="N233" i="5"/>
  <c r="J229" i="5"/>
  <c r="M224" i="5"/>
  <c r="I220" i="5"/>
  <c r="L215" i="5"/>
  <c r="H211" i="5"/>
  <c r="K206" i="5"/>
  <c r="N201" i="5"/>
  <c r="J197" i="5"/>
  <c r="M192" i="5"/>
  <c r="I188" i="5"/>
  <c r="L183" i="5"/>
  <c r="H179" i="5"/>
  <c r="K174" i="5"/>
  <c r="N169" i="5"/>
  <c r="J165" i="5"/>
  <c r="M160" i="5"/>
  <c r="I156" i="5"/>
  <c r="L151" i="5"/>
  <c r="Q348" i="5"/>
  <c r="P311" i="5"/>
  <c r="M280" i="5"/>
  <c r="Q237" i="5"/>
  <c r="Q223" i="5"/>
  <c r="I209" i="5"/>
  <c r="O199" i="5"/>
  <c r="T192" i="5"/>
  <c r="O185" i="5"/>
  <c r="R179" i="5"/>
  <c r="S172" i="5"/>
  <c r="N166" i="5"/>
  <c r="O159" i="5"/>
  <c r="L153" i="5"/>
  <c r="I148" i="5"/>
  <c r="L143" i="5"/>
  <c r="H139" i="5"/>
  <c r="K134" i="5"/>
  <c r="N129" i="5"/>
  <c r="J125" i="5"/>
  <c r="M120" i="5"/>
  <c r="I116" i="5"/>
  <c r="L111" i="5"/>
  <c r="H107" i="5"/>
  <c r="K102" i="5"/>
  <c r="N97" i="5"/>
  <c r="J93" i="5"/>
  <c r="M88" i="5"/>
  <c r="I84" i="5"/>
  <c r="L79" i="5"/>
  <c r="H75" i="5"/>
  <c r="K70" i="5"/>
  <c r="N65" i="5"/>
  <c r="J61" i="5"/>
  <c r="M56" i="5"/>
  <c r="I52" i="5"/>
  <c r="L47" i="5"/>
  <c r="H43" i="5"/>
  <c r="K38" i="5"/>
  <c r="N33" i="5"/>
  <c r="J29" i="5"/>
  <c r="M24" i="5"/>
  <c r="I20" i="5"/>
  <c r="M393" i="5"/>
  <c r="N273" i="5"/>
  <c r="N242" i="5"/>
  <c r="K227" i="5"/>
  <c r="S215" i="5"/>
  <c r="H205" i="5"/>
  <c r="K195" i="5"/>
  <c r="U187" i="5"/>
  <c r="H181" i="5"/>
  <c r="N175" i="5"/>
  <c r="K169" i="5"/>
  <c r="Q163" i="5"/>
  <c r="H158" i="5"/>
  <c r="S151" i="5"/>
  <c r="N146" i="5"/>
  <c r="J142" i="5"/>
  <c r="M137" i="5"/>
  <c r="I133" i="5"/>
  <c r="L128" i="5"/>
  <c r="H124" i="5"/>
  <c r="K119" i="5"/>
  <c r="N114" i="5"/>
  <c r="J110" i="5"/>
  <c r="M105" i="5"/>
  <c r="I101" i="5"/>
  <c r="L96" i="5"/>
  <c r="H92" i="5"/>
  <c r="K87" i="5"/>
  <c r="N82" i="5"/>
  <c r="J78" i="5"/>
  <c r="M73" i="5"/>
  <c r="I69" i="5"/>
  <c r="L64" i="5"/>
  <c r="H60" i="5"/>
  <c r="K55" i="5"/>
  <c r="N50" i="5"/>
  <c r="J46" i="5"/>
  <c r="M41" i="5"/>
  <c r="I37" i="5"/>
  <c r="H385" i="5"/>
  <c r="I304" i="5"/>
  <c r="K252" i="5"/>
  <c r="O214" i="5"/>
  <c r="R177" i="5"/>
  <c r="S154" i="5"/>
  <c r="I430" i="5"/>
  <c r="Q364" i="5"/>
  <c r="I318" i="5"/>
  <c r="N281" i="5"/>
  <c r="R257" i="5"/>
  <c r="L236" i="5"/>
  <c r="K416" i="5"/>
  <c r="I363" i="5"/>
  <c r="U335" i="5"/>
  <c r="T284" i="5"/>
  <c r="Q273" i="5"/>
  <c r="S261" i="5"/>
  <c r="H250" i="5"/>
  <c r="N239" i="5"/>
  <c r="M230" i="5"/>
  <c r="L221" i="5"/>
  <c r="K212" i="5"/>
  <c r="J203" i="5"/>
  <c r="I194" i="5"/>
  <c r="H185" i="5"/>
  <c r="I432" i="5"/>
  <c r="J400" i="5"/>
  <c r="I386" i="5"/>
  <c r="R373" i="5"/>
  <c r="M360" i="5"/>
  <c r="K350" i="5"/>
  <c r="T337" i="5"/>
  <c r="T329" i="5"/>
  <c r="T321" i="5"/>
  <c r="T313" i="5"/>
  <c r="T305" i="5"/>
  <c r="T297" i="5"/>
  <c r="T289" i="5"/>
  <c r="J281" i="5"/>
  <c r="K274" i="5"/>
  <c r="K267" i="5"/>
  <c r="L260" i="5"/>
  <c r="L253" i="5"/>
  <c r="M246" i="5"/>
  <c r="N240" i="5"/>
  <c r="J236" i="5"/>
  <c r="M231" i="5"/>
  <c r="I227" i="5"/>
  <c r="L222" i="5"/>
  <c r="H218" i="5"/>
  <c r="K213" i="5"/>
  <c r="N208" i="5"/>
  <c r="J204" i="5"/>
  <c r="N637" i="5"/>
  <c r="T458" i="5"/>
  <c r="K426" i="5"/>
  <c r="S407" i="5"/>
  <c r="I392" i="5"/>
  <c r="H375" i="5"/>
  <c r="I364" i="5"/>
  <c r="R348" i="5"/>
  <c r="R337" i="5"/>
  <c r="R329" i="5"/>
  <c r="R321" i="5"/>
  <c r="R313" i="5"/>
  <c r="R305" i="5"/>
  <c r="R297" i="5"/>
  <c r="R289" i="5"/>
  <c r="J283" i="5"/>
  <c r="U276" i="5"/>
  <c r="M271" i="5"/>
  <c r="T265" i="5"/>
  <c r="P259" i="5"/>
  <c r="U253" i="5"/>
  <c r="N248" i="5"/>
  <c r="O242" i="5"/>
  <c r="R237" i="5"/>
  <c r="U232" i="5"/>
  <c r="Q228" i="5"/>
  <c r="T223" i="5"/>
  <c r="P219" i="5"/>
  <c r="S214" i="5"/>
  <c r="O210" i="5"/>
  <c r="R205" i="5"/>
  <c r="U200" i="5"/>
  <c r="Q196" i="5"/>
  <c r="T191" i="5"/>
  <c r="P187" i="5"/>
  <c r="S182" i="5"/>
  <c r="O178" i="5"/>
  <c r="R173" i="5"/>
  <c r="U168" i="5"/>
  <c r="Q164" i="5"/>
  <c r="T159" i="5"/>
  <c r="P155" i="5"/>
  <c r="S150" i="5"/>
  <c r="Q339" i="5"/>
  <c r="P307" i="5"/>
  <c r="P263" i="5"/>
  <c r="U235" i="5"/>
  <c r="J222" i="5"/>
  <c r="J208" i="5"/>
  <c r="Q198" i="5"/>
  <c r="H192" i="5"/>
  <c r="R184" i="5"/>
  <c r="L178" i="5"/>
  <c r="H172" i="5"/>
  <c r="T165" i="5"/>
  <c r="T158" i="5"/>
  <c r="P152" i="5"/>
  <c r="P147" i="5"/>
  <c r="S142" i="5"/>
  <c r="O138" i="5"/>
  <c r="R133" i="5"/>
  <c r="U128" i="5"/>
  <c r="Q124" i="5"/>
  <c r="T119" i="5"/>
  <c r="P115" i="5"/>
  <c r="S110" i="5"/>
  <c r="O106" i="5"/>
  <c r="R101" i="5"/>
  <c r="U96" i="5"/>
  <c r="Q92" i="5"/>
  <c r="T87" i="5"/>
  <c r="P83" i="5"/>
  <c r="S78" i="5"/>
  <c r="O74" i="5"/>
  <c r="R69" i="5"/>
  <c r="U64" i="5"/>
  <c r="Q60" i="5"/>
  <c r="T55" i="5"/>
  <c r="P51" i="5"/>
  <c r="S46" i="5"/>
  <c r="O42" i="5"/>
  <c r="R37" i="5"/>
  <c r="U32" i="5"/>
  <c r="Q28" i="5"/>
  <c r="T23" i="5"/>
  <c r="P19" i="5"/>
  <c r="J387" i="5"/>
  <c r="T269" i="5"/>
  <c r="T240" i="5"/>
  <c r="U225" i="5"/>
  <c r="N214" i="5"/>
  <c r="U202" i="5"/>
  <c r="M194" i="5"/>
  <c r="J186" i="5"/>
  <c r="L180" i="5"/>
  <c r="R174" i="5"/>
  <c r="O168" i="5"/>
  <c r="U162" i="5"/>
  <c r="M157" i="5"/>
  <c r="I151" i="5"/>
  <c r="U145" i="5"/>
  <c r="Q141" i="5"/>
  <c r="T136" i="5"/>
  <c r="P132" i="5"/>
  <c r="S127" i="5"/>
  <c r="O123" i="5"/>
  <c r="R118" i="5"/>
  <c r="U113" i="5"/>
  <c r="Q109" i="5"/>
  <c r="T104" i="5"/>
  <c r="R276" i="5"/>
  <c r="P372" i="5"/>
  <c r="I296" i="5"/>
  <c r="Q246" i="5"/>
  <c r="R209" i="5"/>
  <c r="U172" i="5"/>
  <c r="I152" i="5"/>
  <c r="O414" i="5"/>
  <c r="K358" i="5"/>
  <c r="H311" i="5"/>
  <c r="J277" i="5"/>
  <c r="K254" i="5"/>
  <c r="Q233" i="5"/>
  <c r="H405" i="5"/>
  <c r="L359" i="5"/>
  <c r="U328" i="5"/>
  <c r="I284" i="5"/>
  <c r="K272" i="5"/>
  <c r="H261" i="5"/>
  <c r="L249" i="5"/>
  <c r="U238" i="5"/>
  <c r="T229" i="5"/>
  <c r="S220" i="5"/>
  <c r="R211" i="5"/>
  <c r="Q202" i="5"/>
  <c r="P193" i="5"/>
  <c r="O184" i="5"/>
  <c r="O429" i="5"/>
  <c r="S398" i="5"/>
  <c r="S384" i="5"/>
  <c r="S370" i="5"/>
  <c r="H359" i="5"/>
  <c r="U348" i="5"/>
  <c r="S336" i="5"/>
  <c r="S328" i="5"/>
  <c r="S320" i="5"/>
  <c r="S312" i="5"/>
  <c r="S304" i="5"/>
  <c r="S296" i="5"/>
  <c r="S288" i="5"/>
  <c r="O280" i="5"/>
  <c r="P273" i="5"/>
  <c r="Q266" i="5"/>
  <c r="Q259" i="5"/>
  <c r="R252" i="5"/>
  <c r="R245" i="5"/>
  <c r="U239" i="5"/>
  <c r="Q235" i="5"/>
  <c r="T230" i="5"/>
  <c r="P226" i="5"/>
  <c r="S221" i="5"/>
  <c r="O217" i="5"/>
  <c r="R212" i="5"/>
  <c r="U207" i="5"/>
  <c r="Q203" i="5"/>
  <c r="N605" i="5"/>
  <c r="H453" i="5"/>
  <c r="I423" i="5"/>
  <c r="M406" i="5"/>
  <c r="R390" i="5"/>
  <c r="Q373" i="5"/>
  <c r="O361" i="5"/>
  <c r="P347" i="5"/>
  <c r="Q336" i="5"/>
  <c r="Q328" i="5"/>
  <c r="Q320" i="5"/>
  <c r="Q312" i="5"/>
  <c r="Q304" i="5"/>
  <c r="Q296" i="5"/>
  <c r="Q288" i="5"/>
  <c r="P282" i="5"/>
  <c r="K276" i="5"/>
  <c r="Q270" i="5"/>
  <c r="I265" i="5"/>
  <c r="U258" i="5"/>
  <c r="K253" i="5"/>
  <c r="R247" i="5"/>
  <c r="N241" i="5"/>
  <c r="J237" i="5"/>
  <c r="M232" i="5"/>
  <c r="I228" i="5"/>
  <c r="L223" i="5"/>
  <c r="H219" i="5"/>
  <c r="K214" i="5"/>
  <c r="N209" i="5"/>
  <c r="J205" i="5"/>
  <c r="M200" i="5"/>
  <c r="I196" i="5"/>
  <c r="L191" i="5"/>
  <c r="H187" i="5"/>
  <c r="K182" i="5"/>
  <c r="N177" i="5"/>
  <c r="J173" i="5"/>
  <c r="M168" i="5"/>
  <c r="I164" i="5"/>
  <c r="L159" i="5"/>
  <c r="H155" i="5"/>
  <c r="K150" i="5"/>
  <c r="P335" i="5"/>
  <c r="P303" i="5"/>
  <c r="J260" i="5"/>
  <c r="U233" i="5"/>
  <c r="S219" i="5"/>
  <c r="J207" i="5"/>
  <c r="U197" i="5"/>
  <c r="K191" i="5"/>
  <c r="U183" i="5"/>
  <c r="Q177" i="5"/>
  <c r="M171" i="5"/>
  <c r="I165" i="5"/>
  <c r="I158" i="5"/>
  <c r="U151" i="5"/>
  <c r="H147" i="5"/>
  <c r="K142" i="5"/>
  <c r="N137" i="5"/>
  <c r="J133" i="5"/>
  <c r="M128" i="5"/>
  <c r="I124" i="5"/>
  <c r="L119" i="5"/>
  <c r="H115" i="5"/>
  <c r="K110" i="5"/>
  <c r="N105" i="5"/>
  <c r="J101" i="5"/>
  <c r="M96" i="5"/>
  <c r="I92" i="5"/>
  <c r="L87" i="5"/>
  <c r="H83" i="5"/>
  <c r="K78" i="5"/>
  <c r="N73" i="5"/>
  <c r="J69" i="5"/>
  <c r="M64" i="5"/>
  <c r="I60" i="5"/>
  <c r="L55" i="5"/>
  <c r="H51" i="5"/>
  <c r="K46" i="5"/>
  <c r="N41" i="5"/>
  <c r="J37" i="5"/>
  <c r="M32" i="5"/>
  <c r="I28" i="5"/>
  <c r="L23" i="5"/>
  <c r="H19" i="5"/>
  <c r="S382" i="5"/>
  <c r="O266" i="5"/>
  <c r="I239" i="5"/>
  <c r="R224" i="5"/>
  <c r="I213" i="5"/>
  <c r="U201" i="5"/>
  <c r="Q193" i="5"/>
  <c r="M185" i="5"/>
  <c r="Q179" i="5"/>
  <c r="H174" i="5"/>
  <c r="S167" i="5"/>
  <c r="J162" i="5"/>
  <c r="R156" i="5"/>
  <c r="M150" i="5"/>
  <c r="M145" i="5"/>
  <c r="I141" i="5"/>
  <c r="L136" i="5"/>
  <c r="H132" i="5"/>
  <c r="K127" i="5"/>
  <c r="N122" i="5"/>
  <c r="J118" i="5"/>
  <c r="M113" i="5"/>
  <c r="I109" i="5"/>
  <c r="L104" i="5"/>
  <c r="H100" i="5"/>
  <c r="K95" i="5"/>
  <c r="N90" i="5"/>
  <c r="J86" i="5"/>
  <c r="M81" i="5"/>
  <c r="I77" i="5"/>
  <c r="L72" i="5"/>
  <c r="H68" i="5"/>
  <c r="K63" i="5"/>
  <c r="R269" i="5"/>
  <c r="P359" i="5"/>
  <c r="K288" i="5"/>
  <c r="R241" i="5"/>
  <c r="U204" i="5"/>
  <c r="Q168" i="5"/>
  <c r="O150" i="5"/>
  <c r="P403" i="5"/>
  <c r="O354" i="5"/>
  <c r="I308" i="5"/>
  <c r="I275" i="5"/>
  <c r="J252" i="5"/>
  <c r="H232" i="5"/>
  <c r="N397" i="5"/>
  <c r="K354" i="5"/>
  <c r="U319" i="5"/>
  <c r="H282" i="5"/>
  <c r="I270" i="5"/>
  <c r="H259" i="5"/>
  <c r="J247" i="5"/>
  <c r="L237" i="5"/>
  <c r="K228" i="5"/>
  <c r="J219" i="5"/>
  <c r="I210" i="5"/>
  <c r="H201" i="5"/>
  <c r="N191" i="5"/>
  <c r="K522" i="5"/>
  <c r="L426" i="5"/>
  <c r="L397" i="5"/>
  <c r="H383" i="5"/>
  <c r="N369" i="5"/>
  <c r="S357" i="5"/>
  <c r="Q347" i="5"/>
  <c r="T335" i="5"/>
  <c r="T327" i="5"/>
  <c r="T319" i="5"/>
  <c r="T311" i="5"/>
  <c r="T303" i="5"/>
  <c r="T295" i="5"/>
  <c r="J287" i="5"/>
  <c r="T279" i="5"/>
  <c r="U272" i="5"/>
  <c r="J265" i="5"/>
  <c r="K258" i="5"/>
  <c r="K251" i="5"/>
  <c r="L244" i="5"/>
  <c r="M239" i="5"/>
  <c r="I235" i="5"/>
  <c r="L230" i="5"/>
  <c r="H226" i="5"/>
  <c r="K221" i="5"/>
  <c r="N216" i="5"/>
  <c r="J212" i="5"/>
  <c r="M207" i="5"/>
  <c r="I203" i="5"/>
  <c r="J579" i="5"/>
  <c r="M450" i="5"/>
  <c r="N420" i="5"/>
  <c r="P404" i="5"/>
  <c r="H389" i="5"/>
  <c r="U371" i="5"/>
  <c r="I360" i="5"/>
  <c r="K346" i="5"/>
  <c r="R335" i="5"/>
  <c r="R327" i="5"/>
  <c r="R319" i="5"/>
  <c r="R311" i="5"/>
  <c r="R303" i="5"/>
  <c r="R295" i="5"/>
  <c r="U287" i="5"/>
  <c r="T281" i="5"/>
  <c r="P275" i="5"/>
  <c r="U269" i="5"/>
  <c r="N264" i="5"/>
  <c r="J258" i="5"/>
  <c r="Q252" i="5"/>
  <c r="L246" i="5"/>
  <c r="U240" i="5"/>
  <c r="Q236" i="5"/>
  <c r="T231" i="5"/>
  <c r="P227" i="5"/>
  <c r="S222" i="5"/>
  <c r="O218" i="5"/>
  <c r="R213" i="5"/>
  <c r="U208" i="5"/>
  <c r="Q204" i="5"/>
  <c r="T199" i="5"/>
  <c r="P195" i="5"/>
  <c r="S190" i="5"/>
  <c r="O186" i="5"/>
  <c r="R181" i="5"/>
  <c r="U176" i="5"/>
  <c r="Q172" i="5"/>
  <c r="T167" i="5"/>
  <c r="P163" i="5"/>
  <c r="S158" i="5"/>
  <c r="O154" i="5"/>
  <c r="R149" i="5"/>
  <c r="P331" i="5"/>
  <c r="P299" i="5"/>
  <c r="S251" i="5"/>
  <c r="J232" i="5"/>
  <c r="L218" i="5"/>
  <c r="I206" i="5"/>
  <c r="H197" i="5"/>
  <c r="N190" i="5"/>
  <c r="J183" i="5"/>
  <c r="K176" i="5"/>
  <c r="Q170" i="5"/>
  <c r="N164" i="5"/>
  <c r="O157" i="5"/>
  <c r="J151" i="5"/>
  <c r="O146" i="5"/>
  <c r="R141" i="5"/>
  <c r="U136" i="5"/>
  <c r="Q132" i="5"/>
  <c r="T127" i="5"/>
  <c r="P123" i="5"/>
  <c r="S118" i="5"/>
  <c r="O114" i="5"/>
  <c r="R109" i="5"/>
  <c r="U104" i="5"/>
  <c r="Q100" i="5"/>
  <c r="T95" i="5"/>
  <c r="P91" i="5"/>
  <c r="S86" i="5"/>
  <c r="O82" i="5"/>
  <c r="R77" i="5"/>
  <c r="U72" i="5"/>
  <c r="Q68" i="5"/>
  <c r="T63" i="5"/>
  <c r="P59" i="5"/>
  <c r="S54" i="5"/>
  <c r="O50" i="5"/>
  <c r="R45" i="5"/>
  <c r="U40" i="5"/>
  <c r="Q36" i="5"/>
  <c r="T31" i="5"/>
  <c r="P27" i="5"/>
  <c r="S22" i="5"/>
  <c r="I623" i="5"/>
  <c r="T377" i="5"/>
  <c r="Q256" i="5"/>
  <c r="O237" i="5"/>
  <c r="O223" i="5"/>
  <c r="U210" i="5"/>
  <c r="J200" i="5"/>
  <c r="S192" i="5"/>
  <c r="P184" i="5"/>
  <c r="U178" i="5"/>
  <c r="M173" i="5"/>
  <c r="I167" i="5"/>
  <c r="P161" i="5"/>
  <c r="K155" i="5"/>
  <c r="S149" i="5"/>
  <c r="T144" i="5"/>
  <c r="P140" i="5"/>
  <c r="S135" i="5"/>
  <c r="O131" i="5"/>
  <c r="R126" i="5"/>
  <c r="U121" i="5"/>
  <c r="Q117" i="5"/>
  <c r="T112" i="5"/>
  <c r="P108" i="5"/>
  <c r="S103" i="5"/>
  <c r="O99" i="5"/>
  <c r="R94" i="5"/>
  <c r="U89" i="5"/>
  <c r="Q85" i="5"/>
  <c r="T80" i="5"/>
  <c r="P76" i="5"/>
  <c r="S71" i="5"/>
  <c r="O67" i="5"/>
  <c r="R62" i="5"/>
  <c r="U57" i="5"/>
  <c r="Q53" i="5"/>
  <c r="T48" i="5"/>
  <c r="S262" i="5"/>
  <c r="I348" i="5"/>
  <c r="O281" i="5"/>
  <c r="U236" i="5"/>
  <c r="Q200" i="5"/>
  <c r="N165" i="5"/>
  <c r="I639" i="5"/>
  <c r="U395" i="5"/>
  <c r="N345" i="5"/>
  <c r="H301" i="5"/>
  <c r="P271" i="5"/>
  <c r="Q248" i="5"/>
  <c r="T228" i="5"/>
  <c r="O392" i="5"/>
  <c r="L350" i="5"/>
  <c r="U304" i="5"/>
  <c r="U279" i="5"/>
  <c r="I268" i="5"/>
  <c r="K256" i="5"/>
  <c r="H245" i="5"/>
  <c r="R235" i="5"/>
  <c r="Q226" i="5"/>
  <c r="P217" i="5"/>
  <c r="O208" i="5"/>
  <c r="U198" i="5"/>
  <c r="T189" i="5"/>
  <c r="K466" i="5"/>
  <c r="O413" i="5"/>
  <c r="L395" i="5"/>
  <c r="Q381" i="5"/>
  <c r="T366" i="5"/>
  <c r="Q356" i="5"/>
  <c r="O346" i="5"/>
  <c r="T334" i="5"/>
  <c r="T326" i="5"/>
  <c r="T318" i="5"/>
  <c r="T310" i="5"/>
  <c r="T302" i="5"/>
  <c r="T294" i="5"/>
  <c r="L286" i="5"/>
  <c r="H279" i="5"/>
  <c r="I272" i="5"/>
  <c r="O264" i="5"/>
  <c r="P257" i="5"/>
  <c r="Q250" i="5"/>
  <c r="Q243" i="5"/>
  <c r="T238" i="5"/>
  <c r="P234" i="5"/>
  <c r="S229" i="5"/>
  <c r="O225" i="5"/>
  <c r="R220" i="5"/>
  <c r="U215" i="5"/>
  <c r="Q211" i="5"/>
  <c r="T206" i="5"/>
  <c r="P202" i="5"/>
  <c r="M534" i="5"/>
  <c r="I448" i="5"/>
  <c r="T417" i="5"/>
  <c r="N401" i="5"/>
  <c r="O387" i="5"/>
  <c r="P370" i="5"/>
  <c r="R357" i="5"/>
  <c r="U344" i="5"/>
  <c r="S334" i="5"/>
  <c r="S326" i="5"/>
  <c r="S318" i="5"/>
  <c r="S310" i="5"/>
  <c r="S302" i="5"/>
  <c r="S294" i="5"/>
  <c r="H287" i="5"/>
  <c r="I281" i="5"/>
  <c r="U274" i="5"/>
  <c r="K269" i="5"/>
  <c r="R263" i="5"/>
  <c r="O257" i="5"/>
  <c r="T251" i="5"/>
  <c r="P245" i="5"/>
  <c r="M240" i="5"/>
  <c r="I236" i="5"/>
  <c r="L231" i="5"/>
  <c r="H227" i="5"/>
  <c r="K222" i="5"/>
  <c r="N217" i="5"/>
  <c r="J213" i="5"/>
  <c r="M208" i="5"/>
  <c r="I204" i="5"/>
  <c r="L199" i="5"/>
  <c r="H195" i="5"/>
  <c r="K190" i="5"/>
  <c r="N185" i="5"/>
  <c r="J181" i="5"/>
  <c r="M176" i="5"/>
  <c r="I172" i="5"/>
  <c r="L167" i="5"/>
  <c r="H163" i="5"/>
  <c r="K158" i="5"/>
  <c r="N153" i="5"/>
  <c r="L458" i="5"/>
  <c r="P327" i="5"/>
  <c r="P295" i="5"/>
  <c r="P249" i="5"/>
  <c r="P230" i="5"/>
  <c r="I217" i="5"/>
  <c r="I205" i="5"/>
  <c r="J196" i="5"/>
  <c r="Q189" i="5"/>
  <c r="N182" i="5"/>
  <c r="O175" i="5"/>
  <c r="L169" i="5"/>
  <c r="R163" i="5"/>
  <c r="S156" i="5"/>
  <c r="N150" i="5"/>
  <c r="N145" i="5"/>
  <c r="J141" i="5"/>
  <c r="M136" i="5"/>
  <c r="I132" i="5"/>
  <c r="L127" i="5"/>
  <c r="H123" i="5"/>
  <c r="K118" i="5"/>
  <c r="N113" i="5"/>
  <c r="J109" i="5"/>
  <c r="M104" i="5"/>
  <c r="I100" i="5"/>
  <c r="L95" i="5"/>
  <c r="H91" i="5"/>
  <c r="K86" i="5"/>
  <c r="N81" i="5"/>
  <c r="J77" i="5"/>
  <c r="M72" i="5"/>
  <c r="I68" i="5"/>
  <c r="L63" i="5"/>
  <c r="H59" i="5"/>
  <c r="K54" i="5"/>
  <c r="N49" i="5"/>
  <c r="J45" i="5"/>
  <c r="M40" i="5"/>
  <c r="I36" i="5"/>
  <c r="L31" i="5"/>
  <c r="H27" i="5"/>
  <c r="K22" i="5"/>
  <c r="K546" i="5"/>
  <c r="M352" i="5"/>
  <c r="T253" i="5"/>
  <c r="O235" i="5"/>
  <c r="H222" i="5"/>
  <c r="I694" i="5"/>
  <c r="I336" i="5"/>
  <c r="T275" i="5"/>
  <c r="Q232" i="5"/>
  <c r="T195" i="5"/>
  <c r="T163" i="5"/>
  <c r="S594" i="5"/>
  <c r="I391" i="5"/>
  <c r="J340" i="5"/>
  <c r="H298" i="5"/>
  <c r="N269" i="5"/>
  <c r="T245" i="5"/>
  <c r="I600" i="5"/>
  <c r="U387" i="5"/>
  <c r="T347" i="5"/>
  <c r="U303" i="5"/>
  <c r="J279" i="5"/>
  <c r="L267" i="5"/>
  <c r="O255" i="5"/>
  <c r="M244" i="5"/>
  <c r="J235" i="5"/>
  <c r="I226" i="5"/>
  <c r="H217" i="5"/>
  <c r="N207" i="5"/>
  <c r="M198" i="5"/>
  <c r="L189" i="5"/>
  <c r="I462" i="5"/>
  <c r="P411" i="5"/>
  <c r="T393" i="5"/>
  <c r="U379" i="5"/>
  <c r="N365" i="5"/>
  <c r="L355" i="5"/>
  <c r="T343" i="5"/>
  <c r="S333" i="5"/>
  <c r="S325" i="5"/>
  <c r="S317" i="5"/>
  <c r="S309" i="5"/>
  <c r="S301" i="5"/>
  <c r="S293" i="5"/>
  <c r="N285" i="5"/>
  <c r="M278" i="5"/>
  <c r="N271" i="5"/>
  <c r="T263" i="5"/>
  <c r="U256" i="5"/>
  <c r="J249" i="5"/>
  <c r="I243" i="5"/>
  <c r="L238" i="5"/>
  <c r="H234" i="5"/>
  <c r="K229" i="5"/>
  <c r="N224" i="5"/>
  <c r="J220" i="5"/>
  <c r="M215" i="5"/>
  <c r="I211" i="5"/>
  <c r="L206" i="5"/>
  <c r="H202" i="5"/>
  <c r="Q504" i="5"/>
  <c r="O445" i="5"/>
  <c r="T415" i="5"/>
  <c r="I400" i="5"/>
  <c r="M384" i="5"/>
  <c r="J369" i="5"/>
  <c r="M356" i="5"/>
  <c r="P343" i="5"/>
  <c r="R333" i="5"/>
  <c r="R325" i="5"/>
  <c r="R317" i="5"/>
  <c r="R309" i="5"/>
  <c r="R301" i="5"/>
  <c r="R293" i="5"/>
  <c r="K286" i="5"/>
  <c r="N280" i="5"/>
  <c r="J274" i="5"/>
  <c r="Q268" i="5"/>
  <c r="L262" i="5"/>
  <c r="S256" i="5"/>
  <c r="J251" i="5"/>
  <c r="U244" i="5"/>
  <c r="T239" i="5"/>
  <c r="P235" i="5"/>
  <c r="S230" i="5"/>
  <c r="O226" i="5"/>
  <c r="R221" i="5"/>
  <c r="U216" i="5"/>
  <c r="Q212" i="5"/>
  <c r="T207" i="5"/>
  <c r="P203" i="5"/>
  <c r="S198" i="5"/>
  <c r="O194" i="5"/>
  <c r="R189" i="5"/>
  <c r="U184" i="5"/>
  <c r="Q180" i="5"/>
  <c r="T175" i="5"/>
  <c r="P171" i="5"/>
  <c r="S166" i="5"/>
  <c r="O162" i="5"/>
  <c r="R157" i="5"/>
  <c r="U152" i="5"/>
  <c r="T367" i="5"/>
  <c r="P323" i="5"/>
  <c r="P291" i="5"/>
  <c r="N247" i="5"/>
  <c r="P228" i="5"/>
  <c r="P214" i="5"/>
  <c r="H204" i="5"/>
  <c r="M195" i="5"/>
  <c r="T188" i="5"/>
  <c r="T181" i="5"/>
  <c r="T174" i="5"/>
  <c r="P168" i="5"/>
  <c r="L162" i="5"/>
  <c r="H156" i="5"/>
  <c r="T149" i="5"/>
  <c r="U144" i="5"/>
  <c r="Q140" i="5"/>
  <c r="T135" i="5"/>
  <c r="P131" i="5"/>
  <c r="S126" i="5"/>
  <c r="O122" i="5"/>
  <c r="R117" i="5"/>
  <c r="U112" i="5"/>
  <c r="Q108" i="5"/>
  <c r="T103" i="5"/>
  <c r="P99" i="5"/>
  <c r="S94" i="5"/>
  <c r="O90" i="5"/>
  <c r="R85" i="5"/>
  <c r="U80" i="5"/>
  <c r="Q76" i="5"/>
  <c r="T71" i="5"/>
  <c r="P67" i="5"/>
  <c r="S62" i="5"/>
  <c r="O58" i="5"/>
  <c r="R53" i="5"/>
  <c r="U48" i="5"/>
  <c r="Q44" i="5"/>
  <c r="T39" i="5"/>
  <c r="P35" i="5"/>
  <c r="S30" i="5"/>
  <c r="O26" i="5"/>
  <c r="R21" i="5"/>
  <c r="M508" i="5"/>
  <c r="M343" i="5"/>
  <c r="Q251" i="5"/>
  <c r="S233" i="5"/>
  <c r="T220" i="5"/>
  <c r="H208" i="5"/>
  <c r="P198" i="5"/>
  <c r="L190" i="5"/>
  <c r="I183" i="5"/>
  <c r="P177" i="5"/>
  <c r="K171" i="5"/>
  <c r="S165" i="5"/>
  <c r="J160" i="5"/>
  <c r="U153" i="5"/>
  <c r="P148" i="5"/>
  <c r="S143" i="5"/>
  <c r="O139" i="5"/>
  <c r="R134" i="5"/>
  <c r="U129" i="5"/>
  <c r="Q125" i="5"/>
  <c r="T120" i="5"/>
  <c r="P116" i="5"/>
  <c r="S111" i="5"/>
  <c r="O107" i="5"/>
  <c r="R102" i="5"/>
  <c r="U97" i="5"/>
  <c r="Q93" i="5"/>
  <c r="T88" i="5"/>
  <c r="P84" i="5"/>
  <c r="S79" i="5"/>
  <c r="O75" i="5"/>
  <c r="R70" i="5"/>
  <c r="U65" i="5"/>
  <c r="Q61" i="5"/>
  <c r="T56" i="5"/>
  <c r="P52" i="5"/>
  <c r="S47" i="5"/>
  <c r="O43" i="5"/>
  <c r="T467" i="5"/>
  <c r="I328" i="5"/>
  <c r="P269" i="5"/>
  <c r="T227" i="5"/>
  <c r="P191" i="5"/>
  <c r="J161" i="5"/>
  <c r="M476" i="5"/>
  <c r="K380" i="5"/>
  <c r="H333" i="5"/>
  <c r="H291" i="5"/>
  <c r="I266" i="5"/>
  <c r="R242" i="5"/>
  <c r="S466" i="5"/>
  <c r="L383" i="5"/>
  <c r="P346" i="5"/>
  <c r="U296" i="5"/>
  <c r="N278" i="5"/>
  <c r="R266" i="5"/>
  <c r="T254" i="5"/>
  <c r="R243" i="5"/>
  <c r="Q234" i="5"/>
  <c r="P225" i="5"/>
  <c r="O216" i="5"/>
  <c r="U206" i="5"/>
  <c r="T197" i="5"/>
  <c r="S188" i="5"/>
  <c r="K456" i="5"/>
  <c r="O406" i="5"/>
  <c r="M392" i="5"/>
  <c r="I378" i="5"/>
  <c r="J364" i="5"/>
  <c r="H354" i="5"/>
  <c r="O342" i="5"/>
  <c r="U332" i="5"/>
  <c r="U324" i="5"/>
  <c r="U316" i="5"/>
  <c r="U308" i="5"/>
  <c r="U300" i="5"/>
  <c r="U292" i="5"/>
  <c r="R284" i="5"/>
  <c r="R277" i="5"/>
  <c r="S270" i="5"/>
  <c r="H263" i="5"/>
  <c r="I256" i="5"/>
  <c r="O248" i="5"/>
  <c r="P242" i="5"/>
  <c r="S237" i="5"/>
  <c r="O233" i="5"/>
  <c r="R228" i="5"/>
  <c r="U223" i="5"/>
  <c r="Q219" i="5"/>
  <c r="T214" i="5"/>
  <c r="P210" i="5"/>
  <c r="S205" i="5"/>
  <c r="O201" i="5"/>
  <c r="T499" i="5"/>
  <c r="T442" i="5"/>
  <c r="N413" i="5"/>
  <c r="R398" i="5"/>
  <c r="N381" i="5"/>
  <c r="U367" i="5"/>
  <c r="I355" i="5"/>
  <c r="L342" i="5"/>
  <c r="R332" i="5"/>
  <c r="R324" i="5"/>
  <c r="R316" i="5"/>
  <c r="R308" i="5"/>
  <c r="R300" i="5"/>
  <c r="R292" i="5"/>
  <c r="M285" i="5"/>
  <c r="R279" i="5"/>
  <c r="O273" i="5"/>
  <c r="T267" i="5"/>
  <c r="P261" i="5"/>
  <c r="H256" i="5"/>
  <c r="P250" i="5"/>
  <c r="K244" i="5"/>
  <c r="L239" i="5"/>
  <c r="H235" i="5"/>
  <c r="K230" i="5"/>
  <c r="N225" i="5"/>
  <c r="J221" i="5"/>
  <c r="M216" i="5"/>
  <c r="I212" i="5"/>
  <c r="L207" i="5"/>
  <c r="H203" i="5"/>
  <c r="K198" i="5"/>
  <c r="N193" i="5"/>
  <c r="J189" i="5"/>
  <c r="M184" i="5"/>
  <c r="I180" i="5"/>
  <c r="L175" i="5"/>
  <c r="H171" i="5"/>
  <c r="K166" i="5"/>
  <c r="N161" i="5"/>
  <c r="J157" i="5"/>
  <c r="M152" i="5"/>
  <c r="S362" i="5"/>
  <c r="P319" i="5"/>
  <c r="T287" i="5"/>
  <c r="T242" i="5"/>
  <c r="M227" i="5"/>
  <c r="M213" i="5"/>
  <c r="I201" i="5"/>
  <c r="N194" i="5"/>
  <c r="I187" i="5"/>
  <c r="I181" i="5"/>
  <c r="I174" i="5"/>
  <c r="U167" i="5"/>
  <c r="Q161" i="5"/>
  <c r="M155" i="5"/>
  <c r="J149" i="5"/>
  <c r="M144" i="5"/>
  <c r="I140" i="5"/>
  <c r="L135" i="5"/>
  <c r="H131" i="5"/>
  <c r="K126" i="5"/>
  <c r="N121" i="5"/>
  <c r="J117" i="5"/>
  <c r="M112" i="5"/>
  <c r="I108" i="5"/>
  <c r="L103" i="5"/>
  <c r="H99" i="5"/>
  <c r="K94" i="5"/>
  <c r="N89" i="5"/>
  <c r="J85" i="5"/>
  <c r="M80" i="5"/>
  <c r="I76" i="5"/>
  <c r="L71" i="5"/>
  <c r="H67" i="5"/>
  <c r="K62" i="5"/>
  <c r="N57" i="5"/>
  <c r="J53" i="5"/>
  <c r="M48" i="5"/>
  <c r="I44" i="5"/>
  <c r="L39" i="5"/>
  <c r="H35" i="5"/>
  <c r="K30" i="5"/>
  <c r="N25" i="5"/>
  <c r="J21" i="5"/>
  <c r="J409" i="5"/>
  <c r="I283" i="5"/>
  <c r="H249" i="5"/>
  <c r="J230" i="5"/>
  <c r="O219" i="5"/>
  <c r="I207" i="5"/>
  <c r="S197" i="5"/>
  <c r="P189" i="5"/>
  <c r="M182" i="5"/>
  <c r="T176" i="5"/>
  <c r="P170" i="5"/>
  <c r="H165" i="5"/>
  <c r="N159" i="5"/>
  <c r="K153" i="5"/>
  <c r="H148" i="5"/>
  <c r="K143" i="5"/>
  <c r="N138" i="5"/>
  <c r="J134" i="5"/>
  <c r="M129" i="5"/>
  <c r="I125" i="5"/>
  <c r="L120" i="5"/>
  <c r="H116" i="5"/>
  <c r="K111" i="5"/>
  <c r="N106" i="5"/>
  <c r="J102" i="5"/>
  <c r="M97" i="5"/>
  <c r="I93" i="5"/>
  <c r="L88" i="5"/>
  <c r="H84" i="5"/>
  <c r="K79" i="5"/>
  <c r="N74" i="5"/>
  <c r="J70" i="5"/>
  <c r="M65" i="5"/>
  <c r="I61" i="5"/>
  <c r="L56" i="5"/>
  <c r="H52" i="5"/>
  <c r="K47" i="5"/>
  <c r="M427" i="5"/>
  <c r="I320" i="5"/>
  <c r="H264" i="5"/>
  <c r="P223" i="5"/>
  <c r="S186" i="5"/>
  <c r="P159" i="5"/>
  <c r="J457" i="5"/>
  <c r="R375" i="5"/>
  <c r="H330" i="5"/>
  <c r="M287" i="5"/>
  <c r="L263" i="5"/>
  <c r="I241" i="5"/>
  <c r="R448" i="5"/>
  <c r="L375" i="5"/>
  <c r="S342" i="5"/>
  <c r="H288" i="5"/>
  <c r="M276" i="5"/>
  <c r="P264" i="5"/>
  <c r="S252" i="5"/>
  <c r="I242" i="5"/>
  <c r="H233" i="5"/>
  <c r="N223" i="5"/>
  <c r="M214" i="5"/>
  <c r="L205" i="5"/>
  <c r="K196" i="5"/>
  <c r="J187" i="5"/>
  <c r="J448" i="5"/>
  <c r="J403" i="5"/>
  <c r="L389" i="5"/>
  <c r="S376" i="5"/>
  <c r="H363" i="5"/>
  <c r="Q352" i="5"/>
  <c r="J341" i="5"/>
  <c r="T331" i="5"/>
  <c r="T323" i="5"/>
  <c r="T315" i="5"/>
  <c r="T307" i="5"/>
  <c r="T299" i="5"/>
  <c r="T291" i="5"/>
  <c r="K283" i="5"/>
  <c r="L276" i="5"/>
  <c r="L269" i="5"/>
  <c r="M262" i="5"/>
  <c r="N255" i="5"/>
  <c r="T247" i="5"/>
  <c r="H242" i="5"/>
  <c r="K237" i="5"/>
  <c r="N232" i="5"/>
  <c r="J228" i="5"/>
  <c r="M223" i="5"/>
  <c r="I219" i="5"/>
  <c r="L214" i="5"/>
  <c r="H210" i="5"/>
  <c r="K205" i="5"/>
  <c r="K705" i="5"/>
  <c r="R489" i="5"/>
  <c r="H437" i="5"/>
  <c r="L411" i="5"/>
  <c r="J395" i="5"/>
  <c r="O379" i="5"/>
  <c r="S366" i="5"/>
  <c r="N352" i="5"/>
  <c r="T339" i="5"/>
  <c r="Q331" i="5"/>
  <c r="Q323" i="5"/>
  <c r="Q315" i="5"/>
  <c r="Q307" i="5"/>
  <c r="Q299" i="5"/>
  <c r="Q291" i="5"/>
  <c r="Q284" i="5"/>
  <c r="L278" i="5"/>
  <c r="S272" i="5"/>
  <c r="J267" i="5"/>
  <c r="U260" i="5"/>
  <c r="M255" i="5"/>
  <c r="T249" i="5"/>
  <c r="P243" i="5"/>
  <c r="S238" i="5"/>
  <c r="O234" i="5"/>
  <c r="R229" i="5"/>
  <c r="U224" i="5"/>
  <c r="Q220" i="5"/>
  <c r="T215" i="5"/>
  <c r="P211" i="5"/>
  <c r="S206" i="5"/>
  <c r="O202" i="5"/>
  <c r="R197" i="5"/>
  <c r="U192" i="5"/>
  <c r="Q188" i="5"/>
  <c r="T183" i="5"/>
  <c r="P179" i="5"/>
  <c r="S174" i="5"/>
  <c r="O170" i="5"/>
  <c r="R165" i="5"/>
  <c r="U160" i="5"/>
  <c r="Q156" i="5"/>
  <c r="T151" i="5"/>
  <c r="N357" i="5"/>
  <c r="P315" i="5"/>
  <c r="S283" i="5"/>
  <c r="K239" i="5"/>
  <c r="T224" i="5"/>
  <c r="H212" i="5"/>
  <c r="K200" i="5"/>
  <c r="S193" i="5"/>
  <c r="L186" i="5"/>
  <c r="N180" i="5"/>
  <c r="O173" i="5"/>
  <c r="J167" i="5"/>
  <c r="K160" i="5"/>
  <c r="Q154" i="5"/>
  <c r="Q148" i="5"/>
  <c r="T143" i="5"/>
  <c r="P139" i="5"/>
  <c r="S134" i="5"/>
  <c r="O130" i="5"/>
  <c r="R125" i="5"/>
  <c r="U120" i="5"/>
  <c r="Q116" i="5"/>
  <c r="T111" i="5"/>
  <c r="P107" i="5"/>
  <c r="S102" i="5"/>
  <c r="O98" i="5"/>
  <c r="R93" i="5"/>
  <c r="U88" i="5"/>
  <c r="Q84" i="5"/>
  <c r="T79" i="5"/>
  <c r="P75" i="5"/>
  <c r="S70" i="5"/>
  <c r="O66" i="5"/>
  <c r="R61" i="5"/>
  <c r="U56" i="5"/>
  <c r="Q52" i="5"/>
  <c r="T47" i="5"/>
  <c r="P43" i="5"/>
  <c r="S38" i="5"/>
  <c r="O34" i="5"/>
  <c r="R29" i="5"/>
  <c r="U24" i="5"/>
  <c r="Q20" i="5"/>
  <c r="M404" i="5"/>
  <c r="T276" i="5"/>
  <c r="T244" i="5"/>
  <c r="N228" i="5"/>
  <c r="J218" i="5"/>
  <c r="H206" i="5"/>
  <c r="H196" i="5"/>
  <c r="R188" i="5"/>
  <c r="S181" i="5"/>
  <c r="J176" i="5"/>
  <c r="U169" i="5"/>
  <c r="L164" i="5"/>
  <c r="R158" i="5"/>
  <c r="O152" i="5"/>
  <c r="O147" i="5"/>
  <c r="R142" i="5"/>
  <c r="U137" i="5"/>
  <c r="Q133" i="5"/>
  <c r="T128" i="5"/>
  <c r="P124" i="5"/>
  <c r="S119" i="5"/>
  <c r="O115" i="5"/>
  <c r="R110" i="5"/>
  <c r="U105" i="5"/>
  <c r="Q101" i="5"/>
  <c r="T96" i="5"/>
  <c r="P92" i="5"/>
  <c r="S87" i="5"/>
  <c r="O83" i="5"/>
  <c r="R78" i="5"/>
  <c r="M166" i="5"/>
  <c r="J126" i="5"/>
  <c r="S95" i="5"/>
  <c r="Q77" i="5"/>
  <c r="T64" i="5"/>
  <c r="R54" i="5"/>
  <c r="Q45" i="5"/>
  <c r="S39" i="5"/>
  <c r="N34" i="5"/>
  <c r="J30" i="5"/>
  <c r="M25" i="5"/>
  <c r="I21" i="5"/>
  <c r="R371" i="5"/>
  <c r="Q326" i="5"/>
  <c r="Q294" i="5"/>
  <c r="R253" i="5"/>
  <c r="M233" i="5"/>
  <c r="M219" i="5"/>
  <c r="U203" i="5"/>
  <c r="T196" i="5"/>
  <c r="O189" i="5"/>
  <c r="L182" i="5"/>
  <c r="H176" i="5"/>
  <c r="T169" i="5"/>
  <c r="T162" i="5"/>
  <c r="P156" i="5"/>
  <c r="L150" i="5"/>
  <c r="L145" i="5"/>
  <c r="H141" i="5"/>
  <c r="K136" i="5"/>
  <c r="N131" i="5"/>
  <c r="J127" i="5"/>
  <c r="M122" i="5"/>
  <c r="I118" i="5"/>
  <c r="L113" i="5"/>
  <c r="H109" i="5"/>
  <c r="K104" i="5"/>
  <c r="N99" i="5"/>
  <c r="J95" i="5"/>
  <c r="M90" i="5"/>
  <c r="I86" i="5"/>
  <c r="L81" i="5"/>
  <c r="H77" i="5"/>
  <c r="K72" i="5"/>
  <c r="N67" i="5"/>
  <c r="J63" i="5"/>
  <c r="M58" i="5"/>
  <c r="I54" i="5"/>
  <c r="L49" i="5"/>
  <c r="H45" i="5"/>
  <c r="K40" i="5"/>
  <c r="N35" i="5"/>
  <c r="J31" i="5"/>
  <c r="M26" i="5"/>
  <c r="I22" i="5"/>
  <c r="N469" i="5"/>
  <c r="R265" i="5"/>
  <c r="R238" i="5"/>
  <c r="U221" i="5"/>
  <c r="S211" i="5"/>
  <c r="S203" i="5"/>
  <c r="U195" i="5"/>
  <c r="Q187" i="5"/>
  <c r="T180" i="5"/>
  <c r="P174" i="5"/>
  <c r="H169" i="5"/>
  <c r="N163" i="5"/>
  <c r="K157" i="5"/>
  <c r="Q151" i="5"/>
  <c r="L146" i="5"/>
  <c r="H142" i="5"/>
  <c r="K137" i="5"/>
  <c r="N132" i="5"/>
  <c r="J128" i="5"/>
  <c r="M123" i="5"/>
  <c r="I119" i="5"/>
  <c r="L114" i="5"/>
  <c r="H110" i="5"/>
  <c r="K105" i="5"/>
  <c r="N100" i="5"/>
  <c r="J96" i="5"/>
  <c r="M91" i="5"/>
  <c r="I87" i="5"/>
  <c r="L82" i="5"/>
  <c r="H78" i="5"/>
  <c r="K73" i="5"/>
  <c r="N68" i="5"/>
  <c r="J64" i="5"/>
  <c r="M59" i="5"/>
  <c r="I55" i="5"/>
  <c r="L50" i="5"/>
  <c r="H46" i="5"/>
  <c r="K41" i="5"/>
  <c r="N36" i="5"/>
  <c r="J32" i="5"/>
  <c r="M27" i="5"/>
  <c r="I23" i="5"/>
  <c r="T483" i="5"/>
  <c r="H355" i="5"/>
  <c r="O313" i="5"/>
  <c r="U278" i="5"/>
  <c r="K246" i="5"/>
  <c r="R226" i="5"/>
  <c r="P212" i="5"/>
  <c r="P204" i="5"/>
  <c r="O197" i="5"/>
  <c r="T190" i="5"/>
  <c r="K184" i="5"/>
  <c r="Q178" i="5"/>
  <c r="N172" i="5"/>
  <c r="O165" i="5"/>
  <c r="J159" i="5"/>
  <c r="K152" i="5"/>
  <c r="L147" i="5"/>
  <c r="H143" i="5"/>
  <c r="K138" i="5"/>
  <c r="N133" i="5"/>
  <c r="J129" i="5"/>
  <c r="M124" i="5"/>
  <c r="I120" i="5"/>
  <c r="L115" i="5"/>
  <c r="H111" i="5"/>
  <c r="K106" i="5"/>
  <c r="N101" i="5"/>
  <c r="J97" i="5"/>
  <c r="M92" i="5"/>
  <c r="I88" i="5"/>
  <c r="L83" i="5"/>
  <c r="H79" i="5"/>
  <c r="K74" i="5"/>
  <c r="N69" i="5"/>
  <c r="J65" i="5"/>
  <c r="M60" i="5"/>
  <c r="I56" i="5"/>
  <c r="N261" i="5"/>
  <c r="N236" i="5"/>
  <c r="H224" i="5"/>
  <c r="U213" i="5"/>
  <c r="P205" i="5"/>
  <c r="M197" i="5"/>
  <c r="I189" i="5"/>
  <c r="H182" i="5"/>
  <c r="S175" i="5"/>
  <c r="J170" i="5"/>
  <c r="R164" i="5"/>
  <c r="M158" i="5"/>
  <c r="T152" i="5"/>
  <c r="S147" i="5"/>
  <c r="O143" i="5"/>
  <c r="R138" i="5"/>
  <c r="U133" i="5"/>
  <c r="Q129" i="5"/>
  <c r="T124" i="5"/>
  <c r="P120" i="5"/>
  <c r="S115" i="5"/>
  <c r="O111" i="5"/>
  <c r="R106" i="5"/>
  <c r="U101" i="5"/>
  <c r="Q97" i="5"/>
  <c r="T92" i="5"/>
  <c r="P88" i="5"/>
  <c r="S83" i="5"/>
  <c r="O79" i="5"/>
  <c r="R74" i="5"/>
  <c r="U69" i="5"/>
  <c r="Q65" i="5"/>
  <c r="T60" i="5"/>
  <c r="P56" i="5"/>
  <c r="H406" i="5"/>
  <c r="Q332" i="5"/>
  <c r="Q300" i="5"/>
  <c r="T160" i="5"/>
  <c r="M121" i="5"/>
  <c r="J94" i="5"/>
  <c r="H76" i="5"/>
  <c r="S63" i="5"/>
  <c r="J54" i="5"/>
  <c r="I45" i="5"/>
  <c r="K39" i="5"/>
  <c r="U33" i="5"/>
  <c r="Q29" i="5"/>
  <c r="T24" i="5"/>
  <c r="P20" i="5"/>
  <c r="O366" i="5"/>
  <c r="P322" i="5"/>
  <c r="P290" i="5"/>
  <c r="I251" i="5"/>
  <c r="S231" i="5"/>
  <c r="T216" i="5"/>
  <c r="T202" i="5"/>
  <c r="I195" i="5"/>
  <c r="P188" i="5"/>
  <c r="Q181" i="5"/>
  <c r="M175" i="5"/>
  <c r="I169" i="5"/>
  <c r="I162" i="5"/>
  <c r="U155" i="5"/>
  <c r="Q149" i="5"/>
  <c r="S144" i="5"/>
  <c r="O140" i="5"/>
  <c r="R135" i="5"/>
  <c r="U130" i="5"/>
  <c r="Q126" i="5"/>
  <c r="T121" i="5"/>
  <c r="P117" i="5"/>
  <c r="S112" i="5"/>
  <c r="O108" i="5"/>
  <c r="R103" i="5"/>
  <c r="U98" i="5"/>
  <c r="Q94" i="5"/>
  <c r="T89" i="5"/>
  <c r="P85" i="5"/>
  <c r="S80" i="5"/>
  <c r="O76" i="5"/>
  <c r="R71" i="5"/>
  <c r="U66" i="5"/>
  <c r="Q62" i="5"/>
  <c r="T57" i="5"/>
  <c r="P53" i="5"/>
  <c r="S48" i="5"/>
  <c r="O44" i="5"/>
  <c r="R39" i="5"/>
  <c r="U34" i="5"/>
  <c r="Q30" i="5"/>
  <c r="T25" i="5"/>
  <c r="P21" i="5"/>
  <c r="U428" i="5"/>
  <c r="K262" i="5"/>
  <c r="K233" i="5"/>
  <c r="N220" i="5"/>
  <c r="R210" i="5"/>
  <c r="R202" i="5"/>
  <c r="J194" i="5"/>
  <c r="T186" i="5"/>
  <c r="J180" i="5"/>
  <c r="U173" i="5"/>
  <c r="L168" i="5"/>
  <c r="R162" i="5"/>
  <c r="O156" i="5"/>
  <c r="U150" i="5"/>
  <c r="S145" i="5"/>
  <c r="O141" i="5"/>
  <c r="R136" i="5"/>
  <c r="U131" i="5"/>
  <c r="Q127" i="5"/>
  <c r="T122" i="5"/>
  <c r="P118" i="5"/>
  <c r="S113" i="5"/>
  <c r="O109" i="5"/>
  <c r="R104" i="5"/>
  <c r="U99" i="5"/>
  <c r="Q95" i="5"/>
  <c r="T90" i="5"/>
  <c r="P86" i="5"/>
  <c r="S81" i="5"/>
  <c r="O77" i="5"/>
  <c r="R72" i="5"/>
  <c r="U67" i="5"/>
  <c r="Q63" i="5"/>
  <c r="T58" i="5"/>
  <c r="P54" i="5"/>
  <c r="S49" i="5"/>
  <c r="O45" i="5"/>
  <c r="R40" i="5"/>
  <c r="U35" i="5"/>
  <c r="Q31" i="5"/>
  <c r="T26" i="5"/>
  <c r="P22" i="5"/>
  <c r="O461" i="5"/>
  <c r="H346" i="5"/>
  <c r="P309" i="5"/>
  <c r="N275" i="5"/>
  <c r="U241" i="5"/>
  <c r="M225" i="5"/>
  <c r="O211" i="5"/>
  <c r="O203" i="5"/>
  <c r="P196" i="5"/>
  <c r="H190" i="5"/>
  <c r="O183" i="5"/>
  <c r="L177" i="5"/>
  <c r="R171" i="5"/>
  <c r="S164" i="5"/>
  <c r="N158" i="5"/>
  <c r="O151" i="5"/>
  <c r="S146" i="5"/>
  <c r="O142" i="5"/>
  <c r="R137" i="5"/>
  <c r="U132" i="5"/>
  <c r="Q128" i="5"/>
  <c r="T123" i="5"/>
  <c r="P119" i="5"/>
  <c r="S114" i="5"/>
  <c r="O110" i="5"/>
  <c r="R105" i="5"/>
  <c r="U100" i="5"/>
  <c r="Q96" i="5"/>
  <c r="T91" i="5"/>
  <c r="P87" i="5"/>
  <c r="S82" i="5"/>
  <c r="O78" i="5"/>
  <c r="R73" i="5"/>
  <c r="U68" i="5"/>
  <c r="Q64" i="5"/>
  <c r="T59" i="5"/>
  <c r="P55" i="5"/>
  <c r="I258" i="5"/>
  <c r="N234" i="5"/>
  <c r="R222" i="5"/>
  <c r="O212" i="5"/>
  <c r="O204" i="5"/>
  <c r="O196" i="5"/>
  <c r="L188" i="5"/>
  <c r="M181" i="5"/>
  <c r="I175" i="5"/>
  <c r="P169" i="5"/>
  <c r="K163" i="5"/>
  <c r="S157" i="5"/>
  <c r="J152" i="5"/>
  <c r="K147" i="5"/>
  <c r="N142" i="5"/>
  <c r="J138" i="5"/>
  <c r="M133" i="5"/>
  <c r="I129" i="5"/>
  <c r="L124" i="5"/>
  <c r="H120" i="5"/>
  <c r="K115" i="5"/>
  <c r="N110" i="5"/>
  <c r="J106" i="5"/>
  <c r="M101" i="5"/>
  <c r="I97" i="5"/>
  <c r="L92" i="5"/>
  <c r="H88" i="5"/>
  <c r="K83" i="5"/>
  <c r="N78" i="5"/>
  <c r="J74" i="5"/>
  <c r="M69" i="5"/>
  <c r="I65" i="5"/>
  <c r="L60" i="5"/>
  <c r="H56" i="5"/>
  <c r="M401" i="5"/>
  <c r="N328" i="5"/>
  <c r="U209" i="5"/>
  <c r="P154" i="5"/>
  <c r="I117" i="5"/>
  <c r="O91" i="5"/>
  <c r="U73" i="5"/>
  <c r="J62" i="5"/>
  <c r="I53" i="5"/>
  <c r="P44" i="5"/>
  <c r="R38" i="5"/>
  <c r="M33" i="5"/>
  <c r="I29" i="5"/>
  <c r="L24" i="5"/>
  <c r="H20" i="5"/>
  <c r="N361" i="5"/>
  <c r="Q318" i="5"/>
  <c r="I286" i="5"/>
  <c r="U246" i="5"/>
  <c r="H230" i="5"/>
  <c r="Q215" i="5"/>
  <c r="T201" i="5"/>
  <c r="L194" i="5"/>
  <c r="S187" i="5"/>
  <c r="K180" i="5"/>
  <c r="Q174" i="5"/>
  <c r="N168" i="5"/>
  <c r="O161" i="5"/>
  <c r="J155" i="5"/>
  <c r="H149" i="5"/>
  <c r="K144" i="5"/>
  <c r="N139" i="5"/>
  <c r="J135" i="5"/>
  <c r="M130" i="5"/>
  <c r="I126" i="5"/>
  <c r="L121" i="5"/>
  <c r="H117" i="5"/>
  <c r="K112" i="5"/>
  <c r="N107" i="5"/>
  <c r="J103" i="5"/>
  <c r="M98" i="5"/>
  <c r="I94" i="5"/>
  <c r="L89" i="5"/>
  <c r="H85" i="5"/>
  <c r="K80" i="5"/>
  <c r="N75" i="5"/>
  <c r="J71" i="5"/>
  <c r="M66" i="5"/>
  <c r="I62" i="5"/>
  <c r="L57" i="5"/>
  <c r="H53" i="5"/>
  <c r="K48" i="5"/>
  <c r="N43" i="5"/>
  <c r="J39" i="5"/>
  <c r="M34" i="5"/>
  <c r="I30" i="5"/>
  <c r="L25" i="5"/>
  <c r="H21" i="5"/>
  <c r="L381" i="5"/>
  <c r="L255" i="5"/>
  <c r="Q231" i="5"/>
  <c r="K219" i="5"/>
  <c r="S209" i="5"/>
  <c r="S201" i="5"/>
  <c r="M193" i="5"/>
  <c r="K185" i="5"/>
  <c r="N179" i="5"/>
  <c r="K173" i="5"/>
  <c r="Q167" i="5"/>
  <c r="H162" i="5"/>
  <c r="S155" i="5"/>
  <c r="J150" i="5"/>
  <c r="K145" i="5"/>
  <c r="N140" i="5"/>
  <c r="J136" i="5"/>
  <c r="M131" i="5"/>
  <c r="I127" i="5"/>
  <c r="L122" i="5"/>
  <c r="H118" i="5"/>
  <c r="K113" i="5"/>
  <c r="N108" i="5"/>
  <c r="J104" i="5"/>
  <c r="M99" i="5"/>
  <c r="I95" i="5"/>
  <c r="L90" i="5"/>
  <c r="H86" i="5"/>
  <c r="K81" i="5"/>
  <c r="N76" i="5"/>
  <c r="J72" i="5"/>
  <c r="M67" i="5"/>
  <c r="I63" i="5"/>
  <c r="L58" i="5"/>
  <c r="H54" i="5"/>
  <c r="K49" i="5"/>
  <c r="N44" i="5"/>
  <c r="J40" i="5"/>
  <c r="M35" i="5"/>
  <c r="I31" i="5"/>
  <c r="L26" i="5"/>
  <c r="H22" i="5"/>
  <c r="R455" i="5"/>
  <c r="O337" i="5"/>
  <c r="O305" i="5"/>
  <c r="O268" i="5"/>
  <c r="J240" i="5"/>
  <c r="J224" i="5"/>
  <c r="N210" i="5"/>
  <c r="N202" i="5"/>
  <c r="S195" i="5"/>
  <c r="K189" i="5"/>
  <c r="T182" i="5"/>
  <c r="P176" i="5"/>
  <c r="L170" i="5"/>
  <c r="H164" i="5"/>
  <c r="T157" i="5"/>
  <c r="T150" i="5"/>
  <c r="K146" i="5"/>
  <c r="N141" i="5"/>
  <c r="J137" i="5"/>
  <c r="M132" i="5"/>
  <c r="I128" i="5"/>
  <c r="L123" i="5"/>
  <c r="H119" i="5"/>
  <c r="K114" i="5"/>
  <c r="N109" i="5"/>
  <c r="J105" i="5"/>
  <c r="M100" i="5"/>
  <c r="I96" i="5"/>
  <c r="L91" i="5"/>
  <c r="H87" i="5"/>
  <c r="K82" i="5"/>
  <c r="N77" i="5"/>
  <c r="J73" i="5"/>
  <c r="M68" i="5"/>
  <c r="I64" i="5"/>
  <c r="L59" i="5"/>
  <c r="S642" i="5"/>
  <c r="O252" i="5"/>
  <c r="T232" i="5"/>
  <c r="O221" i="5"/>
  <c r="N211" i="5"/>
  <c r="N203" i="5"/>
  <c r="Q195" i="5"/>
  <c r="N187" i="5"/>
  <c r="R180" i="5"/>
  <c r="M174" i="5"/>
  <c r="T168" i="5"/>
  <c r="P162" i="5"/>
  <c r="H157" i="5"/>
  <c r="N151" i="5"/>
  <c r="R146" i="5"/>
  <c r="U141" i="5"/>
  <c r="Q137" i="5"/>
  <c r="T132" i="5"/>
  <c r="P128" i="5"/>
  <c r="S123" i="5"/>
  <c r="O119" i="5"/>
  <c r="R114" i="5"/>
  <c r="U109" i="5"/>
  <c r="Q105" i="5"/>
  <c r="T100" i="5"/>
  <c r="P96" i="5"/>
  <c r="S91" i="5"/>
  <c r="O87" i="5"/>
  <c r="R82" i="5"/>
  <c r="U77" i="5"/>
  <c r="Q73" i="5"/>
  <c r="T68" i="5"/>
  <c r="P64" i="5"/>
  <c r="S59" i="5"/>
  <c r="O55" i="5"/>
  <c r="J384" i="5"/>
  <c r="M199" i="5"/>
  <c r="I149" i="5"/>
  <c r="L112" i="5"/>
  <c r="M89" i="5"/>
  <c r="T72" i="5"/>
  <c r="P60" i="5"/>
  <c r="O51" i="5"/>
  <c r="H44" i="5"/>
  <c r="J38" i="5"/>
  <c r="T32" i="5"/>
  <c r="P28" i="5"/>
  <c r="S23" i="5"/>
  <c r="O19" i="5"/>
  <c r="J356" i="5"/>
  <c r="P314" i="5"/>
  <c r="P279" i="5"/>
  <c r="R244" i="5"/>
  <c r="L228" i="5"/>
  <c r="J214" i="5"/>
  <c r="T200" i="5"/>
  <c r="O193" i="5"/>
  <c r="U186" i="5"/>
  <c r="O179" i="5"/>
  <c r="L173" i="5"/>
  <c r="R167" i="5"/>
  <c r="S160" i="5"/>
  <c r="N154" i="5"/>
  <c r="O148" i="5"/>
  <c r="R143" i="5"/>
  <c r="U138" i="5"/>
  <c r="Q134" i="5"/>
  <c r="T129" i="5"/>
  <c r="P125" i="5"/>
  <c r="S120" i="5"/>
  <c r="O116" i="5"/>
  <c r="R111" i="5"/>
  <c r="U106" i="5"/>
  <c r="Q102" i="5"/>
  <c r="T97" i="5"/>
  <c r="P93" i="5"/>
  <c r="S88" i="5"/>
  <c r="O84" i="5"/>
  <c r="R79" i="5"/>
  <c r="U74" i="5"/>
  <c r="Q70" i="5"/>
  <c r="T65" i="5"/>
  <c r="P61" i="5"/>
  <c r="S56" i="5"/>
  <c r="O52" i="5"/>
  <c r="R47" i="5"/>
  <c r="U42" i="5"/>
  <c r="Q38" i="5"/>
  <c r="T33" i="5"/>
  <c r="P29" i="5"/>
  <c r="S24" i="5"/>
  <c r="O20" i="5"/>
  <c r="M376" i="5"/>
  <c r="J253" i="5"/>
  <c r="H228" i="5"/>
  <c r="U217" i="5"/>
  <c r="S208" i="5"/>
  <c r="S200" i="5"/>
  <c r="P192" i="5"/>
  <c r="L184" i="5"/>
  <c r="R178" i="5"/>
  <c r="O172" i="5"/>
  <c r="U166" i="5"/>
  <c r="M161" i="5"/>
  <c r="I155" i="5"/>
  <c r="P149" i="5"/>
  <c r="R144" i="5"/>
  <c r="U139" i="5"/>
  <c r="Q135" i="5"/>
  <c r="T130" i="5"/>
  <c r="P126" i="5"/>
  <c r="S121" i="5"/>
  <c r="O117" i="5"/>
  <c r="R112" i="5"/>
  <c r="U107" i="5"/>
  <c r="Q103" i="5"/>
  <c r="T98" i="5"/>
  <c r="P94" i="5"/>
  <c r="S89" i="5"/>
  <c r="O85" i="5"/>
  <c r="R80" i="5"/>
  <c r="U75" i="5"/>
  <c r="Q71" i="5"/>
  <c r="T66" i="5"/>
  <c r="P62" i="5"/>
  <c r="S57" i="5"/>
  <c r="O53" i="5"/>
  <c r="R48" i="5"/>
  <c r="U43" i="5"/>
  <c r="Q39" i="5"/>
  <c r="T34" i="5"/>
  <c r="P30" i="5"/>
  <c r="S25" i="5"/>
  <c r="O21" i="5"/>
  <c r="R407" i="5"/>
  <c r="P333" i="5"/>
  <c r="P301" i="5"/>
  <c r="H265" i="5"/>
  <c r="P238" i="5"/>
  <c r="Q221" i="5"/>
  <c r="Q209" i="5"/>
  <c r="Q201" i="5"/>
  <c r="U194" i="5"/>
  <c r="N188" i="5"/>
  <c r="I182" i="5"/>
  <c r="U175" i="5"/>
  <c r="Q169" i="5"/>
  <c r="M163" i="5"/>
  <c r="I157" i="5"/>
  <c r="I150" i="5"/>
  <c r="R145" i="5"/>
  <c r="U140" i="5"/>
  <c r="Q136" i="5"/>
  <c r="T131" i="5"/>
  <c r="P127" i="5"/>
  <c r="S122" i="5"/>
  <c r="O118" i="5"/>
  <c r="R113" i="5"/>
  <c r="U108" i="5"/>
  <c r="Q104" i="5"/>
  <c r="T99" i="5"/>
  <c r="P95" i="5"/>
  <c r="S90" i="5"/>
  <c r="O86" i="5"/>
  <c r="R81" i="5"/>
  <c r="U76" i="5"/>
  <c r="Q72" i="5"/>
  <c r="T67" i="5"/>
  <c r="P63" i="5"/>
  <c r="S58" i="5"/>
  <c r="Q396" i="5"/>
  <c r="K250" i="5"/>
  <c r="I231" i="5"/>
  <c r="H220" i="5"/>
  <c r="M210" i="5"/>
  <c r="M202" i="5"/>
  <c r="T194" i="5"/>
  <c r="P186" i="5"/>
  <c r="K179" i="5"/>
  <c r="S173" i="5"/>
  <c r="J168" i="5"/>
  <c r="U161" i="5"/>
  <c r="L156" i="5"/>
  <c r="R150" i="5"/>
  <c r="J146" i="5"/>
  <c r="M141" i="5"/>
  <c r="I137" i="5"/>
  <c r="L132" i="5"/>
  <c r="H128" i="5"/>
  <c r="K123" i="5"/>
  <c r="N118" i="5"/>
  <c r="J114" i="5"/>
  <c r="M109" i="5"/>
  <c r="I105" i="5"/>
  <c r="L100" i="5"/>
  <c r="H96" i="5"/>
  <c r="K91" i="5"/>
  <c r="N86" i="5"/>
  <c r="J82" i="5"/>
  <c r="M77" i="5"/>
  <c r="I73" i="5"/>
  <c r="L68" i="5"/>
  <c r="H64" i="5"/>
  <c r="K59" i="5"/>
  <c r="N54" i="5"/>
  <c r="L379" i="5"/>
  <c r="N320" i="5"/>
  <c r="J191" i="5"/>
  <c r="L144" i="5"/>
  <c r="H108" i="5"/>
  <c r="R86" i="5"/>
  <c r="K71" i="5"/>
  <c r="O59" i="5"/>
  <c r="U49" i="5"/>
  <c r="N42" i="5"/>
  <c r="Q37" i="5"/>
  <c r="L32" i="5"/>
  <c r="H28" i="5"/>
  <c r="K23" i="5"/>
  <c r="K514" i="5"/>
  <c r="L347" i="5"/>
  <c r="Q310" i="5"/>
  <c r="J276" i="5"/>
  <c r="L242" i="5"/>
  <c r="S225" i="5"/>
  <c r="U211" i="5"/>
  <c r="H200" i="5"/>
  <c r="R192" i="5"/>
  <c r="H186" i="5"/>
  <c r="T178" i="5"/>
  <c r="P172" i="5"/>
  <c r="L166" i="5"/>
  <c r="H160" i="5"/>
  <c r="T153" i="5"/>
  <c r="N147" i="5"/>
  <c r="J143" i="5"/>
  <c r="M138" i="5"/>
  <c r="I134" i="5"/>
  <c r="L129" i="5"/>
  <c r="H125" i="5"/>
  <c r="K120" i="5"/>
  <c r="N115" i="5"/>
  <c r="J111" i="5"/>
  <c r="M106" i="5"/>
  <c r="I102" i="5"/>
  <c r="L97" i="5"/>
  <c r="H93" i="5"/>
  <c r="K88" i="5"/>
  <c r="N83" i="5"/>
  <c r="J79" i="5"/>
  <c r="M74" i="5"/>
  <c r="I70" i="5"/>
  <c r="L65" i="5"/>
  <c r="H61" i="5"/>
  <c r="K56" i="5"/>
  <c r="N51" i="5"/>
  <c r="J47" i="5"/>
  <c r="M42" i="5"/>
  <c r="I38" i="5"/>
  <c r="L33" i="5"/>
  <c r="H29" i="5"/>
  <c r="K24" i="5"/>
  <c r="N19" i="5"/>
  <c r="H351" i="5"/>
  <c r="U248" i="5"/>
  <c r="T226" i="5"/>
  <c r="R216" i="5"/>
  <c r="S207" i="5"/>
  <c r="J199" i="5"/>
  <c r="S191" i="5"/>
  <c r="Q183" i="5"/>
  <c r="H178" i="5"/>
  <c r="S171" i="5"/>
  <c r="J166" i="5"/>
  <c r="R160" i="5"/>
  <c r="M154" i="5"/>
  <c r="N148" i="5"/>
  <c r="J144" i="5"/>
  <c r="M139" i="5"/>
  <c r="I135" i="5"/>
  <c r="L130" i="5"/>
  <c r="H126" i="5"/>
  <c r="K121" i="5"/>
  <c r="N116" i="5"/>
  <c r="J112" i="5"/>
  <c r="M107" i="5"/>
  <c r="I103" i="5"/>
  <c r="L98" i="5"/>
  <c r="H94" i="5"/>
  <c r="K89" i="5"/>
  <c r="N84" i="5"/>
  <c r="J80" i="5"/>
  <c r="M75" i="5"/>
  <c r="I71" i="5"/>
  <c r="L66" i="5"/>
  <c r="H62" i="5"/>
  <c r="K57" i="5"/>
  <c r="N52" i="5"/>
  <c r="J48" i="5"/>
  <c r="M43" i="5"/>
  <c r="I39" i="5"/>
  <c r="L34" i="5"/>
  <c r="H30" i="5"/>
  <c r="K25" i="5"/>
  <c r="N20" i="5"/>
  <c r="U402" i="5"/>
  <c r="O329" i="5"/>
  <c r="O297" i="5"/>
  <c r="S258" i="5"/>
  <c r="P236" i="5"/>
  <c r="L220" i="5"/>
  <c r="R208" i="5"/>
  <c r="R200" i="5"/>
  <c r="H194" i="5"/>
  <c r="O187" i="5"/>
  <c r="O181" i="5"/>
  <c r="J175" i="5"/>
  <c r="K168" i="5"/>
  <c r="Q162" i="5"/>
  <c r="N156" i="5"/>
  <c r="O149" i="5"/>
  <c r="J145" i="5"/>
  <c r="M140" i="5"/>
  <c r="I136" i="5"/>
  <c r="L131" i="5"/>
  <c r="H127" i="5"/>
  <c r="K122" i="5"/>
  <c r="N117" i="5"/>
  <c r="J113" i="5"/>
  <c r="M108" i="5"/>
  <c r="I104" i="5"/>
  <c r="L99" i="5"/>
  <c r="H95" i="5"/>
  <c r="K90" i="5"/>
  <c r="N85" i="5"/>
  <c r="J81" i="5"/>
  <c r="M76" i="5"/>
  <c r="I72" i="5"/>
  <c r="L67" i="5"/>
  <c r="H63" i="5"/>
  <c r="K58" i="5"/>
  <c r="O390" i="5"/>
  <c r="I248" i="5"/>
  <c r="O229" i="5"/>
  <c r="T218" i="5"/>
  <c r="M209" i="5"/>
  <c r="M201" i="5"/>
  <c r="K193" i="5"/>
  <c r="T185" i="5"/>
  <c r="P178" i="5"/>
  <c r="H173" i="5"/>
  <c r="N167" i="5"/>
  <c r="K161" i="5"/>
  <c r="Q155" i="5"/>
  <c r="H150" i="5"/>
  <c r="Q145" i="5"/>
  <c r="BB145" i="5" s="1"/>
  <c r="T140" i="5"/>
  <c r="P136" i="5"/>
  <c r="S131" i="5"/>
  <c r="O127" i="5"/>
  <c r="R122" i="5"/>
  <c r="U117" i="5"/>
  <c r="Q113" i="5"/>
  <c r="T108" i="5"/>
  <c r="P104" i="5"/>
  <c r="S99" i="5"/>
  <c r="O95" i="5"/>
  <c r="R90" i="5"/>
  <c r="U85" i="5"/>
  <c r="Q81" i="5"/>
  <c r="T76" i="5"/>
  <c r="P72" i="5"/>
  <c r="S67" i="5"/>
  <c r="O63" i="5"/>
  <c r="R58" i="5"/>
  <c r="U53" i="5"/>
  <c r="T358" i="5"/>
  <c r="S183" i="5"/>
  <c r="H140" i="5"/>
  <c r="K103" i="5"/>
  <c r="I85" i="5"/>
  <c r="Q69" i="5"/>
  <c r="N58" i="5"/>
  <c r="M49" i="5"/>
  <c r="U41" i="5"/>
  <c r="P36" i="5"/>
  <c r="S31" i="5"/>
  <c r="O27" i="5"/>
  <c r="R22" i="5"/>
  <c r="K442" i="5"/>
  <c r="P338" i="5"/>
  <c r="P306" i="5"/>
  <c r="J269" i="5"/>
  <c r="R240" i="5"/>
  <c r="P224" i="5"/>
  <c r="T210" i="5"/>
  <c r="K199" i="5"/>
  <c r="U191" i="5"/>
  <c r="L185" i="5"/>
  <c r="I178" i="5"/>
  <c r="U171" i="5"/>
  <c r="Q165" i="5"/>
  <c r="M159" i="5"/>
  <c r="I153" i="5"/>
  <c r="U146" i="5"/>
  <c r="Q142" i="5"/>
  <c r="T137" i="5"/>
  <c r="P133" i="5"/>
  <c r="S128" i="5"/>
  <c r="O124" i="5"/>
  <c r="R119" i="5"/>
  <c r="U114" i="5"/>
  <c r="Q110" i="5"/>
  <c r="T105" i="5"/>
  <c r="P101" i="5"/>
  <c r="S96" i="5"/>
  <c r="O92" i="5"/>
  <c r="R87" i="5"/>
  <c r="U82" i="5"/>
  <c r="Q78" i="5"/>
  <c r="T73" i="5"/>
  <c r="P69" i="5"/>
  <c r="S64" i="5"/>
  <c r="O60" i="5"/>
  <c r="R55" i="5"/>
  <c r="U50" i="5"/>
  <c r="Q46" i="5"/>
  <c r="T41" i="5"/>
  <c r="P37" i="5"/>
  <c r="S32" i="5"/>
  <c r="O28" i="5"/>
  <c r="R23" i="5"/>
  <c r="U18" i="5"/>
  <c r="K342" i="5"/>
  <c r="S246" i="5"/>
  <c r="Q225" i="5"/>
  <c r="O215" i="5"/>
  <c r="R206" i="5"/>
  <c r="L198" i="5"/>
  <c r="I190" i="5"/>
  <c r="U182" i="5"/>
  <c r="M177" i="5"/>
  <c r="I171" i="5"/>
  <c r="P165" i="5"/>
  <c r="K159" i="5"/>
  <c r="S153" i="5"/>
  <c r="U147" i="5"/>
  <c r="Q143" i="5"/>
  <c r="T138" i="5"/>
  <c r="P134" i="5"/>
  <c r="S129" i="5"/>
  <c r="O125" i="5"/>
  <c r="R120" i="5"/>
  <c r="U115" i="5"/>
  <c r="Q111" i="5"/>
  <c r="T106" i="5"/>
  <c r="P102" i="5"/>
  <c r="S97" i="5"/>
  <c r="O93" i="5"/>
  <c r="R88" i="5"/>
  <c r="U83" i="5"/>
  <c r="Q79" i="5"/>
  <c r="T74" i="5"/>
  <c r="P70" i="5"/>
  <c r="S65" i="5"/>
  <c r="O61" i="5"/>
  <c r="R56" i="5"/>
  <c r="U51" i="5"/>
  <c r="Q47" i="5"/>
  <c r="T42" i="5"/>
  <c r="P38" i="5"/>
  <c r="S33" i="5"/>
  <c r="O29" i="5"/>
  <c r="R24" i="5"/>
  <c r="U19" i="5"/>
  <c r="S385" i="5"/>
  <c r="P325" i="5"/>
  <c r="P293" i="5"/>
  <c r="H255" i="5"/>
  <c r="T234" i="5"/>
  <c r="S217" i="5"/>
  <c r="R207" i="5"/>
  <c r="U199" i="5"/>
  <c r="L193" i="5"/>
  <c r="R186" i="5"/>
  <c r="S180" i="5"/>
  <c r="N174" i="5"/>
  <c r="O167" i="5"/>
  <c r="L161" i="5"/>
  <c r="R155" i="5"/>
  <c r="U148" i="5"/>
  <c r="Q144" i="5"/>
  <c r="T139" i="5"/>
  <c r="P135" i="5"/>
  <c r="S130" i="5"/>
  <c r="O126" i="5"/>
  <c r="R121" i="5"/>
  <c r="U116" i="5"/>
  <c r="Q112" i="5"/>
  <c r="T107" i="5"/>
  <c r="P103" i="5"/>
  <c r="S98" i="5"/>
  <c r="O94" i="5"/>
  <c r="R89" i="5"/>
  <c r="U84" i="5"/>
  <c r="Q80" i="5"/>
  <c r="T75" i="5"/>
  <c r="P71" i="5"/>
  <c r="S66" i="5"/>
  <c r="O62" i="5"/>
  <c r="AZ62" i="5" s="1"/>
  <c r="R57" i="5"/>
  <c r="R281" i="5"/>
  <c r="O243" i="5"/>
  <c r="U227" i="5"/>
  <c r="Q217" i="5"/>
  <c r="P208" i="5"/>
  <c r="P200" i="5"/>
  <c r="L192" i="5"/>
  <c r="J184" i="5"/>
  <c r="U177" i="5"/>
  <c r="L172" i="5"/>
  <c r="R166" i="5"/>
  <c r="O160" i="5"/>
  <c r="U154" i="5"/>
  <c r="M149" i="5"/>
  <c r="I145" i="5"/>
  <c r="L140" i="5"/>
  <c r="H136" i="5"/>
  <c r="K131" i="5"/>
  <c r="N126" i="5"/>
  <c r="J122" i="5"/>
  <c r="M117" i="5"/>
  <c r="I113" i="5"/>
  <c r="L108" i="5"/>
  <c r="H104" i="5"/>
  <c r="K99" i="5"/>
  <c r="N94" i="5"/>
  <c r="J90" i="5"/>
  <c r="M85" i="5"/>
  <c r="I81" i="5"/>
  <c r="L76" i="5"/>
  <c r="H72" i="5"/>
  <c r="K67" i="5"/>
  <c r="N62" i="5"/>
  <c r="J58" i="5"/>
  <c r="M53" i="5"/>
  <c r="S349" i="5"/>
  <c r="N312" i="5"/>
  <c r="J178" i="5"/>
  <c r="K135" i="5"/>
  <c r="P100" i="5"/>
  <c r="U81" i="5"/>
  <c r="P68" i="5"/>
  <c r="M57" i="5"/>
  <c r="L48" i="5"/>
  <c r="T40" i="5"/>
  <c r="H36" i="5"/>
  <c r="K31" i="5"/>
  <c r="N26" i="5"/>
  <c r="J22" i="5"/>
  <c r="P415" i="5"/>
  <c r="Q334" i="5"/>
  <c r="Q302" i="5"/>
  <c r="U262" i="5"/>
  <c r="I237" i="5"/>
  <c r="K223" i="5"/>
  <c r="T209" i="5"/>
  <c r="N198" i="5"/>
  <c r="I191" i="5"/>
  <c r="N184" i="5"/>
  <c r="O177" i="5"/>
  <c r="J171" i="5"/>
  <c r="K164" i="5"/>
  <c r="Q158" i="5"/>
  <c r="N152" i="5"/>
  <c r="M146" i="5"/>
  <c r="I142" i="5"/>
  <c r="L137" i="5"/>
  <c r="H133" i="5"/>
  <c r="K128" i="5"/>
  <c r="N123" i="5"/>
  <c r="J119" i="5"/>
  <c r="M114" i="5"/>
  <c r="I110" i="5"/>
  <c r="L105" i="5"/>
  <c r="H101" i="5"/>
  <c r="K96" i="5"/>
  <c r="N91" i="5"/>
  <c r="J87" i="5"/>
  <c r="M82" i="5"/>
  <c r="I78" i="5"/>
  <c r="L73" i="5"/>
  <c r="H69" i="5"/>
  <c r="K64" i="5"/>
  <c r="N59" i="5"/>
  <c r="J55" i="5"/>
  <c r="M50" i="5"/>
  <c r="I46" i="5"/>
  <c r="L41" i="5"/>
  <c r="H37" i="5"/>
  <c r="K32" i="5"/>
  <c r="N27" i="5"/>
  <c r="J23" i="5"/>
  <c r="S674" i="5"/>
  <c r="O282" i="5"/>
  <c r="J244" i="5"/>
  <c r="L224" i="5"/>
  <c r="H214" i="5"/>
  <c r="U205" i="5"/>
  <c r="P197" i="5"/>
  <c r="M189" i="5"/>
  <c r="J182" i="5"/>
  <c r="R176" i="5"/>
  <c r="M170" i="5"/>
  <c r="T164" i="5"/>
  <c r="P158" i="5"/>
  <c r="H153" i="5"/>
  <c r="M147" i="5"/>
  <c r="I143" i="5"/>
  <c r="L138" i="5"/>
  <c r="H134" i="5"/>
  <c r="K129" i="5"/>
  <c r="N124" i="5"/>
  <c r="J120" i="5"/>
  <c r="M115" i="5"/>
  <c r="I111" i="5"/>
  <c r="L106" i="5"/>
  <c r="H102" i="5"/>
  <c r="K97" i="5"/>
  <c r="N92" i="5"/>
  <c r="J88" i="5"/>
  <c r="M83" i="5"/>
  <c r="I79" i="5"/>
  <c r="L74" i="5"/>
  <c r="H70" i="5"/>
  <c r="K65" i="5"/>
  <c r="N60" i="5"/>
  <c r="J56" i="5"/>
  <c r="M51" i="5"/>
  <c r="I47" i="5"/>
  <c r="L42" i="5"/>
  <c r="H38" i="5"/>
  <c r="K33" i="5"/>
  <c r="N28" i="5"/>
  <c r="J24" i="5"/>
  <c r="M19" i="5"/>
  <c r="O370" i="5"/>
  <c r="O321" i="5"/>
  <c r="O289" i="5"/>
  <c r="O250" i="5"/>
  <c r="K231" i="5"/>
  <c r="P216" i="5"/>
  <c r="Q206" i="5"/>
  <c r="I199" i="5"/>
  <c r="N192" i="5"/>
  <c r="U185" i="5"/>
  <c r="H180" i="5"/>
  <c r="T173" i="5"/>
  <c r="T166" i="5"/>
  <c r="P160" i="5"/>
  <c r="L154" i="5"/>
  <c r="M148" i="5"/>
  <c r="I144" i="5"/>
  <c r="L139" i="5"/>
  <c r="H135" i="5"/>
  <c r="K130" i="5"/>
  <c r="N125" i="5"/>
  <c r="J121" i="5"/>
  <c r="M116" i="5"/>
  <c r="I112" i="5"/>
  <c r="L107" i="5"/>
  <c r="H103" i="5"/>
  <c r="K98" i="5"/>
  <c r="N93" i="5"/>
  <c r="J89" i="5"/>
  <c r="M84" i="5"/>
  <c r="I80" i="5"/>
  <c r="L75" i="5"/>
  <c r="H71" i="5"/>
  <c r="K66" i="5"/>
  <c r="N61" i="5"/>
  <c r="J57" i="5"/>
  <c r="K278" i="5"/>
  <c r="S241" i="5"/>
  <c r="N226" i="5"/>
  <c r="L216" i="5"/>
  <c r="Q207" i="5"/>
  <c r="S199" i="5"/>
  <c r="Q191" i="5"/>
  <c r="N183" i="5"/>
  <c r="K177" i="5"/>
  <c r="Q171" i="5"/>
  <c r="H166" i="5"/>
  <c r="S159" i="5"/>
  <c r="J154" i="5"/>
  <c r="T148" i="5"/>
  <c r="P144" i="5"/>
  <c r="S139" i="5"/>
  <c r="O135" i="5"/>
  <c r="R130" i="5"/>
  <c r="U125" i="5"/>
  <c r="Q121" i="5"/>
  <c r="T116" i="5"/>
  <c r="P112" i="5"/>
  <c r="S107" i="5"/>
  <c r="O103" i="5"/>
  <c r="R98" i="5"/>
  <c r="U93" i="5"/>
  <c r="Q89" i="5"/>
  <c r="T84" i="5"/>
  <c r="P80" i="5"/>
  <c r="S75" i="5"/>
  <c r="O71" i="5"/>
  <c r="R66" i="5"/>
  <c r="U61" i="5"/>
  <c r="Q57" i="5"/>
  <c r="I504" i="5"/>
  <c r="U340" i="5"/>
  <c r="Q308" i="5"/>
  <c r="R172" i="5"/>
  <c r="N130" i="5"/>
  <c r="N98" i="5"/>
  <c r="L80" i="5"/>
  <c r="N66" i="5"/>
  <c r="S55" i="5"/>
  <c r="R46" i="5"/>
  <c r="L40" i="5"/>
  <c r="O35" i="5"/>
  <c r="R30" i="5"/>
  <c r="U25" i="5"/>
  <c r="Q21" i="5"/>
  <c r="M398" i="5"/>
  <c r="P330" i="5"/>
  <c r="P298" i="5"/>
  <c r="N259" i="5"/>
  <c r="M235" i="5"/>
  <c r="P220" i="5"/>
  <c r="T208" i="5"/>
  <c r="Q197" i="5"/>
  <c r="J190" i="5"/>
  <c r="R183" i="5"/>
  <c r="S176" i="5"/>
  <c r="N170" i="5"/>
  <c r="O163" i="5"/>
  <c r="L157" i="5"/>
  <c r="R151" i="5"/>
  <c r="T145" i="5"/>
  <c r="P141" i="5"/>
  <c r="S136" i="5"/>
  <c r="O132" i="5"/>
  <c r="R127" i="5"/>
  <c r="U122" i="5"/>
  <c r="Q118" i="5"/>
  <c r="T113" i="5"/>
  <c r="P109" i="5"/>
  <c r="S104" i="5"/>
  <c r="O100" i="5"/>
  <c r="R95" i="5"/>
  <c r="U90" i="5"/>
  <c r="Q86" i="5"/>
  <c r="T81" i="5"/>
  <c r="P77" i="5"/>
  <c r="S72" i="5"/>
  <c r="O68" i="5"/>
  <c r="R63" i="5"/>
  <c r="U58" i="5"/>
  <c r="Q54" i="5"/>
  <c r="T49" i="5"/>
  <c r="P45" i="5"/>
  <c r="S40" i="5"/>
  <c r="O36" i="5"/>
  <c r="R31" i="5"/>
  <c r="U26" i="5"/>
  <c r="Q22" i="5"/>
  <c r="I591" i="5"/>
  <c r="Q272" i="5"/>
  <c r="L240" i="5"/>
  <c r="I223" i="5"/>
  <c r="T212" i="5"/>
  <c r="T204" i="5"/>
  <c r="R196" i="5"/>
  <c r="O188" i="5"/>
  <c r="P181" i="5"/>
  <c r="K175" i="5"/>
  <c r="S169" i="5"/>
  <c r="J164" i="5"/>
  <c r="U157" i="5"/>
  <c r="L152" i="5"/>
  <c r="T146" i="5"/>
  <c r="P142" i="5"/>
  <c r="S137" i="5"/>
  <c r="O133" i="5"/>
  <c r="R128" i="5"/>
  <c r="U123" i="5"/>
  <c r="Q119" i="5"/>
  <c r="T114" i="5"/>
  <c r="P110" i="5"/>
  <c r="S105" i="5"/>
  <c r="O101" i="5"/>
  <c r="R96" i="5"/>
  <c r="U91" i="5"/>
  <c r="Q87" i="5"/>
  <c r="T82" i="5"/>
  <c r="P78" i="5"/>
  <c r="S73" i="5"/>
  <c r="O69" i="5"/>
  <c r="R64" i="5"/>
  <c r="U59" i="5"/>
  <c r="Q55" i="5"/>
  <c r="T50" i="5"/>
  <c r="P46" i="5"/>
  <c r="S41" i="5"/>
  <c r="O37" i="5"/>
  <c r="R32" i="5"/>
  <c r="U27" i="5"/>
  <c r="Q23" i="5"/>
  <c r="T18" i="5"/>
  <c r="J365" i="5"/>
  <c r="P317" i="5"/>
  <c r="K285" i="5"/>
  <c r="M248" i="5"/>
  <c r="Q229" i="5"/>
  <c r="K215" i="5"/>
  <c r="Q205" i="5"/>
  <c r="J198" i="5"/>
  <c r="R191" i="5"/>
  <c r="I185" i="5"/>
  <c r="M179" i="5"/>
  <c r="I173" i="5"/>
  <c r="I166" i="5"/>
  <c r="U159" i="5"/>
  <c r="Q153" i="5"/>
  <c r="T147" i="5"/>
  <c r="P143" i="5"/>
  <c r="S138" i="5"/>
  <c r="O134" i="5"/>
  <c r="R129" i="5"/>
  <c r="U124" i="5"/>
  <c r="Q120" i="5"/>
  <c r="T115" i="5"/>
  <c r="P111" i="5"/>
  <c r="S106" i="5"/>
  <c r="O102" i="5"/>
  <c r="R97" i="5"/>
  <c r="U92" i="5"/>
  <c r="Q88" i="5"/>
  <c r="T83" i="5"/>
  <c r="P79" i="5"/>
  <c r="S74" i="5"/>
  <c r="O70" i="5"/>
  <c r="R65" i="5"/>
  <c r="U60" i="5"/>
  <c r="Q56" i="5"/>
  <c r="L271" i="5"/>
  <c r="J238" i="5"/>
  <c r="K225" i="5"/>
  <c r="I215" i="5"/>
  <c r="P206" i="5"/>
  <c r="I198" i="5"/>
  <c r="R190" i="5"/>
  <c r="R182" i="5"/>
  <c r="O176" i="5"/>
  <c r="U170" i="5"/>
  <c r="M165" i="5"/>
  <c r="I159" i="5"/>
  <c r="P153" i="5"/>
  <c r="L148" i="5"/>
  <c r="H144" i="5"/>
  <c r="K139" i="5"/>
  <c r="N134" i="5"/>
  <c r="J130" i="5"/>
  <c r="M125" i="5"/>
  <c r="I121" i="5"/>
  <c r="L116" i="5"/>
  <c r="H112" i="5"/>
  <c r="K107" i="5"/>
  <c r="N102" i="5"/>
  <c r="J98" i="5"/>
  <c r="M93" i="5"/>
  <c r="I89" i="5"/>
  <c r="L84" i="5"/>
  <c r="H80" i="5"/>
  <c r="K75" i="5"/>
  <c r="N70" i="5"/>
  <c r="J66" i="5"/>
  <c r="M61" i="5"/>
  <c r="I57" i="5"/>
  <c r="R439" i="5"/>
  <c r="N336" i="5"/>
  <c r="O284" i="5"/>
  <c r="M243" i="5"/>
  <c r="S227" i="5"/>
  <c r="Q213" i="5"/>
  <c r="O205" i="5"/>
  <c r="H198" i="5"/>
  <c r="O191" i="5"/>
  <c r="T184" i="5"/>
  <c r="N178" i="5"/>
  <c r="O171" i="5"/>
  <c r="L165" i="5"/>
  <c r="R159" i="5"/>
  <c r="S152" i="5"/>
  <c r="J147" i="5"/>
  <c r="M142" i="5"/>
  <c r="I138" i="5"/>
  <c r="L133" i="5"/>
  <c r="H129" i="5"/>
  <c r="K124" i="5"/>
  <c r="N119" i="5"/>
  <c r="J115" i="5"/>
  <c r="M110" i="5"/>
  <c r="I106" i="5"/>
  <c r="Q239" i="5"/>
  <c r="R154" i="5"/>
  <c r="L102" i="5"/>
  <c r="H81" i="5"/>
  <c r="R59" i="5"/>
  <c r="N48" i="5"/>
  <c r="N40" i="5"/>
  <c r="N32" i="5"/>
  <c r="N24" i="5"/>
  <c r="U16" i="5"/>
  <c r="Q12" i="5"/>
  <c r="T7" i="5"/>
  <c r="P3" i="5"/>
  <c r="M95" i="5"/>
  <c r="J226" i="5"/>
  <c r="H188" i="5"/>
  <c r="Q147" i="5"/>
  <c r="Q115" i="5"/>
  <c r="Q91" i="5"/>
  <c r="K68" i="5"/>
  <c r="J51" i="5"/>
  <c r="J41" i="5"/>
  <c r="H31" i="5"/>
  <c r="J19" i="5"/>
  <c r="R14" i="5"/>
  <c r="U9" i="5"/>
  <c r="Q5" i="5"/>
  <c r="O145" i="5"/>
  <c r="P41" i="5"/>
  <c r="R249" i="5"/>
  <c r="K141" i="5"/>
  <c r="N103" i="5"/>
  <c r="N87" i="5"/>
  <c r="N71" i="5"/>
  <c r="N55" i="5"/>
  <c r="U44" i="5"/>
  <c r="I34" i="5"/>
  <c r="H24" i="5"/>
  <c r="K16" i="5"/>
  <c r="N11" i="5"/>
  <c r="J7" i="5"/>
  <c r="M2" i="5"/>
  <c r="M79" i="5"/>
  <c r="P18" i="5"/>
  <c r="R230" i="5"/>
  <c r="K183" i="5"/>
  <c r="U143" i="5"/>
  <c r="U111" i="5"/>
  <c r="I91" i="5"/>
  <c r="I75" i="5"/>
  <c r="I59" i="5"/>
  <c r="T45" i="5"/>
  <c r="T35" i="5"/>
  <c r="H25" i="5"/>
  <c r="R16" i="5"/>
  <c r="U11" i="5"/>
  <c r="Q7" i="5"/>
  <c r="T2" i="5"/>
  <c r="M86" i="5"/>
  <c r="P25" i="5"/>
  <c r="S610" i="5"/>
  <c r="Q159" i="5"/>
  <c r="K117" i="5"/>
  <c r="R92" i="5"/>
  <c r="L69" i="5"/>
  <c r="S52" i="5"/>
  <c r="S42" i="5"/>
  <c r="T30" i="5"/>
  <c r="S20" i="5"/>
  <c r="P15" i="5"/>
  <c r="S10" i="5"/>
  <c r="O6" i="5"/>
  <c r="O213" i="5"/>
  <c r="L52" i="5"/>
  <c r="Q11" i="5"/>
  <c r="J210" i="5"/>
  <c r="I179" i="5"/>
  <c r="O137" i="5"/>
  <c r="O105" i="5"/>
  <c r="K85" i="5"/>
  <c r="U63" i="5"/>
  <c r="Q48" i="5"/>
  <c r="Q40" i="5"/>
  <c r="Q32" i="5"/>
  <c r="Q24" i="5"/>
  <c r="Q17" i="5"/>
  <c r="T12" i="5"/>
  <c r="P8" i="5"/>
  <c r="S3" i="5"/>
  <c r="L110" i="5"/>
  <c r="P33" i="5"/>
  <c r="I655" i="5"/>
  <c r="T142" i="5"/>
  <c r="J99" i="5"/>
  <c r="J83" i="5"/>
  <c r="J67" i="5"/>
  <c r="N53" i="5"/>
  <c r="M45" i="5"/>
  <c r="M37" i="5"/>
  <c r="M29" i="5"/>
  <c r="M21" i="5"/>
  <c r="N15" i="5"/>
  <c r="J11" i="5"/>
  <c r="M6" i="5"/>
  <c r="I2" i="5"/>
  <c r="I3" i="5"/>
  <c r="H281" i="5"/>
  <c r="M241" i="5"/>
  <c r="L226" i="5"/>
  <c r="N212" i="5"/>
  <c r="N204" i="5"/>
  <c r="K197" i="5"/>
  <c r="Q190" i="5"/>
  <c r="H184" i="5"/>
  <c r="T177" i="5"/>
  <c r="T170" i="5"/>
  <c r="P164" i="5"/>
  <c r="L158" i="5"/>
  <c r="H152" i="5"/>
  <c r="Q146" i="5"/>
  <c r="T141" i="5"/>
  <c r="P137" i="5"/>
  <c r="S132" i="5"/>
  <c r="O128" i="5"/>
  <c r="R123" i="5"/>
  <c r="U118" i="5"/>
  <c r="Q114" i="5"/>
  <c r="T109" i="5"/>
  <c r="P105" i="5"/>
  <c r="L232" i="5"/>
  <c r="I139" i="5"/>
  <c r="R100" i="5"/>
  <c r="L77" i="5"/>
  <c r="H58" i="5"/>
  <c r="M47" i="5"/>
  <c r="M39" i="5"/>
  <c r="M31" i="5"/>
  <c r="M23" i="5"/>
  <c r="M16" i="5"/>
  <c r="I12" i="5"/>
  <c r="L7" i="5"/>
  <c r="H3" i="5"/>
  <c r="I83" i="5"/>
  <c r="I221" i="5"/>
  <c r="S184" i="5"/>
  <c r="N144" i="5"/>
  <c r="N112" i="5"/>
  <c r="U87" i="5"/>
  <c r="Q66" i="5"/>
  <c r="J50" i="5"/>
  <c r="I40" i="5"/>
  <c r="J28" i="5"/>
  <c r="N18" i="5"/>
  <c r="J14" i="5"/>
  <c r="M9" i="5"/>
  <c r="I5" i="5"/>
  <c r="H122" i="5"/>
  <c r="L35" i="5"/>
  <c r="H216" i="5"/>
  <c r="P138" i="5"/>
  <c r="T101" i="5"/>
  <c r="T85" i="5"/>
  <c r="T69" i="5"/>
  <c r="L54" i="5"/>
  <c r="I43" i="5"/>
  <c r="I33" i="5"/>
  <c r="U21" i="5"/>
  <c r="R15" i="5"/>
  <c r="U10" i="5"/>
  <c r="Q6" i="5"/>
  <c r="L417" i="5"/>
  <c r="M70" i="5"/>
  <c r="N16" i="5"/>
  <c r="K211" i="5"/>
  <c r="P173" i="5"/>
  <c r="H138" i="5"/>
  <c r="H106" i="5"/>
  <c r="O89" i="5"/>
  <c r="O73" i="5"/>
  <c r="O57" i="5"/>
  <c r="T44" i="5"/>
  <c r="H34" i="5"/>
  <c r="U22" i="5"/>
  <c r="J16" i="5"/>
  <c r="M11" i="5"/>
  <c r="I7" i="5"/>
  <c r="L2" i="5"/>
  <c r="I74" i="5"/>
  <c r="L19" i="5"/>
  <c r="L373" i="5"/>
  <c r="J156" i="5"/>
  <c r="P114" i="5"/>
  <c r="H89" i="5"/>
  <c r="R67" i="5"/>
  <c r="S51" i="5"/>
  <c r="U39" i="5"/>
  <c r="S29" i="5"/>
  <c r="S19" i="5"/>
  <c r="H15" i="5"/>
  <c r="K10" i="5"/>
  <c r="N5" i="5"/>
  <c r="Q185" i="5"/>
  <c r="L45" i="5"/>
  <c r="N8" i="5"/>
  <c r="J206" i="5"/>
  <c r="T172" i="5"/>
  <c r="L134" i="5"/>
  <c r="U102" i="5"/>
  <c r="Q83" i="5"/>
  <c r="K60" i="5"/>
  <c r="P47" i="5"/>
  <c r="P39" i="5"/>
  <c r="P31" i="5"/>
  <c r="P23" i="5"/>
  <c r="I17" i="5"/>
  <c r="L12" i="5"/>
  <c r="H8" i="5"/>
  <c r="K3" i="5"/>
  <c r="O97" i="5"/>
  <c r="L27" i="5"/>
  <c r="N218" i="5"/>
  <c r="I131" i="5"/>
  <c r="P97" i="5"/>
  <c r="P81" i="5"/>
  <c r="P65" i="5"/>
  <c r="M52" i="5"/>
  <c r="M44" i="5"/>
  <c r="M36" i="5"/>
  <c r="M28" i="5"/>
  <c r="M20" i="5"/>
  <c r="U14" i="5"/>
  <c r="Q10" i="5"/>
  <c r="T5" i="5"/>
  <c r="M205" i="5"/>
  <c r="Q324" i="5"/>
  <c r="S274" i="5"/>
  <c r="S239" i="5"/>
  <c r="I225" i="5"/>
  <c r="M211" i="5"/>
  <c r="M203" i="5"/>
  <c r="N196" i="5"/>
  <c r="U189" i="5"/>
  <c r="M183" i="5"/>
  <c r="I177" i="5"/>
  <c r="I170" i="5"/>
  <c r="U163" i="5"/>
  <c r="Q157" i="5"/>
  <c r="M151" i="5"/>
  <c r="I146" i="5"/>
  <c r="L141" i="5"/>
  <c r="H137" i="5"/>
  <c r="K132" i="5"/>
  <c r="N127" i="5"/>
  <c r="J123" i="5"/>
  <c r="M118" i="5"/>
  <c r="I114" i="5"/>
  <c r="L109" i="5"/>
  <c r="H105" i="5"/>
  <c r="K217" i="5"/>
  <c r="K133" i="5"/>
  <c r="H97" i="5"/>
  <c r="R75" i="5"/>
  <c r="O54" i="5"/>
  <c r="L46" i="5"/>
  <c r="L38" i="5"/>
  <c r="L30" i="5"/>
  <c r="L22" i="5"/>
  <c r="T15" i="5"/>
  <c r="P11" i="5"/>
  <c r="S6" i="5"/>
  <c r="O2" i="5"/>
  <c r="I67" i="5"/>
  <c r="L212" i="5"/>
  <c r="S177" i="5"/>
  <c r="S141" i="5"/>
  <c r="S109" i="5"/>
  <c r="K84" i="5"/>
  <c r="U62" i="5"/>
  <c r="J49" i="5"/>
  <c r="H39" i="5"/>
  <c r="J27" i="5"/>
  <c r="U17" i="5"/>
  <c r="Q13" i="5"/>
  <c r="T8" i="5"/>
  <c r="P4" i="5"/>
  <c r="M102" i="5"/>
  <c r="L28" i="5"/>
  <c r="O180" i="5"/>
  <c r="M135" i="5"/>
  <c r="J100" i="5"/>
  <c r="J84" i="5"/>
  <c r="J68" i="5"/>
  <c r="U52" i="5"/>
  <c r="I42" i="5"/>
  <c r="H32" i="5"/>
  <c r="U20" i="5"/>
  <c r="J15" i="5"/>
  <c r="M10" i="5"/>
  <c r="I6" i="5"/>
  <c r="K201" i="5"/>
  <c r="N56" i="5"/>
  <c r="R12" i="5"/>
  <c r="K207" i="5"/>
  <c r="H170" i="5"/>
  <c r="J132" i="5"/>
  <c r="M103" i="5"/>
  <c r="M87" i="5"/>
  <c r="M71" i="5"/>
  <c r="M55" i="5"/>
  <c r="T43" i="5"/>
  <c r="H33" i="5"/>
  <c r="T21" i="5"/>
  <c r="Q15" i="5"/>
  <c r="T10" i="5"/>
  <c r="P6" i="5"/>
  <c r="N222" i="5"/>
  <c r="O65" i="5"/>
  <c r="U15" i="5"/>
  <c r="I267" i="5"/>
  <c r="K149" i="5"/>
  <c r="M111" i="5"/>
  <c r="L85" i="5"/>
  <c r="H66" i="5"/>
  <c r="S50" i="5"/>
  <c r="T38" i="5"/>
  <c r="S28" i="5"/>
  <c r="S18" i="5"/>
  <c r="O14" i="5"/>
  <c r="R9" i="5"/>
  <c r="U4" i="5"/>
  <c r="R168" i="5"/>
  <c r="M38" i="5"/>
  <c r="S5" i="5"/>
  <c r="J202" i="5"/>
  <c r="M169" i="5"/>
  <c r="Q131" i="5"/>
  <c r="K101" i="5"/>
  <c r="U79" i="5"/>
  <c r="Q58" i="5"/>
  <c r="O46" i="5"/>
  <c r="O38" i="5"/>
  <c r="O30" i="5"/>
  <c r="O22" i="5"/>
  <c r="P16" i="5"/>
  <c r="S11" i="5"/>
  <c r="O7" i="5"/>
  <c r="R2" i="5"/>
  <c r="S84" i="5"/>
  <c r="M22" i="5"/>
  <c r="Q175" i="5"/>
  <c r="K125" i="5"/>
  <c r="N95" i="5"/>
  <c r="N79" i="5"/>
  <c r="N63" i="5"/>
  <c r="Q51" i="5"/>
  <c r="Q43" i="5"/>
  <c r="Q35" i="5"/>
  <c r="Q27" i="5"/>
  <c r="Q19" i="5"/>
  <c r="M14" i="5"/>
  <c r="I10" i="5"/>
  <c r="L5" i="5"/>
  <c r="I90" i="5"/>
  <c r="Q316" i="5"/>
  <c r="S267" i="5"/>
  <c r="H238" i="5"/>
  <c r="P222" i="5"/>
  <c r="L210" i="5"/>
  <c r="L202" i="5"/>
  <c r="O195" i="5"/>
  <c r="H189" i="5"/>
  <c r="Q182" i="5"/>
  <c r="N176" i="5"/>
  <c r="O169" i="5"/>
  <c r="J163" i="5"/>
  <c r="K156" i="5"/>
  <c r="Q150" i="5"/>
  <c r="P145" i="5"/>
  <c r="S140" i="5"/>
  <c r="O136" i="5"/>
  <c r="R131" i="5"/>
  <c r="U126" i="5"/>
  <c r="Q122" i="5"/>
  <c r="T117" i="5"/>
  <c r="P113" i="5"/>
  <c r="S108" i="5"/>
  <c r="O104" i="5"/>
  <c r="K181" i="5"/>
  <c r="P130" i="5"/>
  <c r="L93" i="5"/>
  <c r="H74" i="5"/>
  <c r="K53" i="5"/>
  <c r="K45" i="5"/>
  <c r="K37" i="5"/>
  <c r="K29" i="5"/>
  <c r="K21" i="5"/>
  <c r="L15" i="5"/>
  <c r="H11" i="5"/>
  <c r="K6" i="5"/>
  <c r="O227" i="5"/>
  <c r="T54" i="5"/>
  <c r="K208" i="5"/>
  <c r="J174" i="5"/>
  <c r="U135" i="5"/>
  <c r="U103" i="5"/>
  <c r="Q82" i="5"/>
  <c r="K61" i="5"/>
  <c r="I48" i="5"/>
  <c r="J36" i="5"/>
  <c r="J26" i="5"/>
  <c r="M17" i="5"/>
  <c r="I13" i="5"/>
  <c r="L8" i="5"/>
  <c r="H4" i="5"/>
  <c r="S93" i="5"/>
  <c r="N23" i="5"/>
  <c r="H177" i="5"/>
  <c r="R132" i="5"/>
  <c r="P98" i="5"/>
  <c r="P82" i="5"/>
  <c r="P66" i="5"/>
  <c r="I51" i="5"/>
  <c r="I41" i="5"/>
  <c r="U29" i="5"/>
  <c r="I19" i="5"/>
  <c r="Q14" i="5"/>
  <c r="T9" i="5"/>
  <c r="P5" i="5"/>
  <c r="S161" i="5"/>
  <c r="O48" i="5"/>
  <c r="H10" i="5"/>
  <c r="K203" i="5"/>
  <c r="P166" i="5"/>
  <c r="O129" i="5"/>
  <c r="S101" i="5"/>
  <c r="S85" i="5"/>
  <c r="S69" i="5"/>
  <c r="T52" i="5"/>
  <c r="H42" i="5"/>
  <c r="U30" i="5"/>
  <c r="T20" i="5"/>
  <c r="I15" i="5"/>
  <c r="L10" i="5"/>
  <c r="H6" i="5"/>
  <c r="I197" i="5"/>
  <c r="I58" i="5"/>
  <c r="K13" i="5"/>
  <c r="T260" i="5"/>
  <c r="P146" i="5"/>
  <c r="R108" i="5"/>
  <c r="R83" i="5"/>
  <c r="L62" i="5"/>
  <c r="U47" i="5"/>
  <c r="S37" i="5"/>
  <c r="S27" i="5"/>
  <c r="K18" i="5"/>
  <c r="N13" i="5"/>
  <c r="J9" i="5"/>
  <c r="M4" i="5"/>
  <c r="Q139" i="5"/>
  <c r="O32" i="5"/>
  <c r="R198" i="5"/>
  <c r="U165" i="5"/>
  <c r="N128" i="5"/>
  <c r="Q99" i="5"/>
  <c r="K76" i="5"/>
  <c r="S53" i="5"/>
  <c r="N45" i="5"/>
  <c r="N37" i="5"/>
  <c r="N29" i="5"/>
  <c r="N21" i="5"/>
  <c r="H16" i="5"/>
  <c r="K11" i="5"/>
  <c r="N6" i="5"/>
  <c r="J2" i="5"/>
  <c r="N72" i="5"/>
  <c r="H18" i="5"/>
  <c r="J172" i="5"/>
  <c r="P122" i="5"/>
  <c r="T93" i="5"/>
  <c r="T77" i="5"/>
  <c r="T61" i="5"/>
  <c r="Q50" i="5"/>
  <c r="Q42" i="5"/>
  <c r="Q34" i="5"/>
  <c r="Q26" i="5"/>
  <c r="Q18" i="5"/>
  <c r="T13" i="5"/>
  <c r="P9" i="5"/>
  <c r="S4" i="5"/>
  <c r="P50" i="5"/>
  <c r="N304" i="5"/>
  <c r="M264" i="5"/>
  <c r="H236" i="5"/>
  <c r="M221" i="5"/>
  <c r="L209" i="5"/>
  <c r="L201" i="5"/>
  <c r="R194" i="5"/>
  <c r="J188" i="5"/>
  <c r="L181" i="5"/>
  <c r="R175" i="5"/>
  <c r="S168" i="5"/>
  <c r="N162" i="5"/>
  <c r="O155" i="5"/>
  <c r="L149" i="5"/>
  <c r="H145" i="5"/>
  <c r="K140" i="5"/>
  <c r="N135" i="5"/>
  <c r="J131" i="5"/>
  <c r="M126" i="5"/>
  <c r="I122" i="5"/>
  <c r="L117" i="5"/>
  <c r="H113" i="5"/>
  <c r="K108" i="5"/>
  <c r="Q431" i="5"/>
  <c r="U174" i="5"/>
  <c r="M127" i="5"/>
  <c r="R91" i="5"/>
  <c r="L70" i="5"/>
  <c r="K52" i="5"/>
  <c r="K44" i="5"/>
  <c r="K36" i="5"/>
  <c r="K28" i="5"/>
  <c r="K20" i="5"/>
  <c r="S14" i="5"/>
  <c r="O10" i="5"/>
  <c r="R5" i="5"/>
  <c r="S189" i="5"/>
  <c r="N47" i="5"/>
  <c r="L204" i="5"/>
  <c r="K167" i="5"/>
  <c r="H130" i="5"/>
  <c r="K100" i="5"/>
  <c r="U78" i="5"/>
  <c r="Q59" i="5"/>
  <c r="H47" i="5"/>
  <c r="J35" i="5"/>
  <c r="J25" i="5"/>
  <c r="T16" i="5"/>
  <c r="P12" i="5"/>
  <c r="S7" i="5"/>
  <c r="O3" i="5"/>
  <c r="O81" i="5"/>
  <c r="M15" i="5"/>
  <c r="R170" i="5"/>
  <c r="T126" i="5"/>
  <c r="O96" i="5"/>
  <c r="O80" i="5"/>
  <c r="O64" i="5"/>
  <c r="I50" i="5"/>
  <c r="H40" i="5"/>
  <c r="U28" i="5"/>
  <c r="M18" i="5"/>
  <c r="I14" i="5"/>
  <c r="L9" i="5"/>
  <c r="H5" i="5"/>
  <c r="L142" i="5"/>
  <c r="P42" i="5"/>
  <c r="T6" i="5"/>
  <c r="Q199" i="5"/>
  <c r="I163" i="5"/>
  <c r="L126" i="5"/>
  <c r="I98" i="5"/>
  <c r="I82" i="5"/>
  <c r="I66" i="5"/>
  <c r="T51" i="5"/>
  <c r="H41" i="5"/>
  <c r="T29" i="5"/>
  <c r="T19" i="5"/>
  <c r="P14" i="5"/>
  <c r="S9" i="5"/>
  <c r="O5" i="5"/>
  <c r="M178" i="5"/>
  <c r="P49" i="5"/>
  <c r="P10" i="5"/>
  <c r="M254" i="5"/>
  <c r="M143" i="5"/>
  <c r="L101" i="5"/>
  <c r="H82" i="5"/>
  <c r="R60" i="5"/>
  <c r="T46" i="5"/>
  <c r="S36" i="5"/>
  <c r="S26" i="5"/>
  <c r="R17" i="5"/>
  <c r="U12" i="5"/>
  <c r="Q8" i="5"/>
  <c r="T3" i="5"/>
  <c r="O113" i="5"/>
  <c r="P26" i="5"/>
  <c r="P247" i="5"/>
  <c r="P194" i="5"/>
  <c r="M162" i="5"/>
  <c r="S125" i="5"/>
  <c r="U95" i="5"/>
  <c r="Q74" i="5"/>
  <c r="R52" i="5"/>
  <c r="R44" i="5"/>
  <c r="R36" i="5"/>
  <c r="R28" i="5"/>
  <c r="R20" i="5"/>
  <c r="O15" i="5"/>
  <c r="R10" i="5"/>
  <c r="U5" i="5"/>
  <c r="N277" i="5"/>
  <c r="S61" i="5"/>
  <c r="L14" i="5"/>
  <c r="K165" i="5"/>
  <c r="M119" i="5"/>
  <c r="J92" i="5"/>
  <c r="J76" i="5"/>
  <c r="J60" i="5"/>
  <c r="Q49" i="5"/>
  <c r="Q41" i="5"/>
  <c r="Q33" i="5"/>
  <c r="Q25" i="5"/>
  <c r="I18" i="5"/>
  <c r="L13" i="5"/>
  <c r="H9" i="5"/>
  <c r="K4" i="5"/>
  <c r="N31" i="5"/>
  <c r="N296" i="5"/>
  <c r="O254" i="5"/>
  <c r="L234" i="5"/>
  <c r="R218" i="5"/>
  <c r="L208" i="5"/>
  <c r="N200" i="5"/>
  <c r="U193" i="5"/>
  <c r="M187" i="5"/>
  <c r="P180" i="5"/>
  <c r="L174" i="5"/>
  <c r="H168" i="5"/>
  <c r="T161" i="5"/>
  <c r="T154" i="5"/>
  <c r="S148" i="5"/>
  <c r="O144" i="5"/>
  <c r="R139" i="5"/>
  <c r="U134" i="5"/>
  <c r="Q130" i="5"/>
  <c r="T125" i="5"/>
  <c r="P121" i="5"/>
  <c r="S116" i="5"/>
  <c r="O112" i="5"/>
  <c r="R107" i="5"/>
  <c r="O270" i="5"/>
  <c r="N171" i="5"/>
  <c r="R124" i="5"/>
  <c r="H90" i="5"/>
  <c r="R68" i="5"/>
  <c r="K51" i="5"/>
  <c r="K43" i="5"/>
  <c r="K35" i="5"/>
  <c r="K27" i="5"/>
  <c r="K19" i="5"/>
  <c r="K14" i="5"/>
  <c r="N9" i="5"/>
  <c r="J5" i="5"/>
  <c r="J158" i="5"/>
  <c r="O40" i="5"/>
  <c r="L200" i="5"/>
  <c r="P157" i="5"/>
  <c r="J124" i="5"/>
  <c r="Q98" i="5"/>
  <c r="K77" i="5"/>
  <c r="U55" i="5"/>
  <c r="J44" i="5"/>
  <c r="J34" i="5"/>
  <c r="I24" i="5"/>
  <c r="L16" i="5"/>
  <c r="H12" i="5"/>
  <c r="K7" i="5"/>
  <c r="N2" i="5"/>
  <c r="S68" i="5"/>
  <c r="J12" i="5"/>
  <c r="S163" i="5"/>
  <c r="I115" i="5"/>
  <c r="T94" i="5"/>
  <c r="T78" i="5"/>
  <c r="T62" i="5"/>
  <c r="I49" i="5"/>
  <c r="U37" i="5"/>
  <c r="I27" i="5"/>
  <c r="T17" i="5"/>
  <c r="P13" i="5"/>
  <c r="S8" i="5"/>
  <c r="O4" i="5"/>
  <c r="J116" i="5"/>
  <c r="L36" i="5"/>
  <c r="J4" i="5"/>
  <c r="N195" i="5"/>
  <c r="T156" i="5"/>
  <c r="Q123" i="5"/>
  <c r="N96" i="5"/>
  <c r="N80" i="5"/>
  <c r="N64" i="5"/>
  <c r="H50" i="5"/>
  <c r="U38" i="5"/>
  <c r="T28" i="5"/>
  <c r="L18" i="5"/>
  <c r="H14" i="5"/>
  <c r="K9" i="5"/>
  <c r="N4" i="5"/>
  <c r="J148" i="5"/>
  <c r="L43" i="5"/>
  <c r="M7" i="5"/>
  <c r="U219" i="5"/>
  <c r="R140" i="5"/>
  <c r="R99" i="5"/>
  <c r="L78" i="5"/>
  <c r="H57" i="5"/>
  <c r="S45" i="5"/>
  <c r="S35" i="5"/>
  <c r="U23" i="5"/>
  <c r="J17" i="5"/>
  <c r="M12" i="5"/>
  <c r="I8" i="5"/>
  <c r="L3" i="5"/>
  <c r="I99" i="5"/>
  <c r="L21" i="5"/>
  <c r="K241" i="5"/>
  <c r="P190" i="5"/>
  <c r="R152" i="5"/>
  <c r="U119" i="5"/>
  <c r="K92" i="5"/>
  <c r="U70" i="5"/>
  <c r="R51" i="5"/>
  <c r="R43" i="5"/>
  <c r="R35" i="5"/>
  <c r="R27" i="5"/>
  <c r="R19" i="5"/>
  <c r="N14" i="5"/>
  <c r="J10" i="5"/>
  <c r="M5" i="5"/>
  <c r="T193" i="5"/>
  <c r="L51" i="5"/>
  <c r="I11" i="5"/>
  <c r="U158" i="5"/>
  <c r="R116" i="5"/>
  <c r="P90" i="5"/>
  <c r="P74" i="5"/>
  <c r="P58" i="5"/>
  <c r="P48" i="5"/>
  <c r="P40" i="5"/>
  <c r="P32" i="5"/>
  <c r="P24" i="5"/>
  <c r="P17" i="5"/>
  <c r="S12" i="5"/>
  <c r="O8" i="5"/>
  <c r="R3" i="5"/>
  <c r="L20" i="5"/>
  <c r="Q292" i="5"/>
  <c r="L252" i="5"/>
  <c r="R232" i="5"/>
  <c r="M217" i="5"/>
  <c r="O207" i="5"/>
  <c r="R199" i="5"/>
  <c r="I193" i="5"/>
  <c r="N186" i="5"/>
  <c r="U179" i="5"/>
  <c r="Q173" i="5"/>
  <c r="M167" i="5"/>
  <c r="I161" i="5"/>
  <c r="I154" i="5"/>
  <c r="K148" i="5"/>
  <c r="N143" i="5"/>
  <c r="J139" i="5"/>
  <c r="M134" i="5"/>
  <c r="I130" i="5"/>
  <c r="L125" i="5"/>
  <c r="H121" i="5"/>
  <c r="K116" i="5"/>
  <c r="N111" i="5"/>
  <c r="J107" i="5"/>
  <c r="N257" i="5"/>
  <c r="O164" i="5"/>
  <c r="T118" i="5"/>
  <c r="L86" i="5"/>
  <c r="H65" i="5"/>
  <c r="K50" i="5"/>
  <c r="K42" i="5"/>
  <c r="K34" i="5"/>
  <c r="K26" i="5"/>
  <c r="O18" i="5"/>
  <c r="R13" i="5"/>
  <c r="U8" i="5"/>
  <c r="Q4" i="5"/>
  <c r="N136" i="5"/>
  <c r="P34" i="5"/>
  <c r="L196" i="5"/>
  <c r="H154" i="5"/>
  <c r="O121" i="5"/>
  <c r="U94" i="5"/>
  <c r="Q75" i="5"/>
  <c r="M54" i="5"/>
  <c r="J43" i="5"/>
  <c r="J33" i="5"/>
  <c r="H23" i="5"/>
  <c r="S15" i="5"/>
  <c r="O11" i="5"/>
  <c r="R6" i="5"/>
  <c r="K209" i="5"/>
  <c r="L53" i="5"/>
  <c r="L6" i="5"/>
  <c r="L160" i="5"/>
  <c r="K109" i="5"/>
  <c r="J91" i="5"/>
  <c r="J75" i="5"/>
  <c r="J59" i="5"/>
  <c r="H48" i="5"/>
  <c r="U36" i="5"/>
  <c r="I26" i="5"/>
  <c r="L17" i="5"/>
  <c r="H13" i="5"/>
  <c r="K8" i="5"/>
  <c r="N3" i="5"/>
  <c r="S100" i="5"/>
  <c r="L29" i="5"/>
  <c r="Q344" i="5"/>
  <c r="M191" i="5"/>
  <c r="M153" i="5"/>
  <c r="N120" i="5"/>
  <c r="M94" i="5"/>
  <c r="M78" i="5"/>
  <c r="M62" i="5"/>
  <c r="H49" i="5"/>
  <c r="T37" i="5"/>
  <c r="T27" i="5"/>
  <c r="S17" i="5"/>
  <c r="O13" i="5"/>
  <c r="R8" i="5"/>
  <c r="U3" i="5"/>
  <c r="U127" i="5"/>
  <c r="L37" i="5"/>
  <c r="R4" i="5"/>
  <c r="S179" i="5"/>
  <c r="T134" i="5"/>
  <c r="H98" i="5"/>
  <c r="R76" i="5"/>
  <c r="H55" i="5"/>
  <c r="S44" i="5"/>
  <c r="S34" i="5"/>
  <c r="T22" i="5"/>
  <c r="Q16" i="5"/>
  <c r="T11" i="5"/>
  <c r="P7" i="5"/>
  <c r="S2" i="5"/>
  <c r="S77" i="5"/>
  <c r="O17" i="5"/>
  <c r="S223" i="5"/>
  <c r="M186" i="5"/>
  <c r="H146" i="5"/>
  <c r="H114" i="5"/>
  <c r="Q90" i="5"/>
  <c r="K69" i="5"/>
  <c r="R50" i="5"/>
  <c r="R42" i="5"/>
  <c r="R34" i="5"/>
  <c r="R26" i="5"/>
  <c r="R18" i="5"/>
  <c r="U13" i="5"/>
  <c r="Q9" i="5"/>
  <c r="T4" i="5"/>
  <c r="K151" i="5"/>
  <c r="L44" i="5"/>
  <c r="U7" i="5"/>
  <c r="N155" i="5"/>
  <c r="T110" i="5"/>
  <c r="O88" i="5"/>
  <c r="O72" i="5"/>
  <c r="O56" i="5"/>
  <c r="O47" i="5"/>
  <c r="O39" i="5"/>
  <c r="O31" i="5"/>
  <c r="O23" i="5"/>
  <c r="H17" i="5"/>
  <c r="K12" i="5"/>
  <c r="N7" i="5"/>
  <c r="J3" i="5"/>
  <c r="T14" i="5"/>
  <c r="P288" i="5"/>
  <c r="N245" i="5"/>
  <c r="I229" i="5"/>
  <c r="J216" i="5"/>
  <c r="N206" i="5"/>
  <c r="T198" i="5"/>
  <c r="K192" i="5"/>
  <c r="S185" i="5"/>
  <c r="J179" i="5"/>
  <c r="K172" i="5"/>
  <c r="Q166" i="5"/>
  <c r="N160" i="5"/>
  <c r="O153" i="5"/>
  <c r="R147" i="5"/>
  <c r="U142" i="5"/>
  <c r="Q138" i="5"/>
  <c r="T133" i="5"/>
  <c r="P129" i="5"/>
  <c r="S124" i="5"/>
  <c r="O120" i="5"/>
  <c r="R115" i="5"/>
  <c r="U110" i="5"/>
  <c r="Q106" i="5"/>
  <c r="L245" i="5"/>
  <c r="H161" i="5"/>
  <c r="I107" i="5"/>
  <c r="R84" i="5"/>
  <c r="L61" i="5"/>
  <c r="O49" i="5"/>
  <c r="O41" i="5"/>
  <c r="O33" i="5"/>
  <c r="O25" i="5"/>
  <c r="N17" i="5"/>
  <c r="J13" i="5"/>
  <c r="M8" i="5"/>
  <c r="I4" i="5"/>
  <c r="Q107" i="5"/>
  <c r="R353" i="5"/>
  <c r="J192" i="5"/>
  <c r="P150" i="5"/>
  <c r="L118" i="5"/>
  <c r="K93" i="5"/>
  <c r="U71" i="5"/>
  <c r="J52" i="5"/>
  <c r="J42" i="5"/>
  <c r="I32" i="5"/>
  <c r="J20" i="5"/>
  <c r="K15" i="5"/>
  <c r="N10" i="5"/>
  <c r="J6" i="5"/>
  <c r="U181" i="5"/>
  <c r="M46" i="5"/>
  <c r="Q3" i="5"/>
  <c r="I147" i="5"/>
  <c r="P106" i="5"/>
  <c r="P89" i="5"/>
  <c r="P73" i="5"/>
  <c r="P57" i="5"/>
  <c r="U45" i="5"/>
  <c r="I35" i="5"/>
  <c r="I25" i="5"/>
  <c r="S16" i="5"/>
  <c r="O12" i="5"/>
  <c r="R7" i="5"/>
  <c r="U2" i="5"/>
  <c r="N88" i="5"/>
  <c r="O24" i="5"/>
  <c r="I274" i="5"/>
  <c r="K187" i="5"/>
  <c r="U149" i="5"/>
  <c r="S117" i="5"/>
  <c r="S92" i="5"/>
  <c r="S76" i="5"/>
  <c r="S60" i="5"/>
  <c r="U46" i="5"/>
  <c r="T36" i="5"/>
  <c r="H26" i="5"/>
  <c r="K17" i="5"/>
  <c r="N12" i="5"/>
  <c r="J8" i="5"/>
  <c r="M3" i="5"/>
  <c r="N104" i="5"/>
  <c r="M30" i="5"/>
  <c r="P2" i="5"/>
  <c r="L176" i="5"/>
  <c r="I123" i="5"/>
  <c r="L94" i="5"/>
  <c r="H73" i="5"/>
  <c r="T53" i="5"/>
  <c r="S43" i="5"/>
  <c r="U31" i="5"/>
  <c r="S21" i="5"/>
  <c r="I16" i="5"/>
  <c r="L11" i="5"/>
  <c r="H7" i="5"/>
  <c r="K2" i="5"/>
  <c r="M63" i="5"/>
  <c r="S13" i="5"/>
  <c r="R214" i="5"/>
  <c r="P182" i="5"/>
  <c r="J140" i="5"/>
  <c r="J108" i="5"/>
  <c r="U86" i="5"/>
  <c r="Q67" i="5"/>
  <c r="R49" i="5"/>
  <c r="R41" i="5"/>
  <c r="R33" i="5"/>
  <c r="R25" i="5"/>
  <c r="J18" i="5"/>
  <c r="M13" i="5"/>
  <c r="I9" i="5"/>
  <c r="L4" i="5"/>
  <c r="S133" i="5"/>
  <c r="N39" i="5"/>
  <c r="K5" i="5"/>
  <c r="R148" i="5"/>
  <c r="T102" i="5"/>
  <c r="T86" i="5"/>
  <c r="T70" i="5"/>
  <c r="U54" i="5"/>
  <c r="N46" i="5"/>
  <c r="N38" i="5"/>
  <c r="N30" i="5"/>
  <c r="N22" i="5"/>
  <c r="O16" i="5"/>
  <c r="R11" i="5"/>
  <c r="U6" i="5"/>
  <c r="Q2" i="5"/>
  <c r="O9" i="5"/>
  <c r="S826" i="5"/>
  <c r="J826" i="5"/>
  <c r="L826" i="5"/>
  <c r="Q826" i="5"/>
  <c r="T826" i="5"/>
  <c r="I826" i="5"/>
  <c r="M826" i="5"/>
  <c r="R826" i="5"/>
  <c r="U826" i="5"/>
  <c r="H826" i="5"/>
  <c r="O826" i="5"/>
  <c r="N826" i="5"/>
  <c r="K826" i="5"/>
  <c r="P826" i="5"/>
  <c r="AX480" i="5"/>
  <c r="BE579" i="5"/>
  <c r="BF610" i="5"/>
  <c r="BG223" i="5"/>
  <c r="BG53" i="5"/>
  <c r="BG61" i="5"/>
  <c r="BG69" i="5"/>
  <c r="BG129" i="5"/>
  <c r="BG89" i="5"/>
  <c r="BG72" i="5"/>
  <c r="BG168" i="5"/>
  <c r="BG176" i="5"/>
  <c r="BG164" i="5"/>
  <c r="BG196" i="5"/>
  <c r="BG48" i="5"/>
  <c r="BG117" i="5"/>
  <c r="BG132" i="5"/>
  <c r="BG136" i="5"/>
  <c r="BG201" i="5"/>
  <c r="BG209" i="5"/>
  <c r="BG217" i="5"/>
  <c r="BG116" i="5"/>
  <c r="BG58" i="5"/>
  <c r="BG27" i="5"/>
  <c r="BG79" i="5"/>
  <c r="BG115" i="5"/>
  <c r="BG119" i="5"/>
  <c r="BG52" i="5"/>
  <c r="BG121" i="5"/>
  <c r="BG125" i="5"/>
  <c r="BG184" i="5"/>
  <c r="BG188" i="5"/>
  <c r="BG222" i="5"/>
  <c r="BG19" i="5"/>
  <c r="BG55" i="5"/>
  <c r="BG75" i="5"/>
  <c r="BG4" i="5"/>
  <c r="BG13" i="5"/>
  <c r="BG37" i="5"/>
  <c r="BG41" i="5"/>
  <c r="BG66" i="5"/>
  <c r="BG74" i="5"/>
  <c r="BG81" i="5"/>
  <c r="BG175" i="5"/>
  <c r="BG180" i="5"/>
  <c r="BG211" i="5"/>
  <c r="BG9" i="5"/>
  <c r="BG17" i="5"/>
  <c r="BG21" i="5"/>
  <c r="BG56" i="5"/>
  <c r="BG68" i="5"/>
  <c r="BG77" i="5"/>
  <c r="BG105" i="5"/>
  <c r="BG109" i="5"/>
  <c r="BG113" i="5"/>
  <c r="BG144" i="5"/>
  <c r="BG148" i="5"/>
  <c r="BG152" i="5"/>
  <c r="BG156" i="5"/>
  <c r="BG177" i="5"/>
  <c r="BG181" i="5"/>
  <c r="BG185" i="5"/>
  <c r="BG208" i="5"/>
  <c r="BG76" i="5"/>
  <c r="BG124" i="5"/>
  <c r="BG140" i="5"/>
  <c r="BG99" i="5"/>
  <c r="BG15" i="5"/>
  <c r="BG95" i="5"/>
  <c r="BG107" i="5"/>
  <c r="BG111" i="5"/>
  <c r="BG5" i="5"/>
  <c r="BG16" i="5"/>
  <c r="BG29" i="5"/>
  <c r="BG33" i="5"/>
  <c r="BG35" i="5"/>
  <c r="BG123" i="5"/>
  <c r="BG205" i="5"/>
  <c r="BG28" i="5"/>
  <c r="BG65" i="5"/>
  <c r="BG92" i="5"/>
  <c r="BG101" i="5"/>
  <c r="BG104" i="5"/>
  <c r="BG112" i="5"/>
  <c r="BG145" i="5"/>
  <c r="BG161" i="5"/>
  <c r="BG169" i="5"/>
  <c r="BG189" i="5"/>
  <c r="BG193" i="5"/>
  <c r="BG197" i="5"/>
  <c r="BG200" i="5"/>
  <c r="BG216" i="5"/>
  <c r="BG224" i="5"/>
  <c r="BG226" i="5"/>
  <c r="BG20" i="5"/>
  <c r="BG67" i="5"/>
  <c r="BG91" i="5"/>
  <c r="BG18" i="5"/>
  <c r="BG78" i="5"/>
  <c r="BG82" i="5"/>
  <c r="BG118" i="5"/>
  <c r="BG24" i="5"/>
  <c r="BG85" i="5"/>
  <c r="BG93" i="5"/>
  <c r="BG96" i="5"/>
  <c r="BG100" i="5"/>
  <c r="BG128" i="5"/>
  <c r="BG213" i="5"/>
  <c r="BG221" i="5"/>
  <c r="BG225" i="5"/>
  <c r="BG84" i="5"/>
  <c r="BG110" i="5"/>
  <c r="BG83" i="5"/>
  <c r="BG7" i="5"/>
  <c r="BG47" i="5"/>
  <c r="BG46" i="5"/>
  <c r="BG14" i="5"/>
  <c r="BG22" i="5"/>
  <c r="BG26" i="5"/>
  <c r="BG54" i="5"/>
  <c r="BG57" i="5"/>
  <c r="BG98" i="5"/>
  <c r="BG206" i="5"/>
  <c r="BG25" i="5"/>
  <c r="BG73" i="5"/>
  <c r="BG88" i="5"/>
  <c r="BG97" i="5"/>
  <c r="BG141" i="5"/>
  <c r="BG149" i="5"/>
  <c r="BG153" i="5"/>
  <c r="BG157" i="5"/>
  <c r="BG165" i="5"/>
  <c r="BG173" i="5"/>
  <c r="BG36" i="5"/>
  <c r="BG172" i="5"/>
  <c r="BG51" i="5"/>
  <c r="BG63" i="5"/>
  <c r="BG71" i="5"/>
  <c r="BG59" i="5"/>
  <c r="BG154" i="5"/>
  <c r="BG23" i="5"/>
  <c r="BG87" i="5"/>
  <c r="BG8" i="5"/>
  <c r="BG2" i="5"/>
  <c r="BG6" i="5"/>
  <c r="BG10" i="5"/>
  <c r="BG11" i="5"/>
  <c r="BG38" i="5"/>
  <c r="BG42" i="5"/>
  <c r="BG108" i="5"/>
  <c r="BG178" i="5"/>
  <c r="BG212" i="5"/>
  <c r="BG127" i="5"/>
  <c r="BG131" i="5"/>
  <c r="BG147" i="5"/>
  <c r="BG155" i="5"/>
  <c r="BG163" i="5"/>
  <c r="BG171" i="5"/>
  <c r="BG179" i="5"/>
  <c r="BG183" i="5"/>
  <c r="BG191" i="5"/>
  <c r="BG199" i="5"/>
  <c r="BG135" i="5"/>
  <c r="BG143" i="5"/>
  <c r="BG151" i="5"/>
  <c r="BG159" i="5"/>
  <c r="BG167" i="5"/>
  <c r="BG187" i="5"/>
  <c r="BG195" i="5"/>
  <c r="BG203" i="5"/>
  <c r="BG86" i="5"/>
  <c r="BG90" i="5"/>
  <c r="BG130" i="5"/>
  <c r="BG134" i="5"/>
  <c r="BG142" i="5"/>
  <c r="BG162" i="5"/>
  <c r="BG186" i="5"/>
  <c r="BG194" i="5"/>
  <c r="BG207" i="5"/>
  <c r="BG62" i="5"/>
  <c r="BG70" i="5"/>
  <c r="BG94" i="5"/>
  <c r="BG126" i="5"/>
  <c r="BG138" i="5"/>
  <c r="BG150" i="5"/>
  <c r="BG158" i="5"/>
  <c r="BG170" i="5"/>
  <c r="BG174" i="5"/>
  <c r="BG198" i="5"/>
  <c r="BG202" i="5"/>
  <c r="BG102" i="5"/>
  <c r="BG106" i="5"/>
  <c r="BG114" i="5"/>
  <c r="BG122" i="5"/>
  <c r="BG146" i="5"/>
  <c r="BG166" i="5"/>
  <c r="BG182" i="5"/>
  <c r="BG190" i="5"/>
  <c r="BG139" i="5"/>
  <c r="BG214" i="5"/>
  <c r="BG215" i="5"/>
  <c r="BG218" i="5"/>
  <c r="BG219" i="5"/>
  <c r="BG204" i="5"/>
  <c r="BG220" i="5"/>
  <c r="W461" i="2"/>
  <c r="W460" i="2"/>
  <c r="W459" i="2"/>
  <c r="W458" i="2"/>
  <c r="W457" i="2"/>
  <c r="W456" i="2"/>
  <c r="W455" i="2"/>
  <c r="W454" i="2"/>
  <c r="W453" i="2"/>
  <c r="W452" i="2"/>
  <c r="W451" i="2"/>
  <c r="W450" i="2"/>
  <c r="W449" i="2"/>
  <c r="W448" i="2"/>
  <c r="W447" i="2"/>
  <c r="W446" i="2"/>
  <c r="W445" i="2"/>
  <c r="W444" i="2"/>
  <c r="W443" i="2"/>
  <c r="W442" i="2"/>
  <c r="W441" i="2"/>
  <c r="W440" i="2"/>
  <c r="W439" i="2"/>
  <c r="W438" i="2"/>
  <c r="W437" i="2"/>
  <c r="W436" i="2"/>
  <c r="W435" i="2"/>
  <c r="W434" i="2"/>
  <c r="W433" i="2"/>
  <c r="W432" i="2"/>
  <c r="W431" i="2"/>
  <c r="W430" i="2"/>
  <c r="W429" i="2"/>
  <c r="W428" i="2"/>
  <c r="W427" i="2"/>
  <c r="W426" i="2"/>
  <c r="W425" i="2"/>
  <c r="W424" i="2"/>
  <c r="W423" i="2"/>
  <c r="W422" i="2"/>
  <c r="W421" i="2"/>
  <c r="W420" i="2"/>
  <c r="W419" i="2"/>
  <c r="W418" i="2"/>
  <c r="W417" i="2"/>
  <c r="BH234" i="3"/>
  <c r="BG234" i="3"/>
  <c r="BF234" i="3"/>
  <c r="BE234" i="3"/>
  <c r="BD234" i="3"/>
  <c r="BC234" i="3"/>
  <c r="BB234" i="3"/>
  <c r="BA234" i="3"/>
  <c r="AZ234" i="3"/>
  <c r="AY234" i="3"/>
  <c r="AX234" i="3"/>
  <c r="AW234" i="3"/>
  <c r="AV234" i="3"/>
  <c r="AU234" i="3"/>
  <c r="BH233" i="3"/>
  <c r="BG233" i="3"/>
  <c r="BF233" i="3"/>
  <c r="BE233" i="3"/>
  <c r="BD233" i="3"/>
  <c r="BC233" i="3"/>
  <c r="BB233" i="3"/>
  <c r="BA233" i="3"/>
  <c r="AZ233" i="3"/>
  <c r="AY233" i="3"/>
  <c r="AX233" i="3"/>
  <c r="AW233" i="3"/>
  <c r="AV233" i="3"/>
  <c r="AU233" i="3"/>
  <c r="BH232" i="3"/>
  <c r="BG232" i="3"/>
  <c r="BF232" i="3"/>
  <c r="BE232" i="3"/>
  <c r="BD232" i="3"/>
  <c r="BC232" i="3"/>
  <c r="BB232" i="3"/>
  <c r="BA232" i="3"/>
  <c r="AZ232" i="3"/>
  <c r="AY232" i="3"/>
  <c r="AX232" i="3"/>
  <c r="AW232" i="3"/>
  <c r="AV232" i="3"/>
  <c r="AU232" i="3"/>
  <c r="BH231" i="3"/>
  <c r="BG231" i="3"/>
  <c r="BF231" i="3"/>
  <c r="BE231" i="3"/>
  <c r="BD231" i="3"/>
  <c r="BC231" i="3"/>
  <c r="BB231" i="3"/>
  <c r="BA231" i="3"/>
  <c r="AZ231" i="3"/>
  <c r="AY231" i="3"/>
  <c r="AX231" i="3"/>
  <c r="AW231" i="3"/>
  <c r="AV231" i="3"/>
  <c r="AU231" i="3"/>
  <c r="BH230" i="3"/>
  <c r="BG230" i="3"/>
  <c r="BF230" i="3"/>
  <c r="BE230" i="3"/>
  <c r="BD230" i="3"/>
  <c r="BC230" i="3"/>
  <c r="BB230" i="3"/>
  <c r="BA230" i="3"/>
  <c r="AZ230" i="3"/>
  <c r="AY230" i="3"/>
  <c r="AX230" i="3"/>
  <c r="AW230" i="3"/>
  <c r="AV230" i="3"/>
  <c r="AU230" i="3"/>
  <c r="BH229" i="3"/>
  <c r="BG229" i="3"/>
  <c r="BF229" i="3"/>
  <c r="BE229" i="3"/>
  <c r="BD229" i="3"/>
  <c r="BC229" i="3"/>
  <c r="BB229" i="3"/>
  <c r="BA229" i="3"/>
  <c r="AZ229" i="3"/>
  <c r="AY229" i="3"/>
  <c r="AX229" i="3"/>
  <c r="AW229" i="3"/>
  <c r="AV229" i="3"/>
  <c r="AU229" i="3"/>
  <c r="BH228" i="3"/>
  <c r="BG228" i="3"/>
  <c r="BF228" i="3"/>
  <c r="BE228" i="3"/>
  <c r="BD228" i="3"/>
  <c r="BC228" i="3"/>
  <c r="BB228" i="3"/>
  <c r="BA228" i="3"/>
  <c r="AZ228" i="3"/>
  <c r="AY228" i="3"/>
  <c r="AX228" i="3"/>
  <c r="AW228" i="3"/>
  <c r="AV228" i="3"/>
  <c r="AU228" i="3"/>
  <c r="BH227" i="3"/>
  <c r="BG227" i="3"/>
  <c r="BF227" i="3"/>
  <c r="BE227" i="3"/>
  <c r="BD227" i="3"/>
  <c r="BC227" i="3"/>
  <c r="BB227" i="3"/>
  <c r="BA227" i="3"/>
  <c r="AZ227" i="3"/>
  <c r="AY227" i="3"/>
  <c r="AX227" i="3"/>
  <c r="AW227" i="3"/>
  <c r="AV227" i="3"/>
  <c r="AU227" i="3"/>
  <c r="BH226" i="3"/>
  <c r="BG226" i="3"/>
  <c r="BF226" i="3"/>
  <c r="BE226" i="3"/>
  <c r="BD226" i="3"/>
  <c r="BC226" i="3"/>
  <c r="BB226" i="3"/>
  <c r="BA226" i="3"/>
  <c r="AZ226" i="3"/>
  <c r="AY226" i="3"/>
  <c r="AX226" i="3"/>
  <c r="AW226" i="3"/>
  <c r="AV226" i="3"/>
  <c r="AU226" i="3"/>
  <c r="BH225" i="3"/>
  <c r="BG225" i="3"/>
  <c r="BF225" i="3"/>
  <c r="BE225" i="3"/>
  <c r="BD225" i="3"/>
  <c r="BC225" i="3"/>
  <c r="BB225" i="3"/>
  <c r="BA225" i="3"/>
  <c r="AZ225" i="3"/>
  <c r="AY225" i="3"/>
  <c r="AX225" i="3"/>
  <c r="AW225" i="3"/>
  <c r="AV225" i="3"/>
  <c r="AU225" i="3"/>
  <c r="BH224" i="3"/>
  <c r="BG224" i="3"/>
  <c r="BF224" i="3"/>
  <c r="BE224" i="3"/>
  <c r="BD224" i="3"/>
  <c r="BC224" i="3"/>
  <c r="BB224" i="3"/>
  <c r="BA224" i="3"/>
  <c r="AZ224" i="3"/>
  <c r="AY224" i="3"/>
  <c r="AX224" i="3"/>
  <c r="AW224" i="3"/>
  <c r="AV224" i="3"/>
  <c r="AU224" i="3"/>
  <c r="BH223" i="3"/>
  <c r="BG223" i="3"/>
  <c r="BF223" i="3"/>
  <c r="BE223" i="3"/>
  <c r="BD223" i="3"/>
  <c r="BC223" i="3"/>
  <c r="BB223" i="3"/>
  <c r="BA223" i="3"/>
  <c r="AZ223" i="3"/>
  <c r="AY223" i="3"/>
  <c r="AX223" i="3"/>
  <c r="AW223" i="3"/>
  <c r="AV223" i="3"/>
  <c r="AU223" i="3"/>
  <c r="BH222" i="3"/>
  <c r="BG222" i="3"/>
  <c r="BF222" i="3"/>
  <c r="BE222" i="3"/>
  <c r="BD222" i="3"/>
  <c r="BC222" i="3"/>
  <c r="BB222" i="3"/>
  <c r="BA222" i="3"/>
  <c r="AZ222" i="3"/>
  <c r="AY222" i="3"/>
  <c r="AX222" i="3"/>
  <c r="AW222" i="3"/>
  <c r="AV222" i="3"/>
  <c r="AU222" i="3"/>
  <c r="BH221" i="3"/>
  <c r="BG221" i="3"/>
  <c r="BF221" i="3"/>
  <c r="BE221" i="3"/>
  <c r="BD221" i="3"/>
  <c r="BC221" i="3"/>
  <c r="BB221" i="3"/>
  <c r="BA221" i="3"/>
  <c r="AZ221" i="3"/>
  <c r="AY221" i="3"/>
  <c r="AX221" i="3"/>
  <c r="AW221" i="3"/>
  <c r="AV221" i="3"/>
  <c r="AU221" i="3"/>
  <c r="BH220" i="3"/>
  <c r="BG220" i="3"/>
  <c r="BF220" i="3"/>
  <c r="BE220" i="3"/>
  <c r="BD220" i="3"/>
  <c r="BC220" i="3"/>
  <c r="BB220" i="3"/>
  <c r="BA220" i="3"/>
  <c r="AZ220" i="3"/>
  <c r="AY220" i="3"/>
  <c r="AX220" i="3"/>
  <c r="AW220" i="3"/>
  <c r="AV220" i="3"/>
  <c r="AU220" i="3"/>
  <c r="BH219" i="3"/>
  <c r="BG219" i="3"/>
  <c r="BF219" i="3"/>
  <c r="BE219" i="3"/>
  <c r="BD219" i="3"/>
  <c r="BC219" i="3"/>
  <c r="BB219" i="3"/>
  <c r="BA219" i="3"/>
  <c r="AZ219" i="3"/>
  <c r="AY219" i="3"/>
  <c r="AX219" i="3"/>
  <c r="AW219" i="3"/>
  <c r="AV219" i="3"/>
  <c r="AU219" i="3"/>
  <c r="BH218" i="3"/>
  <c r="BG218" i="3"/>
  <c r="BF218" i="3"/>
  <c r="BE218" i="3"/>
  <c r="BD218" i="3"/>
  <c r="BC218" i="3"/>
  <c r="BB218" i="3"/>
  <c r="BA218" i="3"/>
  <c r="AZ218" i="3"/>
  <c r="AY218" i="3"/>
  <c r="AX218" i="3"/>
  <c r="AW218" i="3"/>
  <c r="AV218" i="3"/>
  <c r="AU218" i="3"/>
  <c r="BH217" i="3"/>
  <c r="BG217" i="3"/>
  <c r="BF217" i="3"/>
  <c r="BE217" i="3"/>
  <c r="BD217" i="3"/>
  <c r="BC217" i="3"/>
  <c r="BB217" i="3"/>
  <c r="BA217" i="3"/>
  <c r="AZ217" i="3"/>
  <c r="AY217" i="3"/>
  <c r="AX217" i="3"/>
  <c r="AW217" i="3"/>
  <c r="AV217" i="3"/>
  <c r="AU217" i="3"/>
  <c r="BH216" i="3"/>
  <c r="BG216" i="3"/>
  <c r="BF216" i="3"/>
  <c r="BE216" i="3"/>
  <c r="BD216" i="3"/>
  <c r="BC216" i="3"/>
  <c r="BB216" i="3"/>
  <c r="BA216" i="3"/>
  <c r="AZ216" i="3"/>
  <c r="AY216" i="3"/>
  <c r="AX216" i="3"/>
  <c r="AW216" i="3"/>
  <c r="AV216" i="3"/>
  <c r="AU216" i="3"/>
  <c r="BH215" i="3"/>
  <c r="BG215" i="3"/>
  <c r="BF215" i="3"/>
  <c r="BE215" i="3"/>
  <c r="BD215" i="3"/>
  <c r="BC215" i="3"/>
  <c r="BB215" i="3"/>
  <c r="BA215" i="3"/>
  <c r="AZ215" i="3"/>
  <c r="AY215" i="3"/>
  <c r="AX215" i="3"/>
  <c r="AW215" i="3"/>
  <c r="AV215" i="3"/>
  <c r="AU215" i="3"/>
  <c r="BH214" i="3"/>
  <c r="BG214" i="3"/>
  <c r="BF214" i="3"/>
  <c r="BE214" i="3"/>
  <c r="BD214" i="3"/>
  <c r="BC214" i="3"/>
  <c r="BB214" i="3"/>
  <c r="BA214" i="3"/>
  <c r="AZ214" i="3"/>
  <c r="AY214" i="3"/>
  <c r="AX214" i="3"/>
  <c r="AW214" i="3"/>
  <c r="AV214" i="3"/>
  <c r="AU214" i="3"/>
  <c r="BH213" i="3"/>
  <c r="BG213" i="3"/>
  <c r="BF213" i="3"/>
  <c r="BE213" i="3"/>
  <c r="BD213" i="3"/>
  <c r="BC213" i="3"/>
  <c r="BB213" i="3"/>
  <c r="BA213" i="3"/>
  <c r="AZ213" i="3"/>
  <c r="AY213" i="3"/>
  <c r="AX213" i="3"/>
  <c r="AW213" i="3"/>
  <c r="AV213" i="3"/>
  <c r="AU213" i="3"/>
  <c r="BH212" i="3"/>
  <c r="BG212" i="3"/>
  <c r="BF212" i="3"/>
  <c r="BE212" i="3"/>
  <c r="BD212" i="3"/>
  <c r="BC212" i="3"/>
  <c r="BB212" i="3"/>
  <c r="BA212" i="3"/>
  <c r="AZ212" i="3"/>
  <c r="AY212" i="3"/>
  <c r="AX212" i="3"/>
  <c r="AW212" i="3"/>
  <c r="AV212" i="3"/>
  <c r="AU212" i="3"/>
  <c r="BH211" i="3"/>
  <c r="BG211" i="3"/>
  <c r="BF211" i="3"/>
  <c r="BE211" i="3"/>
  <c r="BD211" i="3"/>
  <c r="BC211" i="3"/>
  <c r="BB211" i="3"/>
  <c r="BA211" i="3"/>
  <c r="AZ211" i="3"/>
  <c r="AY211" i="3"/>
  <c r="AX211" i="3"/>
  <c r="AW211" i="3"/>
  <c r="AV211" i="3"/>
  <c r="AU211" i="3"/>
  <c r="BH210" i="3"/>
  <c r="BG210" i="3"/>
  <c r="BF210" i="3"/>
  <c r="BE210" i="3"/>
  <c r="BD210" i="3"/>
  <c r="BC210" i="3"/>
  <c r="BB210" i="3"/>
  <c r="BA210" i="3"/>
  <c r="AZ210" i="3"/>
  <c r="AY210" i="3"/>
  <c r="AX210" i="3"/>
  <c r="AW210" i="3"/>
  <c r="AV210" i="3"/>
  <c r="AU210" i="3"/>
  <c r="BH209" i="3"/>
  <c r="BG209" i="3"/>
  <c r="BF209" i="3"/>
  <c r="BE209" i="3"/>
  <c r="BD209" i="3"/>
  <c r="BC209" i="3"/>
  <c r="BB209" i="3"/>
  <c r="BA209" i="3"/>
  <c r="AZ209" i="3"/>
  <c r="AY209" i="3"/>
  <c r="AX209" i="3"/>
  <c r="AW209" i="3"/>
  <c r="AV209" i="3"/>
  <c r="AU209" i="3"/>
  <c r="BH208" i="3"/>
  <c r="BG208" i="3"/>
  <c r="BF208" i="3"/>
  <c r="BE208" i="3"/>
  <c r="BD208" i="3"/>
  <c r="BC208" i="3"/>
  <c r="BB208" i="3"/>
  <c r="BA208" i="3"/>
  <c r="AZ208" i="3"/>
  <c r="AY208" i="3"/>
  <c r="AX208" i="3"/>
  <c r="AW208" i="3"/>
  <c r="AV208" i="3"/>
  <c r="AU208" i="3"/>
  <c r="BH207" i="3"/>
  <c r="BG207" i="3"/>
  <c r="BF207" i="3"/>
  <c r="BE207" i="3"/>
  <c r="BD207" i="3"/>
  <c r="BC207" i="3"/>
  <c r="BB207" i="3"/>
  <c r="BA207" i="3"/>
  <c r="AZ207" i="3"/>
  <c r="AY207" i="3"/>
  <c r="AX207" i="3"/>
  <c r="AW207" i="3"/>
  <c r="AV207" i="3"/>
  <c r="AU207" i="3"/>
  <c r="BH206" i="3"/>
  <c r="BG206" i="3"/>
  <c r="BF206" i="3"/>
  <c r="BE206" i="3"/>
  <c r="BD206" i="3"/>
  <c r="BC206" i="3"/>
  <c r="BB206" i="3"/>
  <c r="BA206" i="3"/>
  <c r="AZ206" i="3"/>
  <c r="AY206" i="3"/>
  <c r="AX206" i="3"/>
  <c r="AW206" i="3"/>
  <c r="AV206" i="3"/>
  <c r="AU206" i="3"/>
  <c r="BH205" i="3"/>
  <c r="BG205" i="3"/>
  <c r="BF205" i="3"/>
  <c r="BE205" i="3"/>
  <c r="BD205" i="3"/>
  <c r="BC205" i="3"/>
  <c r="BB205" i="3"/>
  <c r="BA205" i="3"/>
  <c r="AZ205" i="3"/>
  <c r="AY205" i="3"/>
  <c r="AX205" i="3"/>
  <c r="AW205" i="3"/>
  <c r="AV205" i="3"/>
  <c r="AU205" i="3"/>
  <c r="BH204" i="3"/>
  <c r="BG204" i="3"/>
  <c r="BF204" i="3"/>
  <c r="BE204" i="3"/>
  <c r="BD204" i="3"/>
  <c r="BC204" i="3"/>
  <c r="BB204" i="3"/>
  <c r="BA204" i="3"/>
  <c r="AZ204" i="3"/>
  <c r="AY204" i="3"/>
  <c r="AX204" i="3"/>
  <c r="AW204" i="3"/>
  <c r="AV204" i="3"/>
  <c r="AU204" i="3"/>
  <c r="BH203" i="3"/>
  <c r="BG203" i="3"/>
  <c r="BF203" i="3"/>
  <c r="BE203" i="3"/>
  <c r="BD203" i="3"/>
  <c r="BC203" i="3"/>
  <c r="BB203" i="3"/>
  <c r="BA203" i="3"/>
  <c r="AZ203" i="3"/>
  <c r="AY203" i="3"/>
  <c r="AX203" i="3"/>
  <c r="AW203" i="3"/>
  <c r="AV203" i="3"/>
  <c r="AU203" i="3"/>
  <c r="BH202" i="3"/>
  <c r="BG202" i="3"/>
  <c r="BF202" i="3"/>
  <c r="BE202" i="3"/>
  <c r="BD202" i="3"/>
  <c r="BC202" i="3"/>
  <c r="BB202" i="3"/>
  <c r="BA202" i="3"/>
  <c r="AZ202" i="3"/>
  <c r="AY202" i="3"/>
  <c r="AX202" i="3"/>
  <c r="AW202" i="3"/>
  <c r="AV202" i="3"/>
  <c r="AU202" i="3"/>
  <c r="BH201" i="3"/>
  <c r="BG201" i="3"/>
  <c r="BF201" i="3"/>
  <c r="BE201" i="3"/>
  <c r="BD201" i="3"/>
  <c r="BC201" i="3"/>
  <c r="BB201" i="3"/>
  <c r="BA201" i="3"/>
  <c r="AZ201" i="3"/>
  <c r="AY201" i="3"/>
  <c r="AX201" i="3"/>
  <c r="AW201" i="3"/>
  <c r="AV201" i="3"/>
  <c r="AU201" i="3"/>
  <c r="BH200" i="3"/>
  <c r="BG200" i="3"/>
  <c r="BF200" i="3"/>
  <c r="BE200" i="3"/>
  <c r="BD200" i="3"/>
  <c r="BC200" i="3"/>
  <c r="BB200" i="3"/>
  <c r="BA200" i="3"/>
  <c r="AZ200" i="3"/>
  <c r="AY200" i="3"/>
  <c r="AX200" i="3"/>
  <c r="AW200" i="3"/>
  <c r="AV200" i="3"/>
  <c r="AU200" i="3"/>
  <c r="BH199" i="3"/>
  <c r="BG199" i="3"/>
  <c r="BF199" i="3"/>
  <c r="BE199" i="3"/>
  <c r="BD199" i="3"/>
  <c r="BC199" i="3"/>
  <c r="BB199" i="3"/>
  <c r="BA199" i="3"/>
  <c r="AZ199" i="3"/>
  <c r="AY199" i="3"/>
  <c r="AX199" i="3"/>
  <c r="AW199" i="3"/>
  <c r="AV199" i="3"/>
  <c r="AU199" i="3"/>
  <c r="BH198" i="3"/>
  <c r="BG198" i="3"/>
  <c r="BF198" i="3"/>
  <c r="BE198" i="3"/>
  <c r="BD198" i="3"/>
  <c r="BC198" i="3"/>
  <c r="BB198" i="3"/>
  <c r="BA198" i="3"/>
  <c r="AZ198" i="3"/>
  <c r="AY198" i="3"/>
  <c r="AX198" i="3"/>
  <c r="AW198" i="3"/>
  <c r="AV198" i="3"/>
  <c r="AU198" i="3"/>
  <c r="BH197" i="3"/>
  <c r="BG197" i="3"/>
  <c r="BF197" i="3"/>
  <c r="BE197" i="3"/>
  <c r="BD197" i="3"/>
  <c r="BC197" i="3"/>
  <c r="BB197" i="3"/>
  <c r="BA197" i="3"/>
  <c r="AZ197" i="3"/>
  <c r="AY197" i="3"/>
  <c r="AX197" i="3"/>
  <c r="AW197" i="3"/>
  <c r="AV197" i="3"/>
  <c r="AU197" i="3"/>
  <c r="BH196" i="3"/>
  <c r="BG196" i="3"/>
  <c r="BF196" i="3"/>
  <c r="BE196" i="3"/>
  <c r="BD196" i="3"/>
  <c r="BC196" i="3"/>
  <c r="BB196" i="3"/>
  <c r="BA196" i="3"/>
  <c r="AZ196" i="3"/>
  <c r="AY196" i="3"/>
  <c r="AX196" i="3"/>
  <c r="AW196" i="3"/>
  <c r="AV196" i="3"/>
  <c r="AU196" i="3"/>
  <c r="BH195" i="3"/>
  <c r="BG195" i="3"/>
  <c r="BF195" i="3"/>
  <c r="BE195" i="3"/>
  <c r="BD195" i="3"/>
  <c r="BC195" i="3"/>
  <c r="BB195" i="3"/>
  <c r="BA195" i="3"/>
  <c r="AZ195" i="3"/>
  <c r="AY195" i="3"/>
  <c r="AX195" i="3"/>
  <c r="AW195" i="3"/>
  <c r="AV195" i="3"/>
  <c r="AU195" i="3"/>
  <c r="BH194" i="3"/>
  <c r="BG194" i="3"/>
  <c r="BF194" i="3"/>
  <c r="BE194" i="3"/>
  <c r="BD194" i="3"/>
  <c r="BC194" i="3"/>
  <c r="BB194" i="3"/>
  <c r="BA194" i="3"/>
  <c r="AZ194" i="3"/>
  <c r="AY194" i="3"/>
  <c r="AX194" i="3"/>
  <c r="AW194" i="3"/>
  <c r="AV194" i="3"/>
  <c r="AU194" i="3"/>
  <c r="BH193" i="3"/>
  <c r="BG193" i="3"/>
  <c r="BF193" i="3"/>
  <c r="BE193" i="3"/>
  <c r="BD193" i="3"/>
  <c r="BC193" i="3"/>
  <c r="BB193" i="3"/>
  <c r="BA193" i="3"/>
  <c r="AZ193" i="3"/>
  <c r="AY193" i="3"/>
  <c r="AX193" i="3"/>
  <c r="AW193" i="3"/>
  <c r="AV193" i="3"/>
  <c r="AU193" i="3"/>
  <c r="BH192" i="3"/>
  <c r="BG192" i="3"/>
  <c r="BF192" i="3"/>
  <c r="BE192" i="3"/>
  <c r="BD192" i="3"/>
  <c r="BC192" i="3"/>
  <c r="BB192" i="3"/>
  <c r="BA192" i="3"/>
  <c r="AZ192" i="3"/>
  <c r="AY192" i="3"/>
  <c r="AX192" i="3"/>
  <c r="AW192" i="3"/>
  <c r="AV192" i="3"/>
  <c r="AU192" i="3"/>
  <c r="BH191" i="3"/>
  <c r="BG191" i="3"/>
  <c r="BF191" i="3"/>
  <c r="BE191" i="3"/>
  <c r="BD191" i="3"/>
  <c r="BC191" i="3"/>
  <c r="BB191" i="3"/>
  <c r="BA191" i="3"/>
  <c r="AZ191" i="3"/>
  <c r="AY191" i="3"/>
  <c r="AX191" i="3"/>
  <c r="AW191" i="3"/>
  <c r="AV191" i="3"/>
  <c r="AU191" i="3"/>
  <c r="BH190" i="3"/>
  <c r="BG190" i="3"/>
  <c r="BF190" i="3"/>
  <c r="BE190" i="3"/>
  <c r="BD190" i="3"/>
  <c r="BC190" i="3"/>
  <c r="BB190" i="3"/>
  <c r="BA190" i="3"/>
  <c r="AZ190" i="3"/>
  <c r="AY190" i="3"/>
  <c r="AX190" i="3"/>
  <c r="AW190" i="3"/>
  <c r="AV190" i="3"/>
  <c r="AU190" i="3"/>
  <c r="W416" i="2"/>
  <c r="W415" i="2"/>
  <c r="W414" i="2"/>
  <c r="W413" i="2"/>
  <c r="W412" i="2"/>
  <c r="W411" i="2"/>
  <c r="W410" i="2"/>
  <c r="W409" i="2"/>
  <c r="W408" i="2"/>
  <c r="W407" i="2"/>
  <c r="W406" i="2"/>
  <c r="W405" i="2"/>
  <c r="W404" i="2"/>
  <c r="W403" i="2"/>
  <c r="W402" i="2"/>
  <c r="W401" i="2"/>
  <c r="W400" i="2"/>
  <c r="W399" i="2"/>
  <c r="W398" i="2"/>
  <c r="W397" i="2"/>
  <c r="W396" i="2"/>
  <c r="W395" i="2"/>
  <c r="W394" i="2"/>
  <c r="W393" i="2"/>
  <c r="W392" i="2"/>
  <c r="W391" i="2"/>
  <c r="W390" i="2"/>
  <c r="W389" i="2"/>
  <c r="W388" i="2"/>
  <c r="W387" i="2"/>
  <c r="W386" i="2"/>
  <c r="W385" i="2"/>
  <c r="W384" i="2"/>
  <c r="W383" i="2"/>
  <c r="W382" i="2"/>
  <c r="W381" i="2"/>
  <c r="W380" i="2"/>
  <c r="W379" i="2"/>
  <c r="W378" i="2"/>
  <c r="W377" i="2"/>
  <c r="W376" i="2"/>
  <c r="W375" i="2"/>
  <c r="W374" i="2"/>
  <c r="W373" i="2"/>
  <c r="W372" i="2"/>
  <c r="BH187" i="3"/>
  <c r="BG187" i="3"/>
  <c r="BF187" i="3"/>
  <c r="BE187" i="3"/>
  <c r="BD187" i="3"/>
  <c r="BC187" i="3"/>
  <c r="BB187" i="3"/>
  <c r="BA187" i="3"/>
  <c r="AZ187" i="3"/>
  <c r="AY187" i="3"/>
  <c r="AX187" i="3"/>
  <c r="AW187" i="3"/>
  <c r="AV187" i="3"/>
  <c r="AU187" i="3"/>
  <c r="BH186" i="3"/>
  <c r="BG186" i="3"/>
  <c r="BF186" i="3"/>
  <c r="BE186" i="3"/>
  <c r="BD186" i="3"/>
  <c r="BC186" i="3"/>
  <c r="BB186" i="3"/>
  <c r="BA186" i="3"/>
  <c r="AZ186" i="3"/>
  <c r="AY186" i="3"/>
  <c r="AX186" i="3"/>
  <c r="AW186" i="3"/>
  <c r="AV186" i="3"/>
  <c r="AU186" i="3"/>
  <c r="BH185" i="3"/>
  <c r="BG185" i="3"/>
  <c r="BF185" i="3"/>
  <c r="BE185" i="3"/>
  <c r="BD185" i="3"/>
  <c r="BC185" i="3"/>
  <c r="BB185" i="3"/>
  <c r="BA185" i="3"/>
  <c r="AZ185" i="3"/>
  <c r="AY185" i="3"/>
  <c r="AX185" i="3"/>
  <c r="AW185" i="3"/>
  <c r="AV185" i="3"/>
  <c r="AU185" i="3"/>
  <c r="BH184" i="3"/>
  <c r="BG184" i="3"/>
  <c r="BF184" i="3"/>
  <c r="BE184" i="3"/>
  <c r="BD184" i="3"/>
  <c r="BC184" i="3"/>
  <c r="BB184" i="3"/>
  <c r="BA184" i="3"/>
  <c r="AZ184" i="3"/>
  <c r="AY184" i="3"/>
  <c r="AX184" i="3"/>
  <c r="AW184" i="3"/>
  <c r="AV184" i="3"/>
  <c r="AU184" i="3"/>
  <c r="BH183" i="3"/>
  <c r="BG183" i="3"/>
  <c r="BF183" i="3"/>
  <c r="BE183" i="3"/>
  <c r="BD183" i="3"/>
  <c r="BC183" i="3"/>
  <c r="BB183" i="3"/>
  <c r="BA183" i="3"/>
  <c r="AZ183" i="3"/>
  <c r="AY183" i="3"/>
  <c r="AX183" i="3"/>
  <c r="AW183" i="3"/>
  <c r="AV183" i="3"/>
  <c r="AU183" i="3"/>
  <c r="BH182" i="3"/>
  <c r="BG182" i="3"/>
  <c r="BF182" i="3"/>
  <c r="BE182" i="3"/>
  <c r="BD182" i="3"/>
  <c r="BC182" i="3"/>
  <c r="BB182" i="3"/>
  <c r="BA182" i="3"/>
  <c r="AZ182" i="3"/>
  <c r="AY182" i="3"/>
  <c r="AX182" i="3"/>
  <c r="AW182" i="3"/>
  <c r="AV182" i="3"/>
  <c r="AU182" i="3"/>
  <c r="BH181" i="3"/>
  <c r="BG181" i="3"/>
  <c r="BF181" i="3"/>
  <c r="BE181" i="3"/>
  <c r="BD181" i="3"/>
  <c r="BC181" i="3"/>
  <c r="BB181" i="3"/>
  <c r="BA181" i="3"/>
  <c r="AZ181" i="3"/>
  <c r="AY181" i="3"/>
  <c r="AX181" i="3"/>
  <c r="AW181" i="3"/>
  <c r="AV181" i="3"/>
  <c r="AU181" i="3"/>
  <c r="BH180" i="3"/>
  <c r="BG180" i="3"/>
  <c r="BF180" i="3"/>
  <c r="BE180" i="3"/>
  <c r="BD180" i="3"/>
  <c r="BC180" i="3"/>
  <c r="BB180" i="3"/>
  <c r="BA180" i="3"/>
  <c r="AZ180" i="3"/>
  <c r="AY180" i="3"/>
  <c r="AX180" i="3"/>
  <c r="AW180" i="3"/>
  <c r="AV180" i="3"/>
  <c r="AU180" i="3"/>
  <c r="BH179" i="3"/>
  <c r="BG179" i="3"/>
  <c r="BF179" i="3"/>
  <c r="BE179" i="3"/>
  <c r="BD179" i="3"/>
  <c r="BC179" i="3"/>
  <c r="BB179" i="3"/>
  <c r="BA179" i="3"/>
  <c r="AZ179" i="3"/>
  <c r="AY179" i="3"/>
  <c r="AX179" i="3"/>
  <c r="AW179" i="3"/>
  <c r="AV179" i="3"/>
  <c r="AU179" i="3"/>
  <c r="BH178" i="3"/>
  <c r="BG178" i="3"/>
  <c r="BF178" i="3"/>
  <c r="BE178" i="3"/>
  <c r="BD178" i="3"/>
  <c r="BC178" i="3"/>
  <c r="BB178" i="3"/>
  <c r="BA178" i="3"/>
  <c r="AZ178" i="3"/>
  <c r="AY178" i="3"/>
  <c r="AX178" i="3"/>
  <c r="AW178" i="3"/>
  <c r="AV178" i="3"/>
  <c r="AU178" i="3"/>
  <c r="BH177" i="3"/>
  <c r="BG177" i="3"/>
  <c r="BF177" i="3"/>
  <c r="BE177" i="3"/>
  <c r="BD177" i="3"/>
  <c r="BC177" i="3"/>
  <c r="BB177" i="3"/>
  <c r="BA177" i="3"/>
  <c r="AZ177" i="3"/>
  <c r="AY177" i="3"/>
  <c r="AX177" i="3"/>
  <c r="AW177" i="3"/>
  <c r="AV177" i="3"/>
  <c r="AU177" i="3"/>
  <c r="BH176" i="3"/>
  <c r="BG176" i="3"/>
  <c r="BF176" i="3"/>
  <c r="BE176" i="3"/>
  <c r="BD176" i="3"/>
  <c r="BC176" i="3"/>
  <c r="BB176" i="3"/>
  <c r="BA176" i="3"/>
  <c r="AZ176" i="3"/>
  <c r="AY176" i="3"/>
  <c r="AX176" i="3"/>
  <c r="AW176" i="3"/>
  <c r="AV176" i="3"/>
  <c r="AU176" i="3"/>
  <c r="BH175" i="3"/>
  <c r="BG175" i="3"/>
  <c r="BF175" i="3"/>
  <c r="BE175" i="3"/>
  <c r="BD175" i="3"/>
  <c r="BC175" i="3"/>
  <c r="BB175" i="3"/>
  <c r="BA175" i="3"/>
  <c r="AZ175" i="3"/>
  <c r="AY175" i="3"/>
  <c r="AX175" i="3"/>
  <c r="AW175" i="3"/>
  <c r="AV175" i="3"/>
  <c r="AU175" i="3"/>
  <c r="BH174" i="3"/>
  <c r="BG174" i="3"/>
  <c r="BF174" i="3"/>
  <c r="BE174" i="3"/>
  <c r="BD174" i="3"/>
  <c r="BC174" i="3"/>
  <c r="BB174" i="3"/>
  <c r="BA174" i="3"/>
  <c r="AZ174" i="3"/>
  <c r="AY174" i="3"/>
  <c r="AX174" i="3"/>
  <c r="AW174" i="3"/>
  <c r="AV174" i="3"/>
  <c r="AU174" i="3"/>
  <c r="BH173" i="3"/>
  <c r="BG173" i="3"/>
  <c r="BF173" i="3"/>
  <c r="BE173" i="3"/>
  <c r="BD173" i="3"/>
  <c r="BC173" i="3"/>
  <c r="BB173" i="3"/>
  <c r="BA173" i="3"/>
  <c r="AZ173" i="3"/>
  <c r="AY173" i="3"/>
  <c r="AX173" i="3"/>
  <c r="AW173" i="3"/>
  <c r="AV173" i="3"/>
  <c r="AU173" i="3"/>
  <c r="BH172" i="3"/>
  <c r="BG172" i="3"/>
  <c r="BF172" i="3"/>
  <c r="BE172" i="3"/>
  <c r="BD172" i="3"/>
  <c r="BC172" i="3"/>
  <c r="BB172" i="3"/>
  <c r="BA172" i="3"/>
  <c r="AZ172" i="3"/>
  <c r="AY172" i="3"/>
  <c r="AX172" i="3"/>
  <c r="AW172" i="3"/>
  <c r="AV172" i="3"/>
  <c r="AU172" i="3"/>
  <c r="BH171" i="3"/>
  <c r="BG171" i="3"/>
  <c r="BF171" i="3"/>
  <c r="BE171" i="3"/>
  <c r="BD171" i="3"/>
  <c r="BC171" i="3"/>
  <c r="BB171" i="3"/>
  <c r="BA171" i="3"/>
  <c r="AZ171" i="3"/>
  <c r="AY171" i="3"/>
  <c r="AX171" i="3"/>
  <c r="AW171" i="3"/>
  <c r="AV171" i="3"/>
  <c r="AU171" i="3"/>
  <c r="BH170" i="3"/>
  <c r="BG170" i="3"/>
  <c r="BF170" i="3"/>
  <c r="BE170" i="3"/>
  <c r="BD170" i="3"/>
  <c r="BC170" i="3"/>
  <c r="BB170" i="3"/>
  <c r="BA170" i="3"/>
  <c r="AZ170" i="3"/>
  <c r="AY170" i="3"/>
  <c r="AX170" i="3"/>
  <c r="AW170" i="3"/>
  <c r="AV170" i="3"/>
  <c r="AU170" i="3"/>
  <c r="BH169" i="3"/>
  <c r="BG169" i="3"/>
  <c r="BF169" i="3"/>
  <c r="BE169" i="3"/>
  <c r="BD169" i="3"/>
  <c r="BC169" i="3"/>
  <c r="BB169" i="3"/>
  <c r="BA169" i="3"/>
  <c r="AZ169" i="3"/>
  <c r="AY169" i="3"/>
  <c r="AX169" i="3"/>
  <c r="AW169" i="3"/>
  <c r="AV169" i="3"/>
  <c r="AU169" i="3"/>
  <c r="BH168" i="3"/>
  <c r="BG168" i="3"/>
  <c r="BF168" i="3"/>
  <c r="BE168" i="3"/>
  <c r="BD168" i="3"/>
  <c r="BC168" i="3"/>
  <c r="BB168" i="3"/>
  <c r="BA168" i="3"/>
  <c r="AZ168" i="3"/>
  <c r="AY168" i="3"/>
  <c r="AX168" i="3"/>
  <c r="AW168" i="3"/>
  <c r="AV168" i="3"/>
  <c r="AU168" i="3"/>
  <c r="BH167" i="3"/>
  <c r="BG167" i="3"/>
  <c r="BF167" i="3"/>
  <c r="BE167" i="3"/>
  <c r="BD167" i="3"/>
  <c r="BC167" i="3"/>
  <c r="BB167" i="3"/>
  <c r="BA167" i="3"/>
  <c r="AZ167" i="3"/>
  <c r="AY167" i="3"/>
  <c r="AX167" i="3"/>
  <c r="AW167" i="3"/>
  <c r="AV167" i="3"/>
  <c r="AU167" i="3"/>
  <c r="BH166" i="3"/>
  <c r="BG166" i="3"/>
  <c r="BF166" i="3"/>
  <c r="BE166" i="3"/>
  <c r="BD166" i="3"/>
  <c r="BC166" i="3"/>
  <c r="BB166" i="3"/>
  <c r="BA166" i="3"/>
  <c r="AZ166" i="3"/>
  <c r="AY166" i="3"/>
  <c r="AX166" i="3"/>
  <c r="AW166" i="3"/>
  <c r="AV166" i="3"/>
  <c r="AU166" i="3"/>
  <c r="BH165" i="3"/>
  <c r="BG165" i="3"/>
  <c r="BF165" i="3"/>
  <c r="BE165" i="3"/>
  <c r="BD165" i="3"/>
  <c r="BC165" i="3"/>
  <c r="BB165" i="3"/>
  <c r="BA165" i="3"/>
  <c r="AZ165" i="3"/>
  <c r="AY165" i="3"/>
  <c r="AX165" i="3"/>
  <c r="AW165" i="3"/>
  <c r="AV165" i="3"/>
  <c r="AU165" i="3"/>
  <c r="BH164" i="3"/>
  <c r="BG164" i="3"/>
  <c r="BF164" i="3"/>
  <c r="BE164" i="3"/>
  <c r="BD164" i="3"/>
  <c r="BC164" i="3"/>
  <c r="BB164" i="3"/>
  <c r="BA164" i="3"/>
  <c r="AZ164" i="3"/>
  <c r="AY164" i="3"/>
  <c r="AX164" i="3"/>
  <c r="AW164" i="3"/>
  <c r="AV164" i="3"/>
  <c r="AU164" i="3"/>
  <c r="BH163" i="3"/>
  <c r="BG163" i="3"/>
  <c r="BF163" i="3"/>
  <c r="BE163" i="3"/>
  <c r="BD163" i="3"/>
  <c r="BC163" i="3"/>
  <c r="BB163" i="3"/>
  <c r="BA163" i="3"/>
  <c r="AZ163" i="3"/>
  <c r="AY163" i="3"/>
  <c r="AX163" i="3"/>
  <c r="AW163" i="3"/>
  <c r="AV163" i="3"/>
  <c r="AU163" i="3"/>
  <c r="BH162" i="3"/>
  <c r="BG162" i="3"/>
  <c r="BF162" i="3"/>
  <c r="BE162" i="3"/>
  <c r="BD162" i="3"/>
  <c r="BC162" i="3"/>
  <c r="BB162" i="3"/>
  <c r="BA162" i="3"/>
  <c r="AZ162" i="3"/>
  <c r="AY162" i="3"/>
  <c r="AX162" i="3"/>
  <c r="AW162" i="3"/>
  <c r="AV162" i="3"/>
  <c r="AU162" i="3"/>
  <c r="BH161" i="3"/>
  <c r="BG161" i="3"/>
  <c r="BF161" i="3"/>
  <c r="BE161" i="3"/>
  <c r="BD161" i="3"/>
  <c r="BC161" i="3"/>
  <c r="BB161" i="3"/>
  <c r="BA161" i="3"/>
  <c r="AZ161" i="3"/>
  <c r="AY161" i="3"/>
  <c r="AX161" i="3"/>
  <c r="AW161" i="3"/>
  <c r="AV161" i="3"/>
  <c r="AU161" i="3"/>
  <c r="BH160" i="3"/>
  <c r="BG160" i="3"/>
  <c r="BF160" i="3"/>
  <c r="BE160" i="3"/>
  <c r="BD160" i="3"/>
  <c r="BC160" i="3"/>
  <c r="BB160" i="3"/>
  <c r="BA160" i="3"/>
  <c r="AZ160" i="3"/>
  <c r="AY160" i="3"/>
  <c r="AX160" i="3"/>
  <c r="AW160" i="3"/>
  <c r="AV160" i="3"/>
  <c r="AU160" i="3"/>
  <c r="BH159" i="3"/>
  <c r="BG159" i="3"/>
  <c r="BF159" i="3"/>
  <c r="BE159" i="3"/>
  <c r="BD159" i="3"/>
  <c r="BC159" i="3"/>
  <c r="BB159" i="3"/>
  <c r="BA159" i="3"/>
  <c r="AZ159" i="3"/>
  <c r="AY159" i="3"/>
  <c r="AX159" i="3"/>
  <c r="AW159" i="3"/>
  <c r="AV159" i="3"/>
  <c r="AU159" i="3"/>
  <c r="BH158" i="3"/>
  <c r="BG158" i="3"/>
  <c r="BF158" i="3"/>
  <c r="BE158" i="3"/>
  <c r="BD158" i="3"/>
  <c r="BC158" i="3"/>
  <c r="BB158" i="3"/>
  <c r="BA158" i="3"/>
  <c r="AZ158" i="3"/>
  <c r="AY158" i="3"/>
  <c r="AX158" i="3"/>
  <c r="AW158" i="3"/>
  <c r="AV158" i="3"/>
  <c r="AU158" i="3"/>
  <c r="BH157" i="3"/>
  <c r="BG157" i="3"/>
  <c r="BF157" i="3"/>
  <c r="BE157" i="3"/>
  <c r="BD157" i="3"/>
  <c r="BC157" i="3"/>
  <c r="BB157" i="3"/>
  <c r="BA157" i="3"/>
  <c r="AZ157" i="3"/>
  <c r="AY157" i="3"/>
  <c r="AX157" i="3"/>
  <c r="AW157" i="3"/>
  <c r="AV157" i="3"/>
  <c r="AU157" i="3"/>
  <c r="BH156" i="3"/>
  <c r="BG156" i="3"/>
  <c r="BF156" i="3"/>
  <c r="BE156" i="3"/>
  <c r="BD156" i="3"/>
  <c r="BC156" i="3"/>
  <c r="BB156" i="3"/>
  <c r="BA156" i="3"/>
  <c r="AZ156" i="3"/>
  <c r="AY156" i="3"/>
  <c r="AX156" i="3"/>
  <c r="AW156" i="3"/>
  <c r="AV156" i="3"/>
  <c r="AU156" i="3"/>
  <c r="BH155" i="3"/>
  <c r="BG155" i="3"/>
  <c r="BF155" i="3"/>
  <c r="BE155" i="3"/>
  <c r="BD155" i="3"/>
  <c r="BC155" i="3"/>
  <c r="BB155" i="3"/>
  <c r="BA155" i="3"/>
  <c r="AZ155" i="3"/>
  <c r="AY155" i="3"/>
  <c r="AX155" i="3"/>
  <c r="AW155" i="3"/>
  <c r="AV155" i="3"/>
  <c r="AU155" i="3"/>
  <c r="BH154" i="3"/>
  <c r="BG154" i="3"/>
  <c r="BF154" i="3"/>
  <c r="BE154" i="3"/>
  <c r="BD154" i="3"/>
  <c r="BC154" i="3"/>
  <c r="BB154" i="3"/>
  <c r="BA154" i="3"/>
  <c r="AZ154" i="3"/>
  <c r="AY154" i="3"/>
  <c r="AX154" i="3"/>
  <c r="AW154" i="3"/>
  <c r="AV154" i="3"/>
  <c r="AU154" i="3"/>
  <c r="BH153" i="3"/>
  <c r="BG153" i="3"/>
  <c r="BF153" i="3"/>
  <c r="BE153" i="3"/>
  <c r="BD153" i="3"/>
  <c r="BC153" i="3"/>
  <c r="BB153" i="3"/>
  <c r="BA153" i="3"/>
  <c r="AZ153" i="3"/>
  <c r="AY153" i="3"/>
  <c r="AX153" i="3"/>
  <c r="AW153" i="3"/>
  <c r="AV153" i="3"/>
  <c r="AU153" i="3"/>
  <c r="BH152" i="3"/>
  <c r="BG152" i="3"/>
  <c r="BF152" i="3"/>
  <c r="BE152" i="3"/>
  <c r="BD152" i="3"/>
  <c r="BC152" i="3"/>
  <c r="BB152" i="3"/>
  <c r="BA152" i="3"/>
  <c r="AZ152" i="3"/>
  <c r="AY152" i="3"/>
  <c r="AX152" i="3"/>
  <c r="AW152" i="3"/>
  <c r="AV152" i="3"/>
  <c r="AU152" i="3"/>
  <c r="BH151" i="3"/>
  <c r="BG151" i="3"/>
  <c r="BF151" i="3"/>
  <c r="BE151" i="3"/>
  <c r="BD151" i="3"/>
  <c r="BC151" i="3"/>
  <c r="BB151" i="3"/>
  <c r="BA151" i="3"/>
  <c r="AZ151" i="3"/>
  <c r="AY151" i="3"/>
  <c r="AX151" i="3"/>
  <c r="AW151" i="3"/>
  <c r="AV151" i="3"/>
  <c r="AU151" i="3"/>
  <c r="BH150" i="3"/>
  <c r="BG150" i="3"/>
  <c r="BF150" i="3"/>
  <c r="BE150" i="3"/>
  <c r="BD150" i="3"/>
  <c r="BC150" i="3"/>
  <c r="BB150" i="3"/>
  <c r="BA150" i="3"/>
  <c r="AZ150" i="3"/>
  <c r="AY150" i="3"/>
  <c r="AX150" i="3"/>
  <c r="AW150" i="3"/>
  <c r="AV150" i="3"/>
  <c r="AU150" i="3"/>
  <c r="BH149" i="3"/>
  <c r="BG149" i="3"/>
  <c r="BF149" i="3"/>
  <c r="BE149" i="3"/>
  <c r="BD149" i="3"/>
  <c r="BC149" i="3"/>
  <c r="BB149" i="3"/>
  <c r="BA149" i="3"/>
  <c r="AZ149" i="3"/>
  <c r="AY149" i="3"/>
  <c r="AX149" i="3"/>
  <c r="AW149" i="3"/>
  <c r="AV149" i="3"/>
  <c r="AU149" i="3"/>
  <c r="BH148" i="3"/>
  <c r="BG148" i="3"/>
  <c r="BF148" i="3"/>
  <c r="BE148" i="3"/>
  <c r="BD148" i="3"/>
  <c r="BC148" i="3"/>
  <c r="BB148" i="3"/>
  <c r="BA148" i="3"/>
  <c r="AZ148" i="3"/>
  <c r="AY148" i="3"/>
  <c r="AX148" i="3"/>
  <c r="AW148" i="3"/>
  <c r="AV148" i="3"/>
  <c r="AU148" i="3"/>
  <c r="BH147" i="3"/>
  <c r="BG147" i="3"/>
  <c r="BF147" i="3"/>
  <c r="BE147" i="3"/>
  <c r="BD147" i="3"/>
  <c r="BC147" i="3"/>
  <c r="BB147" i="3"/>
  <c r="BA147" i="3"/>
  <c r="AZ147" i="3"/>
  <c r="AY147" i="3"/>
  <c r="AX147" i="3"/>
  <c r="AW147" i="3"/>
  <c r="AV147" i="3"/>
  <c r="AU147" i="3"/>
  <c r="BH146" i="3"/>
  <c r="BG146" i="3"/>
  <c r="BF146" i="3"/>
  <c r="BE146" i="3"/>
  <c r="BD146" i="3"/>
  <c r="BC146" i="3"/>
  <c r="BB146" i="3"/>
  <c r="BA146" i="3"/>
  <c r="AZ146" i="3"/>
  <c r="AY146" i="3"/>
  <c r="AX146" i="3"/>
  <c r="AW146" i="3"/>
  <c r="AV146" i="3"/>
  <c r="AU146" i="3"/>
  <c r="BH145" i="3"/>
  <c r="BG145" i="3"/>
  <c r="BF145" i="3"/>
  <c r="BE145" i="3"/>
  <c r="BD145" i="3"/>
  <c r="BC145" i="3"/>
  <c r="BB145" i="3"/>
  <c r="BA145" i="3"/>
  <c r="AZ145" i="3"/>
  <c r="AY145" i="3"/>
  <c r="AX145" i="3"/>
  <c r="AW145" i="3"/>
  <c r="AV145" i="3"/>
  <c r="AU145" i="3"/>
  <c r="BH144" i="3"/>
  <c r="BG144" i="3"/>
  <c r="BF144" i="3"/>
  <c r="BE144" i="3"/>
  <c r="BD144" i="3"/>
  <c r="BC144" i="3"/>
  <c r="BB144" i="3"/>
  <c r="BA144" i="3"/>
  <c r="AZ144" i="3"/>
  <c r="AY144" i="3"/>
  <c r="AX144" i="3"/>
  <c r="AW144" i="3"/>
  <c r="AV144" i="3"/>
  <c r="AU144" i="3"/>
  <c r="BH143" i="3"/>
  <c r="BG143" i="3"/>
  <c r="BF143" i="3"/>
  <c r="BE143" i="3"/>
  <c r="BD143" i="3"/>
  <c r="BC143" i="3"/>
  <c r="BB143" i="3"/>
  <c r="BA143" i="3"/>
  <c r="AZ143" i="3"/>
  <c r="AY143" i="3"/>
  <c r="AX143" i="3"/>
  <c r="AW143" i="3"/>
  <c r="AV143" i="3"/>
  <c r="AU143" i="3"/>
  <c r="W371" i="2"/>
  <c r="W370" i="2"/>
  <c r="W369" i="2"/>
  <c r="W368" i="2"/>
  <c r="W367" i="2"/>
  <c r="W366" i="2"/>
  <c r="W365" i="2"/>
  <c r="W364" i="2"/>
  <c r="W363" i="2"/>
  <c r="W362" i="2"/>
  <c r="W361" i="2"/>
  <c r="W360" i="2"/>
  <c r="W359" i="2"/>
  <c r="W358" i="2"/>
  <c r="W357" i="2"/>
  <c r="W356" i="2"/>
  <c r="W355" i="2"/>
  <c r="W354" i="2"/>
  <c r="W353" i="2"/>
  <c r="W352" i="2"/>
  <c r="W351" i="2"/>
  <c r="W350" i="2"/>
  <c r="W349" i="2"/>
  <c r="W348" i="2"/>
  <c r="W347" i="2"/>
  <c r="W346" i="2"/>
  <c r="W345" i="2"/>
  <c r="W344" i="2"/>
  <c r="W343" i="2"/>
  <c r="W342" i="2"/>
  <c r="W341" i="2"/>
  <c r="W340" i="2"/>
  <c r="W339" i="2"/>
  <c r="W338" i="2"/>
  <c r="W337" i="2"/>
  <c r="W336" i="2"/>
  <c r="W335" i="2"/>
  <c r="W334" i="2"/>
  <c r="W333" i="2"/>
  <c r="W332" i="2"/>
  <c r="W331" i="2"/>
  <c r="W330" i="2"/>
  <c r="W329" i="2"/>
  <c r="W328" i="2"/>
  <c r="W327" i="2"/>
  <c r="BH140" i="3"/>
  <c r="BG140" i="3"/>
  <c r="BF140" i="3"/>
  <c r="BE140" i="3"/>
  <c r="BD140" i="3"/>
  <c r="BC140" i="3"/>
  <c r="BB140" i="3"/>
  <c r="BA140" i="3"/>
  <c r="AZ140" i="3"/>
  <c r="AY140" i="3"/>
  <c r="AX140" i="3"/>
  <c r="AW140" i="3"/>
  <c r="AV140" i="3"/>
  <c r="AU140" i="3"/>
  <c r="BH139" i="3"/>
  <c r="BG139" i="3"/>
  <c r="BF139" i="3"/>
  <c r="BE139" i="3"/>
  <c r="BD139" i="3"/>
  <c r="BC139" i="3"/>
  <c r="BB139" i="3"/>
  <c r="BA139" i="3"/>
  <c r="AZ139" i="3"/>
  <c r="AY139" i="3"/>
  <c r="AX139" i="3"/>
  <c r="AW139" i="3"/>
  <c r="AV139" i="3"/>
  <c r="AU139" i="3"/>
  <c r="BH138" i="3"/>
  <c r="BG138" i="3"/>
  <c r="BF138" i="3"/>
  <c r="BE138" i="3"/>
  <c r="BD138" i="3"/>
  <c r="BC138" i="3"/>
  <c r="BB138" i="3"/>
  <c r="BA138" i="3"/>
  <c r="AZ138" i="3"/>
  <c r="AY138" i="3"/>
  <c r="AX138" i="3"/>
  <c r="AW138" i="3"/>
  <c r="AV138" i="3"/>
  <c r="AU138" i="3"/>
  <c r="BH137" i="3"/>
  <c r="BG137" i="3"/>
  <c r="BF137" i="3"/>
  <c r="BE137" i="3"/>
  <c r="BD137" i="3"/>
  <c r="BC137" i="3"/>
  <c r="BB137" i="3"/>
  <c r="BA137" i="3"/>
  <c r="AZ137" i="3"/>
  <c r="AY137" i="3"/>
  <c r="AX137" i="3"/>
  <c r="AW137" i="3"/>
  <c r="AV137" i="3"/>
  <c r="AU137" i="3"/>
  <c r="BH136" i="3"/>
  <c r="BG136" i="3"/>
  <c r="BF136" i="3"/>
  <c r="BE136" i="3"/>
  <c r="BD136" i="3"/>
  <c r="BC136" i="3"/>
  <c r="BB136" i="3"/>
  <c r="BA136" i="3"/>
  <c r="AZ136" i="3"/>
  <c r="AY136" i="3"/>
  <c r="AX136" i="3"/>
  <c r="AW136" i="3"/>
  <c r="AV136" i="3"/>
  <c r="AU136" i="3"/>
  <c r="BH135" i="3"/>
  <c r="BG135" i="3"/>
  <c r="BF135" i="3"/>
  <c r="BE135" i="3"/>
  <c r="BD135" i="3"/>
  <c r="BC135" i="3"/>
  <c r="BB135" i="3"/>
  <c r="BA135" i="3"/>
  <c r="AZ135" i="3"/>
  <c r="AY135" i="3"/>
  <c r="AX135" i="3"/>
  <c r="AW135" i="3"/>
  <c r="AV135" i="3"/>
  <c r="AU135" i="3"/>
  <c r="BH134" i="3"/>
  <c r="BG134" i="3"/>
  <c r="BF134" i="3"/>
  <c r="BE134" i="3"/>
  <c r="BD134" i="3"/>
  <c r="BC134" i="3"/>
  <c r="BB134" i="3"/>
  <c r="BA134" i="3"/>
  <c r="AZ134" i="3"/>
  <c r="AY134" i="3"/>
  <c r="AX134" i="3"/>
  <c r="AW134" i="3"/>
  <c r="AV134" i="3"/>
  <c r="AU134" i="3"/>
  <c r="BH133" i="3"/>
  <c r="BG133" i="3"/>
  <c r="BF133" i="3"/>
  <c r="BE133" i="3"/>
  <c r="BD133" i="3"/>
  <c r="BC133" i="3"/>
  <c r="BB133" i="3"/>
  <c r="BA133" i="3"/>
  <c r="AZ133" i="3"/>
  <c r="AY133" i="3"/>
  <c r="AX133" i="3"/>
  <c r="AW133" i="3"/>
  <c r="AV133" i="3"/>
  <c r="AU133" i="3"/>
  <c r="BH132" i="3"/>
  <c r="BG132" i="3"/>
  <c r="BF132" i="3"/>
  <c r="BE132" i="3"/>
  <c r="BD132" i="3"/>
  <c r="BC132" i="3"/>
  <c r="BB132" i="3"/>
  <c r="BA132" i="3"/>
  <c r="AZ132" i="3"/>
  <c r="AY132" i="3"/>
  <c r="AX132" i="3"/>
  <c r="AW132" i="3"/>
  <c r="AV132" i="3"/>
  <c r="AU132" i="3"/>
  <c r="BH131" i="3"/>
  <c r="BG131" i="3"/>
  <c r="BF131" i="3"/>
  <c r="BE131" i="3"/>
  <c r="BD131" i="3"/>
  <c r="BC131" i="3"/>
  <c r="BB131" i="3"/>
  <c r="BA131" i="3"/>
  <c r="AZ131" i="3"/>
  <c r="AY131" i="3"/>
  <c r="AX131" i="3"/>
  <c r="AW131" i="3"/>
  <c r="AV131" i="3"/>
  <c r="AU131" i="3"/>
  <c r="BH130" i="3"/>
  <c r="BG130" i="3"/>
  <c r="BF130" i="3"/>
  <c r="BE130" i="3"/>
  <c r="BD130" i="3"/>
  <c r="BC130" i="3"/>
  <c r="BB130" i="3"/>
  <c r="BA130" i="3"/>
  <c r="AZ130" i="3"/>
  <c r="AY130" i="3"/>
  <c r="AX130" i="3"/>
  <c r="AW130" i="3"/>
  <c r="AV130" i="3"/>
  <c r="AU130" i="3"/>
  <c r="BH129" i="3"/>
  <c r="BG129" i="3"/>
  <c r="BF129" i="3"/>
  <c r="BE129" i="3"/>
  <c r="BD129" i="3"/>
  <c r="BC129" i="3"/>
  <c r="BB129" i="3"/>
  <c r="BA129" i="3"/>
  <c r="AZ129" i="3"/>
  <c r="AY129" i="3"/>
  <c r="AX129" i="3"/>
  <c r="AW129" i="3"/>
  <c r="AV129" i="3"/>
  <c r="AU129" i="3"/>
  <c r="BH128" i="3"/>
  <c r="BG128" i="3"/>
  <c r="BF128" i="3"/>
  <c r="BE128" i="3"/>
  <c r="BD128" i="3"/>
  <c r="BC128" i="3"/>
  <c r="BB128" i="3"/>
  <c r="BA128" i="3"/>
  <c r="AZ128" i="3"/>
  <c r="AY128" i="3"/>
  <c r="AX128" i="3"/>
  <c r="AW128" i="3"/>
  <c r="AV128" i="3"/>
  <c r="AU128" i="3"/>
  <c r="BH127" i="3"/>
  <c r="BG127" i="3"/>
  <c r="BF127" i="3"/>
  <c r="BE127" i="3"/>
  <c r="BD127" i="3"/>
  <c r="BC127" i="3"/>
  <c r="BB127" i="3"/>
  <c r="BA127" i="3"/>
  <c r="AZ127" i="3"/>
  <c r="AY127" i="3"/>
  <c r="AX127" i="3"/>
  <c r="AW127" i="3"/>
  <c r="AV127" i="3"/>
  <c r="AU127" i="3"/>
  <c r="BH126" i="3"/>
  <c r="BG126" i="3"/>
  <c r="BF126" i="3"/>
  <c r="BE126" i="3"/>
  <c r="BD126" i="3"/>
  <c r="BC126" i="3"/>
  <c r="BB126" i="3"/>
  <c r="BA126" i="3"/>
  <c r="AZ126" i="3"/>
  <c r="AY126" i="3"/>
  <c r="AX126" i="3"/>
  <c r="AW126" i="3"/>
  <c r="AV126" i="3"/>
  <c r="AU126" i="3"/>
  <c r="BH125" i="3"/>
  <c r="BG125" i="3"/>
  <c r="BF125" i="3"/>
  <c r="BE125" i="3"/>
  <c r="BD125" i="3"/>
  <c r="BC125" i="3"/>
  <c r="BB125" i="3"/>
  <c r="BA125" i="3"/>
  <c r="AZ125" i="3"/>
  <c r="AY125" i="3"/>
  <c r="AX125" i="3"/>
  <c r="AW125" i="3"/>
  <c r="AV125" i="3"/>
  <c r="AU125" i="3"/>
  <c r="BH124" i="3"/>
  <c r="BG124" i="3"/>
  <c r="BF124" i="3"/>
  <c r="BE124" i="3"/>
  <c r="BD124" i="3"/>
  <c r="BC124" i="3"/>
  <c r="BB124" i="3"/>
  <c r="BA124" i="3"/>
  <c r="AZ124" i="3"/>
  <c r="AY124" i="3"/>
  <c r="AX124" i="3"/>
  <c r="AW124" i="3"/>
  <c r="AV124" i="3"/>
  <c r="AU124" i="3"/>
  <c r="BH123" i="3"/>
  <c r="BG123" i="3"/>
  <c r="BF123" i="3"/>
  <c r="BE123" i="3"/>
  <c r="BD123" i="3"/>
  <c r="BC123" i="3"/>
  <c r="BB123" i="3"/>
  <c r="BA123" i="3"/>
  <c r="AZ123" i="3"/>
  <c r="AY123" i="3"/>
  <c r="AX123" i="3"/>
  <c r="AW123" i="3"/>
  <c r="AV123" i="3"/>
  <c r="AU123" i="3"/>
  <c r="BH122" i="3"/>
  <c r="BG122" i="3"/>
  <c r="BF122" i="3"/>
  <c r="BE122" i="3"/>
  <c r="BD122" i="3"/>
  <c r="BC122" i="3"/>
  <c r="BB122" i="3"/>
  <c r="BA122" i="3"/>
  <c r="AZ122" i="3"/>
  <c r="AY122" i="3"/>
  <c r="AX122" i="3"/>
  <c r="AW122" i="3"/>
  <c r="AV122" i="3"/>
  <c r="AU122" i="3"/>
  <c r="BH121" i="3"/>
  <c r="BG121" i="3"/>
  <c r="BF121" i="3"/>
  <c r="BE121" i="3"/>
  <c r="BD121" i="3"/>
  <c r="BC121" i="3"/>
  <c r="BB121" i="3"/>
  <c r="BA121" i="3"/>
  <c r="AZ121" i="3"/>
  <c r="AY121" i="3"/>
  <c r="AX121" i="3"/>
  <c r="AW121" i="3"/>
  <c r="AV121" i="3"/>
  <c r="AU121" i="3"/>
  <c r="BH120" i="3"/>
  <c r="BG120" i="3"/>
  <c r="BF120" i="3"/>
  <c r="BE120" i="3"/>
  <c r="BD120" i="3"/>
  <c r="BC120" i="3"/>
  <c r="BB120" i="3"/>
  <c r="BA120" i="3"/>
  <c r="AZ120" i="3"/>
  <c r="AY120" i="3"/>
  <c r="AX120" i="3"/>
  <c r="AW120" i="3"/>
  <c r="AV120" i="3"/>
  <c r="AU120" i="3"/>
  <c r="BH119" i="3"/>
  <c r="BG119" i="3"/>
  <c r="BF119" i="3"/>
  <c r="BE119" i="3"/>
  <c r="BD119" i="3"/>
  <c r="BC119" i="3"/>
  <c r="BB119" i="3"/>
  <c r="BA119" i="3"/>
  <c r="AZ119" i="3"/>
  <c r="AY119" i="3"/>
  <c r="AX119" i="3"/>
  <c r="AW119" i="3"/>
  <c r="AV119" i="3"/>
  <c r="AU119" i="3"/>
  <c r="BH118" i="3"/>
  <c r="BG118" i="3"/>
  <c r="BF118" i="3"/>
  <c r="BE118" i="3"/>
  <c r="BD118" i="3"/>
  <c r="BC118" i="3"/>
  <c r="BB118" i="3"/>
  <c r="BA118" i="3"/>
  <c r="AZ118" i="3"/>
  <c r="AY118" i="3"/>
  <c r="AX118" i="3"/>
  <c r="AW118" i="3"/>
  <c r="AV118" i="3"/>
  <c r="AU118" i="3"/>
  <c r="BH117" i="3"/>
  <c r="BG117" i="3"/>
  <c r="BF117" i="3"/>
  <c r="BE117" i="3"/>
  <c r="BD117" i="3"/>
  <c r="BC117" i="3"/>
  <c r="BB117" i="3"/>
  <c r="BA117" i="3"/>
  <c r="AZ117" i="3"/>
  <c r="AY117" i="3"/>
  <c r="AX117" i="3"/>
  <c r="AW117" i="3"/>
  <c r="AV117" i="3"/>
  <c r="AU117" i="3"/>
  <c r="BH116" i="3"/>
  <c r="BG116" i="3"/>
  <c r="BF116" i="3"/>
  <c r="BE116" i="3"/>
  <c r="BD116" i="3"/>
  <c r="BC116" i="3"/>
  <c r="BB116" i="3"/>
  <c r="BA116" i="3"/>
  <c r="AZ116" i="3"/>
  <c r="AY116" i="3"/>
  <c r="AX116" i="3"/>
  <c r="AW116" i="3"/>
  <c r="AV116" i="3"/>
  <c r="AU116" i="3"/>
  <c r="BH115" i="3"/>
  <c r="BG115" i="3"/>
  <c r="BF115" i="3"/>
  <c r="BE115" i="3"/>
  <c r="BD115" i="3"/>
  <c r="BC115" i="3"/>
  <c r="BB115" i="3"/>
  <c r="BA115" i="3"/>
  <c r="AZ115" i="3"/>
  <c r="AY115" i="3"/>
  <c r="AX115" i="3"/>
  <c r="AW115" i="3"/>
  <c r="AV115" i="3"/>
  <c r="AU115" i="3"/>
  <c r="BH114" i="3"/>
  <c r="BG114" i="3"/>
  <c r="BF114" i="3"/>
  <c r="BE114" i="3"/>
  <c r="BD114" i="3"/>
  <c r="BC114" i="3"/>
  <c r="BB114" i="3"/>
  <c r="BA114" i="3"/>
  <c r="AZ114" i="3"/>
  <c r="AY114" i="3"/>
  <c r="AX114" i="3"/>
  <c r="AW114" i="3"/>
  <c r="AV114" i="3"/>
  <c r="AU114" i="3"/>
  <c r="BH113" i="3"/>
  <c r="BG113" i="3"/>
  <c r="BF113" i="3"/>
  <c r="BE113" i="3"/>
  <c r="BD113" i="3"/>
  <c r="BC113" i="3"/>
  <c r="BB113" i="3"/>
  <c r="BA113" i="3"/>
  <c r="AZ113" i="3"/>
  <c r="AY113" i="3"/>
  <c r="AX113" i="3"/>
  <c r="AW113" i="3"/>
  <c r="AV113" i="3"/>
  <c r="AU113" i="3"/>
  <c r="BH112" i="3"/>
  <c r="BG112" i="3"/>
  <c r="BF112" i="3"/>
  <c r="BE112" i="3"/>
  <c r="BD112" i="3"/>
  <c r="BC112" i="3"/>
  <c r="BB112" i="3"/>
  <c r="BA112" i="3"/>
  <c r="AZ112" i="3"/>
  <c r="AY112" i="3"/>
  <c r="AX112" i="3"/>
  <c r="AW112" i="3"/>
  <c r="AV112" i="3"/>
  <c r="AU112" i="3"/>
  <c r="BH111" i="3"/>
  <c r="BG111" i="3"/>
  <c r="BF111" i="3"/>
  <c r="BE111" i="3"/>
  <c r="BD111" i="3"/>
  <c r="BC111" i="3"/>
  <c r="BB111" i="3"/>
  <c r="BA111" i="3"/>
  <c r="AZ111" i="3"/>
  <c r="AY111" i="3"/>
  <c r="AX111" i="3"/>
  <c r="AW111" i="3"/>
  <c r="AV111" i="3"/>
  <c r="AU111" i="3"/>
  <c r="BH110" i="3"/>
  <c r="BG110" i="3"/>
  <c r="BF110" i="3"/>
  <c r="BE110" i="3"/>
  <c r="BD110" i="3"/>
  <c r="BC110" i="3"/>
  <c r="BB110" i="3"/>
  <c r="BA110" i="3"/>
  <c r="AZ110" i="3"/>
  <c r="AY110" i="3"/>
  <c r="AX110" i="3"/>
  <c r="AW110" i="3"/>
  <c r="AV110" i="3"/>
  <c r="AU110" i="3"/>
  <c r="BH109" i="3"/>
  <c r="BG109" i="3"/>
  <c r="BF109" i="3"/>
  <c r="BE109" i="3"/>
  <c r="BD109" i="3"/>
  <c r="BC109" i="3"/>
  <c r="BB109" i="3"/>
  <c r="BA109" i="3"/>
  <c r="AZ109" i="3"/>
  <c r="AY109" i="3"/>
  <c r="AX109" i="3"/>
  <c r="AW109" i="3"/>
  <c r="AV109" i="3"/>
  <c r="AU109" i="3"/>
  <c r="BH108" i="3"/>
  <c r="BG108" i="3"/>
  <c r="BF108" i="3"/>
  <c r="BE108" i="3"/>
  <c r="BD108" i="3"/>
  <c r="BC108" i="3"/>
  <c r="BB108" i="3"/>
  <c r="BA108" i="3"/>
  <c r="AZ108" i="3"/>
  <c r="AY108" i="3"/>
  <c r="AX108" i="3"/>
  <c r="AW108" i="3"/>
  <c r="AV108" i="3"/>
  <c r="AU108" i="3"/>
  <c r="BH107" i="3"/>
  <c r="BG107" i="3"/>
  <c r="BF107" i="3"/>
  <c r="BE107" i="3"/>
  <c r="BD107" i="3"/>
  <c r="BC107" i="3"/>
  <c r="BB107" i="3"/>
  <c r="BA107" i="3"/>
  <c r="AZ107" i="3"/>
  <c r="AY107" i="3"/>
  <c r="AX107" i="3"/>
  <c r="AW107" i="3"/>
  <c r="AV107" i="3"/>
  <c r="AU107" i="3"/>
  <c r="BH106" i="3"/>
  <c r="BG106" i="3"/>
  <c r="BF106" i="3"/>
  <c r="BE106" i="3"/>
  <c r="BD106" i="3"/>
  <c r="BC106" i="3"/>
  <c r="BB106" i="3"/>
  <c r="BA106" i="3"/>
  <c r="AZ106" i="3"/>
  <c r="AY106" i="3"/>
  <c r="AX106" i="3"/>
  <c r="AW106" i="3"/>
  <c r="AV106" i="3"/>
  <c r="AU106" i="3"/>
  <c r="BH105" i="3"/>
  <c r="BG105" i="3"/>
  <c r="BF105" i="3"/>
  <c r="BE105" i="3"/>
  <c r="BD105" i="3"/>
  <c r="BC105" i="3"/>
  <c r="BB105" i="3"/>
  <c r="BA105" i="3"/>
  <c r="AZ105" i="3"/>
  <c r="AY105" i="3"/>
  <c r="AX105" i="3"/>
  <c r="AW105" i="3"/>
  <c r="AV105" i="3"/>
  <c r="AU105" i="3"/>
  <c r="BH104" i="3"/>
  <c r="BG104" i="3"/>
  <c r="BF104" i="3"/>
  <c r="BE104" i="3"/>
  <c r="BD104" i="3"/>
  <c r="BC104" i="3"/>
  <c r="BB104" i="3"/>
  <c r="BA104" i="3"/>
  <c r="AZ104" i="3"/>
  <c r="AY104" i="3"/>
  <c r="AX104" i="3"/>
  <c r="AW104" i="3"/>
  <c r="AV104" i="3"/>
  <c r="AU104" i="3"/>
  <c r="BH103" i="3"/>
  <c r="BG103" i="3"/>
  <c r="BF103" i="3"/>
  <c r="BE103" i="3"/>
  <c r="BD103" i="3"/>
  <c r="BC103" i="3"/>
  <c r="BB103" i="3"/>
  <c r="BA103" i="3"/>
  <c r="AZ103" i="3"/>
  <c r="AY103" i="3"/>
  <c r="AX103" i="3"/>
  <c r="AW103" i="3"/>
  <c r="AV103" i="3"/>
  <c r="AU103" i="3"/>
  <c r="BH102" i="3"/>
  <c r="BG102" i="3"/>
  <c r="BF102" i="3"/>
  <c r="BE102" i="3"/>
  <c r="BD102" i="3"/>
  <c r="BC102" i="3"/>
  <c r="BB102" i="3"/>
  <c r="BA102" i="3"/>
  <c r="AZ102" i="3"/>
  <c r="AY102" i="3"/>
  <c r="AX102" i="3"/>
  <c r="AW102" i="3"/>
  <c r="AV102" i="3"/>
  <c r="AU102" i="3"/>
  <c r="BH101" i="3"/>
  <c r="BG101" i="3"/>
  <c r="BF101" i="3"/>
  <c r="BE101" i="3"/>
  <c r="BD101" i="3"/>
  <c r="BC101" i="3"/>
  <c r="BB101" i="3"/>
  <c r="BA101" i="3"/>
  <c r="AZ101" i="3"/>
  <c r="AY101" i="3"/>
  <c r="AX101" i="3"/>
  <c r="AW101" i="3"/>
  <c r="AV101" i="3"/>
  <c r="AU101" i="3"/>
  <c r="BH100" i="3"/>
  <c r="BG100" i="3"/>
  <c r="BF100" i="3"/>
  <c r="BE100" i="3"/>
  <c r="BD100" i="3"/>
  <c r="BC100" i="3"/>
  <c r="BB100" i="3"/>
  <c r="BA100" i="3"/>
  <c r="AZ100" i="3"/>
  <c r="AY100" i="3"/>
  <c r="AX100" i="3"/>
  <c r="AW100" i="3"/>
  <c r="AV100" i="3"/>
  <c r="AU100" i="3"/>
  <c r="BH99" i="3"/>
  <c r="BG99" i="3"/>
  <c r="BF99" i="3"/>
  <c r="BE99" i="3"/>
  <c r="BD99" i="3"/>
  <c r="BC99" i="3"/>
  <c r="BB99" i="3"/>
  <c r="BA99" i="3"/>
  <c r="AZ99" i="3"/>
  <c r="AY99" i="3"/>
  <c r="AX99" i="3"/>
  <c r="AW99" i="3"/>
  <c r="AV99" i="3"/>
  <c r="AU99" i="3"/>
  <c r="BH98" i="3"/>
  <c r="BG98" i="3"/>
  <c r="BF98" i="3"/>
  <c r="BE98" i="3"/>
  <c r="BD98" i="3"/>
  <c r="BC98" i="3"/>
  <c r="BB98" i="3"/>
  <c r="BA98" i="3"/>
  <c r="AZ98" i="3"/>
  <c r="AY98" i="3"/>
  <c r="AX98" i="3"/>
  <c r="AW98" i="3"/>
  <c r="AV98" i="3"/>
  <c r="AU98" i="3"/>
  <c r="BH97" i="3"/>
  <c r="BG97" i="3"/>
  <c r="BF97" i="3"/>
  <c r="BE97" i="3"/>
  <c r="BD97" i="3"/>
  <c r="BC97" i="3"/>
  <c r="BB97" i="3"/>
  <c r="BA97" i="3"/>
  <c r="AZ97" i="3"/>
  <c r="AY97" i="3"/>
  <c r="AX97" i="3"/>
  <c r="AW97" i="3"/>
  <c r="AV97" i="3"/>
  <c r="AU97" i="3"/>
  <c r="BH96" i="3"/>
  <c r="BG96" i="3"/>
  <c r="BF96" i="3"/>
  <c r="BE96" i="3"/>
  <c r="BD96" i="3"/>
  <c r="BC96" i="3"/>
  <c r="BB96" i="3"/>
  <c r="BA96" i="3"/>
  <c r="AZ96" i="3"/>
  <c r="AY96" i="3"/>
  <c r="AX96" i="3"/>
  <c r="AW96" i="3"/>
  <c r="AV96" i="3"/>
  <c r="AU96" i="3"/>
  <c r="W326" i="2"/>
  <c r="W325" i="2"/>
  <c r="W324" i="2"/>
  <c r="W323" i="2"/>
  <c r="W322" i="2"/>
  <c r="W321" i="2"/>
  <c r="W320" i="2"/>
  <c r="W319" i="2"/>
  <c r="W318" i="2"/>
  <c r="W317" i="2"/>
  <c r="W316" i="2"/>
  <c r="W315" i="2"/>
  <c r="W314" i="2"/>
  <c r="W313" i="2"/>
  <c r="W312" i="2"/>
  <c r="W311" i="2"/>
  <c r="W310" i="2"/>
  <c r="W309" i="2"/>
  <c r="W308" i="2"/>
  <c r="W307" i="2"/>
  <c r="W306" i="2"/>
  <c r="W305" i="2"/>
  <c r="W304" i="2"/>
  <c r="W303" i="2"/>
  <c r="W302" i="2"/>
  <c r="W301" i="2"/>
  <c r="W300" i="2"/>
  <c r="W299" i="2"/>
  <c r="W298" i="2"/>
  <c r="W297" i="2"/>
  <c r="W296" i="2"/>
  <c r="W295" i="2"/>
  <c r="W294" i="2"/>
  <c r="W293" i="2"/>
  <c r="W292" i="2"/>
  <c r="W291" i="2"/>
  <c r="W290" i="2"/>
  <c r="W289" i="2"/>
  <c r="W288" i="2"/>
  <c r="W287" i="2"/>
  <c r="W286" i="2"/>
  <c r="W285" i="2"/>
  <c r="W284" i="2"/>
  <c r="W283" i="2"/>
  <c r="W282" i="2"/>
  <c r="BH93" i="3"/>
  <c r="BG93" i="3"/>
  <c r="BF93" i="3"/>
  <c r="BE93" i="3"/>
  <c r="BD93" i="3"/>
  <c r="BC93" i="3"/>
  <c r="BB93" i="3"/>
  <c r="BA93" i="3"/>
  <c r="AZ93" i="3"/>
  <c r="AY93" i="3"/>
  <c r="AX93" i="3"/>
  <c r="AW93" i="3"/>
  <c r="AV93" i="3"/>
  <c r="AU93" i="3"/>
  <c r="BH92" i="3"/>
  <c r="BG92" i="3"/>
  <c r="BF92" i="3"/>
  <c r="BE92" i="3"/>
  <c r="BD92" i="3"/>
  <c r="BC92" i="3"/>
  <c r="BB92" i="3"/>
  <c r="BA92" i="3"/>
  <c r="AZ92" i="3"/>
  <c r="AY92" i="3"/>
  <c r="AX92" i="3"/>
  <c r="AW92" i="3"/>
  <c r="AV92" i="3"/>
  <c r="AU92" i="3"/>
  <c r="BH91" i="3"/>
  <c r="BG91" i="3"/>
  <c r="BF91" i="3"/>
  <c r="BE91" i="3"/>
  <c r="BD91" i="3"/>
  <c r="BC91" i="3"/>
  <c r="BB91" i="3"/>
  <c r="BA91" i="3"/>
  <c r="AZ91" i="3"/>
  <c r="AY91" i="3"/>
  <c r="AX91" i="3"/>
  <c r="AW91" i="3"/>
  <c r="AV91" i="3"/>
  <c r="AU91" i="3"/>
  <c r="BH90" i="3"/>
  <c r="BG90" i="3"/>
  <c r="BF90" i="3"/>
  <c r="BE90" i="3"/>
  <c r="BD90" i="3"/>
  <c r="BC90" i="3"/>
  <c r="BB90" i="3"/>
  <c r="BA90" i="3"/>
  <c r="AZ90" i="3"/>
  <c r="AY90" i="3"/>
  <c r="AX90" i="3"/>
  <c r="AW90" i="3"/>
  <c r="AV90" i="3"/>
  <c r="AU90" i="3"/>
  <c r="BH89" i="3"/>
  <c r="BG89" i="3"/>
  <c r="BF89" i="3"/>
  <c r="BE89" i="3"/>
  <c r="BD89" i="3"/>
  <c r="BC89" i="3"/>
  <c r="BB89" i="3"/>
  <c r="BA89" i="3"/>
  <c r="AZ89" i="3"/>
  <c r="AY89" i="3"/>
  <c r="AX89" i="3"/>
  <c r="AW89" i="3"/>
  <c r="AV89" i="3"/>
  <c r="AU89" i="3"/>
  <c r="BH88" i="3"/>
  <c r="BG88" i="3"/>
  <c r="BF88" i="3"/>
  <c r="BE88" i="3"/>
  <c r="BD88" i="3"/>
  <c r="BC88" i="3"/>
  <c r="BB88" i="3"/>
  <c r="BA88" i="3"/>
  <c r="AZ88" i="3"/>
  <c r="AY88" i="3"/>
  <c r="AX88" i="3"/>
  <c r="AW88" i="3"/>
  <c r="AV88" i="3"/>
  <c r="AU88" i="3"/>
  <c r="BH87" i="3"/>
  <c r="BG87" i="3"/>
  <c r="BF87" i="3"/>
  <c r="BE87" i="3"/>
  <c r="BD87" i="3"/>
  <c r="BC87" i="3"/>
  <c r="BB87" i="3"/>
  <c r="BA87" i="3"/>
  <c r="AZ87" i="3"/>
  <c r="AY87" i="3"/>
  <c r="AX87" i="3"/>
  <c r="AW87" i="3"/>
  <c r="AV87" i="3"/>
  <c r="AU87" i="3"/>
  <c r="BH86" i="3"/>
  <c r="BG86" i="3"/>
  <c r="BF86" i="3"/>
  <c r="BE86" i="3"/>
  <c r="BD86" i="3"/>
  <c r="BC86" i="3"/>
  <c r="BB86" i="3"/>
  <c r="BA86" i="3"/>
  <c r="AZ86" i="3"/>
  <c r="AY86" i="3"/>
  <c r="AX86" i="3"/>
  <c r="AW86" i="3"/>
  <c r="AV86" i="3"/>
  <c r="AU86" i="3"/>
  <c r="BH85" i="3"/>
  <c r="BG85" i="3"/>
  <c r="BF85" i="3"/>
  <c r="BE85" i="3"/>
  <c r="BD85" i="3"/>
  <c r="BC85" i="3"/>
  <c r="BB85" i="3"/>
  <c r="BA85" i="3"/>
  <c r="AZ85" i="3"/>
  <c r="AY85" i="3"/>
  <c r="AX85" i="3"/>
  <c r="AW85" i="3"/>
  <c r="AV85" i="3"/>
  <c r="AU85" i="3"/>
  <c r="BH84" i="3"/>
  <c r="BG84" i="3"/>
  <c r="BF84" i="3"/>
  <c r="BE84" i="3"/>
  <c r="BD84" i="3"/>
  <c r="BC84" i="3"/>
  <c r="BB84" i="3"/>
  <c r="BA84" i="3"/>
  <c r="AZ84" i="3"/>
  <c r="AY84" i="3"/>
  <c r="AX84" i="3"/>
  <c r="AW84" i="3"/>
  <c r="AV84" i="3"/>
  <c r="AU84" i="3"/>
  <c r="BH83" i="3"/>
  <c r="BG83" i="3"/>
  <c r="BF83" i="3"/>
  <c r="BE83" i="3"/>
  <c r="BD83" i="3"/>
  <c r="BC83" i="3"/>
  <c r="BB83" i="3"/>
  <c r="BA83" i="3"/>
  <c r="AZ83" i="3"/>
  <c r="AY83" i="3"/>
  <c r="AX83" i="3"/>
  <c r="AW83" i="3"/>
  <c r="AV83" i="3"/>
  <c r="AU83" i="3"/>
  <c r="BH82" i="3"/>
  <c r="BG82" i="3"/>
  <c r="BF82" i="3"/>
  <c r="BE82" i="3"/>
  <c r="BD82" i="3"/>
  <c r="BC82" i="3"/>
  <c r="BB82" i="3"/>
  <c r="BA82" i="3"/>
  <c r="AZ82" i="3"/>
  <c r="AY82" i="3"/>
  <c r="AX82" i="3"/>
  <c r="AW82" i="3"/>
  <c r="AV82" i="3"/>
  <c r="AU82" i="3"/>
  <c r="BH81" i="3"/>
  <c r="BG81" i="3"/>
  <c r="BF81" i="3"/>
  <c r="BE81" i="3"/>
  <c r="BD81" i="3"/>
  <c r="BC81" i="3"/>
  <c r="BB81" i="3"/>
  <c r="BA81" i="3"/>
  <c r="AZ81" i="3"/>
  <c r="AY81" i="3"/>
  <c r="AX81" i="3"/>
  <c r="AW81" i="3"/>
  <c r="AV81" i="3"/>
  <c r="AU81" i="3"/>
  <c r="BH80" i="3"/>
  <c r="BG80" i="3"/>
  <c r="BF80" i="3"/>
  <c r="BE80" i="3"/>
  <c r="BD80" i="3"/>
  <c r="BC80" i="3"/>
  <c r="BB80" i="3"/>
  <c r="BA80" i="3"/>
  <c r="AZ80" i="3"/>
  <c r="AY80" i="3"/>
  <c r="AX80" i="3"/>
  <c r="AW80" i="3"/>
  <c r="AV80" i="3"/>
  <c r="AU80" i="3"/>
  <c r="BH79" i="3"/>
  <c r="BG79" i="3"/>
  <c r="BF79" i="3"/>
  <c r="BE79" i="3"/>
  <c r="BD79" i="3"/>
  <c r="BC79" i="3"/>
  <c r="BB79" i="3"/>
  <c r="BA79" i="3"/>
  <c r="AZ79" i="3"/>
  <c r="AY79" i="3"/>
  <c r="AX79" i="3"/>
  <c r="AW79" i="3"/>
  <c r="AV79" i="3"/>
  <c r="AU79" i="3"/>
  <c r="BH78" i="3"/>
  <c r="BG78" i="3"/>
  <c r="BF78" i="3"/>
  <c r="BE78" i="3"/>
  <c r="BD78" i="3"/>
  <c r="BC78" i="3"/>
  <c r="BB78" i="3"/>
  <c r="BA78" i="3"/>
  <c r="AZ78" i="3"/>
  <c r="AY78" i="3"/>
  <c r="AX78" i="3"/>
  <c r="AW78" i="3"/>
  <c r="AV78" i="3"/>
  <c r="AU78" i="3"/>
  <c r="BH77" i="3"/>
  <c r="BG77" i="3"/>
  <c r="BF77" i="3"/>
  <c r="BE77" i="3"/>
  <c r="BD77" i="3"/>
  <c r="BC77" i="3"/>
  <c r="BB77" i="3"/>
  <c r="BA77" i="3"/>
  <c r="AZ77" i="3"/>
  <c r="AY77" i="3"/>
  <c r="AX77" i="3"/>
  <c r="AW77" i="3"/>
  <c r="AV77" i="3"/>
  <c r="AU77" i="3"/>
  <c r="BH76" i="3"/>
  <c r="BG76" i="3"/>
  <c r="BF76" i="3"/>
  <c r="BE76" i="3"/>
  <c r="BD76" i="3"/>
  <c r="BC76" i="3"/>
  <c r="BB76" i="3"/>
  <c r="BA76" i="3"/>
  <c r="AZ76" i="3"/>
  <c r="AY76" i="3"/>
  <c r="AX76" i="3"/>
  <c r="AW76" i="3"/>
  <c r="AV76" i="3"/>
  <c r="AU76" i="3"/>
  <c r="BH75" i="3"/>
  <c r="BG75" i="3"/>
  <c r="BF75" i="3"/>
  <c r="BE75" i="3"/>
  <c r="BD75" i="3"/>
  <c r="BC75" i="3"/>
  <c r="BB75" i="3"/>
  <c r="BA75" i="3"/>
  <c r="AZ75" i="3"/>
  <c r="AY75" i="3"/>
  <c r="AX75" i="3"/>
  <c r="AW75" i="3"/>
  <c r="AV75" i="3"/>
  <c r="AU75" i="3"/>
  <c r="BH74" i="3"/>
  <c r="BG74" i="3"/>
  <c r="BF74" i="3"/>
  <c r="BE74" i="3"/>
  <c r="BD74" i="3"/>
  <c r="BC74" i="3"/>
  <c r="BB74" i="3"/>
  <c r="BA74" i="3"/>
  <c r="AZ74" i="3"/>
  <c r="AY74" i="3"/>
  <c r="AX74" i="3"/>
  <c r="AW74" i="3"/>
  <c r="AV74" i="3"/>
  <c r="AU74" i="3"/>
  <c r="BH73" i="3"/>
  <c r="BG73" i="3"/>
  <c r="BF73" i="3"/>
  <c r="BE73" i="3"/>
  <c r="BD73" i="3"/>
  <c r="BC73" i="3"/>
  <c r="BB73" i="3"/>
  <c r="BA73" i="3"/>
  <c r="AZ73" i="3"/>
  <c r="AY73" i="3"/>
  <c r="AX73" i="3"/>
  <c r="AW73" i="3"/>
  <c r="AV73" i="3"/>
  <c r="AU73" i="3"/>
  <c r="BH72" i="3"/>
  <c r="BG72" i="3"/>
  <c r="BF72" i="3"/>
  <c r="BE72" i="3"/>
  <c r="BD72" i="3"/>
  <c r="BC72" i="3"/>
  <c r="BB72" i="3"/>
  <c r="BA72" i="3"/>
  <c r="AZ72" i="3"/>
  <c r="AY72" i="3"/>
  <c r="AX72" i="3"/>
  <c r="AW72" i="3"/>
  <c r="AV72" i="3"/>
  <c r="AU72" i="3"/>
  <c r="BH71" i="3"/>
  <c r="BG71" i="3"/>
  <c r="BF71" i="3"/>
  <c r="BE71" i="3"/>
  <c r="BD71" i="3"/>
  <c r="BC71" i="3"/>
  <c r="BB71" i="3"/>
  <c r="BA71" i="3"/>
  <c r="AZ71" i="3"/>
  <c r="AY71" i="3"/>
  <c r="AX71" i="3"/>
  <c r="AW71" i="3"/>
  <c r="AV71" i="3"/>
  <c r="AU71" i="3"/>
  <c r="BH70" i="3"/>
  <c r="BG70" i="3"/>
  <c r="BF70" i="3"/>
  <c r="BE70" i="3"/>
  <c r="BD70" i="3"/>
  <c r="BC70" i="3"/>
  <c r="BB70" i="3"/>
  <c r="BA70" i="3"/>
  <c r="AZ70" i="3"/>
  <c r="AY70" i="3"/>
  <c r="AX70" i="3"/>
  <c r="AW70" i="3"/>
  <c r="AV70" i="3"/>
  <c r="AU70" i="3"/>
  <c r="BH69" i="3"/>
  <c r="BG69" i="3"/>
  <c r="BF69" i="3"/>
  <c r="BE69" i="3"/>
  <c r="BD69" i="3"/>
  <c r="BC69" i="3"/>
  <c r="BB69" i="3"/>
  <c r="BA69" i="3"/>
  <c r="AZ69" i="3"/>
  <c r="AY69" i="3"/>
  <c r="AX69" i="3"/>
  <c r="AW69" i="3"/>
  <c r="AV69" i="3"/>
  <c r="AU69" i="3"/>
  <c r="BH68" i="3"/>
  <c r="BG68" i="3"/>
  <c r="BF68" i="3"/>
  <c r="BE68" i="3"/>
  <c r="BD68" i="3"/>
  <c r="BC68" i="3"/>
  <c r="BB68" i="3"/>
  <c r="BA68" i="3"/>
  <c r="AZ68" i="3"/>
  <c r="AY68" i="3"/>
  <c r="AX68" i="3"/>
  <c r="AW68" i="3"/>
  <c r="AV68" i="3"/>
  <c r="AU68" i="3"/>
  <c r="BH67" i="3"/>
  <c r="BG67" i="3"/>
  <c r="BF67" i="3"/>
  <c r="BE67" i="3"/>
  <c r="BD67" i="3"/>
  <c r="BC67" i="3"/>
  <c r="BB67" i="3"/>
  <c r="BA67" i="3"/>
  <c r="AZ67" i="3"/>
  <c r="AY67" i="3"/>
  <c r="AX67" i="3"/>
  <c r="AW67" i="3"/>
  <c r="AV67" i="3"/>
  <c r="AU67" i="3"/>
  <c r="BH66" i="3"/>
  <c r="BG66" i="3"/>
  <c r="BF66" i="3"/>
  <c r="BE66" i="3"/>
  <c r="BD66" i="3"/>
  <c r="BC66" i="3"/>
  <c r="BB66" i="3"/>
  <c r="BA66" i="3"/>
  <c r="AZ66" i="3"/>
  <c r="AY66" i="3"/>
  <c r="AX66" i="3"/>
  <c r="AW66" i="3"/>
  <c r="AV66" i="3"/>
  <c r="AU66" i="3"/>
  <c r="BH65" i="3"/>
  <c r="BG65" i="3"/>
  <c r="BF65" i="3"/>
  <c r="BE65" i="3"/>
  <c r="BD65" i="3"/>
  <c r="BC65" i="3"/>
  <c r="BB65" i="3"/>
  <c r="BA65" i="3"/>
  <c r="AZ65" i="3"/>
  <c r="AY65" i="3"/>
  <c r="AX65" i="3"/>
  <c r="AW65" i="3"/>
  <c r="AV65" i="3"/>
  <c r="AU65" i="3"/>
  <c r="BH64" i="3"/>
  <c r="BG64" i="3"/>
  <c r="BF64" i="3"/>
  <c r="BE64" i="3"/>
  <c r="BD64" i="3"/>
  <c r="BC64" i="3"/>
  <c r="BB64" i="3"/>
  <c r="BA64" i="3"/>
  <c r="AZ64" i="3"/>
  <c r="AY64" i="3"/>
  <c r="AX64" i="3"/>
  <c r="AW64" i="3"/>
  <c r="AV64" i="3"/>
  <c r="AU64" i="3"/>
  <c r="BH63" i="3"/>
  <c r="BG63" i="3"/>
  <c r="BF63" i="3"/>
  <c r="BE63" i="3"/>
  <c r="BD63" i="3"/>
  <c r="BC63" i="3"/>
  <c r="BB63" i="3"/>
  <c r="BA63" i="3"/>
  <c r="AZ63" i="3"/>
  <c r="AY63" i="3"/>
  <c r="AX63" i="3"/>
  <c r="AW63" i="3"/>
  <c r="AV63" i="3"/>
  <c r="AU63" i="3"/>
  <c r="BH62" i="3"/>
  <c r="BG62" i="3"/>
  <c r="BF62" i="3"/>
  <c r="BE62" i="3"/>
  <c r="BD62" i="3"/>
  <c r="BC62" i="3"/>
  <c r="BB62" i="3"/>
  <c r="BA62" i="3"/>
  <c r="AZ62" i="3"/>
  <c r="AY62" i="3"/>
  <c r="AX62" i="3"/>
  <c r="AW62" i="3"/>
  <c r="AV62" i="3"/>
  <c r="AU62" i="3"/>
  <c r="BH61" i="3"/>
  <c r="BG61" i="3"/>
  <c r="BF61" i="3"/>
  <c r="BE61" i="3"/>
  <c r="BD61" i="3"/>
  <c r="BC61" i="3"/>
  <c r="BB61" i="3"/>
  <c r="BA61" i="3"/>
  <c r="AZ61" i="3"/>
  <c r="AY61" i="3"/>
  <c r="AX61" i="3"/>
  <c r="AW61" i="3"/>
  <c r="AV61" i="3"/>
  <c r="AU61" i="3"/>
  <c r="BH60" i="3"/>
  <c r="BG60" i="3"/>
  <c r="BF60" i="3"/>
  <c r="BE60" i="3"/>
  <c r="BD60" i="3"/>
  <c r="BC60" i="3"/>
  <c r="BB60" i="3"/>
  <c r="BA60" i="3"/>
  <c r="AZ60" i="3"/>
  <c r="AY60" i="3"/>
  <c r="AX60" i="3"/>
  <c r="AW60" i="3"/>
  <c r="AV60" i="3"/>
  <c r="AU60" i="3"/>
  <c r="BH59" i="3"/>
  <c r="BG59" i="3"/>
  <c r="BF59" i="3"/>
  <c r="BE59" i="3"/>
  <c r="BD59" i="3"/>
  <c r="BC59" i="3"/>
  <c r="BB59" i="3"/>
  <c r="BA59" i="3"/>
  <c r="AZ59" i="3"/>
  <c r="AY59" i="3"/>
  <c r="AX59" i="3"/>
  <c r="AW59" i="3"/>
  <c r="AV59" i="3"/>
  <c r="AU59" i="3"/>
  <c r="BH58" i="3"/>
  <c r="BG58" i="3"/>
  <c r="BF58" i="3"/>
  <c r="BE58" i="3"/>
  <c r="BD58" i="3"/>
  <c r="BC58" i="3"/>
  <c r="BB58" i="3"/>
  <c r="BA58" i="3"/>
  <c r="AZ58" i="3"/>
  <c r="AY58" i="3"/>
  <c r="AX58" i="3"/>
  <c r="AW58" i="3"/>
  <c r="AV58" i="3"/>
  <c r="AU58" i="3"/>
  <c r="BH57" i="3"/>
  <c r="BG57" i="3"/>
  <c r="BF57" i="3"/>
  <c r="BE57" i="3"/>
  <c r="BD57" i="3"/>
  <c r="BC57" i="3"/>
  <c r="BB57" i="3"/>
  <c r="BA57" i="3"/>
  <c r="AZ57" i="3"/>
  <c r="AY57" i="3"/>
  <c r="AX57" i="3"/>
  <c r="AW57" i="3"/>
  <c r="AV57" i="3"/>
  <c r="AU57" i="3"/>
  <c r="BH56" i="3"/>
  <c r="BG56" i="3"/>
  <c r="BF56" i="3"/>
  <c r="BE56" i="3"/>
  <c r="BD56" i="3"/>
  <c r="BC56" i="3"/>
  <c r="BB56" i="3"/>
  <c r="BA56" i="3"/>
  <c r="AZ56" i="3"/>
  <c r="AY56" i="3"/>
  <c r="AX56" i="3"/>
  <c r="AW56" i="3"/>
  <c r="AV56" i="3"/>
  <c r="AU56" i="3"/>
  <c r="BH55" i="3"/>
  <c r="BG55" i="3"/>
  <c r="BF55" i="3"/>
  <c r="BE55" i="3"/>
  <c r="BD55" i="3"/>
  <c r="BC55" i="3"/>
  <c r="BB55" i="3"/>
  <c r="BA55" i="3"/>
  <c r="AZ55" i="3"/>
  <c r="AY55" i="3"/>
  <c r="AX55" i="3"/>
  <c r="AW55" i="3"/>
  <c r="AV55" i="3"/>
  <c r="AU55" i="3"/>
  <c r="BH54" i="3"/>
  <c r="BG54" i="3"/>
  <c r="BF54" i="3"/>
  <c r="BE54" i="3"/>
  <c r="BD54" i="3"/>
  <c r="BC54" i="3"/>
  <c r="BB54" i="3"/>
  <c r="BA54" i="3"/>
  <c r="AZ54" i="3"/>
  <c r="AY54" i="3"/>
  <c r="AX54" i="3"/>
  <c r="AW54" i="3"/>
  <c r="AV54" i="3"/>
  <c r="AU54" i="3"/>
  <c r="BH53" i="3"/>
  <c r="BG53" i="3"/>
  <c r="BF53" i="3"/>
  <c r="BE53" i="3"/>
  <c r="BD53" i="3"/>
  <c r="BC53" i="3"/>
  <c r="BB53" i="3"/>
  <c r="BA53" i="3"/>
  <c r="AZ53" i="3"/>
  <c r="AY53" i="3"/>
  <c r="AX53" i="3"/>
  <c r="AW53" i="3"/>
  <c r="AV53" i="3"/>
  <c r="AU53" i="3"/>
  <c r="BH52" i="3"/>
  <c r="BG52" i="3"/>
  <c r="BF52" i="3"/>
  <c r="BE52" i="3"/>
  <c r="BD52" i="3"/>
  <c r="BC52" i="3"/>
  <c r="BB52" i="3"/>
  <c r="BA52" i="3"/>
  <c r="AZ52" i="3"/>
  <c r="AY52" i="3"/>
  <c r="AX52" i="3"/>
  <c r="AW52" i="3"/>
  <c r="AV52" i="3"/>
  <c r="AU52" i="3"/>
  <c r="BH51" i="3"/>
  <c r="BG51" i="3"/>
  <c r="BF51" i="3"/>
  <c r="BE51" i="3"/>
  <c r="BD51" i="3"/>
  <c r="BC51" i="3"/>
  <c r="BB51" i="3"/>
  <c r="BA51" i="3"/>
  <c r="AZ51" i="3"/>
  <c r="AY51" i="3"/>
  <c r="AX51" i="3"/>
  <c r="AW51" i="3"/>
  <c r="AV51" i="3"/>
  <c r="AU51" i="3"/>
  <c r="BH50" i="3"/>
  <c r="BG50" i="3"/>
  <c r="BF50" i="3"/>
  <c r="BE50" i="3"/>
  <c r="BD50" i="3"/>
  <c r="BC50" i="3"/>
  <c r="BB50" i="3"/>
  <c r="BA50" i="3"/>
  <c r="AZ50" i="3"/>
  <c r="AY50" i="3"/>
  <c r="AX50" i="3"/>
  <c r="AW50" i="3"/>
  <c r="AV50" i="3"/>
  <c r="AU50" i="3"/>
  <c r="BH49" i="3"/>
  <c r="BG49" i="3"/>
  <c r="BF49" i="3"/>
  <c r="BE49" i="3"/>
  <c r="BD49" i="3"/>
  <c r="BC49" i="3"/>
  <c r="BB49" i="3"/>
  <c r="BA49" i="3"/>
  <c r="AZ49" i="3"/>
  <c r="AY49" i="3"/>
  <c r="AX49" i="3"/>
  <c r="AW49" i="3"/>
  <c r="AV49" i="3"/>
  <c r="AU49" i="3"/>
  <c r="W2" i="2"/>
  <c r="W281" i="2"/>
  <c r="W280" i="2"/>
  <c r="W279" i="2"/>
  <c r="W278" i="2"/>
  <c r="W277" i="2"/>
  <c r="W276" i="2"/>
  <c r="W275" i="2"/>
  <c r="W274" i="2"/>
  <c r="W273" i="2"/>
  <c r="W272" i="2"/>
  <c r="W271" i="2"/>
  <c r="W270" i="2"/>
  <c r="W269" i="2"/>
  <c r="W268" i="2"/>
  <c r="W267" i="2"/>
  <c r="W266" i="2"/>
  <c r="W265" i="2"/>
  <c r="W264" i="2"/>
  <c r="W263" i="2"/>
  <c r="W262" i="2"/>
  <c r="W261" i="2"/>
  <c r="W260" i="2"/>
  <c r="W259" i="2"/>
  <c r="W258" i="2"/>
  <c r="W257" i="2"/>
  <c r="W256" i="2"/>
  <c r="W255" i="2"/>
  <c r="W254" i="2"/>
  <c r="W253" i="2"/>
  <c r="W252" i="2"/>
  <c r="W251" i="2"/>
  <c r="W250" i="2"/>
  <c r="W249" i="2"/>
  <c r="W248" i="2"/>
  <c r="W247" i="2"/>
  <c r="W246" i="2"/>
  <c r="W245" i="2"/>
  <c r="W244" i="2"/>
  <c r="W243" i="2"/>
  <c r="W242" i="2"/>
  <c r="W241" i="2"/>
  <c r="W240" i="2"/>
  <c r="W239" i="2"/>
  <c r="W238" i="2"/>
  <c r="W237" i="2"/>
  <c r="AZ599" i="5" l="1"/>
  <c r="AZ515" i="5"/>
  <c r="AY589" i="5"/>
  <c r="BB540" i="5"/>
  <c r="BD459" i="5"/>
  <c r="E4" i="19"/>
  <c r="AV529" i="5"/>
  <c r="BB549" i="5"/>
  <c r="AS222" i="5"/>
  <c r="BF460" i="5"/>
  <c r="AX472" i="5"/>
  <c r="BE498" i="5"/>
  <c r="BC180" i="5"/>
  <c r="AY85" i="5"/>
  <c r="AW589" i="5"/>
  <c r="AZ460" i="5"/>
  <c r="AU502" i="5"/>
  <c r="AU541" i="5"/>
  <c r="BF581" i="5"/>
  <c r="P4" i="19"/>
  <c r="BA480" i="5"/>
  <c r="H4" i="19"/>
  <c r="M4" i="19"/>
  <c r="K4" i="19"/>
  <c r="F4" i="19"/>
  <c r="I4" i="19"/>
  <c r="BC624" i="5"/>
  <c r="AU545" i="5"/>
  <c r="L4" i="19"/>
  <c r="G4" i="19"/>
  <c r="O4" i="19"/>
  <c r="R4" i="19"/>
  <c r="J4" i="19"/>
  <c r="N4" i="19"/>
  <c r="AX569" i="5"/>
  <c r="AS626" i="5"/>
  <c r="Q5" i="19"/>
  <c r="BE136" i="5"/>
  <c r="BA121" i="5"/>
  <c r="BF193" i="5"/>
  <c r="AT72" i="5"/>
  <c r="AY80" i="5"/>
  <c r="BD168" i="5"/>
  <c r="BD192" i="5"/>
  <c r="BA200" i="5"/>
  <c r="BB208" i="5"/>
  <c r="AX216" i="5"/>
  <c r="AS587" i="5"/>
  <c r="AY109" i="5"/>
  <c r="BB93" i="5"/>
  <c r="BF101" i="5"/>
  <c r="AW141" i="5"/>
  <c r="BE197" i="5"/>
  <c r="AT213" i="5"/>
  <c r="BF49" i="5"/>
  <c r="BC50" i="5"/>
  <c r="AZ72" i="5"/>
  <c r="AT168" i="5"/>
  <c r="AV200" i="5"/>
  <c r="AS208" i="5"/>
  <c r="AT216" i="5"/>
  <c r="BF85" i="5"/>
  <c r="BA93" i="5"/>
  <c r="AX157" i="5"/>
  <c r="BD197" i="5"/>
  <c r="AU57" i="5"/>
  <c r="BA77" i="5"/>
  <c r="AZ93" i="5"/>
  <c r="AT157" i="5"/>
  <c r="AV157" i="5"/>
  <c r="AZ165" i="5"/>
  <c r="AZ189" i="5"/>
  <c r="BC197" i="5"/>
  <c r="BB61" i="5"/>
  <c r="AW590" i="5"/>
  <c r="AX80" i="5"/>
  <c r="AS88" i="5"/>
  <c r="BB168" i="5"/>
  <c r="AY200" i="5"/>
  <c r="BA208" i="5"/>
  <c r="AW216" i="5"/>
  <c r="BB216" i="5"/>
  <c r="AS175" i="5"/>
  <c r="BC113" i="5"/>
  <c r="AS121" i="5"/>
  <c r="AX217" i="5"/>
  <c r="BE80" i="5"/>
  <c r="AW61" i="5"/>
  <c r="AV67" i="5"/>
  <c r="AS202" i="5"/>
  <c r="BB72" i="5"/>
  <c r="BF168" i="5"/>
  <c r="AT200" i="5"/>
  <c r="BE208" i="5"/>
  <c r="BF216" i="5"/>
  <c r="AV216" i="5"/>
  <c r="AS224" i="5"/>
  <c r="BC105" i="5"/>
  <c r="BB121" i="5"/>
  <c r="BA137" i="5"/>
  <c r="BA169" i="5"/>
  <c r="BE177" i="5"/>
  <c r="AZ225" i="5"/>
  <c r="BE65" i="5"/>
  <c r="AU72" i="5"/>
  <c r="AS96" i="5"/>
  <c r="AY192" i="5"/>
  <c r="BB200" i="5"/>
  <c r="AX208" i="5"/>
  <c r="AY216" i="5"/>
  <c r="BA224" i="5"/>
  <c r="BC152" i="5"/>
  <c r="BA168" i="5"/>
  <c r="BC192" i="5"/>
  <c r="AY208" i="5"/>
  <c r="BA216" i="5"/>
  <c r="BB224" i="5"/>
  <c r="AY77" i="5"/>
  <c r="AX85" i="5"/>
  <c r="AS93" i="5"/>
  <c r="AW157" i="5"/>
  <c r="AV197" i="5"/>
  <c r="BF213" i="5"/>
  <c r="AS77" i="5"/>
  <c r="BC157" i="5"/>
  <c r="BA173" i="5"/>
  <c r="AY189" i="5"/>
  <c r="AU197" i="5"/>
  <c r="AW48" i="5"/>
  <c r="AZ59" i="5"/>
  <c r="BA72" i="5"/>
  <c r="BF80" i="5"/>
  <c r="BA104" i="5"/>
  <c r="AV168" i="5"/>
  <c r="AZ192" i="5"/>
  <c r="AS200" i="5"/>
  <c r="AT208" i="5"/>
  <c r="AT186" i="5"/>
  <c r="AT93" i="5"/>
  <c r="AX101" i="5"/>
  <c r="BF157" i="5"/>
  <c r="AZ181" i="5"/>
  <c r="AW197" i="5"/>
  <c r="BE59" i="5"/>
  <c r="AY198" i="5"/>
  <c r="BA576" i="5"/>
  <c r="BC72" i="5"/>
  <c r="AZ152" i="5"/>
  <c r="AS168" i="5"/>
  <c r="AX184" i="5"/>
  <c r="BF208" i="5"/>
  <c r="AS216" i="5"/>
  <c r="AT224" i="5"/>
  <c r="BE56" i="5"/>
  <c r="BF61" i="5"/>
  <c r="AZ77" i="5"/>
  <c r="AU157" i="5"/>
  <c r="BF56" i="5"/>
  <c r="AX456" i="5"/>
  <c r="AZ598" i="5"/>
  <c r="BD67" i="5"/>
  <c r="BF487" i="5"/>
  <c r="BE128" i="5"/>
  <c r="BF513" i="5"/>
  <c r="AW583" i="5"/>
  <c r="BF621" i="5"/>
  <c r="AZ49" i="5"/>
  <c r="BE551" i="5"/>
  <c r="BB600" i="5"/>
  <c r="AV499" i="5"/>
  <c r="AT530" i="5"/>
  <c r="AU123" i="5"/>
  <c r="AY504" i="5"/>
  <c r="AZ472" i="5"/>
  <c r="AY607" i="5"/>
  <c r="AX568" i="5"/>
  <c r="AY575" i="5"/>
  <c r="BF519" i="5"/>
  <c r="BE497" i="5"/>
  <c r="AW453" i="5"/>
  <c r="AX610" i="5"/>
  <c r="AU503" i="5"/>
  <c r="AU479" i="5"/>
  <c r="AZ595" i="5"/>
  <c r="AV601" i="5"/>
  <c r="AS522" i="5"/>
  <c r="BC510" i="5"/>
  <c r="BC529" i="5"/>
  <c r="AW509" i="5"/>
  <c r="AY610" i="5"/>
  <c r="AZ453" i="5"/>
  <c r="AX455" i="5"/>
  <c r="AS561" i="5"/>
  <c r="AW522" i="5"/>
  <c r="BA126" i="5"/>
  <c r="AX559" i="5"/>
  <c r="AW618" i="5"/>
  <c r="AZ600" i="5"/>
  <c r="BE630" i="5"/>
  <c r="BF547" i="5"/>
  <c r="AX599" i="5"/>
  <c r="AZ478" i="5"/>
  <c r="BB586" i="5"/>
  <c r="AT577" i="5"/>
  <c r="BF600" i="5"/>
  <c r="AY560" i="5"/>
  <c r="AW592" i="5"/>
  <c r="AZ497" i="5"/>
  <c r="BD513" i="5"/>
  <c r="BC573" i="5"/>
  <c r="AS537" i="5"/>
  <c r="BD586" i="5"/>
  <c r="BC458" i="5"/>
  <c r="AX476" i="5"/>
  <c r="AU553" i="5"/>
  <c r="BC522" i="5"/>
  <c r="AV456" i="5"/>
  <c r="AT575" i="5"/>
  <c r="BE463" i="5"/>
  <c r="BA461" i="5"/>
  <c r="AS557" i="5"/>
  <c r="AV464" i="5"/>
  <c r="AV471" i="5"/>
  <c r="BD478" i="5"/>
  <c r="BE132" i="5"/>
  <c r="BE104" i="5"/>
  <c r="AV619" i="5"/>
  <c r="BD454" i="5"/>
  <c r="BF618" i="5"/>
  <c r="BB625" i="5"/>
  <c r="BB477" i="5"/>
  <c r="AX458" i="5"/>
  <c r="AS527" i="5"/>
  <c r="AV535" i="5"/>
  <c r="BD570" i="5"/>
  <c r="AS535" i="5"/>
  <c r="BE473" i="5"/>
  <c r="BF464" i="5"/>
  <c r="AX565" i="5"/>
  <c r="AU559" i="5"/>
  <c r="BD157" i="5"/>
  <c r="AS489" i="5"/>
  <c r="AZ457" i="5"/>
  <c r="BD514" i="5"/>
  <c r="BD592" i="5"/>
  <c r="BB564" i="5"/>
  <c r="BC520" i="5"/>
  <c r="AS563" i="5"/>
  <c r="BA473" i="5"/>
  <c r="BD479" i="5"/>
  <c r="AZ464" i="5"/>
  <c r="AS492" i="5"/>
  <c r="BE631" i="5"/>
  <c r="AY605" i="5"/>
  <c r="AX546" i="5"/>
  <c r="BC623" i="5"/>
  <c r="BA545" i="5"/>
  <c r="BD462" i="5"/>
  <c r="AT463" i="5"/>
  <c r="AX463" i="5"/>
  <c r="AU630" i="5"/>
  <c r="BB462" i="5"/>
  <c r="AX512" i="5"/>
  <c r="BC481" i="5"/>
  <c r="BC555" i="5"/>
  <c r="AZ613" i="5"/>
  <c r="BB543" i="5"/>
  <c r="BC512" i="5"/>
  <c r="AS452" i="5"/>
  <c r="BD51" i="5"/>
  <c r="BD452" i="5"/>
  <c r="AT458" i="5"/>
  <c r="AY609" i="5"/>
  <c r="BE561" i="5"/>
  <c r="AY538" i="5"/>
  <c r="AT624" i="5"/>
  <c r="AX495" i="5"/>
  <c r="AV614" i="5"/>
  <c r="AY623" i="5"/>
  <c r="AT629" i="5"/>
  <c r="AU612" i="5"/>
  <c r="AU462" i="5"/>
  <c r="AW470" i="5"/>
  <c r="AX521" i="5"/>
  <c r="AX589" i="5"/>
  <c r="AW551" i="5"/>
  <c r="BC493" i="5"/>
  <c r="BD542" i="5"/>
  <c r="BA498" i="5"/>
  <c r="AY510" i="5"/>
  <c r="BE589" i="5"/>
  <c r="AZ458" i="5"/>
  <c r="BA566" i="5"/>
  <c r="AV534" i="5"/>
  <c r="BB575" i="5"/>
  <c r="BB558" i="5"/>
  <c r="AX611" i="5"/>
  <c r="AT493" i="5"/>
  <c r="AZ543" i="5"/>
  <c r="BC504" i="5"/>
  <c r="AU176" i="5"/>
  <c r="AZ69" i="5"/>
  <c r="AZ606" i="5"/>
  <c r="BE539" i="5"/>
  <c r="AX70" i="5"/>
  <c r="BC453" i="5"/>
  <c r="BC578" i="5"/>
  <c r="BF528" i="5"/>
  <c r="AW554" i="5"/>
  <c r="BC600" i="5"/>
  <c r="BC457" i="5"/>
  <c r="BD495" i="5"/>
  <c r="AV513" i="5"/>
  <c r="AU570" i="5"/>
  <c r="BE88" i="5"/>
  <c r="AZ53" i="5"/>
  <c r="BE454" i="5"/>
  <c r="BB454" i="5"/>
  <c r="AY453" i="5"/>
  <c r="BA610" i="5"/>
  <c r="BA561" i="5"/>
  <c r="AU562" i="5"/>
  <c r="AT555" i="5"/>
  <c r="BD476" i="5"/>
  <c r="AX622" i="5"/>
  <c r="BD492" i="5"/>
  <c r="BF599" i="5"/>
  <c r="AW567" i="5"/>
  <c r="BD561" i="5"/>
  <c r="BE594" i="5"/>
  <c r="BF485" i="5"/>
  <c r="AX586" i="5"/>
  <c r="AV477" i="5"/>
  <c r="AW617" i="5"/>
  <c r="BA458" i="5"/>
  <c r="AV475" i="5"/>
  <c r="AV538" i="5"/>
  <c r="AS624" i="5"/>
  <c r="AY577" i="5"/>
  <c r="BE522" i="5"/>
  <c r="AY533" i="5"/>
  <c r="AV522" i="5"/>
  <c r="AY520" i="5"/>
  <c r="AY487" i="5"/>
  <c r="AS475" i="5"/>
  <c r="AZ461" i="5"/>
  <c r="BC488" i="5"/>
  <c r="AX513" i="5"/>
  <c r="BD510" i="5"/>
  <c r="AX551" i="5"/>
  <c r="BB539" i="5"/>
  <c r="BE577" i="5"/>
  <c r="BF567" i="5"/>
  <c r="BF631" i="5"/>
  <c r="BB561" i="5"/>
  <c r="AX631" i="5"/>
  <c r="BA625" i="5"/>
  <c r="AS555" i="5"/>
  <c r="AT554" i="5"/>
  <c r="AZ609" i="5"/>
  <c r="AX617" i="5"/>
  <c r="AV508" i="5"/>
  <c r="AU477" i="5"/>
  <c r="AV546" i="5"/>
  <c r="AY616" i="5"/>
  <c r="BF517" i="5"/>
  <c r="BD522" i="5"/>
  <c r="AS518" i="5"/>
  <c r="AS630" i="5"/>
  <c r="AS463" i="5"/>
  <c r="AU614" i="5"/>
  <c r="BB494" i="5"/>
  <c r="AU474" i="5"/>
  <c r="AS510" i="5"/>
  <c r="AZ519" i="5"/>
  <c r="AZ57" i="5"/>
  <c r="AY105" i="5"/>
  <c r="BF454" i="5"/>
  <c r="BD453" i="5"/>
  <c r="AV453" i="5"/>
  <c r="BD59" i="5"/>
  <c r="BE100" i="5"/>
  <c r="AS613" i="5"/>
  <c r="AY81" i="5"/>
  <c r="BD198" i="5"/>
  <c r="AU147" i="5"/>
  <c r="AW185" i="5"/>
  <c r="AT580" i="5"/>
  <c r="AV617" i="5"/>
  <c r="BC569" i="5"/>
  <c r="AV577" i="5"/>
  <c r="BD626" i="5"/>
  <c r="BB617" i="5"/>
  <c r="AZ629" i="5"/>
  <c r="BD556" i="5"/>
  <c r="AW608" i="5"/>
  <c r="AU454" i="5"/>
  <c r="AW55" i="5"/>
  <c r="BA549" i="5"/>
  <c r="AZ55" i="5"/>
  <c r="BD601" i="5"/>
  <c r="BD545" i="5"/>
  <c r="BE192" i="5"/>
  <c r="AZ559" i="5"/>
  <c r="AY73" i="5"/>
  <c r="AW591" i="5"/>
  <c r="BF620" i="5"/>
  <c r="AS593" i="5"/>
  <c r="AW595" i="5"/>
  <c r="AY573" i="5"/>
  <c r="AS614" i="5"/>
  <c r="AT576" i="5"/>
  <c r="AZ579" i="5"/>
  <c r="AT114" i="5"/>
  <c r="AW615" i="5"/>
  <c r="AY576" i="5"/>
  <c r="AV539" i="5"/>
  <c r="AV492" i="5"/>
  <c r="AU517" i="5"/>
  <c r="BB534" i="5"/>
  <c r="BC479" i="5"/>
  <c r="AT514" i="5"/>
  <c r="AT516" i="5"/>
  <c r="AU464" i="5"/>
  <c r="AZ572" i="5"/>
  <c r="BB530" i="5"/>
  <c r="AW469" i="5"/>
  <c r="AW481" i="5"/>
  <c r="AV512" i="5"/>
  <c r="BB524" i="5"/>
  <c r="BC499" i="5"/>
  <c r="AZ504" i="5"/>
  <c r="BF563" i="5"/>
  <c r="AS454" i="5"/>
  <c r="AT161" i="5"/>
  <c r="BB217" i="5"/>
  <c r="BA608" i="5"/>
  <c r="AW517" i="5"/>
  <c r="AW582" i="5"/>
  <c r="BD628" i="5"/>
  <c r="AS616" i="5"/>
  <c r="AZ500" i="5"/>
  <c r="AZ475" i="5"/>
  <c r="AW545" i="5"/>
  <c r="AT610" i="5"/>
  <c r="BB627" i="5"/>
  <c r="BA629" i="5"/>
  <c r="BC598" i="5"/>
  <c r="AY562" i="5"/>
  <c r="AW613" i="5"/>
  <c r="AU531" i="5"/>
  <c r="BC621" i="5"/>
  <c r="BD456" i="5"/>
  <c r="BD576" i="5"/>
  <c r="AX625" i="5"/>
  <c r="AX573" i="5"/>
  <c r="BD518" i="5"/>
  <c r="BC66" i="5"/>
  <c r="AW536" i="5"/>
  <c r="BA593" i="5"/>
  <c r="AZ627" i="5"/>
  <c r="BA524" i="5"/>
  <c r="BE536" i="5"/>
  <c r="BD558" i="5"/>
  <c r="AW480" i="5"/>
  <c r="BE157" i="5"/>
  <c r="AT616" i="5"/>
  <c r="BA630" i="5"/>
  <c r="AY537" i="5"/>
  <c r="BD629" i="5"/>
  <c r="AW612" i="5"/>
  <c r="AS608" i="5"/>
  <c r="AV565" i="5"/>
  <c r="BD608" i="5"/>
  <c r="BF622" i="5"/>
  <c r="BB52" i="5"/>
  <c r="BA171" i="5"/>
  <c r="AZ529" i="5"/>
  <c r="AU609" i="5"/>
  <c r="BF576" i="5"/>
  <c r="AT558" i="5"/>
  <c r="BC535" i="5"/>
  <c r="BD538" i="5"/>
  <c r="AW626" i="5"/>
  <c r="AV584" i="5"/>
  <c r="BD621" i="5"/>
  <c r="BF553" i="5"/>
  <c r="BD559" i="5"/>
  <c r="BB596" i="5"/>
  <c r="BE538" i="5"/>
  <c r="AZ474" i="5"/>
  <c r="BC548" i="5"/>
  <c r="BE475" i="5"/>
  <c r="BB584" i="5"/>
  <c r="AX537" i="5"/>
  <c r="AY471" i="5"/>
  <c r="BE483" i="5"/>
  <c r="AY475" i="5"/>
  <c r="AX620" i="5"/>
  <c r="BF521" i="5"/>
  <c r="BB487" i="5"/>
  <c r="BF510" i="5"/>
  <c r="AT504" i="5"/>
  <c r="AU489" i="5"/>
  <c r="BB465" i="5"/>
  <c r="AS471" i="5"/>
  <c r="BD503" i="5"/>
  <c r="AU543" i="5"/>
  <c r="AZ596" i="5"/>
  <c r="AV59" i="5"/>
  <c r="BB205" i="5"/>
  <c r="AW89" i="5"/>
  <c r="AV612" i="5"/>
  <c r="AU51" i="5"/>
  <c r="AZ201" i="5"/>
  <c r="AZ81" i="5"/>
  <c r="BF201" i="5"/>
  <c r="AU107" i="5"/>
  <c r="BC81" i="5"/>
  <c r="AU161" i="5"/>
  <c r="BF97" i="5"/>
  <c r="BE217" i="5"/>
  <c r="AV169" i="5"/>
  <c r="BC209" i="5"/>
  <c r="BB89" i="5"/>
  <c r="AX145" i="5"/>
  <c r="BA113" i="5"/>
  <c r="BF209" i="5"/>
  <c r="AW528" i="5"/>
  <c r="BF550" i="5"/>
  <c r="AT597" i="5"/>
  <c r="BC592" i="5"/>
  <c r="BD557" i="5"/>
  <c r="AW519" i="5"/>
  <c r="AT550" i="5"/>
  <c r="BD471" i="5"/>
  <c r="BF465" i="5"/>
  <c r="BA488" i="5"/>
  <c r="AX517" i="5"/>
  <c r="AV500" i="5"/>
  <c r="AT520" i="5"/>
  <c r="BB491" i="5"/>
  <c r="AV469" i="5"/>
  <c r="BF538" i="5"/>
  <c r="AX587" i="5"/>
  <c r="AU582" i="5"/>
  <c r="AW586" i="5"/>
  <c r="BA569" i="5"/>
  <c r="BB73" i="5"/>
  <c r="AZ105" i="5"/>
  <c r="AX177" i="5"/>
  <c r="BD217" i="5"/>
  <c r="AT146" i="5"/>
  <c r="AS95" i="5"/>
  <c r="BF73" i="5"/>
  <c r="BE193" i="5"/>
  <c r="BB56" i="5"/>
  <c r="AY113" i="5"/>
  <c r="AS559" i="5"/>
  <c r="BF545" i="5"/>
  <c r="BC625" i="5"/>
  <c r="BD574" i="5"/>
  <c r="BC462" i="5"/>
  <c r="BE573" i="5"/>
  <c r="AV480" i="5"/>
  <c r="BA520" i="5"/>
  <c r="AU495" i="5"/>
  <c r="BB461" i="5"/>
  <c r="BD512" i="5"/>
  <c r="BA71" i="5"/>
  <c r="BE121" i="5"/>
  <c r="BB185" i="5"/>
  <c r="AY82" i="5"/>
  <c r="AT153" i="5"/>
  <c r="BD185" i="5"/>
  <c r="BD113" i="5"/>
  <c r="BC129" i="5"/>
  <c r="AW137" i="5"/>
  <c r="AY153" i="5"/>
  <c r="AW96" i="5"/>
  <c r="AZ168" i="5"/>
  <c r="AY182" i="5"/>
  <c r="AT608" i="5"/>
  <c r="BE96" i="5"/>
  <c r="AS584" i="5"/>
  <c r="AX603" i="5"/>
  <c r="AW518" i="5"/>
  <c r="AY461" i="5"/>
  <c r="BB598" i="5"/>
  <c r="AU470" i="5"/>
  <c r="BB554" i="5"/>
  <c r="AZ563" i="5"/>
  <c r="BE160" i="5"/>
  <c r="BF48" i="5"/>
  <c r="AW53" i="5"/>
  <c r="BB585" i="5"/>
  <c r="AT582" i="5"/>
  <c r="BF573" i="5"/>
  <c r="BE608" i="5"/>
  <c r="AZ578" i="5"/>
  <c r="BC613" i="5"/>
  <c r="AS530" i="5"/>
  <c r="AX493" i="5"/>
  <c r="BB509" i="5"/>
  <c r="AZ592" i="5"/>
  <c r="BD543" i="5"/>
  <c r="AY543" i="5"/>
  <c r="AS572" i="5"/>
  <c r="AU561" i="5"/>
  <c r="AS565" i="5"/>
  <c r="BF81" i="5"/>
  <c r="BA89" i="5"/>
  <c r="BE225" i="5"/>
  <c r="AT64" i="5"/>
  <c r="BE120" i="5"/>
  <c r="BB607" i="5"/>
  <c r="AS629" i="5"/>
  <c r="BA587" i="5"/>
  <c r="BE517" i="5"/>
  <c r="AW600" i="5"/>
  <c r="AU589" i="5"/>
  <c r="AS520" i="5"/>
  <c r="AW541" i="5"/>
  <c r="AX454" i="5"/>
  <c r="AU565" i="5"/>
  <c r="AW552" i="5"/>
  <c r="AW584" i="5"/>
  <c r="AY488" i="5"/>
  <c r="BE624" i="5"/>
  <c r="BE467" i="5"/>
  <c r="BE623" i="5"/>
  <c r="BC622" i="5"/>
  <c r="AY561" i="5"/>
  <c r="BE620" i="5"/>
  <c r="AZ590" i="5"/>
  <c r="AS577" i="5"/>
  <c r="AY503" i="5"/>
  <c r="BB553" i="5"/>
  <c r="BF536" i="5"/>
  <c r="BD507" i="5"/>
  <c r="AZ547" i="5"/>
  <c r="AZ535" i="5"/>
  <c r="AU550" i="5"/>
  <c r="AV555" i="5"/>
  <c r="AV461" i="5"/>
  <c r="BD508" i="5"/>
  <c r="AV561" i="5"/>
  <c r="AV504" i="5"/>
  <c r="AX477" i="5"/>
  <c r="AV476" i="5"/>
  <c r="AX471" i="5"/>
  <c r="AY506" i="5"/>
  <c r="AX497" i="5"/>
  <c r="AW479" i="5"/>
  <c r="AU496" i="5"/>
  <c r="BA475" i="5"/>
  <c r="AX505" i="5"/>
  <c r="AY501" i="5"/>
  <c r="AT472" i="5"/>
  <c r="BF495" i="5"/>
  <c r="BA129" i="5"/>
  <c r="BF177" i="5"/>
  <c r="AY193" i="5"/>
  <c r="AT225" i="5"/>
  <c r="AY129" i="5"/>
  <c r="AW609" i="5"/>
  <c r="AS480" i="5"/>
  <c r="AW579" i="5"/>
  <c r="BC552" i="5"/>
  <c r="AS505" i="5"/>
  <c r="AS474" i="5"/>
  <c r="AY476" i="5"/>
  <c r="AS460" i="5"/>
  <c r="AX570" i="5"/>
  <c r="AV472" i="5"/>
  <c r="BA499" i="5"/>
  <c r="AT462" i="5"/>
  <c r="AZ528" i="5"/>
  <c r="AV532" i="5"/>
  <c r="BC563" i="5"/>
  <c r="AV515" i="5"/>
  <c r="BD480" i="5"/>
  <c r="AS591" i="5"/>
  <c r="AS583" i="5"/>
  <c r="AX527" i="5"/>
  <c r="AT457" i="5"/>
  <c r="BB541" i="5"/>
  <c r="BA464" i="5"/>
  <c r="AU73" i="5"/>
  <c r="BB64" i="5"/>
  <c r="AT129" i="5"/>
  <c r="BC137" i="5"/>
  <c r="BB193" i="5"/>
  <c r="AT209" i="5"/>
  <c r="BB62" i="5"/>
  <c r="AT217" i="5"/>
  <c r="AS619" i="5"/>
  <c r="BD593" i="5"/>
  <c r="AZ594" i="5"/>
  <c r="BF544" i="5"/>
  <c r="BA537" i="5"/>
  <c r="BF579" i="5"/>
  <c r="BD602" i="5"/>
  <c r="BF488" i="5"/>
  <c r="BE492" i="5"/>
  <c r="AX613" i="5"/>
  <c r="BA505" i="5"/>
  <c r="AY552" i="5"/>
  <c r="AU493" i="5"/>
  <c r="BA477" i="5"/>
  <c r="AT476" i="5"/>
  <c r="AY517" i="5"/>
  <c r="AX543" i="5"/>
  <c r="BB499" i="5"/>
  <c r="AZ585" i="5"/>
  <c r="AZ583" i="5"/>
  <c r="AS596" i="5"/>
  <c r="BA556" i="5"/>
  <c r="AW454" i="5"/>
  <c r="AZ549" i="5"/>
  <c r="AT533" i="5"/>
  <c r="AV572" i="5"/>
  <c r="BA508" i="5"/>
  <c r="AX539" i="5"/>
  <c r="AT563" i="5"/>
  <c r="BA619" i="5"/>
  <c r="AY585" i="5"/>
  <c r="AU520" i="5"/>
  <c r="AS600" i="5"/>
  <c r="BD582" i="5"/>
  <c r="AU580" i="5"/>
  <c r="BE611" i="5"/>
  <c r="BB81" i="5"/>
  <c r="AV89" i="5"/>
  <c r="BE97" i="5"/>
  <c r="AZ113" i="5"/>
  <c r="AT48" i="5"/>
  <c r="AS99" i="5"/>
  <c r="AS131" i="5"/>
  <c r="BA615" i="5"/>
  <c r="AY578" i="5"/>
  <c r="AT618" i="5"/>
  <c r="BF577" i="5"/>
  <c r="AX600" i="5"/>
  <c r="AZ540" i="5"/>
  <c r="AW539" i="5"/>
  <c r="AX550" i="5"/>
  <c r="AT499" i="5"/>
  <c r="BF476" i="5"/>
  <c r="BF623" i="5"/>
  <c r="AU514" i="5"/>
  <c r="AU491" i="5"/>
  <c r="BE499" i="5"/>
  <c r="BE583" i="5"/>
  <c r="AS560" i="5"/>
  <c r="AV509" i="5"/>
  <c r="AT545" i="5"/>
  <c r="AY555" i="5"/>
  <c r="AT518" i="5"/>
  <c r="BE464" i="5"/>
  <c r="AT470" i="5"/>
  <c r="BD493" i="5"/>
  <c r="AV455" i="5"/>
  <c r="BA492" i="5"/>
  <c r="BF461" i="5"/>
  <c r="BC611" i="5"/>
  <c r="AU567" i="5"/>
  <c r="AW488" i="5"/>
  <c r="AW580" i="5"/>
  <c r="AZ628" i="5"/>
  <c r="AW553" i="5"/>
  <c r="AT601" i="5"/>
  <c r="BB589" i="5"/>
  <c r="BF520" i="5"/>
  <c r="BC527" i="5"/>
  <c r="AW530" i="5"/>
  <c r="AV481" i="5"/>
  <c r="AY463" i="5"/>
  <c r="BD458" i="5"/>
  <c r="AZ545" i="5"/>
  <c r="AX541" i="5"/>
  <c r="AX552" i="5"/>
  <c r="AU524" i="5"/>
  <c r="AV624" i="5"/>
  <c r="AX582" i="5"/>
  <c r="AV502" i="5"/>
  <c r="AY580" i="5"/>
  <c r="AT559" i="5"/>
  <c r="BA598" i="5"/>
  <c r="BD596" i="5"/>
  <c r="AZ514" i="5"/>
  <c r="BF499" i="5"/>
  <c r="BE496" i="5"/>
  <c r="BB467" i="5"/>
  <c r="AT510" i="5"/>
  <c r="BB548" i="5"/>
  <c r="BC554" i="5"/>
  <c r="BB495" i="5"/>
  <c r="BF558" i="5"/>
  <c r="AV484" i="5"/>
  <c r="AS458" i="5"/>
  <c r="AW472" i="5"/>
  <c r="AX555" i="5"/>
  <c r="AZ492" i="5"/>
  <c r="AT492" i="5"/>
  <c r="AU563" i="5"/>
  <c r="AU618" i="5"/>
  <c r="AU611" i="5"/>
  <c r="AZ530" i="5"/>
  <c r="AX525" i="5"/>
  <c r="BD571" i="5"/>
  <c r="AZ562" i="5"/>
  <c r="AZ574" i="5"/>
  <c r="BC612" i="5"/>
  <c r="AZ591" i="5"/>
  <c r="AZ139" i="5"/>
  <c r="AS155" i="5"/>
  <c r="BE179" i="5"/>
  <c r="AS174" i="5"/>
  <c r="AZ607" i="5"/>
  <c r="AW502" i="5"/>
  <c r="AS554" i="5"/>
  <c r="BE509" i="5"/>
  <c r="AS585" i="5"/>
  <c r="AT507" i="5"/>
  <c r="BF570" i="5"/>
  <c r="AU629" i="5"/>
  <c r="AZ568" i="5"/>
  <c r="BC506" i="5"/>
  <c r="BD568" i="5"/>
  <c r="AS469" i="5"/>
  <c r="AV525" i="5"/>
  <c r="AZ525" i="5"/>
  <c r="BE482" i="5"/>
  <c r="AS478" i="5"/>
  <c r="AX538" i="5"/>
  <c r="AT528" i="5"/>
  <c r="AX536" i="5"/>
  <c r="AY612" i="5"/>
  <c r="AU522" i="5"/>
  <c r="AV517" i="5"/>
  <c r="AZ518" i="5"/>
  <c r="AY570" i="5"/>
  <c r="BA511" i="5"/>
  <c r="BC627" i="5"/>
  <c r="BF626" i="5"/>
  <c r="AS486" i="5"/>
  <c r="BE531" i="5"/>
  <c r="BC562" i="5"/>
  <c r="AY495" i="5"/>
  <c r="BB464" i="5"/>
  <c r="AX549" i="5"/>
  <c r="BC530" i="5"/>
  <c r="AU497" i="5"/>
  <c r="BF482" i="5"/>
  <c r="AZ517" i="5"/>
  <c r="BD564" i="5"/>
  <c r="AY522" i="5"/>
  <c r="AZ508" i="5"/>
  <c r="AV516" i="5"/>
  <c r="BE575" i="5"/>
  <c r="AX520" i="5"/>
  <c r="AX547" i="5"/>
  <c r="BC618" i="5"/>
  <c r="AY615" i="5"/>
  <c r="AT512" i="5"/>
  <c r="BD566" i="5"/>
  <c r="BF532" i="5"/>
  <c r="BB513" i="5"/>
  <c r="AV485" i="5"/>
  <c r="BB545" i="5"/>
  <c r="BE485" i="5"/>
  <c r="AW496" i="5"/>
  <c r="AV528" i="5"/>
  <c r="AY515" i="5"/>
  <c r="AZ593" i="5"/>
  <c r="BB570" i="5"/>
  <c r="AV463" i="5"/>
  <c r="AS472" i="5"/>
  <c r="BB486" i="5"/>
  <c r="AS477" i="5"/>
  <c r="AX616" i="5"/>
  <c r="AU480" i="5"/>
  <c r="AS567" i="5"/>
  <c r="AY614" i="5"/>
  <c r="AY608" i="5"/>
  <c r="AT615" i="5"/>
  <c r="AU575" i="5"/>
  <c r="BC594" i="5"/>
  <c r="BA584" i="5"/>
  <c r="AT564" i="5"/>
  <c r="BA540" i="5"/>
  <c r="BA565" i="5"/>
  <c r="AX598" i="5"/>
  <c r="BA551" i="5"/>
  <c r="AS579" i="5"/>
  <c r="AT567" i="5"/>
  <c r="BD550" i="5"/>
  <c r="BA568" i="5"/>
  <c r="BC487" i="5"/>
  <c r="AT464" i="5"/>
  <c r="BA467" i="5"/>
  <c r="AS465" i="5"/>
  <c r="AZ501" i="5"/>
  <c r="BB563" i="5"/>
  <c r="BB460" i="5"/>
  <c r="AT498" i="5"/>
  <c r="AZ576" i="5"/>
  <c r="BE472" i="5"/>
  <c r="AZ577" i="5"/>
  <c r="AX519" i="5"/>
  <c r="AX619" i="5"/>
  <c r="AY521" i="5"/>
  <c r="AU83" i="5"/>
  <c r="AY123" i="5"/>
  <c r="AS509" i="5"/>
  <c r="BA530" i="5"/>
  <c r="AW516" i="5"/>
  <c r="BD523" i="5"/>
  <c r="AZ488" i="5"/>
  <c r="BF463" i="5"/>
  <c r="AS467" i="5"/>
  <c r="BA518" i="5"/>
  <c r="AW484" i="5"/>
  <c r="AT455" i="5"/>
  <c r="AZ509" i="5"/>
  <c r="AX511" i="5"/>
  <c r="AU616" i="5"/>
  <c r="BE587" i="5"/>
  <c r="AU555" i="5"/>
  <c r="AZ553" i="5"/>
  <c r="AY617" i="5"/>
  <c r="BF612" i="5"/>
  <c r="BF611" i="5"/>
  <c r="AU144" i="5"/>
  <c r="AS126" i="5"/>
  <c r="AV73" i="5"/>
  <c r="AX113" i="5"/>
  <c r="BF137" i="5"/>
  <c r="AX193" i="5"/>
  <c r="AY209" i="5"/>
  <c r="AS217" i="5"/>
  <c r="AU225" i="5"/>
  <c r="BA163" i="5"/>
  <c r="AZ179" i="5"/>
  <c r="BC203" i="5"/>
  <c r="AY468" i="5"/>
  <c r="BB501" i="5"/>
  <c r="AW489" i="5"/>
  <c r="AW490" i="5"/>
  <c r="AU535" i="5"/>
  <c r="AY553" i="5"/>
  <c r="AX475" i="5"/>
  <c r="AV560" i="5"/>
  <c r="BB498" i="5"/>
  <c r="AY627" i="5"/>
  <c r="AX615" i="5"/>
  <c r="BC123" i="5"/>
  <c r="BB60" i="5"/>
  <c r="AW107" i="5"/>
  <c r="AX155" i="5"/>
  <c r="AT54" i="5"/>
  <c r="AS79" i="5"/>
  <c r="AS103" i="5"/>
  <c r="AV121" i="5"/>
  <c r="BD145" i="5"/>
  <c r="AW169" i="5"/>
  <c r="AZ177" i="5"/>
  <c r="AV193" i="5"/>
  <c r="AY70" i="5"/>
  <c r="AY186" i="5"/>
  <c r="BF150" i="5"/>
  <c r="BB158" i="5"/>
  <c r="BD166" i="5"/>
  <c r="AZ206" i="5"/>
  <c r="AW214" i="5"/>
  <c r="AZ616" i="5"/>
  <c r="AZ614" i="5"/>
  <c r="AY601" i="5"/>
  <c r="AW585" i="5"/>
  <c r="BD499" i="5"/>
  <c r="BC574" i="5"/>
  <c r="BC589" i="5"/>
  <c r="BD598" i="5"/>
  <c r="BA501" i="5"/>
  <c r="BE481" i="5"/>
  <c r="BB555" i="5"/>
  <c r="BD526" i="5"/>
  <c r="AW491" i="5"/>
  <c r="BE471" i="5"/>
  <c r="BE459" i="5"/>
  <c r="BA504" i="5"/>
  <c r="BF543" i="5"/>
  <c r="BF555" i="5"/>
  <c r="AZ569" i="5"/>
  <c r="AT115" i="5"/>
  <c r="BA54" i="5"/>
  <c r="AY131" i="5"/>
  <c r="AU177" i="5"/>
  <c r="AY56" i="5"/>
  <c r="AV139" i="5"/>
  <c r="AU195" i="5"/>
  <c r="AU150" i="5"/>
  <c r="AW182" i="5"/>
  <c r="BC604" i="5"/>
  <c r="BD624" i="5"/>
  <c r="BB608" i="5"/>
  <c r="BE602" i="5"/>
  <c r="BA536" i="5"/>
  <c r="BD584" i="5"/>
  <c r="BD591" i="5"/>
  <c r="AX502" i="5"/>
  <c r="BF575" i="5"/>
  <c r="AU592" i="5"/>
  <c r="AW463" i="5"/>
  <c r="BF572" i="5"/>
  <c r="AU552" i="5"/>
  <c r="BA525" i="5"/>
  <c r="AX507" i="5"/>
  <c r="AY473" i="5"/>
  <c r="AX523" i="5"/>
  <c r="AW597" i="5"/>
  <c r="BD502" i="5"/>
  <c r="AT496" i="5"/>
  <c r="BB511" i="5"/>
  <c r="AV526" i="5"/>
  <c r="BE462" i="5"/>
  <c r="AY505" i="5"/>
  <c r="AY524" i="5"/>
  <c r="AY545" i="5"/>
  <c r="AZ541" i="5"/>
  <c r="AX528" i="5"/>
  <c r="AU628" i="5"/>
  <c r="BF551" i="5"/>
  <c r="BA86" i="5"/>
  <c r="AW73" i="5"/>
  <c r="AX129" i="5"/>
  <c r="BC177" i="5"/>
  <c r="BE185" i="5"/>
  <c r="AU217" i="5"/>
  <c r="AV225" i="5"/>
  <c r="AX49" i="5"/>
  <c r="AT142" i="5"/>
  <c r="BD190" i="5"/>
  <c r="BA53" i="5"/>
  <c r="AZ67" i="5"/>
  <c r="AT134" i="5"/>
  <c r="BD617" i="5"/>
  <c r="AS617" i="5"/>
  <c r="AS488" i="5"/>
  <c r="AZ506" i="5"/>
  <c r="AS580" i="5"/>
  <c r="BA594" i="5"/>
  <c r="AU568" i="5"/>
  <c r="AY620" i="5"/>
  <c r="AT511" i="5"/>
  <c r="AY535" i="5"/>
  <c r="BF477" i="5"/>
  <c r="AZ455" i="5"/>
  <c r="AS526" i="5"/>
  <c r="BB528" i="5"/>
  <c r="AT543" i="5"/>
  <c r="AT97" i="5"/>
  <c r="AX105" i="5"/>
  <c r="BB153" i="5"/>
  <c r="BD153" i="5"/>
  <c r="BF161" i="5"/>
  <c r="AW201" i="5"/>
  <c r="AS209" i="5"/>
  <c r="AY48" i="5"/>
  <c r="AV629" i="5"/>
  <c r="AX515" i="5"/>
  <c r="AT617" i="5"/>
  <c r="BB590" i="5"/>
  <c r="BB569" i="5"/>
  <c r="AT584" i="5"/>
  <c r="BE529" i="5"/>
  <c r="BF462" i="5"/>
  <c r="BE520" i="5"/>
  <c r="AS571" i="5"/>
  <c r="AY502" i="5"/>
  <c r="AX491" i="5"/>
  <c r="AV506" i="5"/>
  <c r="BD533" i="5"/>
  <c r="BD469" i="5"/>
  <c r="BE474" i="5"/>
  <c r="BF479" i="5"/>
  <c r="AS501" i="5"/>
  <c r="AZ463" i="5"/>
  <c r="BC543" i="5"/>
  <c r="AT547" i="5"/>
  <c r="AX561" i="5"/>
  <c r="BC70" i="5"/>
  <c r="AY99" i="5"/>
  <c r="AX81" i="5"/>
  <c r="AS89" i="5"/>
  <c r="AS161" i="5"/>
  <c r="AW225" i="5"/>
  <c r="AW131" i="5"/>
  <c r="BC147" i="5"/>
  <c r="BE163" i="5"/>
  <c r="AS171" i="5"/>
  <c r="AW54" i="5"/>
  <c r="BD78" i="5"/>
  <c r="BD182" i="5"/>
  <c r="BF182" i="5"/>
  <c r="AU583" i="5"/>
  <c r="AS479" i="5"/>
  <c r="BB630" i="5"/>
  <c r="AV627" i="5"/>
  <c r="AU593" i="5"/>
  <c r="AS564" i="5"/>
  <c r="BB576" i="5"/>
  <c r="BD595" i="5"/>
  <c r="AY584" i="5"/>
  <c r="BE576" i="5"/>
  <c r="AV589" i="5"/>
  <c r="BD539" i="5"/>
  <c r="AU557" i="5"/>
  <c r="BA577" i="5"/>
  <c r="AV521" i="5"/>
  <c r="AZ555" i="5"/>
  <c r="AT525" i="5"/>
  <c r="AS528" i="5"/>
  <c r="AW123" i="5"/>
  <c r="AS116" i="5"/>
  <c r="BB583" i="5"/>
  <c r="AW614" i="5"/>
  <c r="BB626" i="5"/>
  <c r="AZ612" i="5"/>
  <c r="AT602" i="5"/>
  <c r="BE559" i="5"/>
  <c r="BA506" i="5"/>
  <c r="AV460" i="5"/>
  <c r="BA583" i="5"/>
  <c r="AX464" i="5"/>
  <c r="BD555" i="5"/>
  <c r="AS547" i="5"/>
  <c r="AS461" i="5"/>
  <c r="AS503" i="5"/>
  <c r="BC73" i="5"/>
  <c r="BA105" i="5"/>
  <c r="AU113" i="5"/>
  <c r="BD121" i="5"/>
  <c r="AX137" i="5"/>
  <c r="AW145" i="5"/>
  <c r="AT185" i="5"/>
  <c r="BD193" i="5"/>
  <c r="AZ217" i="5"/>
  <c r="AT56" i="5"/>
  <c r="BE112" i="5"/>
  <c r="BF65" i="5"/>
  <c r="AS139" i="5"/>
  <c r="AY106" i="5"/>
  <c r="BA142" i="5"/>
  <c r="AV51" i="5"/>
  <c r="BA167" i="5"/>
  <c r="AX73" i="5"/>
  <c r="AV97" i="5"/>
  <c r="AW161" i="5"/>
  <c r="BE152" i="5"/>
  <c r="BD176" i="5"/>
  <c r="BF200" i="5"/>
  <c r="AX224" i="5"/>
  <c r="BB129" i="5"/>
  <c r="AV137" i="5"/>
  <c r="BB54" i="5"/>
  <c r="AT628" i="5"/>
  <c r="BE73" i="5"/>
  <c r="BF129" i="5"/>
  <c r="AV177" i="5"/>
  <c r="AZ185" i="5"/>
  <c r="BF185" i="5"/>
  <c r="AX209" i="5"/>
  <c r="BC217" i="5"/>
  <c r="BD225" i="5"/>
  <c r="AU59" i="5"/>
  <c r="AT73" i="5"/>
  <c r="BB97" i="5"/>
  <c r="BF105" i="5"/>
  <c r="AV105" i="5"/>
  <c r="BE113" i="5"/>
  <c r="BD129" i="5"/>
  <c r="AY145" i="5"/>
  <c r="BE153" i="5"/>
  <c r="AX153" i="5"/>
  <c r="BE169" i="5"/>
  <c r="AU169" i="5"/>
  <c r="AT177" i="5"/>
  <c r="BD177" i="5"/>
  <c r="AS185" i="5"/>
  <c r="AT193" i="5"/>
  <c r="BE201" i="5"/>
  <c r="BA209" i="5"/>
  <c r="AV217" i="5"/>
  <c r="AZ54" i="5"/>
  <c r="AW65" i="5"/>
  <c r="BE57" i="5"/>
  <c r="BD49" i="5"/>
  <c r="AV594" i="5"/>
  <c r="AV613" i="5"/>
  <c r="AS627" i="5"/>
  <c r="AU595" i="5"/>
  <c r="BD597" i="5"/>
  <c r="BC595" i="5"/>
  <c r="AW599" i="5"/>
  <c r="BE598" i="5"/>
  <c r="AY557" i="5"/>
  <c r="AZ621" i="5"/>
  <c r="AU608" i="5"/>
  <c r="AZ617" i="5"/>
  <c r="AW627" i="5"/>
  <c r="AW476" i="5"/>
  <c r="AV527" i="5"/>
  <c r="AT475" i="5"/>
  <c r="BE543" i="5"/>
  <c r="AU509" i="5"/>
  <c r="AY579" i="5"/>
  <c r="BB516" i="5"/>
  <c r="BA522" i="5"/>
  <c r="BD483" i="5"/>
  <c r="AX567" i="5"/>
  <c r="AT515" i="5"/>
  <c r="AU472" i="5"/>
  <c r="AY629" i="5"/>
  <c r="AW593" i="5"/>
  <c r="BF625" i="5"/>
  <c r="AV554" i="5"/>
  <c r="BA453" i="5"/>
  <c r="AX554" i="5"/>
  <c r="AT568" i="5"/>
  <c r="BD465" i="5"/>
  <c r="BC560" i="5"/>
  <c r="AW455" i="5"/>
  <c r="BE455" i="5"/>
  <c r="AX524" i="5"/>
  <c r="BB476" i="5"/>
  <c r="AV495" i="5"/>
  <c r="AX469" i="5"/>
  <c r="BF561" i="5"/>
  <c r="BD489" i="5"/>
  <c r="AU528" i="5"/>
  <c r="AT539" i="5"/>
  <c r="AS543" i="5"/>
  <c r="AZ476" i="5"/>
  <c r="AZ561" i="5"/>
  <c r="BF562" i="5"/>
  <c r="BE597" i="5"/>
  <c r="AV182" i="5"/>
  <c r="BE70" i="5"/>
  <c r="BD110" i="5"/>
  <c r="BB190" i="5"/>
  <c r="BE198" i="5"/>
  <c r="BF206" i="5"/>
  <c r="AZ560" i="5"/>
  <c r="AX533" i="5"/>
  <c r="BA528" i="5"/>
  <c r="BB571" i="5"/>
  <c r="BE580" i="5"/>
  <c r="AU521" i="5"/>
  <c r="AV567" i="5"/>
  <c r="AX584" i="5"/>
  <c r="BB474" i="5"/>
  <c r="AT556" i="5"/>
  <c r="AU529" i="5"/>
  <c r="AY514" i="5"/>
  <c r="BC557" i="5"/>
  <c r="BF616" i="5"/>
  <c r="BA575" i="5"/>
  <c r="AU569" i="5"/>
  <c r="BE586" i="5"/>
  <c r="AY491" i="5"/>
  <c r="BA585" i="5"/>
  <c r="AS588" i="5"/>
  <c r="BB552" i="5"/>
  <c r="BC629" i="5"/>
  <c r="AW458" i="5"/>
  <c r="BD554" i="5"/>
  <c r="AU510" i="5"/>
  <c r="AX540" i="5"/>
  <c r="AU526" i="5"/>
  <c r="AT534" i="5"/>
  <c r="AS493" i="5"/>
  <c r="AV547" i="5"/>
  <c r="AU548" i="5"/>
  <c r="BC494" i="5"/>
  <c r="AT500" i="5"/>
  <c r="BE489" i="5"/>
  <c r="BD536" i="5"/>
  <c r="AZ567" i="5"/>
  <c r="BB521" i="5"/>
  <c r="AU551" i="5"/>
  <c r="AT538" i="5"/>
  <c r="AY622" i="5"/>
  <c r="AY90" i="5"/>
  <c r="AW133" i="5"/>
  <c r="BE181" i="5"/>
  <c r="AZ61" i="5"/>
  <c r="AS110" i="5"/>
  <c r="BD613" i="5"/>
  <c r="AS615" i="5"/>
  <c r="AT600" i="5"/>
  <c r="AX592" i="5"/>
  <c r="AS618" i="5"/>
  <c r="AW576" i="5"/>
  <c r="BD573" i="5"/>
  <c r="AZ503" i="5"/>
  <c r="AY564" i="5"/>
  <c r="BA609" i="5"/>
  <c r="AY592" i="5"/>
  <c r="BE560" i="5"/>
  <c r="AU527" i="5"/>
  <c r="BE528" i="5"/>
  <c r="BF583" i="5"/>
  <c r="AZ584" i="5"/>
  <c r="AX572" i="5"/>
  <c r="AY588" i="5"/>
  <c r="AY567" i="5"/>
  <c r="AY571" i="5"/>
  <c r="AS597" i="5"/>
  <c r="AW487" i="5"/>
  <c r="AU621" i="5"/>
  <c r="AX503" i="5"/>
  <c r="AU498" i="5"/>
  <c r="BC474" i="5"/>
  <c r="AU500" i="5"/>
  <c r="BA515" i="5"/>
  <c r="AV548" i="5"/>
  <c r="AZ546" i="5"/>
  <c r="AZ477" i="5"/>
  <c r="BA493" i="5"/>
  <c r="AT471" i="5"/>
  <c r="BC525" i="5"/>
  <c r="BF526" i="5"/>
  <c r="BB490" i="5"/>
  <c r="AW492" i="5"/>
  <c r="AT536" i="5"/>
  <c r="AZ490" i="5"/>
  <c r="AY539" i="5"/>
  <c r="AV458" i="5"/>
  <c r="AY551" i="5"/>
  <c r="BC541" i="5"/>
  <c r="AY624" i="5"/>
  <c r="AZ587" i="5"/>
  <c r="BA590" i="5"/>
  <c r="AX626" i="5"/>
  <c r="AY138" i="5"/>
  <c r="BB65" i="5"/>
  <c r="AX94" i="5"/>
  <c r="BD142" i="5"/>
  <c r="AU158" i="5"/>
  <c r="AV190" i="5"/>
  <c r="AT198" i="5"/>
  <c r="AU600" i="5"/>
  <c r="AS592" i="5"/>
  <c r="AS611" i="5"/>
  <c r="BD612" i="5"/>
  <c r="AU603" i="5"/>
  <c r="AV592" i="5"/>
  <c r="AY598" i="5"/>
  <c r="AW630" i="5"/>
  <c r="BD611" i="5"/>
  <c r="BF609" i="5"/>
  <c r="AV591" i="5"/>
  <c r="AX608" i="5"/>
  <c r="AX531" i="5"/>
  <c r="AS578" i="5"/>
  <c r="BD589" i="5"/>
  <c r="AY507" i="5"/>
  <c r="BE523" i="5"/>
  <c r="AU620" i="5"/>
  <c r="AX488" i="5"/>
  <c r="AU501" i="5"/>
  <c r="AZ558" i="5"/>
  <c r="BD485" i="5"/>
  <c r="BC519" i="5"/>
  <c r="AV454" i="5"/>
  <c r="BF500" i="5"/>
  <c r="BA469" i="5"/>
  <c r="BB481" i="5"/>
  <c r="BB457" i="5"/>
  <c r="AY529" i="5"/>
  <c r="AX498" i="5"/>
  <c r="BC561" i="5"/>
  <c r="AV540" i="5"/>
  <c r="AZ145" i="5"/>
  <c r="AY161" i="5"/>
  <c r="BA177" i="5"/>
  <c r="AS85" i="5"/>
  <c r="BC165" i="5"/>
  <c r="AU205" i="5"/>
  <c r="AV213" i="5"/>
  <c r="AZ626" i="5"/>
  <c r="AV603" i="5"/>
  <c r="BA621" i="5"/>
  <c r="BA567" i="5"/>
  <c r="AU591" i="5"/>
  <c r="BA614" i="5"/>
  <c r="BA616" i="5"/>
  <c r="AW610" i="5"/>
  <c r="AW602" i="5"/>
  <c r="BD521" i="5"/>
  <c r="AZ620" i="5"/>
  <c r="AT572" i="5"/>
  <c r="BB579" i="5"/>
  <c r="BE616" i="5"/>
  <c r="AV511" i="5"/>
  <c r="AT592" i="5"/>
  <c r="BF560" i="5"/>
  <c r="AW529" i="5"/>
  <c r="BE456" i="5"/>
  <c r="BD575" i="5"/>
  <c r="AW537" i="5"/>
  <c r="AT522" i="5"/>
  <c r="AW570" i="5"/>
  <c r="BB573" i="5"/>
  <c r="AZ513" i="5"/>
  <c r="AU461" i="5"/>
  <c r="BA503" i="5"/>
  <c r="BE511" i="5"/>
  <c r="BC614" i="5"/>
  <c r="AY631" i="5"/>
  <c r="AX462" i="5"/>
  <c r="AX516" i="5"/>
  <c r="BE595" i="5"/>
  <c r="BF617" i="5"/>
  <c r="AT480" i="5"/>
  <c r="BD535" i="5"/>
  <c r="AU518" i="5"/>
  <c r="AZ493" i="5"/>
  <c r="BD552" i="5"/>
  <c r="AS487" i="5"/>
  <c r="BB518" i="5"/>
  <c r="BC539" i="5"/>
  <c r="BF481" i="5"/>
  <c r="BF548" i="5"/>
  <c r="BA471" i="5"/>
  <c r="BB470" i="5"/>
  <c r="BF503" i="5"/>
  <c r="AV510" i="5"/>
  <c r="AT489" i="5"/>
  <c r="AU492" i="5"/>
  <c r="AZ471" i="5"/>
  <c r="BF556" i="5"/>
  <c r="BC503" i="5"/>
  <c r="BF539" i="5"/>
  <c r="BE490" i="5"/>
  <c r="BC619" i="5"/>
  <c r="BE572" i="5"/>
  <c r="AV543" i="5"/>
  <c r="BD567" i="5"/>
  <c r="AY611" i="5"/>
  <c r="BD563" i="5"/>
  <c r="AV570" i="5"/>
  <c r="BA578" i="5"/>
  <c r="BC585" i="5"/>
  <c r="BB489" i="5"/>
  <c r="BA517" i="5"/>
  <c r="BA491" i="5"/>
  <c r="BC489" i="5"/>
  <c r="AX499" i="5"/>
  <c r="AY49" i="5"/>
  <c r="AS129" i="5"/>
  <c r="BE145" i="5"/>
  <c r="BF153" i="5"/>
  <c r="BA161" i="5"/>
  <c r="BC169" i="5"/>
  <c r="AW193" i="5"/>
  <c r="AU209" i="5"/>
  <c r="BA225" i="5"/>
  <c r="AY66" i="5"/>
  <c r="AY162" i="5"/>
  <c r="AW93" i="5"/>
  <c r="AU84" i="5"/>
  <c r="AY118" i="5"/>
  <c r="AT182" i="5"/>
  <c r="AY117" i="5"/>
  <c r="BA94" i="5"/>
  <c r="AV501" i="5"/>
  <c r="BB177" i="5"/>
  <c r="BD81" i="5"/>
  <c r="AT89" i="5"/>
  <c r="AX97" i="5"/>
  <c r="BB113" i="5"/>
  <c r="BF121" i="5"/>
  <c r="AS153" i="5"/>
  <c r="AW217" i="5"/>
  <c r="AX225" i="5"/>
  <c r="AT67" i="5"/>
  <c r="BA174" i="5"/>
  <c r="AV107" i="5"/>
  <c r="AX131" i="5"/>
  <c r="BA118" i="5"/>
  <c r="AW149" i="5"/>
  <c r="AU213" i="5"/>
  <c r="BC102" i="5"/>
  <c r="AZ110" i="5"/>
  <c r="BE126" i="5"/>
  <c r="BC134" i="5"/>
  <c r="AY142" i="5"/>
  <c r="AV198" i="5"/>
  <c r="BD69" i="5"/>
  <c r="AU68" i="5"/>
  <c r="BE67" i="5"/>
  <c r="AZ516" i="5"/>
  <c r="BB515" i="5"/>
  <c r="AV161" i="5"/>
  <c r="AV185" i="5"/>
  <c r="BB187" i="5"/>
  <c r="AT130" i="5"/>
  <c r="BF78" i="5"/>
  <c r="BB94" i="5"/>
  <c r="BC222" i="5"/>
  <c r="BA61" i="5"/>
  <c r="AT173" i="5"/>
  <c r="BC99" i="5"/>
  <c r="BA62" i="5"/>
  <c r="AZ97" i="5"/>
  <c r="AU153" i="5"/>
  <c r="AX169" i="5"/>
  <c r="BD209" i="5"/>
  <c r="AT170" i="5"/>
  <c r="AT150" i="5"/>
  <c r="AZ73" i="5"/>
  <c r="AX89" i="5"/>
  <c r="AV113" i="5"/>
  <c r="AZ137" i="5"/>
  <c r="BD137" i="5"/>
  <c r="AZ169" i="5"/>
  <c r="AZ193" i="5"/>
  <c r="BB209" i="5"/>
  <c r="AY78" i="5"/>
  <c r="AY166" i="5"/>
  <c r="AU91" i="5"/>
  <c r="AZ65" i="5"/>
  <c r="BA463" i="5"/>
  <c r="AV562" i="5"/>
  <c r="BD470" i="5"/>
  <c r="AX560" i="5"/>
  <c r="AW121" i="5"/>
  <c r="BC201" i="5"/>
  <c r="AY53" i="5"/>
  <c r="AU105" i="5"/>
  <c r="AT121" i="5"/>
  <c r="BA145" i="5"/>
  <c r="AY177" i="5"/>
  <c r="AY201" i="5"/>
  <c r="BE209" i="5"/>
  <c r="AY225" i="5"/>
  <c r="AW128" i="5"/>
  <c r="AS115" i="5"/>
  <c r="BE165" i="5"/>
  <c r="BC68" i="5"/>
  <c r="BD62" i="5"/>
  <c r="BB70" i="5"/>
  <c r="BC78" i="5"/>
  <c r="AZ86" i="5"/>
  <c r="BE102" i="5"/>
  <c r="BC126" i="5"/>
  <c r="AZ134" i="5"/>
  <c r="BD222" i="5"/>
  <c r="BA550" i="5"/>
  <c r="BA557" i="5"/>
  <c r="BA81" i="5"/>
  <c r="AW69" i="5"/>
  <c r="AY83" i="5"/>
  <c r="AS87" i="5"/>
  <c r="BA199" i="5"/>
  <c r="AU81" i="5"/>
  <c r="AZ89" i="5"/>
  <c r="AS113" i="5"/>
  <c r="AU145" i="5"/>
  <c r="BB201" i="5"/>
  <c r="AS59" i="5"/>
  <c r="AS195" i="5"/>
  <c r="AS219" i="5"/>
  <c r="AY170" i="5"/>
  <c r="AW76" i="5"/>
  <c r="AT166" i="5"/>
  <c r="AY518" i="5"/>
  <c r="AX526" i="5"/>
  <c r="AU507" i="5"/>
  <c r="AU506" i="5"/>
  <c r="BC528" i="5"/>
  <c r="AW497" i="5"/>
  <c r="AX571" i="5"/>
  <c r="AX487" i="5"/>
  <c r="AS464" i="5"/>
  <c r="BC490" i="5"/>
  <c r="BF475" i="5"/>
  <c r="AS514" i="5"/>
  <c r="BF518" i="5"/>
  <c r="BC545" i="5"/>
  <c r="AZ469" i="5"/>
  <c r="AX562" i="5"/>
  <c r="BB535" i="5"/>
  <c r="BC570" i="5"/>
  <c r="BF619" i="5"/>
  <c r="AX621" i="5"/>
  <c r="AZ570" i="5"/>
  <c r="BA572" i="5"/>
  <c r="AU624" i="5"/>
  <c r="BA591" i="5"/>
  <c r="BA123" i="5"/>
  <c r="BF456" i="5"/>
  <c r="BE613" i="5"/>
  <c r="BC505" i="5"/>
  <c r="AZ462" i="5"/>
  <c r="AX474" i="5"/>
  <c r="AZ526" i="5"/>
  <c r="BF490" i="5"/>
  <c r="AV536" i="5"/>
  <c r="AX612" i="5"/>
  <c r="AU615" i="5"/>
  <c r="BD551" i="5"/>
  <c r="BC617" i="5"/>
  <c r="AY563" i="5"/>
  <c r="AW578" i="5"/>
  <c r="BC626" i="5"/>
  <c r="AW575" i="5"/>
  <c r="AZ573" i="5"/>
  <c r="BC163" i="5"/>
  <c r="BF219" i="5"/>
  <c r="BA175" i="5"/>
  <c r="BE189" i="5"/>
  <c r="AY57" i="5"/>
  <c r="AV81" i="5"/>
  <c r="BE89" i="5"/>
  <c r="AU97" i="5"/>
  <c r="BD105" i="5"/>
  <c r="AT113" i="5"/>
  <c r="AX121" i="5"/>
  <c r="BA185" i="5"/>
  <c r="AY217" i="5"/>
  <c r="AW57" i="5"/>
  <c r="BB75" i="5"/>
  <c r="AX211" i="5"/>
  <c r="BD214" i="5"/>
  <c r="BE117" i="5"/>
  <c r="AS100" i="5"/>
  <c r="BC116" i="5"/>
  <c r="AY86" i="5"/>
  <c r="AU102" i="5"/>
  <c r="AW110" i="5"/>
  <c r="AU118" i="5"/>
  <c r="AW126" i="5"/>
  <c r="AY134" i="5"/>
  <c r="AT158" i="5"/>
  <c r="BE174" i="5"/>
  <c r="AU190" i="5"/>
  <c r="AS198" i="5"/>
  <c r="AX222" i="5"/>
  <c r="AW67" i="5"/>
  <c r="BD57" i="5"/>
  <c r="BA57" i="5"/>
  <c r="AT94" i="5"/>
  <c r="AS81" i="5"/>
  <c r="BC161" i="5"/>
  <c r="BD169" i="5"/>
  <c r="AS177" i="5"/>
  <c r="BC185" i="5"/>
  <c r="AU201" i="5"/>
  <c r="AV209" i="5"/>
  <c r="AS102" i="5"/>
  <c r="AV150" i="5"/>
  <c r="BA75" i="5"/>
  <c r="BF83" i="5"/>
  <c r="BA91" i="5"/>
  <c r="BF99" i="5"/>
  <c r="AX179" i="5"/>
  <c r="BD85" i="5"/>
  <c r="BB117" i="5"/>
  <c r="AY149" i="5"/>
  <c r="BA205" i="5"/>
  <c r="AT110" i="5"/>
  <c r="AU206" i="5"/>
  <c r="AW59" i="5"/>
  <c r="AX65" i="5"/>
  <c r="AY54" i="5"/>
  <c r="AW147" i="5"/>
  <c r="BE219" i="5"/>
  <c r="AU148" i="5"/>
  <c r="AT65" i="5"/>
  <c r="AX142" i="5"/>
  <c r="AS158" i="5"/>
  <c r="AT174" i="5"/>
  <c r="BD61" i="5"/>
  <c r="AZ51" i="5"/>
  <c r="AT70" i="5"/>
  <c r="AW153" i="5"/>
  <c r="BF145" i="5"/>
  <c r="BB169" i="5"/>
  <c r="BE61" i="5"/>
  <c r="BA95" i="5"/>
  <c r="AT141" i="5"/>
  <c r="AT81" i="5"/>
  <c r="AW97" i="5"/>
  <c r="AW209" i="5"/>
  <c r="BC83" i="5"/>
  <c r="BE91" i="5"/>
  <c r="BB99" i="5"/>
  <c r="AZ115" i="5"/>
  <c r="BE123" i="5"/>
  <c r="BB131" i="5"/>
  <c r="BA203" i="5"/>
  <c r="BD211" i="5"/>
  <c r="BA85" i="5"/>
  <c r="AZ101" i="5"/>
  <c r="AV165" i="5"/>
  <c r="AZ173" i="5"/>
  <c r="BA181" i="5"/>
  <c r="AX197" i="5"/>
  <c r="BC205" i="5"/>
  <c r="BD213" i="5"/>
  <c r="AS52" i="5"/>
  <c r="AW86" i="5"/>
  <c r="AY94" i="5"/>
  <c r="AY110" i="5"/>
  <c r="AU126" i="5"/>
  <c r="AY126" i="5"/>
  <c r="AW134" i="5"/>
  <c r="AX190" i="5"/>
  <c r="BD218" i="5"/>
  <c r="BD527" i="5"/>
  <c r="AS199" i="5"/>
  <c r="AV207" i="5"/>
  <c r="AY223" i="5"/>
  <c r="BD187" i="5"/>
  <c r="AX195" i="5"/>
  <c r="BD53" i="5"/>
  <c r="AS193" i="5"/>
  <c r="AZ195" i="5"/>
  <c r="AW70" i="5"/>
  <c r="AU133" i="5"/>
  <c r="AT214" i="5"/>
  <c r="BC107" i="5"/>
  <c r="BA63" i="5"/>
  <c r="BA119" i="5"/>
  <c r="BA143" i="5"/>
  <c r="BC51" i="5"/>
  <c r="AW113" i="5"/>
  <c r="AV129" i="5"/>
  <c r="BE137" i="5"/>
  <c r="AZ161" i="5"/>
  <c r="BD115" i="5"/>
  <c r="BB155" i="5"/>
  <c r="AW163" i="5"/>
  <c r="AW187" i="5"/>
  <c r="AV94" i="5"/>
  <c r="AX118" i="5"/>
  <c r="AT190" i="5"/>
  <c r="AU140" i="5"/>
  <c r="AS225" i="5"/>
  <c r="AX104" i="5"/>
  <c r="AX160" i="5"/>
  <c r="BE601" i="5"/>
  <c r="BF136" i="5"/>
  <c r="AT96" i="5"/>
  <c r="AT128" i="5"/>
  <c r="AW144" i="5"/>
  <c r="AS144" i="5"/>
  <c r="AZ200" i="5"/>
  <c r="BB80" i="5"/>
  <c r="BE216" i="5"/>
  <c r="BC148" i="5"/>
  <c r="AU112" i="5"/>
  <c r="BF176" i="5"/>
  <c r="BF224" i="5"/>
  <c r="BC100" i="5"/>
  <c r="AT532" i="5"/>
  <c r="AY565" i="5"/>
  <c r="AU619" i="5"/>
  <c r="AS536" i="5"/>
  <c r="AS620" i="5"/>
  <c r="BE564" i="5"/>
  <c r="BC478" i="5"/>
  <c r="AZ565" i="5"/>
  <c r="BC108" i="5"/>
  <c r="BC202" i="5"/>
  <c r="AY595" i="5"/>
  <c r="AU571" i="5"/>
  <c r="AT502" i="5"/>
  <c r="AT570" i="5"/>
  <c r="AV596" i="5"/>
  <c r="BE625" i="5"/>
  <c r="BF508" i="5"/>
  <c r="AW464" i="5"/>
  <c r="AU490" i="5"/>
  <c r="BC628" i="5"/>
  <c r="AY613" i="5"/>
  <c r="BE622" i="5"/>
  <c r="AT484" i="5"/>
  <c r="BE593" i="5"/>
  <c r="AT461" i="5"/>
  <c r="AW616" i="5"/>
  <c r="AX489" i="5"/>
  <c r="AS545" i="5"/>
  <c r="AY528" i="5"/>
  <c r="BC620" i="5"/>
  <c r="AS589" i="5"/>
  <c r="AT460" i="5"/>
  <c r="AV556" i="5"/>
  <c r="AS196" i="5"/>
  <c r="AU210" i="5"/>
  <c r="AW218" i="5"/>
  <c r="AT517" i="5"/>
  <c r="BA604" i="5"/>
  <c r="AS601" i="5"/>
  <c r="AU590" i="5"/>
  <c r="AV210" i="5"/>
  <c r="AX226" i="5"/>
  <c r="AU65" i="5"/>
  <c r="AT481" i="5"/>
  <c r="AW189" i="5"/>
  <c r="AS60" i="5"/>
  <c r="AU76" i="5"/>
  <c r="AS220" i="5"/>
  <c r="AS83" i="5"/>
  <c r="AT126" i="5"/>
  <c r="AY158" i="5"/>
  <c r="AT90" i="5"/>
  <c r="AT122" i="5"/>
  <c r="AT162" i="5"/>
  <c r="BE105" i="5"/>
  <c r="AW572" i="5"/>
  <c r="BF628" i="5"/>
  <c r="BA210" i="5"/>
  <c r="AS172" i="5"/>
  <c r="BC156" i="5"/>
  <c r="AW150" i="5"/>
  <c r="AX158" i="5"/>
  <c r="AZ166" i="5"/>
  <c r="BC174" i="5"/>
  <c r="BA206" i="5"/>
  <c r="BB214" i="5"/>
  <c r="BF62" i="5"/>
  <c r="BB594" i="5"/>
  <c r="AY583" i="5"/>
  <c r="AU536" i="5"/>
  <c r="AS499" i="5"/>
  <c r="AX628" i="5"/>
  <c r="AZ603" i="5"/>
  <c r="AW588" i="5"/>
  <c r="BE591" i="5"/>
  <c r="BB136" i="5"/>
  <c r="BE200" i="5"/>
  <c r="AS57" i="5"/>
  <c r="BA624" i="5"/>
  <c r="BA600" i="5"/>
  <c r="BA539" i="5"/>
  <c r="BC567" i="5"/>
  <c r="BD528" i="5"/>
  <c r="AX545" i="5"/>
  <c r="AX57" i="5"/>
  <c r="BE171" i="5"/>
  <c r="AV53" i="5"/>
  <c r="BA128" i="5"/>
  <c r="BC136" i="5"/>
  <c r="BD184" i="5"/>
  <c r="BC75" i="5"/>
  <c r="AW81" i="5"/>
  <c r="BB225" i="5"/>
  <c r="AY64" i="5"/>
  <c r="AT59" i="5"/>
  <c r="BD107" i="5"/>
  <c r="BF131" i="5"/>
  <c r="BF211" i="5"/>
  <c r="AT194" i="5"/>
  <c r="AU77" i="5"/>
  <c r="AS109" i="5"/>
  <c r="BD173" i="5"/>
  <c r="AY222" i="5"/>
  <c r="AV61" i="5"/>
  <c r="AU99" i="5"/>
  <c r="AT599" i="5"/>
  <c r="AT589" i="5"/>
  <c r="AV478" i="5"/>
  <c r="BA603" i="5"/>
  <c r="BE603" i="5"/>
  <c r="BC591" i="5"/>
  <c r="AW560" i="5"/>
  <c r="AZ507" i="5"/>
  <c r="AU576" i="5"/>
  <c r="AX630" i="5"/>
  <c r="AV520" i="5"/>
  <c r="AT585" i="5"/>
  <c r="AS515" i="5"/>
  <c r="AX591" i="5"/>
  <c r="AU598" i="5"/>
  <c r="BE584" i="5"/>
  <c r="AZ83" i="5"/>
  <c r="BA160" i="5"/>
  <c r="AS63" i="5"/>
  <c r="BA134" i="5"/>
  <c r="AS73" i="5"/>
  <c r="BF89" i="5"/>
  <c r="AS169" i="5"/>
  <c r="AX185" i="5"/>
  <c r="BE72" i="5"/>
  <c r="BA110" i="5"/>
  <c r="AV99" i="5"/>
  <c r="AV131" i="5"/>
  <c r="AX147" i="5"/>
  <c r="BC155" i="5"/>
  <c r="BD163" i="5"/>
  <c r="BF179" i="5"/>
  <c r="AV203" i="5"/>
  <c r="AU219" i="5"/>
  <c r="AZ219" i="5"/>
  <c r="BE62" i="5"/>
  <c r="AX93" i="5"/>
  <c r="BF149" i="5"/>
  <c r="AT181" i="5"/>
  <c r="AW213" i="5"/>
  <c r="BE51" i="5"/>
  <c r="AX62" i="5"/>
  <c r="AY226" i="5"/>
  <c r="BB582" i="5"/>
  <c r="AZ610" i="5"/>
  <c r="AU623" i="5"/>
  <c r="AS598" i="5"/>
  <c r="AX576" i="5"/>
  <c r="BC526" i="5"/>
  <c r="BA159" i="5"/>
  <c r="BF169" i="5"/>
  <c r="AV201" i="5"/>
  <c r="AT57" i="5"/>
  <c r="BD144" i="5"/>
  <c r="BA151" i="5"/>
  <c r="BB48" i="5"/>
  <c r="AS64" i="5"/>
  <c r="BA139" i="5"/>
  <c r="AY101" i="5"/>
  <c r="BF75" i="5"/>
  <c r="BD83" i="5"/>
  <c r="BF91" i="5"/>
  <c r="BA115" i="5"/>
  <c r="BF171" i="5"/>
  <c r="AZ171" i="5"/>
  <c r="AS187" i="5"/>
  <c r="BB203" i="5"/>
  <c r="BE211" i="5"/>
  <c r="AY98" i="5"/>
  <c r="AY130" i="5"/>
  <c r="AU109" i="5"/>
  <c r="BE141" i="5"/>
  <c r="AW181" i="5"/>
  <c r="BC92" i="5"/>
  <c r="BC140" i="5"/>
  <c r="AU172" i="5"/>
  <c r="BC188" i="5"/>
  <c r="AW222" i="5"/>
  <c r="AW109" i="5"/>
  <c r="AU196" i="5"/>
  <c r="BC131" i="5"/>
  <c r="BE202" i="5"/>
  <c r="BF210" i="5"/>
  <c r="BB218" i="5"/>
  <c r="AZ218" i="5"/>
  <c r="BC226" i="5"/>
  <c r="AZ226" i="5"/>
  <c r="BA65" i="5"/>
  <c r="AV585" i="5"/>
  <c r="BD529" i="5"/>
  <c r="AX577" i="5"/>
  <c r="BA588" i="5"/>
  <c r="AW573" i="5"/>
  <c r="AU487" i="5"/>
  <c r="AT453" i="5"/>
  <c r="BF629" i="5"/>
  <c r="AY121" i="5"/>
  <c r="BB161" i="5"/>
  <c r="BE147" i="5"/>
  <c r="AU152" i="5"/>
  <c r="BC184" i="5"/>
  <c r="AU208" i="5"/>
  <c r="AS135" i="5"/>
  <c r="AU67" i="5"/>
  <c r="AU121" i="5"/>
  <c r="AZ129" i="5"/>
  <c r="BC145" i="5"/>
  <c r="AU193" i="5"/>
  <c r="AS134" i="5"/>
  <c r="AX69" i="5"/>
  <c r="AS51" i="5"/>
  <c r="AY75" i="5"/>
  <c r="AW83" i="5"/>
  <c r="AY107" i="5"/>
  <c r="BE139" i="5"/>
  <c r="AT171" i="5"/>
  <c r="BD179" i="5"/>
  <c r="BE187" i="5"/>
  <c r="BA195" i="5"/>
  <c r="AW203" i="5"/>
  <c r="AY211" i="5"/>
  <c r="BA219" i="5"/>
  <c r="AW117" i="5"/>
  <c r="BA149" i="5"/>
  <c r="AV54" i="5"/>
  <c r="BB118" i="5"/>
  <c r="BE150" i="5"/>
  <c r="BF158" i="5"/>
  <c r="BB166" i="5"/>
  <c r="AW174" i="5"/>
  <c r="AU214" i="5"/>
  <c r="BE222" i="5"/>
  <c r="AX54" i="5"/>
  <c r="BC577" i="5"/>
  <c r="BE453" i="5"/>
  <c r="AX558" i="5"/>
  <c r="AU622" i="5"/>
  <c r="AS541" i="5"/>
  <c r="BD467" i="5"/>
  <c r="AS590" i="5"/>
  <c r="AS97" i="5"/>
  <c r="BD161" i="5"/>
  <c r="BF217" i="5"/>
  <c r="AY168" i="5"/>
  <c r="BA111" i="5"/>
  <c r="BA135" i="5"/>
  <c r="BA183" i="5"/>
  <c r="AY65" i="5"/>
  <c r="AW129" i="5"/>
  <c r="BB137" i="5"/>
  <c r="AZ153" i="5"/>
  <c r="AW177" i="5"/>
  <c r="AX201" i="5"/>
  <c r="BB67" i="5"/>
  <c r="BB91" i="5"/>
  <c r="BE115" i="5"/>
  <c r="BB123" i="5"/>
  <c r="BB147" i="5"/>
  <c r="AY163" i="5"/>
  <c r="AV109" i="5"/>
  <c r="AU125" i="5"/>
  <c r="BD133" i="5"/>
  <c r="AW173" i="5"/>
  <c r="BF70" i="5"/>
  <c r="AY102" i="5"/>
  <c r="AX150" i="5"/>
  <c r="AZ158" i="5"/>
  <c r="BD174" i="5"/>
  <c r="AX198" i="5"/>
  <c r="AT206" i="5"/>
  <c r="BC214" i="5"/>
  <c r="BF54" i="5"/>
  <c r="BC54" i="5"/>
  <c r="BF202" i="5"/>
  <c r="BB210" i="5"/>
  <c r="BC218" i="5"/>
  <c r="BC597" i="5"/>
  <c r="AT619" i="5"/>
  <c r="AX585" i="5"/>
  <c r="BB624" i="5"/>
  <c r="AS582" i="5"/>
  <c r="BD517" i="5"/>
  <c r="BE516" i="5"/>
  <c r="AY454" i="5"/>
  <c r="AU604" i="5"/>
  <c r="BF608" i="5"/>
  <c r="BE582" i="5"/>
  <c r="AX629" i="5"/>
  <c r="BA462" i="5"/>
  <c r="BD511" i="5"/>
  <c r="BE461" i="5"/>
  <c r="BC89" i="5"/>
  <c r="BC153" i="5"/>
  <c r="BC120" i="5"/>
  <c r="BC176" i="5"/>
  <c r="BC97" i="5"/>
  <c r="AW105" i="5"/>
  <c r="AU185" i="5"/>
  <c r="BF64" i="5"/>
  <c r="AW49" i="5"/>
  <c r="AV75" i="5"/>
  <c r="AS107" i="5"/>
  <c r="AX115" i="5"/>
  <c r="AV123" i="5"/>
  <c r="AW155" i="5"/>
  <c r="AS179" i="5"/>
  <c r="AZ187" i="5"/>
  <c r="BB195" i="5"/>
  <c r="AS211" i="5"/>
  <c r="AV85" i="5"/>
  <c r="AU101" i="5"/>
  <c r="AT117" i="5"/>
  <c r="AS133" i="5"/>
  <c r="BA141" i="5"/>
  <c r="AY197" i="5"/>
  <c r="AX205" i="5"/>
  <c r="AY221" i="5"/>
  <c r="BC84" i="5"/>
  <c r="AS92" i="5"/>
  <c r="BC132" i="5"/>
  <c r="AU131" i="5"/>
  <c r="AY202" i="5"/>
  <c r="AV49" i="5"/>
  <c r="AY97" i="5"/>
  <c r="AY599" i="5"/>
  <c r="AZ624" i="5"/>
  <c r="BE609" i="5"/>
  <c r="AV573" i="5"/>
  <c r="BB619" i="5"/>
  <c r="AX623" i="5"/>
  <c r="BA558" i="5"/>
  <c r="BB222" i="5"/>
  <c r="BA573" i="5"/>
  <c r="AW624" i="5"/>
  <c r="BB631" i="5"/>
  <c r="AU610" i="5"/>
  <c r="BD606" i="5"/>
  <c r="BC484" i="5"/>
  <c r="BD594" i="5"/>
  <c r="BC602" i="5"/>
  <c r="BB599" i="5"/>
  <c r="BB595" i="5"/>
  <c r="BC587" i="5"/>
  <c r="AY549" i="5"/>
  <c r="BE503" i="5"/>
  <c r="BD600" i="5"/>
  <c r="BB623" i="5"/>
  <c r="AW596" i="5"/>
  <c r="AV604" i="5"/>
  <c r="AV593" i="5"/>
  <c r="BA496" i="5"/>
  <c r="BB577" i="5"/>
  <c r="BF606" i="5"/>
  <c r="BB574" i="5"/>
  <c r="BA574" i="5"/>
  <c r="AU513" i="5"/>
  <c r="BB616" i="5"/>
  <c r="AV620" i="5"/>
  <c r="AT588" i="5"/>
  <c r="AY593" i="5"/>
  <c r="AW606" i="5"/>
  <c r="AZ571" i="5"/>
  <c r="AU574" i="5"/>
  <c r="BE535" i="5"/>
  <c r="AV611" i="5"/>
  <c r="BB609" i="5"/>
  <c r="AY136" i="5"/>
  <c r="AY114" i="5"/>
  <c r="AX78" i="5"/>
  <c r="AU182" i="5"/>
  <c r="BA214" i="5"/>
  <c r="AU222" i="5"/>
  <c r="BB508" i="5"/>
  <c r="BC469" i="5"/>
  <c r="BE527" i="5"/>
  <c r="AT529" i="5"/>
  <c r="BD588" i="5"/>
  <c r="BE510" i="5"/>
  <c r="AY523" i="5"/>
  <c r="AX618" i="5"/>
  <c r="BA516" i="5"/>
  <c r="AZ120" i="5"/>
  <c r="AZ144" i="5"/>
  <c r="AZ222" i="5"/>
  <c r="AV545" i="5"/>
  <c r="AW505" i="5"/>
  <c r="AT478" i="5"/>
  <c r="AS483" i="5"/>
  <c r="AW102" i="5"/>
  <c r="AW158" i="5"/>
  <c r="AX166" i="5"/>
  <c r="BA190" i="5"/>
  <c r="BF214" i="5"/>
  <c r="AW558" i="5"/>
  <c r="AT456" i="5"/>
  <c r="AV557" i="5"/>
  <c r="BC465" i="5"/>
  <c r="BD490" i="5"/>
  <c r="AW461" i="5"/>
  <c r="AS119" i="5"/>
  <c r="BA70" i="5"/>
  <c r="BC110" i="5"/>
  <c r="AZ118" i="5"/>
  <c r="AZ142" i="5"/>
  <c r="BC150" i="5"/>
  <c r="BE206" i="5"/>
  <c r="BC91" i="5"/>
  <c r="AU62" i="5"/>
  <c r="AS78" i="5"/>
  <c r="AW202" i="5"/>
  <c r="AX210" i="5"/>
  <c r="AT218" i="5"/>
  <c r="AZ602" i="5"/>
  <c r="BF587" i="5"/>
  <c r="BD577" i="5"/>
  <c r="AZ489" i="5"/>
  <c r="BE562" i="5"/>
  <c r="BC575" i="5"/>
  <c r="AZ588" i="5"/>
  <c r="AX583" i="5"/>
  <c r="BE570" i="5"/>
  <c r="BC460" i="5"/>
  <c r="BE465" i="5"/>
  <c r="AU116" i="5"/>
  <c r="AX506" i="5"/>
  <c r="BE557" i="5"/>
  <c r="BF559" i="5"/>
  <c r="AV582" i="5"/>
  <c r="BC576" i="5"/>
  <c r="BB604" i="5"/>
  <c r="AU596" i="5"/>
  <c r="AT571" i="5"/>
  <c r="AY541" i="5"/>
  <c r="BB458" i="5"/>
  <c r="BA521" i="5"/>
  <c r="AX518" i="5"/>
  <c r="BF533" i="5"/>
  <c r="AT474" i="5"/>
  <c r="AX478" i="5"/>
  <c r="BD532" i="5"/>
  <c r="AX542" i="5"/>
  <c r="AU564" i="5"/>
  <c r="BA532" i="5"/>
  <c r="BC549" i="5"/>
  <c r="AS529" i="5"/>
  <c r="BD466" i="5"/>
  <c r="BF511" i="5"/>
  <c r="BC564" i="5"/>
  <c r="AT523" i="5"/>
  <c r="AW507" i="5"/>
  <c r="AV564" i="5"/>
  <c r="BA546" i="5"/>
  <c r="AS495" i="5"/>
  <c r="BD501" i="5"/>
  <c r="AS496" i="5"/>
  <c r="AX486" i="5"/>
  <c r="AT542" i="5"/>
  <c r="AV491" i="5"/>
  <c r="AX453" i="5"/>
  <c r="AV468" i="5"/>
  <c r="AX500" i="5"/>
  <c r="AU482" i="5"/>
  <c r="BA489" i="5"/>
  <c r="BF470" i="5"/>
  <c r="AY452" i="5"/>
  <c r="BC501" i="5"/>
  <c r="BB473" i="5"/>
  <c r="BC455" i="5"/>
  <c r="AS500" i="5"/>
  <c r="AX482" i="5"/>
  <c r="BB514" i="5"/>
  <c r="AS508" i="5"/>
  <c r="BC461" i="5"/>
  <c r="AV479" i="5"/>
  <c r="AY509" i="5"/>
  <c r="AT459" i="5"/>
  <c r="AT466" i="5"/>
  <c r="BC456" i="5"/>
  <c r="BB485" i="5"/>
  <c r="BD481" i="5"/>
  <c r="BE494" i="5"/>
  <c r="AZ520" i="5"/>
  <c r="AX490" i="5"/>
  <c r="BA494" i="5"/>
  <c r="AV497" i="5"/>
  <c r="BD488" i="5"/>
  <c r="AY489" i="5"/>
  <c r="AX460" i="5"/>
  <c r="AS551" i="5"/>
  <c r="AW563" i="5"/>
  <c r="AZ456" i="5"/>
  <c r="BB526" i="5"/>
  <c r="AS553" i="5"/>
  <c r="AT521" i="5"/>
  <c r="AT503" i="5"/>
  <c r="BF529" i="5"/>
  <c r="BB580" i="5"/>
  <c r="BD515" i="5"/>
  <c r="BA507" i="5"/>
  <c r="AZ531" i="5"/>
  <c r="AZ527" i="5"/>
  <c r="BD516" i="5"/>
  <c r="AU625" i="5"/>
  <c r="BE612" i="5"/>
  <c r="BE617" i="5"/>
  <c r="BE626" i="5"/>
  <c r="AY628" i="5"/>
  <c r="BA510" i="5"/>
  <c r="AY469" i="5"/>
  <c r="AX473" i="5"/>
  <c r="BF514" i="5"/>
  <c r="BC511" i="5"/>
  <c r="BB488" i="5"/>
  <c r="BB455" i="5"/>
  <c r="AS497" i="5"/>
  <c r="AS459" i="5"/>
  <c r="AS470" i="5"/>
  <c r="AW478" i="5"/>
  <c r="BF613" i="5"/>
  <c r="BA562" i="5"/>
  <c r="AZ601" i="5"/>
  <c r="AY464" i="5"/>
  <c r="BF569" i="5"/>
  <c r="AY484" i="5"/>
  <c r="BB500" i="5"/>
  <c r="AV465" i="5"/>
  <c r="AV467" i="5"/>
  <c r="AY619" i="5"/>
  <c r="BD572" i="5"/>
  <c r="AX624" i="5"/>
  <c r="AU613" i="5"/>
  <c r="BA533" i="5"/>
  <c r="AY547" i="5"/>
  <c r="BA523" i="5"/>
  <c r="BB546" i="5"/>
  <c r="AY479" i="5"/>
  <c r="AY626" i="5"/>
  <c r="BD497" i="5"/>
  <c r="AZ536" i="5"/>
  <c r="AZ467" i="5"/>
  <c r="AZ502" i="5"/>
  <c r="AU539" i="5"/>
  <c r="AX627" i="5"/>
  <c r="AS570" i="5"/>
  <c r="BE460" i="5"/>
  <c r="AY625" i="5"/>
  <c r="AY480" i="5"/>
  <c r="BE629" i="5"/>
  <c r="AY630" i="5"/>
  <c r="AX466" i="5"/>
  <c r="BA500" i="5"/>
  <c r="AS511" i="5"/>
  <c r="BF489" i="5"/>
  <c r="AU488" i="5"/>
  <c r="AZ557" i="5"/>
  <c r="AX563" i="5"/>
  <c r="AU515" i="5"/>
  <c r="AT551" i="5"/>
  <c r="BF624" i="5"/>
  <c r="AY490" i="5"/>
  <c r="AS521" i="5"/>
  <c r="AS491" i="5"/>
  <c r="BA460" i="5"/>
  <c r="AW471" i="5"/>
  <c r="BC551" i="5"/>
  <c r="AV551" i="5"/>
  <c r="BC565" i="5"/>
  <c r="AZ539" i="5"/>
  <c r="AV563" i="5"/>
  <c r="AU508" i="5"/>
  <c r="BC615" i="5"/>
  <c r="BC616" i="5"/>
  <c r="AZ604" i="5"/>
  <c r="AU626" i="5"/>
  <c r="AU627" i="5"/>
  <c r="BC546" i="5"/>
  <c r="AX485" i="5"/>
  <c r="BA531" i="5"/>
  <c r="BC631" i="5"/>
  <c r="AZ533" i="5"/>
  <c r="AU556" i="5"/>
  <c r="AS525" i="5"/>
  <c r="AX479" i="5"/>
  <c r="BC491" i="5"/>
  <c r="AW499" i="5"/>
  <c r="BB547" i="5"/>
  <c r="AY526" i="5"/>
  <c r="BC517" i="5"/>
  <c r="AS539" i="5"/>
  <c r="BF614" i="5"/>
  <c r="BF627" i="5"/>
  <c r="AY69" i="5"/>
  <c r="BF163" i="5"/>
  <c r="AX107" i="5"/>
  <c r="AY147" i="5"/>
  <c r="AY218" i="5"/>
  <c r="AY590" i="5"/>
  <c r="BD614" i="5"/>
  <c r="AV631" i="5"/>
  <c r="AZ580" i="5"/>
  <c r="AV581" i="5"/>
  <c r="AT573" i="5"/>
  <c r="AV597" i="5"/>
  <c r="BC538" i="5"/>
  <c r="BF591" i="5"/>
  <c r="BE526" i="5"/>
  <c r="AZ611" i="5"/>
  <c r="BD604" i="5"/>
  <c r="BF478" i="5"/>
  <c r="BC492" i="5"/>
  <c r="BB591" i="5"/>
  <c r="AV609" i="5"/>
  <c r="AZ597" i="5"/>
  <c r="AW605" i="5"/>
  <c r="AY572" i="5"/>
  <c r="AU538" i="5"/>
  <c r="AV600" i="5"/>
  <c r="AV518" i="5"/>
  <c r="BE578" i="5"/>
  <c r="AT595" i="5"/>
  <c r="AS606" i="5"/>
  <c r="BB618" i="5"/>
  <c r="AT581" i="5"/>
  <c r="BE566" i="5"/>
  <c r="AY568" i="5"/>
  <c r="AV558" i="5"/>
  <c r="BA476" i="5"/>
  <c r="BF452" i="5"/>
  <c r="BB496" i="5"/>
  <c r="AZ608" i="5"/>
  <c r="AW538" i="5"/>
  <c r="AX597" i="5"/>
  <c r="AW619" i="5"/>
  <c r="AU473" i="5"/>
  <c r="BA543" i="5"/>
  <c r="AV541" i="5"/>
  <c r="AT598" i="5"/>
  <c r="BA602" i="5"/>
  <c r="AV608" i="5"/>
  <c r="AW99" i="5"/>
  <c r="AX139" i="5"/>
  <c r="AU187" i="5"/>
  <c r="BF195" i="5"/>
  <c r="AU211" i="5"/>
  <c r="BB86" i="5"/>
  <c r="BD94" i="5"/>
  <c r="BF118" i="5"/>
  <c r="AU142" i="5"/>
  <c r="AY150" i="5"/>
  <c r="BA198" i="5"/>
  <c r="BD206" i="5"/>
  <c r="BA222" i="5"/>
  <c r="AU54" i="5"/>
  <c r="BA202" i="5"/>
  <c r="AV57" i="5"/>
  <c r="AU606" i="5"/>
  <c r="AS604" i="5"/>
  <c r="BF603" i="5"/>
  <c r="AT630" i="5"/>
  <c r="BA620" i="5"/>
  <c r="BC606" i="5"/>
  <c r="AS621" i="5"/>
  <c r="AW631" i="5"/>
  <c r="AX580" i="5"/>
  <c r="AW598" i="5"/>
  <c r="AW555" i="5"/>
  <c r="AW521" i="5"/>
  <c r="BB538" i="5"/>
  <c r="AW625" i="5"/>
  <c r="BE585" i="5"/>
  <c r="AZ564" i="5"/>
  <c r="BA534" i="5"/>
  <c r="AS599" i="5"/>
  <c r="BA605" i="5"/>
  <c r="BB559" i="5"/>
  <c r="BA617" i="5"/>
  <c r="AX61" i="5"/>
  <c r="AZ91" i="5"/>
  <c r="AZ123" i="5"/>
  <c r="BD155" i="5"/>
  <c r="AU171" i="5"/>
  <c r="AV195" i="5"/>
  <c r="AV219" i="5"/>
  <c r="AT219" i="5"/>
  <c r="AY122" i="5"/>
  <c r="AY67" i="5"/>
  <c r="AU132" i="5"/>
  <c r="AZ210" i="5"/>
  <c r="BF601" i="5"/>
  <c r="AS513" i="5"/>
  <c r="AU587" i="5"/>
  <c r="AV579" i="5"/>
  <c r="BA612" i="5"/>
  <c r="AY530" i="5"/>
  <c r="BD599" i="5"/>
  <c r="BE610" i="5"/>
  <c r="AV578" i="5"/>
  <c r="AT625" i="5"/>
  <c r="AW607" i="5"/>
  <c r="BA582" i="5"/>
  <c r="AT614" i="5"/>
  <c r="AS631" i="5"/>
  <c r="AW621" i="5"/>
  <c r="BC580" i="5"/>
  <c r="AV588" i="5"/>
  <c r="AX590" i="5"/>
  <c r="AW550" i="5"/>
  <c r="BA581" i="5"/>
  <c r="AY591" i="5"/>
  <c r="AU601" i="5"/>
  <c r="AS75" i="5"/>
  <c r="AV91" i="5"/>
  <c r="AV171" i="5"/>
  <c r="AY203" i="5"/>
  <c r="BA226" i="5"/>
  <c r="AW623" i="5"/>
  <c r="AW562" i="5"/>
  <c r="BD609" i="5"/>
  <c r="BF590" i="5"/>
  <c r="BC471" i="5"/>
  <c r="AV586" i="5"/>
  <c r="AX605" i="5"/>
  <c r="AV483" i="5"/>
  <c r="AU602" i="5"/>
  <c r="BC572" i="5"/>
  <c r="BD630" i="5"/>
  <c r="AT631" i="5"/>
  <c r="AV610" i="5"/>
  <c r="AS625" i="5"/>
  <c r="AX578" i="5"/>
  <c r="AX607" i="5"/>
  <c r="BB472" i="5"/>
  <c r="AY483" i="5"/>
  <c r="AZ622" i="5"/>
  <c r="BF582" i="5"/>
  <c r="AS594" i="5"/>
  <c r="BF593" i="5"/>
  <c r="BE606" i="5"/>
  <c r="BA579" i="5"/>
  <c r="AY93" i="5"/>
  <c r="AT163" i="5"/>
  <c r="BC57" i="5"/>
  <c r="BE133" i="5"/>
  <c r="AU165" i="5"/>
  <c r="AX59" i="5"/>
  <c r="BC210" i="5"/>
  <c r="BE218" i="5"/>
  <c r="AS226" i="5"/>
  <c r="BE226" i="5"/>
  <c r="BA49" i="5"/>
  <c r="BE513" i="5"/>
  <c r="AV489" i="5"/>
  <c r="AT467" i="5"/>
  <c r="BB629" i="5"/>
  <c r="BB620" i="5"/>
  <c r="BD579" i="5"/>
  <c r="AY606" i="5"/>
  <c r="AV576" i="5"/>
  <c r="AY527" i="5"/>
  <c r="BC521" i="5"/>
  <c r="AU573" i="5"/>
  <c r="AS574" i="5"/>
  <c r="BD610" i="5"/>
  <c r="AS623" i="5"/>
  <c r="BE596" i="5"/>
  <c r="AT604" i="5"/>
  <c r="AV595" i="5"/>
  <c r="BE567" i="5"/>
  <c r="AS48" i="5"/>
  <c r="AT51" i="5"/>
  <c r="AW75" i="5"/>
  <c r="AT83" i="5"/>
  <c r="AU139" i="5"/>
  <c r="AY155" i="5"/>
  <c r="BF187" i="5"/>
  <c r="AW85" i="5"/>
  <c r="AS157" i="5"/>
  <c r="AW165" i="5"/>
  <c r="AS181" i="5"/>
  <c r="AU124" i="5"/>
  <c r="AS188" i="5"/>
  <c r="AU70" i="5"/>
  <c r="BE458" i="5"/>
  <c r="BF585" i="5"/>
  <c r="BF527" i="5"/>
  <c r="BA607" i="5"/>
  <c r="AT603" i="5"/>
  <c r="AU572" i="5"/>
  <c r="BF597" i="5"/>
  <c r="AS610" i="5"/>
  <c r="BA596" i="5"/>
  <c r="BA626" i="5"/>
  <c r="BD486" i="5"/>
  <c r="AW603" i="5"/>
  <c r="AX601" i="5"/>
  <c r="AX595" i="5"/>
  <c r="AX604" i="5"/>
  <c r="AW587" i="5"/>
  <c r="BD562" i="5"/>
  <c r="AT621" i="5"/>
  <c r="AV580" i="5"/>
  <c r="BC605" i="5"/>
  <c r="AS607" i="5"/>
  <c r="BA555" i="5"/>
  <c r="AZ615" i="5"/>
  <c r="AZ623" i="5"/>
  <c r="BA570" i="5"/>
  <c r="BD585" i="5"/>
  <c r="AU588" i="5"/>
  <c r="AV590" i="5"/>
  <c r="AY566" i="5"/>
  <c r="BB602" i="5"/>
  <c r="BE599" i="5"/>
  <c r="BD623" i="5"/>
  <c r="AS586" i="5"/>
  <c r="AV583" i="5"/>
  <c r="BD560" i="5"/>
  <c r="AS546" i="5"/>
  <c r="AS498" i="5"/>
  <c r="AU115" i="5"/>
  <c r="AT179" i="5"/>
  <c r="BF203" i="5"/>
  <c r="BF226" i="5"/>
  <c r="AY137" i="5"/>
  <c r="AW601" i="5"/>
  <c r="AT606" i="5"/>
  <c r="AY603" i="5"/>
  <c r="AS595" i="5"/>
  <c r="BF534" i="5"/>
  <c r="BD618" i="5"/>
  <c r="AZ625" i="5"/>
  <c r="BE547" i="5"/>
  <c r="AT594" i="5"/>
  <c r="BB517" i="5"/>
  <c r="AS612" i="5"/>
  <c r="BC601" i="5"/>
  <c r="AS622" i="5"/>
  <c r="AS609" i="5"/>
  <c r="AY596" i="5"/>
  <c r="BE604" i="5"/>
  <c r="AW594" i="5"/>
  <c r="BD622" i="5"/>
  <c r="BC609" i="5"/>
  <c r="AV625" i="5"/>
  <c r="BB565" i="5"/>
  <c r="BB578" i="5"/>
  <c r="AV607" i="5"/>
  <c r="BE550" i="5"/>
  <c r="AX556" i="5"/>
  <c r="AU504" i="5"/>
  <c r="AU579" i="5"/>
  <c r="AT620" i="5"/>
  <c r="AT591" i="5"/>
  <c r="BB597" i="5"/>
  <c r="AX594" i="5"/>
  <c r="AT605" i="5"/>
  <c r="BC579" i="5"/>
  <c r="BA589" i="5"/>
  <c r="AY597" i="5"/>
  <c r="AY594" i="5"/>
  <c r="BB605" i="5"/>
  <c r="AV531" i="5"/>
  <c r="BD496" i="5"/>
  <c r="BB613" i="5"/>
  <c r="BB610" i="5"/>
  <c r="BD578" i="5"/>
  <c r="AU607" i="5"/>
  <c r="AX564" i="5"/>
  <c r="AY534" i="5"/>
  <c r="BB483" i="5"/>
  <c r="BD487" i="5"/>
  <c r="BB581" i="5"/>
  <c r="BE530" i="5"/>
  <c r="BE521" i="5"/>
  <c r="AS517" i="5"/>
  <c r="AY470" i="5"/>
  <c r="BE470" i="5"/>
  <c r="BF571" i="5"/>
  <c r="BC581" i="5"/>
  <c r="AV507" i="5"/>
  <c r="AU532" i="5"/>
  <c r="AS542" i="5"/>
  <c r="BD525" i="5"/>
  <c r="AW569" i="5"/>
  <c r="AU558" i="5"/>
  <c r="AV519" i="5"/>
  <c r="AZ496" i="5"/>
  <c r="AT506" i="5"/>
  <c r="BF484" i="5"/>
  <c r="BC571" i="5"/>
  <c r="BE581" i="5"/>
  <c r="BF554" i="5"/>
  <c r="AY498" i="5"/>
  <c r="AW532" i="5"/>
  <c r="AZ542" i="5"/>
  <c r="AV505" i="5"/>
  <c r="AW564" i="5"/>
  <c r="BF574" i="5"/>
  <c r="BD530" i="5"/>
  <c r="AX504" i="5"/>
  <c r="BF486" i="5"/>
  <c r="BD569" i="5"/>
  <c r="AU530" i="5"/>
  <c r="BE501" i="5"/>
  <c r="AZ454" i="5"/>
  <c r="BA470" i="5"/>
  <c r="AS457" i="5"/>
  <c r="BB493" i="5"/>
  <c r="BF594" i="5"/>
  <c r="AU542" i="5"/>
  <c r="BE457" i="5"/>
  <c r="AT479" i="5"/>
  <c r="AX496" i="5"/>
  <c r="AY500" i="5"/>
  <c r="AT494" i="5"/>
  <c r="AS453" i="5"/>
  <c r="AV457" i="5"/>
  <c r="AS481" i="5"/>
  <c r="AX508" i="5"/>
  <c r="AX509" i="5"/>
  <c r="AU505" i="5"/>
  <c r="AW466" i="5"/>
  <c r="BA456" i="5"/>
  <c r="AX501" i="5"/>
  <c r="BF483" i="5"/>
  <c r="BF459" i="5"/>
  <c r="BD494" i="5"/>
  <c r="BA485" i="5"/>
  <c r="AU525" i="5"/>
  <c r="AX544" i="5"/>
  <c r="AS466" i="5"/>
  <c r="BC467" i="5"/>
  <c r="BA490" i="5"/>
  <c r="AV488" i="5"/>
  <c r="AX494" i="5"/>
  <c r="AZ499" i="5"/>
  <c r="AY478" i="5"/>
  <c r="BD475" i="5"/>
  <c r="AY472" i="5"/>
  <c r="BC509" i="5"/>
  <c r="AV553" i="5"/>
  <c r="AY462" i="5"/>
  <c r="BF507" i="5"/>
  <c r="AX483" i="5"/>
  <c r="AU476" i="5"/>
  <c r="AS502" i="5"/>
  <c r="BC498" i="5"/>
  <c r="AX529" i="5"/>
  <c r="AT626" i="5"/>
  <c r="AT526" i="5"/>
  <c r="BB479" i="5"/>
  <c r="BF565" i="5"/>
  <c r="BB503" i="5"/>
  <c r="AW527" i="5"/>
  <c r="AW526" i="5"/>
  <c r="BF580" i="5"/>
  <c r="AZ550" i="5"/>
  <c r="BC553" i="5"/>
  <c r="BE592" i="5"/>
  <c r="BA592" i="5"/>
  <c r="BE628" i="5"/>
  <c r="BC603" i="5"/>
  <c r="AW611" i="5"/>
  <c r="BE600" i="5"/>
  <c r="BB592" i="5"/>
  <c r="AU584" i="5"/>
  <c r="AZ589" i="5"/>
  <c r="AT495" i="5"/>
  <c r="AU460" i="5"/>
  <c r="AX461" i="5"/>
  <c r="AW474" i="5"/>
  <c r="BF458" i="5"/>
  <c r="AS602" i="5"/>
  <c r="AV599" i="5"/>
  <c r="AV623" i="5"/>
  <c r="BD583" i="5"/>
  <c r="AT549" i="5"/>
  <c r="BD491" i="5"/>
  <c r="AV615" i="5"/>
  <c r="BB622" i="5"/>
  <c r="BE588" i="5"/>
  <c r="BE590" i="5"/>
  <c r="AZ552" i="5"/>
  <c r="BD615" i="5"/>
  <c r="AW473" i="5"/>
  <c r="AV621" i="5"/>
  <c r="AT590" i="5"/>
  <c r="AX557" i="5"/>
  <c r="AZ491" i="5"/>
  <c r="BA628" i="5"/>
  <c r="BB603" i="5"/>
  <c r="BB601" i="5"/>
  <c r="AT623" i="5"/>
  <c r="AV622" i="5"/>
  <c r="BA595" i="5"/>
  <c r="AY604" i="5"/>
  <c r="AY587" i="5"/>
  <c r="AW513" i="5"/>
  <c r="BB533" i="5"/>
  <c r="AU469" i="5"/>
  <c r="BF564" i="5"/>
  <c r="BE555" i="5"/>
  <c r="AS568" i="5"/>
  <c r="AS532" i="5"/>
  <c r="AV474" i="5"/>
  <c r="AV574" i="5"/>
  <c r="BE537" i="5"/>
  <c r="AY457" i="5"/>
  <c r="AZ544" i="5"/>
  <c r="AX566" i="5"/>
  <c r="AS556" i="5"/>
  <c r="AW549" i="5"/>
  <c r="AW531" i="5"/>
  <c r="AZ486" i="5"/>
  <c r="AY493" i="5"/>
  <c r="AX574" i="5"/>
  <c r="BE540" i="5"/>
  <c r="BB537" i="5"/>
  <c r="AS531" i="5"/>
  <c r="BD505" i="5"/>
  <c r="AS456" i="5"/>
  <c r="AW559" i="5"/>
  <c r="BF566" i="5"/>
  <c r="AU549" i="5"/>
  <c r="AZ548" i="5"/>
  <c r="BA527" i="5"/>
  <c r="AW535" i="5"/>
  <c r="AT488" i="5"/>
  <c r="AV566" i="5"/>
  <c r="BD547" i="5"/>
  <c r="AV549" i="5"/>
  <c r="BF535" i="5"/>
  <c r="AT491" i="5"/>
  <c r="BD524" i="5"/>
  <c r="BE477" i="5"/>
  <c r="AV452" i="5"/>
  <c r="AZ498" i="5"/>
  <c r="BA487" i="5"/>
  <c r="AU465" i="5"/>
  <c r="BB544" i="5"/>
  <c r="BA466" i="5"/>
  <c r="BE504" i="5"/>
  <c r="BB484" i="5"/>
  <c r="BF512" i="5"/>
  <c r="BA459" i="5"/>
  <c r="BE524" i="5"/>
  <c r="BE469" i="5"/>
  <c r="AW495" i="5"/>
  <c r="BD457" i="5"/>
  <c r="BA481" i="5"/>
  <c r="BF542" i="5"/>
  <c r="AT473" i="5"/>
  <c r="BB468" i="5"/>
  <c r="AV544" i="5"/>
  <c r="AW500" i="5"/>
  <c r="BE502" i="5"/>
  <c r="AW457" i="5"/>
  <c r="AY497" i="5"/>
  <c r="AT454" i="5"/>
  <c r="BD455" i="5"/>
  <c r="BE542" i="5"/>
  <c r="BF493" i="5"/>
  <c r="BC475" i="5"/>
  <c r="AZ482" i="5"/>
  <c r="BD603" i="5"/>
  <c r="AZ480" i="5"/>
  <c r="AT483" i="5"/>
  <c r="AV498" i="5"/>
  <c r="AT497" i="5"/>
  <c r="AY499" i="5"/>
  <c r="AT465" i="5"/>
  <c r="AW475" i="5"/>
  <c r="AZ619" i="5"/>
  <c r="AZ485" i="5"/>
  <c r="BF502" i="5"/>
  <c r="BB551" i="5"/>
  <c r="BB463" i="5"/>
  <c r="BA502" i="5"/>
  <c r="BB527" i="5"/>
  <c r="AU523" i="5"/>
  <c r="BC513" i="5"/>
  <c r="BD553" i="5"/>
  <c r="AT546" i="5"/>
  <c r="BC536" i="5"/>
  <c r="AT611" i="5"/>
  <c r="BA611" i="5"/>
  <c r="BA560" i="5"/>
  <c r="AT560" i="5"/>
  <c r="BA580" i="5"/>
  <c r="BF516" i="5"/>
  <c r="AZ538" i="5"/>
  <c r="AS538" i="5"/>
  <c r="AS576" i="5"/>
  <c r="BE565" i="5"/>
  <c r="BD627" i="5"/>
  <c r="BE619" i="5"/>
  <c r="BA599" i="5"/>
  <c r="AY600" i="5"/>
  <c r="AY536" i="5"/>
  <c r="AZ484" i="5"/>
  <c r="BF480" i="5"/>
  <c r="BE480" i="5"/>
  <c r="AU605" i="5"/>
  <c r="BE568" i="5"/>
  <c r="AZ618" i="5"/>
  <c r="AS605" i="5"/>
  <c r="AU578" i="5"/>
  <c r="BF586" i="5"/>
  <c r="AT607" i="5"/>
  <c r="AW571" i="5"/>
  <c r="BD540" i="5"/>
  <c r="AU453" i="5"/>
  <c r="AT613" i="5"/>
  <c r="BA618" i="5"/>
  <c r="AU586" i="5"/>
  <c r="BE607" i="5"/>
  <c r="AT540" i="5"/>
  <c r="BE495" i="5"/>
  <c r="BB612" i="5"/>
  <c r="AY458" i="5"/>
  <c r="BF602" i="5"/>
  <c r="BC599" i="5"/>
  <c r="AZ586" i="5"/>
  <c r="AT583" i="5"/>
  <c r="BB560" i="5"/>
  <c r="AU546" i="5"/>
  <c r="BA554" i="5"/>
  <c r="BB568" i="5"/>
  <c r="BB532" i="5"/>
  <c r="BC486" i="5"/>
  <c r="AY574" i="5"/>
  <c r="BC540" i="5"/>
  <c r="AV537" i="5"/>
  <c r="BF568" i="5"/>
  <c r="AU511" i="5"/>
  <c r="AU458" i="5"/>
  <c r="BA468" i="5"/>
  <c r="BC558" i="5"/>
  <c r="BE519" i="5"/>
  <c r="BA512" i="5"/>
  <c r="AS485" i="5"/>
  <c r="AU452" i="5"/>
  <c r="AV552" i="5"/>
  <c r="AY546" i="5"/>
  <c r="BB523" i="5"/>
  <c r="BC534" i="5"/>
  <c r="AT485" i="5"/>
  <c r="BE569" i="5"/>
  <c r="BE558" i="5"/>
  <c r="BC523" i="5"/>
  <c r="BE507" i="5"/>
  <c r="AX481" i="5"/>
  <c r="AY455" i="5"/>
  <c r="BC550" i="5"/>
  <c r="BC566" i="5"/>
  <c r="AZ556" i="5"/>
  <c r="AY531" i="5"/>
  <c r="AW523" i="5"/>
  <c r="AW534" i="5"/>
  <c r="AU485" i="5"/>
  <c r="AW556" i="5"/>
  <c r="BF549" i="5"/>
  <c r="AX534" i="5"/>
  <c r="BB504" i="5"/>
  <c r="BD546" i="5"/>
  <c r="AU512" i="5"/>
  <c r="AY494" i="5"/>
  <c r="AT527" i="5"/>
  <c r="BF598" i="5"/>
  <c r="AW508" i="5"/>
  <c r="AU484" i="5"/>
  <c r="AW511" i="5"/>
  <c r="AT505" i="5"/>
  <c r="AV466" i="5"/>
  <c r="AU457" i="5"/>
  <c r="BC477" i="5"/>
  <c r="BF496" i="5"/>
  <c r="BD460" i="5"/>
  <c r="AX468" i="5"/>
  <c r="AZ452" i="5"/>
  <c r="AX510" i="5"/>
  <c r="AX465" i="5"/>
  <c r="AV486" i="5"/>
  <c r="BF525" i="5"/>
  <c r="BD544" i="5"/>
  <c r="AZ466" i="5"/>
  <c r="BE506" i="5"/>
  <c r="AU468" i="5"/>
  <c r="BC524" i="5"/>
  <c r="AT452" i="5"/>
  <c r="BA613" i="5"/>
  <c r="AY512" i="5"/>
  <c r="BB525" i="5"/>
  <c r="BF467" i="5"/>
  <c r="BE544" i="5"/>
  <c r="BB452" i="5"/>
  <c r="AY460" i="5"/>
  <c r="AY516" i="5"/>
  <c r="AW503" i="5"/>
  <c r="BD504" i="5"/>
  <c r="AW510" i="5"/>
  <c r="BF473" i="5"/>
  <c r="BF474" i="5"/>
  <c r="BD477" i="5"/>
  <c r="BB507" i="5"/>
  <c r="BC515" i="5"/>
  <c r="BE515" i="5"/>
  <c r="AT508" i="5"/>
  <c r="BA601" i="5"/>
  <c r="BE553" i="5"/>
  <c r="AV523" i="5"/>
  <c r="BB556" i="5"/>
  <c r="AW543" i="5"/>
  <c r="BA541" i="5"/>
  <c r="AV575" i="5"/>
  <c r="AT468" i="5"/>
  <c r="AW533" i="5"/>
  <c r="BE563" i="5"/>
  <c r="BE546" i="5"/>
  <c r="BF584" i="5"/>
  <c r="AZ575" i="5"/>
  <c r="BA597" i="5"/>
  <c r="BA586" i="5"/>
  <c r="AY582" i="5"/>
  <c r="AZ631" i="5"/>
  <c r="BD616" i="5"/>
  <c r="BC608" i="5"/>
  <c r="AW622" i="5"/>
  <c r="BD464" i="5"/>
  <c r="AV628" i="5"/>
  <c r="BD461" i="5"/>
  <c r="BA622" i="5"/>
  <c r="BD605" i="5"/>
  <c r="AW629" i="5"/>
  <c r="BA553" i="5"/>
  <c r="BB606" i="5"/>
  <c r="BD607" i="5"/>
  <c r="BE556" i="5"/>
  <c r="BA509" i="5"/>
  <c r="BB611" i="5"/>
  <c r="AT609" i="5"/>
  <c r="AT553" i="5"/>
  <c r="AZ605" i="5"/>
  <c r="AU597" i="5"/>
  <c r="AT574" i="5"/>
  <c r="BE545" i="5"/>
  <c r="AY618" i="5"/>
  <c r="BF605" i="5"/>
  <c r="BB572" i="5"/>
  <c r="BA538" i="5"/>
  <c r="AW548" i="5"/>
  <c r="AZ459" i="5"/>
  <c r="AS506" i="5"/>
  <c r="BE512" i="5"/>
  <c r="AV569" i="5"/>
  <c r="AS558" i="5"/>
  <c r="BA526" i="5"/>
  <c r="BD520" i="5"/>
  <c r="BA542" i="5"/>
  <c r="AT487" i="5"/>
  <c r="AS566" i="5"/>
  <c r="AY558" i="5"/>
  <c r="BA548" i="5"/>
  <c r="BB529" i="5"/>
  <c r="BF468" i="5"/>
  <c r="BB482" i="5"/>
  <c r="AZ581" i="5"/>
  <c r="BF541" i="5"/>
  <c r="BA519" i="5"/>
  <c r="BC518" i="5"/>
  <c r="AY465" i="5"/>
  <c r="BC559" i="5"/>
  <c r="AT566" i="5"/>
  <c r="AS549" i="5"/>
  <c r="BA529" i="5"/>
  <c r="BA535" i="5"/>
  <c r="AS552" i="5"/>
  <c r="BE533" i="5"/>
  <c r="AU483" i="5"/>
  <c r="BA552" i="5"/>
  <c r="BD541" i="5"/>
  <c r="AT519" i="5"/>
  <c r="AV533" i="5"/>
  <c r="BA474" i="5"/>
  <c r="AY481" i="5"/>
  <c r="BE484" i="5"/>
  <c r="AU481" i="5"/>
  <c r="AW494" i="5"/>
  <c r="AU459" i="5"/>
  <c r="AZ505" i="5"/>
  <c r="AW459" i="5"/>
  <c r="AW456" i="5"/>
  <c r="BC588" i="5"/>
  <c r="BF453" i="5"/>
  <c r="BC470" i="5"/>
  <c r="BD468" i="5"/>
  <c r="BD482" i="5"/>
  <c r="BD463" i="5"/>
  <c r="AX457" i="5"/>
  <c r="AS484" i="5"/>
  <c r="AZ512" i="5"/>
  <c r="AX459" i="5"/>
  <c r="AU494" i="5"/>
  <c r="BC495" i="5"/>
  <c r="BE479" i="5"/>
  <c r="BF509" i="5"/>
  <c r="BC459" i="5"/>
  <c r="BF466" i="5"/>
  <c r="AS504" i="5"/>
  <c r="BE488" i="5"/>
  <c r="AT524" i="5"/>
  <c r="BA465" i="5"/>
  <c r="BE452" i="5"/>
  <c r="AZ495" i="5"/>
  <c r="BB510" i="5"/>
  <c r="AW485" i="5"/>
  <c r="AS544" i="5"/>
  <c r="BC466" i="5"/>
  <c r="AW514" i="5"/>
  <c r="AU499" i="5"/>
  <c r="AT513" i="5"/>
  <c r="BB520" i="5"/>
  <c r="BB459" i="5"/>
  <c r="AZ522" i="5"/>
  <c r="AT531" i="5"/>
  <c r="AZ510" i="5"/>
  <c r="BC472" i="5"/>
  <c r="BE541" i="5"/>
  <c r="AW561" i="5"/>
  <c r="BA559" i="5"/>
  <c r="BA627" i="5"/>
  <c r="AV493" i="5"/>
  <c r="AS603" i="5"/>
  <c r="BD472" i="5"/>
  <c r="BA563" i="5"/>
  <c r="AW557" i="5"/>
  <c r="AS562" i="5"/>
  <c r="BB522" i="5"/>
  <c r="AW520" i="5"/>
  <c r="AU516" i="5"/>
  <c r="BC593" i="5"/>
  <c r="BE614" i="5"/>
  <c r="AU617" i="5"/>
  <c r="BF592" i="5"/>
  <c r="AT627" i="5"/>
  <c r="BE621" i="5"/>
  <c r="AV503" i="5"/>
  <c r="AZ551" i="5"/>
  <c r="BB615" i="5"/>
  <c r="AU585" i="5"/>
  <c r="BF588" i="5"/>
  <c r="BD590" i="5"/>
  <c r="BB557" i="5"/>
  <c r="AW566" i="5"/>
  <c r="AX532" i="5"/>
  <c r="AZ630" i="5"/>
  <c r="AT579" i="5"/>
  <c r="AT593" i="5"/>
  <c r="BB593" i="5"/>
  <c r="AV606" i="5"/>
  <c r="AS569" i="5"/>
  <c r="BB628" i="5"/>
  <c r="AV630" i="5"/>
  <c r="BC630" i="5"/>
  <c r="AT622" i="5"/>
  <c r="AX596" i="5"/>
  <c r="BF604" i="5"/>
  <c r="AX588" i="5"/>
  <c r="BB567" i="5"/>
  <c r="AY540" i="5"/>
  <c r="BA454" i="5"/>
  <c r="AW501" i="5"/>
  <c r="AS628" i="5"/>
  <c r="BF596" i="5"/>
  <c r="AW604" i="5"/>
  <c r="BD587" i="5"/>
  <c r="BB562" i="5"/>
  <c r="BC537" i="5"/>
  <c r="BF494" i="5"/>
  <c r="AU594" i="5"/>
  <c r="BA606" i="5"/>
  <c r="AV490" i="5"/>
  <c r="BA564" i="5"/>
  <c r="AU547" i="5"/>
  <c r="AY548" i="5"/>
  <c r="AX530" i="5"/>
  <c r="AX535" i="5"/>
  <c r="BB469" i="5"/>
  <c r="BC482" i="5"/>
  <c r="AZ566" i="5"/>
  <c r="BE549" i="5"/>
  <c r="BB531" i="5"/>
  <c r="BD534" i="5"/>
  <c r="AW581" i="5"/>
  <c r="BE554" i="5"/>
  <c r="BF530" i="5"/>
  <c r="BE532" i="5"/>
  <c r="AZ465" i="5"/>
  <c r="AV542" i="5"/>
  <c r="AS512" i="5"/>
  <c r="AU566" i="5"/>
  <c r="BC556" i="5"/>
  <c r="BF531" i="5"/>
  <c r="BF523" i="5"/>
  <c r="BE534" i="5"/>
  <c r="AU581" i="5"/>
  <c r="AU537" i="5"/>
  <c r="BA514" i="5"/>
  <c r="AV514" i="5"/>
  <c r="AZ470" i="5"/>
  <c r="AY459" i="5"/>
  <c r="AX581" i="5"/>
  <c r="BE518" i="5"/>
  <c r="AX514" i="5"/>
  <c r="BA513" i="5"/>
  <c r="AU456" i="5"/>
  <c r="AS482" i="5"/>
  <c r="AX484" i="5"/>
  <c r="BB453" i="5"/>
  <c r="BA457" i="5"/>
  <c r="BF455" i="5"/>
  <c r="BE525" i="5"/>
  <c r="BC464" i="5"/>
  <c r="BC544" i="5"/>
  <c r="BB542" i="5"/>
  <c r="AY456" i="5"/>
  <c r="AT477" i="5"/>
  <c r="BA482" i="5"/>
  <c r="BF457" i="5"/>
  <c r="AS473" i="5"/>
  <c r="BF497" i="5"/>
  <c r="BC454" i="5"/>
  <c r="AU455" i="5"/>
  <c r="AW486" i="5"/>
  <c r="BF501" i="5"/>
  <c r="AV459" i="5"/>
  <c r="AW483" i="5"/>
  <c r="AV494" i="5"/>
  <c r="BA478" i="5"/>
  <c r="AT509" i="5"/>
  <c r="BF505" i="5"/>
  <c r="BA455" i="5"/>
  <c r="BB466" i="5"/>
  <c r="BC533" i="5"/>
  <c r="BC476" i="5"/>
  <c r="AV550" i="5"/>
  <c r="BF498" i="5"/>
  <c r="AW498" i="5"/>
  <c r="AT596" i="5"/>
  <c r="AY586" i="5"/>
  <c r="AZ468" i="5"/>
  <c r="AS540" i="5"/>
  <c r="BB502" i="5"/>
  <c r="BC507" i="5"/>
  <c r="AU540" i="5"/>
  <c r="BD537" i="5"/>
  <c r="AX553" i="5"/>
  <c r="BF540" i="5"/>
  <c r="BC480" i="5"/>
  <c r="AW565" i="5"/>
  <c r="AZ582" i="5"/>
  <c r="AV559" i="5"/>
  <c r="AY559" i="5"/>
  <c r="BC502" i="5"/>
  <c r="AU486" i="5"/>
  <c r="BF615" i="5"/>
  <c r="BD565" i="5"/>
  <c r="BD619" i="5"/>
  <c r="BB506" i="5"/>
  <c r="BB536" i="5"/>
  <c r="BB587" i="5"/>
  <c r="AV587" i="5"/>
  <c r="BA571" i="5"/>
  <c r="AX579" i="5"/>
  <c r="AS575" i="5"/>
  <c r="BF469" i="5"/>
  <c r="AX602" i="5"/>
  <c r="AU599" i="5"/>
  <c r="BC586" i="5"/>
  <c r="BF546" i="5"/>
  <c r="AV616" i="5"/>
  <c r="AW620" i="5"/>
  <c r="AX593" i="5"/>
  <c r="AX606" i="5"/>
  <c r="AY569" i="5"/>
  <c r="AT535" i="5"/>
  <c r="AT501" i="5"/>
  <c r="AZ494" i="5"/>
  <c r="BB566" i="5"/>
  <c r="AY556" i="5"/>
  <c r="BD549" i="5"/>
  <c r="BE548" i="5"/>
  <c r="AS534" i="5"/>
  <c r="BA495" i="5"/>
  <c r="BF522" i="5"/>
  <c r="AU534" i="5"/>
  <c r="AZ479" i="5"/>
  <c r="BC485" i="5"/>
  <c r="BE491" i="5"/>
  <c r="BB550" i="5"/>
  <c r="AU554" i="5"/>
  <c r="AW568" i="5"/>
  <c r="BB512" i="5"/>
  <c r="BC463" i="5"/>
  <c r="BE552" i="5"/>
  <c r="AW546" i="5"/>
  <c r="AS523" i="5"/>
  <c r="AS533" i="5"/>
  <c r="AU478" i="5"/>
  <c r="BA483" i="5"/>
  <c r="AV571" i="5"/>
  <c r="AY554" i="5"/>
  <c r="AY532" i="5"/>
  <c r="BC542" i="5"/>
  <c r="BE571" i="5"/>
  <c r="AZ554" i="5"/>
  <c r="AZ532" i="5"/>
  <c r="AY542" i="5"/>
  <c r="AW467" i="5"/>
  <c r="AW544" i="5"/>
  <c r="AT482" i="5"/>
  <c r="AY477" i="5"/>
  <c r="BF491" i="5"/>
  <c r="BD506" i="5"/>
  <c r="BF524" i="5"/>
  <c r="AX470" i="5"/>
  <c r="AX452" i="5"/>
  <c r="BD509" i="5"/>
  <c r="AV462" i="5"/>
  <c r="BB505" i="5"/>
  <c r="BE466" i="5"/>
  <c r="AW542" i="5"/>
  <c r="BC473" i="5"/>
  <c r="AY525" i="5"/>
  <c r="AT544" i="5"/>
  <c r="BD500" i="5"/>
  <c r="AV482" i="5"/>
  <c r="BC483" i="5"/>
  <c r="BE468" i="5"/>
  <c r="AS524" i="5"/>
  <c r="BA479" i="5"/>
  <c r="BA452" i="5"/>
  <c r="BB478" i="5"/>
  <c r="AU475" i="5"/>
  <c r="BC500" i="5"/>
  <c r="AY482" i="5"/>
  <c r="AY486" i="5"/>
  <c r="BC496" i="5"/>
  <c r="BA484" i="5"/>
  <c r="BA486" i="5"/>
  <c r="BC547" i="5"/>
  <c r="BC497" i="5"/>
  <c r="AZ483" i="5"/>
  <c r="AX467" i="5"/>
  <c r="AW547" i="5"/>
  <c r="AX614" i="5"/>
  <c r="BC508" i="5"/>
  <c r="AT612" i="5"/>
  <c r="BD620" i="5"/>
  <c r="AY492" i="5"/>
  <c r="BB475" i="5"/>
  <c r="AS507" i="5"/>
  <c r="BA497" i="5"/>
  <c r="BB492" i="5"/>
  <c r="AT490" i="5"/>
  <c r="BF552" i="5"/>
  <c r="BD498" i="5"/>
  <c r="AX609" i="5"/>
  <c r="AW515" i="5"/>
  <c r="AS573" i="5"/>
  <c r="AU577" i="5"/>
  <c r="BD631" i="5"/>
  <c r="AZ487" i="5"/>
  <c r="AS516" i="5"/>
  <c r="BC582" i="5"/>
  <c r="BC516" i="5"/>
  <c r="BC532" i="5"/>
  <c r="AY602" i="5"/>
  <c r="AW577" i="5"/>
  <c r="AY621" i="5"/>
  <c r="AV598" i="5"/>
  <c r="AT587" i="5"/>
  <c r="BF578" i="5"/>
  <c r="BA631" i="5"/>
  <c r="BE627" i="5"/>
  <c r="BF630" i="5"/>
  <c r="AW460" i="5"/>
  <c r="AS476" i="5"/>
  <c r="AT586" i="5"/>
  <c r="BC583" i="5"/>
  <c r="AU560" i="5"/>
  <c r="BA623" i="5"/>
  <c r="BC610" i="5"/>
  <c r="BD625" i="5"/>
  <c r="AT565" i="5"/>
  <c r="AT578" i="5"/>
  <c r="BF607" i="5"/>
  <c r="AU631" i="5"/>
  <c r="BB621" i="5"/>
  <c r="BD580" i="5"/>
  <c r="BC607" i="5"/>
  <c r="AW574" i="5"/>
  <c r="AV618" i="5"/>
  <c r="BE605" i="5"/>
  <c r="BE618" i="5"/>
  <c r="AV605" i="5"/>
  <c r="AS550" i="5"/>
  <c r="AT548" i="5"/>
  <c r="BB614" i="5"/>
  <c r="AZ473" i="5"/>
  <c r="BB588" i="5"/>
  <c r="BC590" i="5"/>
  <c r="BF557" i="5"/>
  <c r="AY581" i="5"/>
  <c r="AV487" i="5"/>
  <c r="BD548" i="5"/>
  <c r="BE487" i="5"/>
  <c r="AY496" i="5"/>
  <c r="AT552" i="5"/>
  <c r="AX522" i="5"/>
  <c r="AZ534" i="5"/>
  <c r="AZ481" i="5"/>
  <c r="AW493" i="5"/>
  <c r="BD581" i="5"/>
  <c r="AV530" i="5"/>
  <c r="AY519" i="5"/>
  <c r="AV473" i="5"/>
  <c r="AU467" i="5"/>
  <c r="AV470" i="5"/>
  <c r="BE574" i="5"/>
  <c r="AW540" i="5"/>
  <c r="AT537" i="5"/>
  <c r="BC531" i="5"/>
  <c r="AV568" i="5"/>
  <c r="AW506" i="5"/>
  <c r="BB456" i="5"/>
  <c r="BE505" i="5"/>
  <c r="AS581" i="5"/>
  <c r="BF537" i="5"/>
  <c r="AU519" i="5"/>
  <c r="BE514" i="5"/>
  <c r="AU533" i="5"/>
  <c r="AU471" i="5"/>
  <c r="AW465" i="5"/>
  <c r="AT569" i="5"/>
  <c r="AS548" i="5"/>
  <c r="AY511" i="5"/>
  <c r="BE508" i="5"/>
  <c r="BD484" i="5"/>
  <c r="AY550" i="5"/>
  <c r="BA547" i="5"/>
  <c r="BC568" i="5"/>
  <c r="AZ511" i="5"/>
  <c r="BF506" i="5"/>
  <c r="AW524" i="5"/>
  <c r="AV524" i="5"/>
  <c r="AU463" i="5"/>
  <c r="BA544" i="5"/>
  <c r="AU466" i="5"/>
  <c r="AW504" i="5"/>
  <c r="AT486" i="5"/>
  <c r="AW512" i="5"/>
  <c r="AS494" i="5"/>
  <c r="AY485" i="5"/>
  <c r="BB497" i="5"/>
  <c r="AS455" i="5"/>
  <c r="AW468" i="5"/>
  <c r="BE486" i="5"/>
  <c r="AW525" i="5"/>
  <c r="AU544" i="5"/>
  <c r="AY466" i="5"/>
  <c r="BF504" i="5"/>
  <c r="AZ524" i="5"/>
  <c r="AW452" i="5"/>
  <c r="BB471" i="5"/>
  <c r="AS468" i="5"/>
  <c r="AY544" i="5"/>
  <c r="BE500" i="5"/>
  <c r="AW482" i="5"/>
  <c r="BE476" i="5"/>
  <c r="AV496" i="5"/>
  <c r="AY467" i="5"/>
  <c r="AW477" i="5"/>
  <c r="BC452" i="5"/>
  <c r="BF595" i="5"/>
  <c r="BF472" i="5"/>
  <c r="AT469" i="5"/>
  <c r="AY474" i="5"/>
  <c r="AX575" i="5"/>
  <c r="BD474" i="5"/>
  <c r="AS490" i="5"/>
  <c r="BC514" i="5"/>
  <c r="AZ521" i="5"/>
  <c r="AX548" i="5"/>
  <c r="BE478" i="5"/>
  <c r="BC468" i="5"/>
  <c r="BE493" i="5"/>
  <c r="AT562" i="5"/>
  <c r="AS462" i="5"/>
  <c r="BD473" i="5"/>
  <c r="BA472" i="5"/>
  <c r="BB480" i="5"/>
  <c r="AT561" i="5"/>
  <c r="BF492" i="5"/>
  <c r="AS519" i="5"/>
  <c r="AY513" i="5"/>
  <c r="AX492" i="5"/>
  <c r="BB519" i="5"/>
  <c r="BF515" i="5"/>
  <c r="AZ537" i="5"/>
  <c r="BE615" i="5"/>
  <c r="AV602" i="5"/>
  <c r="BC596" i="5"/>
  <c r="BC584" i="5"/>
  <c r="BF589" i="5"/>
  <c r="AZ523" i="5"/>
  <c r="BF471" i="5"/>
  <c r="AW462" i="5"/>
  <c r="AY508" i="5"/>
  <c r="AS68" i="5"/>
  <c r="BC124" i="5"/>
  <c r="AS132" i="5"/>
  <c r="BC172" i="5"/>
  <c r="AU188" i="5"/>
  <c r="BC196" i="5"/>
  <c r="AY62" i="5"/>
  <c r="AT102" i="5"/>
  <c r="AW77" i="5"/>
  <c r="AW101" i="5"/>
  <c r="AW125" i="5"/>
  <c r="AU181" i="5"/>
  <c r="AU189" i="5"/>
  <c r="AW80" i="5"/>
  <c r="BA112" i="5"/>
  <c r="BF120" i="5"/>
  <c r="AU128" i="5"/>
  <c r="AU160" i="5"/>
  <c r="AZ184" i="5"/>
  <c r="BD65" i="5"/>
  <c r="BC104" i="5"/>
  <c r="AU53" i="5"/>
  <c r="AS71" i="5"/>
  <c r="AV215" i="5"/>
  <c r="BB163" i="5"/>
  <c r="AW171" i="5"/>
  <c r="AU117" i="5"/>
  <c r="BE173" i="5"/>
  <c r="BB150" i="5"/>
  <c r="BE166" i="5"/>
  <c r="AS214" i="5"/>
  <c r="AX214" i="5"/>
  <c r="BA127" i="5"/>
  <c r="AS70" i="5"/>
  <c r="AY61" i="5"/>
  <c r="AS167" i="5"/>
  <c r="BC59" i="5"/>
  <c r="BA99" i="5"/>
  <c r="BF107" i="5"/>
  <c r="BF123" i="5"/>
  <c r="BD131" i="5"/>
  <c r="BA131" i="5"/>
  <c r="AZ147" i="5"/>
  <c r="AX86" i="5"/>
  <c r="AV126" i="5"/>
  <c r="AX134" i="5"/>
  <c r="BB142" i="5"/>
  <c r="BA182" i="5"/>
  <c r="AX53" i="5"/>
  <c r="AS94" i="5"/>
  <c r="BA176" i="5"/>
  <c r="AY194" i="5"/>
  <c r="AT101" i="5"/>
  <c r="AX109" i="5"/>
  <c r="BF133" i="5"/>
  <c r="BF165" i="5"/>
  <c r="AW205" i="5"/>
  <c r="AS213" i="5"/>
  <c r="AU221" i="5"/>
  <c r="AU89" i="5"/>
  <c r="AS104" i="5"/>
  <c r="AX112" i="5"/>
  <c r="AS160" i="5"/>
  <c r="AU184" i="5"/>
  <c r="AW192" i="5"/>
  <c r="BE75" i="5"/>
  <c r="BB83" i="5"/>
  <c r="AZ155" i="5"/>
  <c r="BC179" i="5"/>
  <c r="BF77" i="5"/>
  <c r="AV77" i="5"/>
  <c r="AT109" i="5"/>
  <c r="AX117" i="5"/>
  <c r="AX149" i="5"/>
  <c r="BF173" i="5"/>
  <c r="AY213" i="5"/>
  <c r="BE221" i="5"/>
  <c r="BB49" i="5"/>
  <c r="AU110" i="5"/>
  <c r="AW206" i="5"/>
  <c r="AS53" i="5"/>
  <c r="AV144" i="5"/>
  <c r="BF152" i="5"/>
  <c r="BC171" i="5"/>
  <c r="AT203" i="5"/>
  <c r="AS101" i="5"/>
  <c r="BB141" i="5"/>
  <c r="AZ149" i="5"/>
  <c r="BD165" i="5"/>
  <c r="BD189" i="5"/>
  <c r="BA197" i="5"/>
  <c r="AV205" i="5"/>
  <c r="AV70" i="5"/>
  <c r="BC198" i="5"/>
  <c r="AV206" i="5"/>
  <c r="BD117" i="5"/>
  <c r="BB157" i="5"/>
  <c r="BC181" i="5"/>
  <c r="AX189" i="5"/>
  <c r="BC216" i="5"/>
  <c r="BF144" i="5"/>
  <c r="BB184" i="5"/>
  <c r="AY91" i="5"/>
  <c r="BB125" i="5"/>
  <c r="AV133" i="5"/>
  <c r="AZ141" i="5"/>
  <c r="AT205" i="5"/>
  <c r="BF102" i="5"/>
  <c r="BD158" i="5"/>
  <c r="AX168" i="5"/>
  <c r="AU120" i="5"/>
  <c r="AS128" i="5"/>
  <c r="AX136" i="5"/>
  <c r="AU136" i="5"/>
  <c r="AW152" i="5"/>
  <c r="AZ176" i="5"/>
  <c r="AX219" i="5"/>
  <c r="BE99" i="5"/>
  <c r="BB107" i="5"/>
  <c r="BC139" i="5"/>
  <c r="AS163" i="5"/>
  <c r="AX187" i="5"/>
  <c r="BC53" i="5"/>
  <c r="BC85" i="5"/>
  <c r="BA117" i="5"/>
  <c r="AS189" i="5"/>
  <c r="AZ205" i="5"/>
  <c r="AW78" i="5"/>
  <c r="AU86" i="5"/>
  <c r="AT222" i="5"/>
  <c r="AV69" i="5"/>
  <c r="AW51" i="5"/>
  <c r="AZ208" i="5"/>
  <c r="BA80" i="5"/>
  <c r="BF88" i="5"/>
  <c r="BC115" i="5"/>
  <c r="BC56" i="5"/>
  <c r="BF139" i="5"/>
  <c r="BD195" i="5"/>
  <c r="BC211" i="5"/>
  <c r="BD219" i="5"/>
  <c r="BB77" i="5"/>
  <c r="BE93" i="5"/>
  <c r="AZ109" i="5"/>
  <c r="AY157" i="5"/>
  <c r="AV173" i="5"/>
  <c r="AU108" i="5"/>
  <c r="BE110" i="5"/>
  <c r="BA69" i="5"/>
  <c r="BE101" i="5"/>
  <c r="BE125" i="5"/>
  <c r="AV96" i="5"/>
  <c r="AT112" i="5"/>
  <c r="AY120" i="5"/>
  <c r="AV176" i="5"/>
  <c r="AX200" i="5"/>
  <c r="BE224" i="5"/>
  <c r="BB51" i="5"/>
  <c r="BE69" i="5"/>
  <c r="BD91" i="5"/>
  <c r="BD123" i="5"/>
  <c r="BE155" i="5"/>
  <c r="BC187" i="5"/>
  <c r="AZ203" i="5"/>
  <c r="AZ85" i="5"/>
  <c r="BF125" i="5"/>
  <c r="BF181" i="5"/>
  <c r="BC213" i="5"/>
  <c r="BD221" i="5"/>
  <c r="AT78" i="5"/>
  <c r="AV118" i="5"/>
  <c r="AV174" i="5"/>
  <c r="BF174" i="5"/>
  <c r="AV152" i="5"/>
  <c r="AX176" i="5"/>
  <c r="AX144" i="5"/>
  <c r="BD72" i="5"/>
  <c r="AZ80" i="5"/>
  <c r="BD88" i="5"/>
  <c r="AW160" i="5"/>
  <c r="AU48" i="5"/>
  <c r="AT91" i="5"/>
  <c r="AW115" i="5"/>
  <c r="AT123" i="5"/>
  <c r="AT147" i="5"/>
  <c r="AV155" i="5"/>
  <c r="BC61" i="5"/>
  <c r="BE77" i="5"/>
  <c r="BD93" i="5"/>
  <c r="BF141" i="5"/>
  <c r="AU173" i="5"/>
  <c r="AY181" i="5"/>
  <c r="BF189" i="5"/>
  <c r="AX213" i="5"/>
  <c r="AS124" i="5"/>
  <c r="AS148" i="5"/>
  <c r="BF128" i="5"/>
  <c r="AT136" i="5"/>
  <c r="AS112" i="5"/>
  <c r="AX120" i="5"/>
  <c r="AW200" i="5"/>
  <c r="BD216" i="5"/>
  <c r="BF53" i="5"/>
  <c r="AZ107" i="5"/>
  <c r="AW179" i="5"/>
  <c r="AY187" i="5"/>
  <c r="BB101" i="5"/>
  <c r="BF109" i="5"/>
  <c r="AT149" i="5"/>
  <c r="BD181" i="5"/>
  <c r="BE205" i="5"/>
  <c r="BA213" i="5"/>
  <c r="BC221" i="5"/>
  <c r="AV65" i="5"/>
  <c r="AV128" i="5"/>
  <c r="BF160" i="5"/>
  <c r="BD208" i="5"/>
  <c r="AY165" i="5"/>
  <c r="AU75" i="5"/>
  <c r="AU64" i="5"/>
  <c r="BD147" i="5"/>
  <c r="AU155" i="5"/>
  <c r="AX163" i="5"/>
  <c r="BD171" i="5"/>
  <c r="AY179" i="5"/>
  <c r="AU203" i="5"/>
  <c r="AY51" i="5"/>
  <c r="BC101" i="5"/>
  <c r="AV125" i="5"/>
  <c r="BA133" i="5"/>
  <c r="AV149" i="5"/>
  <c r="AZ157" i="5"/>
  <c r="AU192" i="5"/>
  <c r="AY133" i="5"/>
  <c r="BC189" i="5"/>
  <c r="AU96" i="5"/>
  <c r="BC224" i="5"/>
  <c r="AX203" i="5"/>
  <c r="BB211" i="5"/>
  <c r="AY219" i="5"/>
  <c r="BC117" i="5"/>
  <c r="AV141" i="5"/>
  <c r="BB165" i="5"/>
  <c r="AT192" i="5"/>
  <c r="AX75" i="5"/>
  <c r="AV83" i="5"/>
  <c r="AX91" i="5"/>
  <c r="BD139" i="5"/>
  <c r="AY171" i="5"/>
  <c r="AW211" i="5"/>
  <c r="BC93" i="5"/>
  <c r="BA125" i="5"/>
  <c r="AY184" i="5"/>
  <c r="BB85" i="5"/>
  <c r="AZ117" i="5"/>
  <c r="BF221" i="5"/>
  <c r="BB176" i="5"/>
  <c r="AV208" i="5"/>
  <c r="AW224" i="5"/>
  <c r="BD109" i="5"/>
  <c r="AX125" i="5"/>
  <c r="AS205" i="5"/>
  <c r="AV221" i="5"/>
  <c r="AS118" i="5"/>
  <c r="BD150" i="5"/>
  <c r="BD128" i="5"/>
  <c r="AX77" i="5"/>
  <c r="AW221" i="5"/>
  <c r="BB126" i="5"/>
  <c r="AS142" i="5"/>
  <c r="AV166" i="5"/>
  <c r="AS49" i="5"/>
  <c r="BC144" i="5"/>
  <c r="BD152" i="5"/>
  <c r="BB192" i="5"/>
  <c r="AU56" i="5"/>
  <c r="BA157" i="5"/>
  <c r="AT189" i="5"/>
  <c r="AV189" i="5"/>
  <c r="AU78" i="5"/>
  <c r="AV142" i="5"/>
  <c r="BB174" i="5"/>
  <c r="AU198" i="5"/>
  <c r="AS206" i="5"/>
  <c r="BC96" i="5"/>
  <c r="AY176" i="5"/>
  <c r="BA184" i="5"/>
  <c r="AU216" i="5"/>
  <c r="AV117" i="5"/>
  <c r="BD141" i="5"/>
  <c r="AS173" i="5"/>
  <c r="BB213" i="5"/>
  <c r="BE158" i="5"/>
  <c r="BF166" i="5"/>
  <c r="AY205" i="5"/>
  <c r="AV62" i="5"/>
  <c r="AX102" i="5"/>
  <c r="AV110" i="5"/>
  <c r="AX182" i="5"/>
  <c r="AW198" i="5"/>
  <c r="AX206" i="5"/>
  <c r="BE210" i="5"/>
  <c r="BF218" i="5"/>
  <c r="BB134" i="5"/>
  <c r="BC62" i="5"/>
  <c r="AS65" i="5"/>
  <c r="AX56" i="5"/>
  <c r="AY144" i="5"/>
  <c r="AW94" i="5"/>
  <c r="AV72" i="5"/>
  <c r="AT88" i="5"/>
  <c r="AY112" i="5"/>
  <c r="AV120" i="5"/>
  <c r="AV136" i="5"/>
  <c r="AT160" i="5"/>
  <c r="AX192" i="5"/>
  <c r="BD224" i="5"/>
  <c r="BF69" i="5"/>
  <c r="BF93" i="5"/>
  <c r="BC133" i="5"/>
  <c r="AX141" i="5"/>
  <c r="BE213" i="5"/>
  <c r="BD70" i="5"/>
  <c r="BB88" i="5"/>
  <c r="AZ96" i="5"/>
  <c r="BD104" i="5"/>
  <c r="BB120" i="5"/>
  <c r="AZ128" i="5"/>
  <c r="AW176" i="5"/>
  <c r="AU85" i="5"/>
  <c r="BC109" i="5"/>
  <c r="AS117" i="5"/>
  <c r="AV181" i="5"/>
  <c r="BF86" i="5"/>
  <c r="BB102" i="5"/>
  <c r="BD126" i="5"/>
  <c r="BF134" i="5"/>
  <c r="AY174" i="5"/>
  <c r="AT202" i="5"/>
  <c r="AS218" i="5"/>
  <c r="AV184" i="5"/>
  <c r="BC208" i="5"/>
  <c r="BC48" i="5"/>
  <c r="AS56" i="5"/>
  <c r="AT77" i="5"/>
  <c r="AZ133" i="5"/>
  <c r="AS141" i="5"/>
  <c r="BC173" i="5"/>
  <c r="AU134" i="5"/>
  <c r="BC142" i="5"/>
  <c r="BA150" i="5"/>
  <c r="AU166" i="5"/>
  <c r="AY206" i="5"/>
  <c r="BC125" i="5"/>
  <c r="AX67" i="5"/>
  <c r="BE78" i="5"/>
  <c r="BC86" i="5"/>
  <c r="AU202" i="5"/>
  <c r="AW210" i="5"/>
  <c r="AX218" i="5"/>
  <c r="AT226" i="5"/>
  <c r="BC77" i="5"/>
  <c r="AV101" i="5"/>
  <c r="BA109" i="5"/>
  <c r="BB149" i="5"/>
  <c r="BD149" i="5"/>
  <c r="AX173" i="5"/>
  <c r="AZ197" i="5"/>
  <c r="AZ221" i="5"/>
  <c r="BB78" i="5"/>
  <c r="BF110" i="5"/>
  <c r="BD118" i="5"/>
  <c r="AZ174" i="5"/>
  <c r="BB198" i="5"/>
  <c r="BD210" i="5"/>
  <c r="BF104" i="5"/>
  <c r="BA144" i="5"/>
  <c r="BD200" i="5"/>
  <c r="BC112" i="5"/>
  <c r="BE144" i="5"/>
  <c r="AW208" i="5"/>
  <c r="AY224" i="5"/>
  <c r="AV224" i="5"/>
  <c r="AZ112" i="5"/>
  <c r="BD136" i="5"/>
  <c r="BB104" i="5"/>
  <c r="BD120" i="5"/>
  <c r="BB160" i="5"/>
  <c r="BF192" i="5"/>
  <c r="AX72" i="5"/>
  <c r="AU88" i="5"/>
  <c r="BA152" i="5"/>
  <c r="BE184" i="5"/>
  <c r="BE176" i="5"/>
  <c r="BA96" i="5"/>
  <c r="BB128" i="5"/>
  <c r="AZ136" i="5"/>
  <c r="AY160" i="5"/>
  <c r="BC168" i="5"/>
  <c r="AU80" i="5"/>
  <c r="AX128" i="5"/>
  <c r="BF59" i="5"/>
  <c r="AX48" i="5"/>
  <c r="BD80" i="5"/>
  <c r="AZ88" i="5"/>
  <c r="BD96" i="5"/>
  <c r="BB112" i="5"/>
  <c r="AU129" i="5"/>
  <c r="BA88" i="5"/>
  <c r="BF112" i="5"/>
  <c r="AW112" i="5"/>
  <c r="AY96" i="5"/>
  <c r="AV104" i="5"/>
  <c r="AT104" i="5"/>
  <c r="AW64" i="5"/>
  <c r="AT62" i="5"/>
  <c r="AT120" i="5"/>
  <c r="AT137" i="5"/>
  <c r="AT75" i="5"/>
  <c r="AT107" i="5"/>
  <c r="AT176" i="5"/>
  <c r="AT195" i="5"/>
  <c r="AT106" i="5"/>
  <c r="AT197" i="5"/>
  <c r="AT61" i="5"/>
  <c r="AT145" i="5"/>
  <c r="AT80" i="5"/>
  <c r="AT139" i="5"/>
  <c r="AT221" i="5"/>
  <c r="AT105" i="5"/>
  <c r="AT201" i="5"/>
  <c r="AT49" i="5"/>
  <c r="AT125" i="5"/>
  <c r="AT165" i="5"/>
  <c r="AT86" i="5"/>
  <c r="AS62" i="5"/>
  <c r="AS145" i="5"/>
  <c r="AS125" i="5"/>
  <c r="AS197" i="5"/>
  <c r="AS221" i="5"/>
  <c r="AS137" i="5"/>
  <c r="AS210" i="5"/>
  <c r="AS150" i="5"/>
  <c r="BG60" i="5"/>
  <c r="AS111" i="5"/>
  <c r="AS156" i="5"/>
  <c r="AS204" i="5"/>
  <c r="AS152" i="5"/>
  <c r="BG80" i="5"/>
  <c r="AS201" i="5"/>
  <c r="AS165" i="5"/>
  <c r="BB53" i="5"/>
  <c r="AS69" i="5"/>
  <c r="AS105" i="5"/>
  <c r="AS190" i="5"/>
  <c r="AS61" i="5"/>
  <c r="AU180" i="5"/>
  <c r="AT69" i="5"/>
  <c r="AS76" i="5"/>
  <c r="AU156" i="5"/>
  <c r="BC164" i="5"/>
  <c r="AS91" i="5"/>
  <c r="AS123" i="5"/>
  <c r="AS147" i="5"/>
  <c r="AS203" i="5"/>
  <c r="BC80" i="5"/>
  <c r="BC88" i="5"/>
  <c r="AU104" i="5"/>
  <c r="AS176" i="5"/>
  <c r="AS184" i="5"/>
  <c r="AS192" i="5"/>
  <c r="AU200" i="5"/>
  <c r="AV48" i="5"/>
  <c r="BE53" i="5"/>
  <c r="BE85" i="5"/>
  <c r="AU93" i="5"/>
  <c r="BE109" i="5"/>
  <c r="AU141" i="5"/>
  <c r="AU149" i="5"/>
  <c r="BC128" i="5"/>
  <c r="BC160" i="5"/>
  <c r="AU168" i="5"/>
  <c r="BC200" i="5"/>
  <c r="BC64" i="5"/>
  <c r="AZ50" i="5"/>
  <c r="BF58" i="5"/>
  <c r="BA58" i="5"/>
  <c r="AW66" i="5"/>
  <c r="AS74" i="5"/>
  <c r="BD74" i="5"/>
  <c r="AZ82" i="5"/>
  <c r="BE82" i="5"/>
  <c r="BB90" i="5"/>
  <c r="BF90" i="5"/>
  <c r="BC98" i="5"/>
  <c r="AS106" i="5"/>
  <c r="BD106" i="5"/>
  <c r="AZ114" i="5"/>
  <c r="BB122" i="5"/>
  <c r="AS138" i="5"/>
  <c r="BC138" i="5"/>
  <c r="AY146" i="5"/>
  <c r="BE146" i="5"/>
  <c r="AY154" i="5"/>
  <c r="BF154" i="5"/>
  <c r="BB162" i="5"/>
  <c r="AS170" i="5"/>
  <c r="BC170" i="5"/>
  <c r="AY178" i="5"/>
  <c r="BE178" i="5"/>
  <c r="BF186" i="5"/>
  <c r="BB194" i="5"/>
  <c r="BE131" i="5"/>
  <c r="AX83" i="5"/>
  <c r="AX99" i="5"/>
  <c r="AV147" i="5"/>
  <c r="AU163" i="5"/>
  <c r="BB219" i="5"/>
  <c r="AY59" i="5"/>
  <c r="BC149" i="5"/>
  <c r="BA165" i="5"/>
  <c r="AX181" i="5"/>
  <c r="AZ78" i="5"/>
  <c r="BE94" i="5"/>
  <c r="AW142" i="5"/>
  <c r="BC166" i="5"/>
  <c r="BB182" i="5"/>
  <c r="BC190" i="5"/>
  <c r="BF198" i="5"/>
  <c r="BB206" i="5"/>
  <c r="AZ63" i="5"/>
  <c r="AV202" i="5"/>
  <c r="BA191" i="5"/>
  <c r="BA192" i="5"/>
  <c r="AT187" i="5"/>
  <c r="AW195" i="5"/>
  <c r="AW219" i="5"/>
  <c r="BF51" i="5"/>
  <c r="AV86" i="5"/>
  <c r="AV102" i="5"/>
  <c r="AX126" i="5"/>
  <c r="AV134" i="5"/>
  <c r="BE142" i="5"/>
  <c r="AS166" i="5"/>
  <c r="AW190" i="5"/>
  <c r="AS47" i="5"/>
  <c r="AX55" i="5"/>
  <c r="BC55" i="5"/>
  <c r="BB71" i="5"/>
  <c r="AZ71" i="5"/>
  <c r="BD79" i="5"/>
  <c r="BA79" i="5"/>
  <c r="AT95" i="5"/>
  <c r="AY95" i="5"/>
  <c r="BD103" i="5"/>
  <c r="BA103" i="5"/>
  <c r="BE111" i="5"/>
  <c r="AY119" i="5"/>
  <c r="AV127" i="5"/>
  <c r="AS127" i="5"/>
  <c r="BE135" i="5"/>
  <c r="AS143" i="5"/>
  <c r="BE143" i="5"/>
  <c r="AS151" i="5"/>
  <c r="AZ151" i="5"/>
  <c r="AS159" i="5"/>
  <c r="BB159" i="5"/>
  <c r="BD167" i="5"/>
  <c r="BE175" i="5"/>
  <c r="AS183" i="5"/>
  <c r="AZ183" i="5"/>
  <c r="AS191" i="5"/>
  <c r="BB191" i="5"/>
  <c r="BE199" i="5"/>
  <c r="AZ207" i="5"/>
  <c r="BF215" i="5"/>
  <c r="BA215" i="5"/>
  <c r="BE223" i="5"/>
  <c r="BB223" i="5"/>
  <c r="AY190" i="5"/>
  <c r="AY210" i="5"/>
  <c r="AW226" i="5"/>
  <c r="AY72" i="5"/>
  <c r="BB152" i="5"/>
  <c r="BF184" i="5"/>
  <c r="AZ104" i="5"/>
  <c r="BD112" i="5"/>
  <c r="AU224" i="5"/>
  <c r="AW88" i="5"/>
  <c r="AW91" i="5"/>
  <c r="AT99" i="5"/>
  <c r="AY115" i="5"/>
  <c r="AT131" i="5"/>
  <c r="AV211" i="5"/>
  <c r="AT211" i="5"/>
  <c r="BC49" i="5"/>
  <c r="AZ125" i="5"/>
  <c r="BC141" i="5"/>
  <c r="BB189" i="5"/>
  <c r="AS86" i="5"/>
  <c r="AX51" i="5"/>
  <c r="BD86" i="5"/>
  <c r="BF94" i="5"/>
  <c r="BD102" i="5"/>
  <c r="BF126" i="5"/>
  <c r="BD134" i="5"/>
  <c r="BC182" i="5"/>
  <c r="BE190" i="5"/>
  <c r="AZ198" i="5"/>
  <c r="BB226" i="5"/>
  <c r="BE49" i="5"/>
  <c r="BE129" i="5"/>
  <c r="AU137" i="5"/>
  <c r="BE161" i="5"/>
  <c r="AY139" i="5"/>
  <c r="AU179" i="5"/>
  <c r="AV80" i="5"/>
  <c r="AS54" i="5"/>
  <c r="BD64" i="5"/>
  <c r="AV163" i="5"/>
  <c r="AX171" i="5"/>
  <c r="AV187" i="5"/>
  <c r="AY195" i="5"/>
  <c r="BB133" i="5"/>
  <c r="AU94" i="5"/>
  <c r="AW118" i="5"/>
  <c r="AV158" i="5"/>
  <c r="AV214" i="5"/>
  <c r="AV222" i="5"/>
  <c r="AV52" i="5"/>
  <c r="BA60" i="5"/>
  <c r="BF60" i="5"/>
  <c r="AW68" i="5"/>
  <c r="BF76" i="5"/>
  <c r="BC76" i="5"/>
  <c r="AZ84" i="5"/>
  <c r="BE92" i="5"/>
  <c r="BA92" i="5"/>
  <c r="AX100" i="5"/>
  <c r="AU100" i="5"/>
  <c r="AZ108" i="5"/>
  <c r="BE116" i="5"/>
  <c r="BA116" i="5"/>
  <c r="BD124" i="5"/>
  <c r="BB124" i="5"/>
  <c r="AY132" i="5"/>
  <c r="BE140" i="5"/>
  <c r="AS140" i="5"/>
  <c r="BB148" i="5"/>
  <c r="BF156" i="5"/>
  <c r="AU164" i="5"/>
  <c r="AS164" i="5"/>
  <c r="AW172" i="5"/>
  <c r="AT172" i="5"/>
  <c r="AX180" i="5"/>
  <c r="BD180" i="5"/>
  <c r="AY188" i="5"/>
  <c r="AW196" i="5"/>
  <c r="BB196" i="5"/>
  <c r="AX204" i="5"/>
  <c r="BC204" i="5"/>
  <c r="AY212" i="5"/>
  <c r="BD212" i="5"/>
  <c r="BA220" i="5"/>
  <c r="BA83" i="5"/>
  <c r="BA107" i="5"/>
  <c r="BA155" i="5"/>
  <c r="BA179" i="5"/>
  <c r="BA187" i="5"/>
  <c r="AW63" i="5"/>
  <c r="AU226" i="5"/>
  <c r="BD160" i="5"/>
  <c r="AY88" i="5"/>
  <c r="AS136" i="5"/>
  <c r="BB144" i="5"/>
  <c r="BE168" i="5"/>
  <c r="AS72" i="5"/>
  <c r="AX64" i="5"/>
  <c r="BF96" i="5"/>
  <c r="BA120" i="5"/>
  <c r="BA136" i="5"/>
  <c r="AZ216" i="5"/>
  <c r="AS67" i="5"/>
  <c r="AV115" i="5"/>
  <c r="AT155" i="5"/>
  <c r="AT85" i="5"/>
  <c r="BF197" i="5"/>
  <c r="BC94" i="5"/>
  <c r="AZ102" i="5"/>
  <c r="BE118" i="5"/>
  <c r="BA166" i="5"/>
  <c r="BE182" i="5"/>
  <c r="BE47" i="5"/>
  <c r="BB202" i="5"/>
  <c r="AZ202" i="5"/>
  <c r="AU69" i="5"/>
  <c r="AU61" i="5"/>
  <c r="AV88" i="5"/>
  <c r="AY152" i="5"/>
  <c r="AT184" i="5"/>
  <c r="BF155" i="5"/>
  <c r="AV179" i="5"/>
  <c r="AW62" i="5"/>
  <c r="AV93" i="5"/>
  <c r="AS149" i="5"/>
  <c r="BB221" i="5"/>
  <c r="BB69" i="5"/>
  <c r="BD54" i="5"/>
  <c r="AT118" i="5"/>
  <c r="AZ190" i="5"/>
  <c r="AZ214" i="5"/>
  <c r="BA218" i="5"/>
  <c r="AV226" i="5"/>
  <c r="AT63" i="5"/>
  <c r="BC207" i="5"/>
  <c r="BE114" i="5"/>
  <c r="BC130" i="5"/>
  <c r="BA102" i="5"/>
  <c r="AT169" i="5"/>
  <c r="BC193" i="5"/>
  <c r="AW120" i="5"/>
  <c r="BA78" i="5"/>
  <c r="AZ75" i="5"/>
  <c r="BE83" i="5"/>
  <c r="BF147" i="5"/>
  <c r="BB171" i="5"/>
  <c r="BE203" i="5"/>
  <c r="AZ211" i="5"/>
  <c r="BB181" i="5"/>
  <c r="AW136" i="5"/>
  <c r="BF67" i="5"/>
  <c r="AZ182" i="5"/>
  <c r="BD52" i="5"/>
  <c r="AU60" i="5"/>
  <c r="AZ68" i="5"/>
  <c r="BE68" i="5"/>
  <c r="AY76" i="5"/>
  <c r="AW84" i="5"/>
  <c r="AS84" i="5"/>
  <c r="AV92" i="5"/>
  <c r="AT92" i="5"/>
  <c r="BF100" i="5"/>
  <c r="AS108" i="5"/>
  <c r="AV116" i="5"/>
  <c r="AT116" i="5"/>
  <c r="AX124" i="5"/>
  <c r="AZ132" i="5"/>
  <c r="BA140" i="5"/>
  <c r="AW148" i="5"/>
  <c r="AV148" i="5"/>
  <c r="AY156" i="5"/>
  <c r="AW164" i="5"/>
  <c r="BA164" i="5"/>
  <c r="AZ172" i="5"/>
  <c r="BB172" i="5"/>
  <c r="BF180" i="5"/>
  <c r="AW188" i="5"/>
  <c r="BE196" i="5"/>
  <c r="BF204" i="5"/>
  <c r="AV204" i="5"/>
  <c r="AS212" i="5"/>
  <c r="AW220" i="5"/>
  <c r="AT220" i="5"/>
  <c r="AW47" i="5"/>
  <c r="BA47" i="5"/>
  <c r="BF55" i="5"/>
  <c r="AV55" i="5"/>
  <c r="BB63" i="5"/>
  <c r="AV71" i="5"/>
  <c r="AW79" i="5"/>
  <c r="BC87" i="5"/>
  <c r="BF87" i="5"/>
  <c r="BB95" i="5"/>
  <c r="AZ95" i="5"/>
  <c r="AW103" i="5"/>
  <c r="AU111" i="5"/>
  <c r="AX111" i="5"/>
  <c r="BB119" i="5"/>
  <c r="AZ119" i="5"/>
  <c r="BD127" i="5"/>
  <c r="AX135" i="5"/>
  <c r="AU143" i="5"/>
  <c r="AY143" i="5"/>
  <c r="AU151" i="5"/>
  <c r="AT151" i="5"/>
  <c r="AV159" i="5"/>
  <c r="AW167" i="5"/>
  <c r="AU175" i="5"/>
  <c r="AY175" i="5"/>
  <c r="AU183" i="5"/>
  <c r="AT183" i="5"/>
  <c r="AV191" i="5"/>
  <c r="AU199" i="5"/>
  <c r="AY199" i="5"/>
  <c r="AU207" i="5"/>
  <c r="AS207" i="5"/>
  <c r="AT215" i="5"/>
  <c r="AX223" i="5"/>
  <c r="BF50" i="5"/>
  <c r="AS50" i="5"/>
  <c r="AV58" i="5"/>
  <c r="AT58" i="5"/>
  <c r="BE66" i="5"/>
  <c r="BA74" i="5"/>
  <c r="AW74" i="5"/>
  <c r="AT82" i="5"/>
  <c r="AX82" i="5"/>
  <c r="AU90" i="5"/>
  <c r="AV98" i="5"/>
  <c r="BA106" i="5"/>
  <c r="AW106" i="5"/>
  <c r="AX114" i="5"/>
  <c r="AU122" i="5"/>
  <c r="AV130" i="5"/>
  <c r="AV138" i="5"/>
  <c r="AW138" i="5"/>
  <c r="BA146" i="5"/>
  <c r="AX146" i="5"/>
  <c r="AT154" i="5"/>
  <c r="AZ154" i="5"/>
  <c r="AU162" i="5"/>
  <c r="AV170" i="5"/>
  <c r="AW170" i="5"/>
  <c r="BA178" i="5"/>
  <c r="AX178" i="5"/>
  <c r="AZ186" i="5"/>
  <c r="AU194" i="5"/>
  <c r="AT119" i="5"/>
  <c r="AY89" i="5"/>
  <c r="AX88" i="5"/>
  <c r="AZ160" i="5"/>
  <c r="BC121" i="5"/>
  <c r="AV145" i="5"/>
  <c r="BF72" i="5"/>
  <c r="AT152" i="5"/>
  <c r="BE64" i="5"/>
  <c r="BE48" i="5"/>
  <c r="BA201" i="5"/>
  <c r="BB59" i="5"/>
  <c r="AZ163" i="5"/>
  <c r="BC65" i="5"/>
  <c r="AY173" i="5"/>
  <c r="BA189" i="5"/>
  <c r="AT53" i="5"/>
  <c r="AZ94" i="5"/>
  <c r="BC118" i="5"/>
  <c r="AZ126" i="5"/>
  <c r="AX174" i="5"/>
  <c r="BF222" i="5"/>
  <c r="AW156" i="5"/>
  <c r="AW52" i="5"/>
  <c r="BC60" i="5"/>
  <c r="AX68" i="5"/>
  <c r="AZ76" i="5"/>
  <c r="BE84" i="5"/>
  <c r="BA84" i="5"/>
  <c r="BD92" i="5"/>
  <c r="BB92" i="5"/>
  <c r="AY100" i="5"/>
  <c r="BE108" i="5"/>
  <c r="BA108" i="5"/>
  <c r="BD116" i="5"/>
  <c r="BB116" i="5"/>
  <c r="BF124" i="5"/>
  <c r="AW140" i="5"/>
  <c r="AT140" i="5"/>
  <c r="AX148" i="5"/>
  <c r="BD148" i="5"/>
  <c r="AZ164" i="5"/>
  <c r="AT164" i="5"/>
  <c r="AV172" i="5"/>
  <c r="AY180" i="5"/>
  <c r="BA188" i="5"/>
  <c r="AX196" i="5"/>
  <c r="AY204" i="5"/>
  <c r="BD204" i="5"/>
  <c r="BA212" i="5"/>
  <c r="AZ220" i="5"/>
  <c r="BB220" i="5"/>
  <c r="BC135" i="5"/>
  <c r="AT47" i="5"/>
  <c r="AY55" i="5"/>
  <c r="BD55" i="5"/>
  <c r="AU63" i="5"/>
  <c r="BD71" i="5"/>
  <c r="BE79" i="5"/>
  <c r="AT87" i="5"/>
  <c r="AY87" i="5"/>
  <c r="AV95" i="5"/>
  <c r="BE103" i="5"/>
  <c r="BC111" i="5"/>
  <c r="BF111" i="5"/>
  <c r="AV119" i="5"/>
  <c r="AW127" i="5"/>
  <c r="AU135" i="5"/>
  <c r="BF135" i="5"/>
  <c r="AX143" i="5"/>
  <c r="AZ143" i="5"/>
  <c r="AX151" i="5"/>
  <c r="BB151" i="5"/>
  <c r="BD159" i="5"/>
  <c r="AU167" i="5"/>
  <c r="BE167" i="5"/>
  <c r="AX175" i="5"/>
  <c r="AZ175" i="5"/>
  <c r="AX183" i="5"/>
  <c r="BB183" i="5"/>
  <c r="BD191" i="5"/>
  <c r="AX199" i="5"/>
  <c r="AZ199" i="5"/>
  <c r="AX207" i="5"/>
  <c r="BA207" i="5"/>
  <c r="BD215" i="5"/>
  <c r="BB215" i="5"/>
  <c r="BF223" i="5"/>
  <c r="AU50" i="5"/>
  <c r="BA50" i="5"/>
  <c r="BD58" i="5"/>
  <c r="BB58" i="5"/>
  <c r="AZ74" i="5"/>
  <c r="BE74" i="5"/>
  <c r="BB82" i="5"/>
  <c r="BF82" i="5"/>
  <c r="BC90" i="5"/>
  <c r="AS98" i="5"/>
  <c r="BD98" i="5"/>
  <c r="AZ106" i="5"/>
  <c r="BE106" i="5"/>
  <c r="BB114" i="5"/>
  <c r="BF114" i="5"/>
  <c r="BC122" i="5"/>
  <c r="AS130" i="5"/>
  <c r="BD130" i="5"/>
  <c r="BE138" i="5"/>
  <c r="BD146" i="5"/>
  <c r="BF146" i="5"/>
  <c r="BB154" i="5"/>
  <c r="BC162" i="5"/>
  <c r="BE170" i="5"/>
  <c r="BD178" i="5"/>
  <c r="BF178" i="5"/>
  <c r="BB186" i="5"/>
  <c r="BC194" i="5"/>
  <c r="AX202" i="5"/>
  <c r="AT210" i="5"/>
  <c r="AU218" i="5"/>
  <c r="AX87" i="5"/>
  <c r="BF122" i="5"/>
  <c r="AV160" i="5"/>
  <c r="AY104" i="5"/>
  <c r="AV112" i="5"/>
  <c r="AW168" i="5"/>
  <c r="AW56" i="5"/>
  <c r="AZ121" i="5"/>
  <c r="BA153" i="5"/>
  <c r="AY169" i="5"/>
  <c r="BF225" i="5"/>
  <c r="BD75" i="5"/>
  <c r="BF115" i="5"/>
  <c r="BA211" i="5"/>
  <c r="BB173" i="5"/>
  <c r="BB197" i="5"/>
  <c r="BF205" i="5"/>
  <c r="AW104" i="5"/>
  <c r="AX110" i="5"/>
  <c r="AZ150" i="5"/>
  <c r="AW166" i="5"/>
  <c r="BE214" i="5"/>
  <c r="AW108" i="5"/>
  <c r="AZ52" i="5"/>
  <c r="BE52" i="5"/>
  <c r="AV60" i="5"/>
  <c r="BA68" i="5"/>
  <c r="BF68" i="5"/>
  <c r="AV84" i="5"/>
  <c r="AT84" i="5"/>
  <c r="AX92" i="5"/>
  <c r="AU92" i="5"/>
  <c r="AZ100" i="5"/>
  <c r="AV108" i="5"/>
  <c r="AT108" i="5"/>
  <c r="AX116" i="5"/>
  <c r="AY124" i="5"/>
  <c r="AW132" i="5"/>
  <c r="BA132" i="5"/>
  <c r="AZ140" i="5"/>
  <c r="BB140" i="5"/>
  <c r="BF148" i="5"/>
  <c r="BA156" i="5"/>
  <c r="BB164" i="5"/>
  <c r="AX172" i="5"/>
  <c r="BD172" i="5"/>
  <c r="AS180" i="5"/>
  <c r="AZ188" i="5"/>
  <c r="AT188" i="5"/>
  <c r="BF196" i="5"/>
  <c r="AV196" i="5"/>
  <c r="AZ212" i="5"/>
  <c r="AT212" i="5"/>
  <c r="BE220" i="5"/>
  <c r="AU220" i="5"/>
  <c r="AY60" i="5"/>
  <c r="BB47" i="5"/>
  <c r="AS55" i="5"/>
  <c r="AX63" i="5"/>
  <c r="BC63" i="5"/>
  <c r="AW71" i="5"/>
  <c r="AU79" i="5"/>
  <c r="AX79" i="5"/>
  <c r="BB87" i="5"/>
  <c r="AZ87" i="5"/>
  <c r="BD95" i="5"/>
  <c r="AX103" i="5"/>
  <c r="AT111" i="5"/>
  <c r="AY111" i="5"/>
  <c r="BD119" i="5"/>
  <c r="BE127" i="5"/>
  <c r="AT135" i="5"/>
  <c r="AY135" i="5"/>
  <c r="AT143" i="5"/>
  <c r="AV151" i="5"/>
  <c r="AX159" i="5"/>
  <c r="AW159" i="5"/>
  <c r="AX167" i="5"/>
  <c r="AY167" i="5"/>
  <c r="AT175" i="5"/>
  <c r="AV183" i="5"/>
  <c r="AX191" i="5"/>
  <c r="AW191" i="5"/>
  <c r="BC199" i="5"/>
  <c r="AT207" i="5"/>
  <c r="AW215" i="5"/>
  <c r="AU223" i="5"/>
  <c r="AV50" i="5"/>
  <c r="AT50" i="5"/>
  <c r="AW58" i="5"/>
  <c r="BF66" i="5"/>
  <c r="AZ66" i="5"/>
  <c r="AT74" i="5"/>
  <c r="AX74" i="5"/>
  <c r="AU82" i="5"/>
  <c r="AV90" i="5"/>
  <c r="BA98" i="5"/>
  <c r="AW98" i="5"/>
  <c r="AX106" i="5"/>
  <c r="AU114" i="5"/>
  <c r="AV122" i="5"/>
  <c r="BA130" i="5"/>
  <c r="AW130" i="5"/>
  <c r="BA138" i="5"/>
  <c r="AX138" i="5"/>
  <c r="AZ146" i="5"/>
  <c r="AU154" i="5"/>
  <c r="AV162" i="5"/>
  <c r="AW162" i="5"/>
  <c r="BA170" i="5"/>
  <c r="AX170" i="5"/>
  <c r="AT178" i="5"/>
  <c r="AZ178" i="5"/>
  <c r="AU186" i="5"/>
  <c r="AV194" i="5"/>
  <c r="AW194" i="5"/>
  <c r="BD202" i="5"/>
  <c r="AT144" i="5"/>
  <c r="BE81" i="5"/>
  <c r="BD97" i="5"/>
  <c r="AY185" i="5"/>
  <c r="BF57" i="5"/>
  <c r="BB139" i="5"/>
  <c r="BE195" i="5"/>
  <c r="BA64" i="5"/>
  <c r="BD125" i="5"/>
  <c r="AT133" i="5"/>
  <c r="BB57" i="5"/>
  <c r="BB110" i="5"/>
  <c r="BC158" i="5"/>
  <c r="BC206" i="5"/>
  <c r="BC71" i="5"/>
  <c r="AU87" i="5"/>
  <c r="AT52" i="5"/>
  <c r="AX52" i="5"/>
  <c r="BD60" i="5"/>
  <c r="BE76" i="5"/>
  <c r="BA76" i="5"/>
  <c r="BD84" i="5"/>
  <c r="BB84" i="5"/>
  <c r="BF92" i="5"/>
  <c r="BD108" i="5"/>
  <c r="BB108" i="5"/>
  <c r="BF116" i="5"/>
  <c r="AZ124" i="5"/>
  <c r="AV132" i="5"/>
  <c r="AT132" i="5"/>
  <c r="AV140" i="5"/>
  <c r="AY148" i="5"/>
  <c r="AZ156" i="5"/>
  <c r="AT156" i="5"/>
  <c r="BE164" i="5"/>
  <c r="AV164" i="5"/>
  <c r="BF172" i="5"/>
  <c r="AZ180" i="5"/>
  <c r="BA180" i="5"/>
  <c r="BB188" i="5"/>
  <c r="AY196" i="5"/>
  <c r="BD196" i="5"/>
  <c r="BA204" i="5"/>
  <c r="AW212" i="5"/>
  <c r="BB212" i="5"/>
  <c r="AX220" i="5"/>
  <c r="BC220" i="5"/>
  <c r="BA67" i="5"/>
  <c r="BA147" i="5"/>
  <c r="BE55" i="5"/>
  <c r="BG39" i="5"/>
  <c r="AU47" i="5"/>
  <c r="BA55" i="5"/>
  <c r="BF63" i="5"/>
  <c r="AV63" i="5"/>
  <c r="BE71" i="5"/>
  <c r="BC79" i="5"/>
  <c r="BF79" i="5"/>
  <c r="AV87" i="5"/>
  <c r="AW95" i="5"/>
  <c r="AU103" i="5"/>
  <c r="BF103" i="5"/>
  <c r="BB111" i="5"/>
  <c r="AZ111" i="5"/>
  <c r="AW119" i="5"/>
  <c r="AU127" i="5"/>
  <c r="AX127" i="5"/>
  <c r="BB135" i="5"/>
  <c r="AZ135" i="5"/>
  <c r="BC143" i="5"/>
  <c r="BB143" i="5"/>
  <c r="BD151" i="5"/>
  <c r="AU159" i="5"/>
  <c r="BE159" i="5"/>
  <c r="AZ167" i="5"/>
  <c r="BC175" i="5"/>
  <c r="BB175" i="5"/>
  <c r="BD183" i="5"/>
  <c r="AU191" i="5"/>
  <c r="BE191" i="5"/>
  <c r="BF199" i="5"/>
  <c r="BD207" i="5"/>
  <c r="BB207" i="5"/>
  <c r="BE215" i="5"/>
  <c r="BC223" i="5"/>
  <c r="AZ223" i="5"/>
  <c r="AT60" i="5"/>
  <c r="BD50" i="5"/>
  <c r="BB50" i="5"/>
  <c r="BE58" i="5"/>
  <c r="AU66" i="5"/>
  <c r="AS66" i="5"/>
  <c r="BB74" i="5"/>
  <c r="BF74" i="5"/>
  <c r="BC82" i="5"/>
  <c r="AS90" i="5"/>
  <c r="BD90" i="5"/>
  <c r="AZ98" i="5"/>
  <c r="BE98" i="5"/>
  <c r="BB106" i="5"/>
  <c r="BF106" i="5"/>
  <c r="BC114" i="5"/>
  <c r="AS122" i="5"/>
  <c r="BD122" i="5"/>
  <c r="AZ130" i="5"/>
  <c r="BE130" i="5"/>
  <c r="BD138" i="5"/>
  <c r="BF138" i="5"/>
  <c r="BB146" i="5"/>
  <c r="BD154" i="5"/>
  <c r="BC154" i="5"/>
  <c r="BA162" i="5"/>
  <c r="BE162" i="5"/>
  <c r="BD170" i="5"/>
  <c r="BF170" i="5"/>
  <c r="BB178" i="5"/>
  <c r="BD186" i="5"/>
  <c r="BC186" i="5"/>
  <c r="BA194" i="5"/>
  <c r="BE194" i="5"/>
  <c r="BD226" i="5"/>
  <c r="BD73" i="5"/>
  <c r="BB105" i="5"/>
  <c r="BF113" i="5"/>
  <c r="BA217" i="5"/>
  <c r="BC225" i="5"/>
  <c r="AZ99" i="5"/>
  <c r="BE107" i="5"/>
  <c r="BB115" i="5"/>
  <c r="AZ131" i="5"/>
  <c r="BA56" i="5"/>
  <c r="BG49" i="5"/>
  <c r="AU49" i="5"/>
  <c r="BD101" i="5"/>
  <c r="AY141" i="5"/>
  <c r="AW72" i="5"/>
  <c r="AZ64" i="5"/>
  <c r="AZ70" i="5"/>
  <c r="BF142" i="5"/>
  <c r="AS182" i="5"/>
  <c r="BB68" i="5"/>
  <c r="AY68" i="5"/>
  <c r="BA52" i="5"/>
  <c r="BF52" i="5"/>
  <c r="AW60" i="5"/>
  <c r="AV76" i="5"/>
  <c r="AT76" i="5"/>
  <c r="AX84" i="5"/>
  <c r="AY92" i="5"/>
  <c r="AW100" i="5"/>
  <c r="BA100" i="5"/>
  <c r="AX108" i="5"/>
  <c r="AY116" i="5"/>
  <c r="AW124" i="5"/>
  <c r="BD132" i="5"/>
  <c r="BB132" i="5"/>
  <c r="AX140" i="5"/>
  <c r="BD140" i="5"/>
  <c r="BB156" i="5"/>
  <c r="AX164" i="5"/>
  <c r="BD164" i="5"/>
  <c r="AY172" i="5"/>
  <c r="BE180" i="5"/>
  <c r="AT180" i="5"/>
  <c r="BE188" i="5"/>
  <c r="AV188" i="5"/>
  <c r="AW204" i="5"/>
  <c r="AT204" i="5"/>
  <c r="BE212" i="5"/>
  <c r="AU212" i="5"/>
  <c r="BF220" i="5"/>
  <c r="AV220" i="5"/>
  <c r="AX47" i="5"/>
  <c r="BC47" i="5"/>
  <c r="AT55" i="5"/>
  <c r="AY63" i="5"/>
  <c r="BD63" i="5"/>
  <c r="AX71" i="5"/>
  <c r="AT79" i="5"/>
  <c r="AY79" i="5"/>
  <c r="BD87" i="5"/>
  <c r="BA87" i="5"/>
  <c r="BE95" i="5"/>
  <c r="AT103" i="5"/>
  <c r="AY103" i="5"/>
  <c r="AV111" i="5"/>
  <c r="BE119" i="5"/>
  <c r="BC127" i="5"/>
  <c r="BF127" i="5"/>
  <c r="AV135" i="5"/>
  <c r="AV143" i="5"/>
  <c r="BC151" i="5"/>
  <c r="AW151" i="5"/>
  <c r="AY159" i="5"/>
  <c r="BC167" i="5"/>
  <c r="AT167" i="5"/>
  <c r="AV175" i="5"/>
  <c r="BC183" i="5"/>
  <c r="AW183" i="5"/>
  <c r="AY191" i="5"/>
  <c r="AV199" i="5"/>
  <c r="AT199" i="5"/>
  <c r="AW207" i="5"/>
  <c r="AU215" i="5"/>
  <c r="AY215" i="5"/>
  <c r="AV223" i="5"/>
  <c r="AS223" i="5"/>
  <c r="AW50" i="5"/>
  <c r="AU58" i="5"/>
  <c r="AY58" i="5"/>
  <c r="AX66" i="5"/>
  <c r="BA66" i="5"/>
  <c r="AU74" i="5"/>
  <c r="AY74" i="5"/>
  <c r="AV82" i="5"/>
  <c r="BA90" i="5"/>
  <c r="AW90" i="5"/>
  <c r="AT98" i="5"/>
  <c r="AX98" i="5"/>
  <c r="AU106" i="5"/>
  <c r="AV114" i="5"/>
  <c r="BA122" i="5"/>
  <c r="AW122" i="5"/>
  <c r="AX130" i="5"/>
  <c r="AT138" i="5"/>
  <c r="AZ138" i="5"/>
  <c r="AU146" i="5"/>
  <c r="BA154" i="5"/>
  <c r="AW154" i="5"/>
  <c r="BD162" i="5"/>
  <c r="AX162" i="5"/>
  <c r="AZ170" i="5"/>
  <c r="AU178" i="5"/>
  <c r="BA186" i="5"/>
  <c r="AW186" i="5"/>
  <c r="BD194" i="5"/>
  <c r="AX194" i="5"/>
  <c r="AV218" i="5"/>
  <c r="BB96" i="5"/>
  <c r="AX96" i="5"/>
  <c r="AS80" i="5"/>
  <c r="AW184" i="5"/>
  <c r="AV192" i="5"/>
  <c r="BA97" i="5"/>
  <c r="AV153" i="5"/>
  <c r="AX161" i="5"/>
  <c r="BD201" i="5"/>
  <c r="AZ209" i="5"/>
  <c r="AV64" i="5"/>
  <c r="BD56" i="5"/>
  <c r="AX123" i="5"/>
  <c r="BB179" i="5"/>
  <c r="BA48" i="5"/>
  <c r="BD77" i="5"/>
  <c r="BB109" i="5"/>
  <c r="BF117" i="5"/>
  <c r="BA221" i="5"/>
  <c r="AX221" i="5"/>
  <c r="AZ56" i="5"/>
  <c r="BE86" i="5"/>
  <c r="BE134" i="5"/>
  <c r="AU174" i="5"/>
  <c r="BF190" i="5"/>
  <c r="AY214" i="5"/>
  <c r="BE63" i="5"/>
  <c r="AT68" i="5"/>
  <c r="AZ47" i="5"/>
  <c r="AU52" i="5"/>
  <c r="AZ60" i="5"/>
  <c r="BE60" i="5"/>
  <c r="AV68" i="5"/>
  <c r="BD76" i="5"/>
  <c r="BB76" i="5"/>
  <c r="BF84" i="5"/>
  <c r="AZ92" i="5"/>
  <c r="AV100" i="5"/>
  <c r="AT100" i="5"/>
  <c r="BF108" i="5"/>
  <c r="AZ116" i="5"/>
  <c r="BE124" i="5"/>
  <c r="BA124" i="5"/>
  <c r="AX132" i="5"/>
  <c r="BF140" i="5"/>
  <c r="AZ148" i="5"/>
  <c r="BA148" i="5"/>
  <c r="BE156" i="5"/>
  <c r="AV156" i="5"/>
  <c r="BF164" i="5"/>
  <c r="BE172" i="5"/>
  <c r="BB180" i="5"/>
  <c r="AX188" i="5"/>
  <c r="BD188" i="5"/>
  <c r="BA196" i="5"/>
  <c r="AZ204" i="5"/>
  <c r="BB204" i="5"/>
  <c r="AX212" i="5"/>
  <c r="BC212" i="5"/>
  <c r="AY220" i="5"/>
  <c r="BD220" i="5"/>
  <c r="BA59" i="5"/>
  <c r="BF47" i="5"/>
  <c r="AV47" i="5"/>
  <c r="BB55" i="5"/>
  <c r="AU71" i="5"/>
  <c r="BF71" i="5"/>
  <c r="BB79" i="5"/>
  <c r="AZ79" i="5"/>
  <c r="AW87" i="5"/>
  <c r="AU95" i="5"/>
  <c r="AX95" i="5"/>
  <c r="BB103" i="5"/>
  <c r="AZ103" i="5"/>
  <c r="BD111" i="5"/>
  <c r="AX119" i="5"/>
  <c r="AT127" i="5"/>
  <c r="AY127" i="5"/>
  <c r="BD135" i="5"/>
  <c r="BD143" i="5"/>
  <c r="BE151" i="5"/>
  <c r="BC159" i="5"/>
  <c r="AZ159" i="5"/>
  <c r="BF167" i="5"/>
  <c r="BB167" i="5"/>
  <c r="BD175" i="5"/>
  <c r="BE183" i="5"/>
  <c r="BC191" i="5"/>
  <c r="AZ191" i="5"/>
  <c r="BD199" i="5"/>
  <c r="BB199" i="5"/>
  <c r="BE207" i="5"/>
  <c r="AX215" i="5"/>
  <c r="AZ215" i="5"/>
  <c r="BD223" i="5"/>
  <c r="BA223" i="5"/>
  <c r="BE50" i="5"/>
  <c r="AX58" i="5"/>
  <c r="AZ58" i="5"/>
  <c r="AV66" i="5"/>
  <c r="AT66" i="5"/>
  <c r="BC74" i="5"/>
  <c r="BA82" i="5"/>
  <c r="BD82" i="5"/>
  <c r="AZ90" i="5"/>
  <c r="BE90" i="5"/>
  <c r="BB98" i="5"/>
  <c r="BF98" i="5"/>
  <c r="BC106" i="5"/>
  <c r="BA114" i="5"/>
  <c r="BD114" i="5"/>
  <c r="AZ122" i="5"/>
  <c r="BE122" i="5"/>
  <c r="BB130" i="5"/>
  <c r="BF130" i="5"/>
  <c r="BB138" i="5"/>
  <c r="AS146" i="5"/>
  <c r="BC146" i="5"/>
  <c r="AS154" i="5"/>
  <c r="BE154" i="5"/>
  <c r="AS162" i="5"/>
  <c r="BF162" i="5"/>
  <c r="BB170" i="5"/>
  <c r="AS178" i="5"/>
  <c r="BC178" i="5"/>
  <c r="AS186" i="5"/>
  <c r="BE186" i="5"/>
  <c r="AS194" i="5"/>
  <c r="BF194" i="5"/>
  <c r="AX50" i="5"/>
  <c r="BG120" i="5"/>
  <c r="AS120" i="5"/>
  <c r="AX152" i="5"/>
  <c r="AY128" i="5"/>
  <c r="AZ224" i="5"/>
  <c r="AY125" i="5"/>
  <c r="BC67" i="5"/>
  <c r="BA73" i="5"/>
  <c r="BD89" i="5"/>
  <c r="BA193" i="5"/>
  <c r="AV56" i="5"/>
  <c r="BD48" i="5"/>
  <c r="BA51" i="5"/>
  <c r="BD99" i="5"/>
  <c r="AW139" i="5"/>
  <c r="BC195" i="5"/>
  <c r="BD203" i="5"/>
  <c r="BC219" i="5"/>
  <c r="BC69" i="5"/>
  <c r="BE54" i="5"/>
  <c r="BA101" i="5"/>
  <c r="AX133" i="5"/>
  <c r="AX165" i="5"/>
  <c r="BD205" i="5"/>
  <c r="AZ213" i="5"/>
  <c r="AZ48" i="5"/>
  <c r="AV78" i="5"/>
  <c r="BA158" i="5"/>
  <c r="BE149" i="5"/>
  <c r="AY52" i="5"/>
  <c r="BC52" i="5"/>
  <c r="AX60" i="5"/>
  <c r="BD68" i="5"/>
  <c r="AX76" i="5"/>
  <c r="AY84" i="5"/>
  <c r="AW92" i="5"/>
  <c r="BD100" i="5"/>
  <c r="BB100" i="5"/>
  <c r="AY108" i="5"/>
  <c r="AW116" i="5"/>
  <c r="AV124" i="5"/>
  <c r="AT124" i="5"/>
  <c r="BF132" i="5"/>
  <c r="AY140" i="5"/>
  <c r="BE148" i="5"/>
  <c r="AT148" i="5"/>
  <c r="AX156" i="5"/>
  <c r="BD156" i="5"/>
  <c r="AY164" i="5"/>
  <c r="BA172" i="5"/>
  <c r="AW180" i="5"/>
  <c r="AV180" i="5"/>
  <c r="BF188" i="5"/>
  <c r="AZ196" i="5"/>
  <c r="AT196" i="5"/>
  <c r="BE204" i="5"/>
  <c r="AU204" i="5"/>
  <c r="BF212" i="5"/>
  <c r="AV212" i="5"/>
  <c r="BC103" i="5"/>
  <c r="AU119" i="5"/>
  <c r="AY47" i="5"/>
  <c r="BD47" i="5"/>
  <c r="AU55" i="5"/>
  <c r="AT71" i="5"/>
  <c r="AY71" i="5"/>
  <c r="AV79" i="5"/>
  <c r="BE87" i="5"/>
  <c r="BC95" i="5"/>
  <c r="BF95" i="5"/>
  <c r="AV103" i="5"/>
  <c r="AW111" i="5"/>
  <c r="BC119" i="5"/>
  <c r="BF119" i="5"/>
  <c r="BB127" i="5"/>
  <c r="AZ127" i="5"/>
  <c r="AW135" i="5"/>
  <c r="BF143" i="5"/>
  <c r="AW143" i="5"/>
  <c r="BF151" i="5"/>
  <c r="AY151" i="5"/>
  <c r="BF159" i="5"/>
  <c r="AT159" i="5"/>
  <c r="AV167" i="5"/>
  <c r="BF175" i="5"/>
  <c r="AW175" i="5"/>
  <c r="BF183" i="5"/>
  <c r="AY183" i="5"/>
  <c r="BF191" i="5"/>
  <c r="AT191" i="5"/>
  <c r="AW199" i="5"/>
  <c r="BF207" i="5"/>
  <c r="AY207" i="5"/>
  <c r="BC215" i="5"/>
  <c r="AS215" i="5"/>
  <c r="AW223" i="5"/>
  <c r="AT223" i="5"/>
  <c r="AY50" i="5"/>
  <c r="BC58" i="5"/>
  <c r="AS58" i="5"/>
  <c r="BD66" i="5"/>
  <c r="BB66" i="5"/>
  <c r="AV74" i="5"/>
  <c r="AS82" i="5"/>
  <c r="AW82" i="5"/>
  <c r="AX90" i="5"/>
  <c r="AU98" i="5"/>
  <c r="AV106" i="5"/>
  <c r="AS114" i="5"/>
  <c r="AW114" i="5"/>
  <c r="AX122" i="5"/>
  <c r="AU130" i="5"/>
  <c r="AU138" i="5"/>
  <c r="AV146" i="5"/>
  <c r="AW146" i="5"/>
  <c r="AV154" i="5"/>
  <c r="AX154" i="5"/>
  <c r="AZ162" i="5"/>
  <c r="AU170" i="5"/>
  <c r="AV178" i="5"/>
  <c r="AW178" i="5"/>
  <c r="AV186" i="5"/>
  <c r="AX186" i="5"/>
  <c r="AZ194" i="5"/>
  <c r="BG103" i="5"/>
  <c r="BG137" i="5"/>
  <c r="BG133" i="5"/>
  <c r="BG64" i="5"/>
  <c r="BG192" i="5"/>
  <c r="BG160" i="5"/>
  <c r="BI190" i="3"/>
  <c r="BI191" i="3"/>
  <c r="BI193" i="3"/>
  <c r="BI194" i="3"/>
  <c r="BI195" i="3"/>
  <c r="BI196" i="3"/>
  <c r="BI197" i="3"/>
  <c r="BI198" i="3"/>
  <c r="BI199" i="3"/>
  <c r="BI201" i="3"/>
  <c r="BI202" i="3"/>
  <c r="BI203" i="3"/>
  <c r="BI204" i="3"/>
  <c r="BI205" i="3"/>
  <c r="BI206" i="3"/>
  <c r="BI207" i="3"/>
  <c r="BI208" i="3"/>
  <c r="BI210" i="3"/>
  <c r="BI211" i="3"/>
  <c r="BI212" i="3"/>
  <c r="BI213" i="3"/>
  <c r="BI214" i="3"/>
  <c r="BI215" i="3"/>
  <c r="BI218" i="3"/>
  <c r="BI219" i="3"/>
  <c r="BI220" i="3"/>
  <c r="BI221" i="3"/>
  <c r="BI222" i="3"/>
  <c r="BI223" i="3"/>
  <c r="BI224" i="3"/>
  <c r="BI226" i="3"/>
  <c r="BI227" i="3"/>
  <c r="BI228" i="3"/>
  <c r="BI229" i="3"/>
  <c r="BI230" i="3"/>
  <c r="BI231" i="3"/>
  <c r="BI232" i="3"/>
  <c r="BI234" i="3"/>
  <c r="BI143" i="3"/>
  <c r="BI145" i="3"/>
  <c r="BI146" i="3"/>
  <c r="BI148" i="3"/>
  <c r="BI149" i="3"/>
  <c r="BI150" i="3"/>
  <c r="BI151" i="3"/>
  <c r="BI152" i="3"/>
  <c r="BI155" i="3"/>
  <c r="BI156" i="3"/>
  <c r="BI157" i="3"/>
  <c r="BI158" i="3"/>
  <c r="BI159" i="3"/>
  <c r="BI164" i="3"/>
  <c r="BI165" i="3"/>
  <c r="BI166" i="3"/>
  <c r="BI167" i="3"/>
  <c r="BI168" i="3"/>
  <c r="BI172" i="3"/>
  <c r="BI173" i="3"/>
  <c r="BI174" i="3"/>
  <c r="BI175" i="3"/>
  <c r="BI176" i="3"/>
  <c r="BI180" i="3"/>
  <c r="BI181" i="3"/>
  <c r="BI182" i="3"/>
  <c r="BI183" i="3"/>
  <c r="BI184" i="3"/>
  <c r="BI187" i="3"/>
  <c r="BI96" i="3"/>
  <c r="BI97" i="3"/>
  <c r="BI98" i="3"/>
  <c r="BI99" i="3"/>
  <c r="BI100" i="3"/>
  <c r="BI101" i="3"/>
  <c r="BI102" i="3"/>
  <c r="BI103" i="3"/>
  <c r="BI104" i="3"/>
  <c r="BI106" i="3"/>
  <c r="BI107" i="3"/>
  <c r="BI109" i="3"/>
  <c r="BI110" i="3"/>
  <c r="BI111" i="3"/>
  <c r="BI112" i="3"/>
  <c r="BI113" i="3"/>
  <c r="BI117" i="3"/>
  <c r="BI118" i="3"/>
  <c r="BI119" i="3"/>
  <c r="BI120" i="3"/>
  <c r="BI123" i="3"/>
  <c r="BI125" i="3"/>
  <c r="BI126" i="3"/>
  <c r="BI127" i="3"/>
  <c r="BI128" i="3"/>
  <c r="BI129" i="3"/>
  <c r="BI134" i="3"/>
  <c r="BI135" i="3"/>
  <c r="BI136" i="3"/>
  <c r="BI139" i="3"/>
  <c r="BI49" i="3"/>
  <c r="BI50" i="3"/>
  <c r="BI51" i="3"/>
  <c r="BI52" i="3"/>
  <c r="BI53" i="3"/>
  <c r="BI54" i="3"/>
  <c r="BI55" i="3"/>
  <c r="BI56" i="3"/>
  <c r="BI57" i="3"/>
  <c r="BI58" i="3"/>
  <c r="BI59" i="3"/>
  <c r="BI60" i="3"/>
  <c r="BI61" i="3"/>
  <c r="BI62" i="3"/>
  <c r="BI63" i="3"/>
  <c r="BI64" i="3"/>
  <c r="BI65" i="3"/>
  <c r="BI68" i="3"/>
  <c r="BI69" i="3"/>
  <c r="BI70" i="3"/>
  <c r="BI71" i="3"/>
  <c r="BI72" i="3"/>
  <c r="BI73" i="3"/>
  <c r="BI78" i="3"/>
  <c r="BI79" i="3"/>
  <c r="BI80" i="3"/>
  <c r="BI81" i="3"/>
  <c r="BI84" i="3"/>
  <c r="BI86" i="3"/>
  <c r="BI87" i="3"/>
  <c r="BI88" i="3"/>
  <c r="BI89" i="3"/>
  <c r="BI92" i="3"/>
  <c r="BI216" i="3"/>
  <c r="BI217" i="3"/>
  <c r="BI225" i="3"/>
  <c r="BI233" i="3"/>
  <c r="BI192" i="3"/>
  <c r="BI200" i="3"/>
  <c r="BI209" i="3"/>
  <c r="BI169" i="3"/>
  <c r="BI154" i="3"/>
  <c r="BI171" i="3"/>
  <c r="BI177" i="3"/>
  <c r="BI178" i="3"/>
  <c r="BI153" i="3"/>
  <c r="BI144" i="3"/>
  <c r="BI160" i="3"/>
  <c r="BI161" i="3"/>
  <c r="BI179" i="3"/>
  <c r="BI162" i="3"/>
  <c r="BI185" i="3"/>
  <c r="BI170" i="3"/>
  <c r="BI147" i="3"/>
  <c r="BI163" i="3"/>
  <c r="BI186" i="3"/>
  <c r="BI116" i="3"/>
  <c r="BI132" i="3"/>
  <c r="BI115" i="3"/>
  <c r="BI133" i="3"/>
  <c r="BI105" i="3"/>
  <c r="BI121" i="3"/>
  <c r="BI122" i="3"/>
  <c r="BI137" i="3"/>
  <c r="BI138" i="3"/>
  <c r="BI114" i="3"/>
  <c r="BI130" i="3"/>
  <c r="BI131" i="3"/>
  <c r="BI108" i="3"/>
  <c r="BI124" i="3"/>
  <c r="BI140" i="3"/>
  <c r="BI74" i="3"/>
  <c r="BI75" i="3"/>
  <c r="BI93" i="3"/>
  <c r="BI77" i="3"/>
  <c r="BI82" i="3"/>
  <c r="BI83" i="3"/>
  <c r="BI76" i="3"/>
  <c r="BI66" i="3"/>
  <c r="BI67" i="3"/>
  <c r="BI85" i="3"/>
  <c r="BI90" i="3"/>
  <c r="BI91" i="3"/>
  <c r="BG45" i="5" l="1"/>
  <c r="BG31" i="5"/>
  <c r="BG44" i="5"/>
  <c r="BG40" i="5"/>
  <c r="BG12" i="5"/>
  <c r="AX34" i="5"/>
  <c r="BE18" i="5"/>
  <c r="AX42" i="5"/>
  <c r="BD4" i="5"/>
  <c r="BI18" i="3"/>
  <c r="BC23" i="5"/>
  <c r="AX11" i="5"/>
  <c r="BI32" i="3"/>
  <c r="AU10" i="5"/>
  <c r="BI11" i="3"/>
  <c r="BC31" i="5"/>
  <c r="AV7" i="5"/>
  <c r="AV44" i="5"/>
  <c r="BI40" i="3"/>
  <c r="BI24" i="3"/>
  <c r="BI8" i="3"/>
  <c r="AS18" i="5"/>
  <c r="AZ31" i="5"/>
  <c r="AW44" i="5"/>
  <c r="BB5" i="5"/>
  <c r="AV10" i="5"/>
  <c r="AX4" i="5"/>
  <c r="AS42" i="5"/>
  <c r="AS8" i="5"/>
  <c r="BA30" i="5"/>
  <c r="AY42" i="5"/>
  <c r="BA44" i="5"/>
  <c r="BC36" i="5"/>
  <c r="BI21" i="3"/>
  <c r="BI37" i="3"/>
  <c r="BF36" i="5"/>
  <c r="AY36" i="5"/>
  <c r="BI45" i="3"/>
  <c r="BI29" i="3"/>
  <c r="BI13" i="3"/>
  <c r="BF42" i="5"/>
  <c r="AT29" i="5"/>
  <c r="BA12" i="5"/>
  <c r="BB34" i="5"/>
  <c r="BE44" i="5"/>
  <c r="BB39" i="5"/>
  <c r="AU34" i="5"/>
  <c r="BI5" i="3"/>
  <c r="BD10" i="5"/>
  <c r="AT45" i="5"/>
  <c r="AZ24" i="5"/>
  <c r="BI35" i="3"/>
  <c r="BI3" i="3"/>
  <c r="BC32" i="5"/>
  <c r="AT21" i="5"/>
  <c r="AZ40" i="5"/>
  <c r="BI2" i="3"/>
  <c r="BD36" i="5"/>
  <c r="BC10" i="5"/>
  <c r="BA34" i="5"/>
  <c r="BB42" i="5"/>
  <c r="BC11" i="5"/>
  <c r="BE7" i="5"/>
  <c r="BI43" i="3"/>
  <c r="BB26" i="5"/>
  <c r="AX36" i="5"/>
  <c r="AX24" i="5"/>
  <c r="AU36" i="5"/>
  <c r="BD23" i="5"/>
  <c r="BA18" i="5"/>
  <c r="AU24" i="5"/>
  <c r="AY34" i="5"/>
  <c r="AS26" i="5"/>
  <c r="BE28" i="5"/>
  <c r="BI19" i="3"/>
  <c r="AW12" i="5"/>
  <c r="AZ15" i="5"/>
  <c r="BC41" i="5"/>
  <c r="BC7" i="5"/>
  <c r="BD18" i="5"/>
  <c r="BE32" i="5"/>
  <c r="AW8" i="5"/>
  <c r="BC21" i="5"/>
  <c r="BI34" i="3"/>
  <c r="AY12" i="5"/>
  <c r="BF26" i="5"/>
  <c r="AW42" i="5"/>
  <c r="AT46" i="5"/>
  <c r="BB45" i="5"/>
  <c r="BI16" i="3"/>
  <c r="AX7" i="5"/>
  <c r="AW36" i="5"/>
  <c r="BI27" i="3"/>
  <c r="AS34" i="5"/>
  <c r="AX10" i="5"/>
  <c r="BI42" i="3"/>
  <c r="BI26" i="3"/>
  <c r="BI10" i="3"/>
  <c r="BD26" i="5"/>
  <c r="AX15" i="5"/>
  <c r="AV26" i="5"/>
  <c r="AW4" i="5"/>
  <c r="BC13" i="5"/>
  <c r="BB31" i="5"/>
  <c r="AZ36" i="5"/>
  <c r="BF45" i="5"/>
  <c r="BE23" i="5"/>
  <c r="BA24" i="5"/>
  <c r="AT37" i="5"/>
  <c r="AX45" i="5"/>
  <c r="BE13" i="5"/>
  <c r="AX19" i="5"/>
  <c r="BF17" i="5"/>
  <c r="AX17" i="5"/>
  <c r="BC5" i="5"/>
  <c r="AU12" i="5"/>
  <c r="AX8" i="5"/>
  <c r="AY11" i="5"/>
  <c r="AW22" i="5"/>
  <c r="AS27" i="5"/>
  <c r="AT19" i="5"/>
  <c r="BA9" i="5"/>
  <c r="BF11" i="5"/>
  <c r="BC33" i="5"/>
  <c r="BA22" i="5"/>
  <c r="AS43" i="5"/>
  <c r="AV35" i="5"/>
  <c r="BE15" i="5"/>
  <c r="AT32" i="5"/>
  <c r="AZ43" i="5"/>
  <c r="AX25" i="5"/>
  <c r="AU20" i="5"/>
  <c r="AX13" i="5"/>
  <c r="AY38" i="5"/>
  <c r="AW14" i="5"/>
  <c r="BA3" i="5"/>
  <c r="AZ14" i="5"/>
  <c r="AT25" i="5"/>
  <c r="AV43" i="5"/>
  <c r="BA14" i="5"/>
  <c r="BD35" i="5"/>
  <c r="BD38" i="5"/>
  <c r="AV13" i="5"/>
  <c r="BD19" i="5"/>
  <c r="BB8" i="5"/>
  <c r="BA6" i="5"/>
  <c r="AZ29" i="5"/>
  <c r="BD5" i="5"/>
  <c r="BI44" i="3"/>
  <c r="BI36" i="3"/>
  <c r="BI28" i="3"/>
  <c r="BI20" i="3"/>
  <c r="BI12" i="3"/>
  <c r="BI4" i="3"/>
  <c r="BF34" i="5"/>
  <c r="BF7" i="5"/>
  <c r="AZ34" i="5"/>
  <c r="AU31" i="5"/>
  <c r="BD44" i="5"/>
  <c r="BF41" i="5"/>
  <c r="BC42" i="5"/>
  <c r="BA19" i="5"/>
  <c r="BE36" i="5"/>
  <c r="AT43" i="5"/>
  <c r="AZ42" i="5"/>
  <c r="AV28" i="5"/>
  <c r="AU15" i="5"/>
  <c r="AZ8" i="5"/>
  <c r="BC26" i="5"/>
  <c r="AU44" i="5"/>
  <c r="AW32" i="5"/>
  <c r="BE42" i="5"/>
  <c r="BE31" i="5"/>
  <c r="AV36" i="5"/>
  <c r="AX44" i="5"/>
  <c r="AS32" i="5"/>
  <c r="AV40" i="5"/>
  <c r="AZ44" i="5"/>
  <c r="AU37" i="5"/>
  <c r="AX37" i="5"/>
  <c r="AV31" i="5"/>
  <c r="AW26" i="5"/>
  <c r="BE37" i="5"/>
  <c r="AT16" i="5"/>
  <c r="BC16" i="5"/>
  <c r="BE40" i="5"/>
  <c r="BF3" i="5"/>
  <c r="BD25" i="5"/>
  <c r="AU29" i="5"/>
  <c r="BF30" i="5"/>
  <c r="BD17" i="5"/>
  <c r="BC4" i="5"/>
  <c r="AS45" i="5"/>
  <c r="AX40" i="5"/>
  <c r="BE21" i="5"/>
  <c r="BF38" i="5"/>
  <c r="AU11" i="5"/>
  <c r="AY43" i="5"/>
  <c r="BF43" i="5"/>
  <c r="BB25" i="5"/>
  <c r="AZ30" i="5"/>
  <c r="BE22" i="5"/>
  <c r="AW19" i="5"/>
  <c r="BD24" i="5"/>
  <c r="BC38" i="5"/>
  <c r="BE38" i="5"/>
  <c r="AZ7" i="5"/>
  <c r="BA17" i="5"/>
  <c r="BC46" i="5"/>
  <c r="BD16" i="5"/>
  <c r="BB27" i="5"/>
  <c r="BC24" i="5"/>
  <c r="AU6" i="5"/>
  <c r="AT22" i="5"/>
  <c r="AW25" i="5"/>
  <c r="AX22" i="5"/>
  <c r="AV24" i="5"/>
  <c r="BC6" i="5"/>
  <c r="AW39" i="5"/>
  <c r="BB41" i="5"/>
  <c r="BA46" i="5"/>
  <c r="AS37" i="5"/>
  <c r="AT27" i="5"/>
  <c r="AV32" i="5"/>
  <c r="BB32" i="5"/>
  <c r="AU4" i="5"/>
  <c r="BB46" i="5"/>
  <c r="AV16" i="5"/>
  <c r="AZ46" i="5"/>
  <c r="BD32" i="5"/>
  <c r="BC34" i="5"/>
  <c r="BF40" i="5"/>
  <c r="BB23" i="5"/>
  <c r="BA25" i="5"/>
  <c r="BC22" i="5"/>
  <c r="AZ6" i="5"/>
  <c r="BF27" i="5"/>
  <c r="AW37" i="5"/>
  <c r="AU43" i="5"/>
  <c r="BF6" i="5"/>
  <c r="AV41" i="5"/>
  <c r="BB3" i="5"/>
  <c r="BF22" i="5"/>
  <c r="BB30" i="5"/>
  <c r="AY18" i="5"/>
  <c r="BB24" i="5"/>
  <c r="AV17" i="5"/>
  <c r="BC27" i="5"/>
  <c r="AX14" i="5"/>
  <c r="BA39" i="5"/>
  <c r="AU21" i="5"/>
  <c r="AU40" i="5"/>
  <c r="AW5" i="5"/>
  <c r="AW9" i="5"/>
  <c r="AS23" i="5"/>
  <c r="AV22" i="5"/>
  <c r="AS7" i="5"/>
  <c r="BC35" i="5"/>
  <c r="AY40" i="5"/>
  <c r="AY5" i="5"/>
  <c r="AX21" i="5"/>
  <c r="BE25" i="5"/>
  <c r="BD33" i="5"/>
  <c r="AT40" i="5"/>
  <c r="AS11" i="5"/>
  <c r="BD28" i="5"/>
  <c r="BD20" i="5"/>
  <c r="AY8" i="5"/>
  <c r="BE17" i="5"/>
  <c r="BB14" i="5"/>
  <c r="BF9" i="5"/>
  <c r="AT18" i="5"/>
  <c r="AT26" i="5"/>
  <c r="AT23" i="5"/>
  <c r="AX28" i="5"/>
  <c r="BE5" i="5"/>
  <c r="BD34" i="5"/>
  <c r="AX20" i="5"/>
  <c r="BF18" i="5"/>
  <c r="AT34" i="5"/>
  <c r="AU39" i="5"/>
  <c r="AW28" i="5"/>
  <c r="AZ32" i="5"/>
  <c r="BC43" i="5"/>
  <c r="AT44" i="5"/>
  <c r="BC28" i="5"/>
  <c r="BB35" i="5"/>
  <c r="BB29" i="5"/>
  <c r="BA31" i="5"/>
  <c r="AX23" i="5"/>
  <c r="AW38" i="5"/>
  <c r="AX18" i="5"/>
  <c r="BA32" i="5"/>
  <c r="BA27" i="5"/>
  <c r="AT4" i="5"/>
  <c r="AW27" i="5"/>
  <c r="AV33" i="5"/>
  <c r="BD46" i="5"/>
  <c r="AS25" i="5"/>
  <c r="AY27" i="5"/>
  <c r="AV38" i="5"/>
  <c r="AV19" i="5"/>
  <c r="AV37" i="5"/>
  <c r="AV45" i="5"/>
  <c r="AS33" i="5"/>
  <c r="AS9" i="5"/>
  <c r="AZ35" i="5"/>
  <c r="BE27" i="5"/>
  <c r="BE35" i="5"/>
  <c r="AW45" i="5"/>
  <c r="AU41" i="5"/>
  <c r="AW13" i="5"/>
  <c r="AU35" i="5"/>
  <c r="BD37" i="5"/>
  <c r="AS19" i="5"/>
  <c r="AX29" i="5"/>
  <c r="AZ19" i="5"/>
  <c r="AY9" i="5"/>
  <c r="AS20" i="5"/>
  <c r="AZ9" i="5"/>
  <c r="AY37" i="5"/>
  <c r="BE46" i="5"/>
  <c r="BB44" i="5"/>
  <c r="AZ23" i="5"/>
  <c r="AZ21" i="5"/>
  <c r="AU19" i="5"/>
  <c r="BA5" i="5"/>
  <c r="AT8" i="5"/>
  <c r="BA38" i="5"/>
  <c r="AW31" i="5"/>
  <c r="AW33" i="5"/>
  <c r="BD3" i="5"/>
  <c r="BB40" i="5"/>
  <c r="AZ37" i="5"/>
  <c r="AZ39" i="5"/>
  <c r="BB6" i="5"/>
  <c r="BB11" i="5"/>
  <c r="AW11" i="5"/>
  <c r="AX38" i="5"/>
  <c r="AV15" i="5"/>
  <c r="AS36" i="5"/>
  <c r="AU23" i="5"/>
  <c r="BA20" i="5"/>
  <c r="AX43" i="5"/>
  <c r="BE34" i="5"/>
  <c r="BI41" i="3"/>
  <c r="BI33" i="3"/>
  <c r="BI25" i="3"/>
  <c r="BI17" i="3"/>
  <c r="BI9" i="3"/>
  <c r="AU18" i="5"/>
  <c r="AT39" i="5"/>
  <c r="BA36" i="5"/>
  <c r="AV27" i="5"/>
  <c r="BB10" i="5"/>
  <c r="BD7" i="5"/>
  <c r="BA28" i="5"/>
  <c r="AU26" i="5"/>
  <c r="BC15" i="5"/>
  <c r="AT20" i="5"/>
  <c r="BA26" i="5"/>
  <c r="BC44" i="5"/>
  <c r="AZ10" i="5"/>
  <c r="AV39" i="5"/>
  <c r="BF20" i="5"/>
  <c r="AY26" i="5"/>
  <c r="BC39" i="5"/>
  <c r="BF12" i="5"/>
  <c r="BE2" i="5"/>
  <c r="AV34" i="5"/>
  <c r="BD31" i="5"/>
  <c r="BE20" i="5"/>
  <c r="AS35" i="5"/>
  <c r="AW20" i="5"/>
  <c r="BF35" i="5"/>
  <c r="AS39" i="5"/>
  <c r="BF15" i="5"/>
  <c r="BC8" i="5"/>
  <c r="AS3" i="5"/>
  <c r="AT35" i="5"/>
  <c r="AS17" i="5"/>
  <c r="AT24" i="5"/>
  <c r="AX35" i="5"/>
  <c r="BB21" i="5"/>
  <c r="AY13" i="5"/>
  <c r="AU45" i="5"/>
  <c r="AV5" i="5"/>
  <c r="BC12" i="5"/>
  <c r="BB19" i="5"/>
  <c r="BB22" i="5"/>
  <c r="AX5" i="5"/>
  <c r="AX6" i="5"/>
  <c r="BA43" i="5"/>
  <c r="AU3" i="5"/>
  <c r="BD27" i="5"/>
  <c r="BC20" i="5"/>
  <c r="AT11" i="5"/>
  <c r="BE33" i="5"/>
  <c r="BC14" i="5"/>
  <c r="BB12" i="5"/>
  <c r="BE43" i="5"/>
  <c r="BA45" i="5"/>
  <c r="AV21" i="5"/>
  <c r="AU17" i="5"/>
  <c r="AY25" i="5"/>
  <c r="BB38" i="5"/>
  <c r="AS28" i="5"/>
  <c r="AZ45" i="5"/>
  <c r="BB9" i="5"/>
  <c r="BF33" i="5"/>
  <c r="AS31" i="5"/>
  <c r="AT38" i="5"/>
  <c r="AV11" i="5"/>
  <c r="BA21" i="5"/>
  <c r="AZ41" i="5"/>
  <c r="BF32" i="5"/>
  <c r="AZ25" i="5"/>
  <c r="BB7" i="5"/>
  <c r="AZ11" i="5"/>
  <c r="BF39" i="5"/>
  <c r="AZ20" i="5"/>
  <c r="AZ16" i="5"/>
  <c r="BB18" i="5"/>
  <c r="AX39" i="5"/>
  <c r="AZ12" i="5"/>
  <c r="BA16" i="5"/>
  <c r="BE8" i="5"/>
  <c r="BE26" i="5"/>
  <c r="AX31" i="5"/>
  <c r="AX12" i="5"/>
  <c r="BC25" i="5"/>
  <c r="AW6" i="5"/>
  <c r="AY28" i="5"/>
  <c r="BE12" i="5"/>
  <c r="AS6" i="5"/>
  <c r="AY7" i="5"/>
  <c r="AV30" i="5"/>
  <c r="AU8" i="5"/>
  <c r="AU16" i="5"/>
  <c r="AU32" i="5"/>
  <c r="AT17" i="5"/>
  <c r="AT15" i="5"/>
  <c r="BD14" i="5"/>
  <c r="BF46" i="5"/>
  <c r="BC37" i="5"/>
  <c r="BF37" i="5"/>
  <c r="AX16" i="5"/>
  <c r="BD21" i="5"/>
  <c r="AV14" i="5"/>
  <c r="AY45" i="5"/>
  <c r="AV25" i="5"/>
  <c r="BB43" i="5"/>
  <c r="AX30" i="5"/>
  <c r="AY3" i="5"/>
  <c r="AU9" i="5"/>
  <c r="AW7" i="5"/>
  <c r="BD29" i="5"/>
  <c r="AT33" i="5"/>
  <c r="AU27" i="5"/>
  <c r="AX41" i="5"/>
  <c r="BA37" i="5"/>
  <c r="AY29" i="5"/>
  <c r="AZ27" i="5"/>
  <c r="AU33" i="5"/>
  <c r="BE11" i="5"/>
  <c r="BD45" i="5"/>
  <c r="AW46" i="5"/>
  <c r="AS29" i="5"/>
  <c r="BA23" i="5"/>
  <c r="BD6" i="5"/>
  <c r="AZ13" i="5"/>
  <c r="BE41" i="5"/>
  <c r="AY14" i="5"/>
  <c r="AV4" i="5"/>
  <c r="BC17" i="5"/>
  <c r="BC3" i="5"/>
  <c r="BB16" i="5"/>
  <c r="BD13" i="5"/>
  <c r="AY22" i="5"/>
  <c r="AT31" i="5"/>
  <c r="AY6" i="5"/>
  <c r="BD8" i="5"/>
  <c r="AZ33" i="5"/>
  <c r="BB15" i="5"/>
  <c r="BE3" i="5"/>
  <c r="AZ22" i="5"/>
  <c r="BD39" i="5"/>
  <c r="BD40" i="5"/>
  <c r="AS41" i="5"/>
  <c r="AT30" i="5"/>
  <c r="AU5" i="5"/>
  <c r="BE19" i="5"/>
  <c r="BC40" i="5"/>
  <c r="BF14" i="5"/>
  <c r="AV6" i="5"/>
  <c r="BF5" i="5"/>
  <c r="AV46" i="5"/>
  <c r="AX9" i="5"/>
  <c r="BA33" i="5"/>
  <c r="AS44" i="5"/>
  <c r="BD41" i="5"/>
  <c r="AZ3" i="5"/>
  <c r="BF21" i="5"/>
  <c r="AW43" i="5"/>
  <c r="AT12" i="5"/>
  <c r="BC30" i="5"/>
  <c r="AW3" i="5"/>
  <c r="AS14" i="5"/>
  <c r="BA13" i="5"/>
  <c r="AT9" i="5"/>
  <c r="BA41" i="5"/>
  <c r="AY32" i="5"/>
  <c r="BF8" i="5"/>
  <c r="BE14" i="5"/>
  <c r="AT28" i="5"/>
  <c r="AY33" i="5"/>
  <c r="AZ17" i="5"/>
  <c r="BF13" i="5"/>
  <c r="AU25" i="5"/>
  <c r="BC19" i="5"/>
  <c r="AX33" i="5"/>
  <c r="BE6" i="5"/>
  <c r="AV3" i="5"/>
  <c r="BA7" i="5"/>
  <c r="BD11" i="5"/>
  <c r="BD43" i="5"/>
  <c r="BF24" i="5"/>
  <c r="AU46" i="5"/>
  <c r="AV9" i="5"/>
  <c r="BI39" i="3"/>
  <c r="BI31" i="3"/>
  <c r="BI23" i="3"/>
  <c r="BI15" i="3"/>
  <c r="BI7" i="3"/>
  <c r="AT42" i="5"/>
  <c r="BC18" i="5"/>
  <c r="AV23" i="5"/>
  <c r="BE4" i="5"/>
  <c r="AT13" i="5"/>
  <c r="AY19" i="5"/>
  <c r="BB20" i="5"/>
  <c r="BE39" i="5"/>
  <c r="AT10" i="5"/>
  <c r="AT7" i="5"/>
  <c r="AW18" i="5"/>
  <c r="BF28" i="5"/>
  <c r="AU42" i="5"/>
  <c r="AY31" i="5"/>
  <c r="BA4" i="5"/>
  <c r="BD22" i="5"/>
  <c r="BA8" i="5"/>
  <c r="AV18" i="5"/>
  <c r="BF31" i="5"/>
  <c r="BE30" i="5"/>
  <c r="BE16" i="5"/>
  <c r="AZ18" i="5"/>
  <c r="BF23" i="5"/>
  <c r="BF4" i="5"/>
  <c r="BB4" i="5"/>
  <c r="AS38" i="5"/>
  <c r="BI46" i="3"/>
  <c r="BI38" i="3"/>
  <c r="BI30" i="3"/>
  <c r="BI22" i="3"/>
  <c r="BI14" i="3"/>
  <c r="BI6" i="3"/>
  <c r="AV42" i="5"/>
  <c r="AX26" i="5"/>
  <c r="BD15" i="5"/>
  <c r="AV12" i="5"/>
  <c r="BB33" i="5"/>
  <c r="BA40" i="5"/>
  <c r="BA42" i="5"/>
  <c r="BB28" i="5"/>
  <c r="AS40" i="5"/>
  <c r="BF10" i="5"/>
  <c r="AY44" i="5"/>
  <c r="BA10" i="5"/>
  <c r="AY39" i="5"/>
  <c r="AZ28" i="5"/>
  <c r="AW34" i="5"/>
  <c r="AU7" i="5"/>
  <c r="BB37" i="5"/>
  <c r="AY23" i="5"/>
  <c r="BF44" i="5"/>
  <c r="AT36" i="5"/>
  <c r="AX3" i="5"/>
  <c r="BC45" i="5"/>
  <c r="BE24" i="5"/>
  <c r="BE10" i="5"/>
  <c r="AZ4" i="5"/>
  <c r="BC9" i="5"/>
  <c r="AX27" i="5"/>
  <c r="AS12" i="5"/>
  <c r="BD30" i="5"/>
  <c r="BD42" i="5"/>
  <c r="AW40" i="5"/>
  <c r="AS30" i="5"/>
  <c r="AT41" i="5"/>
  <c r="AS10" i="5"/>
  <c r="AT5" i="5"/>
  <c r="AT3" i="5"/>
  <c r="AX46" i="5"/>
  <c r="BF19" i="5"/>
  <c r="AU38" i="5"/>
  <c r="BE29" i="5"/>
  <c r="AS22" i="5"/>
  <c r="AY46" i="5"/>
  <c r="BF25" i="5"/>
  <c r="BA35" i="5"/>
  <c r="BA29" i="5"/>
  <c r="AY20" i="5"/>
  <c r="AU14" i="5"/>
  <c r="AT14" i="5"/>
  <c r="AX32" i="5"/>
  <c r="AV29" i="5"/>
  <c r="AS5" i="5"/>
  <c r="AS46" i="5"/>
  <c r="BD9" i="5"/>
  <c r="BA15" i="5"/>
  <c r="BE9" i="5"/>
  <c r="AW23" i="5"/>
  <c r="AU22" i="5"/>
  <c r="AU30" i="5"/>
  <c r="AY4" i="5"/>
  <c r="AZ38" i="5"/>
  <c r="BD12" i="5"/>
  <c r="AV8" i="5"/>
  <c r="AV20" i="5"/>
  <c r="BA11" i="5"/>
  <c r="AU28" i="5"/>
  <c r="BF29" i="5"/>
  <c r="BB17" i="5"/>
  <c r="BB36" i="5"/>
  <c r="BF16" i="5"/>
  <c r="AZ26" i="5"/>
  <c r="AZ5" i="5"/>
  <c r="BE21" i="3"/>
  <c r="AX3" i="3"/>
  <c r="AY41" i="3"/>
  <c r="BE19" i="3"/>
  <c r="BB38" i="3"/>
  <c r="AY38" i="3"/>
  <c r="AU22" i="3"/>
  <c r="AU14" i="3"/>
  <c r="AU27" i="3"/>
  <c r="AU24" i="3"/>
  <c r="BA30" i="3"/>
  <c r="AU38" i="3"/>
  <c r="BE27" i="3"/>
  <c r="BG9" i="3"/>
  <c r="AX14" i="3"/>
  <c r="BA37" i="3"/>
  <c r="BA9" i="3"/>
  <c r="BA45" i="3"/>
  <c r="AW27" i="3"/>
  <c r="BG8" i="3"/>
  <c r="BE8" i="3"/>
  <c r="BD13" i="3"/>
  <c r="BB13" i="5"/>
  <c r="BC4" i="3"/>
  <c r="BA41" i="3"/>
  <c r="AY24" i="3"/>
  <c r="BA5" i="3"/>
  <c r="BF40" i="3"/>
  <c r="AV20" i="3"/>
  <c r="BB28" i="3"/>
  <c r="BC44" i="3"/>
  <c r="AY27" i="3"/>
  <c r="AX5" i="3"/>
  <c r="BE35" i="3"/>
  <c r="BA13" i="3"/>
  <c r="BE24" i="3"/>
  <c r="BG6" i="3"/>
  <c r="BF30" i="3"/>
  <c r="BB19" i="3"/>
  <c r="BG40" i="3"/>
  <c r="AU43" i="3"/>
  <c r="BA29" i="3"/>
  <c r="AW11" i="3"/>
  <c r="BA14" i="3"/>
  <c r="BE5" i="3"/>
  <c r="AX30" i="3"/>
  <c r="BG34" i="3"/>
  <c r="AW45" i="3"/>
  <c r="BA27" i="3"/>
  <c r="BA11" i="3"/>
  <c r="BB32" i="3"/>
  <c r="BB16" i="3"/>
  <c r="AV23" i="3"/>
  <c r="BB4" i="3"/>
  <c r="AW20" i="3"/>
  <c r="BG39" i="3"/>
  <c r="BE23" i="3"/>
  <c r="BC10" i="3"/>
  <c r="AX34" i="3"/>
  <c r="AX25" i="3"/>
  <c r="AW4" i="3"/>
  <c r="BC28" i="3"/>
  <c r="AY44" i="3"/>
  <c r="AU7" i="3"/>
  <c r="BA31" i="3"/>
  <c r="AY18" i="3"/>
  <c r="BA34" i="3"/>
  <c r="BD3" i="3"/>
  <c r="BD35" i="3"/>
  <c r="AW40" i="3"/>
  <c r="AW24" i="3"/>
  <c r="AW8" i="3"/>
  <c r="BE37" i="3"/>
  <c r="AW21" i="3"/>
  <c r="AW5" i="3"/>
  <c r="BD25" i="3"/>
  <c r="BD9" i="3"/>
  <c r="BB12" i="3"/>
  <c r="AW28" i="3"/>
  <c r="BH44" i="3"/>
  <c r="BE7" i="3"/>
  <c r="BF31" i="3"/>
  <c r="BA18" i="3"/>
  <c r="AX24" i="3"/>
  <c r="BF11" i="3"/>
  <c r="BG32" i="3"/>
  <c r="AW19" i="3"/>
  <c r="BE3" i="3"/>
  <c r="BA38" i="3"/>
  <c r="BA22" i="3"/>
  <c r="BA6" i="3"/>
  <c r="BA35" i="3"/>
  <c r="BA19" i="3"/>
  <c r="BA3" i="3"/>
  <c r="BB40" i="3"/>
  <c r="BB24" i="3"/>
  <c r="BF6" i="3"/>
  <c r="BC12" i="3"/>
  <c r="BB36" i="3"/>
  <c r="BA39" i="3"/>
  <c r="AU18" i="3"/>
  <c r="AV19" i="3"/>
  <c r="BD22" i="3"/>
  <c r="AX7" i="3"/>
  <c r="BC9" i="3"/>
  <c r="AV10" i="3"/>
  <c r="BC17" i="3"/>
  <c r="AX19" i="3"/>
  <c r="BG19" i="3"/>
  <c r="AV22" i="3"/>
  <c r="BA28" i="3"/>
  <c r="AV30" i="3"/>
  <c r="BG31" i="3"/>
  <c r="AX35" i="3"/>
  <c r="BC37" i="3"/>
  <c r="AU40" i="3"/>
  <c r="AX41" i="3"/>
  <c r="AU44" i="3"/>
  <c r="BD44" i="3"/>
  <c r="AX43" i="3"/>
  <c r="AX11" i="3"/>
  <c r="AU46" i="3"/>
  <c r="AY32" i="3"/>
  <c r="BA17" i="3"/>
  <c r="BB46" i="3"/>
  <c r="AU35" i="3"/>
  <c r="BG17" i="3"/>
  <c r="AU32" i="3"/>
  <c r="AU16" i="3"/>
  <c r="BF38" i="3"/>
  <c r="BF22" i="3"/>
  <c r="AX6" i="3"/>
  <c r="AW12" i="3"/>
  <c r="BC36" i="3"/>
  <c r="AW15" i="3"/>
  <c r="AU39" i="3"/>
  <c r="AW10" i="3"/>
  <c r="AX26" i="3"/>
  <c r="AX42" i="3"/>
  <c r="BF9" i="3"/>
  <c r="BE32" i="3"/>
  <c r="BE16" i="3"/>
  <c r="AY46" i="3"/>
  <c r="AY30" i="3"/>
  <c r="BE13" i="3"/>
  <c r="AX38" i="3"/>
  <c r="BD21" i="3"/>
  <c r="BD5" i="3"/>
  <c r="BB20" i="3"/>
  <c r="BE36" i="3"/>
  <c r="AX15" i="3"/>
  <c r="BF39" i="3"/>
  <c r="BG26" i="3"/>
  <c r="BC42" i="3"/>
  <c r="AU41" i="3"/>
  <c r="AU37" i="3"/>
  <c r="BD24" i="3"/>
  <c r="AZ45" i="3"/>
  <c r="AW32" i="3"/>
  <c r="AW16" i="3"/>
  <c r="BE45" i="3"/>
  <c r="AW29" i="3"/>
  <c r="AW13" i="3"/>
  <c r="AU13" i="5"/>
  <c r="BD33" i="3"/>
  <c r="BD17" i="3"/>
  <c r="BC20" i="3"/>
  <c r="BG10" i="3"/>
  <c r="BA26" i="3"/>
  <c r="AX17" i="3"/>
  <c r="BB22" i="3"/>
  <c r="BB30" i="3"/>
  <c r="BA16" i="3"/>
  <c r="BB33" i="3"/>
  <c r="AY35" i="3"/>
  <c r="AX4" i="3"/>
  <c r="AU17" i="3"/>
  <c r="AX37" i="3"/>
  <c r="BB11" i="3"/>
  <c r="AU21" i="3"/>
  <c r="BA20" i="3"/>
  <c r="AV16" i="3"/>
  <c r="BB17" i="3"/>
  <c r="BF3" i="3"/>
  <c r="BB15" i="3"/>
  <c r="BE12" i="3"/>
  <c r="AY28" i="3"/>
  <c r="AW44" i="3"/>
  <c r="BD31" i="3"/>
  <c r="BG23" i="3"/>
  <c r="BF7" i="3"/>
  <c r="AU31" i="3"/>
  <c r="BC39" i="3"/>
  <c r="BE10" i="3"/>
  <c r="BD10" i="3"/>
  <c r="AV18" i="3"/>
  <c r="BC26" i="3"/>
  <c r="BB34" i="3"/>
  <c r="AY42" i="3"/>
  <c r="AX32" i="3"/>
  <c r="AU45" i="3"/>
  <c r="AY15" i="3"/>
  <c r="AX33" i="3"/>
  <c r="AU9" i="3"/>
  <c r="BE14" i="3"/>
  <c r="BF17" i="3"/>
  <c r="BC41" i="3"/>
  <c r="BA32" i="3"/>
  <c r="AX8" i="3"/>
  <c r="BB26" i="3"/>
  <c r="BB21" i="3"/>
  <c r="AY31" i="3"/>
  <c r="BD15" i="3"/>
  <c r="BE4" i="3"/>
  <c r="BE20" i="3"/>
  <c r="AX36" i="3"/>
  <c r="AZ6" i="3"/>
  <c r="BH6" i="3"/>
  <c r="AZ8" i="3"/>
  <c r="BH8" i="3"/>
  <c r="AZ10" i="3"/>
  <c r="AZ13" i="3"/>
  <c r="AZ16" i="3"/>
  <c r="AZ21" i="3"/>
  <c r="BH22" i="3"/>
  <c r="AZ23" i="3"/>
  <c r="BH23" i="3"/>
  <c r="BH25" i="3"/>
  <c r="AZ26" i="3"/>
  <c r="AZ31" i="3"/>
  <c r="AZ32" i="3"/>
  <c r="AZ36" i="3"/>
  <c r="BH37" i="3"/>
  <c r="AZ38" i="3"/>
  <c r="AZ40" i="3"/>
  <c r="AZ42" i="3"/>
  <c r="BH42" i="3"/>
  <c r="AV46" i="3"/>
  <c r="BE46" i="3"/>
  <c r="AZ24" i="3"/>
  <c r="BE43" i="3"/>
  <c r="AW35" i="3"/>
  <c r="BA25" i="3"/>
  <c r="BG16" i="3"/>
  <c r="AY8" i="3"/>
  <c r="AV35" i="3"/>
  <c r="BG45" i="3"/>
  <c r="BE45" i="5"/>
  <c r="BG37" i="3"/>
  <c r="BG29" i="3"/>
  <c r="BG21" i="3"/>
  <c r="BG13" i="3"/>
  <c r="BG5" i="3"/>
  <c r="BE41" i="3"/>
  <c r="BE33" i="3"/>
  <c r="BE25" i="3"/>
  <c r="BE17" i="3"/>
  <c r="BE9" i="3"/>
  <c r="BD45" i="3"/>
  <c r="BD37" i="3"/>
  <c r="AV29" i="3"/>
  <c r="AV21" i="3"/>
  <c r="AV13" i="3"/>
  <c r="AV5" i="3"/>
  <c r="BA12" i="3"/>
  <c r="AY4" i="3"/>
  <c r="AY12" i="3"/>
  <c r="BG20" i="3"/>
  <c r="BG28" i="3"/>
  <c r="BF36" i="3"/>
  <c r="BD28" i="3"/>
  <c r="AV7" i="3"/>
  <c r="BH15" i="3"/>
  <c r="AU23" i="3"/>
  <c r="BC31" i="3"/>
  <c r="BH10" i="3"/>
  <c r="AW18" i="3"/>
  <c r="BD18" i="3"/>
  <c r="AV26" i="3"/>
  <c r="AU34" i="3"/>
  <c r="BG42" i="3"/>
  <c r="BH29" i="3"/>
  <c r="BF37" i="3"/>
  <c r="AZ9" i="3"/>
  <c r="AY19" i="3"/>
  <c r="AZ29" i="3"/>
  <c r="BB3" i="3"/>
  <c r="AX13" i="3"/>
  <c r="BB14" i="3"/>
  <c r="BE38" i="3"/>
  <c r="AW30" i="3"/>
  <c r="BF12" i="3"/>
  <c r="BG15" i="3"/>
  <c r="BB9" i="3"/>
  <c r="BB29" i="3"/>
  <c r="BB39" i="3"/>
  <c r="BH24" i="3"/>
  <c r="AW43" i="3"/>
  <c r="BA33" i="3"/>
  <c r="BG24" i="3"/>
  <c r="AY16" i="3"/>
  <c r="AU6" i="3"/>
  <c r="BH41" i="3"/>
  <c r="BH33" i="3"/>
  <c r="AY37" i="3"/>
  <c r="AY29" i="3"/>
  <c r="AW29" i="5"/>
  <c r="AY21" i="3"/>
  <c r="AY13" i="3"/>
  <c r="BC3" i="3"/>
  <c r="AW41" i="3"/>
  <c r="AW33" i="3"/>
  <c r="AW25" i="3"/>
  <c r="AW17" i="3"/>
  <c r="AW9" i="3"/>
  <c r="AV45" i="3"/>
  <c r="BH35" i="3"/>
  <c r="BH27" i="3"/>
  <c r="BH19" i="3"/>
  <c r="BH11" i="3"/>
  <c r="BH3" i="3"/>
  <c r="BG7" i="3"/>
  <c r="AV36" i="3"/>
  <c r="BG4" i="3"/>
  <c r="AZ12" i="3"/>
  <c r="AZ20" i="3"/>
  <c r="AZ28" i="3"/>
  <c r="AY36" i="3"/>
  <c r="AZ7" i="3"/>
  <c r="BA15" i="3"/>
  <c r="BC23" i="3"/>
  <c r="AW31" i="3"/>
  <c r="AW39" i="3"/>
  <c r="AX28" i="3"/>
  <c r="AX10" i="3"/>
  <c r="BB18" i="3"/>
  <c r="BH26" i="3"/>
  <c r="BD26" i="3"/>
  <c r="AV34" i="3"/>
  <c r="BB42" i="3"/>
  <c r="BB23" i="3"/>
  <c r="BF33" i="3"/>
  <c r="BH5" i="3"/>
  <c r="BG43" i="3"/>
  <c r="BD11" i="3"/>
  <c r="AV27" i="3"/>
  <c r="AZ46" i="3"/>
  <c r="AY11" i="3"/>
  <c r="BF41" i="3"/>
  <c r="AU13" i="3"/>
  <c r="AZ30" i="3"/>
  <c r="BG27" i="3"/>
  <c r="BD12" i="3"/>
  <c r="BF19" i="3"/>
  <c r="BB37" i="3"/>
  <c r="BH16" i="3"/>
  <c r="AZ41" i="3"/>
  <c r="AZ33" i="3"/>
  <c r="BC43" i="3"/>
  <c r="BC35" i="3"/>
  <c r="BC27" i="3"/>
  <c r="BC19" i="3"/>
  <c r="AU11" i="3"/>
  <c r="AU3" i="3"/>
  <c r="BC40" i="3"/>
  <c r="BC32" i="3"/>
  <c r="BC24" i="3"/>
  <c r="BC16" i="3"/>
  <c r="BC8" i="3"/>
  <c r="AZ43" i="3"/>
  <c r="AZ35" i="3"/>
  <c r="AZ27" i="3"/>
  <c r="AZ19" i="3"/>
  <c r="AZ11" i="3"/>
  <c r="AZ3" i="3"/>
  <c r="BF4" i="3"/>
  <c r="AX12" i="3"/>
  <c r="BH4" i="3"/>
  <c r="BH12" i="3"/>
  <c r="BH20" i="3"/>
  <c r="BH28" i="3"/>
  <c r="BG36" i="3"/>
  <c r="BA7" i="3"/>
  <c r="BC15" i="3"/>
  <c r="AW23" i="3"/>
  <c r="AX31" i="3"/>
  <c r="AX39" i="3"/>
  <c r="BD20" i="3"/>
  <c r="BF10" i="3"/>
  <c r="AX18" i="3"/>
  <c r="AW26" i="3"/>
  <c r="BH34" i="3"/>
  <c r="BD34" i="3"/>
  <c r="AU42" i="3"/>
  <c r="BF21" i="3"/>
  <c r="AV32" i="3"/>
  <c r="BA40" i="3"/>
  <c r="AX9" i="3"/>
  <c r="BF24" i="3"/>
  <c r="AY39" i="3"/>
  <c r="BH38" i="3"/>
  <c r="AV11" i="3"/>
  <c r="AV28" i="3"/>
  <c r="BH21" i="3"/>
  <c r="BA4" i="3"/>
  <c r="BF35" i="3"/>
  <c r="BB13" i="3"/>
  <c r="BB25" i="3"/>
  <c r="BD39" i="3"/>
  <c r="BD41" i="3"/>
  <c r="AV43" i="3"/>
  <c r="BE44" i="3"/>
  <c r="AY45" i="3"/>
  <c r="BH45" i="3"/>
  <c r="BA46" i="3"/>
  <c r="AV38" i="3"/>
  <c r="AV14" i="3"/>
  <c r="AY40" i="3"/>
  <c r="AU30" i="3"/>
  <c r="BA21" i="3"/>
  <c r="BE11" i="3"/>
  <c r="AW3" i="3"/>
  <c r="AX40" i="3"/>
  <c r="BG41" i="3"/>
  <c r="BG33" i="3"/>
  <c r="AY25" i="3"/>
  <c r="AY17" i="3"/>
  <c r="AY9" i="3"/>
  <c r="BG46" i="3"/>
  <c r="BG38" i="3"/>
  <c r="BG30" i="3"/>
  <c r="BG22" i="3"/>
  <c r="AY14" i="3"/>
  <c r="AY6" i="3"/>
  <c r="AV41" i="3"/>
  <c r="AV33" i="3"/>
  <c r="AV25" i="3"/>
  <c r="AV17" i="3"/>
  <c r="AV9" i="3"/>
  <c r="BA36" i="3"/>
  <c r="AU4" i="3"/>
  <c r="AU12" i="3"/>
  <c r="AU20" i="3"/>
  <c r="AU28" i="3"/>
  <c r="AU36" i="3"/>
  <c r="BH36" i="3"/>
  <c r="AZ44" i="3"/>
  <c r="BA44" i="3"/>
  <c r="AW7" i="3"/>
  <c r="BE15" i="3"/>
  <c r="BF23" i="3"/>
  <c r="BH39" i="3"/>
  <c r="BH18" i="3"/>
  <c r="BA10" i="3"/>
  <c r="BG18" i="3"/>
  <c r="BF26" i="3"/>
  <c r="BF34" i="3"/>
  <c r="BE42" i="3"/>
  <c r="AV42" i="3"/>
  <c r="BH13" i="3"/>
  <c r="AY23" i="3"/>
  <c r="BC29" i="3"/>
  <c r="BD16" i="3"/>
  <c r="AU33" i="3"/>
  <c r="AU29" i="3"/>
  <c r="AV3" i="3"/>
  <c r="AW22" i="3"/>
  <c r="AW14" i="3"/>
  <c r="BF8" i="3"/>
  <c r="BF20" i="3"/>
  <c r="BD38" i="3"/>
  <c r="BB45" i="3"/>
  <c r="BD27" i="3"/>
  <c r="AV8" i="3"/>
  <c r="BF29" i="3"/>
  <c r="BF13" i="3"/>
  <c r="BC33" i="3"/>
  <c r="BF16" i="3"/>
  <c r="BB43" i="3"/>
  <c r="BE22" i="3"/>
  <c r="AY7" i="3"/>
  <c r="BE30" i="3"/>
  <c r="AZ5" i="3"/>
  <c r="BA24" i="3"/>
  <c r="BD8" i="3"/>
  <c r="BG35" i="3"/>
  <c r="AZ14" i="3"/>
  <c r="BC25" i="3"/>
  <c r="BH9" i="3"/>
  <c r="BB7" i="3"/>
  <c r="BE34" i="3"/>
  <c r="BF28" i="3"/>
  <c r="BD46" i="3"/>
  <c r="BD14" i="3"/>
  <c r="BB41" i="3"/>
  <c r="BH40" i="3"/>
  <c r="BH32" i="3"/>
  <c r="AX44" i="3"/>
  <c r="BF44" i="3"/>
  <c r="AX45" i="3"/>
  <c r="BF45" i="3"/>
  <c r="AX46" i="3"/>
  <c r="BF46" i="3"/>
  <c r="AX27" i="3"/>
  <c r="AV6" i="3"/>
  <c r="AT6" i="5"/>
  <c r="BC46" i="3"/>
  <c r="BC38" i="3"/>
  <c r="BC30" i="3"/>
  <c r="BC22" i="3"/>
  <c r="BC14" i="3"/>
  <c r="BC6" i="3"/>
  <c r="BD43" i="3"/>
  <c r="AZ37" i="3"/>
  <c r="BE40" i="3"/>
  <c r="AY33" i="3"/>
  <c r="BG25" i="3"/>
  <c r="AU19" i="3"/>
  <c r="BC11" i="3"/>
  <c r="AY5" i="3"/>
  <c r="BA43" i="3"/>
  <c r="AW37" i="3"/>
  <c r="BE29" i="3"/>
  <c r="BC29" i="5"/>
  <c r="AY22" i="3"/>
  <c r="BG14" i="3"/>
  <c r="AU8" i="3"/>
  <c r="BH43" i="3"/>
  <c r="AV37" i="3"/>
  <c r="BD29" i="3"/>
  <c r="AX22" i="3"/>
  <c r="BF14" i="3"/>
  <c r="BB8" i="3"/>
  <c r="BD4" i="3"/>
  <c r="AZ4" i="3"/>
  <c r="BG12" i="3"/>
  <c r="AY20" i="3"/>
  <c r="BE28" i="3"/>
  <c r="AW36" i="3"/>
  <c r="BB44" i="3"/>
  <c r="BG44" i="3"/>
  <c r="BH7" i="3"/>
  <c r="AZ15" i="3"/>
  <c r="BF15" i="3"/>
  <c r="AX23" i="3"/>
  <c r="BE31" i="3"/>
  <c r="AV39" i="3"/>
  <c r="BE18" i="3"/>
  <c r="AY10" i="3"/>
  <c r="AZ18" i="3"/>
  <c r="BC18" i="3"/>
  <c r="AY26" i="3"/>
  <c r="AW34" i="3"/>
  <c r="BC34" i="3"/>
  <c r="BF42" i="3"/>
  <c r="BD42" i="3"/>
  <c r="AZ25" i="3"/>
  <c r="AW6" i="3"/>
  <c r="BB27" i="3"/>
  <c r="BG11" i="3"/>
  <c r="AV31" i="3"/>
  <c r="BC13" i="3"/>
  <c r="AV40" i="3"/>
  <c r="AX21" i="3"/>
  <c r="BC5" i="3"/>
  <c r="AX29" i="3"/>
  <c r="AY3" i="3"/>
  <c r="AW46" i="3"/>
  <c r="AZ22" i="3"/>
  <c r="BE6" i="3"/>
  <c r="BD32" i="3"/>
  <c r="AU5" i="3"/>
  <c r="BC45" i="3"/>
  <c r="AV24" i="3"/>
  <c r="AV15" i="3"/>
  <c r="AX20" i="3"/>
  <c r="BF43" i="3"/>
  <c r="BD36" i="3"/>
  <c r="AV4" i="3"/>
  <c r="BD23" i="3"/>
  <c r="BB31" i="3"/>
  <c r="BC7" i="3"/>
  <c r="AU15" i="3"/>
  <c r="BA23" i="3"/>
  <c r="BH31" i="3"/>
  <c r="AZ39" i="3"/>
  <c r="BE39" i="3"/>
  <c r="AV44" i="3"/>
  <c r="BB10" i="3"/>
  <c r="AU10" i="3"/>
  <c r="BF18" i="3"/>
  <c r="BE26" i="3"/>
  <c r="AU26" i="3"/>
  <c r="AY34" i="3"/>
  <c r="AW42" i="3"/>
  <c r="BA42" i="3"/>
  <c r="AZ34" i="3"/>
  <c r="AW38" i="3"/>
  <c r="BD19" i="3"/>
  <c r="BD40" i="3"/>
  <c r="BC21" i="3"/>
  <c r="BG3" i="3"/>
  <c r="BH46" i="3"/>
  <c r="AU25" i="3"/>
  <c r="BF5" i="3"/>
  <c r="BH30" i="3"/>
  <c r="BH14" i="3"/>
  <c r="AY43" i="3"/>
  <c r="BH17" i="3"/>
  <c r="BF32" i="3"/>
  <c r="AX16" i="3"/>
  <c r="BF25" i="3"/>
  <c r="BB35" i="3"/>
  <c r="AZ17" i="3"/>
  <c r="BB6" i="3"/>
  <c r="BA8" i="3"/>
  <c r="BF27" i="3"/>
  <c r="AV12" i="3"/>
  <c r="BD30" i="3"/>
  <c r="BD7" i="3"/>
  <c r="BD6" i="3"/>
  <c r="BB5" i="3"/>
  <c r="BA2" i="3"/>
  <c r="AU2" i="3"/>
  <c r="BC2" i="3"/>
  <c r="AW2" i="3"/>
  <c r="BE2" i="3"/>
  <c r="AY2" i="3"/>
  <c r="BG2" i="3"/>
  <c r="BB2" i="3"/>
  <c r="AV2" i="3"/>
  <c r="BD2" i="3"/>
  <c r="AX2" i="3"/>
  <c r="BF2" i="3"/>
  <c r="AZ2" i="3"/>
  <c r="BH2" i="3"/>
  <c r="BD2" i="5" l="1"/>
  <c r="P5" i="19"/>
  <c r="AW24" i="5"/>
  <c r="AW17" i="5"/>
  <c r="AU2" i="5"/>
  <c r="G5" i="19"/>
  <c r="AX2" i="5"/>
  <c r="J5" i="19"/>
  <c r="AS2" i="5"/>
  <c r="E5" i="19"/>
  <c r="AW41" i="5"/>
  <c r="AW2" i="5"/>
  <c r="I5" i="19"/>
  <c r="AW10" i="5"/>
  <c r="AW30" i="5"/>
  <c r="AV2" i="5"/>
  <c r="H5" i="19"/>
  <c r="BB2" i="5"/>
  <c r="N5" i="19"/>
  <c r="BF2" i="5"/>
  <c r="R5" i="19"/>
  <c r="AW35" i="5"/>
  <c r="AW16" i="5"/>
  <c r="AZ2" i="5"/>
  <c r="L5" i="19"/>
  <c r="BC2" i="5"/>
  <c r="O5" i="19"/>
  <c r="AW15" i="5"/>
  <c r="K5" i="19"/>
  <c r="AW21" i="5"/>
  <c r="BA2" i="5"/>
  <c r="M5" i="19"/>
  <c r="AT2" i="5"/>
  <c r="F5" i="19"/>
  <c r="AY35" i="5"/>
  <c r="AY2" i="5"/>
  <c r="AY17" i="5"/>
  <c r="AY21" i="5"/>
  <c r="AY24" i="5"/>
  <c r="AY30" i="5"/>
  <c r="AY15" i="5"/>
  <c r="AY10" i="5"/>
  <c r="AY41" i="5"/>
  <c r="AY16" i="5"/>
  <c r="AS4" i="5"/>
  <c r="AS15" i="5"/>
  <c r="AS13" i="5"/>
  <c r="AS16" i="5"/>
  <c r="AS24" i="5"/>
  <c r="AS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AEG</author>
  </authors>
  <commentList>
    <comment ref="Q3" authorId="0" shapeId="0" xr:uid="{2E758C80-62A5-4E12-B705-AFD215B33CB0}">
      <text>
        <r>
          <rPr>
            <b/>
            <sz val="9"/>
            <color indexed="81"/>
            <rFont val="Tahoma"/>
            <family val="2"/>
          </rPr>
          <t>AEG:</t>
        </r>
        <r>
          <rPr>
            <sz val="9"/>
            <color indexed="81"/>
            <rFont val="Tahoma"/>
            <family val="2"/>
          </rPr>
          <t xml:space="preserve">
Please toggle the filter in Cell B8 to turn data center data on. This is toggled due to the high UECs for data centers changing the scale of the graph. </t>
        </r>
      </text>
    </comment>
  </commentList>
</comments>
</file>

<file path=xl/sharedStrings.xml><?xml version="1.0" encoding="utf-8"?>
<sst xmlns="http://schemas.openxmlformats.org/spreadsheetml/2006/main" count="25754" uniqueCount="210">
  <si>
    <t>Warehouse</t>
  </si>
  <si>
    <t>End Use</t>
  </si>
  <si>
    <t>Technology</t>
  </si>
  <si>
    <t>Cooling</t>
  </si>
  <si>
    <t>Air-Cooled Chiller</t>
  </si>
  <si>
    <t>Water-Cooled Chiller</t>
  </si>
  <si>
    <t>RTU</t>
  </si>
  <si>
    <t>PTAC</t>
  </si>
  <si>
    <t>PTHP</t>
  </si>
  <si>
    <t>Evaporative AC</t>
  </si>
  <si>
    <t>Air-Source Heat Pump</t>
  </si>
  <si>
    <t>Geothermal Heat Pump</t>
  </si>
  <si>
    <t>Heating</t>
  </si>
  <si>
    <t>Electric Furnace</t>
  </si>
  <si>
    <t>Electric Room Heat</t>
  </si>
  <si>
    <t>Ventilation</t>
  </si>
  <si>
    <t>Water Heating</t>
  </si>
  <si>
    <t>Water Heater</t>
  </si>
  <si>
    <t>Interior Lighting</t>
  </si>
  <si>
    <t>General Service Lighting</t>
  </si>
  <si>
    <t>Exempted Lighting</t>
  </si>
  <si>
    <t>High-Bay Lighting</t>
  </si>
  <si>
    <t>Linear Lighting</t>
  </si>
  <si>
    <t>Exterior Lighting</t>
  </si>
  <si>
    <t>Area Lighting</t>
  </si>
  <si>
    <t xml:space="preserve">Refrigeration </t>
  </si>
  <si>
    <t>Walk-in Refrigerator/Freezer</t>
  </si>
  <si>
    <t>Reach-in Refrigerator/Freezer</t>
  </si>
  <si>
    <t>Glass Door Display</t>
  </si>
  <si>
    <t>Open Display Case</t>
  </si>
  <si>
    <t>Icemaker</t>
  </si>
  <si>
    <t>Vending Machine</t>
  </si>
  <si>
    <t>Food Preparation</t>
  </si>
  <si>
    <t>Oven</t>
  </si>
  <si>
    <t>Fryer</t>
  </si>
  <si>
    <t>Dishwasher</t>
  </si>
  <si>
    <t>Hot Food Container</t>
  </si>
  <si>
    <t>Steamer</t>
  </si>
  <si>
    <t>Office Equipment</t>
  </si>
  <si>
    <t>Desktop Computer</t>
  </si>
  <si>
    <t>Laptop</t>
  </si>
  <si>
    <t>Server</t>
  </si>
  <si>
    <t>Monitor</t>
  </si>
  <si>
    <t>Printer/Copier/Fax</t>
  </si>
  <si>
    <t>POS Terminal</t>
  </si>
  <si>
    <t>Miscellaneous</t>
  </si>
  <si>
    <t>Non-HVAC Motors</t>
  </si>
  <si>
    <t>Pool Pump</t>
  </si>
  <si>
    <t>Pool Heater</t>
  </si>
  <si>
    <t>Clothes Washer</t>
  </si>
  <si>
    <t>Clothes Dryer</t>
  </si>
  <si>
    <t>Other Miscellaneous</t>
  </si>
  <si>
    <t>Total</t>
  </si>
  <si>
    <t>Large Office</t>
  </si>
  <si>
    <t>Small Office</t>
  </si>
  <si>
    <t>Large Retail</t>
  </si>
  <si>
    <t>Small Retail</t>
  </si>
  <si>
    <t>Restaurant</t>
  </si>
  <si>
    <t>Grocery</t>
  </si>
  <si>
    <t>Health</t>
  </si>
  <si>
    <t>College</t>
  </si>
  <si>
    <t>School</t>
  </si>
  <si>
    <t>Lodging</t>
  </si>
  <si>
    <t>Key</t>
  </si>
  <si>
    <t>Warehouse, Controlled Atm.</t>
  </si>
  <si>
    <t>Data Center</t>
  </si>
  <si>
    <t>Cooling_Air-Cooled Chiller</t>
  </si>
  <si>
    <t>Cooling_Water-Cooled Chiller</t>
  </si>
  <si>
    <t>Cooling_RTU</t>
  </si>
  <si>
    <t>Cooling_PTAC</t>
  </si>
  <si>
    <t>Cooling_PTHP</t>
  </si>
  <si>
    <t>Cooling_Evaporative AC</t>
  </si>
  <si>
    <t>Cooling_Air-Source Heat Pump</t>
  </si>
  <si>
    <t>Cooling_Geothermal Heat Pump</t>
  </si>
  <si>
    <t>Heating_Electric Furnace</t>
  </si>
  <si>
    <t>Heating_Electric Room Heat</t>
  </si>
  <si>
    <t>Heating_PTHP</t>
  </si>
  <si>
    <t>Heating_Air-Source Heat Pump</t>
  </si>
  <si>
    <t>Heating_Geothermal Heat Pump</t>
  </si>
  <si>
    <t>Ventilation_Ventilation</t>
  </si>
  <si>
    <t>Water Heating_Water Heater</t>
  </si>
  <si>
    <t>Interior Lighting_General Service Lighting</t>
  </si>
  <si>
    <t>Interior Lighting_Exempted Lighting</t>
  </si>
  <si>
    <t>Interior Lighting_High-Bay Lighting</t>
  </si>
  <si>
    <t>Interior Lighting_Linear Lighting</t>
  </si>
  <si>
    <t>Exterior Lighting_General Service Lighting</t>
  </si>
  <si>
    <t>Exterior Lighting_Area Lighting</t>
  </si>
  <si>
    <t>Exterior Lighting_Linear Lighting</t>
  </si>
  <si>
    <t>Refrigeration _Walk-in Refrigerator/Freezer</t>
  </si>
  <si>
    <t>Refrigeration _Reach-in Refrigerator/Freezer</t>
  </si>
  <si>
    <t>Refrigeration _Glass Door Display</t>
  </si>
  <si>
    <t>Refrigeration _Open Display Case</t>
  </si>
  <si>
    <t>Refrigeration _Icemaker</t>
  </si>
  <si>
    <t>Refrigeration _Vending Machine</t>
  </si>
  <si>
    <t>Food Preparation_Oven</t>
  </si>
  <si>
    <t>Food Preparation_Fryer</t>
  </si>
  <si>
    <t>Food Preparation_Dishwasher</t>
  </si>
  <si>
    <t>Food Preparation_Hot Food Container</t>
  </si>
  <si>
    <t>Food Preparation_Steamer</t>
  </si>
  <si>
    <t>Office Equipment_Desktop Computer</t>
  </si>
  <si>
    <t>Office Equipment_Laptop</t>
  </si>
  <si>
    <t>Office Equipment_Server</t>
  </si>
  <si>
    <t>Office Equipment_Monitor</t>
  </si>
  <si>
    <t>Office Equipment_Printer/Copier/Fax</t>
  </si>
  <si>
    <t>Office Equipment_POS Terminal</t>
  </si>
  <si>
    <t>Miscellaneous_Non-HVAC Motors</t>
  </si>
  <si>
    <t>Miscellaneous_Pool Pump</t>
  </si>
  <si>
    <t>Miscellaneous_Pool Heater</t>
  </si>
  <si>
    <t>Miscellaneous_Clothes Washer</t>
  </si>
  <si>
    <t>Miscellaneous_Clothes Dryer</t>
  </si>
  <si>
    <t>Miscellaneous_Other Miscellaneous</t>
  </si>
  <si>
    <t>Average</t>
  </si>
  <si>
    <t>State</t>
  </si>
  <si>
    <t>CPA Year</t>
  </si>
  <si>
    <t>2021 CPA</t>
  </si>
  <si>
    <t>WY</t>
  </si>
  <si>
    <t>WA</t>
  </si>
  <si>
    <t>UT</t>
  </si>
  <si>
    <t>CA</t>
  </si>
  <si>
    <t>ID</t>
  </si>
  <si>
    <t>2019 CPA</t>
  </si>
  <si>
    <t>Key New</t>
  </si>
  <si>
    <t>State:</t>
  </si>
  <si>
    <t>California</t>
  </si>
  <si>
    <t>Residential</t>
  </si>
  <si>
    <t>Economically Attractive Low</t>
  </si>
  <si>
    <t>Sector:</t>
  </si>
  <si>
    <t>Washington</t>
  </si>
  <si>
    <t>Commercial</t>
  </si>
  <si>
    <t>Economically Attractive High</t>
  </si>
  <si>
    <t>Room AC</t>
  </si>
  <si>
    <t>LongState:</t>
  </si>
  <si>
    <t>Idaho</t>
  </si>
  <si>
    <t>Industrial</t>
  </si>
  <si>
    <t>Achievable Technical</t>
  </si>
  <si>
    <t>Utah</t>
  </si>
  <si>
    <t>Irrigation</t>
  </si>
  <si>
    <t>Technical</t>
  </si>
  <si>
    <t>End Use:</t>
  </si>
  <si>
    <t>Wyoming</t>
  </si>
  <si>
    <t>Street Lighting</t>
  </si>
  <si>
    <t>State Selector</t>
  </si>
  <si>
    <t>2016 CPA</t>
  </si>
  <si>
    <t>2014 CPA</t>
  </si>
  <si>
    <t>Building Type</t>
  </si>
  <si>
    <t>No</t>
  </si>
  <si>
    <t>Include Data Center?
(Yes/No)</t>
  </si>
  <si>
    <t>TOTAL BUILDING INTENSITY (kWh/SqFt)</t>
  </si>
  <si>
    <t>Cooling_Room AC</t>
  </si>
  <si>
    <t>Interior Lighting_Screw-in</t>
  </si>
  <si>
    <t>Screw-in</t>
  </si>
  <si>
    <t>Interior Lighting_High-Bay Fixtures</t>
  </si>
  <si>
    <t>High-Bay Fixtures</t>
  </si>
  <si>
    <t>Exterior Lighting_Screw-in</t>
  </si>
  <si>
    <t>NA</t>
  </si>
  <si>
    <t>Air Source Heat Pump</t>
  </si>
  <si>
    <t>Electric Zonal Heat</t>
  </si>
  <si>
    <t>Linear Fluorescent</t>
  </si>
  <si>
    <t>HID</t>
  </si>
  <si>
    <t>Walk-in Refrigerator</t>
  </si>
  <si>
    <t>Reach-in Refrigerator</t>
  </si>
  <si>
    <t>Refrigeration</t>
  </si>
  <si>
    <t>CBECS Pacific</t>
  </si>
  <si>
    <t>IDAHO</t>
  </si>
  <si>
    <t>Floor Space (MSqFt)</t>
  </si>
  <si>
    <t>Intensity (kWh/SqFt)</t>
  </si>
  <si>
    <t>Control Total (GWh):</t>
  </si>
  <si>
    <t>Saturation</t>
  </si>
  <si>
    <t>EUI</t>
  </si>
  <si>
    <t>Intensity</t>
  </si>
  <si>
    <t>Usage</t>
  </si>
  <si>
    <t>(kWh)</t>
  </si>
  <si>
    <t>(kWh/Sqft)</t>
  </si>
  <si>
    <t>(GWh)</t>
  </si>
  <si>
    <t>Electric Market Profile</t>
  </si>
  <si>
    <t>UTAH</t>
  </si>
  <si>
    <t>key for profile</t>
  </si>
  <si>
    <t>Segment</t>
  </si>
  <si>
    <t>Floor Space (sqft)</t>
  </si>
  <si>
    <t>Intensity (kWh/sqft)</t>
  </si>
  <si>
    <t>Lookup</t>
  </si>
  <si>
    <t>WYOMING</t>
  </si>
  <si>
    <t>CALIFORNIA</t>
  </si>
  <si>
    <t>WASHINGTON</t>
  </si>
  <si>
    <t>Griddle</t>
  </si>
  <si>
    <t>Electric Vehicle Chargers</t>
  </si>
  <si>
    <t>Solar PV</t>
  </si>
  <si>
    <t>Generation</t>
  </si>
  <si>
    <t>Food Preparation_Griddle</t>
  </si>
  <si>
    <t>Miscellaneous_Electric Vehicle Chargers</t>
  </si>
  <si>
    <t>Generation_Solar PV</t>
  </si>
  <si>
    <t>2023 CPA</t>
  </si>
  <si>
    <t>CBSA 2014</t>
  </si>
  <si>
    <t>CBSA 2019</t>
  </si>
  <si>
    <t>Intensity Comparison - Total Building by State</t>
  </si>
  <si>
    <t>CBECS Mountain</t>
  </si>
  <si>
    <t>2021 Electricity Use (MWh)</t>
  </si>
  <si>
    <t>About this workbook</t>
  </si>
  <si>
    <t>Data Sourcing and Changes from the 2019 CPA</t>
  </si>
  <si>
    <t>Main Data Sources</t>
  </si>
  <si>
    <t>https://neea.org/data/commercial-building-stock-assessments</t>
  </si>
  <si>
    <t xml:space="preserve">CBECS 2012 – Commercial Building Energy Consumption Survey. U.S Energy Information Administration (EIA). </t>
  </si>
  <si>
    <t>https://www.eia.gov/consumption/commercial/data/2012/</t>
  </si>
  <si>
    <t>CEUS 2006 - California End Use Survey. California Energy Commission (CEC). - Completed by Itron, Inc.</t>
  </si>
  <si>
    <t>http://capabilities.itron.com/CeusWeb/Default.aspx</t>
  </si>
  <si>
    <t>AEG's Building Energy Simulation Tool (BEST), a derivative of the DOE 2.2 building simulation model</t>
  </si>
  <si>
    <r>
      <t xml:space="preserve">This workbook contains all of the individual commercial market profiles that will be utilized in PacifiCorp's 2023 Conservation Potential Assessment (CPA) and a comparison to the previous studies building level Energy Use Intensities (EUI). The 14 building types modeled in Commercial are: Large Office, Small Office, Large Retail, Small Retail, Restaurant, Grocery, Health, College, School, Lodging, Warehouse, Controlled Atmosphere Warehouse, Data Center, and Miscellaneous.
</t>
    </r>
    <r>
      <rPr>
        <b/>
        <i/>
        <sz val="11"/>
        <color theme="1"/>
        <rFont val="Cambria"/>
        <family val="1"/>
        <scheme val="minor"/>
      </rPr>
      <t>"2023 CPA Com Market Profiles" Tab</t>
    </r>
    <r>
      <rPr>
        <sz val="11"/>
        <color theme="1"/>
        <rFont val="Cambria"/>
        <family val="2"/>
        <scheme val="minor"/>
      </rPr>
      <t xml:space="preserve">: Contains the detailed market profile for each of the 14 building types modeled in the Commercial sector for all 5 states, broken out by technology type.
</t>
    </r>
    <r>
      <rPr>
        <b/>
        <i/>
        <sz val="11"/>
        <color theme="1"/>
        <rFont val="Cambria"/>
        <family val="1"/>
        <scheme val="minor"/>
      </rPr>
      <t>"Com Building Intensity Comp." Tab</t>
    </r>
    <r>
      <rPr>
        <sz val="11"/>
        <color theme="1"/>
        <rFont val="Cambria"/>
        <family val="2"/>
        <scheme val="minor"/>
      </rPr>
      <t>: A comparison tab at the total building intensity (kWh/SqFt) to the 2021 CPA. Select the desired state in the selector box in the top left to compare. This also contains some benchmarking to other data sources.</t>
    </r>
  </si>
  <si>
    <t xml:space="preserve">Commercial market profiles pull data from a multitude of sources since there is a high level of detail required. AEG uses building level and end use level EUIs from regionally relevant commercial building stock sources as the main source for data, filling in holes from other sources, such as CBSA, CBECs, CEUS, and AEG's internal DOE 2.2 based building energy simulation modeling, among others. The profiles are built using a combination of top down analysis from the end use level EUI and a bottom up approach for technologies we have specific data for. Therefore, the EUIs from regional data sources are targets and used to ensure that the estimates are within bounds. 
</t>
  </si>
  <si>
    <t xml:space="preserve">CBSA 2018 – Commercial Building Stock Assessment. Northwest Energy Efficiency Alliance (NEEA) – Completed by Navigant Consulting. </t>
  </si>
  <si>
    <t>PacifiCorp 2023 CPA - Commercial Market Profiles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</si>
</sst>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0.0_);\(#,##0.0\)"/>
    <numFmt numFmtId="167" formatCode="_(#,##0_);_(\(#,##0\);_(&quot;-&quot;??_);_(@_)"/>
  </numFmts>
  <fonts count="23" x14ac:knownFonts="1">
    <font>
      <sz val="11"/>
      <color theme="1"/>
      <name val="Cambria"/>
      <family val="2"/>
      <scheme val="minor"/>
    </font>
    <font>
      <sz val="11"/>
      <color theme="1"/>
      <name val="Cambria"/>
      <family val="2"/>
      <scheme val="minor"/>
    </font>
    <font>
      <b/>
      <sz val="11"/>
      <color theme="0"/>
      <name val="Cambria"/>
      <family val="2"/>
      <scheme val="minor"/>
    </font>
    <font>
      <b/>
      <sz val="11"/>
      <color theme="1"/>
      <name val="Cambria"/>
      <family val="2"/>
      <scheme val="minor"/>
    </font>
    <font>
      <sz val="8"/>
      <name val="Cambria"/>
      <family val="2"/>
      <scheme val="minor"/>
    </font>
    <font>
      <b/>
      <sz val="14"/>
      <color theme="0"/>
      <name val="Cambria"/>
      <family val="1"/>
      <scheme val="minor"/>
    </font>
    <font>
      <sz val="11"/>
      <color theme="0"/>
      <name val="Cambria"/>
      <family val="1"/>
      <scheme val="minor"/>
    </font>
    <font>
      <b/>
      <sz val="12"/>
      <color theme="0"/>
      <name val="Cambria"/>
      <family val="1"/>
      <scheme val="minor"/>
    </font>
    <font>
      <i/>
      <sz val="11"/>
      <color theme="0"/>
      <name val="Cambria"/>
      <family val="1"/>
      <scheme val="minor"/>
    </font>
    <font>
      <b/>
      <sz val="12"/>
      <color theme="0"/>
      <name val="Cambria"/>
      <family val="2"/>
      <scheme val="minor"/>
    </font>
    <font>
      <b/>
      <sz val="11"/>
      <color theme="1"/>
      <name val="Cambria"/>
      <family val="1"/>
      <scheme val="minor"/>
    </font>
    <font>
      <sz val="11"/>
      <color rgb="FFC00000"/>
      <name val="Cambria"/>
      <family val="2"/>
      <scheme val="minor"/>
    </font>
    <font>
      <b/>
      <sz val="13"/>
      <color theme="3"/>
      <name val="Cambria"/>
      <family val="2"/>
      <scheme val="minor"/>
    </font>
    <font>
      <sz val="11"/>
      <name val="Cambria"/>
      <family val="2"/>
      <scheme val="minor"/>
    </font>
    <font>
      <b/>
      <sz val="11"/>
      <name val="Cambria"/>
      <family val="2"/>
      <scheme val="minor"/>
    </font>
    <font>
      <b/>
      <sz val="12"/>
      <name val="Cambria"/>
      <family val="2"/>
      <scheme val="minor"/>
    </font>
    <font>
      <b/>
      <sz val="16"/>
      <color theme="0"/>
      <name val="Cambria"/>
      <family val="1"/>
      <scheme val="minor"/>
    </font>
    <font>
      <sz val="9"/>
      <color indexed="81"/>
      <name val="Tahoma"/>
      <family val="2"/>
    </font>
    <font>
      <b/>
      <sz val="9"/>
      <color indexed="81"/>
      <name val="Tahoma"/>
      <family val="2"/>
    </font>
    <font>
      <u/>
      <sz val="11"/>
      <color theme="10"/>
      <name val="Cambria"/>
      <family val="2"/>
      <scheme val="minor"/>
    </font>
    <font>
      <sz val="16"/>
      <color theme="0"/>
      <name val="Cambria"/>
      <family val="2"/>
      <scheme val="minor"/>
    </font>
    <font>
      <b/>
      <sz val="11"/>
      <color theme="0"/>
      <name val="Cambria"/>
      <family val="1"/>
      <scheme val="minor"/>
    </font>
    <font>
      <b/>
      <i/>
      <sz val="11"/>
      <color theme="1"/>
      <name val="Cambria"/>
      <family val="1"/>
      <scheme val="minor"/>
    </font>
  </fonts>
  <fills count="1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9"/>
        <bgColor indexed="64"/>
      </patternFill>
    </fill>
    <fill>
      <patternFill patternType="solid">
        <fgColor theme="5"/>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6"/>
        <bgColor indexed="64"/>
      </patternFill>
    </fill>
    <fill>
      <patternFill patternType="solid">
        <fgColor theme="4" tint="0.79998168889431442"/>
        <bgColor indexed="64"/>
      </patternFill>
    </fill>
    <fill>
      <patternFill patternType="solid">
        <fgColor theme="1"/>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8"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ck">
        <color theme="4" tint="0.499984740745262"/>
      </bottom>
      <diagonal/>
    </border>
    <border>
      <left/>
      <right/>
      <top style="hair">
        <color theme="0" tint="-0.34998626667073579"/>
      </top>
      <bottom style="hair">
        <color theme="0" tint="-0.34998626667073579"/>
      </bottom>
      <diagonal/>
    </border>
    <border>
      <left/>
      <right/>
      <top/>
      <bottom style="thick">
        <color theme="0" tint="-0.24994659260841701"/>
      </bottom>
      <diagonal/>
    </border>
    <border>
      <left/>
      <right/>
      <top style="thick">
        <color theme="0" tint="-0.24994659260841701"/>
      </top>
      <bottom/>
      <diagonal/>
    </border>
    <border>
      <left/>
      <right/>
      <top style="hair">
        <color theme="0" tint="-0.24994659260841701"/>
      </top>
      <bottom style="hair">
        <color theme="0" tint="-0.24994659260841701"/>
      </bottom>
      <diagonal/>
    </border>
    <border>
      <left/>
      <right/>
      <top style="thick">
        <color theme="0" tint="-0.24994659260841701"/>
      </top>
      <bottom style="thick">
        <color theme="0" tint="-0.24994659260841701"/>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9" applyNumberFormat="0" applyFill="0" applyAlignment="0" applyProtection="0"/>
    <xf numFmtId="0" fontId="19" fillId="0" borderId="0" applyNumberFormat="0" applyFill="0" applyBorder="0" applyAlignment="0" applyProtection="0"/>
  </cellStyleXfs>
  <cellXfs count="108">
    <xf numFmtId="0" fontId="0" fillId="0" borderId="0" xfId="0"/>
    <xf numFmtId="0" fontId="0" fillId="2" borderId="0" xfId="0" applyFill="1"/>
    <xf numFmtId="9" fontId="0" fillId="0" borderId="0" xfId="2" applyFont="1"/>
    <xf numFmtId="0" fontId="0" fillId="4" borderId="0" xfId="0" applyFill="1"/>
    <xf numFmtId="0" fontId="0" fillId="5" borderId="0" xfId="0" applyFill="1"/>
    <xf numFmtId="0" fontId="0" fillId="3" borderId="0" xfId="0" applyFill="1"/>
    <xf numFmtId="43" fontId="0" fillId="0" borderId="0" xfId="1" applyFont="1"/>
    <xf numFmtId="43" fontId="0" fillId="0" borderId="0" xfId="1" applyNumberFormat="1" applyFont="1"/>
    <xf numFmtId="0" fontId="5" fillId="6" borderId="0" xfId="0" applyFont="1" applyFill="1"/>
    <xf numFmtId="164" fontId="6" fillId="6" borderId="0" xfId="1" applyNumberFormat="1" applyFont="1" applyFill="1"/>
    <xf numFmtId="164" fontId="7" fillId="6" borderId="0" xfId="1" applyNumberFormat="1" applyFont="1" applyFill="1"/>
    <xf numFmtId="164" fontId="8" fillId="6" borderId="0" xfId="1" applyNumberFormat="1" applyFont="1" applyFill="1"/>
    <xf numFmtId="0" fontId="6" fillId="6" borderId="0" xfId="0" applyFont="1" applyFill="1"/>
    <xf numFmtId="0" fontId="2" fillId="7" borderId="1" xfId="0" applyFont="1" applyFill="1" applyBorder="1" applyAlignment="1">
      <alignment horizontal="center" vertical="center"/>
    </xf>
    <xf numFmtId="164" fontId="0" fillId="0" borderId="0" xfId="0" applyNumberFormat="1"/>
    <xf numFmtId="0" fontId="3" fillId="0" borderId="0" xfId="0" applyFont="1" applyAlignment="1">
      <alignment horizontal="center"/>
    </xf>
    <xf numFmtId="0" fontId="3" fillId="0" borderId="0" xfId="0" applyFont="1" applyAlignment="1">
      <alignment horizontal="left"/>
    </xf>
    <xf numFmtId="0" fontId="10" fillId="9" borderId="0" xfId="0" applyFont="1" applyFill="1"/>
    <xf numFmtId="0" fontId="10" fillId="9" borderId="1" xfId="0" applyFont="1" applyFill="1" applyBorder="1" applyAlignment="1">
      <alignment horizontal="center" wrapText="1"/>
    </xf>
    <xf numFmtId="0" fontId="10" fillId="10" borderId="1" xfId="0" applyFont="1" applyFill="1" applyBorder="1" applyAlignment="1">
      <alignment horizontal="center" vertical="center"/>
    </xf>
    <xf numFmtId="2" fontId="0" fillId="8" borderId="1" xfId="2" applyNumberFormat="1" applyFont="1" applyFill="1" applyBorder="1" applyAlignment="1">
      <alignment horizontal="center" vertical="center"/>
    </xf>
    <xf numFmtId="0" fontId="0" fillId="13" borderId="0" xfId="0" applyFill="1"/>
    <xf numFmtId="167" fontId="13" fillId="2" borderId="10" xfId="1" applyNumberFormat="1" applyFont="1" applyFill="1" applyBorder="1" applyAlignment="1"/>
    <xf numFmtId="43" fontId="0" fillId="2" borderId="10" xfId="0" applyNumberFormat="1" applyFill="1" applyBorder="1"/>
    <xf numFmtId="0" fontId="0" fillId="2" borderId="10" xfId="0" applyFill="1" applyBorder="1"/>
    <xf numFmtId="167" fontId="13" fillId="2" borderId="0" xfId="1" applyNumberFormat="1" applyFont="1" applyFill="1" applyBorder="1" applyAlignment="1"/>
    <xf numFmtId="164" fontId="0" fillId="2" borderId="0" xfId="0" applyNumberFormat="1" applyFill="1"/>
    <xf numFmtId="0" fontId="14" fillId="2" borderId="12" xfId="3" applyNumberFormat="1" applyFont="1" applyFill="1" applyBorder="1" applyAlignment="1">
      <alignment horizontal="center" vertical="center" wrapText="1"/>
    </xf>
    <xf numFmtId="0" fontId="3" fillId="2" borderId="12" xfId="3" applyNumberFormat="1" applyFont="1" applyFill="1" applyBorder="1" applyAlignment="1">
      <alignment horizontal="center" vertical="center" wrapText="1"/>
    </xf>
    <xf numFmtId="0" fontId="3" fillId="2" borderId="11" xfId="3" applyNumberFormat="1" applyFont="1" applyFill="1" applyBorder="1" applyAlignment="1">
      <alignment horizontal="center" vertical="center" wrapText="1"/>
    </xf>
    <xf numFmtId="0" fontId="0" fillId="2" borderId="13" xfId="0" applyFill="1" applyBorder="1"/>
    <xf numFmtId="165" fontId="11" fillId="2" borderId="13" xfId="2" applyNumberFormat="1" applyFont="1" applyFill="1" applyBorder="1"/>
    <xf numFmtId="39" fontId="11" fillId="2" borderId="13" xfId="1" applyNumberFormat="1" applyFont="1" applyFill="1" applyBorder="1"/>
    <xf numFmtId="39" fontId="0" fillId="2" borderId="13" xfId="1" applyNumberFormat="1" applyFont="1" applyFill="1" applyBorder="1"/>
    <xf numFmtId="166" fontId="0" fillId="2" borderId="13" xfId="1" applyNumberFormat="1" applyFont="1" applyFill="1" applyBorder="1"/>
    <xf numFmtId="0" fontId="0" fillId="0" borderId="13" xfId="0" applyBorder="1"/>
    <xf numFmtId="0" fontId="14" fillId="2" borderId="14" xfId="0" applyFont="1" applyFill="1" applyBorder="1" applyAlignment="1">
      <alignment horizontal="center"/>
    </xf>
    <xf numFmtId="0" fontId="14" fillId="2" borderId="12" xfId="3" applyNumberFormat="1" applyFont="1" applyFill="1" applyBorder="1" applyAlignment="1">
      <alignment horizontal="center" vertical="center" wrapText="1"/>
    </xf>
    <xf numFmtId="0" fontId="3" fillId="2" borderId="12" xfId="3" applyNumberFormat="1" applyFont="1" applyFill="1" applyBorder="1" applyAlignment="1">
      <alignment horizontal="center" vertical="center" wrapText="1"/>
    </xf>
    <xf numFmtId="0" fontId="3" fillId="2" borderId="11" xfId="3" applyNumberFormat="1" applyFont="1" applyFill="1" applyBorder="1" applyAlignment="1">
      <alignment horizontal="center" vertical="center" wrapText="1"/>
    </xf>
    <xf numFmtId="39" fontId="10" fillId="2" borderId="14" xfId="0" applyNumberFormat="1" applyFont="1" applyFill="1" applyBorder="1"/>
    <xf numFmtId="0" fontId="3" fillId="12" borderId="1" xfId="0" applyFont="1" applyFill="1" applyBorder="1" applyAlignment="1">
      <alignment horizontal="center"/>
    </xf>
    <xf numFmtId="164" fontId="3" fillId="12" borderId="1" xfId="1" applyNumberFormat="1" applyFont="1" applyFill="1" applyBorder="1" applyAlignment="1">
      <alignment horizontal="center" wrapText="1"/>
    </xf>
    <xf numFmtId="0" fontId="3" fillId="12" borderId="1" xfId="0" applyFont="1" applyFill="1" applyBorder="1" applyAlignment="1">
      <alignment horizontal="center" wrapText="1"/>
    </xf>
    <xf numFmtId="0" fontId="0" fillId="0" borderId="8" xfId="0" applyBorder="1"/>
    <xf numFmtId="3" fontId="11" fillId="0" borderId="2" xfId="1" applyNumberFormat="1" applyFont="1" applyBorder="1"/>
    <xf numFmtId="3" fontId="11" fillId="0" borderId="2" xfId="1" applyNumberFormat="1" applyFont="1" applyFill="1" applyBorder="1"/>
    <xf numFmtId="4" fontId="13" fillId="0" borderId="2" xfId="0" applyNumberFormat="1" applyFont="1" applyBorder="1"/>
    <xf numFmtId="3" fontId="11" fillId="0" borderId="3" xfId="1" applyNumberFormat="1" applyFont="1" applyBorder="1"/>
    <xf numFmtId="3" fontId="11" fillId="0" borderId="3" xfId="1" applyNumberFormat="1" applyFont="1" applyFill="1" applyBorder="1"/>
    <xf numFmtId="4" fontId="13" fillId="0" borderId="3" xfId="0" applyNumberFormat="1" applyFont="1" applyBorder="1"/>
    <xf numFmtId="3" fontId="11" fillId="0" borderId="4" xfId="1" applyNumberFormat="1" applyFont="1" applyBorder="1"/>
    <xf numFmtId="3" fontId="11" fillId="0" borderId="4" xfId="1" applyNumberFormat="1" applyFont="1" applyFill="1" applyBorder="1"/>
    <xf numFmtId="0" fontId="0" fillId="0" borderId="7" xfId="0" applyBorder="1"/>
    <xf numFmtId="0" fontId="0" fillId="0" borderId="15" xfId="0" applyBorder="1"/>
    <xf numFmtId="4" fontId="13" fillId="0" borderId="4" xfId="0" applyNumberFormat="1" applyFont="1" applyBorder="1"/>
    <xf numFmtId="0" fontId="0" fillId="13" borderId="17" xfId="0" applyFill="1" applyBorder="1"/>
    <xf numFmtId="43" fontId="0" fillId="0" borderId="0" xfId="2" applyNumberFormat="1" applyFont="1"/>
    <xf numFmtId="2" fontId="0" fillId="16" borderId="1" xfId="1" applyNumberFormat="1" applyFont="1" applyFill="1" applyBorder="1" applyAlignment="1">
      <alignment horizontal="center" vertical="center"/>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0" fillId="4" borderId="5" xfId="0" applyFill="1" applyBorder="1" applyAlignment="1">
      <alignment horizontal="center" vertical="top" wrapText="1"/>
    </xf>
    <xf numFmtId="39" fontId="0" fillId="3" borderId="0" xfId="0" applyNumberFormat="1" applyFill="1"/>
    <xf numFmtId="0" fontId="0" fillId="0" borderId="0" xfId="0" applyAlignment="1">
      <alignment vertical="center"/>
    </xf>
    <xf numFmtId="0" fontId="20" fillId="2" borderId="16" xfId="0" applyFont="1" applyFill="1" applyBorder="1" applyAlignment="1">
      <alignment horizontal="center"/>
    </xf>
    <xf numFmtId="0" fontId="20" fillId="2" borderId="17" xfId="0" applyFont="1" applyFill="1" applyBorder="1" applyAlignment="1">
      <alignment horizontal="center"/>
    </xf>
    <xf numFmtId="0" fontId="20" fillId="2" borderId="18" xfId="0" applyFont="1" applyFill="1" applyBorder="1" applyAlignment="1">
      <alignment horizontal="center"/>
    </xf>
    <xf numFmtId="0" fontId="21" fillId="6" borderId="16" xfId="0" applyFont="1" applyFill="1" applyBorder="1"/>
    <xf numFmtId="0" fontId="6" fillId="6" borderId="17" xfId="0" applyFont="1" applyFill="1" applyBorder="1"/>
    <xf numFmtId="0" fontId="6" fillId="6" borderId="18" xfId="0" applyFont="1" applyFill="1" applyBorder="1"/>
    <xf numFmtId="0" fontId="0" fillId="2" borderId="16" xfId="0" applyFill="1" applyBorder="1"/>
    <xf numFmtId="0" fontId="0" fillId="2" borderId="17" xfId="0" applyFill="1" applyBorder="1"/>
    <xf numFmtId="0" fontId="0" fillId="2" borderId="18" xfId="0" applyFill="1" applyBorder="1"/>
    <xf numFmtId="0" fontId="0" fillId="3" borderId="19" xfId="0" applyFill="1" applyBorder="1"/>
    <xf numFmtId="0" fontId="0" fillId="3" borderId="20" xfId="0" applyFill="1" applyBorder="1"/>
    <xf numFmtId="0" fontId="0" fillId="3" borderId="21" xfId="0" applyFill="1" applyBorder="1"/>
    <xf numFmtId="0" fontId="0" fillId="3" borderId="22" xfId="0" applyFill="1" applyBorder="1"/>
    <xf numFmtId="0" fontId="19" fillId="3" borderId="0" xfId="4" applyFill="1" applyBorder="1"/>
    <xf numFmtId="0" fontId="0" fillId="3" borderId="23" xfId="0" applyFill="1" applyBorder="1"/>
    <xf numFmtId="0" fontId="19" fillId="3" borderId="0" xfId="4" applyFill="1" applyBorder="1" applyAlignment="1">
      <alignment vertical="center"/>
    </xf>
    <xf numFmtId="0" fontId="0" fillId="3" borderId="24" xfId="0" applyFill="1" applyBorder="1"/>
    <xf numFmtId="0" fontId="0" fillId="3" borderId="25" xfId="0" applyFill="1" applyBorder="1"/>
    <xf numFmtId="0" fontId="0" fillId="3" borderId="26" xfId="0" applyFill="1" applyBorder="1"/>
    <xf numFmtId="0" fontId="16" fillId="13" borderId="16" xfId="0" applyFont="1" applyFill="1" applyBorder="1" applyAlignment="1">
      <alignment horizontal="center"/>
    </xf>
    <xf numFmtId="0" fontId="16" fillId="13" borderId="17" xfId="0" applyFont="1" applyFill="1" applyBorder="1" applyAlignment="1">
      <alignment horizontal="center"/>
    </xf>
    <xf numFmtId="0" fontId="16" fillId="13" borderId="18" xfId="0" applyFont="1" applyFill="1" applyBorder="1" applyAlignment="1">
      <alignment horizontal="center"/>
    </xf>
    <xf numFmtId="0" fontId="0" fillId="3" borderId="19" xfId="0" applyFill="1" applyBorder="1" applyAlignment="1">
      <alignment horizontal="left" vertical="top" wrapText="1"/>
    </xf>
    <xf numFmtId="0" fontId="0" fillId="3" borderId="20" xfId="0" applyFill="1" applyBorder="1" applyAlignment="1">
      <alignment horizontal="left" vertical="top" wrapText="1"/>
    </xf>
    <xf numFmtId="0" fontId="0" fillId="3" borderId="21" xfId="0" applyFill="1" applyBorder="1" applyAlignment="1">
      <alignment horizontal="left" vertical="top" wrapText="1"/>
    </xf>
    <xf numFmtId="0" fontId="0" fillId="3" borderId="22" xfId="0" applyFill="1" applyBorder="1" applyAlignment="1">
      <alignment horizontal="left" vertical="top" wrapText="1"/>
    </xf>
    <xf numFmtId="0" fontId="0" fillId="3" borderId="0" xfId="0" applyFill="1" applyAlignment="1">
      <alignment horizontal="left" vertical="top" wrapText="1"/>
    </xf>
    <xf numFmtId="0" fontId="0" fillId="3" borderId="23" xfId="0" applyFill="1" applyBorder="1" applyAlignment="1">
      <alignment horizontal="left" vertical="top" wrapText="1"/>
    </xf>
    <xf numFmtId="0" fontId="0" fillId="3" borderId="24" xfId="0" applyFill="1" applyBorder="1" applyAlignment="1">
      <alignment horizontal="left" vertical="top" wrapText="1"/>
    </xf>
    <xf numFmtId="0" fontId="0" fillId="3" borderId="25" xfId="0" applyFill="1" applyBorder="1" applyAlignment="1">
      <alignment horizontal="left" vertical="top" wrapText="1"/>
    </xf>
    <xf numFmtId="0" fontId="0" fillId="3" borderId="26" xfId="0" applyFill="1" applyBorder="1" applyAlignment="1">
      <alignment horizontal="left" vertical="top" wrapText="1"/>
    </xf>
    <xf numFmtId="0" fontId="9" fillId="13" borderId="11" xfId="3" applyNumberFormat="1" applyFont="1" applyFill="1" applyBorder="1" applyAlignment="1">
      <alignment horizontal="left" wrapText="1"/>
    </xf>
    <xf numFmtId="0" fontId="15" fillId="2" borderId="11" xfId="3" applyNumberFormat="1" applyFont="1" applyFill="1" applyBorder="1" applyAlignment="1">
      <alignment horizontal="left" wrapText="1"/>
    </xf>
    <xf numFmtId="0" fontId="14" fillId="2" borderId="12" xfId="3" applyNumberFormat="1" applyFont="1" applyFill="1" applyBorder="1" applyAlignment="1">
      <alignment horizontal="center" vertical="center" wrapText="1"/>
    </xf>
    <xf numFmtId="0" fontId="14" fillId="2" borderId="11" xfId="3" applyNumberFormat="1" applyFont="1" applyFill="1" applyBorder="1" applyAlignment="1">
      <alignment horizontal="center" vertical="center" wrapText="1"/>
    </xf>
    <xf numFmtId="0" fontId="3" fillId="2" borderId="12" xfId="3" applyNumberFormat="1" applyFont="1" applyFill="1" applyBorder="1" applyAlignment="1">
      <alignment horizontal="center" vertical="center" wrapText="1"/>
    </xf>
    <xf numFmtId="0" fontId="3" fillId="2" borderId="11" xfId="3" applyNumberFormat="1" applyFont="1" applyFill="1" applyBorder="1" applyAlignment="1">
      <alignment horizontal="center" vertical="center" wrapText="1"/>
    </xf>
    <xf numFmtId="0" fontId="16" fillId="6" borderId="17" xfId="0" applyFont="1" applyFill="1" applyBorder="1" applyAlignment="1">
      <alignment horizontal="center"/>
    </xf>
    <xf numFmtId="0" fontId="16" fillId="6" borderId="18" xfId="0" applyFont="1" applyFill="1" applyBorder="1" applyAlignment="1">
      <alignment horizontal="center"/>
    </xf>
    <xf numFmtId="0" fontId="16" fillId="15" borderId="17" xfId="0" applyFont="1" applyFill="1" applyBorder="1" applyAlignment="1">
      <alignment horizontal="center"/>
    </xf>
    <xf numFmtId="0" fontId="16" fillId="14" borderId="16" xfId="0" applyFont="1" applyFill="1" applyBorder="1" applyAlignment="1">
      <alignment horizontal="center"/>
    </xf>
    <xf numFmtId="0" fontId="16" fillId="14" borderId="17" xfId="0" applyFont="1" applyFill="1" applyBorder="1" applyAlignment="1">
      <alignment horizontal="center"/>
    </xf>
    <xf numFmtId="0" fontId="16" fillId="7" borderId="17" xfId="0" applyFont="1" applyFill="1" applyBorder="1" applyAlignment="1">
      <alignment horizontal="center"/>
    </xf>
    <xf numFmtId="0" fontId="16" fillId="11" borderId="17" xfId="0" applyFont="1" applyFill="1" applyBorder="1" applyAlignment="1">
      <alignment horizontal="center"/>
    </xf>
  </cellXfs>
  <cellStyles count="5">
    <cellStyle name="Comma" xfId="1" builtinId="3"/>
    <cellStyle name="Heading 2" xfId="3" builtinId="17"/>
    <cellStyle name="Hyperlink" xfId="4" builtinId="8"/>
    <cellStyle name="Normal" xfId="0" builtinId="0"/>
    <cellStyle name="Percent" xfId="2" builtinId="5"/>
  </cellStyles>
  <dxfs count="7">
    <dxf>
      <font>
        <color auto="1"/>
      </font>
      <fill>
        <patternFill>
          <bgColor rgb="FF66FF66"/>
        </patternFill>
      </fill>
    </dxf>
    <dxf>
      <font>
        <color auto="1"/>
      </font>
      <fill>
        <patternFill>
          <bgColor rgb="FF66FF66"/>
        </patternFill>
      </fill>
    </dxf>
    <dxf>
      <font>
        <color auto="1"/>
      </font>
      <fill>
        <patternFill>
          <bgColor rgb="FF66FF66"/>
        </patternFill>
      </fill>
    </dxf>
    <dxf>
      <font>
        <color auto="1"/>
      </font>
      <fill>
        <patternFill>
          <bgColor rgb="FF66FF66"/>
        </patternFill>
      </fill>
    </dxf>
    <dxf>
      <font>
        <color auto="1"/>
      </font>
      <fill>
        <patternFill>
          <bgColor rgb="FF66FF66"/>
        </patternFill>
      </fill>
    </dxf>
    <dxf>
      <font>
        <color auto="1"/>
      </font>
      <fill>
        <patternFill>
          <bgColor rgb="FF66FF66"/>
        </patternFill>
      </fill>
    </dxf>
    <dxf>
      <font>
        <color auto="1"/>
      </font>
      <fill>
        <patternFill>
          <bgColor rgb="FF66FF66"/>
        </patternFill>
      </fill>
    </dxf>
  </dxfs>
  <tableStyles count="0" defaultTableStyle="TableStyleMedium2" defaultPivotStyle="PivotStyleLight16"/>
  <colors>
    <mruColors>
      <color rgb="FF66FF66"/>
      <color rgb="FFF8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Total Commercial Building Saturation Comparison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 Building Intensity Comp.'!$D$4</c:f>
              <c:strCache>
                <c:ptCount val="1"/>
                <c:pt idx="0">
                  <c:v>2021 CPA</c:v>
                </c:pt>
              </c:strCache>
            </c:strRef>
          </c:tx>
          <c:spPr>
            <a:solidFill>
              <a:srgbClr val="00B050"/>
            </a:solidFill>
            <a:ln>
              <a:solidFill>
                <a:schemeClr val="bg1"/>
              </a:solidFill>
            </a:ln>
            <a:effectLst>
              <a:outerShdw blurRad="50800" dist="38100" dir="2700000" algn="tl" rotWithShape="0">
                <a:prstClr val="black">
                  <a:alpha val="40000"/>
                </a:prstClr>
              </a:outerShdw>
            </a:effectLst>
          </c:spPr>
          <c:invertIfNegative val="0"/>
          <c:cat>
            <c:strRef>
              <c:f>'Com Building Intensity Comp.'!$E$2:$R$3</c:f>
              <c:strCache>
                <c:ptCount val="14"/>
                <c:pt idx="0">
                  <c:v>Large Office</c:v>
                </c:pt>
                <c:pt idx="1">
                  <c:v>Small Office</c:v>
                </c:pt>
                <c:pt idx="2">
                  <c:v>Large Retail</c:v>
                </c:pt>
                <c:pt idx="3">
                  <c:v>Small Retail</c:v>
                </c:pt>
                <c:pt idx="4">
                  <c:v>Restaurant</c:v>
                </c:pt>
                <c:pt idx="5">
                  <c:v>Grocery</c:v>
                </c:pt>
                <c:pt idx="6">
                  <c:v>Health</c:v>
                </c:pt>
                <c:pt idx="7">
                  <c:v>College</c:v>
                </c:pt>
                <c:pt idx="8">
                  <c:v>School</c:v>
                </c:pt>
                <c:pt idx="9">
                  <c:v>Lodging</c:v>
                </c:pt>
                <c:pt idx="10">
                  <c:v>Warehouse</c:v>
                </c:pt>
                <c:pt idx="11">
                  <c:v>Warehouse, Controlled Atm.</c:v>
                </c:pt>
                <c:pt idx="12">
                  <c:v>Data Center</c:v>
                </c:pt>
                <c:pt idx="13">
                  <c:v>Miscellaneous</c:v>
                </c:pt>
              </c:strCache>
            </c:strRef>
          </c:cat>
          <c:val>
            <c:numRef>
              <c:f>'Com Building Intensity Comp.'!$E$4:$R$4</c:f>
              <c:numCache>
                <c:formatCode>0.00</c:formatCode>
                <c:ptCount val="14"/>
                <c:pt idx="0">
                  <c:v>16.552077249825345</c:v>
                </c:pt>
                <c:pt idx="1">
                  <c:v>13.022938543991671</c:v>
                </c:pt>
                <c:pt idx="2">
                  <c:v>20.04705408374674</c:v>
                </c:pt>
                <c:pt idx="3">
                  <c:v>16.959783590368289</c:v>
                </c:pt>
                <c:pt idx="4">
                  <c:v>46.222079590801371</c:v>
                </c:pt>
                <c:pt idx="5">
                  <c:v>46.744547287362067</c:v>
                </c:pt>
                <c:pt idx="6">
                  <c:v>23.439183486720424</c:v>
                </c:pt>
                <c:pt idx="7">
                  <c:v>15.909627175563609</c:v>
                </c:pt>
                <c:pt idx="8">
                  <c:v>11.329580494714863</c:v>
                </c:pt>
                <c:pt idx="9">
                  <c:v>15.463562057512164</c:v>
                </c:pt>
                <c:pt idx="10">
                  <c:v>6.4135048951838618</c:v>
                </c:pt>
                <c:pt idx="11">
                  <c:v>22.58172080708572</c:v>
                </c:pt>
                <c:pt idx="12">
                  <c:v>0</c:v>
                </c:pt>
                <c:pt idx="13">
                  <c:v>12.909874072890915</c:v>
                </c:pt>
              </c:numCache>
            </c:numRef>
          </c:val>
          <c:extLst>
            <c:ext xmlns:c16="http://schemas.microsoft.com/office/drawing/2014/chart" uri="{C3380CC4-5D6E-409C-BE32-E72D297353CC}">
              <c16:uniqueId val="{00000000-B43C-4C72-9F0F-9FE37FCAFE55}"/>
            </c:ext>
          </c:extLst>
        </c:ser>
        <c:ser>
          <c:idx val="1"/>
          <c:order val="1"/>
          <c:tx>
            <c:strRef>
              <c:f>'Com Building Intensity Comp.'!$D$5</c:f>
              <c:strCache>
                <c:ptCount val="1"/>
                <c:pt idx="0">
                  <c:v>2023 CPA</c:v>
                </c:pt>
              </c:strCache>
            </c:strRef>
          </c:tx>
          <c:spPr>
            <a:solidFill>
              <a:schemeClr val="accent6">
                <a:lumMod val="60000"/>
                <a:lumOff val="40000"/>
              </a:schemeClr>
            </a:solidFill>
            <a:ln>
              <a:solidFill>
                <a:schemeClr val="bg1"/>
              </a:solidFill>
            </a:ln>
            <a:effectLst>
              <a:outerShdw blurRad="50800" dist="38100" dir="2700000" algn="tl" rotWithShape="0">
                <a:prstClr val="black">
                  <a:alpha val="40000"/>
                </a:prstClr>
              </a:outerShdw>
            </a:effectLst>
          </c:spPr>
          <c:invertIfNegative val="0"/>
          <c:cat>
            <c:strRef>
              <c:f>'Com Building Intensity Comp.'!$E$2:$R$3</c:f>
              <c:strCache>
                <c:ptCount val="14"/>
                <c:pt idx="0">
                  <c:v>Large Office</c:v>
                </c:pt>
                <c:pt idx="1">
                  <c:v>Small Office</c:v>
                </c:pt>
                <c:pt idx="2">
                  <c:v>Large Retail</c:v>
                </c:pt>
                <c:pt idx="3">
                  <c:v>Small Retail</c:v>
                </c:pt>
                <c:pt idx="4">
                  <c:v>Restaurant</c:v>
                </c:pt>
                <c:pt idx="5">
                  <c:v>Grocery</c:v>
                </c:pt>
                <c:pt idx="6">
                  <c:v>Health</c:v>
                </c:pt>
                <c:pt idx="7">
                  <c:v>College</c:v>
                </c:pt>
                <c:pt idx="8">
                  <c:v>School</c:v>
                </c:pt>
                <c:pt idx="9">
                  <c:v>Lodging</c:v>
                </c:pt>
                <c:pt idx="10">
                  <c:v>Warehouse</c:v>
                </c:pt>
                <c:pt idx="11">
                  <c:v>Warehouse, Controlled Atm.</c:v>
                </c:pt>
                <c:pt idx="12">
                  <c:v>Data Center</c:v>
                </c:pt>
                <c:pt idx="13">
                  <c:v>Miscellaneous</c:v>
                </c:pt>
              </c:strCache>
            </c:strRef>
          </c:cat>
          <c:val>
            <c:numRef>
              <c:f>'Com Building Intensity Comp.'!$E$5:$R$5</c:f>
              <c:numCache>
                <c:formatCode>0.00</c:formatCode>
                <c:ptCount val="14"/>
                <c:pt idx="0">
                  <c:v>14.288390703624017</c:v>
                </c:pt>
                <c:pt idx="1">
                  <c:v>11.988307840191665</c:v>
                </c:pt>
                <c:pt idx="2">
                  <c:v>14.69643404997376</c:v>
                </c:pt>
                <c:pt idx="3">
                  <c:v>13.10176385458835</c:v>
                </c:pt>
                <c:pt idx="4">
                  <c:v>42.947994092199508</c:v>
                </c:pt>
                <c:pt idx="5">
                  <c:v>41.461351535351398</c:v>
                </c:pt>
                <c:pt idx="6">
                  <c:v>22.328036846301547</c:v>
                </c:pt>
                <c:pt idx="7">
                  <c:v>12.107957858703482</c:v>
                </c:pt>
                <c:pt idx="8">
                  <c:v>7.4606331381965481</c:v>
                </c:pt>
                <c:pt idx="9">
                  <c:v>12.51826400065625</c:v>
                </c:pt>
                <c:pt idx="10">
                  <c:v>5.0894157058015228</c:v>
                </c:pt>
                <c:pt idx="11">
                  <c:v>22.88935889154553</c:v>
                </c:pt>
                <c:pt idx="12">
                  <c:v>0</c:v>
                </c:pt>
                <c:pt idx="13">
                  <c:v>9.9985393160227325</c:v>
                </c:pt>
              </c:numCache>
            </c:numRef>
          </c:val>
          <c:extLst>
            <c:ext xmlns:c16="http://schemas.microsoft.com/office/drawing/2014/chart" uri="{C3380CC4-5D6E-409C-BE32-E72D297353CC}">
              <c16:uniqueId val="{00000001-B43C-4C72-9F0F-9FE37FCAFE55}"/>
            </c:ext>
          </c:extLst>
        </c:ser>
        <c:dLbls>
          <c:showLegendKey val="0"/>
          <c:showVal val="0"/>
          <c:showCatName val="0"/>
          <c:showSerName val="0"/>
          <c:showPercent val="0"/>
          <c:showBubbleSize val="0"/>
        </c:dLbls>
        <c:gapWidth val="155"/>
        <c:overlap val="-12"/>
        <c:axId val="1683587320"/>
        <c:axId val="1683587648"/>
      </c:barChart>
      <c:catAx>
        <c:axId val="1683587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83587648"/>
        <c:crosses val="autoZero"/>
        <c:auto val="1"/>
        <c:lblAlgn val="ctr"/>
        <c:lblOffset val="100"/>
        <c:noMultiLvlLbl val="0"/>
      </c:catAx>
      <c:valAx>
        <c:axId val="1683587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Intensity</a:t>
                </a:r>
                <a:r>
                  <a:rPr lang="en-US" baseline="0"/>
                  <a:t> (kWh/SqFt</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83587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31" fmlaLink="Key!$K$1" fmlaRange="Key!$K$2:$K$6" noThreeD="1" sel="4"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2</xdr:row>
          <xdr:rowOff>30480</xdr:rowOff>
        </xdr:from>
        <xdr:to>
          <xdr:col>1</xdr:col>
          <xdr:colOff>1402080</xdr:colOff>
          <xdr:row>3</xdr:row>
          <xdr:rowOff>358140</xdr:rowOff>
        </xdr:to>
        <xdr:sp macro="" textlink="">
          <xdr:nvSpPr>
            <xdr:cNvPr id="16385" name="List Box 1" hidden="1">
              <a:extLst>
                <a:ext uri="{63B3BB69-23CF-44E3-9099-C40C66FF867C}">
                  <a14:compatExt spid="_x0000_s16385"/>
                </a:ext>
                <a:ext uri="{FF2B5EF4-FFF2-40B4-BE49-F238E27FC236}">
                  <a16:creationId xmlns:a16="http://schemas.microsoft.com/office/drawing/2014/main" id="{00000000-0008-0000-02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236448</xdr:colOff>
      <xdr:row>11</xdr:row>
      <xdr:rowOff>34636</xdr:rowOff>
    </xdr:from>
    <xdr:to>
      <xdr:col>19</xdr:col>
      <xdr:colOff>303349</xdr:colOff>
      <xdr:row>37</xdr:row>
      <xdr:rowOff>110489</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EG/Clients/PacifiCorp/31368.40.00%202021%20Conservation%20Potential%20Assessment/LoadMAP/0%20-%20Documentation/1%20-%20Residential%20Inputs/Residential%20Profile%20Comparison%20to%20previous%20CPAs%20by%20End%20Us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aeg\Clients\PacifiCorp\31368.40.00%202021%20Conservation%20Potential%20Assessment\LoadMAP\0%20-%20Documentation\2%20-%20Commercial%20Inputs\0%20-%20Market%20Profiles\PAC%202021%20CPA_Commercial%20Market%20Profiles%20to%20Stakeholders.xlsx" TargetMode="External"/><Relationship Id="rId1" Type="http://schemas.openxmlformats.org/officeDocument/2006/relationships/externalLinkPath" Target="/aeg/Clients/PacifiCorp/31368.40.00%202021%20Conservation%20Potential%20Assessment/LoadMAP/0%20-%20Documentation/2%20-%20Commercial%20Inputs/0%20-%20Market%20Profiles/PAC%202021%20CPA_Commercial%20Market%20Profiles%20to%20Stakeholder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EG/Clients/PacifiCorp/31368.40.00%202021%20Conservation%20Potential%20Assessment/LoadMAP/0%20-%20Documentation/2%20-%20Commercial%20Inputs/0%20-%20Market%20Profiles/1%20-%20PC%202021%20UT%20Comm%20Mkt%20Profile%20v1_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 Notes"/>
      <sheetName val="RBSA Bulb Counts"/>
      <sheetName val="PAC Survey Questions "/>
      <sheetName val="End Use Intensity Comparison"/>
      <sheetName val="State Intensity Comparison"/>
      <sheetName val="Tech. Intensity Comparison"/>
      <sheetName val="End Use Sat, Comparison"/>
      <sheetName val="State Sat Comparison"/>
      <sheetName val="Tech. Sat, Comparison"/>
      <sheetName val="End Use UEC Comparison"/>
      <sheetName val="Tech. UEC Comparison"/>
      <sheetName val="RAW DATA----&gt;"/>
      <sheetName val="Saturation Data"/>
      <sheetName val="UEC Data"/>
      <sheetName val="Intensity"/>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C5" t="str">
            <v>Economically Attractive Low</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2021 CPA Com Market Profiles"/>
      <sheetName val="Com Building Intensity Comp."/>
      <sheetName val="RAW DATA ----&gt;"/>
      <sheetName val="Saturation Data"/>
      <sheetName val="UEC Data"/>
      <sheetName val="Intensity Data"/>
      <sheetName val="Key"/>
    </sheetNames>
    <sheetDataSet>
      <sheetData sheetId="0"/>
      <sheetData sheetId="1"/>
      <sheetData sheetId="2"/>
      <sheetData sheetId="3"/>
      <sheetData sheetId="4"/>
      <sheetData sheetId="5"/>
      <sheetData sheetId="6"/>
      <sheetData sheetId="7">
        <row r="2">
          <cell r="C2" t="str">
            <v>UT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MAP_Base Year Saturations"/>
      <sheetName val="LoadMAP_Existing UEC"/>
      <sheetName val="LoadMAP_Setup"/>
      <sheetName val="Market Profile"/>
      <sheetName val="Control Total"/>
      <sheetName val="Bldg Size"/>
      <sheetName val="HVAC EUI"/>
      <sheetName val="Calilbration by End Use_Elect"/>
      <sheetName val="Calibration by End Use_Gas"/>
      <sheetName val="HVAC and WH Saturation"/>
      <sheetName val="Non-HVAC EUI (Elect)"/>
      <sheetName val="Non-HVAC UECs"/>
      <sheetName val="Equipment EUI_Elect"/>
      <sheetName val="Equipment EUI_Gas"/>
      <sheetName val="Saturation by Equip"/>
      <sheetName val="Ind End Use"/>
      <sheetName val="AmerenIL Survey_elect &amp; gas wts"/>
      <sheetName val="BEST EUIs"/>
      <sheetName val="Summary BEST_Elect"/>
      <sheetName val="BEST Codes"/>
      <sheetName val="BEST Data"/>
      <sheetName val="EUIs - Lighting"/>
      <sheetName val="Lighting Data"/>
      <sheetName val="Lighting EUI_formulas"/>
      <sheetName val="Lighting EUI_old"/>
      <sheetName val="Non-HVAC (Gas)"/>
      <sheetName val="Reference &amp; Compare =&gt;"/>
      <sheetName val="2014 CBSA_final"/>
      <sheetName val="CBSA Building Sizes"/>
      <sheetName val="End Use Saturation Data"/>
      <sheetName val="EMPs &amp; CEUS"/>
      <sheetName val="Intensity_Data"/>
      <sheetName val="Summary BEST_Gas"/>
      <sheetName val="2014 CBSA_draft"/>
      <sheetName val="2009 CBSA_HVAC&amp;WH"/>
      <sheetName val="2009 CBSA_Heating"/>
      <sheetName val="2009 CBSA Other Data"/>
      <sheetName val="CBECS 2012 Mountain"/>
      <sheetName val="NREL SLC"/>
      <sheetName val="WA_Energy Decision Survey"/>
      <sheetName val="WY_Energy Decision Survey"/>
      <sheetName val="Planning Study Surveys"/>
    </sheetNames>
    <sheetDataSet>
      <sheetData sheetId="0" refreshError="1"/>
      <sheetData sheetId="1" refreshError="1"/>
      <sheetData sheetId="2" refreshError="1"/>
      <sheetData sheetId="3" refreshError="1"/>
      <sheetData sheetId="4">
        <row r="58">
          <cell r="B58" t="str">
            <v>Large Office</v>
          </cell>
        </row>
        <row r="59">
          <cell r="B59" t="str">
            <v>Small Office</v>
          </cell>
        </row>
        <row r="60">
          <cell r="B60" t="str">
            <v>Large Retail</v>
          </cell>
        </row>
        <row r="61">
          <cell r="B61" t="str">
            <v>Small Retail</v>
          </cell>
        </row>
        <row r="62">
          <cell r="B62" t="str">
            <v>Restaurant</v>
          </cell>
        </row>
        <row r="63">
          <cell r="B63" t="str">
            <v>Grocery</v>
          </cell>
        </row>
        <row r="64">
          <cell r="B64" t="str">
            <v>Health</v>
          </cell>
        </row>
        <row r="65">
          <cell r="B65" t="str">
            <v>College</v>
          </cell>
        </row>
        <row r="66">
          <cell r="B66" t="str">
            <v>School</v>
          </cell>
        </row>
        <row r="67">
          <cell r="B67" t="str">
            <v>Lodging</v>
          </cell>
        </row>
        <row r="68">
          <cell r="B68" t="str">
            <v>Warehouse</v>
          </cell>
        </row>
        <row r="71">
          <cell r="B71" t="str">
            <v>Miscellaneous</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ow r="7">
          <cell r="C7" t="str">
            <v>Small Office</v>
          </cell>
          <cell r="D7">
            <v>10.980345306921784</v>
          </cell>
        </row>
        <row r="8">
          <cell r="C8" t="str">
            <v>Large Office</v>
          </cell>
          <cell r="D8">
            <v>15.593975739974756</v>
          </cell>
        </row>
        <row r="9">
          <cell r="C9" t="str">
            <v>Restaurant</v>
          </cell>
          <cell r="D9">
            <v>47.567114006923092</v>
          </cell>
        </row>
        <row r="10">
          <cell r="C10" t="str">
            <v>Small Retail</v>
          </cell>
          <cell r="D10">
            <v>16.369689422301999</v>
          </cell>
        </row>
        <row r="11">
          <cell r="C11" t="str">
            <v>Large Retail</v>
          </cell>
          <cell r="D11">
            <v>21.547039375955681</v>
          </cell>
        </row>
        <row r="12">
          <cell r="C12" t="str">
            <v>Grocery</v>
          </cell>
          <cell r="D12">
            <v>41.17902911659187</v>
          </cell>
        </row>
        <row r="13">
          <cell r="C13" t="str">
            <v>School</v>
          </cell>
          <cell r="D13">
            <v>9.1802586480635391</v>
          </cell>
        </row>
        <row r="14">
          <cell r="C14" t="str">
            <v>College</v>
          </cell>
          <cell r="D14">
            <v>28.147489102419353</v>
          </cell>
        </row>
        <row r="15">
          <cell r="C15" t="str">
            <v>Hospital</v>
          </cell>
          <cell r="D15">
            <v>30.512913599131675</v>
          </cell>
        </row>
        <row r="16">
          <cell r="C16" t="str">
            <v>Health</v>
          </cell>
          <cell r="D16">
            <v>13.965689089835486</v>
          </cell>
        </row>
        <row r="17">
          <cell r="C17" t="str">
            <v>Lodging</v>
          </cell>
          <cell r="D17">
            <v>17.464683823243174</v>
          </cell>
        </row>
        <row r="18">
          <cell r="C18" t="str">
            <v>Warehouse</v>
          </cell>
          <cell r="D18">
            <v>3.3657573135072987</v>
          </cell>
        </row>
        <row r="19">
          <cell r="C19" t="str">
            <v>Ref. Warehouse</v>
          </cell>
          <cell r="D19">
            <v>0</v>
          </cell>
        </row>
        <row r="20">
          <cell r="C20" t="str">
            <v>Public Assembly</v>
          </cell>
          <cell r="D20">
            <v>6.4622515641417539</v>
          </cell>
        </row>
        <row r="21">
          <cell r="C21" t="str">
            <v>Services</v>
          </cell>
          <cell r="D21">
            <v>8.0433497241765171</v>
          </cell>
        </row>
        <row r="22">
          <cell r="C22" t="str">
            <v>Miscellaneous</v>
          </cell>
          <cell r="D22">
            <v>9.3951312678128573</v>
          </cell>
        </row>
        <row r="23">
          <cell r="C23" t="str">
            <v>Total</v>
          </cell>
          <cell r="D23">
            <v>14.124227391147413</v>
          </cell>
        </row>
      </sheetData>
      <sheetData sheetId="38"/>
      <sheetData sheetId="39" refreshError="1"/>
      <sheetData sheetId="40" refreshError="1"/>
      <sheetData sheetId="41" refreshError="1"/>
    </sheetDataSet>
  </externalBook>
</externalLink>
</file>

<file path=xl/theme/theme1.xml><?xml version="1.0" encoding="utf-8"?>
<a:theme xmlns:a="http://schemas.openxmlformats.org/drawingml/2006/main" name="AEG Colorful">
  <a:themeElements>
    <a:clrScheme name="AEG Theme 2020">
      <a:dk1>
        <a:srgbClr val="19172B"/>
      </a:dk1>
      <a:lt1>
        <a:sysClr val="window" lastClr="FFFFFF"/>
      </a:lt1>
      <a:dk2>
        <a:srgbClr val="7140D1"/>
      </a:dk2>
      <a:lt2>
        <a:srgbClr val="BEBEC6"/>
      </a:lt2>
      <a:accent1>
        <a:srgbClr val="3CD39C"/>
      </a:accent1>
      <a:accent2>
        <a:srgbClr val="1E13A6"/>
      </a:accent2>
      <a:accent3>
        <a:srgbClr val="E03F3F"/>
      </a:accent3>
      <a:accent4>
        <a:srgbClr val="FFDA00"/>
      </a:accent4>
      <a:accent5>
        <a:srgbClr val="FFA35B"/>
      </a:accent5>
      <a:accent6>
        <a:srgbClr val="00B3FF"/>
      </a:accent6>
      <a:hlink>
        <a:srgbClr val="F26548"/>
      </a:hlink>
      <a:folHlink>
        <a:srgbClr val="7F7F7F"/>
      </a:folHlink>
    </a:clrScheme>
    <a:fontScheme name="AEG Potential">
      <a:majorFont>
        <a:latin typeface="Calibri"/>
        <a:ea typeface=""/>
        <a:cs typeface=""/>
      </a:majorFont>
      <a:minorFont>
        <a:latin typeface="Cambri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rgbClr val="0C3A72"/>
          </a:solidFill>
        </a:ln>
      </a:spPr>
      <a:bodyPr/>
      <a:lstStyle/>
      <a:style>
        <a:lnRef idx="1">
          <a:schemeClr val="dk1"/>
        </a:lnRef>
        <a:fillRef idx="0">
          <a:schemeClr val="dk1"/>
        </a:fillRef>
        <a:effectRef idx="0">
          <a:schemeClr val="dk1"/>
        </a:effectRef>
        <a:fontRef idx="minor">
          <a:schemeClr val="tx1"/>
        </a:fontRef>
      </a:style>
    </a:lnDef>
  </a:objectDefaults>
  <a:extraClrSchemeLst>
    <a:extraClrScheme>
      <a:clrScheme name="Default Design 1">
        <a:dk1>
          <a:srgbClr val="00417B"/>
        </a:dk1>
        <a:lt1>
          <a:srgbClr val="FFFFFF"/>
        </a:lt1>
        <a:dk2>
          <a:srgbClr val="336695"/>
        </a:dk2>
        <a:lt2>
          <a:srgbClr val="000000"/>
        </a:lt2>
        <a:accent1>
          <a:srgbClr val="668CB0"/>
        </a:accent1>
        <a:accent2>
          <a:srgbClr val="99B1C9"/>
        </a:accent2>
        <a:accent3>
          <a:srgbClr val="FFFFFF"/>
        </a:accent3>
        <a:accent4>
          <a:srgbClr val="003668"/>
        </a:accent4>
        <a:accent5>
          <a:srgbClr val="B8C5D4"/>
        </a:accent5>
        <a:accent6>
          <a:srgbClr val="8AA0B6"/>
        </a:accent6>
        <a:hlink>
          <a:srgbClr val="ED1C24"/>
        </a:hlink>
        <a:folHlink>
          <a:srgbClr val="62BB46"/>
        </a:folHlink>
      </a:clrScheme>
      <a:clrMap bg1="lt1" tx1="dk1" bg2="lt2" tx2="dk2" accent1="accent1" accent2="accent2" accent3="accent3" accent4="accent4" accent5="accent5" accent6="accent6" hlink="hlink" folHlink="folHlink"/>
    </a:extraClrScheme>
  </a:extraClrSchemeLst>
  <a:extLst>
    <a:ext uri="{05A4C25C-085E-4340-85A3-A5531E510DB2}">
      <thm15:themeFamily xmlns:thm15="http://schemas.microsoft.com/office/thememl/2012/main" name="AEG Colorful" id="{4502119F-DCDB-442C-B620-FA7BF61B3CFF}" vid="{1B2CDA23-E03F-4282-8E58-3EDDA4C6B478}"/>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capabilities.itron.com/CeusWeb/Default.aspx" TargetMode="External"/><Relationship Id="rId2" Type="http://schemas.openxmlformats.org/officeDocument/2006/relationships/hyperlink" Target="https://nam04.safelinks.protection.outlook.com/?url=https%3A%2F%2Fwww.eia.gov%2Fconsumption%2Fcommercial%2Fdata%2F2012%2F&amp;data=02%7C01%7CJCullen%40appliedenergygroup.com%7Ca25e8d5204b64d44156f08d7f045badc%7Cd11dfc6a833a471284dbfc468665e0e1%7C0%7C0%7C637242054599471327&amp;sdata=Xw2GBbrSQ6qA%2B9dSbgGSh6elDViG88HdUE8ewkr87K0%3D&amp;reserved=0" TargetMode="External"/><Relationship Id="rId1" Type="http://schemas.openxmlformats.org/officeDocument/2006/relationships/hyperlink" Target="https://nam04.safelinks.protection.outlook.com/?url=https%3A%2F%2Fneea.org%2Fdata%2Fcommercial-building-stock-assessments&amp;data=02%7C01%7CJCullen%40appliedenergygroup.com%7Ca25e8d5204b64d44156f08d7f045badc%7Cd11dfc6a833a471284dbfc468665e0e1%7C0%7C0%7C637242054599471327&amp;sdata=JnuPPc7AvrkV9WqNkd9XvKxYTPtVk48gSdAroNgPZbw%3D&amp;reserved=0"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543B-1E0E-47C6-8EA5-74C84594F2B5}">
  <sheetPr>
    <tabColor theme="0"/>
  </sheetPr>
  <dimension ref="A1:AA53"/>
  <sheetViews>
    <sheetView tabSelected="1" zoomScaleNormal="100" workbookViewId="0">
      <selection activeCell="W7" sqref="W7"/>
    </sheetView>
  </sheetViews>
  <sheetFormatPr defaultRowHeight="13.8" x14ac:dyDescent="0.25"/>
  <cols>
    <col min="1" max="1" width="1.19921875" customWidth="1"/>
  </cols>
  <sheetData>
    <row r="1" spans="1:27" ht="5.55" customHeight="1"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21" thickBot="1" x14ac:dyDescent="0.4">
      <c r="A2" s="1"/>
      <c r="B2" s="83" t="s">
        <v>209</v>
      </c>
      <c r="C2" s="84"/>
      <c r="D2" s="84"/>
      <c r="E2" s="84"/>
      <c r="F2" s="84"/>
      <c r="G2" s="84"/>
      <c r="H2" s="84"/>
      <c r="I2" s="84"/>
      <c r="J2" s="84"/>
      <c r="K2" s="84"/>
      <c r="L2" s="84"/>
      <c r="M2" s="84"/>
      <c r="N2" s="84"/>
      <c r="O2" s="84"/>
      <c r="P2" s="84"/>
      <c r="Q2" s="84"/>
      <c r="R2" s="84"/>
      <c r="S2" s="85"/>
      <c r="T2" s="1"/>
      <c r="U2" s="1"/>
      <c r="V2" s="1"/>
      <c r="W2" s="1"/>
      <c r="X2" s="1"/>
      <c r="Y2" s="1"/>
      <c r="Z2" s="1"/>
      <c r="AA2" s="1"/>
    </row>
    <row r="3" spans="1:27" ht="14.55" customHeight="1" thickBot="1" x14ac:dyDescent="0.4">
      <c r="A3" s="1"/>
      <c r="B3" s="64"/>
      <c r="C3" s="65"/>
      <c r="D3" s="65"/>
      <c r="E3" s="65"/>
      <c r="F3" s="65"/>
      <c r="G3" s="65"/>
      <c r="H3" s="65"/>
      <c r="I3" s="65"/>
      <c r="J3" s="65"/>
      <c r="K3" s="65"/>
      <c r="L3" s="65"/>
      <c r="M3" s="65"/>
      <c r="N3" s="65"/>
      <c r="O3" s="65"/>
      <c r="P3" s="65"/>
      <c r="Q3" s="65"/>
      <c r="R3" s="65"/>
      <c r="S3" s="66"/>
      <c r="T3" s="1"/>
      <c r="U3" s="1"/>
      <c r="V3" s="1"/>
      <c r="W3" s="1"/>
      <c r="X3" s="1"/>
      <c r="Y3" s="1"/>
      <c r="Z3" s="1"/>
      <c r="AA3" s="1"/>
    </row>
    <row r="4" spans="1:27" ht="14.4" thickBot="1" x14ac:dyDescent="0.3">
      <c r="A4" s="1"/>
      <c r="B4" s="67" t="s">
        <v>197</v>
      </c>
      <c r="C4" s="68"/>
      <c r="D4" s="68"/>
      <c r="E4" s="68"/>
      <c r="F4" s="68"/>
      <c r="G4" s="68"/>
      <c r="H4" s="68"/>
      <c r="I4" s="68"/>
      <c r="J4" s="68"/>
      <c r="K4" s="68"/>
      <c r="L4" s="68"/>
      <c r="M4" s="68"/>
      <c r="N4" s="68"/>
      <c r="O4" s="68"/>
      <c r="P4" s="68"/>
      <c r="Q4" s="68"/>
      <c r="R4" s="68"/>
      <c r="S4" s="69"/>
      <c r="T4" s="1"/>
      <c r="U4" s="1"/>
      <c r="V4" s="1"/>
      <c r="W4" s="1"/>
      <c r="X4" s="1"/>
      <c r="Y4" s="1"/>
      <c r="Z4" s="1"/>
      <c r="AA4" s="1"/>
    </row>
    <row r="5" spans="1:27" ht="13.95" customHeight="1" x14ac:dyDescent="0.25">
      <c r="A5" s="1"/>
      <c r="B5" s="86" t="s">
        <v>206</v>
      </c>
      <c r="C5" s="87"/>
      <c r="D5" s="87"/>
      <c r="E5" s="87"/>
      <c r="F5" s="87"/>
      <c r="G5" s="87"/>
      <c r="H5" s="87"/>
      <c r="I5" s="87"/>
      <c r="J5" s="87"/>
      <c r="K5" s="87"/>
      <c r="L5" s="87"/>
      <c r="M5" s="87"/>
      <c r="N5" s="87"/>
      <c r="O5" s="87"/>
      <c r="P5" s="87"/>
      <c r="Q5" s="87"/>
      <c r="R5" s="87"/>
      <c r="S5" s="88"/>
      <c r="T5" s="1"/>
      <c r="U5" s="1"/>
      <c r="V5" s="1"/>
      <c r="W5" s="1"/>
      <c r="X5" s="1"/>
      <c r="Y5" s="1"/>
      <c r="Z5" s="1"/>
      <c r="AA5" s="1"/>
    </row>
    <row r="6" spans="1:27" x14ac:dyDescent="0.25">
      <c r="A6" s="1"/>
      <c r="B6" s="89"/>
      <c r="C6" s="90"/>
      <c r="D6" s="90"/>
      <c r="E6" s="90"/>
      <c r="F6" s="90"/>
      <c r="G6" s="90"/>
      <c r="H6" s="90"/>
      <c r="I6" s="90"/>
      <c r="J6" s="90"/>
      <c r="K6" s="90"/>
      <c r="L6" s="90"/>
      <c r="M6" s="90"/>
      <c r="N6" s="90"/>
      <c r="O6" s="90"/>
      <c r="P6" s="90"/>
      <c r="Q6" s="90"/>
      <c r="R6" s="90"/>
      <c r="S6" s="91"/>
      <c r="T6" s="1"/>
      <c r="U6" s="1"/>
      <c r="V6" s="1"/>
      <c r="W6" s="1"/>
      <c r="X6" s="1"/>
      <c r="Y6" s="1"/>
      <c r="Z6" s="1"/>
      <c r="AA6" s="1"/>
    </row>
    <row r="7" spans="1:27" x14ac:dyDescent="0.25">
      <c r="A7" s="1"/>
      <c r="B7" s="89"/>
      <c r="C7" s="90"/>
      <c r="D7" s="90"/>
      <c r="E7" s="90"/>
      <c r="F7" s="90"/>
      <c r="G7" s="90"/>
      <c r="H7" s="90"/>
      <c r="I7" s="90"/>
      <c r="J7" s="90"/>
      <c r="K7" s="90"/>
      <c r="L7" s="90"/>
      <c r="M7" s="90"/>
      <c r="N7" s="90"/>
      <c r="O7" s="90"/>
      <c r="P7" s="90"/>
      <c r="Q7" s="90"/>
      <c r="R7" s="90"/>
      <c r="S7" s="91"/>
      <c r="T7" s="1"/>
      <c r="U7" s="1"/>
      <c r="V7" s="1"/>
      <c r="W7" s="1"/>
      <c r="X7" s="1"/>
      <c r="Y7" s="1"/>
      <c r="Z7" s="1"/>
      <c r="AA7" s="1"/>
    </row>
    <row r="8" spans="1:27" x14ac:dyDescent="0.25">
      <c r="A8" s="1"/>
      <c r="B8" s="89"/>
      <c r="C8" s="90"/>
      <c r="D8" s="90"/>
      <c r="E8" s="90"/>
      <c r="F8" s="90"/>
      <c r="G8" s="90"/>
      <c r="H8" s="90"/>
      <c r="I8" s="90"/>
      <c r="J8" s="90"/>
      <c r="K8" s="90"/>
      <c r="L8" s="90"/>
      <c r="M8" s="90"/>
      <c r="N8" s="90"/>
      <c r="O8" s="90"/>
      <c r="P8" s="90"/>
      <c r="Q8" s="90"/>
      <c r="R8" s="90"/>
      <c r="S8" s="91"/>
      <c r="T8" s="1"/>
      <c r="U8" s="1"/>
      <c r="V8" s="1"/>
      <c r="W8" s="1"/>
      <c r="X8" s="1"/>
      <c r="Y8" s="1"/>
      <c r="Z8" s="1"/>
      <c r="AA8" s="1"/>
    </row>
    <row r="9" spans="1:27" x14ac:dyDescent="0.25">
      <c r="A9" s="1"/>
      <c r="B9" s="89"/>
      <c r="C9" s="90"/>
      <c r="D9" s="90"/>
      <c r="E9" s="90"/>
      <c r="F9" s="90"/>
      <c r="G9" s="90"/>
      <c r="H9" s="90"/>
      <c r="I9" s="90"/>
      <c r="J9" s="90"/>
      <c r="K9" s="90"/>
      <c r="L9" s="90"/>
      <c r="M9" s="90"/>
      <c r="N9" s="90"/>
      <c r="O9" s="90"/>
      <c r="P9" s="90"/>
      <c r="Q9" s="90"/>
      <c r="R9" s="90"/>
      <c r="S9" s="91"/>
      <c r="T9" s="1"/>
      <c r="U9" s="1"/>
      <c r="V9" s="1"/>
      <c r="W9" s="1"/>
      <c r="X9" s="1"/>
      <c r="Y9" s="1"/>
      <c r="Z9" s="1"/>
      <c r="AA9" s="1"/>
    </row>
    <row r="10" spans="1:27" x14ac:dyDescent="0.25">
      <c r="A10" s="1"/>
      <c r="B10" s="89"/>
      <c r="C10" s="90"/>
      <c r="D10" s="90"/>
      <c r="E10" s="90"/>
      <c r="F10" s="90"/>
      <c r="G10" s="90"/>
      <c r="H10" s="90"/>
      <c r="I10" s="90"/>
      <c r="J10" s="90"/>
      <c r="K10" s="90"/>
      <c r="L10" s="90"/>
      <c r="M10" s="90"/>
      <c r="N10" s="90"/>
      <c r="O10" s="90"/>
      <c r="P10" s="90"/>
      <c r="Q10" s="90"/>
      <c r="R10" s="90"/>
      <c r="S10" s="91"/>
      <c r="T10" s="1"/>
      <c r="U10" s="1"/>
      <c r="V10" s="1"/>
      <c r="W10" s="1"/>
      <c r="X10" s="1"/>
      <c r="Y10" s="1"/>
      <c r="Z10" s="1"/>
      <c r="AA10" s="1"/>
    </row>
    <row r="11" spans="1:27" x14ac:dyDescent="0.25">
      <c r="A11" s="1"/>
      <c r="B11" s="89"/>
      <c r="C11" s="90"/>
      <c r="D11" s="90"/>
      <c r="E11" s="90"/>
      <c r="F11" s="90"/>
      <c r="G11" s="90"/>
      <c r="H11" s="90"/>
      <c r="I11" s="90"/>
      <c r="J11" s="90"/>
      <c r="K11" s="90"/>
      <c r="L11" s="90"/>
      <c r="M11" s="90"/>
      <c r="N11" s="90"/>
      <c r="O11" s="90"/>
      <c r="P11" s="90"/>
      <c r="Q11" s="90"/>
      <c r="R11" s="90"/>
      <c r="S11" s="91"/>
      <c r="T11" s="1"/>
      <c r="U11" s="1"/>
      <c r="V11" s="1"/>
      <c r="W11" s="1"/>
      <c r="X11" s="1"/>
      <c r="Y11" s="1"/>
      <c r="Z11" s="1"/>
      <c r="AA11" s="1"/>
    </row>
    <row r="12" spans="1:27" ht="14.4" thickBot="1" x14ac:dyDescent="0.3">
      <c r="A12" s="1"/>
      <c r="B12" s="92"/>
      <c r="C12" s="93"/>
      <c r="D12" s="93"/>
      <c r="E12" s="93"/>
      <c r="F12" s="93"/>
      <c r="G12" s="93"/>
      <c r="H12" s="93"/>
      <c r="I12" s="93"/>
      <c r="J12" s="93"/>
      <c r="K12" s="93"/>
      <c r="L12" s="93"/>
      <c r="M12" s="93"/>
      <c r="N12" s="93"/>
      <c r="O12" s="93"/>
      <c r="P12" s="93"/>
      <c r="Q12" s="93"/>
      <c r="R12" s="93"/>
      <c r="S12" s="94"/>
      <c r="T12" s="1"/>
      <c r="U12" s="1"/>
      <c r="V12" s="1"/>
      <c r="W12" s="1"/>
      <c r="X12" s="1"/>
      <c r="Y12" s="1"/>
      <c r="Z12" s="1"/>
      <c r="AA12" s="1"/>
    </row>
    <row r="13" spans="1:27" ht="14.4" thickBot="1" x14ac:dyDescent="0.3">
      <c r="A13" s="1"/>
      <c r="B13" s="70"/>
      <c r="C13" s="71"/>
      <c r="D13" s="71"/>
      <c r="E13" s="71"/>
      <c r="F13" s="71"/>
      <c r="G13" s="71"/>
      <c r="H13" s="71"/>
      <c r="I13" s="71"/>
      <c r="J13" s="71"/>
      <c r="K13" s="71"/>
      <c r="L13" s="71"/>
      <c r="M13" s="71"/>
      <c r="N13" s="71"/>
      <c r="O13" s="71"/>
      <c r="P13" s="71"/>
      <c r="Q13" s="71"/>
      <c r="R13" s="71"/>
      <c r="S13" s="72"/>
      <c r="T13" s="1"/>
      <c r="U13" s="1"/>
      <c r="V13" s="1"/>
      <c r="W13" s="1"/>
      <c r="X13" s="1"/>
      <c r="Y13" s="1"/>
      <c r="Z13" s="1"/>
      <c r="AA13" s="1"/>
    </row>
    <row r="14" spans="1:27" ht="14.4" thickBot="1" x14ac:dyDescent="0.3">
      <c r="A14" s="1"/>
      <c r="B14" s="67" t="s">
        <v>198</v>
      </c>
      <c r="C14" s="68"/>
      <c r="D14" s="68"/>
      <c r="E14" s="68"/>
      <c r="F14" s="68"/>
      <c r="G14" s="68"/>
      <c r="H14" s="68"/>
      <c r="I14" s="68"/>
      <c r="J14" s="68"/>
      <c r="K14" s="68"/>
      <c r="L14" s="68"/>
      <c r="M14" s="68"/>
      <c r="N14" s="68"/>
      <c r="O14" s="68"/>
      <c r="P14" s="68"/>
      <c r="Q14" s="68"/>
      <c r="R14" s="68"/>
      <c r="S14" s="69"/>
      <c r="T14" s="1"/>
      <c r="U14" s="1"/>
      <c r="V14" s="1"/>
      <c r="W14" s="1"/>
      <c r="X14" s="1"/>
      <c r="Y14" s="1"/>
      <c r="Z14" s="1"/>
      <c r="AA14" s="1"/>
    </row>
    <row r="15" spans="1:27" ht="10.5" customHeight="1" x14ac:dyDescent="0.25">
      <c r="A15" s="1"/>
      <c r="B15" s="86" t="s">
        <v>207</v>
      </c>
      <c r="C15" s="87"/>
      <c r="D15" s="87"/>
      <c r="E15" s="87"/>
      <c r="F15" s="87"/>
      <c r="G15" s="87"/>
      <c r="H15" s="87"/>
      <c r="I15" s="87"/>
      <c r="J15" s="87"/>
      <c r="K15" s="87"/>
      <c r="L15" s="87"/>
      <c r="M15" s="87"/>
      <c r="N15" s="87"/>
      <c r="O15" s="87"/>
      <c r="P15" s="87"/>
      <c r="Q15" s="87"/>
      <c r="R15" s="87"/>
      <c r="S15" s="88"/>
      <c r="T15" s="1"/>
      <c r="U15" s="1"/>
      <c r="V15" s="1"/>
      <c r="W15" s="1"/>
      <c r="X15" s="1"/>
      <c r="Y15" s="1"/>
      <c r="Z15" s="1"/>
      <c r="AA15" s="1"/>
    </row>
    <row r="16" spans="1:27" ht="10.5" customHeight="1" x14ac:dyDescent="0.25">
      <c r="A16" s="1"/>
      <c r="B16" s="89"/>
      <c r="C16" s="90"/>
      <c r="D16" s="90"/>
      <c r="E16" s="90"/>
      <c r="F16" s="90"/>
      <c r="G16" s="90"/>
      <c r="H16" s="90"/>
      <c r="I16" s="90"/>
      <c r="J16" s="90"/>
      <c r="K16" s="90"/>
      <c r="L16" s="90"/>
      <c r="M16" s="90"/>
      <c r="N16" s="90"/>
      <c r="O16" s="90"/>
      <c r="P16" s="90"/>
      <c r="Q16" s="90"/>
      <c r="R16" s="90"/>
      <c r="S16" s="91"/>
      <c r="T16" s="1"/>
      <c r="U16" s="1"/>
      <c r="V16" s="1"/>
      <c r="W16" s="1"/>
      <c r="X16" s="1"/>
      <c r="Y16" s="1"/>
      <c r="Z16" s="1"/>
      <c r="AA16" s="1"/>
    </row>
    <row r="17" spans="1:27" ht="10.5" customHeight="1" x14ac:dyDescent="0.25">
      <c r="A17" s="1"/>
      <c r="B17" s="89"/>
      <c r="C17" s="90"/>
      <c r="D17" s="90"/>
      <c r="E17" s="90"/>
      <c r="F17" s="90"/>
      <c r="G17" s="90"/>
      <c r="H17" s="90"/>
      <c r="I17" s="90"/>
      <c r="J17" s="90"/>
      <c r="K17" s="90"/>
      <c r="L17" s="90"/>
      <c r="M17" s="90"/>
      <c r="N17" s="90"/>
      <c r="O17" s="90"/>
      <c r="P17" s="90"/>
      <c r="Q17" s="90"/>
      <c r="R17" s="90"/>
      <c r="S17" s="91"/>
      <c r="T17" s="1"/>
      <c r="U17" s="1"/>
      <c r="V17" s="1"/>
      <c r="W17" s="1"/>
      <c r="X17" s="1"/>
      <c r="Y17" s="1"/>
      <c r="Z17" s="1"/>
      <c r="AA17" s="1"/>
    </row>
    <row r="18" spans="1:27" ht="10.5" customHeight="1" x14ac:dyDescent="0.25">
      <c r="A18" s="1"/>
      <c r="B18" s="89"/>
      <c r="C18" s="90"/>
      <c r="D18" s="90"/>
      <c r="E18" s="90"/>
      <c r="F18" s="90"/>
      <c r="G18" s="90"/>
      <c r="H18" s="90"/>
      <c r="I18" s="90"/>
      <c r="J18" s="90"/>
      <c r="K18" s="90"/>
      <c r="L18" s="90"/>
      <c r="M18" s="90"/>
      <c r="N18" s="90"/>
      <c r="O18" s="90"/>
      <c r="P18" s="90"/>
      <c r="Q18" s="90"/>
      <c r="R18" s="90"/>
      <c r="S18" s="91"/>
      <c r="T18" s="1"/>
      <c r="U18" s="1"/>
      <c r="V18" s="1"/>
      <c r="W18" s="1"/>
      <c r="X18" s="1"/>
      <c r="Y18" s="1"/>
      <c r="Z18" s="1"/>
      <c r="AA18" s="1"/>
    </row>
    <row r="19" spans="1:27" ht="10.5" customHeight="1" x14ac:dyDescent="0.25">
      <c r="A19" s="1"/>
      <c r="B19" s="89"/>
      <c r="C19" s="90"/>
      <c r="D19" s="90"/>
      <c r="E19" s="90"/>
      <c r="F19" s="90"/>
      <c r="G19" s="90"/>
      <c r="H19" s="90"/>
      <c r="I19" s="90"/>
      <c r="J19" s="90"/>
      <c r="K19" s="90"/>
      <c r="L19" s="90"/>
      <c r="M19" s="90"/>
      <c r="N19" s="90"/>
      <c r="O19" s="90"/>
      <c r="P19" s="90"/>
      <c r="Q19" s="90"/>
      <c r="R19" s="90"/>
      <c r="S19" s="91"/>
      <c r="T19" s="1"/>
      <c r="U19" s="1"/>
      <c r="V19" s="1"/>
      <c r="W19" s="1"/>
      <c r="X19" s="1"/>
      <c r="Y19" s="1"/>
      <c r="Z19" s="1"/>
      <c r="AA19" s="1"/>
    </row>
    <row r="20" spans="1:27" ht="10.5" customHeight="1" x14ac:dyDescent="0.25">
      <c r="A20" s="1"/>
      <c r="B20" s="89"/>
      <c r="C20" s="90"/>
      <c r="D20" s="90"/>
      <c r="E20" s="90"/>
      <c r="F20" s="90"/>
      <c r="G20" s="90"/>
      <c r="H20" s="90"/>
      <c r="I20" s="90"/>
      <c r="J20" s="90"/>
      <c r="K20" s="90"/>
      <c r="L20" s="90"/>
      <c r="M20" s="90"/>
      <c r="N20" s="90"/>
      <c r="O20" s="90"/>
      <c r="P20" s="90"/>
      <c r="Q20" s="90"/>
      <c r="R20" s="90"/>
      <c r="S20" s="91"/>
      <c r="T20" s="1"/>
      <c r="U20" s="1"/>
      <c r="V20" s="1"/>
      <c r="W20" s="1"/>
      <c r="X20" s="1"/>
      <c r="Y20" s="1"/>
      <c r="Z20" s="1"/>
      <c r="AA20" s="1"/>
    </row>
    <row r="21" spans="1:27" ht="10.5" customHeight="1" x14ac:dyDescent="0.25">
      <c r="A21" s="1"/>
      <c r="B21" s="89"/>
      <c r="C21" s="90"/>
      <c r="D21" s="90"/>
      <c r="E21" s="90"/>
      <c r="F21" s="90"/>
      <c r="G21" s="90"/>
      <c r="H21" s="90"/>
      <c r="I21" s="90"/>
      <c r="J21" s="90"/>
      <c r="K21" s="90"/>
      <c r="L21" s="90"/>
      <c r="M21" s="90"/>
      <c r="N21" s="90"/>
      <c r="O21" s="90"/>
      <c r="P21" s="90"/>
      <c r="Q21" s="90"/>
      <c r="R21" s="90"/>
      <c r="S21" s="91"/>
      <c r="T21" s="1"/>
      <c r="U21" s="1"/>
      <c r="V21" s="1"/>
      <c r="W21" s="1"/>
      <c r="X21" s="1"/>
      <c r="Y21" s="1"/>
      <c r="Z21" s="1"/>
      <c r="AA21" s="1"/>
    </row>
    <row r="22" spans="1:27" ht="10.5" customHeight="1" thickBot="1" x14ac:dyDescent="0.3">
      <c r="A22" s="1"/>
      <c r="B22" s="92"/>
      <c r="C22" s="93"/>
      <c r="D22" s="93"/>
      <c r="E22" s="93"/>
      <c r="F22" s="93"/>
      <c r="G22" s="93"/>
      <c r="H22" s="93"/>
      <c r="I22" s="93"/>
      <c r="J22" s="93"/>
      <c r="K22" s="93"/>
      <c r="L22" s="93"/>
      <c r="M22" s="93"/>
      <c r="N22" s="93"/>
      <c r="O22" s="93"/>
      <c r="P22" s="93"/>
      <c r="Q22" s="93"/>
      <c r="R22" s="93"/>
      <c r="S22" s="94"/>
      <c r="T22" s="1"/>
      <c r="U22" s="1"/>
      <c r="V22" s="1"/>
      <c r="W22" s="1"/>
      <c r="X22" s="1"/>
      <c r="Y22" s="1"/>
      <c r="Z22" s="1"/>
      <c r="AA22" s="1"/>
    </row>
    <row r="23" spans="1:27" ht="14.4" thickBot="1" x14ac:dyDescent="0.3">
      <c r="A23" s="1"/>
      <c r="B23" s="70"/>
      <c r="C23" s="71"/>
      <c r="D23" s="71"/>
      <c r="E23" s="71"/>
      <c r="F23" s="71"/>
      <c r="G23" s="71"/>
      <c r="H23" s="71"/>
      <c r="I23" s="71"/>
      <c r="J23" s="71"/>
      <c r="K23" s="71"/>
      <c r="L23" s="71"/>
      <c r="M23" s="71"/>
      <c r="N23" s="71"/>
      <c r="O23" s="71"/>
      <c r="P23" s="71"/>
      <c r="Q23" s="71"/>
      <c r="R23" s="71"/>
      <c r="S23" s="72"/>
      <c r="T23" s="1"/>
      <c r="U23" s="1"/>
      <c r="V23" s="1"/>
      <c r="W23" s="1"/>
      <c r="X23" s="1"/>
      <c r="Y23" s="1"/>
      <c r="Z23" s="1"/>
      <c r="AA23" s="1"/>
    </row>
    <row r="24" spans="1:27" ht="14.4" thickBot="1" x14ac:dyDescent="0.3">
      <c r="A24" s="1"/>
      <c r="B24" s="67" t="s">
        <v>199</v>
      </c>
      <c r="C24" s="68"/>
      <c r="D24" s="68"/>
      <c r="E24" s="68"/>
      <c r="F24" s="68"/>
      <c r="G24" s="68"/>
      <c r="H24" s="68"/>
      <c r="I24" s="68"/>
      <c r="J24" s="68"/>
      <c r="K24" s="68"/>
      <c r="L24" s="68"/>
      <c r="M24" s="68"/>
      <c r="N24" s="68"/>
      <c r="O24" s="68"/>
      <c r="P24" s="68"/>
      <c r="Q24" s="68"/>
      <c r="R24" s="68"/>
      <c r="S24" s="69"/>
      <c r="T24" s="1"/>
      <c r="U24" s="1"/>
      <c r="V24" s="1"/>
      <c r="W24" s="1"/>
      <c r="X24" s="1"/>
      <c r="Y24" s="1"/>
      <c r="Z24" s="1"/>
      <c r="AA24" s="1"/>
    </row>
    <row r="25" spans="1:27" x14ac:dyDescent="0.25">
      <c r="A25" s="1"/>
      <c r="B25" s="73" t="s">
        <v>208</v>
      </c>
      <c r="C25" s="74"/>
      <c r="D25" s="74"/>
      <c r="E25" s="74"/>
      <c r="F25" s="74"/>
      <c r="G25" s="74"/>
      <c r="H25" s="74"/>
      <c r="I25" s="74"/>
      <c r="J25" s="74"/>
      <c r="K25" s="74"/>
      <c r="L25" s="74"/>
      <c r="M25" s="74"/>
      <c r="N25" s="74"/>
      <c r="O25" s="74"/>
      <c r="P25" s="74"/>
      <c r="Q25" s="74"/>
      <c r="R25" s="74"/>
      <c r="S25" s="75"/>
      <c r="T25" s="1"/>
      <c r="U25" s="1"/>
      <c r="V25" s="1"/>
      <c r="W25" s="1"/>
      <c r="X25" s="1"/>
      <c r="Y25" s="1"/>
      <c r="Z25" s="1"/>
      <c r="AA25" s="1"/>
    </row>
    <row r="26" spans="1:27" x14ac:dyDescent="0.25">
      <c r="A26" s="1"/>
      <c r="B26" s="76"/>
      <c r="C26" s="77" t="s">
        <v>200</v>
      </c>
      <c r="D26" s="5"/>
      <c r="E26" s="5"/>
      <c r="F26" s="5"/>
      <c r="G26" s="5"/>
      <c r="H26" s="5"/>
      <c r="I26" s="5"/>
      <c r="J26" s="5"/>
      <c r="K26" s="5"/>
      <c r="L26" s="5"/>
      <c r="M26" s="5"/>
      <c r="N26" s="5"/>
      <c r="O26" s="5"/>
      <c r="P26" s="5"/>
      <c r="Q26" s="5"/>
      <c r="R26" s="5"/>
      <c r="S26" s="78"/>
      <c r="T26" s="1"/>
      <c r="U26" s="1"/>
      <c r="V26" s="1"/>
      <c r="W26" s="1"/>
      <c r="X26" s="1"/>
      <c r="Y26" s="1"/>
      <c r="Z26" s="1"/>
      <c r="AA26" s="1"/>
    </row>
    <row r="27" spans="1:27" x14ac:dyDescent="0.25">
      <c r="A27" s="1"/>
      <c r="B27" s="76" t="s">
        <v>201</v>
      </c>
      <c r="C27" s="77"/>
      <c r="D27" s="5"/>
      <c r="E27" s="5"/>
      <c r="F27" s="5"/>
      <c r="G27" s="5"/>
      <c r="H27" s="5"/>
      <c r="I27" s="5"/>
      <c r="J27" s="5"/>
      <c r="K27" s="5"/>
      <c r="L27" s="5"/>
      <c r="M27" s="5"/>
      <c r="N27" s="5"/>
      <c r="O27" s="5"/>
      <c r="P27" s="5"/>
      <c r="Q27" s="5"/>
      <c r="R27" s="5"/>
      <c r="S27" s="78"/>
      <c r="T27" s="1"/>
      <c r="U27" s="1"/>
      <c r="V27" s="1"/>
      <c r="W27" s="1"/>
      <c r="X27" s="1"/>
      <c r="Y27" s="1"/>
      <c r="Z27" s="1"/>
      <c r="AA27" s="1"/>
    </row>
    <row r="28" spans="1:27" x14ac:dyDescent="0.25">
      <c r="A28" s="1"/>
      <c r="B28" s="76"/>
      <c r="C28" s="79" t="s">
        <v>202</v>
      </c>
      <c r="D28" s="5"/>
      <c r="E28" s="5"/>
      <c r="F28" s="5"/>
      <c r="G28" s="5"/>
      <c r="H28" s="5"/>
      <c r="I28" s="5"/>
      <c r="J28" s="5"/>
      <c r="K28" s="5"/>
      <c r="L28" s="5"/>
      <c r="M28" s="5"/>
      <c r="N28" s="5"/>
      <c r="O28" s="5"/>
      <c r="P28" s="5"/>
      <c r="Q28" s="5"/>
      <c r="R28" s="5"/>
      <c r="S28" s="78"/>
      <c r="T28" s="1"/>
      <c r="U28" s="1"/>
      <c r="V28" s="1"/>
      <c r="W28" s="1"/>
      <c r="X28" s="1"/>
      <c r="Y28" s="1"/>
      <c r="Z28" s="1"/>
      <c r="AA28" s="1"/>
    </row>
    <row r="29" spans="1:27" x14ac:dyDescent="0.25">
      <c r="A29" s="1"/>
      <c r="B29" s="76" t="s">
        <v>203</v>
      </c>
      <c r="C29" s="5"/>
      <c r="D29" s="5"/>
      <c r="E29" s="5"/>
      <c r="F29" s="5"/>
      <c r="G29" s="5"/>
      <c r="H29" s="5"/>
      <c r="I29" s="5"/>
      <c r="J29" s="5"/>
      <c r="K29" s="5"/>
      <c r="L29" s="5"/>
      <c r="M29" s="5"/>
      <c r="N29" s="5"/>
      <c r="O29" s="5"/>
      <c r="P29" s="5"/>
      <c r="Q29" s="5"/>
      <c r="R29" s="5"/>
      <c r="S29" s="78"/>
      <c r="T29" s="1"/>
      <c r="U29" s="1"/>
      <c r="V29" s="1"/>
      <c r="W29" s="1"/>
      <c r="X29" s="1"/>
      <c r="Y29" s="1"/>
      <c r="Z29" s="1"/>
      <c r="AA29" s="1"/>
    </row>
    <row r="30" spans="1:27" x14ac:dyDescent="0.25">
      <c r="A30" s="1"/>
      <c r="B30" s="76"/>
      <c r="C30" s="77" t="s">
        <v>204</v>
      </c>
      <c r="D30" s="5"/>
      <c r="E30" s="5"/>
      <c r="F30" s="5"/>
      <c r="G30" s="5"/>
      <c r="H30" s="5"/>
      <c r="I30" s="5"/>
      <c r="J30" s="5"/>
      <c r="K30" s="5"/>
      <c r="L30" s="5"/>
      <c r="M30" s="5"/>
      <c r="N30" s="5"/>
      <c r="O30" s="5"/>
      <c r="P30" s="5"/>
      <c r="Q30" s="5"/>
      <c r="R30" s="5"/>
      <c r="S30" s="78"/>
      <c r="T30" s="1"/>
      <c r="U30" s="1"/>
      <c r="V30" s="1"/>
      <c r="W30" s="1"/>
      <c r="X30" s="1"/>
      <c r="Y30" s="1"/>
      <c r="Z30" s="1"/>
      <c r="AA30" s="1"/>
    </row>
    <row r="31" spans="1:27" ht="14.4" thickBot="1" x14ac:dyDescent="0.3">
      <c r="A31" s="1"/>
      <c r="B31" s="80" t="s">
        <v>205</v>
      </c>
      <c r="C31" s="81"/>
      <c r="D31" s="81"/>
      <c r="E31" s="81"/>
      <c r="F31" s="81"/>
      <c r="G31" s="81"/>
      <c r="H31" s="81"/>
      <c r="I31" s="81"/>
      <c r="J31" s="81"/>
      <c r="K31" s="81"/>
      <c r="L31" s="81"/>
      <c r="M31" s="81"/>
      <c r="N31" s="81"/>
      <c r="O31" s="81"/>
      <c r="P31" s="81"/>
      <c r="Q31" s="81"/>
      <c r="R31" s="81"/>
      <c r="S31" s="82"/>
      <c r="T31" s="1"/>
      <c r="U31" s="1"/>
      <c r="V31" s="1"/>
      <c r="W31" s="1"/>
      <c r="X31" s="1"/>
      <c r="Y31" s="1"/>
      <c r="Z31" s="1"/>
      <c r="AA31" s="1"/>
    </row>
    <row r="32" spans="1:2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x14ac:dyDescent="0.25">
      <c r="B48" s="1"/>
      <c r="C48" s="1"/>
      <c r="D48" s="1"/>
      <c r="E48" s="1"/>
      <c r="F48" s="1"/>
      <c r="G48" s="1"/>
      <c r="H48" s="1"/>
      <c r="I48" s="1"/>
      <c r="J48" s="1"/>
      <c r="K48" s="1"/>
      <c r="L48" s="1"/>
      <c r="M48" s="1"/>
      <c r="N48" s="1"/>
      <c r="O48" s="1"/>
      <c r="P48" s="1"/>
      <c r="Q48" s="1"/>
      <c r="R48" s="1"/>
      <c r="S48" s="1"/>
      <c r="T48" s="1"/>
      <c r="U48" s="1"/>
      <c r="V48" s="1"/>
      <c r="W48" s="1"/>
      <c r="X48" s="1"/>
      <c r="Y48" s="1"/>
      <c r="Z48" s="1"/>
      <c r="AA48" s="1"/>
    </row>
    <row r="49" spans="2:27" x14ac:dyDescent="0.25">
      <c r="B49" s="1"/>
      <c r="C49" s="1"/>
      <c r="D49" s="1"/>
      <c r="E49" s="1"/>
      <c r="F49" s="1"/>
      <c r="G49" s="1"/>
      <c r="H49" s="1"/>
      <c r="I49" s="1"/>
      <c r="J49" s="1"/>
      <c r="K49" s="1"/>
      <c r="L49" s="1"/>
      <c r="M49" s="1"/>
      <c r="N49" s="1"/>
      <c r="O49" s="1"/>
      <c r="P49" s="1"/>
      <c r="Q49" s="1"/>
      <c r="R49" s="1"/>
      <c r="S49" s="1"/>
      <c r="T49" s="1"/>
      <c r="U49" s="1"/>
      <c r="V49" s="1"/>
      <c r="W49" s="1"/>
      <c r="X49" s="1"/>
      <c r="Y49" s="1"/>
      <c r="Z49" s="1"/>
      <c r="AA49" s="1"/>
    </row>
    <row r="50" spans="2:27" x14ac:dyDescent="0.25">
      <c r="B50" s="1"/>
      <c r="C50" s="1"/>
      <c r="D50" s="1"/>
      <c r="E50" s="1"/>
      <c r="F50" s="1"/>
      <c r="G50" s="1"/>
      <c r="H50" s="1"/>
      <c r="I50" s="1"/>
      <c r="J50" s="1"/>
      <c r="K50" s="1"/>
      <c r="L50" s="1"/>
      <c r="M50" s="1"/>
      <c r="N50" s="1"/>
      <c r="O50" s="1"/>
      <c r="P50" s="1"/>
      <c r="Q50" s="1"/>
      <c r="R50" s="1"/>
      <c r="S50" s="1"/>
      <c r="T50" s="1"/>
      <c r="U50" s="1"/>
      <c r="V50" s="1"/>
      <c r="W50" s="1"/>
      <c r="X50" s="1"/>
      <c r="Y50" s="1"/>
      <c r="Z50" s="1"/>
      <c r="AA50" s="1"/>
    </row>
    <row r="51" spans="2:27" x14ac:dyDescent="0.25">
      <c r="B51" s="1"/>
      <c r="C51" s="1"/>
      <c r="D51" s="1"/>
      <c r="E51" s="1"/>
      <c r="F51" s="1"/>
      <c r="G51" s="1"/>
      <c r="H51" s="1"/>
      <c r="I51" s="1"/>
      <c r="J51" s="1"/>
      <c r="K51" s="1"/>
      <c r="L51" s="1"/>
      <c r="M51" s="1"/>
      <c r="N51" s="1"/>
      <c r="O51" s="1"/>
      <c r="P51" s="1"/>
      <c r="Q51" s="1"/>
      <c r="R51" s="1"/>
      <c r="S51" s="1"/>
      <c r="T51" s="1"/>
      <c r="U51" s="1"/>
      <c r="V51" s="1"/>
      <c r="W51" s="1"/>
      <c r="X51" s="1"/>
      <c r="Y51" s="1"/>
      <c r="Z51" s="1"/>
      <c r="AA51" s="1"/>
    </row>
    <row r="52" spans="2:27" x14ac:dyDescent="0.25">
      <c r="B52" s="1"/>
      <c r="C52" s="1"/>
      <c r="D52" s="1"/>
      <c r="E52" s="1"/>
      <c r="F52" s="1"/>
      <c r="G52" s="1"/>
      <c r="H52" s="1"/>
      <c r="I52" s="1"/>
      <c r="J52" s="1"/>
      <c r="K52" s="1"/>
      <c r="L52" s="1"/>
      <c r="M52" s="1"/>
      <c r="N52" s="1"/>
      <c r="O52" s="1"/>
      <c r="P52" s="1"/>
      <c r="Q52" s="1"/>
      <c r="R52" s="1"/>
      <c r="S52" s="1"/>
      <c r="T52" s="1"/>
      <c r="U52" s="1"/>
      <c r="V52" s="1"/>
      <c r="W52" s="1"/>
      <c r="X52" s="1"/>
      <c r="Y52" s="1"/>
      <c r="Z52" s="1"/>
      <c r="AA52" s="1"/>
    </row>
    <row r="53" spans="2:27" x14ac:dyDescent="0.25">
      <c r="T53" s="1"/>
      <c r="U53" s="1"/>
      <c r="V53" s="1"/>
      <c r="W53" s="1"/>
      <c r="X53" s="1"/>
      <c r="Y53" s="1"/>
      <c r="Z53" s="1"/>
      <c r="AA53" s="1"/>
    </row>
  </sheetData>
  <mergeCells count="3">
    <mergeCell ref="B2:S2"/>
    <mergeCell ref="B5:S12"/>
    <mergeCell ref="B15:S22"/>
  </mergeCells>
  <hyperlinks>
    <hyperlink ref="C26" r:id="rId1" display="https://nam04.safelinks.protection.outlook.com/?url=https%3A%2F%2Fneea.org%2Fdata%2Fcommercial-building-stock-assessments&amp;data=02%7C01%7CJCullen%40appliedenergygroup.com%7Ca25e8d5204b64d44156f08d7f045badc%7Cd11dfc6a833a471284dbfc468665e0e1%7C0%7C0%7C637242054599471327&amp;sdata=JnuPPc7AvrkV9WqNkd9XvKxYTPtVk48gSdAroNgPZbw%3D&amp;reserved=0" xr:uid="{D4A99A5A-6008-4D3D-9C5A-61BAAD71BAE5}"/>
    <hyperlink ref="C28" r:id="rId2" display="https://nam04.safelinks.protection.outlook.com/?url=https%3A%2F%2Fwww.eia.gov%2Fconsumption%2Fcommercial%2Fdata%2F2012%2F&amp;data=02%7C01%7CJCullen%40appliedenergygroup.com%7Ca25e8d5204b64d44156f08d7f045badc%7Cd11dfc6a833a471284dbfc468665e0e1%7C0%7C0%7C637242054599471327&amp;sdata=Xw2GBbrSQ6qA%2B9dSbgGSh6elDViG88HdUE8ewkr87K0%3D&amp;reserved=0" xr:uid="{048912FA-A199-4F01-89BD-D303BC26E5DC}"/>
    <hyperlink ref="C30" r:id="rId3" xr:uid="{81FF0F88-D1D1-4812-991C-B0291AC8072A}"/>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E10E3-0FD3-4E2F-A5A9-95287F3C94F1}">
  <sheetPr>
    <tabColor rgb="FFFFC000"/>
  </sheetPr>
  <dimension ref="A1:AI799"/>
  <sheetViews>
    <sheetView zoomScale="50" zoomScaleNormal="50" workbookViewId="0">
      <pane ySplit="1" topLeftCell="A202" activePane="bottomLeft" state="frozen"/>
      <selection activeCell="J164" sqref="J164"/>
      <selection pane="bottomLeft" activeCell="A10" sqref="A10"/>
    </sheetView>
  </sheetViews>
  <sheetFormatPr defaultRowHeight="13.8" outlineLevelRow="1" outlineLevelCol="1" x14ac:dyDescent="0.25"/>
  <cols>
    <col min="1" max="1" width="14.59765625" customWidth="1" outlineLevel="1"/>
    <col min="2" max="2" width="26" customWidth="1" outlineLevel="1"/>
    <col min="3" max="6" width="14.59765625" customWidth="1" outlineLevel="1"/>
    <col min="7" max="7" width="1.296875" customWidth="1"/>
    <col min="8" max="8" width="14.59765625" customWidth="1" outlineLevel="1"/>
    <col min="9" max="9" width="26" customWidth="1" outlineLevel="1"/>
    <col min="10" max="13" width="14.59765625" customWidth="1" outlineLevel="1"/>
    <col min="14" max="14" width="1.296875" customWidth="1"/>
    <col min="15" max="15" width="14.59765625" customWidth="1" outlineLevel="1"/>
    <col min="16" max="16" width="26" customWidth="1" outlineLevel="1"/>
    <col min="17" max="20" width="14.59765625" customWidth="1" outlineLevel="1"/>
    <col min="21" max="21" width="1.296875" customWidth="1"/>
    <col min="22" max="22" width="14.59765625" customWidth="1" outlineLevel="1"/>
    <col min="23" max="23" width="26" customWidth="1" outlineLevel="1"/>
    <col min="24" max="27" width="14.59765625" customWidth="1" outlineLevel="1"/>
    <col min="28" max="28" width="1.296875" customWidth="1"/>
    <col min="29" max="29" width="14.59765625" customWidth="1" outlineLevel="1"/>
    <col min="30" max="30" width="26" customWidth="1" outlineLevel="1"/>
    <col min="31" max="34" width="14.59765625" customWidth="1" outlineLevel="1"/>
    <col min="35" max="35" width="1.296875" customWidth="1"/>
  </cols>
  <sheetData>
    <row r="1" spans="1:35" ht="21" thickBot="1" x14ac:dyDescent="0.4">
      <c r="A1" s="104" t="s">
        <v>175</v>
      </c>
      <c r="B1" s="105"/>
      <c r="C1" s="105"/>
      <c r="D1" s="105"/>
      <c r="E1" s="105"/>
      <c r="F1" s="105"/>
      <c r="G1" s="56"/>
      <c r="H1" s="107" t="s">
        <v>183</v>
      </c>
      <c r="I1" s="107"/>
      <c r="J1" s="107"/>
      <c r="K1" s="107"/>
      <c r="L1" s="107"/>
      <c r="M1" s="107"/>
      <c r="N1" s="56"/>
      <c r="O1" s="106" t="s">
        <v>181</v>
      </c>
      <c r="P1" s="106"/>
      <c r="Q1" s="106"/>
      <c r="R1" s="106"/>
      <c r="S1" s="106"/>
      <c r="T1" s="106"/>
      <c r="U1" s="56"/>
      <c r="V1" s="103" t="s">
        <v>163</v>
      </c>
      <c r="W1" s="103"/>
      <c r="X1" s="103"/>
      <c r="Y1" s="103"/>
      <c r="Z1" s="103"/>
      <c r="AA1" s="103"/>
      <c r="AB1" s="56"/>
      <c r="AC1" s="101" t="s">
        <v>182</v>
      </c>
      <c r="AD1" s="101"/>
      <c r="AE1" s="101"/>
      <c r="AF1" s="101"/>
      <c r="AG1" s="101"/>
      <c r="AH1" s="102"/>
      <c r="AI1" s="21"/>
    </row>
    <row r="2" spans="1:35" ht="15.6" thickBot="1" x14ac:dyDescent="0.3">
      <c r="A2" s="95" t="s">
        <v>53</v>
      </c>
      <c r="B2" s="95"/>
      <c r="C2" s="95"/>
      <c r="D2" s="95"/>
      <c r="E2" s="95"/>
      <c r="F2" s="95"/>
      <c r="G2" s="21"/>
      <c r="H2" s="95" t="s">
        <v>53</v>
      </c>
      <c r="I2" s="95"/>
      <c r="J2" s="95"/>
      <c r="K2" s="95"/>
      <c r="L2" s="95"/>
      <c r="M2" s="95"/>
      <c r="N2" s="21"/>
      <c r="O2" s="95" t="s">
        <v>53</v>
      </c>
      <c r="P2" s="95"/>
      <c r="Q2" s="95"/>
      <c r="R2" s="95"/>
      <c r="S2" s="95"/>
      <c r="T2" s="95"/>
      <c r="U2" s="21"/>
      <c r="V2" s="95" t="s">
        <v>53</v>
      </c>
      <c r="W2" s="95"/>
      <c r="X2" s="95"/>
      <c r="Y2" s="95"/>
      <c r="Z2" s="95"/>
      <c r="AA2" s="95"/>
      <c r="AB2" s="21"/>
      <c r="AC2" s="95" t="s">
        <v>53</v>
      </c>
      <c r="AD2" s="95"/>
      <c r="AE2" s="95"/>
      <c r="AF2" s="95"/>
      <c r="AG2" s="95"/>
      <c r="AH2" s="95"/>
      <c r="AI2" s="21"/>
    </row>
    <row r="3" spans="1:35" ht="14.4" outlineLevel="1" thickTop="1" x14ac:dyDescent="0.25">
      <c r="A3" s="1"/>
      <c r="B3" s="22" t="s">
        <v>164</v>
      </c>
      <c r="C3" s="23">
        <f>INDEX('Control Total'!$E:$E,MATCH(LEFT(A1,2)&amp;A2,'Control Total'!$A:$A,0))/1000000</f>
        <v>103.65089789653948</v>
      </c>
      <c r="D3" s="24"/>
      <c r="E3" s="1"/>
      <c r="F3" s="1"/>
      <c r="G3" s="21"/>
      <c r="H3" s="1"/>
      <c r="I3" s="22" t="s">
        <v>164</v>
      </c>
      <c r="J3" s="23">
        <f>INDEX('Control Total'!$E:$E,MATCH(LEFT($H$1,2)&amp;H2,'Control Total'!$A:$A,0))/1000000</f>
        <v>5.4522775232338168</v>
      </c>
      <c r="K3" s="24"/>
      <c r="L3" s="1"/>
      <c r="M3" s="1"/>
      <c r="N3" s="21"/>
      <c r="O3" s="1"/>
      <c r="P3" s="22" t="s">
        <v>164</v>
      </c>
      <c r="Q3" s="23">
        <f>INDEX('Control Total'!$E:$E,MATCH(LEFT(O1,2)&amp;O2,'Control Total'!$A:$A,0))/1000000</f>
        <v>24.10528397228191</v>
      </c>
      <c r="R3" s="24"/>
      <c r="S3" s="1"/>
      <c r="T3" s="1"/>
      <c r="U3" s="21"/>
      <c r="V3" s="1"/>
      <c r="W3" s="22" t="s">
        <v>164</v>
      </c>
      <c r="X3" s="23">
        <f>INDEX('Control Total'!$E:$E,MATCH(LEFT(V1,2)&amp;V2,'Control Total'!$A:$A,0))/1000000</f>
        <v>1.8601837185530665</v>
      </c>
      <c r="Y3" s="24"/>
      <c r="Z3" s="1"/>
      <c r="AA3" s="1"/>
      <c r="AB3" s="21"/>
      <c r="AC3" s="1"/>
      <c r="AD3" s="22" t="s">
        <v>164</v>
      </c>
      <c r="AE3" s="23">
        <f>INDEX('Control Total'!$E:$E,MATCH(LEFT(AC1,2)&amp;AC2,'Control Total'!$A:$A,0))/1000000</f>
        <v>0</v>
      </c>
      <c r="AF3" s="24"/>
      <c r="AG3" s="1"/>
      <c r="AH3" s="1"/>
      <c r="AI3" s="21"/>
    </row>
    <row r="4" spans="1:35" outlineLevel="1" x14ac:dyDescent="0.25">
      <c r="A4" s="1"/>
      <c r="B4" s="25" t="s">
        <v>165</v>
      </c>
      <c r="C4" s="23">
        <f>INDEX('Control Total'!$F:$F,MATCH(LEFT(A1,2)&amp;A2,'Control Total'!$A:$A,0))</f>
        <v>14.288390703624014</v>
      </c>
      <c r="D4" s="1"/>
      <c r="E4" s="1"/>
      <c r="F4" s="1"/>
      <c r="G4" s="21"/>
      <c r="H4" s="1"/>
      <c r="I4" s="25" t="s">
        <v>165</v>
      </c>
      <c r="J4" s="23">
        <f>INDEX('Control Total'!$F:$F,MATCH(LEFT($H$1,2)&amp;H2,'Control Total'!$A:$A,0))</f>
        <v>15.91976910742815</v>
      </c>
      <c r="K4" s="1"/>
      <c r="L4" s="1"/>
      <c r="M4" s="1"/>
      <c r="N4" s="21"/>
      <c r="O4" s="1"/>
      <c r="P4" s="25" t="s">
        <v>165</v>
      </c>
      <c r="Q4" s="23">
        <f>INDEX('Control Total'!$F:$F,MATCH(LEFT(O1,2)&amp;O2,'Control Total'!$A:$A,0))</f>
        <v>15.577878185573256</v>
      </c>
      <c r="R4" s="1"/>
      <c r="S4" s="1"/>
      <c r="T4" s="1"/>
      <c r="U4" s="21"/>
      <c r="V4" s="1"/>
      <c r="W4" s="25" t="s">
        <v>165</v>
      </c>
      <c r="X4" s="23">
        <f>INDEX('Control Total'!$F:$F,MATCH(LEFT(V1,2)&amp;V2,'Control Total'!$A:$A,0))</f>
        <v>15.3762510477533</v>
      </c>
      <c r="Y4" s="1"/>
      <c r="Z4" s="1"/>
      <c r="AA4" s="1"/>
      <c r="AB4" s="21"/>
      <c r="AC4" s="1"/>
      <c r="AD4" s="25" t="s">
        <v>165</v>
      </c>
      <c r="AE4" s="23" t="e">
        <f>INDEX('Control Total'!$F:$F,MATCH(LEFT(AC1,2)&amp;AC2,'Control Total'!$A:$A,0))</f>
        <v>#DIV/0!</v>
      </c>
      <c r="AF4" s="1"/>
      <c r="AG4" s="1"/>
      <c r="AH4" s="1"/>
      <c r="AI4" s="21"/>
    </row>
    <row r="5" spans="1:35" outlineLevel="1" x14ac:dyDescent="0.25">
      <c r="A5" s="1"/>
      <c r="B5" s="22" t="s">
        <v>166</v>
      </c>
      <c r="C5" s="23">
        <f>INDEX('Control Total'!$D:$D,MATCH(LEFT(A1,2)&amp;A2,'Control Total'!$A:$A,0))/1000</f>
        <v>1481.0045259271965</v>
      </c>
      <c r="D5" s="24"/>
      <c r="E5" s="1"/>
      <c r="F5" s="1"/>
      <c r="G5" s="21"/>
      <c r="H5" s="1"/>
      <c r="I5" s="22" t="s">
        <v>166</v>
      </c>
      <c r="J5" s="23">
        <f>INDEX('Control Total'!$D:$D,MATCH(LEFT($H$1,2)&amp;H2,'Control Total'!$A:$A,0))/1000</f>
        <v>86.798999279502596</v>
      </c>
      <c r="K5" s="24"/>
      <c r="L5" s="1"/>
      <c r="M5" s="1"/>
      <c r="N5" s="21"/>
      <c r="O5" s="1"/>
      <c r="P5" s="22" t="s">
        <v>166</v>
      </c>
      <c r="Q5" s="23">
        <f>INDEX('Control Total'!$D:$D,MATCH(LEFT(O1,2)&amp;O2,'Control Total'!$A:$A,0))/1000</f>
        <v>375.509177348859</v>
      </c>
      <c r="R5" s="24"/>
      <c r="S5" s="1"/>
      <c r="T5" s="1"/>
      <c r="U5" s="21"/>
      <c r="V5" s="1"/>
      <c r="W5" s="22" t="s">
        <v>166</v>
      </c>
      <c r="X5" s="23">
        <f>INDEX('Control Total'!$D:$D,MATCH(LEFT(V1,2)&amp;V2,'Control Total'!$A:$A,0))/1000</f>
        <v>28.602651851415217</v>
      </c>
      <c r="Y5" s="24"/>
      <c r="Z5" s="1"/>
      <c r="AA5" s="1"/>
      <c r="AB5" s="21"/>
      <c r="AC5" s="1"/>
      <c r="AD5" s="22" t="s">
        <v>166</v>
      </c>
      <c r="AE5" s="23">
        <f>INDEX('Control Total'!$D:$D,MATCH(LEFT(AC1,2)&amp;AC2,'Control Total'!$A:$A,0))/1000</f>
        <v>0</v>
      </c>
      <c r="AF5" s="24"/>
      <c r="AG5" s="1"/>
      <c r="AH5" s="1"/>
      <c r="AI5" s="21"/>
    </row>
    <row r="6" spans="1:35" outlineLevel="1" x14ac:dyDescent="0.25">
      <c r="A6" s="1"/>
      <c r="B6" s="25"/>
      <c r="C6" s="26"/>
      <c r="D6" s="1"/>
      <c r="E6" s="1"/>
      <c r="F6" s="1"/>
      <c r="G6" s="21"/>
      <c r="H6" s="1"/>
      <c r="I6" s="25"/>
      <c r="J6" s="26"/>
      <c r="K6" s="1"/>
      <c r="L6" s="1"/>
      <c r="M6" s="1"/>
      <c r="N6" s="21"/>
      <c r="O6" s="1"/>
      <c r="P6" s="25"/>
      <c r="Q6" s="26"/>
      <c r="R6" s="1"/>
      <c r="S6" s="1"/>
      <c r="T6" s="1"/>
      <c r="U6" s="21"/>
      <c r="V6" s="1"/>
      <c r="W6" s="25"/>
      <c r="X6" s="26"/>
      <c r="Y6" s="1"/>
      <c r="Z6" s="1"/>
      <c r="AA6" s="1"/>
      <c r="AB6" s="21"/>
      <c r="AC6" s="1"/>
      <c r="AD6" s="25"/>
      <c r="AE6" s="26"/>
      <c r="AF6" s="1"/>
      <c r="AG6" s="1"/>
      <c r="AH6" s="1"/>
      <c r="AI6" s="21"/>
    </row>
    <row r="7" spans="1:35" ht="15.6" customHeight="1" outlineLevel="1" thickBot="1" x14ac:dyDescent="0.3">
      <c r="A7" s="96" t="s">
        <v>174</v>
      </c>
      <c r="B7" s="96"/>
      <c r="C7" s="96"/>
      <c r="D7" s="96"/>
      <c r="E7" s="96"/>
      <c r="F7" s="96"/>
      <c r="G7" s="21"/>
      <c r="H7" s="96" t="s">
        <v>174</v>
      </c>
      <c r="I7" s="96"/>
      <c r="J7" s="96"/>
      <c r="K7" s="96"/>
      <c r="L7" s="96"/>
      <c r="M7" s="96"/>
      <c r="N7" s="21"/>
      <c r="O7" s="96" t="s">
        <v>174</v>
      </c>
      <c r="P7" s="96"/>
      <c r="Q7" s="96"/>
      <c r="R7" s="96"/>
      <c r="S7" s="96"/>
      <c r="T7" s="96"/>
      <c r="U7" s="21"/>
      <c r="V7" s="96" t="s">
        <v>174</v>
      </c>
      <c r="W7" s="96"/>
      <c r="X7" s="96"/>
      <c r="Y7" s="96"/>
      <c r="Z7" s="96"/>
      <c r="AA7" s="96"/>
      <c r="AB7" s="21"/>
      <c r="AC7" s="96" t="s">
        <v>174</v>
      </c>
      <c r="AD7" s="96"/>
      <c r="AE7" s="96"/>
      <c r="AF7" s="96"/>
      <c r="AG7" s="96"/>
      <c r="AH7" s="96"/>
      <c r="AI7" s="21"/>
    </row>
    <row r="8" spans="1:35" ht="14.4" outlineLevel="1" thickTop="1" x14ac:dyDescent="0.25">
      <c r="A8" s="97" t="s">
        <v>1</v>
      </c>
      <c r="B8" s="99" t="s">
        <v>2</v>
      </c>
      <c r="C8" s="99" t="s">
        <v>167</v>
      </c>
      <c r="D8" s="37" t="s">
        <v>168</v>
      </c>
      <c r="E8" s="38" t="s">
        <v>169</v>
      </c>
      <c r="F8" s="37" t="s">
        <v>170</v>
      </c>
      <c r="G8" s="21"/>
      <c r="H8" s="97" t="s">
        <v>1</v>
      </c>
      <c r="I8" s="99" t="s">
        <v>2</v>
      </c>
      <c r="J8" s="99" t="s">
        <v>167</v>
      </c>
      <c r="K8" s="27" t="s">
        <v>168</v>
      </c>
      <c r="L8" s="28" t="s">
        <v>169</v>
      </c>
      <c r="M8" s="27" t="s">
        <v>170</v>
      </c>
      <c r="N8" s="21"/>
      <c r="O8" s="97" t="s">
        <v>1</v>
      </c>
      <c r="P8" s="99" t="s">
        <v>2</v>
      </c>
      <c r="Q8" s="99" t="s">
        <v>167</v>
      </c>
      <c r="R8" s="37" t="s">
        <v>168</v>
      </c>
      <c r="S8" s="38" t="s">
        <v>169</v>
      </c>
      <c r="T8" s="37" t="s">
        <v>170</v>
      </c>
      <c r="U8" s="21"/>
      <c r="V8" s="97" t="s">
        <v>1</v>
      </c>
      <c r="W8" s="99" t="s">
        <v>2</v>
      </c>
      <c r="X8" s="99" t="s">
        <v>167</v>
      </c>
      <c r="Y8" s="37" t="s">
        <v>168</v>
      </c>
      <c r="Z8" s="38" t="s">
        <v>169</v>
      </c>
      <c r="AA8" s="37" t="s">
        <v>170</v>
      </c>
      <c r="AB8" s="21"/>
      <c r="AC8" s="97" t="s">
        <v>1</v>
      </c>
      <c r="AD8" s="99" t="s">
        <v>2</v>
      </c>
      <c r="AE8" s="99" t="s">
        <v>167</v>
      </c>
      <c r="AF8" s="37" t="s">
        <v>168</v>
      </c>
      <c r="AG8" s="38" t="s">
        <v>169</v>
      </c>
      <c r="AH8" s="37" t="s">
        <v>170</v>
      </c>
      <c r="AI8" s="21"/>
    </row>
    <row r="9" spans="1:35" ht="14.4" outlineLevel="1" thickBot="1" x14ac:dyDescent="0.3">
      <c r="A9" s="98"/>
      <c r="B9" s="100"/>
      <c r="C9" s="100"/>
      <c r="D9" s="39" t="s">
        <v>171</v>
      </c>
      <c r="E9" s="39" t="s">
        <v>172</v>
      </c>
      <c r="F9" s="39" t="s">
        <v>173</v>
      </c>
      <c r="G9" s="21"/>
      <c r="H9" s="98"/>
      <c r="I9" s="100"/>
      <c r="J9" s="100"/>
      <c r="K9" s="29" t="s">
        <v>171</v>
      </c>
      <c r="L9" s="29" t="s">
        <v>172</v>
      </c>
      <c r="M9" s="29" t="s">
        <v>173</v>
      </c>
      <c r="N9" s="21"/>
      <c r="O9" s="98"/>
      <c r="P9" s="100"/>
      <c r="Q9" s="100"/>
      <c r="R9" s="39" t="s">
        <v>171</v>
      </c>
      <c r="S9" s="39" t="s">
        <v>172</v>
      </c>
      <c r="T9" s="39" t="s">
        <v>173</v>
      </c>
      <c r="U9" s="21"/>
      <c r="V9" s="98"/>
      <c r="W9" s="100"/>
      <c r="X9" s="100"/>
      <c r="Y9" s="39" t="s">
        <v>171</v>
      </c>
      <c r="Z9" s="39" t="s">
        <v>172</v>
      </c>
      <c r="AA9" s="39" t="s">
        <v>173</v>
      </c>
      <c r="AB9" s="21"/>
      <c r="AC9" s="98"/>
      <c r="AD9" s="100"/>
      <c r="AE9" s="100"/>
      <c r="AF9" s="39" t="s">
        <v>171</v>
      </c>
      <c r="AG9" s="39" t="s">
        <v>172</v>
      </c>
      <c r="AH9" s="39" t="s">
        <v>173</v>
      </c>
      <c r="AI9" s="21"/>
    </row>
    <row r="10" spans="1:35" ht="14.4" outlineLevel="1" thickTop="1" x14ac:dyDescent="0.25">
      <c r="A10" s="30" t="s">
        <v>3</v>
      </c>
      <c r="B10" t="s">
        <v>4</v>
      </c>
      <c r="C10" s="31">
        <f>INDEX('Saturation Data'!$I$2:$W$236,MATCH(LEFT($A$1,2)&amp;$H10&amp;$I10,'Saturation Data'!$B$2:$B$236,0),MATCH(A2,'Saturation Data'!$I$1:$V$1,0))</f>
        <v>6.852666581467555E-2</v>
      </c>
      <c r="D10" s="32">
        <f>INDEX('UEC Data'!$I$2:$W$236,MATCH(LEFT($A$1,2)&amp;$H10&amp;$I10,'UEC Data'!$B$2:$B$236,0),MATCH(A2,'UEC Data'!$I$1:$V$1,0))</f>
        <v>3.0416531003084515</v>
      </c>
      <c r="E10" s="33">
        <f>C10*D10</f>
        <v>0.20843434552900905</v>
      </c>
      <c r="F10" s="34">
        <f>E10*C3</f>
        <v>21.604407066559347</v>
      </c>
      <c r="G10" s="21"/>
      <c r="H10" s="30" t="s">
        <v>3</v>
      </c>
      <c r="I10" t="s">
        <v>4</v>
      </c>
      <c r="J10" s="31">
        <f>INDEX('Saturation Data'!$I$2:$W$236,MATCH(LEFT($H$1,2)&amp;$H10&amp;$I10,'Saturation Data'!$B$2:$B$236,0),MATCH(H2,'Saturation Data'!$I$1:$V$1,0))</f>
        <v>0.14487676650367809</v>
      </c>
      <c r="K10" s="32">
        <f>INDEX('UEC Data'!$I$2:$W$236,MATCH(LEFT($H$1,2)&amp;$H10&amp;$I10,'UEC Data'!$B$2:$B$236,0),MATCH(H2,'UEC Data'!$I$1:$V$1,0))</f>
        <v>2.4986851149505962</v>
      </c>
      <c r="L10" s="33">
        <f>J10*K10</f>
        <v>0.36200141996491358</v>
      </c>
      <c r="M10" s="34">
        <f>L10*J3</f>
        <v>1.9737322054534239</v>
      </c>
      <c r="N10" s="21"/>
      <c r="O10" s="30" t="s">
        <v>3</v>
      </c>
      <c r="P10" t="s">
        <v>4</v>
      </c>
      <c r="Q10" s="31">
        <f>INDEX('Saturation Data'!$I$2:$W$236,MATCH(LEFT($O$1,2)&amp;$H10&amp;$I10,'Saturation Data'!$B$2:$B$236,0),MATCH(O2,'Saturation Data'!$I$1:$V$1,0))</f>
        <v>6.852666581467555E-2</v>
      </c>
      <c r="R10" s="32">
        <f>INDEX('UEC Data'!$I$2:$W$236,MATCH(LEFT($O$1,2)&amp;$H10&amp;$I10,'UEC Data'!$B$2:$B$236,0),MATCH(O2,'UEC Data'!$I$1:$V$1,0))</f>
        <v>2.7690792538596121</v>
      </c>
      <c r="S10" s="33">
        <f>Q10*R10</f>
        <v>0.18975576864358876</v>
      </c>
      <c r="T10" s="34">
        <f>S10*Q3</f>
        <v>4.5741166885323343</v>
      </c>
      <c r="U10" s="21"/>
      <c r="V10" s="30" t="s">
        <v>3</v>
      </c>
      <c r="W10" t="s">
        <v>4</v>
      </c>
      <c r="X10" s="31">
        <f>INDEX('Saturation Data'!$I$2:$W$236,MATCH(LEFT($V$1,2)&amp;$H10&amp;$I10,'Saturation Data'!$B$2:$B$236,0),MATCH(V2,'Saturation Data'!$I$1:$V$1,0))</f>
        <v>6.852666581467555E-2</v>
      </c>
      <c r="Y10" s="32">
        <f>INDEX('UEC Data'!$I$2:$W$236,MATCH(LEFT($V$1,2)&amp;$H10&amp;$I10,'UEC Data'!$B$2:$B$236,0),MATCH(V2,'UEC Data'!$I$1:$V$1,0))</f>
        <v>2.8656345974661805</v>
      </c>
      <c r="Z10" s="33">
        <f>X10*Y10</f>
        <v>0.19637238440753724</v>
      </c>
      <c r="AA10" s="34">
        <f>Z10*X3</f>
        <v>0.36528871224834486</v>
      </c>
      <c r="AB10" s="21"/>
      <c r="AC10" s="30" t="s">
        <v>3</v>
      </c>
      <c r="AD10" t="s">
        <v>4</v>
      </c>
      <c r="AE10" s="31">
        <f>INDEX('Saturation Data'!$I$2:$W$236,MATCH(LEFT($AC$1,2)&amp;$H10&amp;$I10,'Saturation Data'!$B$2:$B$236,0),MATCH(AC2,'Saturation Data'!$I$1:$V$1,0))</f>
        <v>0.14487676650367809</v>
      </c>
      <c r="AF10" s="32">
        <f>INDEX('UEC Data'!$I$2:$W$236,MATCH(LEFT($AC$1,2)&amp;$H10&amp;$I10,'UEC Data'!$B$2:$B$236,0),MATCH(AC2,'UEC Data'!$I$1:$V$1,0))</f>
        <v>2.9712889707680432</v>
      </c>
      <c r="AG10" s="33">
        <f>AE10*AF10</f>
        <v>0.43047073843291578</v>
      </c>
      <c r="AH10" s="34">
        <f>AG10*AE3</f>
        <v>0</v>
      </c>
      <c r="AI10" s="21"/>
    </row>
    <row r="11" spans="1:35" outlineLevel="1" x14ac:dyDescent="0.25">
      <c r="A11" s="30" t="s">
        <v>3</v>
      </c>
      <c r="B11" t="s">
        <v>5</v>
      </c>
      <c r="C11" s="31">
        <f>INDEX('Saturation Data'!$I$2:$W$236,MATCH(LEFT($A$1,2)&amp;$H11&amp;$I11,'Saturation Data'!$B$2:$B$236,0),MATCH(A2,'Saturation Data'!$I$1:$V$1,0))</f>
        <v>0.44502907622603055</v>
      </c>
      <c r="D11" s="32">
        <f>INDEX('UEC Data'!$I$2:$W$236,MATCH(LEFT($A$1,2)&amp;$H11&amp;$I11,'UEC Data'!$B$2:$B$236,0),MATCH(A2,'UEC Data'!$I$1:$V$1,0))</f>
        <v>3.0603633751659229</v>
      </c>
      <c r="E11" s="33">
        <f t="shared" ref="E11:E54" si="0">C11*D11</f>
        <v>1.3619506857660677</v>
      </c>
      <c r="F11" s="34">
        <f>E11*C3</f>
        <v>141.16741147046059</v>
      </c>
      <c r="G11" s="21"/>
      <c r="H11" s="30" t="s">
        <v>3</v>
      </c>
      <c r="I11" t="s">
        <v>5</v>
      </c>
      <c r="J11" s="31">
        <f>INDEX('Saturation Data'!$I$2:$W$236,MATCH(LEFT($H$1,2)&amp;$H11&amp;$I11,'Saturation Data'!$B$2:$B$236,0),MATCH(H2,'Saturation Data'!$I$1:$V$1,0))</f>
        <v>8.922123144531191E-2</v>
      </c>
      <c r="K11" s="32">
        <f>INDEX('UEC Data'!$I$2:$W$236,MATCH(LEFT($H$1,2)&amp;$H11&amp;$I11,'UEC Data'!$B$2:$B$236,0),MATCH(H2,'UEC Data'!$I$1:$V$1,0))</f>
        <v>2.7257828334751353</v>
      </c>
      <c r="L11" s="33">
        <f t="shared" ref="L11:L56" si="1">J11*K11</f>
        <v>0.24319770105514313</v>
      </c>
      <c r="M11" s="34">
        <f>L11*J3</f>
        <v>1.325981359165094</v>
      </c>
      <c r="N11" s="21"/>
      <c r="O11" s="30" t="s">
        <v>3</v>
      </c>
      <c r="P11" t="s">
        <v>5</v>
      </c>
      <c r="Q11" s="31">
        <f>INDEX('Saturation Data'!$I$2:$W$236,MATCH(LEFT($O$1,2)&amp;$H11&amp;$I11,'Saturation Data'!$B$2:$B$236,0),MATCH(O2,'Saturation Data'!$I$1:$V$1,0))</f>
        <v>0.44502907622603055</v>
      </c>
      <c r="R11" s="32">
        <f>INDEX('UEC Data'!$I$2:$W$236,MATCH(LEFT($O$1,2)&amp;$H11&amp;$I11,'UEC Data'!$B$2:$B$236,0),MATCH(O2,'UEC Data'!$I$1:$V$1,0))</f>
        <v>2.9512883767410321</v>
      </c>
      <c r="S11" s="33">
        <f t="shared" ref="S11:S56" si="2">Q11*R11</f>
        <v>1.3134091399776828</v>
      </c>
      <c r="T11" s="34">
        <f>S11*Q3</f>
        <v>31.660100290952606</v>
      </c>
      <c r="U11" s="21"/>
      <c r="V11" s="30" t="s">
        <v>3</v>
      </c>
      <c r="W11" t="s">
        <v>5</v>
      </c>
      <c r="X11" s="31">
        <f>INDEX('Saturation Data'!$I$2:$W$236,MATCH(LEFT($V$1,2)&amp;$H11&amp;$I11,'Saturation Data'!$B$2:$B$236,0),MATCH(V2,'Saturation Data'!$I$1:$V$1,0))</f>
        <v>0.44502907622603055</v>
      </c>
      <c r="Y11" s="32">
        <f>INDEX('UEC Data'!$I$2:$W$236,MATCH(LEFT($V$1,2)&amp;$H11&amp;$I11,'UEC Data'!$B$2:$B$236,0),MATCH(V2,'UEC Data'!$I$1:$V$1,0))</f>
        <v>2.9983622802481857</v>
      </c>
      <c r="Z11" s="33">
        <f t="shared" ref="Z11:Z56" si="3">X11*Y11</f>
        <v>1.3343583957698246</v>
      </c>
      <c r="AA11" s="34">
        <f>Z11*X3</f>
        <v>2.4821517625256169</v>
      </c>
      <c r="AB11" s="21"/>
      <c r="AC11" s="30" t="s">
        <v>3</v>
      </c>
      <c r="AD11" t="s">
        <v>5</v>
      </c>
      <c r="AE11" s="31">
        <f>INDEX('Saturation Data'!$I$2:$W$236,MATCH(LEFT($AC$1,2)&amp;$H11&amp;$I11,'Saturation Data'!$B$2:$B$236,0),MATCH(AC2,'Saturation Data'!$I$1:$V$1,0))</f>
        <v>8.922123144531191E-2</v>
      </c>
      <c r="AF11" s="32">
        <f>INDEX('UEC Data'!$I$2:$W$236,MATCH(LEFT($AC$1,2)&amp;$H11&amp;$I11,'UEC Data'!$B$2:$B$236,0),MATCH(AC2,'UEC Data'!$I$1:$V$1,0))</f>
        <v>3.04114371086039</v>
      </c>
      <c r="AG11" s="33">
        <f t="shared" ref="AG11:AG56" si="4">AE11*AF11</f>
        <v>0.27133458688512957</v>
      </c>
      <c r="AH11" s="34">
        <f>AG11*AE3</f>
        <v>0</v>
      </c>
      <c r="AI11" s="21"/>
    </row>
    <row r="12" spans="1:35" outlineLevel="1" x14ac:dyDescent="0.25">
      <c r="A12" s="30" t="s">
        <v>3</v>
      </c>
      <c r="B12" t="s">
        <v>6</v>
      </c>
      <c r="C12" s="31">
        <f>INDEX('Saturation Data'!$I$2:$W$236,MATCH(LEFT($A$1,2)&amp;$H12&amp;$I12,'Saturation Data'!$B$2:$B$236,0),MATCH(A2,'Saturation Data'!$I$1:$V$1,0))</f>
        <v>0.12609129468520594</v>
      </c>
      <c r="D12" s="32">
        <f>INDEX('UEC Data'!$I$2:$W$236,MATCH(LEFT($A$1,2)&amp;$H12&amp;$I12,'UEC Data'!$B$2:$B$236,0),MATCH(A2,'UEC Data'!$I$1:$V$1,0))</f>
        <v>2.817281609522706</v>
      </c>
      <c r="E12" s="33">
        <f t="shared" si="0"/>
        <v>0.35523468563753879</v>
      </c>
      <c r="F12" s="34">
        <f>E12*C3</f>
        <v>36.82039413032583</v>
      </c>
      <c r="G12" s="21"/>
      <c r="H12" s="30" t="s">
        <v>3</v>
      </c>
      <c r="I12" t="s">
        <v>6</v>
      </c>
      <c r="J12" s="31">
        <f>INDEX('Saturation Data'!$I$2:$W$236,MATCH(LEFT($H$1,2)&amp;$H12&amp;$I12,'Saturation Data'!$B$2:$B$236,0),MATCH(H2,'Saturation Data'!$I$1:$V$1,0))</f>
        <v>0.46943789661667018</v>
      </c>
      <c r="K12" s="32">
        <f>INDEX('UEC Data'!$I$2:$W$236,MATCH(LEFT($H$1,2)&amp;$H12&amp;$I12,'UEC Data'!$B$2:$B$236,0),MATCH(H2,'UEC Data'!$I$1:$V$1,0))</f>
        <v>2.2747337978263653</v>
      </c>
      <c r="L12" s="33">
        <f t="shared" si="1"/>
        <v>1.0678462494144587</v>
      </c>
      <c r="M12" s="34">
        <f>L12*J3</f>
        <v>5.8221941039519853</v>
      </c>
      <c r="N12" s="21"/>
      <c r="O12" s="30" t="s">
        <v>3</v>
      </c>
      <c r="P12" t="s">
        <v>6</v>
      </c>
      <c r="Q12" s="31">
        <f>INDEX('Saturation Data'!$I$2:$W$236,MATCH(LEFT($O$1,2)&amp;$H12&amp;$I12,'Saturation Data'!$B$2:$B$236,0),MATCH(O2,'Saturation Data'!$I$1:$V$1,0))</f>
        <v>0.12609129468520594</v>
      </c>
      <c r="R12" s="32">
        <f>INDEX('UEC Data'!$I$2:$W$236,MATCH(LEFT($O$1,2)&amp;$H12&amp;$I12,'UEC Data'!$B$2:$B$236,0),MATCH(O2,'UEC Data'!$I$1:$V$1,0))</f>
        <v>2.5277015515809733</v>
      </c>
      <c r="S12" s="33">
        <f t="shared" si="2"/>
        <v>0.31872116121664879</v>
      </c>
      <c r="T12" s="34">
        <f>S12*Q3</f>
        <v>7.6828640991027628</v>
      </c>
      <c r="U12" s="21"/>
      <c r="V12" s="30" t="s">
        <v>3</v>
      </c>
      <c r="W12" t="s">
        <v>6</v>
      </c>
      <c r="X12" s="31">
        <f>INDEX('Saturation Data'!$I$2:$W$236,MATCH(LEFT($V$1,2)&amp;$H12&amp;$I12,'Saturation Data'!$B$2:$B$236,0),MATCH(V2,'Saturation Data'!$I$1:$V$1,0))</f>
        <v>0.12609129468520594</v>
      </c>
      <c r="Y12" s="32">
        <f>INDEX('UEC Data'!$I$2:$W$236,MATCH(LEFT($V$1,2)&amp;$H12&amp;$I12,'UEC Data'!$B$2:$B$236,0),MATCH(V2,'UEC Data'!$I$1:$V$1,0))</f>
        <v>2.5621322532903559</v>
      </c>
      <c r="Z12" s="33">
        <f t="shared" si="3"/>
        <v>0.32306257297210494</v>
      </c>
      <c r="AA12" s="34">
        <f>Z12*X3</f>
        <v>0.60095573831657156</v>
      </c>
      <c r="AB12" s="21"/>
      <c r="AC12" s="30" t="s">
        <v>3</v>
      </c>
      <c r="AD12" t="s">
        <v>6</v>
      </c>
      <c r="AE12" s="31">
        <f>INDEX('Saturation Data'!$I$2:$W$236,MATCH(LEFT($AC$1,2)&amp;$H12&amp;$I12,'Saturation Data'!$B$2:$B$236,0),MATCH(AC2,'Saturation Data'!$I$1:$V$1,0))</f>
        <v>0.46943789661667018</v>
      </c>
      <c r="AF12" s="32">
        <f>INDEX('UEC Data'!$I$2:$W$236,MATCH(LEFT($AC$1,2)&amp;$H12&amp;$I12,'UEC Data'!$B$2:$B$236,0),MATCH(AC2,'UEC Data'!$I$1:$V$1,0))</f>
        <v>2.7899346975417028</v>
      </c>
      <c r="AG12" s="33">
        <f t="shared" si="4"/>
        <v>1.3097010761118428</v>
      </c>
      <c r="AH12" s="34">
        <f>AG12*AE3</f>
        <v>0</v>
      </c>
      <c r="AI12" s="21"/>
    </row>
    <row r="13" spans="1:35" outlineLevel="1" x14ac:dyDescent="0.25">
      <c r="A13" s="30" t="s">
        <v>3</v>
      </c>
      <c r="B13" s="35" t="s">
        <v>7</v>
      </c>
      <c r="C13" s="31">
        <f>INDEX('Saturation Data'!$I$2:$W$236,MATCH(LEFT($A$1,2)&amp;$H13&amp;$I13,'Saturation Data'!$B$2:$B$236,0),MATCH(A2,'Saturation Data'!$I$1:$V$1,0))</f>
        <v>6.7537726955163024E-2</v>
      </c>
      <c r="D13" s="32">
        <f>INDEX('UEC Data'!$I$2:$W$236,MATCH(LEFT($A$1,2)&amp;$H13&amp;$I13,'UEC Data'!$B$2:$B$236,0),MATCH(A2,'UEC Data'!$I$1:$V$1,0))</f>
        <v>2.3620611373200733</v>
      </c>
      <c r="E13" s="33">
        <f t="shared" si="0"/>
        <v>0.15952824014372494</v>
      </c>
      <c r="F13" s="34">
        <f>E13*C3</f>
        <v>16.535245330751863</v>
      </c>
      <c r="G13" s="21"/>
      <c r="H13" s="30" t="s">
        <v>3</v>
      </c>
      <c r="I13" s="35" t="s">
        <v>7</v>
      </c>
      <c r="J13" s="31">
        <f>INDEX('Saturation Data'!$I$2:$W$236,MATCH(LEFT($H$1,2)&amp;$H13&amp;$I13,'Saturation Data'!$B$2:$B$236,0),MATCH(H2,'Saturation Data'!$I$1:$V$1,0))</f>
        <v>2.5316807700592438E-2</v>
      </c>
      <c r="K13" s="32">
        <f>INDEX('UEC Data'!$I$2:$W$236,MATCH(LEFT($H$1,2)&amp;$H13&amp;$I13,'UEC Data'!$B$2:$B$236,0),MATCH(H2,'UEC Data'!$I$1:$V$1,0))</f>
        <v>2.2295868811110084</v>
      </c>
      <c r="L13" s="33">
        <f t="shared" si="1"/>
        <v>5.6446022320851059E-2</v>
      </c>
      <c r="M13" s="34">
        <f>L13*J3</f>
        <v>0.30775937877593057</v>
      </c>
      <c r="N13" s="21"/>
      <c r="O13" s="30" t="s">
        <v>3</v>
      </c>
      <c r="P13" s="35" t="s">
        <v>7</v>
      </c>
      <c r="Q13" s="31">
        <f>INDEX('Saturation Data'!$I$2:$W$236,MATCH(LEFT($O$1,2)&amp;$H13&amp;$I13,'Saturation Data'!$B$2:$B$236,0),MATCH(O2,'Saturation Data'!$I$1:$V$1,0))</f>
        <v>6.7537726955163024E-2</v>
      </c>
      <c r="R13" s="32">
        <f>INDEX('UEC Data'!$I$2:$W$236,MATCH(LEFT($O$1,2)&amp;$H13&amp;$I13,'UEC Data'!$B$2:$B$236,0),MATCH(O2,'UEC Data'!$I$1:$V$1,0))</f>
        <v>2.1615622235079739</v>
      </c>
      <c r="S13" s="33">
        <f t="shared" si="2"/>
        <v>0.14598699924787661</v>
      </c>
      <c r="T13" s="34">
        <f>S13*Q3</f>
        <v>3.5190580731313714</v>
      </c>
      <c r="U13" s="21"/>
      <c r="V13" s="30" t="s">
        <v>3</v>
      </c>
      <c r="W13" s="35" t="s">
        <v>7</v>
      </c>
      <c r="X13" s="31">
        <f>INDEX('Saturation Data'!$I$2:$W$236,MATCH(LEFT($V$1,2)&amp;$H13&amp;$I13,'Saturation Data'!$B$2:$B$236,0),MATCH(V2,'Saturation Data'!$I$1:$V$1,0))</f>
        <v>6.7537726955163024E-2</v>
      </c>
      <c r="Y13" s="32">
        <f>INDEX('UEC Data'!$I$2:$W$236,MATCH(LEFT($V$1,2)&amp;$H13&amp;$I13,'UEC Data'!$B$2:$B$236,0),MATCH(V2,'UEC Data'!$I$1:$V$1,0))</f>
        <v>2.1072150618434393</v>
      </c>
      <c r="Z13" s="33">
        <f t="shared" si="3"/>
        <v>0.14231651548258917</v>
      </c>
      <c r="AA13" s="34">
        <f>Z13*X3</f>
        <v>0.26473486498191778</v>
      </c>
      <c r="AB13" s="21"/>
      <c r="AC13" s="30" t="s">
        <v>3</v>
      </c>
      <c r="AD13" s="35" t="s">
        <v>7</v>
      </c>
      <c r="AE13" s="31">
        <f>INDEX('Saturation Data'!$I$2:$W$236,MATCH(LEFT($AC$1,2)&amp;$H13&amp;$I13,'Saturation Data'!$B$2:$B$236,0),MATCH(AC2,'Saturation Data'!$I$1:$V$1,0))</f>
        <v>2.5316807700592438E-2</v>
      </c>
      <c r="AF13" s="32">
        <f>INDEX('UEC Data'!$I$2:$W$236,MATCH(LEFT($AC$1,2)&amp;$H13&amp;$I13,'UEC Data'!$B$2:$B$236,0),MATCH(AC2,'UEC Data'!$I$1:$V$1,0))</f>
        <v>2.6571808659796061</v>
      </c>
      <c r="AG13" s="33">
        <f t="shared" si="4"/>
        <v>6.7271337009699381E-2</v>
      </c>
      <c r="AH13" s="34">
        <f>AG13*AE3</f>
        <v>0</v>
      </c>
      <c r="AI13" s="21"/>
    </row>
    <row r="14" spans="1:35" outlineLevel="1" x14ac:dyDescent="0.25">
      <c r="A14" s="30" t="s">
        <v>3</v>
      </c>
      <c r="B14" s="35" t="s">
        <v>8</v>
      </c>
      <c r="C14" s="31">
        <f>INDEX('Saturation Data'!$I$2:$W$236,MATCH(LEFT($A$1,2)&amp;$H14&amp;$I14,'Saturation Data'!$B$2:$B$236,0),MATCH(A2,'Saturation Data'!$I$1:$V$1,0))</f>
        <v>6.9427689686612703E-3</v>
      </c>
      <c r="D14" s="32">
        <f>INDEX('UEC Data'!$I$2:$W$236,MATCH(LEFT($A$1,2)&amp;$H14&amp;$I14,'UEC Data'!$B$2:$B$236,0),MATCH(A2,'UEC Data'!$I$1:$V$1,0))</f>
        <v>2.8171146212684</v>
      </c>
      <c r="E14" s="33">
        <f t="shared" si="0"/>
        <v>1.9558575973704195E-2</v>
      </c>
      <c r="F14" s="34">
        <f>E14*C3</f>
        <v>2.0272639612521237</v>
      </c>
      <c r="G14" s="21"/>
      <c r="H14" s="30" t="s">
        <v>3</v>
      </c>
      <c r="I14" s="35" t="s">
        <v>8</v>
      </c>
      <c r="J14" s="31">
        <f>INDEX('Saturation Data'!$I$2:$W$236,MATCH(LEFT($H$1,2)&amp;$H14&amp;$I14,'Saturation Data'!$B$2:$B$236,0),MATCH(H2,'Saturation Data'!$I$1:$V$1,0))</f>
        <v>7.8720965914466125E-3</v>
      </c>
      <c r="K14" s="32">
        <f>INDEX('UEC Data'!$I$2:$W$236,MATCH(LEFT($H$1,2)&amp;$H14&amp;$I14,'UEC Data'!$B$2:$B$236,0),MATCH(H2,'UEC Data'!$I$1:$V$1,0))</f>
        <v>2.2742036768631619</v>
      </c>
      <c r="L14" s="33">
        <f t="shared" si="1"/>
        <v>1.790275101288985E-2</v>
      </c>
      <c r="M14" s="34">
        <f>L14*J3</f>
        <v>9.7610766951630776E-2</v>
      </c>
      <c r="N14" s="21"/>
      <c r="O14" s="30" t="s">
        <v>3</v>
      </c>
      <c r="P14" s="35" t="s">
        <v>8</v>
      </c>
      <c r="Q14" s="31">
        <f>INDEX('Saturation Data'!$I$2:$W$236,MATCH(LEFT($O$1,2)&amp;$H14&amp;$I14,'Saturation Data'!$B$2:$B$236,0),MATCH(O2,'Saturation Data'!$I$1:$V$1,0))</f>
        <v>6.9427689686612703E-3</v>
      </c>
      <c r="R14" s="32">
        <f>INDEX('UEC Data'!$I$2:$W$236,MATCH(LEFT($O$1,2)&amp;$H14&amp;$I14,'UEC Data'!$B$2:$B$236,0),MATCH(O2,'UEC Data'!$I$1:$V$1,0))</f>
        <v>2.5274706581507487</v>
      </c>
      <c r="S14" s="33">
        <f t="shared" si="2"/>
        <v>1.7547644854610897E-2</v>
      </c>
      <c r="T14" s="34">
        <f>S14*Q3</f>
        <v>0.42299096226514721</v>
      </c>
      <c r="U14" s="21"/>
      <c r="V14" s="30" t="s">
        <v>3</v>
      </c>
      <c r="W14" s="35" t="s">
        <v>8</v>
      </c>
      <c r="X14" s="31">
        <f>INDEX('Saturation Data'!$I$2:$W$236,MATCH(LEFT($V$1,2)&amp;$H14&amp;$I14,'Saturation Data'!$B$2:$B$236,0),MATCH(V2,'Saturation Data'!$I$1:$V$1,0))</f>
        <v>6.9427689686612703E-3</v>
      </c>
      <c r="Y14" s="32">
        <f>INDEX('UEC Data'!$I$2:$W$236,MATCH(LEFT($V$1,2)&amp;$H14&amp;$I14,'UEC Data'!$B$2:$B$236,0),MATCH(V2,'UEC Data'!$I$1:$V$1,0))</f>
        <v>2.5619306798937371</v>
      </c>
      <c r="Z14" s="33">
        <f t="shared" si="3"/>
        <v>1.7786892824227508E-2</v>
      </c>
      <c r="AA14" s="34">
        <f>Z14*X3</f>
        <v>3.3086888435276379E-2</v>
      </c>
      <c r="AB14" s="21"/>
      <c r="AC14" s="30" t="s">
        <v>3</v>
      </c>
      <c r="AD14" s="35" t="s">
        <v>8</v>
      </c>
      <c r="AE14" s="31">
        <f>INDEX('Saturation Data'!$I$2:$W$236,MATCH(LEFT($AC$1,2)&amp;$H14&amp;$I14,'Saturation Data'!$B$2:$B$236,0),MATCH(AC2,'Saturation Data'!$I$1:$V$1,0))</f>
        <v>7.8720965914466125E-3</v>
      </c>
      <c r="AF14" s="32">
        <f>INDEX('UEC Data'!$I$2:$W$236,MATCH(LEFT($AC$1,2)&amp;$H14&amp;$I14,'UEC Data'!$B$2:$B$236,0),MATCH(AC2,'UEC Data'!$I$1:$V$1,0))</f>
        <v>2.7893614559158868</v>
      </c>
      <c r="AG14" s="33">
        <f t="shared" si="4"/>
        <v>2.1958122809428014E-2</v>
      </c>
      <c r="AH14" s="34">
        <f>AG14*AE3</f>
        <v>0</v>
      </c>
      <c r="AI14" s="21"/>
    </row>
    <row r="15" spans="1:35" outlineLevel="1" x14ac:dyDescent="0.25">
      <c r="A15" s="30" t="s">
        <v>3</v>
      </c>
      <c r="B15" s="35" t="s">
        <v>10</v>
      </c>
      <c r="C15" s="31">
        <f>INDEX('Saturation Data'!$I$2:$W$236,MATCH(LEFT($A$1,2)&amp;$H15&amp;$I15,'Saturation Data'!$B$2:$B$236,0),MATCH(A2,'Saturation Data'!$I$1:$V$1,0))</f>
        <v>9.0049123012458376E-2</v>
      </c>
      <c r="D15" s="32">
        <f>INDEX('UEC Data'!$I$2:$W$236,MATCH(LEFT($A$1,2)&amp;$H15&amp;$I15,'UEC Data'!$B$2:$B$236,0),MATCH(A2,'UEC Data'!$I$1:$V$1,0))</f>
        <v>2.8171146212684</v>
      </c>
      <c r="E15" s="33">
        <f t="shared" si="0"/>
        <v>0.25367870107079321</v>
      </c>
      <c r="F15" s="34">
        <f>E15*C3</f>
        <v>26.294025143215546</v>
      </c>
      <c r="G15" s="21"/>
      <c r="H15" s="30" t="s">
        <v>3</v>
      </c>
      <c r="I15" s="35" t="s">
        <v>10</v>
      </c>
      <c r="J15" s="31">
        <f>INDEX('Saturation Data'!$I$2:$W$236,MATCH(LEFT($H$1,2)&amp;$H15&amp;$I15,'Saturation Data'!$B$2:$B$236,0),MATCH(H2,'Saturation Data'!$I$1:$V$1,0))</f>
        <v>0.15010188246425701</v>
      </c>
      <c r="K15" s="32">
        <f>INDEX('UEC Data'!$I$2:$W$236,MATCH(LEFT($H$1,2)&amp;$H15&amp;$I15,'UEC Data'!$B$2:$B$236,0),MATCH(H2,'UEC Data'!$I$1:$V$1,0))</f>
        <v>2.2742036768631619</v>
      </c>
      <c r="L15" s="33">
        <f t="shared" si="1"/>
        <v>0.34136225300429546</v>
      </c>
      <c r="M15" s="34">
        <f>L15*J3</f>
        <v>1.8612017393357756</v>
      </c>
      <c r="N15" s="21"/>
      <c r="O15" s="30" t="s">
        <v>3</v>
      </c>
      <c r="P15" s="35" t="s">
        <v>10</v>
      </c>
      <c r="Q15" s="31">
        <f>INDEX('Saturation Data'!$I$2:$W$236,MATCH(LEFT($O$1,2)&amp;$H15&amp;$I15,'Saturation Data'!$B$2:$B$236,0),MATCH(O2,'Saturation Data'!$I$1:$V$1,0))</f>
        <v>9.0049123012458376E-2</v>
      </c>
      <c r="R15" s="32">
        <f>INDEX('UEC Data'!$I$2:$W$236,MATCH(LEFT($O$1,2)&amp;$H15&amp;$I15,'UEC Data'!$B$2:$B$236,0),MATCH(O2,'UEC Data'!$I$1:$V$1,0))</f>
        <v>2.5274706581507487</v>
      </c>
      <c r="S15" s="33">
        <f t="shared" si="2"/>
        <v>0.22759651620619589</v>
      </c>
      <c r="T15" s="34">
        <f>S15*Q3</f>
        <v>5.4862786542524136</v>
      </c>
      <c r="U15" s="21"/>
      <c r="V15" s="30" t="s">
        <v>3</v>
      </c>
      <c r="W15" s="35" t="s">
        <v>10</v>
      </c>
      <c r="X15" s="31">
        <f>INDEX('Saturation Data'!$I$2:$W$236,MATCH(LEFT($V$1,2)&amp;$H15&amp;$I15,'Saturation Data'!$B$2:$B$236,0),MATCH(V2,'Saturation Data'!$I$1:$V$1,0))</f>
        <v>9.0049123012458376E-2</v>
      </c>
      <c r="Y15" s="32">
        <f>INDEX('UEC Data'!$I$2:$W$236,MATCH(LEFT($V$1,2)&amp;$H15&amp;$I15,'UEC Data'!$B$2:$B$236,0),MATCH(V2,'UEC Data'!$I$1:$V$1,0))</f>
        <v>2.5619306798937371</v>
      </c>
      <c r="Z15" s="33">
        <f t="shared" si="3"/>
        <v>0.23069961094314226</v>
      </c>
      <c r="AA15" s="34">
        <f>Z15*X3</f>
        <v>0.42914366015296007</v>
      </c>
      <c r="AB15" s="21"/>
      <c r="AC15" s="30" t="s">
        <v>3</v>
      </c>
      <c r="AD15" s="35" t="s">
        <v>10</v>
      </c>
      <c r="AE15" s="31">
        <f>INDEX('Saturation Data'!$I$2:$W$236,MATCH(LEFT($AC$1,2)&amp;$H15&amp;$I15,'Saturation Data'!$B$2:$B$236,0),MATCH(AC2,'Saturation Data'!$I$1:$V$1,0))</f>
        <v>0.15010188246425701</v>
      </c>
      <c r="AF15" s="32">
        <f>INDEX('UEC Data'!$I$2:$W$236,MATCH(LEFT($AC$1,2)&amp;$H15&amp;$I15,'UEC Data'!$B$2:$B$236,0),MATCH(AC2,'UEC Data'!$I$1:$V$1,0))</f>
        <v>2.7893614559158868</v>
      </c>
      <c r="AG15" s="33">
        <f t="shared" si="4"/>
        <v>0.41868840540621527</v>
      </c>
      <c r="AH15" s="34">
        <f>AG15*AE3</f>
        <v>0</v>
      </c>
      <c r="AI15" s="21"/>
    </row>
    <row r="16" spans="1:35" outlineLevel="1" x14ac:dyDescent="0.25">
      <c r="A16" s="30" t="s">
        <v>3</v>
      </c>
      <c r="B16" s="35" t="s">
        <v>11</v>
      </c>
      <c r="C16" s="31">
        <f>INDEX('Saturation Data'!$I$2:$W$236,MATCH(LEFT($A$1,2)&amp;$H16&amp;$I16,'Saturation Data'!$B$2:$B$236,0),MATCH(A2,'Saturation Data'!$I$1:$V$1,0))</f>
        <v>5.6087277816403144E-2</v>
      </c>
      <c r="D16" s="32">
        <f>INDEX('UEC Data'!$I$2:$W$236,MATCH(LEFT($A$1,2)&amp;$H16&amp;$I16,'UEC Data'!$B$2:$B$236,0),MATCH(A2,'UEC Data'!$I$1:$V$1,0))</f>
        <v>2.6153017255643607</v>
      </c>
      <c r="E16" s="33">
        <f t="shared" si="0"/>
        <v>0.14668515445544683</v>
      </c>
      <c r="F16" s="34">
        <f>E16*C3</f>
        <v>15.204047967399642</v>
      </c>
      <c r="G16" s="21"/>
      <c r="H16" s="30" t="s">
        <v>3</v>
      </c>
      <c r="I16" s="35" t="s">
        <v>11</v>
      </c>
      <c r="J16" s="31">
        <f>INDEX('Saturation Data'!$I$2:$W$236,MATCH(LEFT($H$1,2)&amp;$H16&amp;$I16,'Saturation Data'!$B$2:$B$236,0),MATCH(H2,'Saturation Data'!$I$1:$V$1,0))</f>
        <v>8.0482354808060805E-2</v>
      </c>
      <c r="K16" s="32">
        <f>INDEX('UEC Data'!$I$2:$W$236,MATCH(LEFT($H$1,2)&amp;$H16&amp;$I16,'UEC Data'!$B$2:$B$236,0),MATCH(H2,'UEC Data'!$I$1:$V$1,0))</f>
        <v>1.9969504131077727</v>
      </c>
      <c r="L16" s="33">
        <f t="shared" si="1"/>
        <v>0.16071927168184336</v>
      </c>
      <c r="M16" s="34">
        <f>L16*J3</f>
        <v>0.87628607254142377</v>
      </c>
      <c r="N16" s="21"/>
      <c r="O16" s="30" t="s">
        <v>3</v>
      </c>
      <c r="P16" s="35" t="s">
        <v>11</v>
      </c>
      <c r="Q16" s="31">
        <f>INDEX('Saturation Data'!$I$2:$W$236,MATCH(LEFT($O$1,2)&amp;$H16&amp;$I16,'Saturation Data'!$B$2:$B$236,0),MATCH(O2,'Saturation Data'!$I$1:$V$1,0))</f>
        <v>5.6087277816403144E-2</v>
      </c>
      <c r="R16" s="32">
        <f>INDEX('UEC Data'!$I$2:$W$236,MATCH(LEFT($O$1,2)&amp;$H16&amp;$I16,'UEC Data'!$B$2:$B$236,0),MATCH(O2,'UEC Data'!$I$1:$V$1,0))</f>
        <v>2.346501518505721</v>
      </c>
      <c r="S16" s="33">
        <f t="shared" si="2"/>
        <v>0.13160888256504222</v>
      </c>
      <c r="T16" s="34">
        <f>S16*Q3</f>
        <v>3.1724694875050443</v>
      </c>
      <c r="U16" s="21"/>
      <c r="V16" s="30" t="s">
        <v>3</v>
      </c>
      <c r="W16" s="35" t="s">
        <v>11</v>
      </c>
      <c r="X16" s="31">
        <f>INDEX('Saturation Data'!$I$2:$W$236,MATCH(LEFT($V$1,2)&amp;$H16&amp;$I16,'Saturation Data'!$B$2:$B$236,0),MATCH(V2,'Saturation Data'!$I$1:$V$1,0))</f>
        <v>5.6087277816403144E-2</v>
      </c>
      <c r="Y16" s="32">
        <f>INDEX('UEC Data'!$I$2:$W$236,MATCH(LEFT($V$1,2)&amp;$H16&amp;$I16,'UEC Data'!$B$2:$B$236,0),MATCH(V2,'UEC Data'!$I$1:$V$1,0))</f>
        <v>2.3784400967298773</v>
      </c>
      <c r="Z16" s="33">
        <f t="shared" si="3"/>
        <v>0.13340023047496138</v>
      </c>
      <c r="AA16" s="34">
        <f>Z16*X3</f>
        <v>0.24814893678074978</v>
      </c>
      <c r="AB16" s="21"/>
      <c r="AC16" s="30" t="s">
        <v>3</v>
      </c>
      <c r="AD16" s="35" t="s">
        <v>11</v>
      </c>
      <c r="AE16" s="31">
        <f>INDEX('Saturation Data'!$I$2:$W$236,MATCH(LEFT($AC$1,2)&amp;$H16&amp;$I16,'Saturation Data'!$B$2:$B$236,0),MATCH(AC2,'Saturation Data'!$I$1:$V$1,0))</f>
        <v>8.0482354808060805E-2</v>
      </c>
      <c r="AF16" s="32">
        <f>INDEX('UEC Data'!$I$2:$W$236,MATCH(LEFT($AC$1,2)&amp;$H16&amp;$I16,'UEC Data'!$B$2:$B$236,0),MATCH(AC2,'UEC Data'!$I$1:$V$1,0))</f>
        <v>2.4492798060314902</v>
      </c>
      <c r="AG16" s="33">
        <f t="shared" si="4"/>
        <v>0.19712380637324475</v>
      </c>
      <c r="AH16" s="34">
        <f>AG16*AE3</f>
        <v>0</v>
      </c>
      <c r="AI16" s="21"/>
    </row>
    <row r="17" spans="1:35" outlineLevel="1" x14ac:dyDescent="0.25">
      <c r="A17" s="30" t="s">
        <v>12</v>
      </c>
      <c r="B17" s="35" t="s">
        <v>13</v>
      </c>
      <c r="C17" s="31">
        <f>INDEX('Saturation Data'!$I$2:$W$236,MATCH(LEFT($A$1,2)&amp;$H17&amp;$I17,'Saturation Data'!$B$2:$B$236,0),MATCH(A2,'Saturation Data'!$I$1:$V$1,0))</f>
        <v>0.11451832306389373</v>
      </c>
      <c r="D17" s="32">
        <f>INDEX('UEC Data'!$I$2:$W$236,MATCH(LEFT($A$1,2)&amp;$H17&amp;$I17,'UEC Data'!$B$2:$B$236,0),MATCH(A2,'UEC Data'!$I$1:$V$1,0))</f>
        <v>1.0393274988104964</v>
      </c>
      <c r="E17" s="33">
        <f t="shared" si="0"/>
        <v>0.11902204227796905</v>
      </c>
      <c r="F17" s="34">
        <f>E17*C3</f>
        <v>12.336741551591373</v>
      </c>
      <c r="G17" s="21"/>
      <c r="H17" s="30" t="s">
        <v>12</v>
      </c>
      <c r="I17" s="35" t="s">
        <v>13</v>
      </c>
      <c r="J17" s="31">
        <f>INDEX('Saturation Data'!$I$2:$W$236,MATCH(LEFT($H$1,2)&amp;$H17&amp;$I17,'Saturation Data'!$B$2:$B$236,0),MATCH(H2,'Saturation Data'!$I$1:$V$1,0))</f>
        <v>1.1724372278835365E-2</v>
      </c>
      <c r="K17" s="32">
        <f>INDEX('UEC Data'!$I$2:$W$236,MATCH(LEFT($H$1,2)&amp;$H17&amp;$I17,'UEC Data'!$B$2:$B$236,0),MATCH(H2,'UEC Data'!$I$1:$V$1,0))</f>
        <v>1.716291243611378</v>
      </c>
      <c r="L17" s="33">
        <f t="shared" si="1"/>
        <v>2.0122437479005113E-2</v>
      </c>
      <c r="M17" s="34">
        <f>L17*J3</f>
        <v>0.10971311357945733</v>
      </c>
      <c r="N17" s="21"/>
      <c r="O17" s="30" t="s">
        <v>12</v>
      </c>
      <c r="P17" s="35" t="s">
        <v>13</v>
      </c>
      <c r="Q17" s="31">
        <f>INDEX('Saturation Data'!$I$2:$W$236,MATCH(LEFT($O$1,2)&amp;$H17&amp;$I17,'Saturation Data'!$B$2:$B$236,0),MATCH(O2,'Saturation Data'!$I$1:$V$1,0))</f>
        <v>0.11451832306389373</v>
      </c>
      <c r="R17" s="32">
        <f>INDEX('UEC Data'!$I$2:$W$236,MATCH(LEFT($O$1,2)&amp;$H17&amp;$I17,'UEC Data'!$B$2:$B$236,0),MATCH(O2,'UEC Data'!$I$1:$V$1,0))</f>
        <v>1.4752571166479607</v>
      </c>
      <c r="S17" s="33">
        <f t="shared" si="2"/>
        <v>0.1689439710865995</v>
      </c>
      <c r="T17" s="34">
        <f>S17*Q3</f>
        <v>4.0724423984474658</v>
      </c>
      <c r="U17" s="21"/>
      <c r="V17" s="30" t="s">
        <v>12</v>
      </c>
      <c r="W17" s="35" t="s">
        <v>13</v>
      </c>
      <c r="X17" s="31">
        <f>INDEX('Saturation Data'!$I$2:$W$236,MATCH(LEFT($V$1,2)&amp;$H17&amp;$I17,'Saturation Data'!$B$2:$B$236,0),MATCH(V2,'Saturation Data'!$I$1:$V$1,0))</f>
        <v>0.11451832306389373</v>
      </c>
      <c r="Y17" s="32">
        <f>INDEX('UEC Data'!$I$2:$W$236,MATCH(LEFT($V$1,2)&amp;$H17&amp;$I17,'UEC Data'!$B$2:$B$236,0),MATCH(V2,'UEC Data'!$I$1:$V$1,0))</f>
        <v>1.4398253284399725</v>
      </c>
      <c r="Z17" s="33">
        <f t="shared" si="3"/>
        <v>0.16488638211786566</v>
      </c>
      <c r="AA17" s="34">
        <f>Z17*X3</f>
        <v>0.30671896342677318</v>
      </c>
      <c r="AB17" s="21"/>
      <c r="AC17" s="30" t="s">
        <v>12</v>
      </c>
      <c r="AD17" s="35" t="s">
        <v>13</v>
      </c>
      <c r="AE17" s="31">
        <f>INDEX('Saturation Data'!$I$2:$W$236,MATCH(LEFT($AC$1,2)&amp;$H17&amp;$I17,'Saturation Data'!$B$2:$B$236,0),MATCH(AC2,'Saturation Data'!$I$1:$V$1,0))</f>
        <v>1.1724372278835365E-2</v>
      </c>
      <c r="AF17" s="32">
        <f>INDEX('UEC Data'!$I$2:$W$236,MATCH(LEFT($AC$1,2)&amp;$H17&amp;$I17,'UEC Data'!$B$2:$B$236,0),MATCH(AC2,'UEC Data'!$I$1:$V$1,0))</f>
        <v>1.7948346054197073</v>
      </c>
      <c r="AG17" s="33">
        <f t="shared" si="4"/>
        <v>2.1043309092877226E-2</v>
      </c>
      <c r="AH17" s="34">
        <f>AG17*AE3</f>
        <v>0</v>
      </c>
      <c r="AI17" s="21"/>
    </row>
    <row r="18" spans="1:35" outlineLevel="1" x14ac:dyDescent="0.25">
      <c r="A18" s="30" t="s">
        <v>12</v>
      </c>
      <c r="B18" s="35" t="s">
        <v>14</v>
      </c>
      <c r="C18" s="31">
        <f>INDEX('Saturation Data'!$I$2:$W$236,MATCH(LEFT($A$1,2)&amp;$H18&amp;$I18,'Saturation Data'!$B$2:$B$236,0),MATCH(A2,'Saturation Data'!$I$1:$V$1,0))</f>
        <v>0</v>
      </c>
      <c r="D18" s="32">
        <f>INDEX('UEC Data'!$I$2:$W$236,MATCH(LEFT($A$1,2)&amp;$H18&amp;$I18,'UEC Data'!$B$2:$B$236,0),MATCH(A2,'UEC Data'!$I$1:$V$1,0))</f>
        <v>0.98983571315285368</v>
      </c>
      <c r="E18" s="33">
        <f t="shared" si="0"/>
        <v>0</v>
      </c>
      <c r="F18" s="34">
        <f>E18*C3</f>
        <v>0</v>
      </c>
      <c r="G18" s="21"/>
      <c r="H18" s="30" t="s">
        <v>12</v>
      </c>
      <c r="I18" s="35" t="s">
        <v>14</v>
      </c>
      <c r="J18" s="31">
        <f>INDEX('Saturation Data'!$I$2:$W$236,MATCH(LEFT($H$1,2)&amp;$H18&amp;$I18,'Saturation Data'!$B$2:$B$236,0),MATCH(H2,'Saturation Data'!$I$1:$V$1,0))</f>
        <v>0.22591360436474514</v>
      </c>
      <c r="K18" s="32">
        <f>INDEX('UEC Data'!$I$2:$W$236,MATCH(LEFT($H$1,2)&amp;$H18&amp;$I18,'UEC Data'!$B$2:$B$236,0),MATCH(H2,'UEC Data'!$I$1:$V$1,0))</f>
        <v>1.6345630891536933</v>
      </c>
      <c r="L18" s="33">
        <f t="shared" si="1"/>
        <v>0.36927003903228311</v>
      </c>
      <c r="M18" s="34">
        <f>L18*J3</f>
        <v>2.0133627338193913</v>
      </c>
      <c r="N18" s="21"/>
      <c r="O18" s="30" t="s">
        <v>12</v>
      </c>
      <c r="P18" s="35" t="s">
        <v>14</v>
      </c>
      <c r="Q18" s="31">
        <f>INDEX('Saturation Data'!$I$2:$W$236,MATCH(LEFT($O$1,2)&amp;$H18&amp;$I18,'Saturation Data'!$B$2:$B$236,0),MATCH(O2,'Saturation Data'!$I$1:$V$1,0))</f>
        <v>0</v>
      </c>
      <c r="R18" s="32">
        <f>INDEX('UEC Data'!$I$2:$W$236,MATCH(LEFT($O$1,2)&amp;$H18&amp;$I18,'UEC Data'!$B$2:$B$236,0),MATCH(O2,'UEC Data'!$I$1:$V$1,0))</f>
        <v>1.4050067777599624</v>
      </c>
      <c r="S18" s="33">
        <f t="shared" si="2"/>
        <v>0</v>
      </c>
      <c r="T18" s="34">
        <f>S18*Q3</f>
        <v>0</v>
      </c>
      <c r="U18" s="21"/>
      <c r="V18" s="30" t="s">
        <v>12</v>
      </c>
      <c r="W18" s="35" t="s">
        <v>14</v>
      </c>
      <c r="X18" s="31">
        <f>INDEX('Saturation Data'!$I$2:$W$236,MATCH(LEFT($V$1,2)&amp;$H18&amp;$I18,'Saturation Data'!$B$2:$B$236,0),MATCH(V2,'Saturation Data'!$I$1:$V$1,0))</f>
        <v>0</v>
      </c>
      <c r="Y18" s="32">
        <f>INDEX('UEC Data'!$I$2:$W$236,MATCH(LEFT($V$1,2)&amp;$H18&amp;$I18,'UEC Data'!$B$2:$B$236,0),MATCH(V2,'UEC Data'!$I$1:$V$1,0))</f>
        <v>1.3712622175618785</v>
      </c>
      <c r="Z18" s="33">
        <f t="shared" si="3"/>
        <v>0</v>
      </c>
      <c r="AA18" s="34">
        <f>Z18*X3</f>
        <v>0</v>
      </c>
      <c r="AB18" s="21"/>
      <c r="AC18" s="30" t="s">
        <v>12</v>
      </c>
      <c r="AD18" s="35" t="s">
        <v>14</v>
      </c>
      <c r="AE18" s="31">
        <f>INDEX('Saturation Data'!$I$2:$W$236,MATCH(LEFT($AC$1,2)&amp;$H18&amp;$I18,'Saturation Data'!$B$2:$B$236,0),MATCH(AC2,'Saturation Data'!$I$1:$V$1,0))</f>
        <v>0.22591360436474514</v>
      </c>
      <c r="AF18" s="32">
        <f>INDEX('UEC Data'!$I$2:$W$236,MATCH(LEFT($AC$1,2)&amp;$H18&amp;$I18,'UEC Data'!$B$2:$B$236,0),MATCH(AC2,'UEC Data'!$I$1:$V$1,0))</f>
        <v>1.7093662908759115</v>
      </c>
      <c r="AG18" s="33">
        <f t="shared" si="4"/>
        <v>0.38616909995137255</v>
      </c>
      <c r="AH18" s="34">
        <f>AG18*AE3</f>
        <v>0</v>
      </c>
      <c r="AI18" s="21"/>
    </row>
    <row r="19" spans="1:35" outlineLevel="1" x14ac:dyDescent="0.25">
      <c r="A19" s="30" t="s">
        <v>12</v>
      </c>
      <c r="B19" s="35" t="s">
        <v>8</v>
      </c>
      <c r="C19" s="31">
        <f>INDEX('Saturation Data'!$I$2:$W$236,MATCH(LEFT($A$1,2)&amp;$H19&amp;$I19,'Saturation Data'!$B$2:$B$236,0),MATCH(A2,'Saturation Data'!$I$1:$V$1,0))</f>
        <v>6.9427689686612712E-3</v>
      </c>
      <c r="D19" s="32">
        <f>INDEX('UEC Data'!$I$2:$W$236,MATCH(LEFT($A$1,2)&amp;$H19&amp;$I19,'UEC Data'!$B$2:$B$236,0),MATCH(A2,'UEC Data'!$I$1:$V$1,0))</f>
        <v>0.83628198871562032</v>
      </c>
      <c r="E19" s="33">
        <f t="shared" si="0"/>
        <v>5.8061126403051444E-3</v>
      </c>
      <c r="F19" s="34">
        <f>E19*C3</f>
        <v>0.60180878845607577</v>
      </c>
      <c r="G19" s="21"/>
      <c r="H19" s="30" t="s">
        <v>12</v>
      </c>
      <c r="I19" s="35" t="s">
        <v>8</v>
      </c>
      <c r="J19" s="31">
        <f>INDEX('Saturation Data'!$I$2:$W$236,MATCH(LEFT($H$1,2)&amp;$H19&amp;$I19,'Saturation Data'!$B$2:$B$236,0),MATCH(H2,'Saturation Data'!$I$1:$V$1,0))</f>
        <v>7.8720965914466125E-3</v>
      </c>
      <c r="K19" s="32">
        <f>INDEX('UEC Data'!$I$2:$W$236,MATCH(LEFT($H$1,2)&amp;$H19&amp;$I19,'UEC Data'!$B$2:$B$236,0),MATCH(H2,'UEC Data'!$I$1:$V$1,0))</f>
        <v>1.3490534766318307</v>
      </c>
      <c r="L19" s="33">
        <f t="shared" si="1"/>
        <v>1.0619879275072637E-2</v>
      </c>
      <c r="M19" s="34">
        <f>L19*J3</f>
        <v>5.7902529070935176E-2</v>
      </c>
      <c r="N19" s="21"/>
      <c r="O19" s="30" t="s">
        <v>12</v>
      </c>
      <c r="P19" s="35" t="s">
        <v>8</v>
      </c>
      <c r="Q19" s="31">
        <f>INDEX('Saturation Data'!$I$2:$W$236,MATCH(LEFT($O$1,2)&amp;$H19&amp;$I19,'Saturation Data'!$B$2:$B$236,0),MATCH(O2,'Saturation Data'!$I$1:$V$1,0))</f>
        <v>6.9427689686612712E-3</v>
      </c>
      <c r="R19" s="32">
        <f>INDEX('UEC Data'!$I$2:$W$236,MATCH(LEFT($O$1,2)&amp;$H19&amp;$I19,'UEC Data'!$B$2:$B$236,0),MATCH(O2,'UEC Data'!$I$1:$V$1,0))</f>
        <v>1.1791008236396965</v>
      </c>
      <c r="S19" s="33">
        <f t="shared" si="2"/>
        <v>8.1862246092886306E-3</v>
      </c>
      <c r="T19" s="34">
        <f>S19*Q3</f>
        <v>0.19733126886778496</v>
      </c>
      <c r="U19" s="21"/>
      <c r="V19" s="30" t="s">
        <v>12</v>
      </c>
      <c r="W19" s="35" t="s">
        <v>8</v>
      </c>
      <c r="X19" s="31">
        <f>INDEX('Saturation Data'!$I$2:$W$236,MATCH(LEFT($V$1,2)&amp;$H19&amp;$I19,'Saturation Data'!$B$2:$B$236,0),MATCH(V2,'Saturation Data'!$I$1:$V$1,0))</f>
        <v>6.9427689686612712E-3</v>
      </c>
      <c r="Y19" s="32">
        <f>INDEX('UEC Data'!$I$2:$W$236,MATCH(LEFT($V$1,2)&amp;$H19&amp;$I19,'UEC Data'!$B$2:$B$236,0),MATCH(V2,'UEC Data'!$I$1:$V$1,0))</f>
        <v>1.1558713270268914</v>
      </c>
      <c r="Z19" s="33">
        <f t="shared" si="3"/>
        <v>8.024947581047626E-3</v>
      </c>
      <c r="AA19" s="34">
        <f>Z19*X3</f>
        <v>1.4927876832506608E-2</v>
      </c>
      <c r="AB19" s="21"/>
      <c r="AC19" s="30" t="s">
        <v>12</v>
      </c>
      <c r="AD19" s="35" t="s">
        <v>8</v>
      </c>
      <c r="AE19" s="31">
        <f>INDEX('Saturation Data'!$I$2:$W$236,MATCH(LEFT($AC$1,2)&amp;$H19&amp;$I19,'Saturation Data'!$B$2:$B$236,0),MATCH(AC2,'Saturation Data'!$I$1:$V$1,0))</f>
        <v>7.8720965914466125E-3</v>
      </c>
      <c r="AF19" s="32">
        <f>INDEX('UEC Data'!$I$2:$W$236,MATCH(LEFT($AC$1,2)&amp;$H19&amp;$I19,'UEC Data'!$B$2:$B$236,0),MATCH(AC2,'UEC Data'!$I$1:$V$1,0))</f>
        <v>1.4669836107001883</v>
      </c>
      <c r="AG19" s="33">
        <f t="shared" si="4"/>
        <v>1.1548236681500996E-2</v>
      </c>
      <c r="AH19" s="34">
        <f>AG19*AE3</f>
        <v>0</v>
      </c>
      <c r="AI19" s="21"/>
    </row>
    <row r="20" spans="1:35" outlineLevel="1" x14ac:dyDescent="0.25">
      <c r="A20" s="30" t="s">
        <v>12</v>
      </c>
      <c r="B20" s="35" t="s">
        <v>10</v>
      </c>
      <c r="C20" s="31">
        <f>INDEX('Saturation Data'!$I$2:$W$236,MATCH(LEFT($A$1,2)&amp;$H20&amp;$I20,'Saturation Data'!$B$2:$B$236,0),MATCH(A2,'Saturation Data'!$I$1:$V$1,0))</f>
        <v>9.0049123012458376E-2</v>
      </c>
      <c r="D20" s="32">
        <f>INDEX('UEC Data'!$I$2:$W$236,MATCH(LEFT($A$1,2)&amp;$H20&amp;$I20,'UEC Data'!$B$2:$B$236,0),MATCH(A2,'UEC Data'!$I$1:$V$1,0))</f>
        <v>0.92920220968402256</v>
      </c>
      <c r="E20" s="33">
        <f t="shared" si="0"/>
        <v>8.3673844083284696E-2</v>
      </c>
      <c r="F20" s="34">
        <f>E20*C3</f>
        <v>8.6728690696875059</v>
      </c>
      <c r="G20" s="21"/>
      <c r="H20" s="30" t="s">
        <v>12</v>
      </c>
      <c r="I20" s="35" t="s">
        <v>10</v>
      </c>
      <c r="J20" s="31">
        <f>INDEX('Saturation Data'!$I$2:$W$236,MATCH(LEFT($H$1,2)&amp;$H20&amp;$I20,'Saturation Data'!$B$2:$B$236,0),MATCH(H2,'Saturation Data'!$I$1:$V$1,0))</f>
        <v>0.15010188246425701</v>
      </c>
      <c r="K20" s="32">
        <f>INDEX('UEC Data'!$I$2:$W$236,MATCH(LEFT($H$1,2)&amp;$H20&amp;$I20,'UEC Data'!$B$2:$B$236,0),MATCH(H2,'UEC Data'!$I$1:$V$1,0))</f>
        <v>1.4989483073687009</v>
      </c>
      <c r="L20" s="33">
        <f t="shared" si="1"/>
        <v>0.22499496265265373</v>
      </c>
      <c r="M20" s="34">
        <f>L20*J3</f>
        <v>1.2267349777118959</v>
      </c>
      <c r="N20" s="21"/>
      <c r="O20" s="30" t="s">
        <v>12</v>
      </c>
      <c r="P20" s="35" t="s">
        <v>10</v>
      </c>
      <c r="Q20" s="31">
        <f>INDEX('Saturation Data'!$I$2:$W$236,MATCH(LEFT($O$1,2)&amp;$H20&amp;$I20,'Saturation Data'!$B$2:$B$236,0),MATCH(O2,'Saturation Data'!$I$1:$V$1,0))</f>
        <v>9.0049123012458376E-2</v>
      </c>
      <c r="R20" s="32">
        <f>INDEX('UEC Data'!$I$2:$W$236,MATCH(LEFT($O$1,2)&amp;$H20&amp;$I20,'UEC Data'!$B$2:$B$236,0),MATCH(O2,'UEC Data'!$I$1:$V$1,0))</f>
        <v>1.3101120262663293</v>
      </c>
      <c r="S20" s="33">
        <f t="shared" si="2"/>
        <v>0.11797443901335779</v>
      </c>
      <c r="T20" s="34">
        <f>S20*Q3</f>
        <v>2.8438073538876432</v>
      </c>
      <c r="U20" s="21"/>
      <c r="V20" s="30" t="s">
        <v>12</v>
      </c>
      <c r="W20" s="35" t="s">
        <v>10</v>
      </c>
      <c r="X20" s="31">
        <f>INDEX('Saturation Data'!$I$2:$W$236,MATCH(LEFT($V$1,2)&amp;$H20&amp;$I20,'Saturation Data'!$B$2:$B$236,0),MATCH(V2,'Saturation Data'!$I$1:$V$1,0))</f>
        <v>9.0049123012458376E-2</v>
      </c>
      <c r="Y20" s="32">
        <f>INDEX('UEC Data'!$I$2:$W$236,MATCH(LEFT($V$1,2)&amp;$H20&amp;$I20,'UEC Data'!$B$2:$B$236,0),MATCH(V2,'UEC Data'!$I$1:$V$1,0))</f>
        <v>1.2843014744743237</v>
      </c>
      <c r="Z20" s="33">
        <f t="shared" si="3"/>
        <v>0.11565022146002005</v>
      </c>
      <c r="AA20" s="34">
        <f>Z20*X3</f>
        <v>0.21513065900698575</v>
      </c>
      <c r="AB20" s="21"/>
      <c r="AC20" s="30" t="s">
        <v>12</v>
      </c>
      <c r="AD20" s="35" t="s">
        <v>10</v>
      </c>
      <c r="AE20" s="31">
        <f>INDEX('Saturation Data'!$I$2:$W$236,MATCH(LEFT($AC$1,2)&amp;$H20&amp;$I20,'Saturation Data'!$B$2:$B$236,0),MATCH(AC2,'Saturation Data'!$I$1:$V$1,0))</f>
        <v>0.15010188246425701</v>
      </c>
      <c r="AF20" s="32">
        <f>INDEX('UEC Data'!$I$2:$W$236,MATCH(LEFT($AC$1,2)&amp;$H20&amp;$I20,'UEC Data'!$B$2:$B$236,0),MATCH(AC2,'UEC Data'!$I$1:$V$1,0))</f>
        <v>1.629981789666876</v>
      </c>
      <c r="AG20" s="33">
        <f t="shared" si="4"/>
        <v>0.24466333501145673</v>
      </c>
      <c r="AH20" s="34">
        <f>AG20*AE3</f>
        <v>0</v>
      </c>
      <c r="AI20" s="21"/>
    </row>
    <row r="21" spans="1:35" outlineLevel="1" x14ac:dyDescent="0.25">
      <c r="A21" s="30" t="s">
        <v>12</v>
      </c>
      <c r="B21" s="35" t="s">
        <v>11</v>
      </c>
      <c r="C21" s="31">
        <f>INDEX('Saturation Data'!$I$2:$W$236,MATCH(LEFT($A$1,2)&amp;$H21&amp;$I21,'Saturation Data'!$B$2:$B$236,0),MATCH(A2,'Saturation Data'!$I$1:$V$1,0))</f>
        <v>5.6087277816403144E-2</v>
      </c>
      <c r="D21" s="32">
        <f>INDEX('UEC Data'!$I$2:$W$236,MATCH(LEFT($A$1,2)&amp;$H21&amp;$I21,'UEC Data'!$B$2:$B$236,0),MATCH(A2,'UEC Data'!$I$1:$V$1,0))</f>
        <v>0.89315051668091405</v>
      </c>
      <c r="E21" s="33">
        <f t="shared" si="0"/>
        <v>5.0094381160946437E-2</v>
      </c>
      <c r="F21" s="34">
        <f>E21*C3</f>
        <v>5.1923275869035894</v>
      </c>
      <c r="G21" s="21"/>
      <c r="H21" s="30" t="s">
        <v>12</v>
      </c>
      <c r="I21" s="35" t="s">
        <v>11</v>
      </c>
      <c r="J21" s="31">
        <f>INDEX('Saturation Data'!$I$2:$W$236,MATCH(LEFT($H$1,2)&amp;$H21&amp;$I21,'Saturation Data'!$B$2:$B$236,0),MATCH(H2,'Saturation Data'!$I$1:$V$1,0))</f>
        <v>8.0482354808060805E-2</v>
      </c>
      <c r="K21" s="32">
        <f>INDEX('UEC Data'!$I$2:$W$236,MATCH(LEFT($H$1,2)&amp;$H21&amp;$I21,'UEC Data'!$B$2:$B$236,0),MATCH(H2,'UEC Data'!$I$1:$V$1,0))</f>
        <v>1.4225363404988027</v>
      </c>
      <c r="L21" s="33">
        <f t="shared" si="1"/>
        <v>0.11448907448338504</v>
      </c>
      <c r="M21" s="34">
        <f>L21*J3</f>
        <v>0.62422620746160251</v>
      </c>
      <c r="N21" s="21"/>
      <c r="O21" s="30" t="s">
        <v>12</v>
      </c>
      <c r="P21" s="35" t="s">
        <v>11</v>
      </c>
      <c r="Q21" s="31">
        <f>INDEX('Saturation Data'!$I$2:$W$236,MATCH(LEFT($O$1,2)&amp;$H21&amp;$I21,'Saturation Data'!$B$2:$B$236,0),MATCH(O2,'Saturation Data'!$I$1:$V$1,0))</f>
        <v>5.6087277816403144E-2</v>
      </c>
      <c r="R21" s="32">
        <f>INDEX('UEC Data'!$I$2:$W$236,MATCH(LEFT($O$1,2)&amp;$H21&amp;$I21,'UEC Data'!$B$2:$B$236,0),MATCH(O2,'UEC Data'!$I$1:$V$1,0))</f>
        <v>1.2540105348954147</v>
      </c>
      <c r="S21" s="33">
        <f t="shared" si="2"/>
        <v>7.0334037255375431E-2</v>
      </c>
      <c r="T21" s="34">
        <f>S21*Q3</f>
        <v>1.6954219409578801</v>
      </c>
      <c r="U21" s="21"/>
      <c r="V21" s="30" t="s">
        <v>12</v>
      </c>
      <c r="W21" s="35" t="s">
        <v>11</v>
      </c>
      <c r="X21" s="31">
        <f>INDEX('Saturation Data'!$I$2:$W$236,MATCH(LEFT($V$1,2)&amp;$H21&amp;$I21,'Saturation Data'!$B$2:$B$236,0),MATCH(V2,'Saturation Data'!$I$1:$V$1,0))</f>
        <v>5.6087277816403144E-2</v>
      </c>
      <c r="Y21" s="32">
        <f>INDEX('UEC Data'!$I$2:$W$236,MATCH(LEFT($V$1,2)&amp;$H21&amp;$I21,'UEC Data'!$B$2:$B$236,0),MATCH(V2,'UEC Data'!$I$1:$V$1,0))</f>
        <v>1.221114676472802</v>
      </c>
      <c r="Z21" s="33">
        <f t="shared" si="3"/>
        <v>6.8488998105017296E-2</v>
      </c>
      <c r="AA21" s="34">
        <f>Z21*X3</f>
        <v>0.127402119174965</v>
      </c>
      <c r="AB21" s="21"/>
      <c r="AC21" s="30" t="s">
        <v>12</v>
      </c>
      <c r="AD21" s="35" t="s">
        <v>11</v>
      </c>
      <c r="AE21" s="31">
        <f>INDEX('Saturation Data'!$I$2:$W$236,MATCH(LEFT($AC$1,2)&amp;$H21&amp;$I21,'Saturation Data'!$B$2:$B$236,0),MATCH(AC2,'Saturation Data'!$I$1:$V$1,0))</f>
        <v>8.0482354808060805E-2</v>
      </c>
      <c r="AF21" s="32">
        <f>INDEX('UEC Data'!$I$2:$W$236,MATCH(LEFT($AC$1,2)&amp;$H21&amp;$I21,'UEC Data'!$B$2:$B$236,0),MATCH(AC2,'UEC Data'!$I$1:$V$1,0))</f>
        <v>1.5830393527447828</v>
      </c>
      <c r="AG21" s="33">
        <f t="shared" si="4"/>
        <v>0.12740673486272852</v>
      </c>
      <c r="AH21" s="34">
        <f>AG21*AE3</f>
        <v>0</v>
      </c>
      <c r="AI21" s="21"/>
    </row>
    <row r="22" spans="1:35" outlineLevel="1" x14ac:dyDescent="0.25">
      <c r="A22" s="30" t="s">
        <v>15</v>
      </c>
      <c r="B22" s="35" t="s">
        <v>15</v>
      </c>
      <c r="C22" s="31">
        <f>INDEX('Saturation Data'!$I$2:$W$236,MATCH(LEFT($A$1,2)&amp;$H22&amp;$I22,'Saturation Data'!$B$2:$B$236,0),MATCH(A2,'Saturation Data'!$I$1:$V$1,0))</f>
        <v>1</v>
      </c>
      <c r="D22" s="32">
        <f>INDEX('UEC Data'!$I$2:$W$236,MATCH(LEFT($A$1,2)&amp;$H22&amp;$I22,'UEC Data'!$B$2:$B$236,0),MATCH(A2,'UEC Data'!$I$1:$V$1,0))</f>
        <v>3.3131287928981052</v>
      </c>
      <c r="E22" s="33">
        <f t="shared" si="0"/>
        <v>3.3131287928981052</v>
      </c>
      <c r="F22" s="34">
        <f>E22*C3</f>
        <v>343.4087742307666</v>
      </c>
      <c r="G22" s="21"/>
      <c r="H22" s="30" t="s">
        <v>15</v>
      </c>
      <c r="I22" s="35" t="s">
        <v>15</v>
      </c>
      <c r="J22" s="31">
        <f>INDEX('Saturation Data'!$I$2:$W$236,MATCH(LEFT($H$1,2)&amp;$H22&amp;$I22,'Saturation Data'!$B$2:$B$236,0),MATCH(H2,'Saturation Data'!$I$1:$V$1,0))</f>
        <v>1</v>
      </c>
      <c r="K22" s="32">
        <f>INDEX('UEC Data'!$I$2:$W$236,MATCH(LEFT($H$1,2)&amp;$H22&amp;$I22,'UEC Data'!$B$2:$B$236,0),MATCH(H2,'UEC Data'!$I$1:$V$1,0))</f>
        <v>4.0854784253508862</v>
      </c>
      <c r="L22" s="33">
        <f t="shared" si="1"/>
        <v>4.0854784253508862</v>
      </c>
      <c r="M22" s="34">
        <f>L22*J3</f>
        <v>22.275162190197324</v>
      </c>
      <c r="N22" s="21"/>
      <c r="O22" s="30" t="s">
        <v>15</v>
      </c>
      <c r="P22" s="35" t="s">
        <v>15</v>
      </c>
      <c r="Q22" s="31">
        <f>INDEX('Saturation Data'!$I$2:$W$236,MATCH(LEFT($O$1,2)&amp;$H22&amp;$I22,'Saturation Data'!$B$2:$B$236,0),MATCH(O2,'Saturation Data'!$I$1:$V$1,0))</f>
        <v>1</v>
      </c>
      <c r="R22" s="32">
        <f>INDEX('UEC Data'!$I$2:$W$236,MATCH(LEFT($O$1,2)&amp;$H22&amp;$I22,'UEC Data'!$B$2:$B$236,0),MATCH(O2,'UEC Data'!$I$1:$V$1,0))</f>
        <v>3.3414322411739672</v>
      </c>
      <c r="S22" s="33">
        <f t="shared" si="2"/>
        <v>3.3414322411739672</v>
      </c>
      <c r="T22" s="34">
        <f>S22*Q3</f>
        <v>80.546173047636856</v>
      </c>
      <c r="U22" s="21"/>
      <c r="V22" s="30" t="s">
        <v>15</v>
      </c>
      <c r="W22" s="35" t="s">
        <v>15</v>
      </c>
      <c r="X22" s="31">
        <f>INDEX('Saturation Data'!$I$2:$W$236,MATCH(LEFT($V$1,2)&amp;$H22&amp;$I22,'Saturation Data'!$B$2:$B$236,0),MATCH(V2,'Saturation Data'!$I$1:$V$1,0))</f>
        <v>1</v>
      </c>
      <c r="Y22" s="32">
        <f>INDEX('UEC Data'!$I$2:$W$236,MATCH(LEFT($V$1,2)&amp;$H22&amp;$I22,'UEC Data'!$B$2:$B$236,0),MATCH(V2,'UEC Data'!$I$1:$V$1,0))</f>
        <v>3.3260356894498302</v>
      </c>
      <c r="Z22" s="33">
        <f t="shared" si="3"/>
        <v>3.3260356894498302</v>
      </c>
      <c r="AA22" s="34">
        <f>Z22*X3</f>
        <v>6.1870374368409973</v>
      </c>
      <c r="AB22" s="21"/>
      <c r="AC22" s="30" t="s">
        <v>15</v>
      </c>
      <c r="AD22" s="35" t="s">
        <v>15</v>
      </c>
      <c r="AE22" s="31">
        <f>INDEX('Saturation Data'!$I$2:$W$236,MATCH(LEFT($AC$1,2)&amp;$H22&amp;$I22,'Saturation Data'!$B$2:$B$236,0),MATCH(AC2,'Saturation Data'!$I$1:$V$1,0))</f>
        <v>1</v>
      </c>
      <c r="AF22" s="32">
        <f>INDEX('UEC Data'!$I$2:$W$236,MATCH(LEFT($AC$1,2)&amp;$H22&amp;$I22,'UEC Data'!$B$2:$B$236,0),MATCH(AC2,'UEC Data'!$I$1:$V$1,0))</f>
        <v>3.7553781260859669</v>
      </c>
      <c r="AG22" s="33">
        <f t="shared" si="4"/>
        <v>3.7553781260859669</v>
      </c>
      <c r="AH22" s="34">
        <f>AG22*AE3</f>
        <v>0</v>
      </c>
      <c r="AI22" s="21"/>
    </row>
    <row r="23" spans="1:35" outlineLevel="1" x14ac:dyDescent="0.25">
      <c r="A23" s="30" t="s">
        <v>16</v>
      </c>
      <c r="B23" s="35" t="s">
        <v>17</v>
      </c>
      <c r="C23" s="31">
        <f>INDEX('Saturation Data'!$I$2:$W$236,MATCH(LEFT($A$1,2)&amp;$H23&amp;$I23,'Saturation Data'!$B$2:$B$236,0),MATCH(A2,'Saturation Data'!$I$1:$V$1,0))</f>
        <v>0.47638457125155281</v>
      </c>
      <c r="D23" s="32">
        <f>INDEX('UEC Data'!$I$2:$W$236,MATCH(LEFT($A$1,2)&amp;$H23&amp;$I23,'UEC Data'!$B$2:$B$236,0),MATCH(A2,'UEC Data'!$I$1:$V$1,0))</f>
        <v>0.98360999999999998</v>
      </c>
      <c r="E23" s="33">
        <f t="shared" si="0"/>
        <v>0.46857662812873985</v>
      </c>
      <c r="F23" s="34">
        <f>E23*C3</f>
        <v>48.568388238876764</v>
      </c>
      <c r="G23" s="21"/>
      <c r="H23" s="30" t="s">
        <v>16</v>
      </c>
      <c r="I23" s="35" t="s">
        <v>17</v>
      </c>
      <c r="J23" s="31">
        <f>INDEX('Saturation Data'!$I$2:$W$236,MATCH(LEFT($H$1,2)&amp;$H23&amp;$I23,'Saturation Data'!$B$2:$B$236,0),MATCH(H2,'Saturation Data'!$I$1:$V$1,0))</f>
        <v>0.41485967296277498</v>
      </c>
      <c r="K23" s="32">
        <f>INDEX('UEC Data'!$I$2:$W$236,MATCH(LEFT($H$1,2)&amp;$H23&amp;$I23,'UEC Data'!$B$2:$B$236,0),MATCH(H2,'UEC Data'!$I$1:$V$1,0))</f>
        <v>1.039487</v>
      </c>
      <c r="L23" s="33">
        <f t="shared" si="1"/>
        <v>0.43124123686905608</v>
      </c>
      <c r="M23" s="34">
        <f>L23*J3</f>
        <v>2.3512469028727048</v>
      </c>
      <c r="N23" s="21"/>
      <c r="O23" s="30" t="s">
        <v>16</v>
      </c>
      <c r="P23" s="35" t="s">
        <v>17</v>
      </c>
      <c r="Q23" s="31">
        <f>INDEX('Saturation Data'!$I$2:$W$236,MATCH(LEFT($O$1,2)&amp;$H23&amp;$I23,'Saturation Data'!$B$2:$B$236,0),MATCH(O2,'Saturation Data'!$I$1:$V$1,0))</f>
        <v>0.47638457125155281</v>
      </c>
      <c r="R23" s="32">
        <f>INDEX('UEC Data'!$I$2:$W$236,MATCH(LEFT($O$1,2)&amp;$H23&amp;$I23,'UEC Data'!$B$2:$B$236,0),MATCH(O2,'UEC Data'!$I$1:$V$1,0))</f>
        <v>0.98360999999999998</v>
      </c>
      <c r="S23" s="33">
        <f t="shared" si="2"/>
        <v>0.46857662812873985</v>
      </c>
      <c r="T23" s="34">
        <f>S23*Q3</f>
        <v>11.295172683817613</v>
      </c>
      <c r="U23" s="21"/>
      <c r="V23" s="30" t="s">
        <v>16</v>
      </c>
      <c r="W23" s="35" t="s">
        <v>17</v>
      </c>
      <c r="X23" s="31">
        <f>INDEX('Saturation Data'!$I$2:$W$236,MATCH(LEFT($V$1,2)&amp;$H23&amp;$I23,'Saturation Data'!$B$2:$B$236,0),MATCH(V2,'Saturation Data'!$I$1:$V$1,0))</f>
        <v>0.47638457125155281</v>
      </c>
      <c r="Y23" s="32">
        <f>INDEX('UEC Data'!$I$2:$W$236,MATCH(LEFT($V$1,2)&amp;$H23&amp;$I23,'UEC Data'!$B$2:$B$236,0),MATCH(V2,'UEC Data'!$I$1:$V$1,0))</f>
        <v>0.98360999999999998</v>
      </c>
      <c r="Z23" s="33">
        <f t="shared" si="3"/>
        <v>0.46857662812873985</v>
      </c>
      <c r="AA23" s="34">
        <f>Z23*X3</f>
        <v>0.87163861453957669</v>
      </c>
      <c r="AB23" s="21"/>
      <c r="AC23" s="30" t="s">
        <v>16</v>
      </c>
      <c r="AD23" s="35" t="s">
        <v>17</v>
      </c>
      <c r="AE23" s="31">
        <f>INDEX('Saturation Data'!$I$2:$W$236,MATCH(LEFT($AC$1,2)&amp;$H23&amp;$I23,'Saturation Data'!$B$2:$B$236,0),MATCH(AC2,'Saturation Data'!$I$1:$V$1,0))</f>
        <v>0.41485967296277498</v>
      </c>
      <c r="AF23" s="32">
        <f>INDEX('UEC Data'!$I$2:$W$236,MATCH(LEFT($AC$1,2)&amp;$H23&amp;$I23,'UEC Data'!$B$2:$B$236,0),MATCH(AC2,'UEC Data'!$I$1:$V$1,0))</f>
        <v>1.039487</v>
      </c>
      <c r="AG23" s="33">
        <f t="shared" si="4"/>
        <v>0.43124123686905608</v>
      </c>
      <c r="AH23" s="34">
        <f>AG23*AE3</f>
        <v>0</v>
      </c>
      <c r="AI23" s="21"/>
    </row>
    <row r="24" spans="1:35" outlineLevel="1" x14ac:dyDescent="0.25">
      <c r="A24" s="30" t="s">
        <v>18</v>
      </c>
      <c r="B24" s="35" t="s">
        <v>19</v>
      </c>
      <c r="C24" s="31">
        <f>INDEX('Saturation Data'!$I$2:$W$236,MATCH(LEFT($A$1,2)&amp;$H24&amp;$I24,'Saturation Data'!$B$2:$B$236,0),MATCH(A2,'Saturation Data'!$I$1:$V$1,0))</f>
        <v>1</v>
      </c>
      <c r="D24" s="32">
        <f>INDEX('UEC Data'!$I$2:$W$236,MATCH(LEFT($A$1,2)&amp;$H24&amp;$I24,'UEC Data'!$B$2:$B$236,0),MATCH(A2,'UEC Data'!$I$1:$V$1,0))</f>
        <v>0.51399983303877017</v>
      </c>
      <c r="E24" s="33">
        <f t="shared" si="0"/>
        <v>0.51399983303877017</v>
      </c>
      <c r="F24" s="34">
        <f>E24*C3</f>
        <v>53.276544213139907</v>
      </c>
      <c r="G24" s="21"/>
      <c r="H24" s="30" t="s">
        <v>18</v>
      </c>
      <c r="I24" s="35" t="s">
        <v>19</v>
      </c>
      <c r="J24" s="31">
        <f>INDEX('Saturation Data'!$I$2:$W$236,MATCH(LEFT($H$1,2)&amp;$H24&amp;$I24,'Saturation Data'!$B$2:$B$236,0),MATCH(H2,'Saturation Data'!$I$1:$V$1,0))</f>
        <v>1</v>
      </c>
      <c r="K24" s="32">
        <f>INDEX('UEC Data'!$I$2:$W$236,MATCH(LEFT($H$1,2)&amp;$H24&amp;$I24,'UEC Data'!$B$2:$B$236,0),MATCH(H2,'UEC Data'!$I$1:$V$1,0))</f>
        <v>0.46690184939187612</v>
      </c>
      <c r="L24" s="33">
        <f t="shared" si="1"/>
        <v>0.46690184939187612</v>
      </c>
      <c r="M24" s="34">
        <f>L24*J3</f>
        <v>2.5456784589956269</v>
      </c>
      <c r="N24" s="21"/>
      <c r="O24" s="30" t="s">
        <v>18</v>
      </c>
      <c r="P24" s="35" t="s">
        <v>19</v>
      </c>
      <c r="Q24" s="31">
        <f>INDEX('Saturation Data'!$I$2:$W$236,MATCH(LEFT($O$1,2)&amp;$H24&amp;$I24,'Saturation Data'!$B$2:$B$236,0),MATCH(O2,'Saturation Data'!$I$1:$V$1,0))</f>
        <v>1</v>
      </c>
      <c r="R24" s="32">
        <f>INDEX('UEC Data'!$I$2:$W$236,MATCH(LEFT($O$1,2)&amp;$H24&amp;$I24,'UEC Data'!$B$2:$B$236,0),MATCH(O2,'UEC Data'!$I$1:$V$1,0))</f>
        <v>0.54932332077394064</v>
      </c>
      <c r="S24" s="33">
        <f t="shared" si="2"/>
        <v>0.54932332077394064</v>
      </c>
      <c r="T24" s="34">
        <f>S24*Q3</f>
        <v>13.241594639852746</v>
      </c>
      <c r="U24" s="21"/>
      <c r="V24" s="30" t="s">
        <v>18</v>
      </c>
      <c r="W24" s="35" t="s">
        <v>19</v>
      </c>
      <c r="X24" s="31">
        <f>INDEX('Saturation Data'!$I$2:$W$236,MATCH(LEFT($V$1,2)&amp;$H24&amp;$I24,'Saturation Data'!$B$2:$B$236,0),MATCH(V2,'Saturation Data'!$I$1:$V$1,0))</f>
        <v>1</v>
      </c>
      <c r="Y24" s="32">
        <f>INDEX('UEC Data'!$I$2:$W$236,MATCH(LEFT($V$1,2)&amp;$H24&amp;$I24,'UEC Data'!$B$2:$B$236,0),MATCH(V2,'UEC Data'!$I$1:$V$1,0))</f>
        <v>0.51399983303877017</v>
      </c>
      <c r="Z24" s="33">
        <f t="shared" si="3"/>
        <v>0.51399983303877017</v>
      </c>
      <c r="AA24" s="34">
        <f>Z24*X3</f>
        <v>0.95613412075771487</v>
      </c>
      <c r="AB24" s="21"/>
      <c r="AC24" s="30" t="s">
        <v>18</v>
      </c>
      <c r="AD24" s="35" t="s">
        <v>19</v>
      </c>
      <c r="AE24" s="31">
        <f>INDEX('Saturation Data'!$I$2:$W$236,MATCH(LEFT($AC$1,2)&amp;$H24&amp;$I24,'Saturation Data'!$B$2:$B$236,0),MATCH(AC2,'Saturation Data'!$I$1:$V$1,0))</f>
        <v>1</v>
      </c>
      <c r="AF24" s="32">
        <f>INDEX('UEC Data'!$I$2:$W$236,MATCH(LEFT($AC$1,2)&amp;$H24&amp;$I24,'UEC Data'!$B$2:$B$236,0),MATCH(AC2,'UEC Data'!$I$1:$V$1,0))</f>
        <v>0.46690184939187612</v>
      </c>
      <c r="AG24" s="33">
        <f t="shared" si="4"/>
        <v>0.46690184939187612</v>
      </c>
      <c r="AH24" s="34">
        <f>AG24*AE3</f>
        <v>0</v>
      </c>
      <c r="AI24" s="21"/>
    </row>
    <row r="25" spans="1:35" outlineLevel="1" x14ac:dyDescent="0.25">
      <c r="A25" s="30" t="s">
        <v>18</v>
      </c>
      <c r="B25" s="35" t="s">
        <v>20</v>
      </c>
      <c r="C25" s="31">
        <f>INDEX('Saturation Data'!$I$2:$W$236,MATCH(LEFT($A$1,2)&amp;$H25&amp;$I25,'Saturation Data'!$B$2:$B$236,0),MATCH(A2,'Saturation Data'!$I$1:$V$1,0))</f>
        <v>1</v>
      </c>
      <c r="D25" s="32">
        <f>INDEX('UEC Data'!$I$2:$W$236,MATCH(LEFT($A$1,2)&amp;$H25&amp;$I25,'UEC Data'!$B$2:$B$236,0),MATCH(A2,'UEC Data'!$I$1:$V$1,0))</f>
        <v>4.0098495658526315E-3</v>
      </c>
      <c r="E25" s="33">
        <f t="shared" si="0"/>
        <v>4.0098495658526315E-3</v>
      </c>
      <c r="F25" s="34">
        <f>E25*C3</f>
        <v>0.41562450793067424</v>
      </c>
      <c r="G25" s="21"/>
      <c r="H25" s="30" t="s">
        <v>18</v>
      </c>
      <c r="I25" s="35" t="s">
        <v>20</v>
      </c>
      <c r="J25" s="31">
        <f>INDEX('Saturation Data'!$I$2:$W$236,MATCH(LEFT($H$1,2)&amp;$H25&amp;$I25,'Saturation Data'!$B$2:$B$236,0),MATCH(H2,'Saturation Data'!$I$1:$V$1,0))</f>
        <v>1</v>
      </c>
      <c r="K25" s="32">
        <f>INDEX('UEC Data'!$I$2:$W$236,MATCH(LEFT($H$1,2)&amp;$H25&amp;$I25,'UEC Data'!$B$2:$B$236,0),MATCH(H2,'UEC Data'!$I$1:$V$1,0))</f>
        <v>3.6424256541316585E-3</v>
      </c>
      <c r="L25" s="33">
        <f t="shared" si="1"/>
        <v>3.6424256541316585E-3</v>
      </c>
      <c r="M25" s="34">
        <f>L25*J3</f>
        <v>1.9859515524072273E-2</v>
      </c>
      <c r="N25" s="21"/>
      <c r="O25" s="30" t="s">
        <v>18</v>
      </c>
      <c r="P25" s="35" t="s">
        <v>20</v>
      </c>
      <c r="Q25" s="31">
        <f>INDEX('Saturation Data'!$I$2:$W$236,MATCH(LEFT($O$1,2)&amp;$H25&amp;$I25,'Saturation Data'!$B$2:$B$236,0),MATCH(O2,'Saturation Data'!$I$1:$V$1,0))</f>
        <v>1</v>
      </c>
      <c r="R25" s="32">
        <f>INDEX('UEC Data'!$I$2:$W$236,MATCH(LEFT($O$1,2)&amp;$H25&amp;$I25,'UEC Data'!$B$2:$B$236,0),MATCH(O2,'UEC Data'!$I$1:$V$1,0))</f>
        <v>4.2854174996433628E-3</v>
      </c>
      <c r="S25" s="33">
        <f t="shared" si="2"/>
        <v>4.2854174996433628E-3</v>
      </c>
      <c r="T25" s="34">
        <f>S25*Q3</f>
        <v>0.10330120576868958</v>
      </c>
      <c r="U25" s="21"/>
      <c r="V25" s="30" t="s">
        <v>18</v>
      </c>
      <c r="W25" s="35" t="s">
        <v>20</v>
      </c>
      <c r="X25" s="31">
        <f>INDEX('Saturation Data'!$I$2:$W$236,MATCH(LEFT($V$1,2)&amp;$H25&amp;$I25,'Saturation Data'!$B$2:$B$236,0),MATCH(V2,'Saturation Data'!$I$1:$V$1,0))</f>
        <v>1</v>
      </c>
      <c r="Y25" s="32">
        <f>INDEX('UEC Data'!$I$2:$W$236,MATCH(LEFT($V$1,2)&amp;$H25&amp;$I25,'UEC Data'!$B$2:$B$236,0),MATCH(V2,'UEC Data'!$I$1:$V$1,0))</f>
        <v>4.0098495658526315E-3</v>
      </c>
      <c r="Z25" s="33">
        <f t="shared" si="3"/>
        <v>4.0098495658526315E-3</v>
      </c>
      <c r="AA25" s="34">
        <f>Z25*X3</f>
        <v>7.4590568762461472E-3</v>
      </c>
      <c r="AB25" s="21"/>
      <c r="AC25" s="30" t="s">
        <v>18</v>
      </c>
      <c r="AD25" s="35" t="s">
        <v>20</v>
      </c>
      <c r="AE25" s="31">
        <f>INDEX('Saturation Data'!$I$2:$W$236,MATCH(LEFT($AC$1,2)&amp;$H25&amp;$I25,'Saturation Data'!$B$2:$B$236,0),MATCH(AC2,'Saturation Data'!$I$1:$V$1,0))</f>
        <v>1</v>
      </c>
      <c r="AF25" s="32">
        <f>INDEX('UEC Data'!$I$2:$W$236,MATCH(LEFT($AC$1,2)&amp;$H25&amp;$I25,'UEC Data'!$B$2:$B$236,0),MATCH(AC2,'UEC Data'!$I$1:$V$1,0))</f>
        <v>3.6424256541316585E-3</v>
      </c>
      <c r="AG25" s="33">
        <f t="shared" si="4"/>
        <v>3.6424256541316585E-3</v>
      </c>
      <c r="AH25" s="34">
        <f>AG25*AE3</f>
        <v>0</v>
      </c>
      <c r="AI25" s="21"/>
    </row>
    <row r="26" spans="1:35" outlineLevel="1" x14ac:dyDescent="0.25">
      <c r="A26" s="30" t="s">
        <v>18</v>
      </c>
      <c r="B26" s="35" t="s">
        <v>21</v>
      </c>
      <c r="C26" s="31">
        <f>INDEX('Saturation Data'!$I$2:$W$236,MATCH(LEFT($A$1,2)&amp;$H26&amp;$I26,'Saturation Data'!$B$2:$B$236,0),MATCH(A2,'Saturation Data'!$I$1:$V$1,0))</f>
        <v>1</v>
      </c>
      <c r="D26" s="32">
        <f>INDEX('UEC Data'!$I$2:$W$236,MATCH(LEFT($A$1,2)&amp;$H26&amp;$I26,'UEC Data'!$B$2:$B$236,0),MATCH(A2,'UEC Data'!$I$1:$V$1,0))</f>
        <v>3.650869590866631E-2</v>
      </c>
      <c r="E26" s="33">
        <f t="shared" si="0"/>
        <v>3.650869590866631E-2</v>
      </c>
      <c r="F26" s="34">
        <f>E26*C3</f>
        <v>3.7841591119649802</v>
      </c>
      <c r="G26" s="21"/>
      <c r="H26" s="30" t="s">
        <v>18</v>
      </c>
      <c r="I26" s="35" t="s">
        <v>21</v>
      </c>
      <c r="J26" s="31">
        <f>INDEX('Saturation Data'!$I$2:$W$236,MATCH(LEFT($H$1,2)&amp;$H26&amp;$I26,'Saturation Data'!$B$2:$B$236,0),MATCH(H2,'Saturation Data'!$I$1:$V$1,0))</f>
        <v>1</v>
      </c>
      <c r="K26" s="32">
        <f>INDEX('UEC Data'!$I$2:$W$236,MATCH(LEFT($H$1,2)&amp;$H26&amp;$I26,'UEC Data'!$B$2:$B$236,0),MATCH(H2,'UEC Data'!$I$1:$V$1,0))</f>
        <v>3.3163391392300658E-2</v>
      </c>
      <c r="L26" s="33">
        <f t="shared" si="1"/>
        <v>3.3163391392300658E-2</v>
      </c>
      <c r="M26" s="34">
        <f>L26*J3</f>
        <v>0.18081601348244672</v>
      </c>
      <c r="N26" s="21"/>
      <c r="O26" s="30" t="s">
        <v>18</v>
      </c>
      <c r="P26" s="35" t="s">
        <v>21</v>
      </c>
      <c r="Q26" s="31">
        <f>INDEX('Saturation Data'!$I$2:$W$236,MATCH(LEFT($O$1,2)&amp;$H26&amp;$I26,'Saturation Data'!$B$2:$B$236,0),MATCH(O2,'Saturation Data'!$I$1:$V$1,0))</f>
        <v>1</v>
      </c>
      <c r="R26" s="32">
        <f>INDEX('UEC Data'!$I$2:$W$236,MATCH(LEFT($O$1,2)&amp;$H26&amp;$I26,'UEC Data'!$B$2:$B$236,0),MATCH(O2,'UEC Data'!$I$1:$V$1,0))</f>
        <v>3.9017674295940559E-2</v>
      </c>
      <c r="S26" s="33">
        <f t="shared" si="2"/>
        <v>3.9017674295940559E-2</v>
      </c>
      <c r="T26" s="34">
        <f>S26*Q3</f>
        <v>0.94053211884165178</v>
      </c>
      <c r="U26" s="21"/>
      <c r="V26" s="30" t="s">
        <v>18</v>
      </c>
      <c r="W26" s="35" t="s">
        <v>21</v>
      </c>
      <c r="X26" s="31">
        <f>INDEX('Saturation Data'!$I$2:$W$236,MATCH(LEFT($V$1,2)&amp;$H26&amp;$I26,'Saturation Data'!$B$2:$B$236,0),MATCH(V2,'Saturation Data'!$I$1:$V$1,0))</f>
        <v>1</v>
      </c>
      <c r="Y26" s="32">
        <f>INDEX('UEC Data'!$I$2:$W$236,MATCH(LEFT($V$1,2)&amp;$H26&amp;$I26,'UEC Data'!$B$2:$B$236,0),MATCH(V2,'UEC Data'!$I$1:$V$1,0))</f>
        <v>3.650869590866631E-2</v>
      </c>
      <c r="Z26" s="33">
        <f t="shared" si="3"/>
        <v>3.650869590866631E-2</v>
      </c>
      <c r="AA26" s="34">
        <f>Z26*X3</f>
        <v>6.7912881714906018E-2</v>
      </c>
      <c r="AB26" s="21"/>
      <c r="AC26" s="30" t="s">
        <v>18</v>
      </c>
      <c r="AD26" s="35" t="s">
        <v>21</v>
      </c>
      <c r="AE26" s="31">
        <f>INDEX('Saturation Data'!$I$2:$W$236,MATCH(LEFT($AC$1,2)&amp;$H26&amp;$I26,'Saturation Data'!$B$2:$B$236,0),MATCH(AC2,'Saturation Data'!$I$1:$V$1,0))</f>
        <v>1</v>
      </c>
      <c r="AF26" s="32">
        <f>INDEX('UEC Data'!$I$2:$W$236,MATCH(LEFT($AC$1,2)&amp;$H26&amp;$I26,'UEC Data'!$B$2:$B$236,0),MATCH(AC2,'UEC Data'!$I$1:$V$1,0))</f>
        <v>3.3163391392300658E-2</v>
      </c>
      <c r="AG26" s="33">
        <f t="shared" si="4"/>
        <v>3.3163391392300658E-2</v>
      </c>
      <c r="AH26" s="34">
        <f>AG26*AE3</f>
        <v>0</v>
      </c>
      <c r="AI26" s="21"/>
    </row>
    <row r="27" spans="1:35" outlineLevel="1" x14ac:dyDescent="0.25">
      <c r="A27" s="30" t="s">
        <v>18</v>
      </c>
      <c r="B27" s="35" t="s">
        <v>22</v>
      </c>
      <c r="C27" s="31">
        <f>INDEX('Saturation Data'!$I$2:$W$236,MATCH(LEFT($A$1,2)&amp;$H27&amp;$I27,'Saturation Data'!$B$2:$B$236,0),MATCH(A2,'Saturation Data'!$I$1:$V$1,0))</f>
        <v>1</v>
      </c>
      <c r="D27" s="32">
        <f>INDEX('UEC Data'!$I$2:$W$236,MATCH(LEFT($A$1,2)&amp;$H27&amp;$I27,'UEC Data'!$B$2:$B$236,0),MATCH(A2,'UEC Data'!$I$1:$V$1,0))</f>
        <v>2.5207937412168544</v>
      </c>
      <c r="E27" s="33">
        <f t="shared" si="0"/>
        <v>2.5207937412168544</v>
      </c>
      <c r="F27" s="34">
        <f>E27*C3</f>
        <v>261.28253468910395</v>
      </c>
      <c r="G27" s="21"/>
      <c r="H27" s="30" t="s">
        <v>18</v>
      </c>
      <c r="I27" s="35" t="s">
        <v>22</v>
      </c>
      <c r="J27" s="31">
        <f>INDEX('Saturation Data'!$I$2:$W$236,MATCH(LEFT($H$1,2)&amp;$H27&amp;$I27,'Saturation Data'!$B$2:$B$236,0),MATCH(H2,'Saturation Data'!$I$1:$V$1,0))</f>
        <v>1</v>
      </c>
      <c r="K27" s="32">
        <f>INDEX('UEC Data'!$I$2:$W$236,MATCH(LEFT($H$1,2)&amp;$H27&amp;$I27,'UEC Data'!$B$2:$B$236,0),MATCH(H2,'UEC Data'!$I$1:$V$1,0))</f>
        <v>2.289812533111931</v>
      </c>
      <c r="L27" s="33">
        <f t="shared" si="1"/>
        <v>2.289812533111931</v>
      </c>
      <c r="M27" s="34">
        <f>L27*J3</f>
        <v>12.48469340670527</v>
      </c>
      <c r="N27" s="21"/>
      <c r="O27" s="30" t="s">
        <v>18</v>
      </c>
      <c r="P27" s="35" t="s">
        <v>22</v>
      </c>
      <c r="Q27" s="31">
        <f>INDEX('Saturation Data'!$I$2:$W$236,MATCH(LEFT($O$1,2)&amp;$H27&amp;$I27,'Saturation Data'!$B$2:$B$236,0),MATCH(O2,'Saturation Data'!$I$1:$V$1,0))</f>
        <v>1</v>
      </c>
      <c r="R27" s="32">
        <f>INDEX('UEC Data'!$I$2:$W$236,MATCH(LEFT($O$1,2)&amp;$H27&amp;$I27,'UEC Data'!$B$2:$B$236,0),MATCH(O2,'UEC Data'!$I$1:$V$1,0))</f>
        <v>2.6940296472955469</v>
      </c>
      <c r="S27" s="33">
        <f t="shared" si="2"/>
        <v>2.6940296472955469</v>
      </c>
      <c r="T27" s="34">
        <f>S27*Q3</f>
        <v>64.940349677805642</v>
      </c>
      <c r="U27" s="21"/>
      <c r="V27" s="30" t="s">
        <v>18</v>
      </c>
      <c r="W27" s="35" t="s">
        <v>22</v>
      </c>
      <c r="X27" s="31">
        <f>INDEX('Saturation Data'!$I$2:$W$236,MATCH(LEFT($V$1,2)&amp;$H27&amp;$I27,'Saturation Data'!$B$2:$B$236,0),MATCH(V2,'Saturation Data'!$I$1:$V$1,0))</f>
        <v>1</v>
      </c>
      <c r="Y27" s="32">
        <f>INDEX('UEC Data'!$I$2:$W$236,MATCH(LEFT($V$1,2)&amp;$H27&amp;$I27,'UEC Data'!$B$2:$B$236,0),MATCH(V2,'UEC Data'!$I$1:$V$1,0))</f>
        <v>2.5207937412168544</v>
      </c>
      <c r="Z27" s="33">
        <f t="shared" si="3"/>
        <v>2.5207937412168544</v>
      </c>
      <c r="AA27" s="34">
        <f>Z27*X3</f>
        <v>4.6891394752420643</v>
      </c>
      <c r="AB27" s="21"/>
      <c r="AC27" s="30" t="s">
        <v>18</v>
      </c>
      <c r="AD27" s="35" t="s">
        <v>22</v>
      </c>
      <c r="AE27" s="31">
        <f>INDEX('Saturation Data'!$I$2:$W$236,MATCH(LEFT($AC$1,2)&amp;$H27&amp;$I27,'Saturation Data'!$B$2:$B$236,0),MATCH(AC2,'Saturation Data'!$I$1:$V$1,0))</f>
        <v>1</v>
      </c>
      <c r="AF27" s="32">
        <f>INDEX('UEC Data'!$I$2:$W$236,MATCH(LEFT($AC$1,2)&amp;$H27&amp;$I27,'UEC Data'!$B$2:$B$236,0),MATCH(AC2,'UEC Data'!$I$1:$V$1,0))</f>
        <v>2.289812533111931</v>
      </c>
      <c r="AG27" s="33">
        <f t="shared" si="4"/>
        <v>2.289812533111931</v>
      </c>
      <c r="AH27" s="34">
        <f>AG27*AE3</f>
        <v>0</v>
      </c>
      <c r="AI27" s="21"/>
    </row>
    <row r="28" spans="1:35" outlineLevel="1" x14ac:dyDescent="0.25">
      <c r="A28" s="30" t="s">
        <v>23</v>
      </c>
      <c r="B28" s="35" t="s">
        <v>19</v>
      </c>
      <c r="C28" s="31">
        <f>INDEX('Saturation Data'!$I$2:$W$236,MATCH(LEFT($A$1,2)&amp;$H28&amp;$I28,'Saturation Data'!$B$2:$B$236,0),MATCH(A2,'Saturation Data'!$I$1:$V$1,0))</f>
        <v>1</v>
      </c>
      <c r="D28" s="32">
        <f>INDEX('UEC Data'!$I$2:$W$236,MATCH(LEFT($A$1,2)&amp;$H28&amp;$I28,'UEC Data'!$B$2:$B$236,0),MATCH(A2,'UEC Data'!$I$1:$V$1,0))</f>
        <v>0.10006045818322722</v>
      </c>
      <c r="E28" s="33">
        <f t="shared" si="0"/>
        <v>0.10006045818322722</v>
      </c>
      <c r="F28" s="34">
        <f>E28*C3</f>
        <v>10.371356334630642</v>
      </c>
      <c r="G28" s="21"/>
      <c r="H28" s="30" t="s">
        <v>23</v>
      </c>
      <c r="I28" s="35" t="s">
        <v>19</v>
      </c>
      <c r="J28" s="31">
        <f>INDEX('Saturation Data'!$I$2:$W$236,MATCH(LEFT($H$1,2)&amp;$H28&amp;$I28,'Saturation Data'!$B$2:$B$236,0),MATCH(H2,'Saturation Data'!$I$1:$V$1,0))</f>
        <v>1</v>
      </c>
      <c r="K28" s="32">
        <f>INDEX('UEC Data'!$I$2:$W$236,MATCH(LEFT($H$1,2)&amp;$H28&amp;$I28,'UEC Data'!$B$2:$B$236,0),MATCH(H2,'UEC Data'!$I$1:$V$1,0))</f>
        <v>9.0891883564529097E-2</v>
      </c>
      <c r="L28" s="33">
        <f t="shared" si="1"/>
        <v>9.0891883564529097E-2</v>
      </c>
      <c r="M28" s="34">
        <f>L28*J3</f>
        <v>0.49556777380326716</v>
      </c>
      <c r="N28" s="21"/>
      <c r="O28" s="30" t="s">
        <v>23</v>
      </c>
      <c r="P28" s="35" t="s">
        <v>19</v>
      </c>
      <c r="Q28" s="31">
        <f>INDEX('Saturation Data'!$I$2:$W$236,MATCH(LEFT($O$1,2)&amp;$H28&amp;$I28,'Saturation Data'!$B$2:$B$236,0),MATCH(O2,'Saturation Data'!$I$1:$V$1,0))</f>
        <v>1</v>
      </c>
      <c r="R28" s="32">
        <f>INDEX('UEC Data'!$I$2:$W$236,MATCH(LEFT($O$1,2)&amp;$H28&amp;$I28,'UEC Data'!$B$2:$B$236,0),MATCH(O2,'UEC Data'!$I$1:$V$1,0))</f>
        <v>0.10693688914725084</v>
      </c>
      <c r="S28" s="33">
        <f t="shared" si="2"/>
        <v>0.10693688914725084</v>
      </c>
      <c r="T28" s="34">
        <f>S28*Q3</f>
        <v>2.5777440800069131</v>
      </c>
      <c r="U28" s="21"/>
      <c r="V28" s="30" t="s">
        <v>23</v>
      </c>
      <c r="W28" s="35" t="s">
        <v>19</v>
      </c>
      <c r="X28" s="31">
        <f>INDEX('Saturation Data'!$I$2:$W$236,MATCH(LEFT($V$1,2)&amp;$H28&amp;$I28,'Saturation Data'!$B$2:$B$236,0),MATCH(V2,'Saturation Data'!$I$1:$V$1,0))</f>
        <v>1</v>
      </c>
      <c r="Y28" s="32">
        <f>INDEX('UEC Data'!$I$2:$W$236,MATCH(LEFT($V$1,2)&amp;$H28&amp;$I28,'UEC Data'!$B$2:$B$236,0),MATCH(V2,'UEC Data'!$I$1:$V$1,0))</f>
        <v>0.10006045818322722</v>
      </c>
      <c r="Z28" s="33">
        <f t="shared" si="3"/>
        <v>0.10006045818322722</v>
      </c>
      <c r="AA28" s="34">
        <f>Z28*X3</f>
        <v>0.18613083518339921</v>
      </c>
      <c r="AB28" s="21"/>
      <c r="AC28" s="30" t="s">
        <v>23</v>
      </c>
      <c r="AD28" s="35" t="s">
        <v>19</v>
      </c>
      <c r="AE28" s="31">
        <f>INDEX('Saturation Data'!$I$2:$W$236,MATCH(LEFT($AC$1,2)&amp;$H28&amp;$I28,'Saturation Data'!$B$2:$B$236,0),MATCH(AC2,'Saturation Data'!$I$1:$V$1,0))</f>
        <v>1</v>
      </c>
      <c r="AF28" s="32">
        <f>INDEX('UEC Data'!$I$2:$W$236,MATCH(LEFT($AC$1,2)&amp;$H28&amp;$I28,'UEC Data'!$B$2:$B$236,0),MATCH(AC2,'UEC Data'!$I$1:$V$1,0))</f>
        <v>9.0891883564529097E-2</v>
      </c>
      <c r="AG28" s="33">
        <f t="shared" si="4"/>
        <v>9.0891883564529097E-2</v>
      </c>
      <c r="AH28" s="34">
        <f>AG28*AE3</f>
        <v>0</v>
      </c>
      <c r="AI28" s="21"/>
    </row>
    <row r="29" spans="1:35" outlineLevel="1" x14ac:dyDescent="0.25">
      <c r="A29" s="30" t="s">
        <v>23</v>
      </c>
      <c r="B29" s="35" t="s">
        <v>24</v>
      </c>
      <c r="C29" s="31">
        <f>INDEX('Saturation Data'!$I$2:$W$236,MATCH(LEFT($A$1,2)&amp;$H29&amp;$I29,'Saturation Data'!$B$2:$B$236,0),MATCH(A2,'Saturation Data'!$I$1:$V$1,0))</f>
        <v>1</v>
      </c>
      <c r="D29" s="32">
        <f>INDEX('UEC Data'!$I$2:$W$236,MATCH(LEFT($A$1,2)&amp;$H29&amp;$I29,'UEC Data'!$B$2:$B$236,0),MATCH(A2,'UEC Data'!$I$1:$V$1,0))</f>
        <v>0.1090498884841551</v>
      </c>
      <c r="E29" s="33">
        <f t="shared" si="0"/>
        <v>0.1090498884841551</v>
      </c>
      <c r="F29" s="34">
        <f>E29*C3</f>
        <v>11.303118856900177</v>
      </c>
      <c r="G29" s="21"/>
      <c r="H29" s="30" t="s">
        <v>23</v>
      </c>
      <c r="I29" s="35" t="s">
        <v>24</v>
      </c>
      <c r="J29" s="31">
        <f>INDEX('Saturation Data'!$I$2:$W$236,MATCH(LEFT($H$1,2)&amp;$H29&amp;$I29,'Saturation Data'!$B$2:$B$236,0),MATCH(H2,'Saturation Data'!$I$1:$V$1,0))</f>
        <v>1</v>
      </c>
      <c r="K29" s="32">
        <f>INDEX('UEC Data'!$I$2:$W$236,MATCH(LEFT($H$1,2)&amp;$H29&amp;$I29,'UEC Data'!$B$2:$B$236,0),MATCH(H2,'UEC Data'!$I$1:$V$1,0))</f>
        <v>9.905760923737382E-2</v>
      </c>
      <c r="L29" s="33">
        <f t="shared" si="1"/>
        <v>9.905760923737382E-2</v>
      </c>
      <c r="M29" s="34">
        <f>L29*J3</f>
        <v>0.54008957635021182</v>
      </c>
      <c r="N29" s="21"/>
      <c r="O29" s="30" t="s">
        <v>23</v>
      </c>
      <c r="P29" s="35" t="s">
        <v>24</v>
      </c>
      <c r="Q29" s="31">
        <f>INDEX('Saturation Data'!$I$2:$W$236,MATCH(LEFT($O$1,2)&amp;$H29&amp;$I29,'Saturation Data'!$B$2:$B$236,0),MATCH(O2,'Saturation Data'!$I$1:$V$1,0))</f>
        <v>1</v>
      </c>
      <c r="R29" s="32">
        <f>INDEX('UEC Data'!$I$2:$W$236,MATCH(LEFT($O$1,2)&amp;$H29&amp;$I29,'UEC Data'!$B$2:$B$236,0),MATCH(O2,'UEC Data'!$I$1:$V$1,0))</f>
        <v>0.11654409791924107</v>
      </c>
      <c r="S29" s="33">
        <f t="shared" si="2"/>
        <v>0.11654409791924107</v>
      </c>
      <c r="T29" s="34">
        <f>S29*Q3</f>
        <v>2.8093285756367354</v>
      </c>
      <c r="U29" s="21"/>
      <c r="V29" s="30" t="s">
        <v>23</v>
      </c>
      <c r="W29" s="35" t="s">
        <v>24</v>
      </c>
      <c r="X29" s="31">
        <f>INDEX('Saturation Data'!$I$2:$W$236,MATCH(LEFT($V$1,2)&amp;$H29&amp;$I29,'Saturation Data'!$B$2:$B$236,0),MATCH(V2,'Saturation Data'!$I$1:$V$1,0))</f>
        <v>1</v>
      </c>
      <c r="Y29" s="32">
        <f>INDEX('UEC Data'!$I$2:$W$236,MATCH(LEFT($V$1,2)&amp;$H29&amp;$I29,'UEC Data'!$B$2:$B$236,0),MATCH(V2,'UEC Data'!$I$1:$V$1,0))</f>
        <v>0.1090498884841551</v>
      </c>
      <c r="Z29" s="33">
        <f t="shared" si="3"/>
        <v>0.1090498884841551</v>
      </c>
      <c r="AA29" s="34">
        <f>Z29*X3</f>
        <v>0.20285282706825286</v>
      </c>
      <c r="AB29" s="21"/>
      <c r="AC29" s="30" t="s">
        <v>23</v>
      </c>
      <c r="AD29" s="35" t="s">
        <v>24</v>
      </c>
      <c r="AE29" s="31">
        <f>INDEX('Saturation Data'!$I$2:$W$236,MATCH(LEFT($AC$1,2)&amp;$H29&amp;$I29,'Saturation Data'!$B$2:$B$236,0),MATCH(AC2,'Saturation Data'!$I$1:$V$1,0))</f>
        <v>1</v>
      </c>
      <c r="AF29" s="32">
        <f>INDEX('UEC Data'!$I$2:$W$236,MATCH(LEFT($AC$1,2)&amp;$H29&amp;$I29,'UEC Data'!$B$2:$B$236,0),MATCH(AC2,'UEC Data'!$I$1:$V$1,0))</f>
        <v>9.905760923737382E-2</v>
      </c>
      <c r="AG29" s="33">
        <f t="shared" si="4"/>
        <v>9.905760923737382E-2</v>
      </c>
      <c r="AH29" s="34">
        <f>AG29*AE3</f>
        <v>0</v>
      </c>
      <c r="AI29" s="21"/>
    </row>
    <row r="30" spans="1:35" outlineLevel="1" x14ac:dyDescent="0.25">
      <c r="A30" s="30" t="s">
        <v>23</v>
      </c>
      <c r="B30" s="35" t="s">
        <v>22</v>
      </c>
      <c r="C30" s="31">
        <f>INDEX('Saturation Data'!$I$2:$W$236,MATCH(LEFT($A$1,2)&amp;$H30&amp;$I30,'Saturation Data'!$B$2:$B$236,0),MATCH(A2,'Saturation Data'!$I$1:$V$1,0))</f>
        <v>1</v>
      </c>
      <c r="D30" s="32">
        <f>INDEX('UEC Data'!$I$2:$W$236,MATCH(LEFT($A$1,2)&amp;$H30&amp;$I30,'UEC Data'!$B$2:$B$236,0),MATCH(A2,'UEC Data'!$I$1:$V$1,0))</f>
        <v>0.26844934267621495</v>
      </c>
      <c r="E30" s="33">
        <f t="shared" si="0"/>
        <v>0.26844934267621495</v>
      </c>
      <c r="F30" s="34">
        <f>E30*C3</f>
        <v>27.825015408125495</v>
      </c>
      <c r="G30" s="21"/>
      <c r="H30" s="30" t="s">
        <v>23</v>
      </c>
      <c r="I30" s="35" t="s">
        <v>22</v>
      </c>
      <c r="J30" s="31">
        <f>INDEX('Saturation Data'!$I$2:$W$236,MATCH(LEFT($H$1,2)&amp;$H30&amp;$I30,'Saturation Data'!$B$2:$B$236,0),MATCH(H2,'Saturation Data'!$I$1:$V$1,0))</f>
        <v>1</v>
      </c>
      <c r="K30" s="32">
        <f>INDEX('UEC Data'!$I$2:$W$236,MATCH(LEFT($H$1,2)&amp;$H30&amp;$I30,'UEC Data'!$B$2:$B$236,0),MATCH(H2,'UEC Data'!$I$1:$V$1,0))</f>
        <v>0.24385123594797775</v>
      </c>
      <c r="L30" s="33">
        <f t="shared" si="1"/>
        <v>0.24385123594797775</v>
      </c>
      <c r="M30" s="34">
        <f>L30*J3</f>
        <v>1.3295446127719452</v>
      </c>
      <c r="N30" s="21"/>
      <c r="O30" s="30" t="s">
        <v>23</v>
      </c>
      <c r="P30" s="35" t="s">
        <v>22</v>
      </c>
      <c r="Q30" s="31">
        <f>INDEX('Saturation Data'!$I$2:$W$236,MATCH(LEFT($O$1,2)&amp;$H30&amp;$I30,'Saturation Data'!$B$2:$B$236,0),MATCH(O2,'Saturation Data'!$I$1:$V$1,0))</f>
        <v>1</v>
      </c>
      <c r="R30" s="32">
        <f>INDEX('UEC Data'!$I$2:$W$236,MATCH(LEFT($O$1,2)&amp;$H30&amp;$I30,'UEC Data'!$B$2:$B$236,0),MATCH(O2,'UEC Data'!$I$1:$V$1,0))</f>
        <v>0.28689792272239295</v>
      </c>
      <c r="S30" s="33">
        <f t="shared" si="2"/>
        <v>0.28689792272239295</v>
      </c>
      <c r="T30" s="34">
        <f>S30*Q3</f>
        <v>6.9157558982810725</v>
      </c>
      <c r="U30" s="21"/>
      <c r="V30" s="30" t="s">
        <v>23</v>
      </c>
      <c r="W30" s="35" t="s">
        <v>22</v>
      </c>
      <c r="X30" s="31">
        <f>INDEX('Saturation Data'!$I$2:$W$236,MATCH(LEFT($V$1,2)&amp;$H30&amp;$I30,'Saturation Data'!$B$2:$B$236,0),MATCH(V2,'Saturation Data'!$I$1:$V$1,0))</f>
        <v>1</v>
      </c>
      <c r="Y30" s="32">
        <f>INDEX('UEC Data'!$I$2:$W$236,MATCH(LEFT($V$1,2)&amp;$H30&amp;$I30,'UEC Data'!$B$2:$B$236,0),MATCH(V2,'UEC Data'!$I$1:$V$1,0))</f>
        <v>0.26844934267621495</v>
      </c>
      <c r="Z30" s="33">
        <f t="shared" si="3"/>
        <v>0.26844934267621495</v>
      </c>
      <c r="AA30" s="34">
        <f>Z30*X3</f>
        <v>0.49936509650256794</v>
      </c>
      <c r="AB30" s="21"/>
      <c r="AC30" s="30" t="s">
        <v>23</v>
      </c>
      <c r="AD30" s="35" t="s">
        <v>22</v>
      </c>
      <c r="AE30" s="31">
        <f>INDEX('Saturation Data'!$I$2:$W$236,MATCH(LEFT($AC$1,2)&amp;$H30&amp;$I30,'Saturation Data'!$B$2:$B$236,0),MATCH(AC2,'Saturation Data'!$I$1:$V$1,0))</f>
        <v>1</v>
      </c>
      <c r="AF30" s="32">
        <f>INDEX('UEC Data'!$I$2:$W$236,MATCH(LEFT($AC$1,2)&amp;$H30&amp;$I30,'UEC Data'!$B$2:$B$236,0),MATCH(AC2,'UEC Data'!$I$1:$V$1,0))</f>
        <v>0.24385123594797775</v>
      </c>
      <c r="AG30" s="33">
        <f t="shared" si="4"/>
        <v>0.24385123594797775</v>
      </c>
      <c r="AH30" s="34">
        <f>AG30*AE3</f>
        <v>0</v>
      </c>
      <c r="AI30" s="21"/>
    </row>
    <row r="31" spans="1:35" outlineLevel="1" x14ac:dyDescent="0.25">
      <c r="A31" s="30" t="s">
        <v>25</v>
      </c>
      <c r="B31" s="35" t="s">
        <v>26</v>
      </c>
      <c r="C31" s="31">
        <f>INDEX('Saturation Data'!$I$2:$W$236,MATCH(LEFT($A$1,2)&amp;$H31&amp;$I31,'Saturation Data'!$B$2:$B$236,0),MATCH(A2,'Saturation Data'!$I$1:$V$1,0))</f>
        <v>0.02</v>
      </c>
      <c r="D31" s="32">
        <f>INDEX('UEC Data'!$I$2:$W$236,MATCH(LEFT($A$1,2)&amp;$H31&amp;$I31,'UEC Data'!$B$2:$B$236,0),MATCH(A2,'UEC Data'!$I$1:$V$1,0))</f>
        <v>8.4943278688524596E-2</v>
      </c>
      <c r="E31" s="33">
        <f t="shared" si="0"/>
        <v>1.698865573770492E-3</v>
      </c>
      <c r="F31" s="34">
        <f>E31*C3</f>
        <v>0.17608894212683121</v>
      </c>
      <c r="G31" s="21"/>
      <c r="H31" s="30" t="s">
        <v>25</v>
      </c>
      <c r="I31" s="35" t="s">
        <v>26</v>
      </c>
      <c r="J31" s="31">
        <f>INDEX('Saturation Data'!$I$2:$W$236,MATCH(LEFT($H$1,2)&amp;$H31&amp;$I31,'Saturation Data'!$B$2:$B$236,0),MATCH(H2,'Saturation Data'!$I$1:$V$1,0))</f>
        <v>0.02</v>
      </c>
      <c r="K31" s="32">
        <f>INDEX('UEC Data'!$I$2:$W$236,MATCH(LEFT($H$1,2)&amp;$H31&amp;$I31,'UEC Data'!$B$2:$B$236,0),MATCH(H2,'UEC Data'!$I$1:$V$1,0))</f>
        <v>2.3939310806289728E-2</v>
      </c>
      <c r="L31" s="33">
        <f t="shared" si="1"/>
        <v>4.7878621612579454E-4</v>
      </c>
      <c r="M31" s="34">
        <f>L31*J3</f>
        <v>2.6104753246168379E-3</v>
      </c>
      <c r="N31" s="21"/>
      <c r="O31" s="30" t="s">
        <v>25</v>
      </c>
      <c r="P31" s="35" t="s">
        <v>26</v>
      </c>
      <c r="Q31" s="31">
        <f>INDEX('Saturation Data'!$I$2:$W$236,MATCH(LEFT($O$1,2)&amp;$H31&amp;$I31,'Saturation Data'!$B$2:$B$236,0),MATCH(O2,'Saturation Data'!$I$1:$V$1,0))</f>
        <v>0.02</v>
      </c>
      <c r="R31" s="32">
        <f>INDEX('UEC Data'!$I$2:$W$236,MATCH(LEFT($O$1,2)&amp;$H31&amp;$I31,'UEC Data'!$B$2:$B$236,0),MATCH(O2,'UEC Data'!$I$1:$V$1,0))</f>
        <v>8.4943278688524596E-2</v>
      </c>
      <c r="S31" s="33">
        <f t="shared" si="2"/>
        <v>1.698865573770492E-3</v>
      </c>
      <c r="T31" s="34">
        <f>S31*Q3</f>
        <v>4.095163708647135E-2</v>
      </c>
      <c r="U31" s="21"/>
      <c r="V31" s="30" t="s">
        <v>25</v>
      </c>
      <c r="W31" s="35" t="s">
        <v>26</v>
      </c>
      <c r="X31" s="31">
        <f>INDEX('Saturation Data'!$I$2:$W$236,MATCH(LEFT($V$1,2)&amp;$H31&amp;$I31,'Saturation Data'!$B$2:$B$236,0),MATCH(V2,'Saturation Data'!$I$1:$V$1,0))</f>
        <v>0.02</v>
      </c>
      <c r="Y31" s="32">
        <f>INDEX('UEC Data'!$I$2:$W$236,MATCH(LEFT($V$1,2)&amp;$H31&amp;$I31,'UEC Data'!$B$2:$B$236,0),MATCH(V2,'UEC Data'!$I$1:$V$1,0))</f>
        <v>8.8988196721311474E-2</v>
      </c>
      <c r="Z31" s="33">
        <f t="shared" si="3"/>
        <v>1.7797639344262295E-3</v>
      </c>
      <c r="AA31" s="34">
        <f>Z31*X3</f>
        <v>3.3106878936876197E-3</v>
      </c>
      <c r="AB31" s="21"/>
      <c r="AC31" s="30" t="s">
        <v>25</v>
      </c>
      <c r="AD31" s="35" t="s">
        <v>26</v>
      </c>
      <c r="AE31" s="31">
        <f>INDEX('Saturation Data'!$I$2:$W$236,MATCH(LEFT($AC$1,2)&amp;$H31&amp;$I31,'Saturation Data'!$B$2:$B$236,0),MATCH(AC2,'Saturation Data'!$I$1:$V$1,0))</f>
        <v>0.02</v>
      </c>
      <c r="AF31" s="32">
        <f>INDEX('UEC Data'!$I$2:$W$236,MATCH(LEFT($AC$1,2)&amp;$H31&amp;$I31,'UEC Data'!$B$2:$B$236,0),MATCH(AC2,'UEC Data'!$I$1:$V$1,0))</f>
        <v>3.1121104048176633E-2</v>
      </c>
      <c r="AG31" s="33">
        <f t="shared" si="4"/>
        <v>6.2242208096353272E-4</v>
      </c>
      <c r="AH31" s="34">
        <f>AG31*AE3</f>
        <v>0</v>
      </c>
      <c r="AI31" s="21"/>
    </row>
    <row r="32" spans="1:35" outlineLevel="1" x14ac:dyDescent="0.25">
      <c r="A32" s="30" t="s">
        <v>25</v>
      </c>
      <c r="B32" s="35" t="s">
        <v>27</v>
      </c>
      <c r="C32" s="31">
        <f>INDEX('Saturation Data'!$I$2:$W$236,MATCH(LEFT($A$1,2)&amp;$H32&amp;$I32,'Saturation Data'!$B$2:$B$236,0),MATCH(A2,'Saturation Data'!$I$1:$V$1,0))</f>
        <v>0.14000000000000001</v>
      </c>
      <c r="D32" s="32">
        <f>INDEX('UEC Data'!$I$2:$W$236,MATCH(LEFT($A$1,2)&amp;$H32&amp;$I32,'UEC Data'!$B$2:$B$236,0),MATCH(A2,'UEC Data'!$I$1:$V$1,0))</f>
        <v>0.36557146657397105</v>
      </c>
      <c r="E32" s="33">
        <f t="shared" si="0"/>
        <v>5.1180005320355951E-2</v>
      </c>
      <c r="F32" s="34">
        <f>E32*C3</f>
        <v>5.3048535058045614</v>
      </c>
      <c r="G32" s="21"/>
      <c r="H32" s="30" t="s">
        <v>25</v>
      </c>
      <c r="I32" s="35" t="s">
        <v>27</v>
      </c>
      <c r="J32" s="31">
        <f>INDEX('Saturation Data'!$I$2:$W$236,MATCH(LEFT($H$1,2)&amp;$H32&amp;$I32,'Saturation Data'!$B$2:$B$236,0),MATCH(H2,'Saturation Data'!$I$1:$V$1,0))</f>
        <v>0.14000000000000001</v>
      </c>
      <c r="K32" s="32">
        <f>INDEX('UEC Data'!$I$2:$W$236,MATCH(LEFT($H$1,2)&amp;$H32&amp;$I32,'UEC Data'!$B$2:$B$236,0),MATCH(H2,'UEC Data'!$I$1:$V$1,0))</f>
        <v>0.1059283344305464</v>
      </c>
      <c r="L32" s="33">
        <f t="shared" si="1"/>
        <v>1.4829966820276498E-2</v>
      </c>
      <c r="M32" s="34">
        <f>L32*J3</f>
        <v>8.0857094764496817E-2</v>
      </c>
      <c r="N32" s="21"/>
      <c r="O32" s="30" t="s">
        <v>25</v>
      </c>
      <c r="P32" s="35" t="s">
        <v>27</v>
      </c>
      <c r="Q32" s="31">
        <f>INDEX('Saturation Data'!$I$2:$W$236,MATCH(LEFT($O$1,2)&amp;$H32&amp;$I32,'Saturation Data'!$B$2:$B$236,0),MATCH(O2,'Saturation Data'!$I$1:$V$1,0))</f>
        <v>0.14000000000000001</v>
      </c>
      <c r="R32" s="32">
        <f>INDEX('UEC Data'!$I$2:$W$236,MATCH(LEFT($O$1,2)&amp;$H32&amp;$I32,'UEC Data'!$B$2:$B$236,0),MATCH(O2,'UEC Data'!$I$1:$V$1,0))</f>
        <v>0.36557146657397105</v>
      </c>
      <c r="S32" s="33">
        <f t="shared" si="2"/>
        <v>5.1180005320355951E-2</v>
      </c>
      <c r="T32" s="34">
        <f>S32*Q3</f>
        <v>1.2337085619500792</v>
      </c>
      <c r="U32" s="21"/>
      <c r="V32" s="30" t="s">
        <v>25</v>
      </c>
      <c r="W32" s="35" t="s">
        <v>27</v>
      </c>
      <c r="X32" s="31">
        <f>INDEX('Saturation Data'!$I$2:$W$236,MATCH(LEFT($V$1,2)&amp;$H32&amp;$I32,'Saturation Data'!$B$2:$B$236,0),MATCH(V2,'Saturation Data'!$I$1:$V$1,0))</f>
        <v>0.14000000000000001</v>
      </c>
      <c r="Y32" s="32">
        <f>INDEX('UEC Data'!$I$2:$W$236,MATCH(LEFT($V$1,2)&amp;$H32&amp;$I32,'UEC Data'!$B$2:$B$236,0),MATCH(V2,'UEC Data'!$I$1:$V$1,0))</f>
        <v>0.36736129015572849</v>
      </c>
      <c r="Z32" s="33">
        <f t="shared" si="3"/>
        <v>5.1430580621801995E-2</v>
      </c>
      <c r="AA32" s="34">
        <f>Z32*X3</f>
        <v>9.5670328708406915E-2</v>
      </c>
      <c r="AB32" s="21"/>
      <c r="AC32" s="30" t="s">
        <v>25</v>
      </c>
      <c r="AD32" s="35" t="s">
        <v>27</v>
      </c>
      <c r="AE32" s="31">
        <f>INDEX('Saturation Data'!$I$2:$W$236,MATCH(LEFT($AC$1,2)&amp;$H32&amp;$I32,'Saturation Data'!$B$2:$B$236,0),MATCH(AC2,'Saturation Data'!$I$1:$V$1,0))</f>
        <v>0.14000000000000001</v>
      </c>
      <c r="AF32" s="32">
        <f>INDEX('UEC Data'!$I$2:$W$236,MATCH(LEFT($AC$1,2)&amp;$H32&amp;$I32,'UEC Data'!$B$2:$B$236,0),MATCH(AC2,'UEC Data'!$I$1:$V$1,0))</f>
        <v>0.1143422857142857</v>
      </c>
      <c r="AG32" s="33">
        <f t="shared" si="4"/>
        <v>1.6007919999999998E-2</v>
      </c>
      <c r="AH32" s="34">
        <f>AG32*AE3</f>
        <v>0</v>
      </c>
      <c r="AI32" s="21"/>
    </row>
    <row r="33" spans="1:35" outlineLevel="1" x14ac:dyDescent="0.25">
      <c r="A33" s="30" t="s">
        <v>25</v>
      </c>
      <c r="B33" s="35" t="s">
        <v>28</v>
      </c>
      <c r="C33" s="31">
        <f>INDEX('Saturation Data'!$I$2:$W$236,MATCH(LEFT($A$1,2)&amp;$H33&amp;$I33,'Saturation Data'!$B$2:$B$236,0),MATCH(A2,'Saturation Data'!$I$1:$V$1,0))</f>
        <v>0.04</v>
      </c>
      <c r="D33" s="32">
        <f>INDEX('UEC Data'!$I$2:$W$236,MATCH(LEFT($A$1,2)&amp;$H33&amp;$I33,'UEC Data'!$B$2:$B$236,0),MATCH(A2,'UEC Data'!$I$1:$V$1,0))</f>
        <v>0.29804399999999992</v>
      </c>
      <c r="E33" s="33">
        <f t="shared" si="0"/>
        <v>1.1921759999999997E-2</v>
      </c>
      <c r="F33" s="34">
        <f>E33*C3</f>
        <v>1.2357011285070481</v>
      </c>
      <c r="G33" s="21"/>
      <c r="H33" s="30" t="s">
        <v>25</v>
      </c>
      <c r="I33" s="35" t="s">
        <v>28</v>
      </c>
      <c r="J33" s="31">
        <f>INDEX('Saturation Data'!$I$2:$W$236,MATCH(LEFT($H$1,2)&amp;$H33&amp;$I33,'Saturation Data'!$B$2:$B$236,0),MATCH(H2,'Saturation Data'!$I$1:$V$1,0))</f>
        <v>0.77400000000000002</v>
      </c>
      <c r="K33" s="32">
        <f>INDEX('UEC Data'!$I$2:$W$236,MATCH(LEFT($H$1,2)&amp;$H33&amp;$I33,'UEC Data'!$B$2:$B$236,0),MATCH(H2,'UEC Data'!$I$1:$V$1,0))</f>
        <v>8.6467346938775516E-2</v>
      </c>
      <c r="L33" s="33">
        <f t="shared" si="1"/>
        <v>6.6925726530612253E-2</v>
      </c>
      <c r="M33" s="34">
        <f>L33*J3</f>
        <v>0.3648976344889503</v>
      </c>
      <c r="N33" s="21"/>
      <c r="O33" s="30" t="s">
        <v>25</v>
      </c>
      <c r="P33" s="35" t="s">
        <v>28</v>
      </c>
      <c r="Q33" s="31">
        <f>INDEX('Saturation Data'!$I$2:$W$236,MATCH(LEFT($O$1,2)&amp;$H33&amp;$I33,'Saturation Data'!$B$2:$B$236,0),MATCH(O2,'Saturation Data'!$I$1:$V$1,0))</f>
        <v>0.04</v>
      </c>
      <c r="R33" s="32">
        <f>INDEX('UEC Data'!$I$2:$W$236,MATCH(LEFT($O$1,2)&amp;$H33&amp;$I33,'UEC Data'!$B$2:$B$236,0),MATCH(O2,'UEC Data'!$I$1:$V$1,0))</f>
        <v>0.29804399999999992</v>
      </c>
      <c r="S33" s="33">
        <f t="shared" si="2"/>
        <v>1.1921759999999997E-2</v>
      </c>
      <c r="T33" s="34">
        <f>S33*Q3</f>
        <v>0.28737741024939151</v>
      </c>
      <c r="U33" s="21"/>
      <c r="V33" s="30" t="s">
        <v>25</v>
      </c>
      <c r="W33" s="35" t="s">
        <v>28</v>
      </c>
      <c r="X33" s="31">
        <f>INDEX('Saturation Data'!$I$2:$W$236,MATCH(LEFT($V$1,2)&amp;$H33&amp;$I33,'Saturation Data'!$B$2:$B$236,0),MATCH(V2,'Saturation Data'!$I$1:$V$1,0))</f>
        <v>0.04</v>
      </c>
      <c r="Y33" s="32">
        <f>INDEX('UEC Data'!$I$2:$W$236,MATCH(LEFT($V$1,2)&amp;$H33&amp;$I33,'UEC Data'!$B$2:$B$236,0),MATCH(V2,'UEC Data'!$I$1:$V$1,0))</f>
        <v>0.29804399999999992</v>
      </c>
      <c r="Z33" s="33">
        <f t="shared" si="3"/>
        <v>1.1921759999999997E-2</v>
      </c>
      <c r="AA33" s="34">
        <f>Z33*X3</f>
        <v>2.2176663848497199E-2</v>
      </c>
      <c r="AB33" s="21"/>
      <c r="AC33" s="30" t="s">
        <v>25</v>
      </c>
      <c r="AD33" s="35" t="s">
        <v>28</v>
      </c>
      <c r="AE33" s="31">
        <f>INDEX('Saturation Data'!$I$2:$W$236,MATCH(LEFT($AC$1,2)&amp;$H33&amp;$I33,'Saturation Data'!$B$2:$B$236,0),MATCH(AC2,'Saturation Data'!$I$1:$V$1,0))</f>
        <v>0.77400000000000002</v>
      </c>
      <c r="AF33" s="32">
        <f>INDEX('UEC Data'!$I$2:$W$236,MATCH(LEFT($AC$1,2)&amp;$H33&amp;$I33,'UEC Data'!$B$2:$B$236,0),MATCH(AC2,'UEC Data'!$I$1:$V$1,0))</f>
        <v>0.10721951020408163</v>
      </c>
      <c r="AG33" s="33">
        <f t="shared" si="4"/>
        <v>8.2987900897959183E-2</v>
      </c>
      <c r="AH33" s="34">
        <f>AG33*AE3</f>
        <v>0</v>
      </c>
      <c r="AI33" s="21"/>
    </row>
    <row r="34" spans="1:35" outlineLevel="1" x14ac:dyDescent="0.25">
      <c r="A34" s="30" t="s">
        <v>25</v>
      </c>
      <c r="B34" s="35" t="s">
        <v>29</v>
      </c>
      <c r="C34" s="31">
        <f>INDEX('Saturation Data'!$I$2:$W$236,MATCH(LEFT($A$1,2)&amp;$H34&amp;$I34,'Saturation Data'!$B$2:$B$236,0),MATCH(A2,'Saturation Data'!$I$1:$V$1,0))</f>
        <v>1.3333333333333334E-2</v>
      </c>
      <c r="D34" s="32">
        <f>INDEX('UEC Data'!$I$2:$W$236,MATCH(LEFT($A$1,2)&amp;$H34&amp;$I34,'UEC Data'!$B$2:$B$236,0),MATCH(A2,'UEC Data'!$I$1:$V$1,0))</f>
        <v>0.68653793103448268</v>
      </c>
      <c r="E34" s="33">
        <f t="shared" si="0"/>
        <v>9.1538390804597695E-3</v>
      </c>
      <c r="F34" s="34">
        <f>E34*C3</f>
        <v>0.94880363989008842</v>
      </c>
      <c r="G34" s="21"/>
      <c r="H34" s="30" t="s">
        <v>25</v>
      </c>
      <c r="I34" s="35" t="s">
        <v>29</v>
      </c>
      <c r="J34" s="31">
        <f>INDEX('Saturation Data'!$I$2:$W$236,MATCH(LEFT($H$1,2)&amp;$H34&amp;$I34,'Saturation Data'!$B$2:$B$236,0),MATCH(H2,'Saturation Data'!$I$1:$V$1,0))</f>
        <v>0.77400000000000002</v>
      </c>
      <c r="K34" s="32">
        <f>INDEX('UEC Data'!$I$2:$W$236,MATCH(LEFT($H$1,2)&amp;$H34&amp;$I34,'UEC Data'!$B$2:$B$236,0),MATCH(H2,'UEC Data'!$I$1:$V$1,0))</f>
        <v>0.19820408163265307</v>
      </c>
      <c r="L34" s="33">
        <f t="shared" si="1"/>
        <v>0.15340995918367348</v>
      </c>
      <c r="M34" s="34">
        <f>L34*J3</f>
        <v>0.8364336722973601</v>
      </c>
      <c r="N34" s="21"/>
      <c r="O34" s="30" t="s">
        <v>25</v>
      </c>
      <c r="P34" s="35" t="s">
        <v>29</v>
      </c>
      <c r="Q34" s="31">
        <f>INDEX('Saturation Data'!$I$2:$W$236,MATCH(LEFT($O$1,2)&amp;$H34&amp;$I34,'Saturation Data'!$B$2:$B$236,0),MATCH(O2,'Saturation Data'!$I$1:$V$1,0))</f>
        <v>1.3333333333333334E-2</v>
      </c>
      <c r="R34" s="32">
        <f>INDEX('UEC Data'!$I$2:$W$236,MATCH(LEFT($O$1,2)&amp;$H34&amp;$I34,'UEC Data'!$B$2:$B$236,0),MATCH(O2,'UEC Data'!$I$1:$V$1,0))</f>
        <v>0.68653793103448268</v>
      </c>
      <c r="S34" s="33">
        <f t="shared" si="2"/>
        <v>9.1538390804597695E-3</v>
      </c>
      <c r="T34" s="34">
        <f>S34*Q3</f>
        <v>0.22065589047105466</v>
      </c>
      <c r="U34" s="21"/>
      <c r="V34" s="30" t="s">
        <v>25</v>
      </c>
      <c r="W34" s="35" t="s">
        <v>29</v>
      </c>
      <c r="X34" s="31">
        <f>INDEX('Saturation Data'!$I$2:$W$236,MATCH(LEFT($V$1,2)&amp;$H34&amp;$I34,'Saturation Data'!$B$2:$B$236,0),MATCH(V2,'Saturation Data'!$I$1:$V$1,0))</f>
        <v>1.3333333333333334E-2</v>
      </c>
      <c r="Y34" s="32">
        <f>INDEX('UEC Data'!$I$2:$W$236,MATCH(LEFT($V$1,2)&amp;$H34&amp;$I34,'UEC Data'!$B$2:$B$236,0),MATCH(V2,'UEC Data'!$I$1:$V$1,0))</f>
        <v>0.68653793103448268</v>
      </c>
      <c r="Z34" s="33">
        <f t="shared" si="3"/>
        <v>9.1538390804597695E-3</v>
      </c>
      <c r="AA34" s="34">
        <f>Z34*X3</f>
        <v>1.7027822419726037E-2</v>
      </c>
      <c r="AB34" s="21"/>
      <c r="AC34" s="30" t="s">
        <v>25</v>
      </c>
      <c r="AD34" s="35" t="s">
        <v>29</v>
      </c>
      <c r="AE34" s="31">
        <f>INDEX('Saturation Data'!$I$2:$W$236,MATCH(LEFT($AC$1,2)&amp;$H34&amp;$I34,'Saturation Data'!$B$2:$B$236,0),MATCH(AC2,'Saturation Data'!$I$1:$V$1,0))</f>
        <v>0.77400000000000002</v>
      </c>
      <c r="AF34" s="32">
        <f>INDEX('UEC Data'!$I$2:$W$236,MATCH(LEFT($AC$1,2)&amp;$H34&amp;$I34,'UEC Data'!$B$2:$B$236,0),MATCH(AC2,'UEC Data'!$I$1:$V$1,0))</f>
        <v>0.24775510204081633</v>
      </c>
      <c r="AG34" s="33">
        <f t="shared" si="4"/>
        <v>0.19176244897959185</v>
      </c>
      <c r="AH34" s="34">
        <f>AG34*AE3</f>
        <v>0</v>
      </c>
      <c r="AI34" s="21"/>
    </row>
    <row r="35" spans="1:35" outlineLevel="1" x14ac:dyDescent="0.25">
      <c r="A35" s="30" t="s">
        <v>25</v>
      </c>
      <c r="B35" s="35" t="s">
        <v>30</v>
      </c>
      <c r="C35" s="31">
        <f>INDEX('Saturation Data'!$I$2:$W$236,MATCH(LEFT($A$1,2)&amp;$H35&amp;$I35,'Saturation Data'!$B$2:$B$236,0),MATCH(A2,'Saturation Data'!$I$1:$V$1,0))</f>
        <v>0.44900000000000001</v>
      </c>
      <c r="D35" s="32">
        <f>INDEX('UEC Data'!$I$2:$W$236,MATCH(LEFT($A$1,2)&amp;$H35&amp;$I35,'UEC Data'!$B$2:$B$236,0),MATCH(A2,'UEC Data'!$I$1:$V$1,0))</f>
        <v>0.55883031805469674</v>
      </c>
      <c r="E35" s="33">
        <f t="shared" si="0"/>
        <v>0.25091481280655886</v>
      </c>
      <c r="F35" s="34">
        <f>E35*C3</f>
        <v>26.007545642941949</v>
      </c>
      <c r="G35" s="21"/>
      <c r="H35" s="30" t="s">
        <v>25</v>
      </c>
      <c r="I35" s="35" t="s">
        <v>30</v>
      </c>
      <c r="J35" s="31">
        <f>INDEX('Saturation Data'!$I$2:$W$236,MATCH(LEFT($H$1,2)&amp;$H35&amp;$I35,'Saturation Data'!$B$2:$B$236,0),MATCH(H2,'Saturation Data'!$I$1:$V$1,0))</f>
        <v>0.44900000000000001</v>
      </c>
      <c r="K35" s="32">
        <f>INDEX('UEC Data'!$I$2:$W$236,MATCH(LEFT($H$1,2)&amp;$H35&amp;$I35,'UEC Data'!$B$2:$B$236,0),MATCH(H2,'UEC Data'!$I$1:$V$1,0))</f>
        <v>0.16133478570021112</v>
      </c>
      <c r="L35" s="33">
        <f t="shared" si="1"/>
        <v>7.2439318779394801E-2</v>
      </c>
      <c r="M35" s="34">
        <f>L35*J3</f>
        <v>0.39495926957926358</v>
      </c>
      <c r="N35" s="21"/>
      <c r="O35" s="30" t="s">
        <v>25</v>
      </c>
      <c r="P35" s="35" t="s">
        <v>30</v>
      </c>
      <c r="Q35" s="31">
        <f>INDEX('Saturation Data'!$I$2:$W$236,MATCH(LEFT($O$1,2)&amp;$H35&amp;$I35,'Saturation Data'!$B$2:$B$236,0),MATCH(O2,'Saturation Data'!$I$1:$V$1,0))</f>
        <v>0.44900000000000001</v>
      </c>
      <c r="R35" s="32">
        <f>INDEX('UEC Data'!$I$2:$W$236,MATCH(LEFT($O$1,2)&amp;$H35&amp;$I35,'UEC Data'!$B$2:$B$236,0),MATCH(O2,'UEC Data'!$I$1:$V$1,0))</f>
        <v>0.55883031805469674</v>
      </c>
      <c r="S35" s="33">
        <f t="shared" si="2"/>
        <v>0.25091481280655886</v>
      </c>
      <c r="T35" s="34">
        <f>S35*Q3</f>
        <v>6.0483728155540595</v>
      </c>
      <c r="U35" s="21"/>
      <c r="V35" s="30" t="s">
        <v>25</v>
      </c>
      <c r="W35" s="35" t="s">
        <v>30</v>
      </c>
      <c r="X35" s="31">
        <f>INDEX('Saturation Data'!$I$2:$W$236,MATCH(LEFT($V$1,2)&amp;$H35&amp;$I35,'Saturation Data'!$B$2:$B$236,0),MATCH(V2,'Saturation Data'!$I$1:$V$1,0))</f>
        <v>0.44900000000000001</v>
      </c>
      <c r="Y35" s="32">
        <f>INDEX('UEC Data'!$I$2:$W$236,MATCH(LEFT($V$1,2)&amp;$H35&amp;$I35,'UEC Data'!$B$2:$B$236,0),MATCH(V2,'UEC Data'!$I$1:$V$1,0))</f>
        <v>0.55883031805469674</v>
      </c>
      <c r="Z35" s="33">
        <f t="shared" si="3"/>
        <v>0.25091481280655886</v>
      </c>
      <c r="AA35" s="34">
        <f>Z35*X3</f>
        <v>0.46674764952655129</v>
      </c>
      <c r="AB35" s="21"/>
      <c r="AC35" s="30" t="s">
        <v>25</v>
      </c>
      <c r="AD35" s="35" t="s">
        <v>30</v>
      </c>
      <c r="AE35" s="31">
        <f>INDEX('Saturation Data'!$I$2:$W$236,MATCH(LEFT($AC$1,2)&amp;$H35&amp;$I35,'Saturation Data'!$B$2:$B$236,0),MATCH(AC2,'Saturation Data'!$I$1:$V$1,0))</f>
        <v>0.44900000000000001</v>
      </c>
      <c r="AF35" s="32">
        <f>INDEX('UEC Data'!$I$2:$W$236,MATCH(LEFT($AC$1,2)&amp;$H35&amp;$I35,'UEC Data'!$B$2:$B$236,0),MATCH(AC2,'UEC Data'!$I$1:$V$1,0))</f>
        <v>0.15216122448979591</v>
      </c>
      <c r="AG35" s="33">
        <f t="shared" si="4"/>
        <v>6.8320389795918368E-2</v>
      </c>
      <c r="AH35" s="34">
        <f>AG35*AE3</f>
        <v>0</v>
      </c>
      <c r="AI35" s="21"/>
    </row>
    <row r="36" spans="1:35" outlineLevel="1" x14ac:dyDescent="0.25">
      <c r="A36" s="30" t="s">
        <v>25</v>
      </c>
      <c r="B36" s="35" t="s">
        <v>31</v>
      </c>
      <c r="C36" s="31">
        <f>INDEX('Saturation Data'!$I$2:$W$236,MATCH(LEFT($A$1,2)&amp;$H36&amp;$I36,'Saturation Data'!$B$2:$B$236,0),MATCH(A2,'Saturation Data'!$I$1:$V$1,0))</f>
        <v>0.44900000000000001</v>
      </c>
      <c r="D36" s="32">
        <f>INDEX('UEC Data'!$I$2:$W$236,MATCH(LEFT($A$1,2)&amp;$H36&amp;$I36,'UEC Data'!$B$2:$B$236,0),MATCH(A2,'UEC Data'!$I$1:$V$1,0))</f>
        <v>0.11657082726139242</v>
      </c>
      <c r="E36" s="33">
        <f t="shared" si="0"/>
        <v>5.2340301440365201E-2</v>
      </c>
      <c r="F36" s="34">
        <f>E36*C3</f>
        <v>5.4251192404693915</v>
      </c>
      <c r="G36" s="21"/>
      <c r="H36" s="30" t="s">
        <v>25</v>
      </c>
      <c r="I36" s="35" t="s">
        <v>31</v>
      </c>
      <c r="J36" s="31">
        <f>INDEX('Saturation Data'!$I$2:$W$236,MATCH(LEFT($H$1,2)&amp;$H36&amp;$I36,'Saturation Data'!$B$2:$B$236,0),MATCH(H2,'Saturation Data'!$I$1:$V$1,0))</f>
        <v>0.44900000000000001</v>
      </c>
      <c r="K36" s="32">
        <f>INDEX('UEC Data'!$I$2:$W$236,MATCH(LEFT($H$1,2)&amp;$H36&amp;$I36,'UEC Data'!$B$2:$B$236,0),MATCH(H2,'UEC Data'!$I$1:$V$1,0))</f>
        <v>3.365409647168123E-2</v>
      </c>
      <c r="L36" s="33">
        <f t="shared" si="1"/>
        <v>1.5110689315784872E-2</v>
      </c>
      <c r="M36" s="34">
        <f>L36*J3</f>
        <v>8.2387671717023242E-2</v>
      </c>
      <c r="N36" s="21"/>
      <c r="O36" s="30" t="s">
        <v>25</v>
      </c>
      <c r="P36" s="35" t="s">
        <v>31</v>
      </c>
      <c r="Q36" s="31">
        <f>INDEX('Saturation Data'!$I$2:$W$236,MATCH(LEFT($O$1,2)&amp;$H36&amp;$I36,'Saturation Data'!$B$2:$B$236,0),MATCH(O2,'Saturation Data'!$I$1:$V$1,0))</f>
        <v>0.44900000000000001</v>
      </c>
      <c r="R36" s="32">
        <f>INDEX('UEC Data'!$I$2:$W$236,MATCH(LEFT($O$1,2)&amp;$H36&amp;$I36,'UEC Data'!$B$2:$B$236,0),MATCH(O2,'UEC Data'!$I$1:$V$1,0))</f>
        <v>0.11657082726139242</v>
      </c>
      <c r="S36" s="33">
        <f t="shared" si="2"/>
        <v>5.2340301440365201E-2</v>
      </c>
      <c r="T36" s="34">
        <f>S36*Q3</f>
        <v>1.261677829414839</v>
      </c>
      <c r="U36" s="21"/>
      <c r="V36" s="30" t="s">
        <v>25</v>
      </c>
      <c r="W36" s="35" t="s">
        <v>31</v>
      </c>
      <c r="X36" s="31">
        <f>INDEX('Saturation Data'!$I$2:$W$236,MATCH(LEFT($V$1,2)&amp;$H36&amp;$I36,'Saturation Data'!$B$2:$B$236,0),MATCH(V2,'Saturation Data'!$I$1:$V$1,0))</f>
        <v>0.44900000000000001</v>
      </c>
      <c r="Y36" s="32">
        <f>INDEX('UEC Data'!$I$2:$W$236,MATCH(LEFT($V$1,2)&amp;$H36&amp;$I36,'UEC Data'!$B$2:$B$236,0),MATCH(V2,'UEC Data'!$I$1:$V$1,0))</f>
        <v>0.11657082726139242</v>
      </c>
      <c r="Z36" s="33">
        <f t="shared" si="3"/>
        <v>5.2340301440365201E-2</v>
      </c>
      <c r="AA36" s="34">
        <f>Z36*X3</f>
        <v>9.7362576563526967E-2</v>
      </c>
      <c r="AB36" s="21"/>
      <c r="AC36" s="30" t="s">
        <v>25</v>
      </c>
      <c r="AD36" s="35" t="s">
        <v>31</v>
      </c>
      <c r="AE36" s="31">
        <f>INDEX('Saturation Data'!$I$2:$W$236,MATCH(LEFT($AC$1,2)&amp;$H36&amp;$I36,'Saturation Data'!$B$2:$B$236,0),MATCH(AC2,'Saturation Data'!$I$1:$V$1,0))</f>
        <v>0.44900000000000001</v>
      </c>
      <c r="AF36" s="32">
        <f>INDEX('UEC Data'!$I$2:$W$236,MATCH(LEFT($AC$1,2)&amp;$H36&amp;$I36,'UEC Data'!$B$2:$B$236,0),MATCH(AC2,'UEC Data'!$I$1:$V$1,0))</f>
        <v>4.1247094068764686E-2</v>
      </c>
      <c r="AG36" s="33">
        <f t="shared" si="4"/>
        <v>1.8519945236875345E-2</v>
      </c>
      <c r="AH36" s="34">
        <f>AG36*AE3</f>
        <v>0</v>
      </c>
      <c r="AI36" s="21"/>
    </row>
    <row r="37" spans="1:35" outlineLevel="1" x14ac:dyDescent="0.25">
      <c r="A37" s="30" t="s">
        <v>32</v>
      </c>
      <c r="B37" s="35" t="s">
        <v>33</v>
      </c>
      <c r="C37" s="31">
        <f>INDEX('Saturation Data'!$I$2:$W$236,MATCH(LEFT($A$1,2)&amp;$H37&amp;$I37,'Saturation Data'!$B$2:$B$236,0),MATCH(A2,'Saturation Data'!$I$1:$V$1,0))</f>
        <v>0.66</v>
      </c>
      <c r="D37" s="32">
        <f>INDEX('UEC Data'!$I$2:$W$236,MATCH(LEFT($A$1,2)&amp;$H37&amp;$I37,'UEC Data'!$B$2:$B$236,0),MATCH(A2,'UEC Data'!$I$1:$V$1,0))</f>
        <v>8.0952508280422622E-2</v>
      </c>
      <c r="E37" s="33">
        <f t="shared" si="0"/>
        <v>5.3428655465078932E-2</v>
      </c>
      <c r="F37" s="34">
        <f>E37*C3</f>
        <v>5.5379281123602819</v>
      </c>
      <c r="G37" s="21"/>
      <c r="H37" s="30" t="s">
        <v>32</v>
      </c>
      <c r="I37" s="35" t="s">
        <v>33</v>
      </c>
      <c r="J37" s="31">
        <f>INDEX('Saturation Data'!$I$2:$W$236,MATCH(LEFT($H$1,2)&amp;$H37&amp;$I37,'Saturation Data'!$B$2:$B$236,0),MATCH(H2,'Saturation Data'!$I$1:$V$1,0))</f>
        <v>0.66</v>
      </c>
      <c r="K37" s="32">
        <f>INDEX('UEC Data'!$I$2:$W$236,MATCH(LEFT($H$1,2)&amp;$H37&amp;$I37,'UEC Data'!$B$2:$B$236,0),MATCH(H2,'UEC Data'!$I$1:$V$1,0))</f>
        <v>5.0905084926337184E-2</v>
      </c>
      <c r="L37" s="33">
        <f t="shared" si="1"/>
        <v>3.3597356051382546E-2</v>
      </c>
      <c r="M37" s="34">
        <f>L37*J3</f>
        <v>0.18318210923903672</v>
      </c>
      <c r="N37" s="21"/>
      <c r="O37" s="30" t="s">
        <v>32</v>
      </c>
      <c r="P37" s="35" t="s">
        <v>33</v>
      </c>
      <c r="Q37" s="31">
        <f>INDEX('Saturation Data'!$I$2:$W$236,MATCH(LEFT($O$1,2)&amp;$H37&amp;$I37,'Saturation Data'!$B$2:$B$236,0),MATCH(O2,'Saturation Data'!$I$1:$V$1,0))</f>
        <v>0.66</v>
      </c>
      <c r="R37" s="32">
        <f>INDEX('UEC Data'!$I$2:$W$236,MATCH(LEFT($O$1,2)&amp;$H37&amp;$I37,'UEC Data'!$B$2:$B$236,0),MATCH(O2,'UEC Data'!$I$1:$V$1,0))</f>
        <v>8.0952508280422622E-2</v>
      </c>
      <c r="S37" s="33">
        <f t="shared" si="2"/>
        <v>5.3428655465078932E-2</v>
      </c>
      <c r="T37" s="34">
        <f>S37*Q3</f>
        <v>1.2879129122429396</v>
      </c>
      <c r="U37" s="21"/>
      <c r="V37" s="30" t="s">
        <v>32</v>
      </c>
      <c r="W37" s="35" t="s">
        <v>33</v>
      </c>
      <c r="X37" s="31">
        <f>INDEX('Saturation Data'!$I$2:$W$236,MATCH(LEFT($V$1,2)&amp;$H37&amp;$I37,'Saturation Data'!$B$2:$B$236,0),MATCH(V2,'Saturation Data'!$I$1:$V$1,0))</f>
        <v>0.66</v>
      </c>
      <c r="Y37" s="32">
        <f>INDEX('UEC Data'!$I$2:$W$236,MATCH(LEFT($V$1,2)&amp;$H37&amp;$I37,'UEC Data'!$B$2:$B$236,0),MATCH(V2,'UEC Data'!$I$1:$V$1,0))</f>
        <v>8.0952508280422622E-2</v>
      </c>
      <c r="Z37" s="33">
        <f t="shared" si="3"/>
        <v>5.3428655465078932E-2</v>
      </c>
      <c r="AA37" s="34">
        <f>Z37*X3</f>
        <v>9.9387115000321144E-2</v>
      </c>
      <c r="AB37" s="21"/>
      <c r="AC37" s="30" t="s">
        <v>32</v>
      </c>
      <c r="AD37" s="35" t="s">
        <v>33</v>
      </c>
      <c r="AE37" s="31">
        <f>INDEX('Saturation Data'!$I$2:$W$236,MATCH(LEFT($AC$1,2)&amp;$H37&amp;$I37,'Saturation Data'!$B$2:$B$236,0),MATCH(AC2,'Saturation Data'!$I$1:$V$1,0))</f>
        <v>0.66</v>
      </c>
      <c r="AF37" s="32">
        <f>INDEX('UEC Data'!$I$2:$W$236,MATCH(LEFT($AC$1,2)&amp;$H37&amp;$I37,'UEC Data'!$B$2:$B$236,0),MATCH(AC2,'UEC Data'!$I$1:$V$1,0))</f>
        <v>9.7425661817710049E-2</v>
      </c>
      <c r="AG37" s="33">
        <f t="shared" si="4"/>
        <v>6.4300936799688638E-2</v>
      </c>
      <c r="AH37" s="34">
        <f>AG37*AE3</f>
        <v>0</v>
      </c>
      <c r="AI37" s="21"/>
    </row>
    <row r="38" spans="1:35" outlineLevel="1" x14ac:dyDescent="0.25">
      <c r="A38" s="30" t="s">
        <v>32</v>
      </c>
      <c r="B38" s="35" t="s">
        <v>34</v>
      </c>
      <c r="C38" s="31">
        <f>INDEX('Saturation Data'!$I$2:$W$236,MATCH(LEFT($A$1,2)&amp;$H38&amp;$I38,'Saturation Data'!$B$2:$B$236,0),MATCH(A2,'Saturation Data'!$I$1:$V$1,0))</f>
        <v>0.76400000000000001</v>
      </c>
      <c r="D38" s="32">
        <f>INDEX('UEC Data'!$I$2:$W$236,MATCH(LEFT($A$1,2)&amp;$H38&amp;$I38,'UEC Data'!$B$2:$B$236,0),MATCH(A2,'UEC Data'!$I$1:$V$1,0))</f>
        <v>5.9186034691383733E-2</v>
      </c>
      <c r="E38" s="33">
        <f t="shared" si="0"/>
        <v>4.521813050421717E-2</v>
      </c>
      <c r="F38" s="34">
        <f>E38*C3</f>
        <v>4.6868998279650107</v>
      </c>
      <c r="G38" s="21"/>
      <c r="H38" s="30" t="s">
        <v>32</v>
      </c>
      <c r="I38" s="35" t="s">
        <v>34</v>
      </c>
      <c r="J38" s="31">
        <f>INDEX('Saturation Data'!$I$2:$W$236,MATCH(LEFT($H$1,2)&amp;$H38&amp;$I38,'Saturation Data'!$B$2:$B$236,0),MATCH(H2,'Saturation Data'!$I$1:$V$1,0))</f>
        <v>0.76400000000000001</v>
      </c>
      <c r="K38" s="32">
        <f>INDEX('UEC Data'!$I$2:$W$236,MATCH(LEFT($H$1,2)&amp;$H38&amp;$I38,'UEC Data'!$B$2:$B$236,0),MATCH(H2,'UEC Data'!$I$1:$V$1,0))</f>
        <v>3.7217748855678794E-2</v>
      </c>
      <c r="L38" s="33">
        <f t="shared" si="1"/>
        <v>2.8434360125738599E-2</v>
      </c>
      <c r="M38" s="34">
        <f>L38*J3</f>
        <v>0.15503202260110044</v>
      </c>
      <c r="N38" s="21"/>
      <c r="O38" s="30" t="s">
        <v>32</v>
      </c>
      <c r="P38" s="35" t="s">
        <v>34</v>
      </c>
      <c r="Q38" s="31">
        <f>INDEX('Saturation Data'!$I$2:$W$236,MATCH(LEFT($O$1,2)&amp;$H38&amp;$I38,'Saturation Data'!$B$2:$B$236,0),MATCH(O2,'Saturation Data'!$I$1:$V$1,0))</f>
        <v>0.76400000000000001</v>
      </c>
      <c r="R38" s="32">
        <f>INDEX('UEC Data'!$I$2:$W$236,MATCH(LEFT($O$1,2)&amp;$H38&amp;$I38,'UEC Data'!$B$2:$B$236,0),MATCH(O2,'UEC Data'!$I$1:$V$1,0))</f>
        <v>5.9186034691383733E-2</v>
      </c>
      <c r="S38" s="33">
        <f t="shared" si="2"/>
        <v>4.521813050421717E-2</v>
      </c>
      <c r="T38" s="34">
        <f>S38*Q3</f>
        <v>1.0899958764998579</v>
      </c>
      <c r="U38" s="21"/>
      <c r="V38" s="30" t="s">
        <v>32</v>
      </c>
      <c r="W38" s="35" t="s">
        <v>34</v>
      </c>
      <c r="X38" s="31">
        <f>INDEX('Saturation Data'!$I$2:$W$236,MATCH(LEFT($V$1,2)&amp;$H38&amp;$I38,'Saturation Data'!$B$2:$B$236,0),MATCH(V2,'Saturation Data'!$I$1:$V$1,0))</f>
        <v>0.76400000000000001</v>
      </c>
      <c r="Y38" s="32">
        <f>INDEX('UEC Data'!$I$2:$W$236,MATCH(LEFT($V$1,2)&amp;$H38&amp;$I38,'UEC Data'!$B$2:$B$236,0),MATCH(V2,'UEC Data'!$I$1:$V$1,0))</f>
        <v>5.9186034691383733E-2</v>
      </c>
      <c r="Z38" s="33">
        <f t="shared" si="3"/>
        <v>4.521813050421717E-2</v>
      </c>
      <c r="AA38" s="34">
        <f>Z38*X3</f>
        <v>8.4114030147352539E-2</v>
      </c>
      <c r="AB38" s="21"/>
      <c r="AC38" s="30" t="s">
        <v>32</v>
      </c>
      <c r="AD38" s="35" t="s">
        <v>34</v>
      </c>
      <c r="AE38" s="31">
        <f>INDEX('Saturation Data'!$I$2:$W$236,MATCH(LEFT($AC$1,2)&amp;$H38&amp;$I38,'Saturation Data'!$B$2:$B$236,0),MATCH(AC2,'Saturation Data'!$I$1:$V$1,0))</f>
        <v>0.76400000000000001</v>
      </c>
      <c r="AF38" s="32">
        <f>INDEX('UEC Data'!$I$2:$W$236,MATCH(LEFT($AC$1,2)&amp;$H38&amp;$I38,'UEC Data'!$B$2:$B$236,0),MATCH(AC2,'UEC Data'!$I$1:$V$1,0))</f>
        <v>5.9693877551020409E-2</v>
      </c>
      <c r="AG38" s="33">
        <f t="shared" si="4"/>
        <v>4.5606122448979595E-2</v>
      </c>
      <c r="AH38" s="34">
        <f>AG38*AE3</f>
        <v>0</v>
      </c>
      <c r="AI38" s="21"/>
    </row>
    <row r="39" spans="1:35" outlineLevel="1" x14ac:dyDescent="0.25">
      <c r="A39" s="30" t="s">
        <v>32</v>
      </c>
      <c r="B39" s="35" t="s">
        <v>35</v>
      </c>
      <c r="C39" s="31">
        <f>INDEX('Saturation Data'!$I$2:$W$236,MATCH(LEFT($A$1,2)&amp;$H39&amp;$I39,'Saturation Data'!$B$2:$B$236,0),MATCH(A2,'Saturation Data'!$I$1:$V$1,0))</f>
        <v>0.200325</v>
      </c>
      <c r="D39" s="32">
        <f>INDEX('UEC Data'!$I$2:$W$236,MATCH(LEFT($A$1,2)&amp;$H39&amp;$I39,'UEC Data'!$B$2:$B$236,0),MATCH(A2,'UEC Data'!$I$1:$V$1,0))</f>
        <v>6.0496551724137933E-2</v>
      </c>
      <c r="E39" s="33">
        <f t="shared" si="0"/>
        <v>1.2118971724137931E-2</v>
      </c>
      <c r="F39" s="34">
        <f>E39*C3</f>
        <v>1.2561423007896697</v>
      </c>
      <c r="G39" s="21"/>
      <c r="H39" s="30" t="s">
        <v>32</v>
      </c>
      <c r="I39" s="35" t="s">
        <v>35</v>
      </c>
      <c r="J39" s="31">
        <f>INDEX('Saturation Data'!$I$2:$W$236,MATCH(LEFT($H$1,2)&amp;$H39&amp;$I39,'Saturation Data'!$B$2:$B$236,0),MATCH(H2,'Saturation Data'!$I$1:$V$1,0))</f>
        <v>0.430614</v>
      </c>
      <c r="K39" s="32">
        <f>INDEX('UEC Data'!$I$2:$W$236,MATCH(LEFT($H$1,2)&amp;$H39&amp;$I39,'UEC Data'!$B$2:$B$236,0),MATCH(H2,'UEC Data'!$I$1:$V$1,0))</f>
        <v>3.8041836734693878E-2</v>
      </c>
      <c r="L39" s="33">
        <f t="shared" si="1"/>
        <v>1.638134748367347E-2</v>
      </c>
      <c r="M39" s="34">
        <f>L39*J3</f>
        <v>8.9315652685515709E-2</v>
      </c>
      <c r="N39" s="21"/>
      <c r="O39" s="30" t="s">
        <v>32</v>
      </c>
      <c r="P39" s="35" t="s">
        <v>35</v>
      </c>
      <c r="Q39" s="31">
        <f>INDEX('Saturation Data'!$I$2:$W$236,MATCH(LEFT($O$1,2)&amp;$H39&amp;$I39,'Saturation Data'!$B$2:$B$236,0),MATCH(O2,'Saturation Data'!$I$1:$V$1,0))</f>
        <v>0.200325</v>
      </c>
      <c r="R39" s="32">
        <f>INDEX('UEC Data'!$I$2:$W$236,MATCH(LEFT($O$1,2)&amp;$H39&amp;$I39,'UEC Data'!$B$2:$B$236,0),MATCH(O2,'UEC Data'!$I$1:$V$1,0))</f>
        <v>6.0496551724137933E-2</v>
      </c>
      <c r="S39" s="33">
        <f t="shared" si="2"/>
        <v>1.2118971724137931E-2</v>
      </c>
      <c r="T39" s="34">
        <f>S39*Q3</f>
        <v>0.29213125486239971</v>
      </c>
      <c r="U39" s="21"/>
      <c r="V39" s="30" t="s">
        <v>32</v>
      </c>
      <c r="W39" s="35" t="s">
        <v>35</v>
      </c>
      <c r="X39" s="31">
        <f>INDEX('Saturation Data'!$I$2:$W$236,MATCH(LEFT($V$1,2)&amp;$H39&amp;$I39,'Saturation Data'!$B$2:$B$236,0),MATCH(V2,'Saturation Data'!$I$1:$V$1,0))</f>
        <v>0.200325</v>
      </c>
      <c r="Y39" s="32">
        <f>INDEX('UEC Data'!$I$2:$W$236,MATCH(LEFT($V$1,2)&amp;$H39&amp;$I39,'UEC Data'!$B$2:$B$236,0),MATCH(V2,'UEC Data'!$I$1:$V$1,0))</f>
        <v>6.0496551724137933E-2</v>
      </c>
      <c r="Z39" s="33">
        <f t="shared" si="3"/>
        <v>1.2118971724137931E-2</v>
      </c>
      <c r="AA39" s="34">
        <f>Z39*X3</f>
        <v>2.2543513886846365E-2</v>
      </c>
      <c r="AB39" s="21"/>
      <c r="AC39" s="30" t="s">
        <v>32</v>
      </c>
      <c r="AD39" s="35" t="s">
        <v>35</v>
      </c>
      <c r="AE39" s="31">
        <f>INDEX('Saturation Data'!$I$2:$W$236,MATCH(LEFT($AC$1,2)&amp;$H39&amp;$I39,'Saturation Data'!$B$2:$B$236,0),MATCH(AC2,'Saturation Data'!$I$1:$V$1,0))</f>
        <v>0.430614</v>
      </c>
      <c r="AF39" s="32">
        <f>INDEX('UEC Data'!$I$2:$W$236,MATCH(LEFT($AC$1,2)&amp;$H39&amp;$I39,'UEC Data'!$B$2:$B$236,0),MATCH(AC2,'UEC Data'!$I$1:$V$1,0))</f>
        <v>5.8181632653061227E-2</v>
      </c>
      <c r="AG39" s="33">
        <f t="shared" si="4"/>
        <v>2.5053825563265308E-2</v>
      </c>
      <c r="AH39" s="34">
        <f>AG39*AE3</f>
        <v>0</v>
      </c>
      <c r="AI39" s="21"/>
    </row>
    <row r="40" spans="1:35" outlineLevel="1" x14ac:dyDescent="0.25">
      <c r="A40" s="30" t="s">
        <v>32</v>
      </c>
      <c r="B40" s="35" t="s">
        <v>36</v>
      </c>
      <c r="C40" s="31">
        <f>INDEX('Saturation Data'!$I$2:$W$236,MATCH(LEFT($A$1,2)&amp;$H40&amp;$I40,'Saturation Data'!$B$2:$B$236,0),MATCH(A2,'Saturation Data'!$I$1:$V$1,0))</f>
        <v>0.200325</v>
      </c>
      <c r="D40" s="32">
        <f>INDEX('UEC Data'!$I$2:$W$236,MATCH(LEFT($A$1,2)&amp;$H40&amp;$I40,'UEC Data'!$B$2:$B$236,0),MATCH(A2,'UEC Data'!$I$1:$V$1,0))</f>
        <v>5.5148350708210045E-3</v>
      </c>
      <c r="E40" s="33">
        <f t="shared" si="0"/>
        <v>1.1047593355622178E-3</v>
      </c>
      <c r="F40" s="34">
        <f>E40*C3</f>
        <v>0.11450929709060824</v>
      </c>
      <c r="G40" s="21"/>
      <c r="H40" s="30" t="s">
        <v>32</v>
      </c>
      <c r="I40" s="35" t="s">
        <v>36</v>
      </c>
      <c r="J40" s="31">
        <f>INDEX('Saturation Data'!$I$2:$W$236,MATCH(LEFT($H$1,2)&amp;$H40&amp;$I40,'Saturation Data'!$B$2:$B$236,0),MATCH(H2,'Saturation Data'!$I$1:$V$1,0))</f>
        <v>0.430614</v>
      </c>
      <c r="K40" s="32">
        <f>INDEX('UEC Data'!$I$2:$W$236,MATCH(LEFT($H$1,2)&amp;$H40&amp;$I40,'UEC Data'!$B$2:$B$236,0),MATCH(H2,'UEC Data'!$I$1:$V$1,0))</f>
        <v>3.4678746044831061E-3</v>
      </c>
      <c r="L40" s="33">
        <f t="shared" si="1"/>
        <v>1.4933153549348882E-3</v>
      </c>
      <c r="M40" s="34">
        <f>L40*J3</f>
        <v>8.1419697448114198E-3</v>
      </c>
      <c r="N40" s="21"/>
      <c r="O40" s="30" t="s">
        <v>32</v>
      </c>
      <c r="P40" s="35" t="s">
        <v>36</v>
      </c>
      <c r="Q40" s="31">
        <f>INDEX('Saturation Data'!$I$2:$W$236,MATCH(LEFT($O$1,2)&amp;$H40&amp;$I40,'Saturation Data'!$B$2:$B$236,0),MATCH(O2,'Saturation Data'!$I$1:$V$1,0))</f>
        <v>0.200325</v>
      </c>
      <c r="R40" s="32">
        <f>INDEX('UEC Data'!$I$2:$W$236,MATCH(LEFT($O$1,2)&amp;$H40&amp;$I40,'UEC Data'!$B$2:$B$236,0),MATCH(O2,'UEC Data'!$I$1:$V$1,0))</f>
        <v>5.5148350708210045E-3</v>
      </c>
      <c r="S40" s="33">
        <f t="shared" si="2"/>
        <v>1.1047593355622178E-3</v>
      </c>
      <c r="T40" s="34">
        <f>S40*Q3</f>
        <v>2.6630537504756743E-2</v>
      </c>
      <c r="U40" s="21"/>
      <c r="V40" s="30" t="s">
        <v>32</v>
      </c>
      <c r="W40" s="35" t="s">
        <v>36</v>
      </c>
      <c r="X40" s="31">
        <f>INDEX('Saturation Data'!$I$2:$W$236,MATCH(LEFT($V$1,2)&amp;$H40&amp;$I40,'Saturation Data'!$B$2:$B$236,0),MATCH(V2,'Saturation Data'!$I$1:$V$1,0))</f>
        <v>0.200325</v>
      </c>
      <c r="Y40" s="32">
        <f>INDEX('UEC Data'!$I$2:$W$236,MATCH(LEFT($V$1,2)&amp;$H40&amp;$I40,'UEC Data'!$B$2:$B$236,0),MATCH(V2,'UEC Data'!$I$1:$V$1,0))</f>
        <v>5.5148350708210045E-3</v>
      </c>
      <c r="Z40" s="33">
        <f t="shared" si="3"/>
        <v>1.1047593355622178E-3</v>
      </c>
      <c r="AA40" s="34">
        <f>Z40*X3</f>
        <v>2.0550553289323415E-3</v>
      </c>
      <c r="AB40" s="21"/>
      <c r="AC40" s="30" t="s">
        <v>32</v>
      </c>
      <c r="AD40" s="35" t="s">
        <v>36</v>
      </c>
      <c r="AE40" s="31">
        <f>INDEX('Saturation Data'!$I$2:$W$236,MATCH(LEFT($AC$1,2)&amp;$H40&amp;$I40,'Saturation Data'!$B$2:$B$236,0),MATCH(AC2,'Saturation Data'!$I$1:$V$1,0))</f>
        <v>0.430614</v>
      </c>
      <c r="AF40" s="32">
        <f>INDEX('UEC Data'!$I$2:$W$236,MATCH(LEFT($AC$1,2)&amp;$H40&amp;$I40,'UEC Data'!$B$2:$B$236,0),MATCH(AC2,'UEC Data'!$I$1:$V$1,0))</f>
        <v>1.5462748001693094E-2</v>
      </c>
      <c r="AG40" s="33">
        <f t="shared" si="4"/>
        <v>6.6584757680010695E-3</v>
      </c>
      <c r="AH40" s="34">
        <f>AG40*AE3</f>
        <v>0</v>
      </c>
      <c r="AI40" s="21"/>
    </row>
    <row r="41" spans="1:35" outlineLevel="1" x14ac:dyDescent="0.25">
      <c r="A41" s="30" t="s">
        <v>32</v>
      </c>
      <c r="B41" s="35" t="s">
        <v>37</v>
      </c>
      <c r="C41" s="31">
        <f>INDEX('Saturation Data'!$I$2:$W$236,MATCH(LEFT($A$1,2)&amp;$H41&amp;$I41,'Saturation Data'!$B$2:$B$236,0),MATCH(A2,'Saturation Data'!$I$1:$V$1,0))</f>
        <v>0.200325</v>
      </c>
      <c r="D41" s="32">
        <f>INDEX('UEC Data'!$I$2:$W$236,MATCH(LEFT($A$1,2)&amp;$H41&amp;$I41,'UEC Data'!$B$2:$B$236,0),MATCH(A2,'UEC Data'!$I$1:$V$1,0))</f>
        <v>6.7425642218597523E-2</v>
      </c>
      <c r="E41" s="33">
        <f t="shared" si="0"/>
        <v>1.3507041777440549E-2</v>
      </c>
      <c r="F41" s="34">
        <f>E41*C3</f>
        <v>1.4000170081577834</v>
      </c>
      <c r="G41" s="21"/>
      <c r="H41" s="30" t="s">
        <v>32</v>
      </c>
      <c r="I41" s="35" t="s">
        <v>37</v>
      </c>
      <c r="J41" s="31">
        <f>INDEX('Saturation Data'!$I$2:$W$236,MATCH(LEFT($H$1,2)&amp;$H41&amp;$I41,'Saturation Data'!$B$2:$B$236,0),MATCH(H2,'Saturation Data'!$I$1:$V$1,0))</f>
        <v>0.430614</v>
      </c>
      <c r="K41" s="32">
        <f>INDEX('UEC Data'!$I$2:$W$236,MATCH(LEFT($H$1,2)&amp;$H41&amp;$I41,'UEC Data'!$B$2:$B$236,0),MATCH(H2,'UEC Data'!$I$1:$V$1,0))</f>
        <v>4.2399032670623185E-2</v>
      </c>
      <c r="L41" s="33">
        <f t="shared" si="1"/>
        <v>1.8257617054427733E-2</v>
      </c>
      <c r="M41" s="34">
        <f>L41*J3</f>
        <v>9.9545595093666742E-2</v>
      </c>
      <c r="N41" s="21"/>
      <c r="O41" s="30" t="s">
        <v>32</v>
      </c>
      <c r="P41" s="35" t="s">
        <v>37</v>
      </c>
      <c r="Q41" s="31">
        <f>INDEX('Saturation Data'!$I$2:$W$236,MATCH(LEFT($O$1,2)&amp;$H41&amp;$I41,'Saturation Data'!$B$2:$B$236,0),MATCH(O2,'Saturation Data'!$I$1:$V$1,0))</f>
        <v>0.200325</v>
      </c>
      <c r="R41" s="32">
        <f>INDEX('UEC Data'!$I$2:$W$236,MATCH(LEFT($O$1,2)&amp;$H41&amp;$I41,'UEC Data'!$B$2:$B$236,0),MATCH(O2,'UEC Data'!$I$1:$V$1,0))</f>
        <v>6.7425642218597523E-2</v>
      </c>
      <c r="S41" s="33">
        <f t="shared" si="2"/>
        <v>1.3507041777440549E-2</v>
      </c>
      <c r="T41" s="34">
        <f>S41*Q3</f>
        <v>0.3255910776706798</v>
      </c>
      <c r="U41" s="21"/>
      <c r="V41" s="30" t="s">
        <v>32</v>
      </c>
      <c r="W41" s="35" t="s">
        <v>37</v>
      </c>
      <c r="X41" s="31">
        <f>INDEX('Saturation Data'!$I$2:$W$236,MATCH(LEFT($V$1,2)&amp;$H41&amp;$I41,'Saturation Data'!$B$2:$B$236,0),MATCH(V2,'Saturation Data'!$I$1:$V$1,0))</f>
        <v>0.200325</v>
      </c>
      <c r="Y41" s="32">
        <f>INDEX('UEC Data'!$I$2:$W$236,MATCH(LEFT($V$1,2)&amp;$H41&amp;$I41,'UEC Data'!$B$2:$B$236,0),MATCH(V2,'UEC Data'!$I$1:$V$1,0))</f>
        <v>6.7425642218597523E-2</v>
      </c>
      <c r="Z41" s="33">
        <f t="shared" si="3"/>
        <v>1.3507041777440549E-2</v>
      </c>
      <c r="AA41" s="34">
        <f>Z41*X3</f>
        <v>2.5125579200210982E-2</v>
      </c>
      <c r="AB41" s="21"/>
      <c r="AC41" s="30" t="s">
        <v>32</v>
      </c>
      <c r="AD41" s="35" t="s">
        <v>37</v>
      </c>
      <c r="AE41" s="31">
        <f>INDEX('Saturation Data'!$I$2:$W$236,MATCH(LEFT($AC$1,2)&amp;$H41&amp;$I41,'Saturation Data'!$B$2:$B$236,0),MATCH(AC2,'Saturation Data'!$I$1:$V$1,0))</f>
        <v>0.430614</v>
      </c>
      <c r="AF41" s="32">
        <f>INDEX('UEC Data'!$I$2:$W$236,MATCH(LEFT($AC$1,2)&amp;$H41&amp;$I41,'UEC Data'!$B$2:$B$236,0),MATCH(AC2,'UEC Data'!$I$1:$V$1,0))</f>
        <v>4.082742857142857E-2</v>
      </c>
      <c r="AG41" s="33">
        <f t="shared" si="4"/>
        <v>1.7580862326857141E-2</v>
      </c>
      <c r="AH41" s="34">
        <f>AG41*AE3</f>
        <v>0</v>
      </c>
      <c r="AI41" s="21"/>
    </row>
    <row r="42" spans="1:35" outlineLevel="1" x14ac:dyDescent="0.25">
      <c r="A42" s="30" t="s">
        <v>32</v>
      </c>
      <c r="B42" s="35" t="s">
        <v>184</v>
      </c>
      <c r="C42" s="31">
        <f>INDEX('Saturation Data'!$I$2:$W$236,MATCH(LEFT($A$1,2)&amp;$H42&amp;$I42,'Saturation Data'!$B$2:$B$236,0),MATCH(A2,'Saturation Data'!$I$1:$V$1,0))</f>
        <v>0.200325</v>
      </c>
      <c r="D42" s="32">
        <f>INDEX('UEC Data'!$I$2:$W$236,MATCH(LEFT($A$1,2)&amp;$H42&amp;$I42,'UEC Data'!$B$2:$B$236,0),MATCH(A2,'UEC Data'!$I$1:$V$1,0))</f>
        <v>7.2871245251898489E-2</v>
      </c>
      <c r="E42" s="33">
        <f t="shared" si="0"/>
        <v>1.4597932205086565E-2</v>
      </c>
      <c r="F42" s="34">
        <f>E42*C3</f>
        <v>1.5130887804900328</v>
      </c>
      <c r="G42" s="21"/>
      <c r="H42" s="30" t="s">
        <v>32</v>
      </c>
      <c r="I42" s="35" t="s">
        <v>184</v>
      </c>
      <c r="J42" s="31">
        <f>INDEX('Saturation Data'!$I$2:$W$236,MATCH(LEFT($H$1,2)&amp;$H42&amp;$I42,'Saturation Data'!$B$2:$B$236,0),MATCH(H2,'Saturation Data'!$I$1:$V$1,0))</f>
        <v>0.430614</v>
      </c>
      <c r="K42" s="32">
        <f>INDEX('UEC Data'!$I$2:$W$236,MATCH(LEFT($H$1,2)&amp;$H42&amp;$I42,'UEC Data'!$B$2:$B$236,0),MATCH(H2,'UEC Data'!$I$1:$V$1,0))</f>
        <v>4.5823372333145346E-2</v>
      </c>
      <c r="L42" s="33">
        <f t="shared" si="1"/>
        <v>1.9732185653865048E-2</v>
      </c>
      <c r="M42" s="34">
        <f>L42*J3</f>
        <v>0.10758535232484517</v>
      </c>
      <c r="N42" s="21"/>
      <c r="O42" s="30" t="s">
        <v>32</v>
      </c>
      <c r="P42" s="35" t="s">
        <v>184</v>
      </c>
      <c r="Q42" s="31">
        <f>INDEX('Saturation Data'!$I$2:$W$236,MATCH(LEFT($O$1,2)&amp;$H42&amp;$I42,'Saturation Data'!$B$2:$B$236,0),MATCH(O2,'Saturation Data'!$I$1:$V$1,0))</f>
        <v>0.200325</v>
      </c>
      <c r="R42" s="32">
        <f>INDEX('UEC Data'!$I$2:$W$236,MATCH(LEFT($O$1,2)&amp;$H42&amp;$I42,'UEC Data'!$B$2:$B$236,0),MATCH(O2,'UEC Data'!$I$1:$V$1,0))</f>
        <v>7.2871245251898489E-2</v>
      </c>
      <c r="S42" s="33">
        <f t="shared" si="2"/>
        <v>1.4597932205086565E-2</v>
      </c>
      <c r="T42" s="34">
        <f>S42*Q3</f>
        <v>0.35188730121173112</v>
      </c>
      <c r="U42" s="21"/>
      <c r="V42" s="30" t="s">
        <v>32</v>
      </c>
      <c r="W42" s="35" t="s">
        <v>184</v>
      </c>
      <c r="X42" s="31">
        <f>INDEX('Saturation Data'!$I$2:$W$236,MATCH(LEFT($V$1,2)&amp;$H42&amp;$I42,'Saturation Data'!$B$2:$B$236,0),MATCH(V2,'Saturation Data'!$I$1:$V$1,0))</f>
        <v>0.200325</v>
      </c>
      <c r="Y42" s="32">
        <f>INDEX('UEC Data'!$I$2:$W$236,MATCH(LEFT($V$1,2)&amp;$H42&amp;$I42,'UEC Data'!$B$2:$B$236,0),MATCH(V2,'UEC Data'!$I$1:$V$1,0))</f>
        <v>7.2871245251898489E-2</v>
      </c>
      <c r="Z42" s="33">
        <f t="shared" si="3"/>
        <v>1.4597932205086565E-2</v>
      </c>
      <c r="AA42" s="34">
        <f>Z42*X3</f>
        <v>2.7154835812443493E-2</v>
      </c>
      <c r="AB42" s="21"/>
      <c r="AC42" s="30" t="s">
        <v>32</v>
      </c>
      <c r="AD42" s="35" t="s">
        <v>184</v>
      </c>
      <c r="AE42" s="31">
        <f>INDEX('Saturation Data'!$I$2:$W$236,MATCH(LEFT($AC$1,2)&amp;$H42&amp;$I42,'Saturation Data'!$B$2:$B$236,0),MATCH(AC2,'Saturation Data'!$I$1:$V$1,0))</f>
        <v>0.430614</v>
      </c>
      <c r="AF42" s="32">
        <f>INDEX('UEC Data'!$I$2:$W$236,MATCH(LEFT($AC$1,2)&amp;$H42&amp;$I42,'UEC Data'!$B$2:$B$236,0),MATCH(AC2,'UEC Data'!$I$1:$V$1,0))</f>
        <v>9.0266693877551027E-2</v>
      </c>
      <c r="AG42" s="33">
        <f t="shared" si="4"/>
        <v>3.8870102117387756E-2</v>
      </c>
      <c r="AH42" s="34">
        <f>AG42*AE3</f>
        <v>0</v>
      </c>
      <c r="AI42" s="21"/>
    </row>
    <row r="43" spans="1:35" outlineLevel="1" x14ac:dyDescent="0.25">
      <c r="A43" s="30" t="s">
        <v>38</v>
      </c>
      <c r="B43" s="30" t="s">
        <v>39</v>
      </c>
      <c r="C43" s="31">
        <f>INDEX('Saturation Data'!$I$2:$W$236,MATCH(LEFT($A$1,2)&amp;$H43&amp;$I43,'Saturation Data'!$B$2:$B$236,0),MATCH(A2,'Saturation Data'!$I$1:$V$1,0))</f>
        <v>1</v>
      </c>
      <c r="D43" s="32">
        <f>INDEX('UEC Data'!$I$2:$W$236,MATCH(LEFT($A$1,2)&amp;$H43&amp;$I43,'UEC Data'!$B$2:$B$236,0),MATCH(A2,'UEC Data'!$I$1:$V$1,0))</f>
        <v>0.91567132337382984</v>
      </c>
      <c r="E43" s="33">
        <f t="shared" si="0"/>
        <v>0.91567132337382984</v>
      </c>
      <c r="F43" s="34">
        <f>E43*C3</f>
        <v>94.910154845810013</v>
      </c>
      <c r="G43" s="21"/>
      <c r="H43" s="30" t="s">
        <v>38</v>
      </c>
      <c r="I43" s="30" t="s">
        <v>39</v>
      </c>
      <c r="J43" s="31">
        <f>INDEX('Saturation Data'!$I$2:$W$236,MATCH(LEFT($H$1,2)&amp;$H43&amp;$I43,'Saturation Data'!$B$2:$B$236,0),MATCH(H2,'Saturation Data'!$I$1:$V$1,0))</f>
        <v>1</v>
      </c>
      <c r="K43" s="32">
        <f>INDEX('UEC Data'!$I$2:$W$236,MATCH(LEFT($H$1,2)&amp;$H43&amp;$I43,'UEC Data'!$B$2:$B$236,0),MATCH(H2,'UEC Data'!$I$1:$V$1,0))</f>
        <v>1.4928688317473096</v>
      </c>
      <c r="L43" s="33">
        <f t="shared" si="1"/>
        <v>1.4928688317473096</v>
      </c>
      <c r="M43" s="34">
        <f>L43*J3</f>
        <v>8.1395351764721831</v>
      </c>
      <c r="N43" s="21"/>
      <c r="O43" s="30" t="s">
        <v>38</v>
      </c>
      <c r="P43" s="30" t="s">
        <v>39</v>
      </c>
      <c r="Q43" s="31">
        <f>INDEX('Saturation Data'!$I$2:$W$236,MATCH(LEFT($O$1,2)&amp;$H43&amp;$I43,'Saturation Data'!$B$2:$B$236,0),MATCH(O2,'Saturation Data'!$I$1:$V$1,0))</f>
        <v>1</v>
      </c>
      <c r="R43" s="32">
        <f>INDEX('UEC Data'!$I$2:$W$236,MATCH(LEFT($O$1,2)&amp;$H43&amp;$I43,'UEC Data'!$B$2:$B$236,0),MATCH(O2,'UEC Data'!$I$1:$V$1,0))</f>
        <v>1.5812293142670648</v>
      </c>
      <c r="S43" s="33">
        <f t="shared" si="2"/>
        <v>1.5812293142670648</v>
      </c>
      <c r="T43" s="34">
        <f>S43*Q3</f>
        <v>38.115981645704196</v>
      </c>
      <c r="U43" s="21"/>
      <c r="V43" s="30" t="s">
        <v>38</v>
      </c>
      <c r="W43" s="30" t="s">
        <v>39</v>
      </c>
      <c r="X43" s="31">
        <f>INDEX('Saturation Data'!$I$2:$W$236,MATCH(LEFT($V$1,2)&amp;$H43&amp;$I43,'Saturation Data'!$B$2:$B$236,0),MATCH(V2,'Saturation Data'!$I$1:$V$1,0))</f>
        <v>1</v>
      </c>
      <c r="Y43" s="32">
        <f>INDEX('UEC Data'!$I$2:$W$236,MATCH(LEFT($V$1,2)&amp;$H43&amp;$I43,'UEC Data'!$B$2:$B$236,0),MATCH(V2,'UEC Data'!$I$1:$V$1,0))</f>
        <v>1.1813066631516491</v>
      </c>
      <c r="Z43" s="33">
        <f t="shared" si="3"/>
        <v>1.1813066631516491</v>
      </c>
      <c r="AA43" s="34">
        <f>Z43*X3</f>
        <v>2.1974474214129494</v>
      </c>
      <c r="AB43" s="21"/>
      <c r="AC43" s="30" t="s">
        <v>38</v>
      </c>
      <c r="AD43" s="30" t="s">
        <v>39</v>
      </c>
      <c r="AE43" s="31">
        <f>INDEX('Saturation Data'!$I$2:$W$236,MATCH(LEFT($AC$1,2)&amp;$H43&amp;$I43,'Saturation Data'!$B$2:$B$236,0),MATCH(AC2,'Saturation Data'!$I$1:$V$1,0))</f>
        <v>1</v>
      </c>
      <c r="AF43" s="32">
        <f>INDEX('UEC Data'!$I$2:$W$236,MATCH(LEFT($AC$1,2)&amp;$H43&amp;$I43,'UEC Data'!$B$2:$B$236,0),MATCH(AC2,'UEC Data'!$I$1:$V$1,0))</f>
        <v>1.5133597330576782</v>
      </c>
      <c r="AG43" s="33">
        <f t="shared" si="4"/>
        <v>1.5133597330576782</v>
      </c>
      <c r="AH43" s="34">
        <f>AG43*AE3</f>
        <v>0</v>
      </c>
      <c r="AI43" s="21"/>
    </row>
    <row r="44" spans="1:35" outlineLevel="1" x14ac:dyDescent="0.25">
      <c r="A44" s="30" t="s">
        <v>38</v>
      </c>
      <c r="B44" s="30" t="s">
        <v>40</v>
      </c>
      <c r="C44" s="31">
        <f>INDEX('Saturation Data'!$I$2:$W$236,MATCH(LEFT($A$1,2)&amp;$H44&amp;$I44,'Saturation Data'!$B$2:$B$236,0),MATCH(A2,'Saturation Data'!$I$1:$V$1,0))</f>
        <v>1</v>
      </c>
      <c r="D44" s="32">
        <f>INDEX('UEC Data'!$I$2:$W$236,MATCH(LEFT($A$1,2)&amp;$H44&amp;$I44,'UEC Data'!$B$2:$B$236,0),MATCH(A2,'UEC Data'!$I$1:$V$1,0))</f>
        <v>0.19471979113918722</v>
      </c>
      <c r="E44" s="33">
        <f t="shared" si="0"/>
        <v>0.19471979113918722</v>
      </c>
      <c r="F44" s="34">
        <f>E44*C3</f>
        <v>20.182881189803386</v>
      </c>
      <c r="G44" s="21"/>
      <c r="H44" s="30" t="s">
        <v>38</v>
      </c>
      <c r="I44" s="30" t="s">
        <v>40</v>
      </c>
      <c r="J44" s="31">
        <f>INDEX('Saturation Data'!$I$2:$W$236,MATCH(LEFT($H$1,2)&amp;$H44&amp;$I44,'Saturation Data'!$B$2:$B$236,0),MATCH(H2,'Saturation Data'!$I$1:$V$1,0))</f>
        <v>1</v>
      </c>
      <c r="K44" s="32">
        <f>INDEX('UEC Data'!$I$2:$W$236,MATCH(LEFT($H$1,2)&amp;$H44&amp;$I44,'UEC Data'!$B$2:$B$236,0),MATCH(H2,'UEC Data'!$I$1:$V$1,0))</f>
        <v>0.37456194749933136</v>
      </c>
      <c r="L44" s="33">
        <f t="shared" si="1"/>
        <v>0.37456194749933136</v>
      </c>
      <c r="M44" s="34">
        <f>L44*J3</f>
        <v>2.0422156874092892</v>
      </c>
      <c r="N44" s="21"/>
      <c r="O44" s="30" t="s">
        <v>38</v>
      </c>
      <c r="P44" s="30" t="s">
        <v>40</v>
      </c>
      <c r="Q44" s="31">
        <f>INDEX('Saturation Data'!$I$2:$W$236,MATCH(LEFT($O$1,2)&amp;$H44&amp;$I44,'Saturation Data'!$B$2:$B$236,0),MATCH(O2,'Saturation Data'!$I$1:$V$1,0))</f>
        <v>1</v>
      </c>
      <c r="R44" s="32">
        <f>INDEX('UEC Data'!$I$2:$W$236,MATCH(LEFT($O$1,2)&amp;$H44&amp;$I44,'UEC Data'!$B$2:$B$236,0),MATCH(O2,'UEC Data'!$I$1:$V$1,0))</f>
        <v>0.33625235819637206</v>
      </c>
      <c r="S44" s="33">
        <f t="shared" si="2"/>
        <v>0.33625235819637206</v>
      </c>
      <c r="T44" s="34">
        <f>S44*Q3</f>
        <v>8.1054585806730035</v>
      </c>
      <c r="U44" s="21"/>
      <c r="V44" s="30" t="s">
        <v>38</v>
      </c>
      <c r="W44" s="30" t="s">
        <v>40</v>
      </c>
      <c r="X44" s="31">
        <f>INDEX('Saturation Data'!$I$2:$W$236,MATCH(LEFT($V$1,2)&amp;$H44&amp;$I44,'Saturation Data'!$B$2:$B$236,0),MATCH(V2,'Saturation Data'!$I$1:$V$1,0))</f>
        <v>1</v>
      </c>
      <c r="Y44" s="32">
        <f>INDEX('UEC Data'!$I$2:$W$236,MATCH(LEFT($V$1,2)&amp;$H44&amp;$I44,'UEC Data'!$B$2:$B$236,0),MATCH(V2,'UEC Data'!$I$1:$V$1,0))</f>
        <v>0.41114118606190098</v>
      </c>
      <c r="Z44" s="33">
        <f t="shared" si="3"/>
        <v>0.41114118606190098</v>
      </c>
      <c r="AA44" s="34">
        <f>Z44*X3</f>
        <v>0.76479814033894511</v>
      </c>
      <c r="AB44" s="21"/>
      <c r="AC44" s="30" t="s">
        <v>38</v>
      </c>
      <c r="AD44" s="30" t="s">
        <v>40</v>
      </c>
      <c r="AE44" s="31">
        <f>INDEX('Saturation Data'!$I$2:$W$236,MATCH(LEFT($AC$1,2)&amp;$H44&amp;$I44,'Saturation Data'!$B$2:$B$236,0),MATCH(AC2,'Saturation Data'!$I$1:$V$1,0))</f>
        <v>1</v>
      </c>
      <c r="AF44" s="32">
        <f>INDEX('UEC Data'!$I$2:$W$236,MATCH(LEFT($AC$1,2)&amp;$H44&amp;$I44,'UEC Data'!$B$2:$B$236,0),MATCH(AC2,'UEC Data'!$I$1:$V$1,0))</f>
        <v>0.32181972244547558</v>
      </c>
      <c r="AG44" s="33">
        <f t="shared" si="4"/>
        <v>0.32181972244547558</v>
      </c>
      <c r="AH44" s="34">
        <f>AG44*AE3</f>
        <v>0</v>
      </c>
      <c r="AI44" s="21"/>
    </row>
    <row r="45" spans="1:35" outlineLevel="1" x14ac:dyDescent="0.25">
      <c r="A45" s="30" t="s">
        <v>38</v>
      </c>
      <c r="B45" s="30" t="s">
        <v>41</v>
      </c>
      <c r="C45" s="31">
        <f>INDEX('Saturation Data'!$I$2:$W$236,MATCH(LEFT($A$1,2)&amp;$H45&amp;$I45,'Saturation Data'!$B$2:$B$236,0),MATCH(A2,'Saturation Data'!$I$1:$V$1,0))</f>
        <v>1</v>
      </c>
      <c r="D45" s="32">
        <f>INDEX('UEC Data'!$I$2:$W$236,MATCH(LEFT($A$1,2)&amp;$H45&amp;$I45,'UEC Data'!$B$2:$B$236,0),MATCH(A2,'UEC Data'!$I$1:$V$1,0))</f>
        <v>1.0868481187343169</v>
      </c>
      <c r="E45" s="33">
        <f t="shared" si="0"/>
        <v>1.0868481187343169</v>
      </c>
      <c r="F45" s="34">
        <f>E45*C3</f>
        <v>112.6527833839767</v>
      </c>
      <c r="G45" s="21"/>
      <c r="H45" s="30" t="s">
        <v>38</v>
      </c>
      <c r="I45" s="30" t="s">
        <v>41</v>
      </c>
      <c r="J45" s="31">
        <f>INDEX('Saturation Data'!$I$2:$W$236,MATCH(LEFT($H$1,2)&amp;$H45&amp;$I45,'Saturation Data'!$B$2:$B$236,0),MATCH(H2,'Saturation Data'!$I$1:$V$1,0))</f>
        <v>1</v>
      </c>
      <c r="K45" s="32">
        <f>INDEX('UEC Data'!$I$2:$W$236,MATCH(LEFT($H$1,2)&amp;$H45&amp;$I45,'UEC Data'!$B$2:$B$236,0),MATCH(H2,'UEC Data'!$I$1:$V$1,0))</f>
        <v>1.1063208307872636</v>
      </c>
      <c r="L45" s="33">
        <f t="shared" si="1"/>
        <v>1.1063208307872636</v>
      </c>
      <c r="M45" s="34">
        <f>L45*J3</f>
        <v>6.0319681991867604</v>
      </c>
      <c r="N45" s="21"/>
      <c r="O45" s="30" t="s">
        <v>38</v>
      </c>
      <c r="P45" s="30" t="s">
        <v>41</v>
      </c>
      <c r="Q45" s="31">
        <f>INDEX('Saturation Data'!$I$2:$W$236,MATCH(LEFT($O$1,2)&amp;$H45&amp;$I45,'Saturation Data'!$B$2:$B$236,0),MATCH(O2,'Saturation Data'!$I$1:$V$1,0))</f>
        <v>1</v>
      </c>
      <c r="R45" s="32">
        <f>INDEX('UEC Data'!$I$2:$W$236,MATCH(LEFT($O$1,2)&amp;$H45&amp;$I45,'UEC Data'!$B$2:$B$236,0),MATCH(O2,'UEC Data'!$I$1:$V$1,0))</f>
        <v>1.026057433497539</v>
      </c>
      <c r="S45" s="33">
        <f t="shared" si="2"/>
        <v>1.026057433497539</v>
      </c>
      <c r="T45" s="34">
        <f>S45*Q3</f>
        <v>24.733405806328939</v>
      </c>
      <c r="U45" s="21"/>
      <c r="V45" s="30" t="s">
        <v>38</v>
      </c>
      <c r="W45" s="30" t="s">
        <v>41</v>
      </c>
      <c r="X45" s="31">
        <f>INDEX('Saturation Data'!$I$2:$W$236,MATCH(LEFT($V$1,2)&amp;$H45&amp;$I45,'Saturation Data'!$B$2:$B$236,0),MATCH(V2,'Saturation Data'!$I$1:$V$1,0))</f>
        <v>1</v>
      </c>
      <c r="Y45" s="32">
        <f>INDEX('UEC Data'!$I$2:$W$236,MATCH(LEFT($V$1,2)&amp;$H45&amp;$I45,'UEC Data'!$B$2:$B$236,0),MATCH(V2,'UEC Data'!$I$1:$V$1,0))</f>
        <v>1.2546559072642112</v>
      </c>
      <c r="Z45" s="33">
        <f t="shared" si="3"/>
        <v>1.2546559072642112</v>
      </c>
      <c r="AA45" s="34">
        <f>Z45*X3</f>
        <v>2.3338904910793117</v>
      </c>
      <c r="AB45" s="21"/>
      <c r="AC45" s="30" t="s">
        <v>38</v>
      </c>
      <c r="AD45" s="30" t="s">
        <v>41</v>
      </c>
      <c r="AE45" s="31">
        <f>INDEX('Saturation Data'!$I$2:$W$236,MATCH(LEFT($AC$1,2)&amp;$H45&amp;$I45,'Saturation Data'!$B$2:$B$236,0),MATCH(AC2,'Saturation Data'!$I$1:$V$1,0))</f>
        <v>1</v>
      </c>
      <c r="AF45" s="32">
        <f>INDEX('UEC Data'!$I$2:$W$236,MATCH(LEFT($AC$1,2)&amp;$H45&amp;$I45,'UEC Data'!$B$2:$B$236,0),MATCH(AC2,'UEC Data'!$I$1:$V$1,0))</f>
        <v>1.1929325868509848</v>
      </c>
      <c r="AG45" s="33">
        <f t="shared" si="4"/>
        <v>1.1929325868509848</v>
      </c>
      <c r="AH45" s="34">
        <f>AG45*AE3</f>
        <v>0</v>
      </c>
      <c r="AI45" s="21"/>
    </row>
    <row r="46" spans="1:35" outlineLevel="1" x14ac:dyDescent="0.25">
      <c r="A46" s="30" t="s">
        <v>38</v>
      </c>
      <c r="B46" s="30" t="s">
        <v>42</v>
      </c>
      <c r="C46" s="31">
        <f>INDEX('Saturation Data'!$I$2:$W$236,MATCH(LEFT($A$1,2)&amp;$H46&amp;$I46,'Saturation Data'!$B$2:$B$236,0),MATCH(A2,'Saturation Data'!$I$1:$V$1,0))</f>
        <v>1</v>
      </c>
      <c r="D46" s="32">
        <f>INDEX('UEC Data'!$I$2:$W$236,MATCH(LEFT($A$1,2)&amp;$H46&amp;$I46,'UEC Data'!$B$2:$B$236,0),MATCH(A2,'UEC Data'!$I$1:$V$1,0))</f>
        <v>0.15461247748109827</v>
      </c>
      <c r="E46" s="33">
        <f t="shared" si="0"/>
        <v>0.15461247748109827</v>
      </c>
      <c r="F46" s="34">
        <f>E46*C3</f>
        <v>16.025722116924324</v>
      </c>
      <c r="G46" s="21"/>
      <c r="H46" s="30" t="s">
        <v>38</v>
      </c>
      <c r="I46" s="30" t="s">
        <v>42</v>
      </c>
      <c r="J46" s="31">
        <f>INDEX('Saturation Data'!$I$2:$W$236,MATCH(LEFT($H$1,2)&amp;$H46&amp;$I46,'Saturation Data'!$B$2:$B$236,0),MATCH(H2,'Saturation Data'!$I$1:$V$1,0))</f>
        <v>1</v>
      </c>
      <c r="K46" s="32">
        <f>INDEX('UEC Data'!$I$2:$W$236,MATCH(LEFT($H$1,2)&amp;$H46&amp;$I46,'UEC Data'!$B$2:$B$236,0),MATCH(H2,'UEC Data'!$I$1:$V$1,0))</f>
        <v>0.31077251055076155</v>
      </c>
      <c r="L46" s="33">
        <f t="shared" si="1"/>
        <v>0.31077251055076155</v>
      </c>
      <c r="M46" s="34">
        <f>L46*J3</f>
        <v>1.6944179741148613</v>
      </c>
      <c r="N46" s="21"/>
      <c r="O46" s="30" t="s">
        <v>38</v>
      </c>
      <c r="P46" s="30" t="s">
        <v>42</v>
      </c>
      <c r="Q46" s="31">
        <f>INDEX('Saturation Data'!$I$2:$W$236,MATCH(LEFT($O$1,2)&amp;$H46&amp;$I46,'Saturation Data'!$B$2:$B$236,0),MATCH(O2,'Saturation Data'!$I$1:$V$1,0))</f>
        <v>1</v>
      </c>
      <c r="R46" s="32">
        <f>INDEX('UEC Data'!$I$2:$W$236,MATCH(LEFT($O$1,2)&amp;$H46&amp;$I46,'UEC Data'!$B$2:$B$236,0),MATCH(O2,'UEC Data'!$I$1:$V$1,0))</f>
        <v>0.26699294332357187</v>
      </c>
      <c r="S46" s="33">
        <f t="shared" si="2"/>
        <v>0.26699294332357187</v>
      </c>
      <c r="T46" s="34">
        <f>S46*Q3</f>
        <v>6.4359407174100696</v>
      </c>
      <c r="U46" s="21"/>
      <c r="V46" s="30" t="s">
        <v>38</v>
      </c>
      <c r="W46" s="30" t="s">
        <v>42</v>
      </c>
      <c r="X46" s="31">
        <f>INDEX('Saturation Data'!$I$2:$W$236,MATCH(LEFT($V$1,2)&amp;$H46&amp;$I46,'Saturation Data'!$B$2:$B$236,0),MATCH(V2,'Saturation Data'!$I$1:$V$1,0))</f>
        <v>1</v>
      </c>
      <c r="Y46" s="32">
        <f>INDEX('UEC Data'!$I$2:$W$236,MATCH(LEFT($V$1,2)&amp;$H46&amp;$I46,'UEC Data'!$B$2:$B$236,0),MATCH(V2,'UEC Data'!$I$1:$V$1,0))</f>
        <v>0.34112215465641454</v>
      </c>
      <c r="Z46" s="33">
        <f t="shared" si="3"/>
        <v>0.34112215465641454</v>
      </c>
      <c r="AA46" s="34">
        <f>Z46*X3</f>
        <v>0.63454987812960351</v>
      </c>
      <c r="AB46" s="21"/>
      <c r="AC46" s="30" t="s">
        <v>38</v>
      </c>
      <c r="AD46" s="30" t="s">
        <v>42</v>
      </c>
      <c r="AE46" s="31">
        <f>INDEX('Saturation Data'!$I$2:$W$236,MATCH(LEFT($AC$1,2)&amp;$H46&amp;$I46,'Saturation Data'!$B$2:$B$236,0),MATCH(AC2,'Saturation Data'!$I$1:$V$1,0))</f>
        <v>1</v>
      </c>
      <c r="AF46" s="32">
        <f>INDEX('UEC Data'!$I$2:$W$236,MATCH(LEFT($AC$1,2)&amp;$H46&amp;$I46,'UEC Data'!$B$2:$B$236,0),MATCH(AC2,'UEC Data'!$I$1:$V$1,0))</f>
        <v>0.25553306265621173</v>
      </c>
      <c r="AG46" s="33">
        <f t="shared" si="4"/>
        <v>0.25553306265621173</v>
      </c>
      <c r="AH46" s="34">
        <f>AG46*AE3</f>
        <v>0</v>
      </c>
      <c r="AI46" s="21"/>
    </row>
    <row r="47" spans="1:35" outlineLevel="1" x14ac:dyDescent="0.25">
      <c r="A47" s="30" t="s">
        <v>38</v>
      </c>
      <c r="B47" s="30" t="s">
        <v>43</v>
      </c>
      <c r="C47" s="31">
        <f>INDEX('Saturation Data'!$I$2:$W$236,MATCH(LEFT($A$1,2)&amp;$H47&amp;$I47,'Saturation Data'!$B$2:$B$236,0),MATCH(A2,'Saturation Data'!$I$1:$V$1,0))</f>
        <v>1</v>
      </c>
      <c r="D47" s="32">
        <f>INDEX('UEC Data'!$I$2:$W$236,MATCH(LEFT($A$1,2)&amp;$H47&amp;$I47,'UEC Data'!$B$2:$B$236,0),MATCH(A2,'UEC Data'!$I$1:$V$1,0))</f>
        <v>3.482423645320204E-2</v>
      </c>
      <c r="E47" s="33">
        <f t="shared" si="0"/>
        <v>3.482423645320204E-2</v>
      </c>
      <c r="F47" s="34">
        <f>E47*C3</f>
        <v>3.6095633769357929</v>
      </c>
      <c r="G47" s="21"/>
      <c r="H47" s="30" t="s">
        <v>38</v>
      </c>
      <c r="I47" s="30" t="s">
        <v>43</v>
      </c>
      <c r="J47" s="31">
        <f>INDEX('Saturation Data'!$I$2:$W$236,MATCH(LEFT($H$1,2)&amp;$H47&amp;$I47,'Saturation Data'!$B$2:$B$236,0),MATCH(H2,'Saturation Data'!$I$1:$V$1,0))</f>
        <v>1</v>
      </c>
      <c r="K47" s="32">
        <f>INDEX('UEC Data'!$I$2:$W$236,MATCH(LEFT($H$1,2)&amp;$H47&amp;$I47,'UEC Data'!$B$2:$B$236,0),MATCH(H2,'UEC Data'!$I$1:$V$1,0))</f>
        <v>5.8281241982507406E-2</v>
      </c>
      <c r="L47" s="33">
        <f t="shared" si="1"/>
        <v>5.8281241982507406E-2</v>
      </c>
      <c r="M47" s="34">
        <f>L47*J3</f>
        <v>0.31776550568737622</v>
      </c>
      <c r="N47" s="21"/>
      <c r="O47" s="30" t="s">
        <v>38</v>
      </c>
      <c r="P47" s="30" t="s">
        <v>43</v>
      </c>
      <c r="Q47" s="31">
        <f>INDEX('Saturation Data'!$I$2:$W$236,MATCH(LEFT($O$1,2)&amp;$H47&amp;$I47,'Saturation Data'!$B$2:$B$236,0),MATCH(O2,'Saturation Data'!$I$1:$V$1,0))</f>
        <v>1</v>
      </c>
      <c r="R47" s="32">
        <f>INDEX('UEC Data'!$I$2:$W$236,MATCH(LEFT($O$1,2)&amp;$H47&amp;$I47,'UEC Data'!$B$2:$B$236,0),MATCH(O2,'UEC Data'!$I$1:$V$1,0))</f>
        <v>5.9684871921182388E-2</v>
      </c>
      <c r="S47" s="33">
        <f t="shared" si="2"/>
        <v>5.9684871921182388E-2</v>
      </c>
      <c r="T47" s="34">
        <f>S47*Q3</f>
        <v>1.4387207865093765</v>
      </c>
      <c r="U47" s="21"/>
      <c r="V47" s="30" t="s">
        <v>38</v>
      </c>
      <c r="W47" s="30" t="s">
        <v>43</v>
      </c>
      <c r="X47" s="31">
        <f>INDEX('Saturation Data'!$I$2:$W$236,MATCH(LEFT($V$1,2)&amp;$H47&amp;$I47,'Saturation Data'!$B$2:$B$236,0),MATCH(V2,'Saturation Data'!$I$1:$V$1,0))</f>
        <v>1</v>
      </c>
      <c r="Y47" s="32">
        <f>INDEX('UEC Data'!$I$2:$W$236,MATCH(LEFT($V$1,2)&amp;$H47&amp;$I47,'UEC Data'!$B$2:$B$236,0),MATCH(V2,'UEC Data'!$I$1:$V$1,0))</f>
        <v>7.9999009852216904E-2</v>
      </c>
      <c r="Z47" s="33">
        <f t="shared" si="3"/>
        <v>7.9999009852216904E-2</v>
      </c>
      <c r="AA47" s="34">
        <f>Z47*X3</f>
        <v>0.14881285562746024</v>
      </c>
      <c r="AB47" s="21"/>
      <c r="AC47" s="30" t="s">
        <v>38</v>
      </c>
      <c r="AD47" s="30" t="s">
        <v>43</v>
      </c>
      <c r="AE47" s="31">
        <f>INDEX('Saturation Data'!$I$2:$W$236,MATCH(LEFT($AC$1,2)&amp;$H47&amp;$I47,'Saturation Data'!$B$2:$B$236,0),MATCH(AC2,'Saturation Data'!$I$1:$V$1,0))</f>
        <v>1</v>
      </c>
      <c r="AF47" s="32">
        <f>INDEX('UEC Data'!$I$2:$W$236,MATCH(LEFT($AC$1,2)&amp;$H47&amp;$I47,'UEC Data'!$B$2:$B$236,0),MATCH(AC2,'UEC Data'!$I$1:$V$1,0))</f>
        <v>5.7193478134110902E-2</v>
      </c>
      <c r="AG47" s="33">
        <f t="shared" si="4"/>
        <v>5.7193478134110902E-2</v>
      </c>
      <c r="AH47" s="34">
        <f>AG47*AE3</f>
        <v>0</v>
      </c>
      <c r="AI47" s="21"/>
    </row>
    <row r="48" spans="1:35" outlineLevel="1" x14ac:dyDescent="0.25">
      <c r="A48" s="30" t="s">
        <v>38</v>
      </c>
      <c r="B48" s="30" t="s">
        <v>44</v>
      </c>
      <c r="C48" s="31">
        <f>INDEX('Saturation Data'!$I$2:$W$236,MATCH(LEFT($A$1,2)&amp;$H48&amp;$I48,'Saturation Data'!$B$2:$B$236,0),MATCH(A2,'Saturation Data'!$I$1:$V$1,0))</f>
        <v>0.4</v>
      </c>
      <c r="D48" s="32">
        <f>INDEX('UEC Data'!$I$2:$W$236,MATCH(LEFT($A$1,2)&amp;$H48&amp;$I48,'UEC Data'!$B$2:$B$236,0),MATCH(A2,'UEC Data'!$I$1:$V$1,0))</f>
        <v>6.2320768671706482E-3</v>
      </c>
      <c r="E48" s="33">
        <f t="shared" si="0"/>
        <v>2.4928307468682596E-3</v>
      </c>
      <c r="F48" s="34">
        <f>E48*C3</f>
        <v>0.25838414521699621</v>
      </c>
      <c r="G48" s="21"/>
      <c r="H48" s="30" t="s">
        <v>38</v>
      </c>
      <c r="I48" s="30" t="s">
        <v>44</v>
      </c>
      <c r="J48" s="31">
        <f>INDEX('Saturation Data'!$I$2:$W$236,MATCH(LEFT($H$1,2)&amp;$H48&amp;$I48,'Saturation Data'!$B$2:$B$236,0),MATCH(H2,'Saturation Data'!$I$1:$V$1,0))</f>
        <v>0.4</v>
      </c>
      <c r="K48" s="32">
        <f>INDEX('UEC Data'!$I$2:$W$236,MATCH(LEFT($H$1,2)&amp;$H48&amp;$I48,'UEC Data'!$B$2:$B$236,0),MATCH(H2,'UEC Data'!$I$1:$V$1,0))</f>
        <v>5.0839722485082122E-3</v>
      </c>
      <c r="L48" s="33">
        <f t="shared" si="1"/>
        <v>2.0335888994032852E-3</v>
      </c>
      <c r="M48" s="34">
        <f>L48*J3</f>
        <v>1.1087691047714327E-2</v>
      </c>
      <c r="N48" s="21"/>
      <c r="O48" s="30" t="s">
        <v>38</v>
      </c>
      <c r="P48" s="30" t="s">
        <v>44</v>
      </c>
      <c r="Q48" s="31">
        <f>INDEX('Saturation Data'!$I$2:$W$236,MATCH(LEFT($O$1,2)&amp;$H48&amp;$I48,'Saturation Data'!$B$2:$B$236,0),MATCH(O2,'Saturation Data'!$I$1:$V$1,0))</f>
        <v>0.4</v>
      </c>
      <c r="R48" s="32">
        <f>INDEX('UEC Data'!$I$2:$W$236,MATCH(LEFT($O$1,2)&amp;$H48&amp;$I48,'UEC Data'!$B$2:$B$236,0),MATCH(O2,'UEC Data'!$I$1:$V$1,0))</f>
        <v>1.0442939615258925E-2</v>
      </c>
      <c r="S48" s="33">
        <f t="shared" si="2"/>
        <v>4.17717584610357E-3</v>
      </c>
      <c r="T48" s="34">
        <f>S48*Q3</f>
        <v>0.10069200997248351</v>
      </c>
      <c r="U48" s="21"/>
      <c r="V48" s="30" t="s">
        <v>38</v>
      </c>
      <c r="W48" s="30" t="s">
        <v>44</v>
      </c>
      <c r="X48" s="31">
        <f>INDEX('Saturation Data'!$I$2:$W$236,MATCH(LEFT($V$1,2)&amp;$H48&amp;$I48,'Saturation Data'!$B$2:$B$236,0),MATCH(V2,'Saturation Data'!$I$1:$V$1,0))</f>
        <v>0.4</v>
      </c>
      <c r="Y48" s="32">
        <f>INDEX('UEC Data'!$I$2:$W$236,MATCH(LEFT($V$1,2)&amp;$H48&amp;$I48,'UEC Data'!$B$2:$B$236,0),MATCH(V2,'UEC Data'!$I$1:$V$1,0))</f>
        <v>1.3643195303806014E-2</v>
      </c>
      <c r="Z48" s="33">
        <f t="shared" si="3"/>
        <v>5.4572781215224062E-3</v>
      </c>
      <c r="AA48" s="34">
        <f>Z48*X3</f>
        <v>1.0151539909271843E-2</v>
      </c>
      <c r="AB48" s="21"/>
      <c r="AC48" s="30" t="s">
        <v>38</v>
      </c>
      <c r="AD48" s="30" t="s">
        <v>44</v>
      </c>
      <c r="AE48" s="31">
        <f>INDEX('Saturation Data'!$I$2:$W$236,MATCH(LEFT($AC$1,2)&amp;$H48&amp;$I48,'Saturation Data'!$B$2:$B$236,0),MATCH(AC2,'Saturation Data'!$I$1:$V$1,0))</f>
        <v>0.4</v>
      </c>
      <c r="AF48" s="32">
        <f>INDEX('UEC Data'!$I$2:$W$236,MATCH(LEFT($AC$1,2)&amp;$H48&amp;$I48,'UEC Data'!$B$2:$B$236,0),MATCH(AC2,'UEC Data'!$I$1:$V$1,0))</f>
        <v>1.0068258766653519E-2</v>
      </c>
      <c r="AG48" s="33">
        <f t="shared" si="4"/>
        <v>4.0273035066614076E-3</v>
      </c>
      <c r="AH48" s="34">
        <f>AG48*AE3</f>
        <v>0</v>
      </c>
      <c r="AI48" s="21"/>
    </row>
    <row r="49" spans="1:35" outlineLevel="1" x14ac:dyDescent="0.25">
      <c r="A49" s="30" t="s">
        <v>45</v>
      </c>
      <c r="B49" s="30" t="s">
        <v>46</v>
      </c>
      <c r="C49" s="31">
        <f>INDEX('Saturation Data'!$I$2:$W$236,MATCH(LEFT($A$1,2)&amp;$H49&amp;$I49,'Saturation Data'!$B$2:$B$236,0),MATCH(A2,'Saturation Data'!$I$1:$V$1,0))</f>
        <v>0.8957499208271652</v>
      </c>
      <c r="D49" s="32">
        <f>INDEX('UEC Data'!$I$2:$W$236,MATCH(LEFT($A$1,2)&amp;$H49&amp;$I49,'UEC Data'!$B$2:$B$236,0),MATCH(A2,'UEC Data'!$I$1:$V$1,0))</f>
        <v>0.3149875862068966</v>
      </c>
      <c r="E49" s="33">
        <f t="shared" si="0"/>
        <v>0.28215010540636748</v>
      </c>
      <c r="F49" s="34">
        <f>E49*C3</f>
        <v>29.245111766973245</v>
      </c>
      <c r="G49" s="21"/>
      <c r="H49" s="30" t="s">
        <v>45</v>
      </c>
      <c r="I49" s="30" t="s">
        <v>46</v>
      </c>
      <c r="J49" s="31">
        <f>INDEX('Saturation Data'!$I$2:$W$236,MATCH(LEFT($H$1,2)&amp;$H49&amp;$I49,'Saturation Data'!$B$2:$B$236,0),MATCH(H2,'Saturation Data'!$I$1:$V$1,0))</f>
        <v>0.8957499208271652</v>
      </c>
      <c r="K49" s="32">
        <f>INDEX('UEC Data'!$I$2:$W$236,MATCH(LEFT($H$1,2)&amp;$H49&amp;$I49,'UEC Data'!$B$2:$B$236,0),MATCH(H2,'UEC Data'!$I$1:$V$1,0))</f>
        <v>0.31070204081632652</v>
      </c>
      <c r="L49" s="33">
        <f t="shared" si="1"/>
        <v>0.27831132846206313</v>
      </c>
      <c r="M49" s="34">
        <f>L49*J3</f>
        <v>1.5174306006350509</v>
      </c>
      <c r="N49" s="21"/>
      <c r="O49" s="30" t="s">
        <v>45</v>
      </c>
      <c r="P49" s="30" t="s">
        <v>46</v>
      </c>
      <c r="Q49" s="31">
        <f>INDEX('Saturation Data'!$I$2:$W$236,MATCH(LEFT($O$1,2)&amp;$H49&amp;$I49,'Saturation Data'!$B$2:$B$236,0),MATCH(O2,'Saturation Data'!$I$1:$V$1,0))</f>
        <v>0.8957499208271652</v>
      </c>
      <c r="R49" s="32">
        <f>INDEX('UEC Data'!$I$2:$W$236,MATCH(LEFT($O$1,2)&amp;$H49&amp;$I49,'UEC Data'!$B$2:$B$236,0),MATCH(O2,'UEC Data'!$I$1:$V$1,0))</f>
        <v>0.36748551724137934</v>
      </c>
      <c r="S49" s="33">
        <f t="shared" si="2"/>
        <v>0.3291751229740954</v>
      </c>
      <c r="T49" s="34">
        <f>S49*Q3</f>
        <v>7.9348598159013886</v>
      </c>
      <c r="U49" s="21"/>
      <c r="V49" s="30" t="s">
        <v>45</v>
      </c>
      <c r="W49" s="30" t="s">
        <v>46</v>
      </c>
      <c r="X49" s="31">
        <f>INDEX('Saturation Data'!$I$2:$W$236,MATCH(LEFT($V$1,2)&amp;$H49&amp;$I49,'Saturation Data'!$B$2:$B$236,0),MATCH(V2,'Saturation Data'!$I$1:$V$1,0))</f>
        <v>0.8957499208271652</v>
      </c>
      <c r="Y49" s="32">
        <f>INDEX('UEC Data'!$I$2:$W$236,MATCH(LEFT($V$1,2)&amp;$H49&amp;$I49,'UEC Data'!$B$2:$B$236,0),MATCH(V2,'UEC Data'!$I$1:$V$1,0))</f>
        <v>0.40248413793103444</v>
      </c>
      <c r="Z49" s="33">
        <f t="shared" si="3"/>
        <v>0.36052513468591396</v>
      </c>
      <c r="AA49" s="34">
        <f>Z49*X3</f>
        <v>0.67064298567188863</v>
      </c>
      <c r="AB49" s="21"/>
      <c r="AC49" s="30" t="s">
        <v>45</v>
      </c>
      <c r="AD49" s="30" t="s">
        <v>46</v>
      </c>
      <c r="AE49" s="31">
        <f>INDEX('Saturation Data'!$I$2:$W$236,MATCH(LEFT($AC$1,2)&amp;$H49&amp;$I49,'Saturation Data'!$B$2:$B$236,0),MATCH(AC2,'Saturation Data'!$I$1:$V$1,0))</f>
        <v>0.8957499208271652</v>
      </c>
      <c r="AF49" s="32">
        <f>INDEX('UEC Data'!$I$2:$W$236,MATCH(LEFT($AC$1,2)&amp;$H49&amp;$I49,'UEC Data'!$B$2:$B$236,0),MATCH(AC2,'UEC Data'!$I$1:$V$1,0))</f>
        <v>0.32105877551020412</v>
      </c>
      <c r="AG49" s="33">
        <f t="shared" si="4"/>
        <v>0.28758837274413196</v>
      </c>
      <c r="AH49" s="34">
        <f>AG49*AE3</f>
        <v>0</v>
      </c>
      <c r="AI49" s="21"/>
    </row>
    <row r="50" spans="1:35" outlineLevel="1" x14ac:dyDescent="0.25">
      <c r="A50" s="30" t="s">
        <v>45</v>
      </c>
      <c r="B50" s="30" t="s">
        <v>47</v>
      </c>
      <c r="C50" s="31">
        <f>INDEX('Saturation Data'!$I$2:$W$236,MATCH(LEFT($A$1,2)&amp;$H50&amp;$I50,'Saturation Data'!$B$2:$B$236,0),MATCH(A2,'Saturation Data'!$I$1:$V$1,0))</f>
        <v>0</v>
      </c>
      <c r="D50" s="32">
        <f>INDEX('UEC Data'!$I$2:$W$236,MATCH(LEFT($A$1,2)&amp;$H50&amp;$I50,'UEC Data'!$B$2:$B$236,0),MATCH(A2,'UEC Data'!$I$1:$V$1,0))</f>
        <v>5.518572570380441E-3</v>
      </c>
      <c r="E50" s="33">
        <f t="shared" si="0"/>
        <v>0</v>
      </c>
      <c r="F50" s="34">
        <f>E50*C3</f>
        <v>0</v>
      </c>
      <c r="G50" s="21"/>
      <c r="H50" s="30" t="s">
        <v>45</v>
      </c>
      <c r="I50" s="30" t="s">
        <v>47</v>
      </c>
      <c r="J50" s="31">
        <f>INDEX('Saturation Data'!$I$2:$W$236,MATCH(LEFT($H$1,2)&amp;$H50&amp;$I50,'Saturation Data'!$B$2:$B$236,0),MATCH(H2,'Saturation Data'!$I$1:$V$1,0))</f>
        <v>0</v>
      </c>
      <c r="K50" s="32">
        <f>INDEX('UEC Data'!$I$2:$W$236,MATCH(LEFT($H$1,2)&amp;$H50&amp;$I50,'UEC Data'!$B$2:$B$236,0),MATCH(H2,'UEC Data'!$I$1:$V$1,0))</f>
        <v>5.4434899503752647E-3</v>
      </c>
      <c r="L50" s="33">
        <f t="shared" si="1"/>
        <v>0</v>
      </c>
      <c r="M50" s="34">
        <f>L50*J3</f>
        <v>0</v>
      </c>
      <c r="N50" s="21"/>
      <c r="O50" s="30" t="s">
        <v>45</v>
      </c>
      <c r="P50" s="30" t="s">
        <v>47</v>
      </c>
      <c r="Q50" s="31">
        <f>INDEX('Saturation Data'!$I$2:$W$236,MATCH(LEFT($O$1,2)&amp;$H50&amp;$I50,'Saturation Data'!$B$2:$B$236,0),MATCH(O2,'Saturation Data'!$I$1:$V$1,0))</f>
        <v>0</v>
      </c>
      <c r="R50" s="32">
        <f>INDEX('UEC Data'!$I$2:$W$236,MATCH(LEFT($O$1,2)&amp;$H50&amp;$I50,'UEC Data'!$B$2:$B$236,0),MATCH(O2,'UEC Data'!$I$1:$V$1,0))</f>
        <v>7.358096760507255E-3</v>
      </c>
      <c r="S50" s="33">
        <f t="shared" si="2"/>
        <v>0</v>
      </c>
      <c r="T50" s="34">
        <f>S50*Q3</f>
        <v>0</v>
      </c>
      <c r="U50" s="21"/>
      <c r="V50" s="30" t="s">
        <v>45</v>
      </c>
      <c r="W50" s="30" t="s">
        <v>47</v>
      </c>
      <c r="X50" s="31">
        <f>INDEX('Saturation Data'!$I$2:$W$236,MATCH(LEFT($V$1,2)&amp;$H50&amp;$I50,'Saturation Data'!$B$2:$B$236,0),MATCH(V2,'Saturation Data'!$I$1:$V$1,0))</f>
        <v>0</v>
      </c>
      <c r="Y50" s="32">
        <f>INDEX('UEC Data'!$I$2:$W$236,MATCH(LEFT($V$1,2)&amp;$H50&amp;$I50,'UEC Data'!$B$2:$B$236,0),MATCH(V2,'UEC Data'!$I$1:$V$1,0))</f>
        <v>1.0601379310344827E-2</v>
      </c>
      <c r="Z50" s="33">
        <f t="shared" si="3"/>
        <v>0</v>
      </c>
      <c r="AA50" s="34">
        <f>Z50*X3</f>
        <v>0</v>
      </c>
      <c r="AB50" s="21"/>
      <c r="AC50" s="30" t="s">
        <v>45</v>
      </c>
      <c r="AD50" s="30" t="s">
        <v>47</v>
      </c>
      <c r="AE50" s="31">
        <f>INDEX('Saturation Data'!$I$2:$W$236,MATCH(LEFT($AC$1,2)&amp;$H50&amp;$I50,'Saturation Data'!$B$2:$B$236,0),MATCH(AC2,'Saturation Data'!$I$1:$V$1,0))</f>
        <v>0</v>
      </c>
      <c r="AF50" s="32">
        <f>INDEX('UEC Data'!$I$2:$W$236,MATCH(LEFT($AC$1,2)&amp;$H50&amp;$I50,'UEC Data'!$B$2:$B$236,0),MATCH(AC2,'UEC Data'!$I$1:$V$1,0))</f>
        <v>5.4434899503752647E-3</v>
      </c>
      <c r="AG50" s="33">
        <f t="shared" si="4"/>
        <v>0</v>
      </c>
      <c r="AH50" s="34">
        <f>AG50*AE3</f>
        <v>0</v>
      </c>
      <c r="AI50" s="21"/>
    </row>
    <row r="51" spans="1:35" outlineLevel="1" x14ac:dyDescent="0.25">
      <c r="A51" s="30" t="s">
        <v>45</v>
      </c>
      <c r="B51" s="30" t="s">
        <v>48</v>
      </c>
      <c r="C51" s="31">
        <f>INDEX('Saturation Data'!$I$2:$W$236,MATCH(LEFT($A$1,2)&amp;$H51&amp;$I51,'Saturation Data'!$B$2:$B$236,0),MATCH(A2,'Saturation Data'!$I$1:$V$1,0))</f>
        <v>0</v>
      </c>
      <c r="D51" s="32">
        <f>INDEX('UEC Data'!$I$2:$W$236,MATCH(LEFT($A$1,2)&amp;$H51&amp;$I51,'UEC Data'!$B$2:$B$236,0),MATCH(A2,'UEC Data'!$I$1:$V$1,0))</f>
        <v>3.9369979716024413E-2</v>
      </c>
      <c r="E51" s="33">
        <f t="shared" si="0"/>
        <v>0</v>
      </c>
      <c r="F51" s="34">
        <f>E51*C3</f>
        <v>0</v>
      </c>
      <c r="G51" s="21"/>
      <c r="H51" s="30" t="s">
        <v>45</v>
      </c>
      <c r="I51" s="30" t="s">
        <v>48</v>
      </c>
      <c r="J51" s="31">
        <f>INDEX('Saturation Data'!$I$2:$W$236,MATCH(LEFT($H$1,2)&amp;$H51&amp;$I51,'Saturation Data'!$B$2:$B$236,0),MATCH(H2,'Saturation Data'!$I$1:$V$1,0))</f>
        <v>0</v>
      </c>
      <c r="K51" s="32">
        <f>INDEX('UEC Data'!$I$2:$W$236,MATCH(LEFT($H$1,2)&amp;$H51&amp;$I51,'UEC Data'!$B$2:$B$236,0),MATCH(H2,'UEC Data'!$I$1:$V$1,0))</f>
        <v>3.8834333733493466E-2</v>
      </c>
      <c r="L51" s="33">
        <f t="shared" si="1"/>
        <v>0</v>
      </c>
      <c r="M51" s="34">
        <f>L51*J3</f>
        <v>0</v>
      </c>
      <c r="N51" s="21"/>
      <c r="O51" s="30" t="s">
        <v>45</v>
      </c>
      <c r="P51" s="30" t="s">
        <v>48</v>
      </c>
      <c r="Q51" s="31">
        <f>INDEX('Saturation Data'!$I$2:$W$236,MATCH(LEFT($O$1,2)&amp;$H51&amp;$I51,'Saturation Data'!$B$2:$B$236,0),MATCH(O2,'Saturation Data'!$I$1:$V$1,0))</f>
        <v>0</v>
      </c>
      <c r="R51" s="32">
        <f>INDEX('UEC Data'!$I$2:$W$236,MATCH(LEFT($O$1,2)&amp;$H51&amp;$I51,'UEC Data'!$B$2:$B$236,0),MATCH(O2,'UEC Data'!$I$1:$V$1,0))</f>
        <v>5.2493306288032553E-2</v>
      </c>
      <c r="S51" s="33">
        <f t="shared" si="2"/>
        <v>0</v>
      </c>
      <c r="T51" s="34">
        <f>S51*Q3</f>
        <v>0</v>
      </c>
      <c r="U51" s="21"/>
      <c r="V51" s="30" t="s">
        <v>45</v>
      </c>
      <c r="W51" s="30" t="s">
        <v>48</v>
      </c>
      <c r="X51" s="31">
        <f>INDEX('Saturation Data'!$I$2:$W$236,MATCH(LEFT($V$1,2)&amp;$H51&amp;$I51,'Saturation Data'!$B$2:$B$236,0),MATCH(V2,'Saturation Data'!$I$1:$V$1,0))</f>
        <v>0</v>
      </c>
      <c r="Y51" s="32">
        <f>INDEX('UEC Data'!$I$2:$W$236,MATCH(LEFT($V$1,2)&amp;$H51&amp;$I51,'UEC Data'!$B$2:$B$236,0),MATCH(V2,'UEC Data'!$I$1:$V$1,0))</f>
        <v>1.3740946206896552E-2</v>
      </c>
      <c r="Z51" s="33">
        <f t="shared" si="3"/>
        <v>0</v>
      </c>
      <c r="AA51" s="34">
        <f>Z51*X3</f>
        <v>0</v>
      </c>
      <c r="AB51" s="21"/>
      <c r="AC51" s="30" t="s">
        <v>45</v>
      </c>
      <c r="AD51" s="30" t="s">
        <v>48</v>
      </c>
      <c r="AE51" s="31">
        <f>INDEX('Saturation Data'!$I$2:$W$236,MATCH(LEFT($AC$1,2)&amp;$H51&amp;$I51,'Saturation Data'!$B$2:$B$236,0),MATCH(AC2,'Saturation Data'!$I$1:$V$1,0))</f>
        <v>0</v>
      </c>
      <c r="AF51" s="32">
        <f>INDEX('UEC Data'!$I$2:$W$236,MATCH(LEFT($AC$1,2)&amp;$H51&amp;$I51,'UEC Data'!$B$2:$B$236,0),MATCH(AC2,'UEC Data'!$I$1:$V$1,0))</f>
        <v>3.8834333733493466E-2</v>
      </c>
      <c r="AG51" s="33">
        <f t="shared" si="4"/>
        <v>0</v>
      </c>
      <c r="AH51" s="34">
        <f>AG51*AE3</f>
        <v>0</v>
      </c>
      <c r="AI51" s="21"/>
    </row>
    <row r="52" spans="1:35" outlineLevel="1" x14ac:dyDescent="0.25">
      <c r="A52" s="30" t="s">
        <v>45</v>
      </c>
      <c r="B52" s="30" t="s">
        <v>49</v>
      </c>
      <c r="C52" s="31">
        <f>INDEX('Saturation Data'!$I$2:$W$236,MATCH(LEFT($A$1,2)&amp;$H52&amp;$I52,'Saturation Data'!$B$2:$B$236,0),MATCH(A2,'Saturation Data'!$I$1:$V$1,0))</f>
        <v>0</v>
      </c>
      <c r="D52" s="32">
        <f>INDEX('UEC Data'!$I$2:$W$236,MATCH(LEFT($A$1,2)&amp;$H52&amp;$I52,'UEC Data'!$B$2:$B$236,0),MATCH(A2,'UEC Data'!$I$1:$V$1,0))</f>
        <v>2.5473103448275862E-4</v>
      </c>
      <c r="E52" s="33">
        <f t="shared" si="0"/>
        <v>0</v>
      </c>
      <c r="F52" s="34">
        <f>E52*C3</f>
        <v>0</v>
      </c>
      <c r="G52" s="21"/>
      <c r="H52" s="30" t="s">
        <v>45</v>
      </c>
      <c r="I52" s="30" t="s">
        <v>49</v>
      </c>
      <c r="J52" s="31">
        <f>INDEX('Saturation Data'!$I$2:$W$236,MATCH(LEFT($H$1,2)&amp;$H52&amp;$I52,'Saturation Data'!$B$2:$B$236,0),MATCH(H2,'Saturation Data'!$I$1:$V$1,0))</f>
        <v>0</v>
      </c>
      <c r="K52" s="32">
        <f>INDEX('UEC Data'!$I$2:$W$236,MATCH(LEFT($H$1,2)&amp;$H52&amp;$I52,'UEC Data'!$B$2:$B$236,0),MATCH(H2,'UEC Data'!$I$1:$V$1,0))</f>
        <v>1.5075918367346938E-4</v>
      </c>
      <c r="L52" s="33">
        <f t="shared" si="1"/>
        <v>0</v>
      </c>
      <c r="M52" s="34">
        <f>L52*J3</f>
        <v>0</v>
      </c>
      <c r="N52" s="21"/>
      <c r="O52" s="30" t="s">
        <v>45</v>
      </c>
      <c r="P52" s="30" t="s">
        <v>49</v>
      </c>
      <c r="Q52" s="31">
        <f>INDEX('Saturation Data'!$I$2:$W$236,MATCH(LEFT($O$1,2)&amp;$H52&amp;$I52,'Saturation Data'!$B$2:$B$236,0),MATCH(O2,'Saturation Data'!$I$1:$V$1,0))</f>
        <v>0</v>
      </c>
      <c r="R52" s="32">
        <f>INDEX('UEC Data'!$I$2:$W$236,MATCH(LEFT($O$1,2)&amp;$H52&amp;$I52,'UEC Data'!$B$2:$B$236,0),MATCH(O2,'UEC Data'!$I$1:$V$1,0))</f>
        <v>2.5473103448275862E-4</v>
      </c>
      <c r="S52" s="33">
        <f t="shared" si="2"/>
        <v>0</v>
      </c>
      <c r="T52" s="34">
        <f>S52*Q3</f>
        <v>0</v>
      </c>
      <c r="U52" s="21"/>
      <c r="V52" s="30" t="s">
        <v>45</v>
      </c>
      <c r="W52" s="30" t="s">
        <v>49</v>
      </c>
      <c r="X52" s="31">
        <f>INDEX('Saturation Data'!$I$2:$W$236,MATCH(LEFT($V$1,2)&amp;$H52&amp;$I52,'Saturation Data'!$B$2:$B$236,0),MATCH(V2,'Saturation Data'!$I$1:$V$1,0))</f>
        <v>0</v>
      </c>
      <c r="Y52" s="32">
        <f>INDEX('UEC Data'!$I$2:$W$236,MATCH(LEFT($V$1,2)&amp;$H52&amp;$I52,'UEC Data'!$B$2:$B$236,0),MATCH(V2,'UEC Data'!$I$1:$V$1,0))</f>
        <v>2.0893518162676296E-3</v>
      </c>
      <c r="Z52" s="33">
        <f t="shared" si="3"/>
        <v>0</v>
      </c>
      <c r="AA52" s="34">
        <f>Z52*X3</f>
        <v>0</v>
      </c>
      <c r="AB52" s="21"/>
      <c r="AC52" s="30" t="s">
        <v>45</v>
      </c>
      <c r="AD52" s="30" t="s">
        <v>49</v>
      </c>
      <c r="AE52" s="31">
        <f>INDEX('Saturation Data'!$I$2:$W$236,MATCH(LEFT($AC$1,2)&amp;$H52&amp;$I52,'Saturation Data'!$B$2:$B$236,0),MATCH(AC2,'Saturation Data'!$I$1:$V$1,0))</f>
        <v>0</v>
      </c>
      <c r="AF52" s="32">
        <f>INDEX('UEC Data'!$I$2:$W$236,MATCH(LEFT($AC$1,2)&amp;$H52&amp;$I52,'UEC Data'!$B$2:$B$236,0),MATCH(AC2,'UEC Data'!$I$1:$V$1,0))</f>
        <v>6.030367346938775E-4</v>
      </c>
      <c r="AG52" s="33">
        <f t="shared" si="4"/>
        <v>0</v>
      </c>
      <c r="AH52" s="34">
        <f>AG52*AE3</f>
        <v>0</v>
      </c>
      <c r="AI52" s="21"/>
    </row>
    <row r="53" spans="1:35" outlineLevel="1" x14ac:dyDescent="0.25">
      <c r="A53" s="30" t="s">
        <v>45</v>
      </c>
      <c r="B53" s="30" t="s">
        <v>50</v>
      </c>
      <c r="C53" s="31">
        <f>INDEX('Saturation Data'!$I$2:$W$236,MATCH(LEFT($A$1,2)&amp;$H53&amp;$I53,'Saturation Data'!$B$2:$B$236,0),MATCH(A2,'Saturation Data'!$I$1:$V$1,0))</f>
        <v>0</v>
      </c>
      <c r="D53" s="32">
        <f>INDEX('UEC Data'!$I$2:$W$236,MATCH(LEFT($A$1,2)&amp;$H53&amp;$I53,'UEC Data'!$B$2:$B$236,0),MATCH(A2,'UEC Data'!$I$1:$V$1,0))</f>
        <v>4.8965657794917249E-3</v>
      </c>
      <c r="E53" s="33">
        <f t="shared" si="0"/>
        <v>0</v>
      </c>
      <c r="F53" s="34">
        <f>E53*C3</f>
        <v>0</v>
      </c>
      <c r="G53" s="21"/>
      <c r="H53" s="30" t="s">
        <v>45</v>
      </c>
      <c r="I53" s="30" t="s">
        <v>50</v>
      </c>
      <c r="J53" s="31">
        <f>INDEX('Saturation Data'!$I$2:$W$236,MATCH(LEFT($H$1,2)&amp;$H53&amp;$I53,'Saturation Data'!$B$2:$B$236,0),MATCH(H2,'Saturation Data'!$I$1:$V$1,0))</f>
        <v>0</v>
      </c>
      <c r="K53" s="32">
        <f>INDEX('UEC Data'!$I$2:$W$236,MATCH(LEFT($H$1,2)&amp;$H53&amp;$I53,'UEC Data'!$B$2:$B$236,0),MATCH(H2,'UEC Data'!$I$1:$V$1,0))</f>
        <v>2.8979675021481633E-3</v>
      </c>
      <c r="L53" s="33">
        <f t="shared" si="1"/>
        <v>0</v>
      </c>
      <c r="M53" s="34">
        <f>L53*J3</f>
        <v>0</v>
      </c>
      <c r="N53" s="21"/>
      <c r="O53" s="30" t="s">
        <v>45</v>
      </c>
      <c r="P53" s="30" t="s">
        <v>50</v>
      </c>
      <c r="Q53" s="31">
        <f>INDEX('Saturation Data'!$I$2:$W$236,MATCH(LEFT($O$1,2)&amp;$H53&amp;$I53,'Saturation Data'!$B$2:$B$236,0),MATCH(O2,'Saturation Data'!$I$1:$V$1,0))</f>
        <v>0</v>
      </c>
      <c r="R53" s="32">
        <f>INDEX('UEC Data'!$I$2:$W$236,MATCH(LEFT($O$1,2)&amp;$H53&amp;$I53,'UEC Data'!$B$2:$B$236,0),MATCH(O2,'UEC Data'!$I$1:$V$1,0))</f>
        <v>4.8965657794917249E-3</v>
      </c>
      <c r="S53" s="33">
        <f t="shared" si="2"/>
        <v>0</v>
      </c>
      <c r="T53" s="34">
        <f>S53*Q3</f>
        <v>0</v>
      </c>
      <c r="U53" s="21"/>
      <c r="V53" s="30" t="s">
        <v>45</v>
      </c>
      <c r="W53" s="30" t="s">
        <v>50</v>
      </c>
      <c r="X53" s="31">
        <f>INDEX('Saturation Data'!$I$2:$W$236,MATCH(LEFT($V$1,2)&amp;$H53&amp;$I53,'Saturation Data'!$B$2:$B$236,0),MATCH(V2,'Saturation Data'!$I$1:$V$1,0))</f>
        <v>0</v>
      </c>
      <c r="Y53" s="32">
        <f>INDEX('UEC Data'!$I$2:$W$236,MATCH(LEFT($V$1,2)&amp;$H53&amp;$I53,'UEC Data'!$B$2:$B$236,0),MATCH(V2,'UEC Data'!$I$1:$V$1,0))</f>
        <v>6.7818058916643102E-3</v>
      </c>
      <c r="Z53" s="33">
        <f t="shared" si="3"/>
        <v>0</v>
      </c>
      <c r="AA53" s="34">
        <f>Z53*X3</f>
        <v>0</v>
      </c>
      <c r="AB53" s="21"/>
      <c r="AC53" s="30" t="s">
        <v>45</v>
      </c>
      <c r="AD53" s="30" t="s">
        <v>50</v>
      </c>
      <c r="AE53" s="31">
        <f>INDEX('Saturation Data'!$I$2:$W$236,MATCH(LEFT($AC$1,2)&amp;$H53&amp;$I53,'Saturation Data'!$B$2:$B$236,0),MATCH(AC2,'Saturation Data'!$I$1:$V$1,0))</f>
        <v>0</v>
      </c>
      <c r="AF53" s="32">
        <f>INDEX('UEC Data'!$I$2:$W$236,MATCH(LEFT($AC$1,2)&amp;$H53&amp;$I53,'UEC Data'!$B$2:$B$236,0),MATCH(AC2,'UEC Data'!$I$1:$V$1,0))</f>
        <v>1.1591870008592653E-2</v>
      </c>
      <c r="AG53" s="33">
        <f t="shared" si="4"/>
        <v>0</v>
      </c>
      <c r="AH53" s="34">
        <f>AG53*AE3</f>
        <v>0</v>
      </c>
      <c r="AI53" s="21"/>
    </row>
    <row r="54" spans="1:35" outlineLevel="1" x14ac:dyDescent="0.25">
      <c r="A54" s="30" t="s">
        <v>45</v>
      </c>
      <c r="B54" t="s">
        <v>185</v>
      </c>
      <c r="C54" s="31">
        <f>INDEX('Saturation Data'!$I$2:$W$236,MATCH(LEFT($A$1,2)&amp;$H54&amp;$I54,'Saturation Data'!$B$2:$B$236,0),MATCH(A2,'Saturation Data'!$I$1:$V$1,0))</f>
        <v>0.70439020013223397</v>
      </c>
      <c r="D54" s="32">
        <f>INDEX('UEC Data'!$I$2:$W$236,MATCH(LEFT($A$1,2)&amp;$H54&amp;$I54,'UEC Data'!$B$2:$B$236,0),MATCH(A2,'UEC Data'!$I$1:$V$1,0))</f>
        <v>3.7291041310875189E-3</v>
      </c>
      <c r="E54" s="33">
        <f t="shared" si="0"/>
        <v>2.6267444052106778E-3</v>
      </c>
      <c r="F54" s="34">
        <f>E54*C3</f>
        <v>0.27226441614479829</v>
      </c>
      <c r="G54" s="21"/>
      <c r="H54" s="30" t="s">
        <v>45</v>
      </c>
      <c r="I54" t="s">
        <v>185</v>
      </c>
      <c r="J54" s="31">
        <f>INDEX('Saturation Data'!$I$2:$W$236,MATCH(LEFT($H$1,2)&amp;$H54&amp;$I54,'Saturation Data'!$B$2:$B$236,0),MATCH(H2,'Saturation Data'!$I$1:$V$1,0))</f>
        <v>0.70439020013223397</v>
      </c>
      <c r="K54" s="32">
        <f>INDEX('UEC Data'!$I$2:$W$236,MATCH(LEFT($H$1,2)&amp;$H54&amp;$I54,'UEC Data'!$B$2:$B$236,0),MATCH(H2,'UEC Data'!$I$1:$V$1,0))</f>
        <v>5.8027888589269161E-4</v>
      </c>
      <c r="L54" s="33">
        <f t="shared" si="1"/>
        <v>4.0874276056646281E-4</v>
      </c>
      <c r="M54" s="34">
        <f>L54*J3</f>
        <v>2.2285789662210669E-3</v>
      </c>
      <c r="N54" s="21"/>
      <c r="O54" s="30" t="s">
        <v>45</v>
      </c>
      <c r="P54" t="s">
        <v>185</v>
      </c>
      <c r="Q54" s="31">
        <f>INDEX('Saturation Data'!$I$2:$W$236,MATCH(LEFT($O$1,2)&amp;$H54&amp;$I54,'Saturation Data'!$B$2:$B$236,0),MATCH(O2,'Saturation Data'!$I$1:$V$1,0))</f>
        <v>0.70439020013223397</v>
      </c>
      <c r="R54" s="32">
        <f>INDEX('UEC Data'!$I$2:$W$236,MATCH(LEFT($O$1,2)&amp;$H54&amp;$I54,'UEC Data'!$B$2:$B$236,0),MATCH(O2,'UEC Data'!$I$1:$V$1,0))</f>
        <v>7.1734793856949167E-4</v>
      </c>
      <c r="S54" s="33">
        <f t="shared" si="2"/>
        <v>5.0529285801340974E-4</v>
      </c>
      <c r="T54" s="34">
        <f>S54*Q3</f>
        <v>1.2180227831579165E-2</v>
      </c>
      <c r="U54" s="21"/>
      <c r="V54" s="30" t="s">
        <v>45</v>
      </c>
      <c r="W54" t="s">
        <v>185</v>
      </c>
      <c r="X54" s="31">
        <f>INDEX('Saturation Data'!$I$2:$W$236,MATCH(LEFT($V$1,2)&amp;$H54&amp;$I54,'Saturation Data'!$B$2:$B$236,0),MATCH(V2,'Saturation Data'!$I$1:$V$1,0))</f>
        <v>0.70439020013223397</v>
      </c>
      <c r="Y54" s="32">
        <f>INDEX('UEC Data'!$I$2:$W$236,MATCH(LEFT($V$1,2)&amp;$H54&amp;$I54,'UEC Data'!$B$2:$B$236,0),MATCH(V2,'UEC Data'!$I$1:$V$1,0))</f>
        <v>8.5977283840551555E-4</v>
      </c>
      <c r="Z54" s="33">
        <f t="shared" si="3"/>
        <v>6.0561556171271995E-4</v>
      </c>
      <c r="AA54" s="34">
        <f>Z54*X3</f>
        <v>1.1265562076003715E-3</v>
      </c>
      <c r="AB54" s="21"/>
      <c r="AC54" s="30" t="s">
        <v>45</v>
      </c>
      <c r="AD54" t="s">
        <v>185</v>
      </c>
      <c r="AE54" s="31">
        <f>INDEX('Saturation Data'!$I$2:$W$236,MATCH(LEFT($AC$1,2)&amp;$H54&amp;$I54,'Saturation Data'!$B$2:$B$236,0),MATCH(AC2,'Saturation Data'!$I$1:$V$1,0))</f>
        <v>0.70439020013223397</v>
      </c>
      <c r="AF54" s="32">
        <f>INDEX('UEC Data'!$I$2:$W$236,MATCH(LEFT($AC$1,2)&amp;$H54&amp;$I54,'UEC Data'!$B$2:$B$236,0),MATCH(AC2,'UEC Data'!$I$1:$V$1,0))</f>
        <v>2.3844706499885285E-4</v>
      </c>
      <c r="AG54" s="33">
        <f t="shared" si="4"/>
        <v>1.6795977583548575E-4</v>
      </c>
      <c r="AH54" s="34">
        <f>AG54*AE3</f>
        <v>0</v>
      </c>
      <c r="AI54" s="21"/>
    </row>
    <row r="55" spans="1:35" outlineLevel="1" x14ac:dyDescent="0.25">
      <c r="A55" s="30" t="s">
        <v>45</v>
      </c>
      <c r="B55" s="30" t="s">
        <v>51</v>
      </c>
      <c r="C55" s="31">
        <f>INDEX('Saturation Data'!$I$2:$W$236,MATCH(LEFT($A$1,2)&amp;$H55&amp;$I55,'Saturation Data'!$B$2:$B$236,0),MATCH(A2,'Saturation Data'!$I$1:$V$1,0))</f>
        <v>1</v>
      </c>
      <c r="D55" s="32">
        <f>INDEX('UEC Data'!$I$2:$W$236,MATCH(LEFT($A$1,2)&amp;$H55&amp;$I55,'UEC Data'!$B$2:$B$236,0),MATCH(A2,'UEC Data'!$I$1:$V$1,0))</f>
        <v>1.152135764070821</v>
      </c>
      <c r="E55" s="33">
        <f t="shared" ref="E55:E56" si="5">C55*D55</f>
        <v>1.152135764070821</v>
      </c>
      <c r="F55" s="34">
        <f>E55*C3</f>
        <v>119.41990644465616</v>
      </c>
      <c r="G55" s="21"/>
      <c r="H55" s="30" t="s">
        <v>45</v>
      </c>
      <c r="I55" s="30" t="s">
        <v>51</v>
      </c>
      <c r="J55" s="31">
        <f>INDEX('Saturation Data'!$I$2:$W$236,MATCH(LEFT($H$1,2)&amp;$H55&amp;$I55,'Saturation Data'!$B$2:$B$236,0),MATCH(H2,'Saturation Data'!$I$1:$V$1,0))</f>
        <v>1</v>
      </c>
      <c r="K55" s="32">
        <f>INDEX('UEC Data'!$I$2:$W$236,MATCH(LEFT($H$1,2)&amp;$H55&amp;$I55,'UEC Data'!$B$2:$B$236,0),MATCH(H2,'UEC Data'!$I$1:$V$1,0))</f>
        <v>1.1927835653831484</v>
      </c>
      <c r="L55" s="33">
        <f t="shared" si="1"/>
        <v>1.1927835653831484</v>
      </c>
      <c r="M55" s="34">
        <f>L55*J3</f>
        <v>6.5033870236212339</v>
      </c>
      <c r="N55" s="21"/>
      <c r="O55" s="30" t="s">
        <v>45</v>
      </c>
      <c r="P55" s="30" t="s">
        <v>51</v>
      </c>
      <c r="Q55" s="31">
        <f>INDEX('Saturation Data'!$I$2:$W$236,MATCH(LEFT($O$1,2)&amp;$H55&amp;$I55,'Saturation Data'!$B$2:$B$236,0),MATCH(O2,'Saturation Data'!$I$1:$V$1,0))</f>
        <v>1</v>
      </c>
      <c r="R55" s="32">
        <f>INDEX('UEC Data'!$I$2:$W$236,MATCH(LEFT($O$1,2)&amp;$H55&amp;$I55,'UEC Data'!$B$2:$B$236,0),MATCH(O2,'UEC Data'!$I$1:$V$1,0))</f>
        <v>1.152135764070821</v>
      </c>
      <c r="S55" s="33">
        <f t="shared" si="2"/>
        <v>1.152135764070821</v>
      </c>
      <c r="T55" s="34">
        <f>S55*Q3</f>
        <v>27.772559767549133</v>
      </c>
      <c r="U55" s="21"/>
      <c r="V55" s="30" t="s">
        <v>45</v>
      </c>
      <c r="W55" s="30" t="s">
        <v>51</v>
      </c>
      <c r="X55" s="31">
        <f>INDEX('Saturation Data'!$I$2:$W$236,MATCH(LEFT($V$1,2)&amp;$H55&amp;$I55,'Saturation Data'!$B$2:$B$236,0),MATCH(V2,'Saturation Data'!$I$1:$V$1,0))</f>
        <v>1</v>
      </c>
      <c r="Y55" s="32">
        <f>INDEX('UEC Data'!$I$2:$W$236,MATCH(LEFT($V$1,2)&amp;$H55&amp;$I55,'UEC Data'!$B$2:$B$236,0),MATCH(V2,'UEC Data'!$I$1:$V$1,0))</f>
        <v>1.1721312821079732</v>
      </c>
      <c r="Z55" s="33">
        <f t="shared" si="3"/>
        <v>1.1721312821079732</v>
      </c>
      <c r="AA55" s="34">
        <f>Z55*X3</f>
        <v>2.180379526983983</v>
      </c>
      <c r="AB55" s="21"/>
      <c r="AC55" s="30" t="s">
        <v>45</v>
      </c>
      <c r="AD55" s="30" t="s">
        <v>51</v>
      </c>
      <c r="AE55" s="31">
        <f>INDEX('Saturation Data'!$I$2:$W$236,MATCH(LEFT($AC$1,2)&amp;$H55&amp;$I55,'Saturation Data'!$B$2:$B$236,0),MATCH(AC2,'Saturation Data'!$I$1:$V$1,0))</f>
        <v>1</v>
      </c>
      <c r="AF55" s="32">
        <f>INDEX('UEC Data'!$I$2:$W$236,MATCH(LEFT($AC$1,2)&amp;$H55&amp;$I55,'UEC Data'!$B$2:$B$236,0),MATCH(AC2,'UEC Data'!$I$1:$V$1,0))</f>
        <v>1.1927835653831484</v>
      </c>
      <c r="AG55" s="33">
        <f t="shared" si="4"/>
        <v>1.1927835653831484</v>
      </c>
      <c r="AH55" s="34">
        <f>AG55*AE3</f>
        <v>0</v>
      </c>
      <c r="AI55" s="21"/>
    </row>
    <row r="56" spans="1:35" ht="14.4" outlineLevel="1" thickBot="1" x14ac:dyDescent="0.3">
      <c r="A56" s="30" t="s">
        <v>187</v>
      </c>
      <c r="B56" t="s">
        <v>186</v>
      </c>
      <c r="C56" s="31">
        <f>INDEX('Saturation Data'!$I$2:$W$236,MATCH(LEFT($A$1,2)&amp;$H56&amp;$I56,'Saturation Data'!$B$2:$B$236,0),MATCH(A2,'Saturation Data'!$I$1:$V$1,0))</f>
        <v>1.2539386534627998E-2</v>
      </c>
      <c r="D56" s="32">
        <f>INDEX('UEC Data'!$I$2:$W$236,MATCH(LEFT($A$1,2)&amp;$H56&amp;$I56,'UEC Data'!$B$2:$B$236,0),MATCH(A2,'UEC Data'!$I$1:$V$1,0))</f>
        <v>-12.211104732791547</v>
      </c>
      <c r="E56" s="33">
        <f t="shared" si="5"/>
        <v>-0.15311976225929855</v>
      </c>
      <c r="F56" s="34">
        <f>E56*C3</f>
        <v>-15.871000843880953</v>
      </c>
      <c r="G56" s="21"/>
      <c r="H56" s="30" t="s">
        <v>187</v>
      </c>
      <c r="I56" t="s">
        <v>186</v>
      </c>
      <c r="J56" s="31">
        <f>INDEX('Saturation Data'!$I$2:$W$236,MATCH(LEFT($H$1,2)&amp;$H56&amp;$I56,'Saturation Data'!$B$2:$B$236,0),MATCH(H2,'Saturation Data'!$I$1:$V$1,0))</f>
        <v>8.6036924179960575E-3</v>
      </c>
      <c r="K56" s="32">
        <f>INDEX('UEC Data'!$I$2:$W$236,MATCH(LEFT($H$1,2)&amp;$H56&amp;$I56,'UEC Data'!$B$2:$B$236,0),MATCH(H2,'UEC Data'!$I$1:$V$1,0))</f>
        <v>-8.2147010466253594</v>
      </c>
      <c r="L56" s="33">
        <f t="shared" si="1"/>
        <v>-7.0676761110954889E-2</v>
      </c>
      <c r="M56" s="34">
        <f>L56*J3</f>
        <v>-0.38534931602022526</v>
      </c>
      <c r="N56" s="21"/>
      <c r="O56" s="30" t="s">
        <v>187</v>
      </c>
      <c r="P56" t="s">
        <v>186</v>
      </c>
      <c r="Q56" s="31">
        <f>INDEX('Saturation Data'!$I$2:$W$236,MATCH(LEFT($O$1,2)&amp;$H56&amp;$I56,'Saturation Data'!$B$2:$B$236,0),MATCH(O2,'Saturation Data'!$I$1:$V$1,0))</f>
        <v>2.3870417732310316E-3</v>
      </c>
      <c r="R56" s="32">
        <f>INDEX('UEC Data'!$I$2:$W$236,MATCH(LEFT($O$1,2)&amp;$H56&amp;$I56,'UEC Data'!$B$2:$B$236,0),MATCH(O2,'UEC Data'!$I$1:$V$1,0))</f>
        <v>-5.2893042715306349</v>
      </c>
      <c r="S56" s="33">
        <f t="shared" si="2"/>
        <v>-1.2625790247472957E-2</v>
      </c>
      <c r="T56" s="34">
        <f>S56*Q3</f>
        <v>-0.30434825928980314</v>
      </c>
      <c r="U56" s="21"/>
      <c r="V56" s="30" t="s">
        <v>187</v>
      </c>
      <c r="W56" t="s">
        <v>186</v>
      </c>
      <c r="X56" s="31">
        <f>INDEX('Saturation Data'!$I$2:$W$236,MATCH(LEFT($V$1,2)&amp;$H56&amp;$I56,'Saturation Data'!$B$2:$B$236,0),MATCH(V2,'Saturation Data'!$I$1:$V$1,0))</f>
        <v>4.7179702243656954E-3</v>
      </c>
      <c r="Y56" s="32">
        <f>INDEX('UEC Data'!$I$2:$W$236,MATCH(LEFT($V$1,2)&amp;$H56&amp;$I56,'UEC Data'!$B$2:$B$236,0),MATCH(V2,'UEC Data'!$I$1:$V$1,0))</f>
        <v>-6.5157281487784182</v>
      </c>
      <c r="Z56" s="33">
        <f t="shared" si="3"/>
        <v>-3.074101139599799E-2</v>
      </c>
      <c r="AA56" s="34">
        <f>Z56*X3</f>
        <v>-5.7183928890689732E-2</v>
      </c>
      <c r="AB56" s="21"/>
      <c r="AC56" s="30" t="s">
        <v>187</v>
      </c>
      <c r="AD56" t="s">
        <v>186</v>
      </c>
      <c r="AE56" s="31">
        <f>INDEX('Saturation Data'!$I$2:$W$236,MATCH(LEFT($AC$1,2)&amp;$H56&amp;$I56,'Saturation Data'!$B$2:$B$236,0),MATCH(AC2,'Saturation Data'!$I$1:$V$1,0))</f>
        <v>7.457717405779731E-3</v>
      </c>
      <c r="AF56" s="32">
        <f>INDEX('UEC Data'!$I$2:$W$236,MATCH(LEFT($AC$1,2)&amp;$H56&amp;$I56,'UEC Data'!$B$2:$B$236,0),MATCH(AC2,'UEC Data'!$I$1:$V$1,0))</f>
        <v>-57.904678277214551</v>
      </c>
      <c r="AG56" s="33">
        <f t="shared" si="4"/>
        <v>-0.43183672706405846</v>
      </c>
      <c r="AH56" s="34">
        <f>AG56*AE3</f>
        <v>0</v>
      </c>
      <c r="AI56" s="21"/>
    </row>
    <row r="57" spans="1:35" ht="15" outlineLevel="1" thickTop="1" thickBot="1" x14ac:dyDescent="0.3">
      <c r="A57" s="36" t="s">
        <v>52</v>
      </c>
      <c r="B57" s="36"/>
      <c r="C57" s="36"/>
      <c r="D57" s="40"/>
      <c r="E57" s="40">
        <f>SUM(E10:E56)</f>
        <v>14.288390703624017</v>
      </c>
      <c r="F57" s="40">
        <f>SUM(F10:F56)</f>
        <v>1481.004525927196</v>
      </c>
      <c r="G57" s="21"/>
      <c r="H57" s="36" t="s">
        <v>52</v>
      </c>
      <c r="I57" s="36"/>
      <c r="J57" s="36"/>
      <c r="K57" s="40"/>
      <c r="L57" s="40">
        <f>SUM(L10:L56)</f>
        <v>15.919769107428143</v>
      </c>
      <c r="M57" s="40">
        <f>SUM(M10:M56)</f>
        <v>86.798999279502553</v>
      </c>
      <c r="N57" s="21"/>
      <c r="O57" s="36" t="s">
        <v>52</v>
      </c>
      <c r="P57" s="36"/>
      <c r="Q57" s="36"/>
      <c r="R57" s="40"/>
      <c r="S57" s="40">
        <f>SUM(S10:S56)</f>
        <v>15.57787818557326</v>
      </c>
      <c r="T57" s="40">
        <f>SUM(T10:T56)</f>
        <v>375.509177348859</v>
      </c>
      <c r="U57" s="21"/>
      <c r="V57" s="36" t="s">
        <v>52</v>
      </c>
      <c r="W57" s="36"/>
      <c r="X57" s="36"/>
      <c r="Y57" s="40"/>
      <c r="Z57" s="40">
        <f>SUM(Z10:Z56)</f>
        <v>15.3762510477533</v>
      </c>
      <c r="AA57" s="40">
        <f>SUM(AA10:AA56)</f>
        <v>28.602651851415224</v>
      </c>
      <c r="AB57" s="21"/>
      <c r="AC57" s="36" t="s">
        <v>52</v>
      </c>
      <c r="AD57" s="36"/>
      <c r="AE57" s="36"/>
      <c r="AF57" s="40"/>
      <c r="AG57" s="40">
        <f>SUM(AG10:AG56)</f>
        <v>15.89117948938922</v>
      </c>
      <c r="AH57" s="40">
        <f>SUM(AH10:AH56)</f>
        <v>0</v>
      </c>
      <c r="AI57" s="21"/>
    </row>
    <row r="58" spans="1:35" ht="14.4" outlineLevel="1" thickTop="1" x14ac:dyDescent="0.25">
      <c r="G58" s="21"/>
      <c r="N58" s="21"/>
      <c r="U58" s="21"/>
      <c r="AB58" s="21"/>
      <c r="AI58" s="21"/>
    </row>
    <row r="59" spans="1:35" ht="15.6" thickBot="1" x14ac:dyDescent="0.3">
      <c r="A59" s="95" t="s">
        <v>54</v>
      </c>
      <c r="B59" s="95"/>
      <c r="C59" s="95"/>
      <c r="D59" s="95"/>
      <c r="E59" s="95"/>
      <c r="F59" s="95"/>
      <c r="G59" s="21"/>
      <c r="H59" s="95" t="s">
        <v>54</v>
      </c>
      <c r="I59" s="95"/>
      <c r="J59" s="95"/>
      <c r="K59" s="95"/>
      <c r="L59" s="95"/>
      <c r="M59" s="95"/>
      <c r="N59" s="21"/>
      <c r="O59" s="95" t="s">
        <v>54</v>
      </c>
      <c r="P59" s="95"/>
      <c r="Q59" s="95"/>
      <c r="R59" s="95"/>
      <c r="S59" s="95"/>
      <c r="T59" s="95"/>
      <c r="U59" s="21"/>
      <c r="V59" s="95" t="s">
        <v>54</v>
      </c>
      <c r="W59" s="95"/>
      <c r="X59" s="95"/>
      <c r="Y59" s="95"/>
      <c r="Z59" s="95"/>
      <c r="AA59" s="95"/>
      <c r="AB59" s="21"/>
      <c r="AC59" s="95" t="s">
        <v>54</v>
      </c>
      <c r="AD59" s="95"/>
      <c r="AE59" s="95"/>
      <c r="AF59" s="95"/>
      <c r="AG59" s="95"/>
      <c r="AH59" s="95"/>
      <c r="AI59" s="21"/>
    </row>
    <row r="60" spans="1:35" ht="14.4" outlineLevel="1" thickTop="1" x14ac:dyDescent="0.25">
      <c r="A60" s="1"/>
      <c r="B60" s="22" t="s">
        <v>164</v>
      </c>
      <c r="C60" s="23">
        <f>INDEX('Control Total'!$E:$E,MATCH(LEFT(A1,2)&amp;A59,'Control Total'!$A:$A,0))/1000000</f>
        <v>119.53779870993885</v>
      </c>
      <c r="D60" s="24"/>
      <c r="E60" s="1"/>
      <c r="F60" s="1"/>
      <c r="G60" s="21"/>
      <c r="H60" s="1"/>
      <c r="I60" s="22" t="s">
        <v>164</v>
      </c>
      <c r="J60" s="23">
        <f>INDEX('Control Total'!$E:$E,MATCH(LEFT($H$1,2)&amp;H59,'Control Total'!$A:$A,0))/1000000</f>
        <v>13.324007950557823</v>
      </c>
      <c r="K60" s="24"/>
      <c r="L60" s="1"/>
      <c r="M60" s="1"/>
      <c r="N60" s="21"/>
      <c r="O60" s="1"/>
      <c r="P60" s="22" t="s">
        <v>164</v>
      </c>
      <c r="Q60" s="23">
        <f>INDEX('Control Total'!$E:$E,MATCH(LEFT(O1,2)&amp;O59,'Control Total'!$A:$A,0))/1000000</f>
        <v>21.084211396630106</v>
      </c>
      <c r="R60" s="24"/>
      <c r="S60" s="1"/>
      <c r="T60" s="1"/>
      <c r="U60" s="21"/>
      <c r="V60" s="1"/>
      <c r="W60" s="22" t="s">
        <v>164</v>
      </c>
      <c r="X60" s="23">
        <f>INDEX('Control Total'!$E:$E,MATCH(LEFT(V1,2)&amp;V59,'Control Total'!$A:$A,0))/1000000</f>
        <v>10.739659145521898</v>
      </c>
      <c r="Y60" s="24"/>
      <c r="Z60" s="1"/>
      <c r="AA60" s="1"/>
      <c r="AB60" s="21"/>
      <c r="AC60" s="1"/>
      <c r="AD60" s="22" t="s">
        <v>164</v>
      </c>
      <c r="AE60" s="23">
        <f>INDEX('Control Total'!$E:$E,MATCH(LEFT(AC1,2)&amp;AC59,'Control Total'!$A:$A,0))/1000000</f>
        <v>5.1655567144387282</v>
      </c>
      <c r="AF60" s="24"/>
      <c r="AG60" s="1"/>
      <c r="AH60" s="1"/>
      <c r="AI60" s="21"/>
    </row>
    <row r="61" spans="1:35" outlineLevel="1" x14ac:dyDescent="0.25">
      <c r="A61" s="1"/>
      <c r="B61" s="25" t="s">
        <v>165</v>
      </c>
      <c r="C61" s="23">
        <f>INDEX('Control Total'!$F:$F,MATCH(LEFT(A1,2)&amp;A59,'Control Total'!$A:$A,0))</f>
        <v>11.988307840191661</v>
      </c>
      <c r="D61" s="1"/>
      <c r="E61" s="1"/>
      <c r="F61" s="1"/>
      <c r="G61" s="21"/>
      <c r="H61" s="1"/>
      <c r="I61" s="25" t="s">
        <v>165</v>
      </c>
      <c r="J61" s="23">
        <f>INDEX('Control Total'!$F:$F,MATCH(LEFT($H$1,2)&amp;H59,'Control Total'!$A:$A,0))</f>
        <v>13.198973259453942</v>
      </c>
      <c r="K61" s="1"/>
      <c r="L61" s="1"/>
      <c r="M61" s="1"/>
      <c r="N61" s="21"/>
      <c r="O61" s="1"/>
      <c r="P61" s="25" t="s">
        <v>165</v>
      </c>
      <c r="Q61" s="23">
        <f>INDEX('Control Total'!$F:$F,MATCH(LEFT(O1,2)&amp;O59,'Control Total'!$A:$A,0))</f>
        <v>11.995466988471296</v>
      </c>
      <c r="R61" s="1"/>
      <c r="S61" s="1"/>
      <c r="T61" s="1"/>
      <c r="U61" s="21"/>
      <c r="V61" s="1"/>
      <c r="W61" s="25" t="s">
        <v>165</v>
      </c>
      <c r="X61" s="23">
        <f>INDEX('Control Total'!$F:$F,MATCH(LEFT(V1,2)&amp;V59,'Control Total'!$A:$A,0))</f>
        <v>11.842991003544821</v>
      </c>
      <c r="Y61" s="1"/>
      <c r="Z61" s="1"/>
      <c r="AA61" s="1"/>
      <c r="AB61" s="21"/>
      <c r="AC61" s="1"/>
      <c r="AD61" s="25" t="s">
        <v>165</v>
      </c>
      <c r="AE61" s="23">
        <f>INDEX('Control Total'!$F:$F,MATCH(LEFT(AC1,2)&amp;AC59,'Control Total'!$A:$A,0))</f>
        <v>12.122753484240949</v>
      </c>
      <c r="AF61" s="1"/>
      <c r="AG61" s="1"/>
      <c r="AH61" s="1"/>
      <c r="AI61" s="21"/>
    </row>
    <row r="62" spans="1:35" outlineLevel="1" x14ac:dyDescent="0.25">
      <c r="A62" s="1"/>
      <c r="B62" s="22" t="s">
        <v>166</v>
      </c>
      <c r="C62" s="23">
        <f>INDEX('Control Total'!$D:$D,MATCH(LEFT(A1,2)&amp;A59,'Control Total'!$A:$A,0))/1000</f>
        <v>1433.0559294736124</v>
      </c>
      <c r="D62" s="24"/>
      <c r="E62" s="1"/>
      <c r="F62" s="1"/>
      <c r="G62" s="21"/>
      <c r="H62" s="1"/>
      <c r="I62" s="22" t="s">
        <v>166</v>
      </c>
      <c r="J62" s="23">
        <f>INDEX('Control Total'!$D:$D,MATCH(LEFT($H$1,2)&amp;H59,'Control Total'!$A:$A,0))/1000</f>
        <v>175.86322464816442</v>
      </c>
      <c r="K62" s="24"/>
      <c r="L62" s="1"/>
      <c r="M62" s="1"/>
      <c r="N62" s="21"/>
      <c r="O62" s="1"/>
      <c r="P62" s="22" t="s">
        <v>166</v>
      </c>
      <c r="Q62" s="23">
        <f>INDEX('Control Total'!$D:$D,MATCH(LEFT(O1,2)&amp;O59,'Control Total'!$A:$A,0))/1000</f>
        <v>252.91496178622668</v>
      </c>
      <c r="R62" s="24"/>
      <c r="S62" s="1"/>
      <c r="T62" s="1"/>
      <c r="U62" s="21"/>
      <c r="V62" s="1"/>
      <c r="W62" s="22" t="s">
        <v>166</v>
      </c>
      <c r="X62" s="23">
        <f>INDEX('Control Total'!$D:$D,MATCH(LEFT(V1,2)&amp;V59,'Control Total'!$A:$A,0))/1000</f>
        <v>127.18968664155369</v>
      </c>
      <c r="Y62" s="24"/>
      <c r="Z62" s="1"/>
      <c r="AA62" s="1"/>
      <c r="AB62" s="21"/>
      <c r="AC62" s="1"/>
      <c r="AD62" s="22" t="s">
        <v>166</v>
      </c>
      <c r="AE62" s="23">
        <f>INDEX('Control Total'!$D:$D,MATCH(LEFT(AC1,2)&amp;AC59,'Control Total'!$A:$A,0))/1000</f>
        <v>62.620770658006315</v>
      </c>
      <c r="AF62" s="24"/>
      <c r="AG62" s="1"/>
      <c r="AH62" s="1"/>
      <c r="AI62" s="21"/>
    </row>
    <row r="63" spans="1:35" outlineLevel="1" x14ac:dyDescent="0.25">
      <c r="A63" s="1"/>
      <c r="B63" s="25"/>
      <c r="C63" s="26"/>
      <c r="D63" s="1"/>
      <c r="E63" s="1"/>
      <c r="F63" s="1"/>
      <c r="G63" s="21"/>
      <c r="H63" s="1"/>
      <c r="I63" s="25"/>
      <c r="J63" s="26"/>
      <c r="K63" s="1"/>
      <c r="L63" s="1"/>
      <c r="M63" s="1"/>
      <c r="N63" s="21"/>
      <c r="O63" s="1"/>
      <c r="P63" s="25"/>
      <c r="Q63" s="26"/>
      <c r="R63" s="1"/>
      <c r="S63" s="1"/>
      <c r="T63" s="1"/>
      <c r="U63" s="21"/>
      <c r="V63" s="1"/>
      <c r="W63" s="25"/>
      <c r="X63" s="26"/>
      <c r="Y63" s="1"/>
      <c r="Z63" s="1"/>
      <c r="AA63" s="1"/>
      <c r="AB63" s="21"/>
      <c r="AC63" s="1"/>
      <c r="AD63" s="25"/>
      <c r="AE63" s="26"/>
      <c r="AF63" s="1"/>
      <c r="AG63" s="1"/>
      <c r="AH63" s="1"/>
      <c r="AI63" s="21"/>
    </row>
    <row r="64" spans="1:35" ht="15.6" customHeight="1" outlineLevel="1" thickBot="1" x14ac:dyDescent="0.3">
      <c r="A64" s="96" t="s">
        <v>174</v>
      </c>
      <c r="B64" s="96"/>
      <c r="C64" s="96"/>
      <c r="D64" s="96"/>
      <c r="E64" s="96"/>
      <c r="F64" s="96"/>
      <c r="G64" s="21"/>
      <c r="H64" s="96" t="s">
        <v>174</v>
      </c>
      <c r="I64" s="96"/>
      <c r="J64" s="96"/>
      <c r="K64" s="96"/>
      <c r="L64" s="96"/>
      <c r="M64" s="96"/>
      <c r="N64" s="21"/>
      <c r="O64" s="96" t="s">
        <v>174</v>
      </c>
      <c r="P64" s="96"/>
      <c r="Q64" s="96"/>
      <c r="R64" s="96"/>
      <c r="S64" s="96"/>
      <c r="T64" s="96"/>
      <c r="U64" s="21"/>
      <c r="V64" s="96" t="s">
        <v>174</v>
      </c>
      <c r="W64" s="96"/>
      <c r="X64" s="96"/>
      <c r="Y64" s="96"/>
      <c r="Z64" s="96"/>
      <c r="AA64" s="96"/>
      <c r="AB64" s="21"/>
      <c r="AC64" s="96" t="s">
        <v>174</v>
      </c>
      <c r="AD64" s="96"/>
      <c r="AE64" s="96"/>
      <c r="AF64" s="96"/>
      <c r="AG64" s="96"/>
      <c r="AH64" s="96"/>
      <c r="AI64" s="21"/>
    </row>
    <row r="65" spans="1:35" ht="14.4" outlineLevel="1" thickTop="1" x14ac:dyDescent="0.25">
      <c r="A65" s="97" t="s">
        <v>1</v>
      </c>
      <c r="B65" s="99" t="s">
        <v>2</v>
      </c>
      <c r="C65" s="99" t="s">
        <v>167</v>
      </c>
      <c r="D65" s="37" t="s">
        <v>168</v>
      </c>
      <c r="E65" s="38" t="s">
        <v>169</v>
      </c>
      <c r="F65" s="37" t="s">
        <v>170</v>
      </c>
      <c r="G65" s="21"/>
      <c r="H65" s="97" t="s">
        <v>1</v>
      </c>
      <c r="I65" s="99" t="s">
        <v>2</v>
      </c>
      <c r="J65" s="99" t="s">
        <v>167</v>
      </c>
      <c r="K65" s="37" t="s">
        <v>168</v>
      </c>
      <c r="L65" s="38" t="s">
        <v>169</v>
      </c>
      <c r="M65" s="37" t="s">
        <v>170</v>
      </c>
      <c r="N65" s="21"/>
      <c r="O65" s="97" t="s">
        <v>1</v>
      </c>
      <c r="P65" s="99" t="s">
        <v>2</v>
      </c>
      <c r="Q65" s="99" t="s">
        <v>167</v>
      </c>
      <c r="R65" s="37" t="s">
        <v>168</v>
      </c>
      <c r="S65" s="38" t="s">
        <v>169</v>
      </c>
      <c r="T65" s="37" t="s">
        <v>170</v>
      </c>
      <c r="U65" s="21"/>
      <c r="V65" s="97" t="s">
        <v>1</v>
      </c>
      <c r="W65" s="99" t="s">
        <v>2</v>
      </c>
      <c r="X65" s="99" t="s">
        <v>167</v>
      </c>
      <c r="Y65" s="37" t="s">
        <v>168</v>
      </c>
      <c r="Z65" s="38" t="s">
        <v>169</v>
      </c>
      <c r="AA65" s="37" t="s">
        <v>170</v>
      </c>
      <c r="AB65" s="21"/>
      <c r="AC65" s="97" t="s">
        <v>1</v>
      </c>
      <c r="AD65" s="99" t="s">
        <v>2</v>
      </c>
      <c r="AE65" s="99" t="s">
        <v>167</v>
      </c>
      <c r="AF65" s="37" t="s">
        <v>168</v>
      </c>
      <c r="AG65" s="38" t="s">
        <v>169</v>
      </c>
      <c r="AH65" s="37" t="s">
        <v>170</v>
      </c>
      <c r="AI65" s="21"/>
    </row>
    <row r="66" spans="1:35" ht="14.4" outlineLevel="1" thickBot="1" x14ac:dyDescent="0.3">
      <c r="A66" s="98"/>
      <c r="B66" s="100"/>
      <c r="C66" s="100"/>
      <c r="D66" s="39" t="s">
        <v>171</v>
      </c>
      <c r="E66" s="39" t="s">
        <v>172</v>
      </c>
      <c r="F66" s="39" t="s">
        <v>173</v>
      </c>
      <c r="G66" s="21"/>
      <c r="H66" s="98"/>
      <c r="I66" s="100"/>
      <c r="J66" s="100"/>
      <c r="K66" s="39" t="s">
        <v>171</v>
      </c>
      <c r="L66" s="39" t="s">
        <v>172</v>
      </c>
      <c r="M66" s="39" t="s">
        <v>173</v>
      </c>
      <c r="N66" s="21"/>
      <c r="O66" s="98"/>
      <c r="P66" s="100"/>
      <c r="Q66" s="100"/>
      <c r="R66" s="39" t="s">
        <v>171</v>
      </c>
      <c r="S66" s="39" t="s">
        <v>172</v>
      </c>
      <c r="T66" s="39" t="s">
        <v>173</v>
      </c>
      <c r="U66" s="21"/>
      <c r="V66" s="98"/>
      <c r="W66" s="100"/>
      <c r="X66" s="100"/>
      <c r="Y66" s="39" t="s">
        <v>171</v>
      </c>
      <c r="Z66" s="39" t="s">
        <v>172</v>
      </c>
      <c r="AA66" s="39" t="s">
        <v>173</v>
      </c>
      <c r="AB66" s="21"/>
      <c r="AC66" s="98"/>
      <c r="AD66" s="100"/>
      <c r="AE66" s="100"/>
      <c r="AF66" s="39" t="s">
        <v>171</v>
      </c>
      <c r="AG66" s="39" t="s">
        <v>172</v>
      </c>
      <c r="AH66" s="39" t="s">
        <v>173</v>
      </c>
      <c r="AI66" s="21"/>
    </row>
    <row r="67" spans="1:35" ht="14.4" outlineLevel="1" thickTop="1" x14ac:dyDescent="0.25">
      <c r="A67" s="30" t="s">
        <v>3</v>
      </c>
      <c r="B67" t="s">
        <v>4</v>
      </c>
      <c r="C67" s="31">
        <f>INDEX('Saturation Data'!$I$2:$W$236,MATCH(LEFT($A$1,2)&amp;$H67&amp;$I67,'Saturation Data'!$B$2:$B$236,0),MATCH(A59,'Saturation Data'!$I$1:$V$1,0))</f>
        <v>7.1771947042397546E-2</v>
      </c>
      <c r="D67" s="32">
        <f>INDEX('UEC Data'!$I$2:$W$236,MATCH(LEFT($A$1,2)&amp;$H67&amp;$I67,'UEC Data'!$B$2:$B$236,0),MATCH(A59,'UEC Data'!$I$1:$V$1,0))</f>
        <v>2.2392206580783132</v>
      </c>
      <c r="E67" s="33">
        <f>C67*D67</f>
        <v>0.16071322648783928</v>
      </c>
      <c r="F67" s="34">
        <f>E67*C60</f>
        <v>19.211305317928147</v>
      </c>
      <c r="G67" s="21"/>
      <c r="H67" s="30" t="s">
        <v>3</v>
      </c>
      <c r="I67" t="s">
        <v>4</v>
      </c>
      <c r="J67" s="31">
        <f>INDEX('Saturation Data'!$I$2:$W$236,MATCH(LEFT($H$1,2)&amp;$H67&amp;$I67,'Saturation Data'!$B$2:$B$236,0),MATCH(H59,'Saturation Data'!$I$1:$V$1,0))</f>
        <v>0</v>
      </c>
      <c r="K67" s="32">
        <f>INDEX('UEC Data'!$I$2:$W$236,MATCH(LEFT($H$1,2)&amp;$H67&amp;$I67,'UEC Data'!$B$2:$B$236,0),MATCH(H59,'UEC Data'!$I$1:$V$1,0))</f>
        <v>2.0565581306656187</v>
      </c>
      <c r="L67" s="33">
        <f>J67*K67</f>
        <v>0</v>
      </c>
      <c r="M67" s="34">
        <f>L67*J60</f>
        <v>0</v>
      </c>
      <c r="N67" s="21"/>
      <c r="O67" s="30" t="s">
        <v>3</v>
      </c>
      <c r="P67" t="s">
        <v>4</v>
      </c>
      <c r="Q67" s="31">
        <f>INDEX('Saturation Data'!$I$2:$W$236,MATCH(LEFT($O$1,2)&amp;$H67&amp;$I67,'Saturation Data'!$B$2:$B$236,0),MATCH(O59,'Saturation Data'!$I$1:$V$1,0))</f>
        <v>7.1771947042397546E-2</v>
      </c>
      <c r="R67" s="32">
        <f>INDEX('UEC Data'!$I$2:$W$236,MATCH(LEFT($O$1,2)&amp;$H67&amp;$I67,'UEC Data'!$B$2:$B$236,0),MATCH(O59,'UEC Data'!$I$1:$V$1,0))</f>
        <v>1.8304484610767997</v>
      </c>
      <c r="S67" s="33">
        <f>Q67*R67</f>
        <v>0.13137485001224217</v>
      </c>
      <c r="T67" s="34">
        <f>S67*Q60</f>
        <v>2.7699351098586873</v>
      </c>
      <c r="U67" s="21"/>
      <c r="V67" s="30" t="s">
        <v>3</v>
      </c>
      <c r="W67" t="s">
        <v>4</v>
      </c>
      <c r="X67" s="31">
        <f>INDEX('Saturation Data'!$I$2:$W$236,MATCH(LEFT($V$1,2)&amp;$H67&amp;$I67,'Saturation Data'!$B$2:$B$236,0),MATCH(V59,'Saturation Data'!$I$1:$V$1,0))</f>
        <v>7.1771947042397546E-2</v>
      </c>
      <c r="Y67" s="32">
        <f>INDEX('UEC Data'!$I$2:$W$236,MATCH(LEFT($V$1,2)&amp;$H67&amp;$I67,'UEC Data'!$B$2:$B$236,0),MATCH(V59,'UEC Data'!$I$1:$V$1,0))</f>
        <v>1.9276055783937911</v>
      </c>
      <c r="Z67" s="33">
        <f>X67*Y67</f>
        <v>0.13834800549110926</v>
      </c>
      <c r="AA67" s="34">
        <f>Z67*X60</f>
        <v>1.4858104224373054</v>
      </c>
      <c r="AB67" s="21"/>
      <c r="AC67" s="30" t="s">
        <v>3</v>
      </c>
      <c r="AD67" t="s">
        <v>4</v>
      </c>
      <c r="AE67" s="31">
        <f>INDEX('Saturation Data'!$I$2:$W$236,MATCH(LEFT($AC$1,2)&amp;$H67&amp;$I67,'Saturation Data'!$B$2:$B$236,0),MATCH(AC59,'Saturation Data'!$I$1:$V$1,0))</f>
        <v>0</v>
      </c>
      <c r="AF67" s="32">
        <f>INDEX('UEC Data'!$I$2:$W$236,MATCH(LEFT($AC$1,2)&amp;$H67&amp;$I67,'UEC Data'!$B$2:$B$236,0),MATCH(AC59,'UEC Data'!$I$1:$V$1,0))</f>
        <v>2.4481217560168629</v>
      </c>
      <c r="AG67" s="33">
        <f>AE67*AF67</f>
        <v>0</v>
      </c>
      <c r="AH67" s="34">
        <f>AG67*AE60</f>
        <v>0</v>
      </c>
      <c r="AI67" s="21"/>
    </row>
    <row r="68" spans="1:35" outlineLevel="1" x14ac:dyDescent="0.25">
      <c r="A68" s="30" t="s">
        <v>3</v>
      </c>
      <c r="B68" t="s">
        <v>5</v>
      </c>
      <c r="C68" s="31">
        <f>INDEX('Saturation Data'!$I$2:$W$236,MATCH(LEFT($A$1,2)&amp;$H68&amp;$I68,'Saturation Data'!$B$2:$B$236,0),MATCH(A59,'Saturation Data'!$I$1:$V$1,0))</f>
        <v>7.3742850261900791E-3</v>
      </c>
      <c r="D68" s="32">
        <f>INDEX('UEC Data'!$I$2:$W$236,MATCH(LEFT($A$1,2)&amp;$H68&amp;$I68,'UEC Data'!$B$2:$B$236,0),MATCH(A59,'UEC Data'!$I$1:$V$1,0))</f>
        <v>2.224828433366572</v>
      </c>
      <c r="E68" s="33">
        <f t="shared" ref="E68:E113" si="6">C68*D68</f>
        <v>1.6406519002017044E-2</v>
      </c>
      <c r="F68" s="34">
        <f>E68*C60</f>
        <v>1.9611991659939003</v>
      </c>
      <c r="G68" s="21"/>
      <c r="H68" s="30" t="s">
        <v>3</v>
      </c>
      <c r="I68" t="s">
        <v>5</v>
      </c>
      <c r="J68" s="31">
        <f>INDEX('Saturation Data'!$I$2:$W$236,MATCH(LEFT($H$1,2)&amp;$H68&amp;$I68,'Saturation Data'!$B$2:$B$236,0),MATCH(H59,'Saturation Data'!$I$1:$V$1,0))</f>
        <v>0</v>
      </c>
      <c r="K68" s="32">
        <f>INDEX('UEC Data'!$I$2:$W$236,MATCH(LEFT($H$1,2)&amp;$H68&amp;$I68,'UEC Data'!$B$2:$B$236,0),MATCH(H59,'UEC Data'!$I$1:$V$1,0))</f>
        <v>2.2426305241527515</v>
      </c>
      <c r="L68" s="33">
        <f t="shared" ref="L68:L113" si="7">J68*K68</f>
        <v>0</v>
      </c>
      <c r="M68" s="34">
        <f>L68*J60</f>
        <v>0</v>
      </c>
      <c r="N68" s="21"/>
      <c r="O68" s="30" t="s">
        <v>3</v>
      </c>
      <c r="P68" t="s">
        <v>5</v>
      </c>
      <c r="Q68" s="31">
        <f>INDEX('Saturation Data'!$I$2:$W$236,MATCH(LEFT($O$1,2)&amp;$H68&amp;$I68,'Saturation Data'!$B$2:$B$236,0),MATCH(O59,'Saturation Data'!$I$1:$V$1,0))</f>
        <v>7.3742850261900791E-3</v>
      </c>
      <c r="R68" s="32">
        <f>INDEX('UEC Data'!$I$2:$W$236,MATCH(LEFT($O$1,2)&amp;$H68&amp;$I68,'UEC Data'!$B$2:$B$236,0),MATCH(O59,'UEC Data'!$I$1:$V$1,0))</f>
        <v>1.9461490453769548</v>
      </c>
      <c r="S68" s="33">
        <f t="shared" ref="S68:S113" si="8">Q68*R68</f>
        <v>1.4351457764057395E-2</v>
      </c>
      <c r="T68" s="34">
        <f>S68*Q60</f>
        <v>0.30258916934719454</v>
      </c>
      <c r="U68" s="21"/>
      <c r="V68" s="30" t="s">
        <v>3</v>
      </c>
      <c r="W68" t="s">
        <v>5</v>
      </c>
      <c r="X68" s="31">
        <f>INDEX('Saturation Data'!$I$2:$W$236,MATCH(LEFT($V$1,2)&amp;$H68&amp;$I68,'Saturation Data'!$B$2:$B$236,0),MATCH(V59,'Saturation Data'!$I$1:$V$1,0))</f>
        <v>7.3742850261900791E-3</v>
      </c>
      <c r="Y68" s="32">
        <f>INDEX('UEC Data'!$I$2:$W$236,MATCH(LEFT($V$1,2)&amp;$H68&amp;$I68,'UEC Data'!$B$2:$B$236,0),MATCH(V59,'UEC Data'!$I$1:$V$1,0))</f>
        <v>2.0249437675946389</v>
      </c>
      <c r="Z68" s="33">
        <f t="shared" ref="Z68:Z113" si="9">X68*Y68</f>
        <v>1.4932512504250069E-2</v>
      </c>
      <c r="AA68" s="34">
        <f>Z68*X60</f>
        <v>0.16037009448188935</v>
      </c>
      <c r="AB68" s="21"/>
      <c r="AC68" s="30" t="s">
        <v>3</v>
      </c>
      <c r="AD68" t="s">
        <v>5</v>
      </c>
      <c r="AE68" s="31">
        <f>INDEX('Saturation Data'!$I$2:$W$236,MATCH(LEFT($AC$1,2)&amp;$H68&amp;$I68,'Saturation Data'!$B$2:$B$236,0),MATCH(AC59,'Saturation Data'!$I$1:$V$1,0))</f>
        <v>0</v>
      </c>
      <c r="AF68" s="32">
        <f>INDEX('UEC Data'!$I$2:$W$236,MATCH(LEFT($AC$1,2)&amp;$H68&amp;$I68,'UEC Data'!$B$2:$B$236,0),MATCH(AC59,'UEC Data'!$I$1:$V$1,0))</f>
        <v>2.5600533411868618</v>
      </c>
      <c r="AG68" s="33">
        <f t="shared" ref="AG68:AG113" si="10">AE68*AF68</f>
        <v>0</v>
      </c>
      <c r="AH68" s="34">
        <f>AG68*AE60</f>
        <v>0</v>
      </c>
      <c r="AI68" s="21"/>
    </row>
    <row r="69" spans="1:35" outlineLevel="1" x14ac:dyDescent="0.25">
      <c r="A69" s="30" t="s">
        <v>3</v>
      </c>
      <c r="B69" t="s">
        <v>6</v>
      </c>
      <c r="C69" s="31">
        <f>INDEX('Saturation Data'!$I$2:$W$236,MATCH(LEFT($A$1,2)&amp;$H69&amp;$I69,'Saturation Data'!$B$2:$B$236,0),MATCH(A59,'Saturation Data'!$I$1:$V$1,0))</f>
        <v>0.50870460622905</v>
      </c>
      <c r="D69" s="32">
        <f>INDEX('UEC Data'!$I$2:$W$236,MATCH(LEFT($A$1,2)&amp;$H69&amp;$I69,'UEC Data'!$B$2:$B$236,0),MATCH(A59,'UEC Data'!$I$1:$V$1,0))</f>
        <v>2.1736699953682708</v>
      </c>
      <c r="E69" s="33">
        <f t="shared" si="6"/>
        <v>1.1057559390657172</v>
      </c>
      <c r="F69" s="34">
        <f>E69*C60</f>
        <v>132.17963086635712</v>
      </c>
      <c r="G69" s="21"/>
      <c r="H69" s="30" t="s">
        <v>3</v>
      </c>
      <c r="I69" t="s">
        <v>6</v>
      </c>
      <c r="J69" s="31">
        <f>INDEX('Saturation Data'!$I$2:$W$236,MATCH(LEFT($H$1,2)&amp;$H69&amp;$I69,'Saturation Data'!$B$2:$B$236,0),MATCH(H59,'Saturation Data'!$I$1:$V$1,0))</f>
        <v>0.66568699796297526</v>
      </c>
      <c r="K69" s="32">
        <f>INDEX('UEC Data'!$I$2:$W$236,MATCH(LEFT($H$1,2)&amp;$H69&amp;$I69,'UEC Data'!$B$2:$B$236,0),MATCH(H59,'UEC Data'!$I$1:$V$1,0))</f>
        <v>2.0784105312551664</v>
      </c>
      <c r="L69" s="33">
        <f t="shared" si="7"/>
        <v>1.3835708670858842</v>
      </c>
      <c r="M69" s="34">
        <f>L69*J60</f>
        <v>18.434709233212502</v>
      </c>
      <c r="N69" s="21"/>
      <c r="O69" s="30" t="s">
        <v>3</v>
      </c>
      <c r="P69" t="s">
        <v>6</v>
      </c>
      <c r="Q69" s="31">
        <f>INDEX('Saturation Data'!$I$2:$W$236,MATCH(LEFT($O$1,2)&amp;$H69&amp;$I69,'Saturation Data'!$B$2:$B$236,0),MATCH(O59,'Saturation Data'!$I$1:$V$1,0))</f>
        <v>0.50870460622905</v>
      </c>
      <c r="R69" s="32">
        <f>INDEX('UEC Data'!$I$2:$W$236,MATCH(LEFT($O$1,2)&amp;$H69&amp;$I69,'UEC Data'!$B$2:$B$236,0),MATCH(O59,'UEC Data'!$I$1:$V$1,0))</f>
        <v>1.7813542152333628</v>
      </c>
      <c r="S69" s="33">
        <f t="shared" si="8"/>
        <v>0.90618309461474622</v>
      </c>
      <c r="T69" s="34">
        <f>S69*Q60</f>
        <v>19.106155930909772</v>
      </c>
      <c r="U69" s="21"/>
      <c r="V69" s="30" t="s">
        <v>3</v>
      </c>
      <c r="W69" t="s">
        <v>6</v>
      </c>
      <c r="X69" s="31">
        <f>INDEX('Saturation Data'!$I$2:$W$236,MATCH(LEFT($V$1,2)&amp;$H69&amp;$I69,'Saturation Data'!$B$2:$B$236,0),MATCH(V59,'Saturation Data'!$I$1:$V$1,0))</f>
        <v>0.50870460622905</v>
      </c>
      <c r="Y69" s="32">
        <f>INDEX('UEC Data'!$I$2:$W$236,MATCH(LEFT($V$1,2)&amp;$H69&amp;$I69,'UEC Data'!$B$2:$B$236,0),MATCH(V59,'UEC Data'!$I$1:$V$1,0))</f>
        <v>1.8672542088818289</v>
      </c>
      <c r="Z69" s="33">
        <f t="shared" si="9"/>
        <v>0.94988081705876704</v>
      </c>
      <c r="AA69" s="34">
        <f>Z69*X60</f>
        <v>10.201396204081</v>
      </c>
      <c r="AB69" s="21"/>
      <c r="AC69" s="30" t="s">
        <v>3</v>
      </c>
      <c r="AD69" t="s">
        <v>6</v>
      </c>
      <c r="AE69" s="31">
        <f>INDEX('Saturation Data'!$I$2:$W$236,MATCH(LEFT($AC$1,2)&amp;$H69&amp;$I69,'Saturation Data'!$B$2:$B$236,0),MATCH(AC59,'Saturation Data'!$I$1:$V$1,0))</f>
        <v>0.66568699796297526</v>
      </c>
      <c r="AF69" s="32">
        <f>INDEX('UEC Data'!$I$2:$W$236,MATCH(LEFT($AC$1,2)&amp;$H69&amp;$I69,'UEC Data'!$B$2:$B$236,0),MATCH(AC59,'UEC Data'!$I$1:$V$1,0))</f>
        <v>2.5103390687168865</v>
      </c>
      <c r="AG69" s="33">
        <f t="shared" si="10"/>
        <v>1.6711000785233152</v>
      </c>
      <c r="AH69" s="34">
        <f>AG69*AE60</f>
        <v>8.6321622311151973</v>
      </c>
      <c r="AI69" s="21"/>
    </row>
    <row r="70" spans="1:35" outlineLevel="1" x14ac:dyDescent="0.25">
      <c r="A70" s="30" t="s">
        <v>3</v>
      </c>
      <c r="B70" s="35" t="s">
        <v>7</v>
      </c>
      <c r="C70" s="31">
        <f>INDEX('Saturation Data'!$I$2:$W$236,MATCH(LEFT($A$1,2)&amp;$H70&amp;$I70,'Saturation Data'!$B$2:$B$236,0),MATCH(A59,'Saturation Data'!$I$1:$V$1,0))</f>
        <v>6.1629692890910089E-2</v>
      </c>
      <c r="D70" s="32">
        <f>INDEX('UEC Data'!$I$2:$W$236,MATCH(LEFT($A$1,2)&amp;$H70&amp;$I70,'UEC Data'!$B$2:$B$236,0),MATCH(A59,'UEC Data'!$I$1:$V$1,0))</f>
        <v>1.8224452266551863</v>
      </c>
      <c r="E70" s="33">
        <f t="shared" si="6"/>
        <v>0.11231673962926415</v>
      </c>
      <c r="F70" s="34">
        <f>E70*C60</f>
        <v>13.426095813559591</v>
      </c>
      <c r="G70" s="21"/>
      <c r="H70" s="30" t="s">
        <v>3</v>
      </c>
      <c r="I70" s="35" t="s">
        <v>7</v>
      </c>
      <c r="J70" s="31">
        <f>INDEX('Saturation Data'!$I$2:$W$236,MATCH(LEFT($H$1,2)&amp;$H70&amp;$I70,'Saturation Data'!$B$2:$B$236,0),MATCH(H59,'Saturation Data'!$I$1:$V$1,0))</f>
        <v>2.3954811469310805E-2</v>
      </c>
      <c r="K70" s="32">
        <f>INDEX('UEC Data'!$I$2:$W$236,MATCH(LEFT($H$1,2)&amp;$H70&amp;$I70,'UEC Data'!$B$2:$B$236,0),MATCH(H59,'UEC Data'!$I$1:$V$1,0))</f>
        <v>2.0371600661481892</v>
      </c>
      <c r="L70" s="33">
        <f t="shared" si="7"/>
        <v>4.87997853173886E-2</v>
      </c>
      <c r="M70" s="34">
        <f>L70*J60</f>
        <v>0.65020872755440062</v>
      </c>
      <c r="N70" s="21"/>
      <c r="O70" s="30" t="s">
        <v>3</v>
      </c>
      <c r="P70" s="35" t="s">
        <v>7</v>
      </c>
      <c r="Q70" s="31">
        <f>INDEX('Saturation Data'!$I$2:$W$236,MATCH(LEFT($O$1,2)&amp;$H70&amp;$I70,'Saturation Data'!$B$2:$B$236,0),MATCH(O59,'Saturation Data'!$I$1:$V$1,0))</f>
        <v>6.1629692890910089E-2</v>
      </c>
      <c r="R70" s="32">
        <f>INDEX('UEC Data'!$I$2:$W$236,MATCH(LEFT($O$1,2)&amp;$H70&amp;$I70,'UEC Data'!$B$2:$B$236,0),MATCH(O59,'UEC Data'!$I$1:$V$1,0))</f>
        <v>1.5233238180064397</v>
      </c>
      <c r="S70" s="33">
        <f t="shared" si="8"/>
        <v>9.3881979077145489E-2</v>
      </c>
      <c r="T70" s="34">
        <f>S70*Q60</f>
        <v>1.9794274931965401</v>
      </c>
      <c r="U70" s="21"/>
      <c r="V70" s="30" t="s">
        <v>3</v>
      </c>
      <c r="W70" s="35" t="s">
        <v>7</v>
      </c>
      <c r="X70" s="31">
        <f>INDEX('Saturation Data'!$I$2:$W$236,MATCH(LEFT($V$1,2)&amp;$H70&amp;$I70,'Saturation Data'!$B$2:$B$236,0),MATCH(V59,'Saturation Data'!$I$1:$V$1,0))</f>
        <v>6.1629692890910089E-2</v>
      </c>
      <c r="Y70" s="32">
        <f>INDEX('UEC Data'!$I$2:$W$236,MATCH(LEFT($V$1,2)&amp;$H70&amp;$I70,'UEC Data'!$B$2:$B$236,0),MATCH(V59,'UEC Data'!$I$1:$V$1,0))</f>
        <v>1.5357154917328308</v>
      </c>
      <c r="Z70" s="33">
        <f t="shared" si="9"/>
        <v>9.4645674123307336E-2</v>
      </c>
      <c r="AA70" s="34">
        <f>Z70*X60</f>
        <v>1.0164622796824629</v>
      </c>
      <c r="AB70" s="21"/>
      <c r="AC70" s="30" t="s">
        <v>3</v>
      </c>
      <c r="AD70" s="35" t="s">
        <v>7</v>
      </c>
      <c r="AE70" s="31">
        <f>INDEX('Saturation Data'!$I$2:$W$236,MATCH(LEFT($AC$1,2)&amp;$H70&amp;$I70,'Saturation Data'!$B$2:$B$236,0),MATCH(AC59,'Saturation Data'!$I$1:$V$1,0))</f>
        <v>2.3954811469310805E-2</v>
      </c>
      <c r="AF70" s="32">
        <f>INDEX('UEC Data'!$I$2:$W$236,MATCH(LEFT($AC$1,2)&amp;$H70&amp;$I70,'UEC Data'!$B$2:$B$236,0),MATCH(AC59,'UEC Data'!$I$1:$V$1,0))</f>
        <v>2.3908892729256683</v>
      </c>
      <c r="AG70" s="33">
        <f t="shared" si="10"/>
        <v>5.7273301776931969E-2</v>
      </c>
      <c r="AH70" s="34">
        <f>AG70*AE60</f>
        <v>0.29584848855190649</v>
      </c>
      <c r="AI70" s="21"/>
    </row>
    <row r="71" spans="1:35" outlineLevel="1" x14ac:dyDescent="0.25">
      <c r="A71" s="30" t="s">
        <v>3</v>
      </c>
      <c r="B71" s="35" t="s">
        <v>8</v>
      </c>
      <c r="C71" s="31">
        <f>INDEX('Saturation Data'!$I$2:$W$236,MATCH(LEFT($A$1,2)&amp;$H71&amp;$I71,'Saturation Data'!$B$2:$B$236,0),MATCH(A59,'Saturation Data'!$I$1:$V$1,0))</f>
        <v>6.0842948881604285E-3</v>
      </c>
      <c r="D71" s="32">
        <f>INDEX('UEC Data'!$I$2:$W$236,MATCH(LEFT($A$1,2)&amp;$H71&amp;$I71,'UEC Data'!$B$2:$B$236,0),MATCH(A59,'UEC Data'!$I$1:$V$1,0))</f>
        <v>2.1733423887374697</v>
      </c>
      <c r="E71" s="33">
        <f t="shared" si="6"/>
        <v>1.3223255986017762E-2</v>
      </c>
      <c r="F71" s="34">
        <f>E71*C60</f>
        <v>1.5806789123465852</v>
      </c>
      <c r="G71" s="21"/>
      <c r="H71" s="30" t="s">
        <v>3</v>
      </c>
      <c r="I71" s="35" t="s">
        <v>8</v>
      </c>
      <c r="J71" s="31">
        <f>INDEX('Saturation Data'!$I$2:$W$236,MATCH(LEFT($H$1,2)&amp;$H71&amp;$I71,'Saturation Data'!$B$2:$B$236,0),MATCH(H59,'Saturation Data'!$I$1:$V$1,0))</f>
        <v>7.4485927272692834E-3</v>
      </c>
      <c r="K71" s="32">
        <f>INDEX('UEC Data'!$I$2:$W$236,MATCH(LEFT($H$1,2)&amp;$H71&amp;$I71,'UEC Data'!$B$2:$B$236,0),MATCH(H59,'UEC Data'!$I$1:$V$1,0))</f>
        <v>2.0778147705448888</v>
      </c>
      <c r="L71" s="33">
        <f t="shared" si="7"/>
        <v>1.5476795988493355E-2</v>
      </c>
      <c r="M71" s="34">
        <f>L71*J60</f>
        <v>0.20621295279984686</v>
      </c>
      <c r="N71" s="21"/>
      <c r="O71" s="30" t="s">
        <v>3</v>
      </c>
      <c r="P71" s="35" t="s">
        <v>8</v>
      </c>
      <c r="Q71" s="31">
        <f>INDEX('Saturation Data'!$I$2:$W$236,MATCH(LEFT($O$1,2)&amp;$H71&amp;$I71,'Saturation Data'!$B$2:$B$236,0),MATCH(O59,'Saturation Data'!$I$1:$V$1,0))</f>
        <v>6.0842948881604285E-3</v>
      </c>
      <c r="R71" s="32">
        <f>INDEX('UEC Data'!$I$2:$W$236,MATCH(LEFT($O$1,2)&amp;$H71&amp;$I71,'UEC Data'!$B$2:$B$236,0),MATCH(O59,'UEC Data'!$I$1:$V$1,0))</f>
        <v>1.7808880141825296</v>
      </c>
      <c r="S71" s="33">
        <f t="shared" si="8"/>
        <v>1.0835447841076942E-2</v>
      </c>
      <c r="T71" s="34">
        <f>S71*Q60</f>
        <v>0.22845687285842556</v>
      </c>
      <c r="U71" s="21"/>
      <c r="V71" s="30" t="s">
        <v>3</v>
      </c>
      <c r="W71" s="35" t="s">
        <v>8</v>
      </c>
      <c r="X71" s="31">
        <f>INDEX('Saturation Data'!$I$2:$W$236,MATCH(LEFT($V$1,2)&amp;$H71&amp;$I71,'Saturation Data'!$B$2:$B$236,0),MATCH(V59,'Saturation Data'!$I$1:$V$1,0))</f>
        <v>6.0842948881604285E-3</v>
      </c>
      <c r="Y71" s="32">
        <f>INDEX('UEC Data'!$I$2:$W$236,MATCH(LEFT($V$1,2)&amp;$H71&amp;$I71,'UEC Data'!$B$2:$B$236,0),MATCH(V59,'UEC Data'!$I$1:$V$1,0))</f>
        <v>1.8663364701295371</v>
      </c>
      <c r="Z71" s="33">
        <f t="shared" si="9"/>
        <v>1.135534144479652E-2</v>
      </c>
      <c r="AA71" s="34">
        <f>Z71*X60</f>
        <v>0.1219524965981328</v>
      </c>
      <c r="AB71" s="21"/>
      <c r="AC71" s="30" t="s">
        <v>3</v>
      </c>
      <c r="AD71" s="35" t="s">
        <v>8</v>
      </c>
      <c r="AE71" s="31">
        <f>INDEX('Saturation Data'!$I$2:$W$236,MATCH(LEFT($AC$1,2)&amp;$H71&amp;$I71,'Saturation Data'!$B$2:$B$236,0),MATCH(AC59,'Saturation Data'!$I$1:$V$1,0))</f>
        <v>7.4485927272692834E-3</v>
      </c>
      <c r="AF71" s="32">
        <f>INDEX('UEC Data'!$I$2:$W$236,MATCH(LEFT($AC$1,2)&amp;$H71&amp;$I71,'UEC Data'!$B$2:$B$236,0),MATCH(AC59,'UEC Data'!$I$1:$V$1,0))</f>
        <v>2.5101301349616869</v>
      </c>
      <c r="AG71" s="33">
        <f t="shared" si="10"/>
        <v>1.8696937067775084E-2</v>
      </c>
      <c r="AH71" s="34">
        <f>AG71*AE60</f>
        <v>9.6580088809883932E-2</v>
      </c>
      <c r="AI71" s="21"/>
    </row>
    <row r="72" spans="1:35" outlineLevel="1" x14ac:dyDescent="0.25">
      <c r="A72" s="30" t="s">
        <v>3</v>
      </c>
      <c r="B72" s="35" t="s">
        <v>10</v>
      </c>
      <c r="C72" s="31">
        <f>INDEX('Saturation Data'!$I$2:$W$236,MATCH(LEFT($A$1,2)&amp;$H72&amp;$I72,'Saturation Data'!$B$2:$B$236,0),MATCH(A59,'Saturation Data'!$I$1:$V$1,0))</f>
        <v>0.12094408863850922</v>
      </c>
      <c r="D72" s="32">
        <f>INDEX('UEC Data'!$I$2:$W$236,MATCH(LEFT($A$1,2)&amp;$H72&amp;$I72,'UEC Data'!$B$2:$B$236,0),MATCH(A59,'UEC Data'!$I$1:$V$1,0))</f>
        <v>2.1733423887374697</v>
      </c>
      <c r="E72" s="33">
        <f t="shared" si="6"/>
        <v>0.26285291450529391</v>
      </c>
      <c r="F72" s="34">
        <f>E72*C60</f>
        <v>31.420858784454591</v>
      </c>
      <c r="G72" s="21"/>
      <c r="H72" s="30" t="s">
        <v>3</v>
      </c>
      <c r="I72" s="35" t="s">
        <v>10</v>
      </c>
      <c r="J72" s="31">
        <f>INDEX('Saturation Data'!$I$2:$W$236,MATCH(LEFT($H$1,2)&amp;$H72&amp;$I72,'Saturation Data'!$B$2:$B$236,0),MATCH(H59,'Saturation Data'!$I$1:$V$1,0))</f>
        <v>0.14202668591331855</v>
      </c>
      <c r="K72" s="32">
        <f>INDEX('UEC Data'!$I$2:$W$236,MATCH(LEFT($H$1,2)&amp;$H72&amp;$I72,'UEC Data'!$B$2:$B$236,0),MATCH(H59,'UEC Data'!$I$1:$V$1,0))</f>
        <v>2.0778147705448888</v>
      </c>
      <c r="L72" s="33">
        <f t="shared" si="7"/>
        <v>0.29510514580223296</v>
      </c>
      <c r="M72" s="34">
        <f>L72*J60</f>
        <v>3.9319833089194773</v>
      </c>
      <c r="N72" s="21"/>
      <c r="O72" s="30" t="s">
        <v>3</v>
      </c>
      <c r="P72" s="35" t="s">
        <v>10</v>
      </c>
      <c r="Q72" s="31">
        <f>INDEX('Saturation Data'!$I$2:$W$236,MATCH(LEFT($O$1,2)&amp;$H72&amp;$I72,'Saturation Data'!$B$2:$B$236,0),MATCH(O59,'Saturation Data'!$I$1:$V$1,0))</f>
        <v>0.12094408863850922</v>
      </c>
      <c r="R72" s="32">
        <f>INDEX('UEC Data'!$I$2:$W$236,MATCH(LEFT($O$1,2)&amp;$H72&amp;$I72,'UEC Data'!$B$2:$B$236,0),MATCH(O59,'UEC Data'!$I$1:$V$1,0))</f>
        <v>1.7808880141825296</v>
      </c>
      <c r="S72" s="33">
        <f t="shared" si="8"/>
        <v>0.21538787784255053</v>
      </c>
      <c r="T72" s="34">
        <f>S72*Q60</f>
        <v>4.541283548703877</v>
      </c>
      <c r="U72" s="21"/>
      <c r="V72" s="30" t="s">
        <v>3</v>
      </c>
      <c r="W72" s="35" t="s">
        <v>10</v>
      </c>
      <c r="X72" s="31">
        <f>INDEX('Saturation Data'!$I$2:$W$236,MATCH(LEFT($V$1,2)&amp;$H72&amp;$I72,'Saturation Data'!$B$2:$B$236,0),MATCH(V59,'Saturation Data'!$I$1:$V$1,0))</f>
        <v>0.12094408863850922</v>
      </c>
      <c r="Y72" s="32">
        <f>INDEX('UEC Data'!$I$2:$W$236,MATCH(LEFT($V$1,2)&amp;$H72&amp;$I72,'UEC Data'!$B$2:$B$236,0),MATCH(V59,'UEC Data'!$I$1:$V$1,0))</f>
        <v>1.8663364701295371</v>
      </c>
      <c r="Z72" s="33">
        <f t="shared" si="9"/>
        <v>0.22572236347262914</v>
      </c>
      <c r="AA72" s="34">
        <f>Z72*X60</f>
        <v>2.4241812452176394</v>
      </c>
      <c r="AB72" s="21"/>
      <c r="AC72" s="30" t="s">
        <v>3</v>
      </c>
      <c r="AD72" s="35" t="s">
        <v>10</v>
      </c>
      <c r="AE72" s="31">
        <f>INDEX('Saturation Data'!$I$2:$W$236,MATCH(LEFT($AC$1,2)&amp;$H72&amp;$I72,'Saturation Data'!$B$2:$B$236,0),MATCH(AC59,'Saturation Data'!$I$1:$V$1,0))</f>
        <v>0.14202668591331855</v>
      </c>
      <c r="AF72" s="32">
        <f>INDEX('UEC Data'!$I$2:$W$236,MATCH(LEFT($AC$1,2)&amp;$H72&amp;$I72,'UEC Data'!$B$2:$B$236,0),MATCH(AC59,'UEC Data'!$I$1:$V$1,0))</f>
        <v>2.5101301349616869</v>
      </c>
      <c r="AG72" s="33">
        <f t="shared" si="10"/>
        <v>0.35650546427975938</v>
      </c>
      <c r="AH72" s="34">
        <f>AG72*AE60</f>
        <v>1.8415491947444071</v>
      </c>
      <c r="AI72" s="21"/>
    </row>
    <row r="73" spans="1:35" outlineLevel="1" x14ac:dyDescent="0.25">
      <c r="A73" s="30" t="s">
        <v>3</v>
      </c>
      <c r="B73" s="35" t="s">
        <v>11</v>
      </c>
      <c r="C73" s="31">
        <f>INDEX('Saturation Data'!$I$2:$W$236,MATCH(LEFT($A$1,2)&amp;$H73&amp;$I73,'Saturation Data'!$B$2:$B$236,0),MATCH(A59,'Saturation Data'!$I$1:$V$1,0))</f>
        <v>2.669128462439245E-2</v>
      </c>
      <c r="D73" s="32">
        <f>INDEX('UEC Data'!$I$2:$W$236,MATCH(LEFT($A$1,2)&amp;$H73&amp;$I73,'UEC Data'!$B$2:$B$236,0),MATCH(A59,'UEC Data'!$I$1:$V$1,0))</f>
        <v>2.0178384413170014</v>
      </c>
      <c r="E73" s="33">
        <f t="shared" si="6"/>
        <v>5.3858700163232506E-2</v>
      </c>
      <c r="F73" s="34">
        <f>E73*C60</f>
        <v>6.438150458891438</v>
      </c>
      <c r="G73" s="21"/>
      <c r="H73" s="30" t="s">
        <v>3</v>
      </c>
      <c r="I73" s="35" t="s">
        <v>11</v>
      </c>
      <c r="J73" s="31">
        <f>INDEX('Saturation Data'!$I$2:$W$236,MATCH(LEFT($H$1,2)&amp;$H73&amp;$I73,'Saturation Data'!$B$2:$B$236,0),MATCH(H59,'Saturation Data'!$I$1:$V$1,0))</f>
        <v>7.6152556784959927E-2</v>
      </c>
      <c r="K73" s="32">
        <f>INDEX('UEC Data'!$I$2:$W$236,MATCH(LEFT($H$1,2)&amp;$H73&amp;$I73,'UEC Data'!$B$2:$B$236,0),MATCH(H59,'UEC Data'!$I$1:$V$1,0))</f>
        <v>1.8244178817734773</v>
      </c>
      <c r="L73" s="33">
        <f t="shared" si="7"/>
        <v>0.13893408634125104</v>
      </c>
      <c r="M73" s="34">
        <f>L73*J60</f>
        <v>1.8511588710143159</v>
      </c>
      <c r="N73" s="21"/>
      <c r="O73" s="30" t="s">
        <v>3</v>
      </c>
      <c r="P73" s="35" t="s">
        <v>11</v>
      </c>
      <c r="Q73" s="31">
        <f>INDEX('Saturation Data'!$I$2:$W$236,MATCH(LEFT($O$1,2)&amp;$H73&amp;$I73,'Saturation Data'!$B$2:$B$236,0),MATCH(O59,'Saturation Data'!$I$1:$V$1,0))</f>
        <v>2.669128462439245E-2</v>
      </c>
      <c r="R73" s="32">
        <f>INDEX('UEC Data'!$I$2:$W$236,MATCH(LEFT($O$1,2)&amp;$H73&amp;$I73,'UEC Data'!$B$2:$B$236,0),MATCH(O59,'UEC Data'!$I$1:$V$1,0))</f>
        <v>1.6534985770423787</v>
      </c>
      <c r="S73" s="33">
        <f t="shared" si="8"/>
        <v>4.4134001145866041E-2</v>
      </c>
      <c r="T73" s="34">
        <f>S73*Q60</f>
        <v>0.93053060993855496</v>
      </c>
      <c r="U73" s="21"/>
      <c r="V73" s="30" t="s">
        <v>3</v>
      </c>
      <c r="W73" s="35" t="s">
        <v>11</v>
      </c>
      <c r="X73" s="31">
        <f>INDEX('Saturation Data'!$I$2:$W$236,MATCH(LEFT($V$1,2)&amp;$H73&amp;$I73,'Saturation Data'!$B$2:$B$236,0),MATCH(V59,'Saturation Data'!$I$1:$V$1,0))</f>
        <v>2.669128462439245E-2</v>
      </c>
      <c r="Y73" s="32">
        <f>INDEX('UEC Data'!$I$2:$W$236,MATCH(LEFT($V$1,2)&amp;$H73&amp;$I73,'UEC Data'!$B$2:$B$236,0),MATCH(V59,'UEC Data'!$I$1:$V$1,0))</f>
        <v>1.7329201990151075</v>
      </c>
      <c r="Z73" s="33">
        <f t="shared" si="9"/>
        <v>4.6253866263271042E-2</v>
      </c>
      <c r="AA73" s="34">
        <f>Z73*X60</f>
        <v>0.4967507578300856</v>
      </c>
      <c r="AB73" s="21"/>
      <c r="AC73" s="30" t="s">
        <v>3</v>
      </c>
      <c r="AD73" s="35" t="s">
        <v>11</v>
      </c>
      <c r="AE73" s="31">
        <f>INDEX('Saturation Data'!$I$2:$W$236,MATCH(LEFT($AC$1,2)&amp;$H73&amp;$I73,'Saturation Data'!$B$2:$B$236,0),MATCH(AC59,'Saturation Data'!$I$1:$V$1,0))</f>
        <v>7.6152556784959927E-2</v>
      </c>
      <c r="AF73" s="32">
        <f>INDEX('UEC Data'!$I$2:$W$236,MATCH(LEFT($AC$1,2)&amp;$H73&amp;$I73,'UEC Data'!$B$2:$B$236,0),MATCH(AC59,'UEC Data'!$I$1:$V$1,0))</f>
        <v>2.203833249839843</v>
      </c>
      <c r="AG73" s="33">
        <f t="shared" si="10"/>
        <v>0.16782753670301143</v>
      </c>
      <c r="AH73" s="34">
        <f>AG73*AE60</f>
        <v>0.86692265908395272</v>
      </c>
      <c r="AI73" s="21"/>
    </row>
    <row r="74" spans="1:35" outlineLevel="1" x14ac:dyDescent="0.25">
      <c r="A74" s="30" t="s">
        <v>12</v>
      </c>
      <c r="B74" s="35" t="s">
        <v>13</v>
      </c>
      <c r="C74" s="31">
        <f>INDEX('Saturation Data'!$I$2:$W$236,MATCH(LEFT($A$1,2)&amp;$H74&amp;$I74,'Saturation Data'!$B$2:$B$236,0),MATCH(A59,'Saturation Data'!$I$1:$V$1,0))</f>
        <v>5.0977120087765879E-2</v>
      </c>
      <c r="D74" s="32">
        <f>INDEX('UEC Data'!$I$2:$W$236,MATCH(LEFT($A$1,2)&amp;$H74&amp;$I74,'UEC Data'!$B$2:$B$236,0),MATCH(A59,'UEC Data'!$I$1:$V$1,0))</f>
        <v>2.882353235921614</v>
      </c>
      <c r="E74" s="33">
        <f t="shared" si="6"/>
        <v>0.14693406704293668</v>
      </c>
      <c r="F74" s="34">
        <f>E74*C60</f>
        <v>17.564174929811227</v>
      </c>
      <c r="G74" s="21"/>
      <c r="H74" s="30" t="s">
        <v>12</v>
      </c>
      <c r="I74" s="35" t="s">
        <v>13</v>
      </c>
      <c r="J74" s="31">
        <f>INDEX('Saturation Data'!$I$2:$W$236,MATCH(LEFT($H$1,2)&amp;$H74&amp;$I74,'Saturation Data'!$B$2:$B$236,0),MATCH(H59,'Saturation Data'!$I$1:$V$1,0))</f>
        <v>1.7510659223972703E-2</v>
      </c>
      <c r="K74" s="32">
        <f>INDEX('UEC Data'!$I$2:$W$236,MATCH(LEFT($H$1,2)&amp;$H74&amp;$I74,'UEC Data'!$B$2:$B$236,0),MATCH(H59,'UEC Data'!$I$1:$V$1,0))</f>
        <v>2.9576675412569409</v>
      </c>
      <c r="L74" s="33">
        <f t="shared" si="7"/>
        <v>5.1790708412755515E-2</v>
      </c>
      <c r="M74" s="34">
        <f>L74*J60</f>
        <v>0.6900598106565764</v>
      </c>
      <c r="N74" s="21"/>
      <c r="O74" s="30" t="s">
        <v>12</v>
      </c>
      <c r="P74" s="35" t="s">
        <v>13</v>
      </c>
      <c r="Q74" s="31">
        <f>INDEX('Saturation Data'!$I$2:$W$236,MATCH(LEFT($O$1,2)&amp;$H74&amp;$I74,'Saturation Data'!$B$2:$B$236,0),MATCH(O59,'Saturation Data'!$I$1:$V$1,0))</f>
        <v>5.0977120087765879E-2</v>
      </c>
      <c r="R74" s="32">
        <f>INDEX('UEC Data'!$I$2:$W$236,MATCH(LEFT($O$1,2)&amp;$H74&amp;$I74,'UEC Data'!$B$2:$B$236,0),MATCH(O59,'UEC Data'!$I$1:$V$1,0))</f>
        <v>4.3142382334037697</v>
      </c>
      <c r="S74" s="33">
        <f t="shared" si="8"/>
        <v>0.21992744051145488</v>
      </c>
      <c r="T74" s="34">
        <f>S74*Q60</f>
        <v>4.6369966476633069</v>
      </c>
      <c r="U74" s="21"/>
      <c r="V74" s="30" t="s">
        <v>12</v>
      </c>
      <c r="W74" s="35" t="s">
        <v>13</v>
      </c>
      <c r="X74" s="31">
        <f>INDEX('Saturation Data'!$I$2:$W$236,MATCH(LEFT($V$1,2)&amp;$H74&amp;$I74,'Saturation Data'!$B$2:$B$236,0),MATCH(V59,'Saturation Data'!$I$1:$V$1,0))</f>
        <v>5.0977120087765879E-2</v>
      </c>
      <c r="Y74" s="32">
        <f>INDEX('UEC Data'!$I$2:$W$236,MATCH(LEFT($V$1,2)&amp;$H74&amp;$I74,'UEC Data'!$B$2:$B$236,0),MATCH(V59,'UEC Data'!$I$1:$V$1,0))</f>
        <v>4.1020157286818089</v>
      </c>
      <c r="Z74" s="33">
        <f t="shared" si="9"/>
        <v>0.20910894840291702</v>
      </c>
      <c r="AA74" s="34">
        <f>Z74*X60</f>
        <v>2.2457588301258546</v>
      </c>
      <c r="AB74" s="21"/>
      <c r="AC74" s="30" t="s">
        <v>12</v>
      </c>
      <c r="AD74" s="35" t="s">
        <v>13</v>
      </c>
      <c r="AE74" s="31">
        <f>INDEX('Saturation Data'!$I$2:$W$236,MATCH(LEFT($AC$1,2)&amp;$H74&amp;$I74,'Saturation Data'!$B$2:$B$236,0),MATCH(AC59,'Saturation Data'!$I$1:$V$1,0))</f>
        <v>1.7510659223972703E-2</v>
      </c>
      <c r="AF74" s="32">
        <f>INDEX('UEC Data'!$I$2:$W$236,MATCH(LEFT($AC$1,2)&amp;$H74&amp;$I74,'UEC Data'!$B$2:$B$236,0),MATCH(AC59,'UEC Data'!$I$1:$V$1,0))</f>
        <v>1.4455282976406267</v>
      </c>
      <c r="AG74" s="33">
        <f t="shared" si="10"/>
        <v>2.5312153418594399E-2</v>
      </c>
      <c r="AH74" s="34">
        <f>AG74*AE60</f>
        <v>0.13075136404832352</v>
      </c>
      <c r="AI74" s="21"/>
    </row>
    <row r="75" spans="1:35" outlineLevel="1" x14ac:dyDescent="0.25">
      <c r="A75" s="30" t="s">
        <v>12</v>
      </c>
      <c r="B75" s="35" t="s">
        <v>14</v>
      </c>
      <c r="C75" s="31">
        <f>INDEX('Saturation Data'!$I$2:$W$236,MATCH(LEFT($A$1,2)&amp;$H75&amp;$I75,'Saturation Data'!$B$2:$B$236,0),MATCH(A59,'Saturation Data'!$I$1:$V$1,0))</f>
        <v>1.5706140981519918E-2</v>
      </c>
      <c r="D75" s="32">
        <f>INDEX('UEC Data'!$I$2:$W$236,MATCH(LEFT($A$1,2)&amp;$H75&amp;$I75,'UEC Data'!$B$2:$B$236,0),MATCH(A59,'UEC Data'!$I$1:$V$1,0))</f>
        <v>2.7450983199253467</v>
      </c>
      <c r="E75" s="33">
        <f t="shared" si="6"/>
        <v>4.3114901220880963E-2</v>
      </c>
      <c r="F75" s="34">
        <f>E75*C60</f>
        <v>5.1538603835405654</v>
      </c>
      <c r="G75" s="21"/>
      <c r="H75" s="30" t="s">
        <v>12</v>
      </c>
      <c r="I75" s="35" t="s">
        <v>14</v>
      </c>
      <c r="J75" s="31">
        <f>INDEX('Saturation Data'!$I$2:$W$236,MATCH(LEFT($H$1,2)&amp;$H75&amp;$I75,'Saturation Data'!$B$2:$B$236,0),MATCH(H59,'Saturation Data'!$I$1:$V$1,0))</f>
        <v>0.33740792649782714</v>
      </c>
      <c r="K75" s="32">
        <f>INDEX('UEC Data'!$I$2:$W$236,MATCH(LEFT($H$1,2)&amp;$H75&amp;$I75,'UEC Data'!$B$2:$B$236,0),MATCH(H59,'UEC Data'!$I$1:$V$1,0))</f>
        <v>2.8168262297685152</v>
      </c>
      <c r="L75" s="33">
        <f t="shared" si="7"/>
        <v>0.95041949749088672</v>
      </c>
      <c r="M75" s="34">
        <f>L75*J60</f>
        <v>12.663396940933746</v>
      </c>
      <c r="N75" s="21"/>
      <c r="O75" s="30" t="s">
        <v>12</v>
      </c>
      <c r="P75" s="35" t="s">
        <v>14</v>
      </c>
      <c r="Q75" s="31">
        <f>INDEX('Saturation Data'!$I$2:$W$236,MATCH(LEFT($O$1,2)&amp;$H75&amp;$I75,'Saturation Data'!$B$2:$B$236,0),MATCH(O59,'Saturation Data'!$I$1:$V$1,0))</f>
        <v>1.5706140981519918E-2</v>
      </c>
      <c r="R75" s="32">
        <f>INDEX('UEC Data'!$I$2:$W$236,MATCH(LEFT($O$1,2)&amp;$H75&amp;$I75,'UEC Data'!$B$2:$B$236,0),MATCH(O59,'UEC Data'!$I$1:$V$1,0))</f>
        <v>4.1087983175273992</v>
      </c>
      <c r="S75" s="33">
        <f t="shared" si="8"/>
        <v>6.4533365639717177E-2</v>
      </c>
      <c r="T75" s="34">
        <f>S75*Q60</f>
        <v>1.3606351232838225</v>
      </c>
      <c r="U75" s="21"/>
      <c r="V75" s="30" t="s">
        <v>12</v>
      </c>
      <c r="W75" s="35" t="s">
        <v>14</v>
      </c>
      <c r="X75" s="31">
        <f>INDEX('Saturation Data'!$I$2:$W$236,MATCH(LEFT($V$1,2)&amp;$H75&amp;$I75,'Saturation Data'!$B$2:$B$236,0),MATCH(V59,'Saturation Data'!$I$1:$V$1,0))</f>
        <v>1.5706140981519918E-2</v>
      </c>
      <c r="Y75" s="32">
        <f>INDEX('UEC Data'!$I$2:$W$236,MATCH(LEFT($V$1,2)&amp;$H75&amp;$I75,'UEC Data'!$B$2:$B$236,0),MATCH(V59,'UEC Data'!$I$1:$V$1,0))</f>
        <v>3.9066816463636269</v>
      </c>
      <c r="Z75" s="33">
        <f t="shared" si="9"/>
        <v>6.1358892707703463E-2</v>
      </c>
      <c r="AA75" s="34">
        <f>Z75*X60</f>
        <v>0.65897359322738436</v>
      </c>
      <c r="AB75" s="21"/>
      <c r="AC75" s="30" t="s">
        <v>12</v>
      </c>
      <c r="AD75" s="35" t="s">
        <v>14</v>
      </c>
      <c r="AE75" s="31">
        <f>INDEX('Saturation Data'!$I$2:$W$236,MATCH(LEFT($AC$1,2)&amp;$H75&amp;$I75,'Saturation Data'!$B$2:$B$236,0),MATCH(AC59,'Saturation Data'!$I$1:$V$1,0))</f>
        <v>0.33740792649782714</v>
      </c>
      <c r="AF75" s="32">
        <f>INDEX('UEC Data'!$I$2:$W$236,MATCH(LEFT($AC$1,2)&amp;$H75&amp;$I75,'UEC Data'!$B$2:$B$236,0),MATCH(AC59,'UEC Data'!$I$1:$V$1,0))</f>
        <v>1.3766936168005968</v>
      </c>
      <c r="AG75" s="33">
        <f t="shared" si="10"/>
        <v>0.46450733866748356</v>
      </c>
      <c r="AH75" s="34">
        <f>AG75*AE60</f>
        <v>2.3994390021598839</v>
      </c>
      <c r="AI75" s="21"/>
    </row>
    <row r="76" spans="1:35" outlineLevel="1" x14ac:dyDescent="0.25">
      <c r="A76" s="30" t="s">
        <v>12</v>
      </c>
      <c r="B76" s="35" t="s">
        <v>8</v>
      </c>
      <c r="C76" s="31">
        <f>INDEX('Saturation Data'!$I$2:$W$236,MATCH(LEFT($A$1,2)&amp;$H76&amp;$I76,'Saturation Data'!$B$2:$B$236,0),MATCH(A59,'Saturation Data'!$I$1:$V$1,0))</f>
        <v>6.0842948881604277E-3</v>
      </c>
      <c r="D76" s="32">
        <f>INDEX('UEC Data'!$I$2:$W$236,MATCH(LEFT($A$1,2)&amp;$H76&amp;$I76,'UEC Data'!$B$2:$B$236,0),MATCH(A59,'UEC Data'!$I$1:$V$1,0))</f>
        <v>2.1867728723790654</v>
      </c>
      <c r="E76" s="33">
        <f t="shared" si="6"/>
        <v>1.3304971008983842E-2</v>
      </c>
      <c r="F76" s="34">
        <f>E76*C60</f>
        <v>1.5904469463134825</v>
      </c>
      <c r="G76" s="21"/>
      <c r="H76" s="30" t="s">
        <v>12</v>
      </c>
      <c r="I76" s="35" t="s">
        <v>8</v>
      </c>
      <c r="J76" s="31">
        <f>INDEX('Saturation Data'!$I$2:$W$236,MATCH(LEFT($H$1,2)&amp;$H76&amp;$I76,'Saturation Data'!$B$2:$B$236,0),MATCH(H59,'Saturation Data'!$I$1:$V$1,0))</f>
        <v>7.4485927272692834E-3</v>
      </c>
      <c r="K76" s="32">
        <f>INDEX('UEC Data'!$I$2:$W$236,MATCH(LEFT($H$1,2)&amp;$H76&amp;$I76,'UEC Data'!$B$2:$B$236,0),MATCH(H59,'UEC Data'!$I$1:$V$1,0))</f>
        <v>2.0970829489027087</v>
      </c>
      <c r="L76" s="33">
        <f t="shared" si="7"/>
        <v>1.5620316801677138E-2</v>
      </c>
      <c r="M76" s="34">
        <f>L76*J60</f>
        <v>0.20812522525577812</v>
      </c>
      <c r="N76" s="21"/>
      <c r="O76" s="30" t="s">
        <v>12</v>
      </c>
      <c r="P76" s="35" t="s">
        <v>8</v>
      </c>
      <c r="Q76" s="31">
        <f>INDEX('Saturation Data'!$I$2:$W$236,MATCH(LEFT($O$1,2)&amp;$H76&amp;$I76,'Saturation Data'!$B$2:$B$236,0),MATCH(O59,'Saturation Data'!$I$1:$V$1,0))</f>
        <v>6.0842948881604277E-3</v>
      </c>
      <c r="R76" s="32">
        <f>INDEX('UEC Data'!$I$2:$W$236,MATCH(LEFT($O$1,2)&amp;$H76&amp;$I76,'UEC Data'!$B$2:$B$236,0),MATCH(O59,'UEC Data'!$I$1:$V$1,0))</f>
        <v>3.4041182904936571</v>
      </c>
      <c r="S76" s="33">
        <f t="shared" si="8"/>
        <v>2.0711659513543972E-2</v>
      </c>
      <c r="T76" s="34">
        <f>S76*Q60</f>
        <v>0.4366890075585862</v>
      </c>
      <c r="U76" s="21"/>
      <c r="V76" s="30" t="s">
        <v>12</v>
      </c>
      <c r="W76" s="35" t="s">
        <v>8</v>
      </c>
      <c r="X76" s="31">
        <f>INDEX('Saturation Data'!$I$2:$W$236,MATCH(LEFT($V$1,2)&amp;$H76&amp;$I76,'Saturation Data'!$B$2:$B$236,0),MATCH(V59,'Saturation Data'!$I$1:$V$1,0))</f>
        <v>6.0842948881604277E-3</v>
      </c>
      <c r="Y76" s="32">
        <f>INDEX('UEC Data'!$I$2:$W$236,MATCH(LEFT($V$1,2)&amp;$H76&amp;$I76,'UEC Data'!$B$2:$B$236,0),MATCH(V59,'UEC Data'!$I$1:$V$1,0))</f>
        <v>3.2402016910425275</v>
      </c>
      <c r="Z76" s="33">
        <f t="shared" si="9"/>
        <v>1.9714342585418824E-2</v>
      </c>
      <c r="AA76" s="34">
        <f>Z76*X60</f>
        <v>0.21172531964544508</v>
      </c>
      <c r="AB76" s="21"/>
      <c r="AC76" s="30" t="s">
        <v>12</v>
      </c>
      <c r="AD76" s="35" t="s">
        <v>8</v>
      </c>
      <c r="AE76" s="31">
        <f>INDEX('Saturation Data'!$I$2:$W$236,MATCH(LEFT($AC$1,2)&amp;$H76&amp;$I76,'Saturation Data'!$B$2:$B$236,0),MATCH(AC59,'Saturation Data'!$I$1:$V$1,0))</f>
        <v>7.4485927272692834E-3</v>
      </c>
      <c r="AF76" s="32">
        <f>INDEX('UEC Data'!$I$2:$W$236,MATCH(LEFT($AC$1,2)&amp;$H76&amp;$I76,'UEC Data'!$B$2:$B$236,0),MATCH(AC59,'UEC Data'!$I$1:$V$1,0))</f>
        <v>1.0287855650229567</v>
      </c>
      <c r="AG76" s="33">
        <f t="shared" si="10"/>
        <v>7.6630046775496155E-3</v>
      </c>
      <c r="AH76" s="34">
        <f>AG76*AE60</f>
        <v>3.9583685264891796E-2</v>
      </c>
      <c r="AI76" s="21"/>
    </row>
    <row r="77" spans="1:35" outlineLevel="1" x14ac:dyDescent="0.25">
      <c r="A77" s="30" t="s">
        <v>12</v>
      </c>
      <c r="B77" s="35" t="s">
        <v>10</v>
      </c>
      <c r="C77" s="31">
        <f>INDEX('Saturation Data'!$I$2:$W$236,MATCH(LEFT($A$1,2)&amp;$H77&amp;$I77,'Saturation Data'!$B$2:$B$236,0),MATCH(A59,'Saturation Data'!$I$1:$V$1,0))</f>
        <v>0.12094408863850922</v>
      </c>
      <c r="D77" s="32">
        <f>INDEX('UEC Data'!$I$2:$W$236,MATCH(LEFT($A$1,2)&amp;$H77&amp;$I77,'UEC Data'!$B$2:$B$236,0),MATCH(A59,'UEC Data'!$I$1:$V$1,0))</f>
        <v>2.4297476359767392</v>
      </c>
      <c r="E77" s="33">
        <f t="shared" si="6"/>
        <v>0.29386361345477896</v>
      </c>
      <c r="F77" s="34">
        <f>E77*C60</f>
        <v>35.127809473332647</v>
      </c>
      <c r="G77" s="21"/>
      <c r="H77" s="30" t="s">
        <v>12</v>
      </c>
      <c r="I77" s="35" t="s">
        <v>10</v>
      </c>
      <c r="J77" s="31">
        <f>INDEX('Saturation Data'!$I$2:$W$236,MATCH(LEFT($H$1,2)&amp;$H77&amp;$I77,'Saturation Data'!$B$2:$B$236,0),MATCH(H59,'Saturation Data'!$I$1:$V$1,0))</f>
        <v>0.14202668591331855</v>
      </c>
      <c r="K77" s="32">
        <f>INDEX('UEC Data'!$I$2:$W$236,MATCH(LEFT($H$1,2)&amp;$H77&amp;$I77,'UEC Data'!$B$2:$B$236,0),MATCH(H59,'UEC Data'!$I$1:$V$1,0))</f>
        <v>2.330092165447454</v>
      </c>
      <c r="L77" s="33">
        <f t="shared" si="7"/>
        <v>0.33093526813108981</v>
      </c>
      <c r="M77" s="34">
        <f>L77*J60</f>
        <v>4.4093841436986256</v>
      </c>
      <c r="N77" s="21"/>
      <c r="O77" s="30" t="s">
        <v>12</v>
      </c>
      <c r="P77" s="35" t="s">
        <v>10</v>
      </c>
      <c r="Q77" s="31">
        <f>INDEX('Saturation Data'!$I$2:$W$236,MATCH(LEFT($O$1,2)&amp;$H77&amp;$I77,'Saturation Data'!$B$2:$B$236,0),MATCH(O59,'Saturation Data'!$I$1:$V$1,0))</f>
        <v>0.12094408863850922</v>
      </c>
      <c r="R77" s="32">
        <f>INDEX('UEC Data'!$I$2:$W$236,MATCH(LEFT($O$1,2)&amp;$H77&amp;$I77,'UEC Data'!$B$2:$B$236,0),MATCH(O59,'UEC Data'!$I$1:$V$1,0))</f>
        <v>3.7823536561040632</v>
      </c>
      <c r="S77" s="33">
        <f t="shared" si="8"/>
        <v>0.45745331584603927</v>
      </c>
      <c r="T77" s="34">
        <f>S77*Q60</f>
        <v>9.6450424153872927</v>
      </c>
      <c r="U77" s="21"/>
      <c r="V77" s="30" t="s">
        <v>12</v>
      </c>
      <c r="W77" s="35" t="s">
        <v>10</v>
      </c>
      <c r="X77" s="31">
        <f>INDEX('Saturation Data'!$I$2:$W$236,MATCH(LEFT($V$1,2)&amp;$H77&amp;$I77,'Saturation Data'!$B$2:$B$236,0),MATCH(V59,'Saturation Data'!$I$1:$V$1,0))</f>
        <v>0.12094408863850922</v>
      </c>
      <c r="Y77" s="32">
        <f>INDEX('UEC Data'!$I$2:$W$236,MATCH(LEFT($V$1,2)&amp;$H77&amp;$I77,'UEC Data'!$B$2:$B$236,0),MATCH(V59,'UEC Data'!$I$1:$V$1,0))</f>
        <v>3.6002241011583638</v>
      </c>
      <c r="Z77" s="33">
        <f t="shared" si="9"/>
        <v>0.43542582280899433</v>
      </c>
      <c r="AA77" s="34">
        <f>Z77*X60</f>
        <v>4.6763249201270138</v>
      </c>
      <c r="AB77" s="21"/>
      <c r="AC77" s="30" t="s">
        <v>12</v>
      </c>
      <c r="AD77" s="35" t="s">
        <v>10</v>
      </c>
      <c r="AE77" s="31">
        <f>INDEX('Saturation Data'!$I$2:$W$236,MATCH(LEFT($AC$1,2)&amp;$H77&amp;$I77,'Saturation Data'!$B$2:$B$236,0),MATCH(AC59,'Saturation Data'!$I$1:$V$1,0))</f>
        <v>0.14202668591331855</v>
      </c>
      <c r="AF77" s="32">
        <f>INDEX('UEC Data'!$I$2:$W$236,MATCH(LEFT($AC$1,2)&amp;$H77&amp;$I77,'UEC Data'!$B$2:$B$236,0),MATCH(AC59,'UEC Data'!$I$1:$V$1,0))</f>
        <v>1.1430950722477295</v>
      </c>
      <c r="AG77" s="33">
        <f t="shared" si="10"/>
        <v>0.16235000479519046</v>
      </c>
      <c r="AH77" s="34">
        <f>AG77*AE60</f>
        <v>0.83862815735895579</v>
      </c>
      <c r="AI77" s="21"/>
    </row>
    <row r="78" spans="1:35" outlineLevel="1" x14ac:dyDescent="0.25">
      <c r="A78" s="30" t="s">
        <v>12</v>
      </c>
      <c r="B78" s="35" t="s">
        <v>11</v>
      </c>
      <c r="C78" s="31">
        <f>INDEX('Saturation Data'!$I$2:$W$236,MATCH(LEFT($A$1,2)&amp;$H78&amp;$I78,'Saturation Data'!$B$2:$B$236,0),MATCH(A59,'Saturation Data'!$I$1:$V$1,0))</f>
        <v>2.669128462439245E-2</v>
      </c>
      <c r="D78" s="32">
        <f>INDEX('UEC Data'!$I$2:$W$236,MATCH(LEFT($A$1,2)&amp;$H78&amp;$I78,'UEC Data'!$B$2:$B$236,0),MATCH(A59,'UEC Data'!$I$1:$V$1,0))</f>
        <v>2.2266553795912185</v>
      </c>
      <c r="E78" s="33">
        <f t="shared" si="6"/>
        <v>5.9432292497103828E-2</v>
      </c>
      <c r="F78" s="34">
        <f>E78*C60</f>
        <v>7.1044054173890068</v>
      </c>
      <c r="G78" s="21"/>
      <c r="H78" s="30" t="s">
        <v>12</v>
      </c>
      <c r="I78" s="35" t="s">
        <v>11</v>
      </c>
      <c r="J78" s="31">
        <f>INDEX('Saturation Data'!$I$2:$W$236,MATCH(LEFT($H$1,2)&amp;$H78&amp;$I78,'Saturation Data'!$B$2:$B$236,0),MATCH(H59,'Saturation Data'!$I$1:$V$1,0))</f>
        <v>7.6152556784959927E-2</v>
      </c>
      <c r="K78" s="32">
        <f>INDEX('UEC Data'!$I$2:$W$236,MATCH(LEFT($H$1,2)&amp;$H78&amp;$I78,'UEC Data'!$B$2:$B$236,0),MATCH(H59,'UEC Data'!$I$1:$V$1,0))</f>
        <v>2.0517634577548565</v>
      </c>
      <c r="L78" s="33">
        <f t="shared" si="7"/>
        <v>0.15624703322598243</v>
      </c>
      <c r="M78" s="34">
        <f>L78*J60</f>
        <v>2.081836712954062</v>
      </c>
      <c r="N78" s="21"/>
      <c r="O78" s="30" t="s">
        <v>12</v>
      </c>
      <c r="P78" s="35" t="s">
        <v>11</v>
      </c>
      <c r="Q78" s="31">
        <f>INDEX('Saturation Data'!$I$2:$W$236,MATCH(LEFT($O$1,2)&amp;$H78&amp;$I78,'Saturation Data'!$B$2:$B$236,0),MATCH(O59,'Saturation Data'!$I$1:$V$1,0))</f>
        <v>2.669128462439245E-2</v>
      </c>
      <c r="R78" s="32">
        <f>INDEX('UEC Data'!$I$2:$W$236,MATCH(LEFT($O$1,2)&amp;$H78&amp;$I78,'UEC Data'!$B$2:$B$236,0),MATCH(O59,'UEC Data'!$I$1:$V$1,0))</f>
        <v>3.5170953167606394</v>
      </c>
      <c r="S78" s="33">
        <f t="shared" si="8"/>
        <v>9.3875792150775947E-2</v>
      </c>
      <c r="T78" s="34">
        <f>S78*Q60</f>
        <v>1.9792970467330693</v>
      </c>
      <c r="U78" s="21"/>
      <c r="V78" s="30" t="s">
        <v>12</v>
      </c>
      <c r="W78" s="35" t="s">
        <v>11</v>
      </c>
      <c r="X78" s="31">
        <f>INDEX('Saturation Data'!$I$2:$W$236,MATCH(LEFT($V$1,2)&amp;$H78&amp;$I78,'Saturation Data'!$B$2:$B$236,0),MATCH(V59,'Saturation Data'!$I$1:$V$1,0))</f>
        <v>2.669128462439245E-2</v>
      </c>
      <c r="Y78" s="32">
        <f>INDEX('UEC Data'!$I$2:$W$236,MATCH(LEFT($V$1,2)&amp;$H78&amp;$I78,'UEC Data'!$B$2:$B$236,0),MATCH(V59,'UEC Data'!$I$1:$V$1,0))</f>
        <v>3.3119410317190545</v>
      </c>
      <c r="Z78" s="33">
        <f t="shared" si="9"/>
        <v>8.8399960736817274E-2</v>
      </c>
      <c r="AA78" s="34">
        <f>Z78*X60</f>
        <v>0.94938544679093639</v>
      </c>
      <c r="AB78" s="21"/>
      <c r="AC78" s="30" t="s">
        <v>12</v>
      </c>
      <c r="AD78" s="35" t="s">
        <v>11</v>
      </c>
      <c r="AE78" s="31">
        <f>INDEX('Saturation Data'!$I$2:$W$236,MATCH(LEFT($AC$1,2)&amp;$H78&amp;$I78,'Saturation Data'!$B$2:$B$236,0),MATCH(AC59,'Saturation Data'!$I$1:$V$1,0))</f>
        <v>7.6152556784959927E-2</v>
      </c>
      <c r="AF78" s="32">
        <f>INDEX('UEC Data'!$I$2:$W$236,MATCH(LEFT($AC$1,2)&amp;$H78&amp;$I78,'UEC Data'!$B$2:$B$236,0),MATCH(AC59,'UEC Data'!$I$1:$V$1,0))</f>
        <v>1.0089650824548346</v>
      </c>
      <c r="AG78" s="33">
        <f t="shared" si="10"/>
        <v>7.6835270735683567E-2</v>
      </c>
      <c r="AH78" s="34">
        <f>AG78*AE60</f>
        <v>0.39689694865442776</v>
      </c>
      <c r="AI78" s="21"/>
    </row>
    <row r="79" spans="1:35" outlineLevel="1" x14ac:dyDescent="0.25">
      <c r="A79" s="30" t="s">
        <v>15</v>
      </c>
      <c r="B79" s="35" t="s">
        <v>15</v>
      </c>
      <c r="C79" s="31">
        <f>INDEX('Saturation Data'!$I$2:$W$236,MATCH(LEFT($A$1,2)&amp;$H79&amp;$I79,'Saturation Data'!$B$2:$B$236,0),MATCH(A59,'Saturation Data'!$I$1:$V$1,0))</f>
        <v>1</v>
      </c>
      <c r="D79" s="32">
        <f>INDEX('UEC Data'!$I$2:$W$236,MATCH(LEFT($A$1,2)&amp;$H79&amp;$I79,'UEC Data'!$B$2:$B$236,0),MATCH(A59,'UEC Data'!$I$1:$V$1,0))</f>
        <v>2.6776248235150168</v>
      </c>
      <c r="E79" s="33">
        <f t="shared" si="6"/>
        <v>2.6776248235150168</v>
      </c>
      <c r="F79" s="34">
        <f>E79*C60</f>
        <v>320.07737717407366</v>
      </c>
      <c r="G79" s="21"/>
      <c r="H79" s="30" t="s">
        <v>15</v>
      </c>
      <c r="I79" s="35" t="s">
        <v>15</v>
      </c>
      <c r="J79" s="31">
        <f>INDEX('Saturation Data'!$I$2:$W$236,MATCH(LEFT($H$1,2)&amp;$H79&amp;$I79,'Saturation Data'!$B$2:$B$236,0),MATCH(H59,'Saturation Data'!$I$1:$V$1,0))</f>
        <v>1</v>
      </c>
      <c r="K79" s="32">
        <f>INDEX('UEC Data'!$I$2:$W$236,MATCH(LEFT($H$1,2)&amp;$H79&amp;$I79,'UEC Data'!$B$2:$B$236,0),MATCH(H59,'UEC Data'!$I$1:$V$1,0))</f>
        <v>2.9765510212779658</v>
      </c>
      <c r="L79" s="33">
        <f t="shared" si="7"/>
        <v>2.9765510212779658</v>
      </c>
      <c r="M79" s="34">
        <f>L79*J60</f>
        <v>39.659589472748621</v>
      </c>
      <c r="N79" s="21"/>
      <c r="O79" s="30" t="s">
        <v>15</v>
      </c>
      <c r="P79" s="35" t="s">
        <v>15</v>
      </c>
      <c r="Q79" s="31">
        <f>INDEX('Saturation Data'!$I$2:$W$236,MATCH(LEFT($O$1,2)&amp;$H79&amp;$I79,'Saturation Data'!$B$2:$B$236,0),MATCH(O59,'Saturation Data'!$I$1:$V$1,0))</f>
        <v>1</v>
      </c>
      <c r="R79" s="32">
        <f>INDEX('UEC Data'!$I$2:$W$236,MATCH(LEFT($O$1,2)&amp;$H79&amp;$I79,'UEC Data'!$B$2:$B$236,0),MATCH(O59,'UEC Data'!$I$1:$V$1,0))</f>
        <v>2.74070815684835</v>
      </c>
      <c r="S79" s="33">
        <f t="shared" si="8"/>
        <v>2.74070815684835</v>
      </c>
      <c r="T79" s="34">
        <f>S79*Q60</f>
        <v>57.785670155459073</v>
      </c>
      <c r="U79" s="21"/>
      <c r="V79" s="30" t="s">
        <v>15</v>
      </c>
      <c r="W79" s="35" t="s">
        <v>15</v>
      </c>
      <c r="X79" s="31">
        <f>INDEX('Saturation Data'!$I$2:$W$236,MATCH(LEFT($V$1,2)&amp;$H79&amp;$I79,'Saturation Data'!$B$2:$B$236,0),MATCH(V59,'Saturation Data'!$I$1:$V$1,0))</f>
        <v>1</v>
      </c>
      <c r="Y79" s="32">
        <f>INDEX('UEC Data'!$I$2:$W$236,MATCH(LEFT($V$1,2)&amp;$H79&amp;$I79,'UEC Data'!$B$2:$B$236,0),MATCH(V59,'UEC Data'!$I$1:$V$1,0))</f>
        <v>2.7820414901816832</v>
      </c>
      <c r="Z79" s="33">
        <f t="shared" si="9"/>
        <v>2.7820414901816832</v>
      </c>
      <c r="AA79" s="34">
        <f>Z79*X60</f>
        <v>29.878177333251084</v>
      </c>
      <c r="AB79" s="21"/>
      <c r="AC79" s="30" t="s">
        <v>15</v>
      </c>
      <c r="AD79" s="35" t="s">
        <v>15</v>
      </c>
      <c r="AE79" s="31">
        <f>INDEX('Saturation Data'!$I$2:$W$236,MATCH(LEFT($AC$1,2)&amp;$H79&amp;$I79,'Saturation Data'!$B$2:$B$236,0),MATCH(AC59,'Saturation Data'!$I$1:$V$1,0))</f>
        <v>1</v>
      </c>
      <c r="AF79" s="32">
        <f>INDEX('UEC Data'!$I$2:$W$236,MATCH(LEFT($AC$1,2)&amp;$H79&amp;$I79,'UEC Data'!$B$2:$B$236,0),MATCH(AC59,'UEC Data'!$I$1:$V$1,0))</f>
        <v>2.5046217716137975</v>
      </c>
      <c r="AG79" s="33">
        <f t="shared" si="10"/>
        <v>2.5046217716137975</v>
      </c>
      <c r="AH79" s="34">
        <f>AG79*AE60</f>
        <v>12.937765809489074</v>
      </c>
      <c r="AI79" s="21"/>
    </row>
    <row r="80" spans="1:35" outlineLevel="1" x14ac:dyDescent="0.25">
      <c r="A80" s="30" t="s">
        <v>16</v>
      </c>
      <c r="B80" s="35" t="s">
        <v>17</v>
      </c>
      <c r="C80" s="31">
        <f>INDEX('Saturation Data'!$I$2:$W$236,MATCH(LEFT($A$1,2)&amp;$H80&amp;$I80,'Saturation Data'!$B$2:$B$236,0),MATCH(A59,'Saturation Data'!$I$1:$V$1,0))</f>
        <v>0.32370585911804439</v>
      </c>
      <c r="D80" s="32">
        <f>INDEX('UEC Data'!$I$2:$W$236,MATCH(LEFT($A$1,2)&amp;$H80&amp;$I80,'UEC Data'!$B$2:$B$236,0),MATCH(A59,'UEC Data'!$I$1:$V$1,0))</f>
        <v>0.87214700000000001</v>
      </c>
      <c r="E80" s="33">
        <f t="shared" si="6"/>
        <v>0.28231909391222504</v>
      </c>
      <c r="F80" s="34">
        <f>E80*C60</f>
        <v>33.747803020051883</v>
      </c>
      <c r="G80" s="21"/>
      <c r="H80" s="30" t="s">
        <v>16</v>
      </c>
      <c r="I80" s="35" t="s">
        <v>17</v>
      </c>
      <c r="J80" s="31">
        <f>INDEX('Saturation Data'!$I$2:$W$236,MATCH(LEFT($H$1,2)&amp;$H80&amp;$I80,'Saturation Data'!$B$2:$B$236,0),MATCH(H59,'Saturation Data'!$I$1:$V$1,0))</f>
        <v>0.68872045787297231</v>
      </c>
      <c r="K80" s="32">
        <f>INDEX('UEC Data'!$I$2:$W$236,MATCH(LEFT($H$1,2)&amp;$H80&amp;$I80,'UEC Data'!$B$2:$B$236,0),MATCH(H59,'UEC Data'!$I$1:$V$1,0))</f>
        <v>0.93571599999999999</v>
      </c>
      <c r="L80" s="33">
        <f t="shared" si="7"/>
        <v>0.6444467519590662</v>
      </c>
      <c r="M80" s="34">
        <f>L80*J60</f>
        <v>8.5866136468137633</v>
      </c>
      <c r="N80" s="21"/>
      <c r="O80" s="30" t="s">
        <v>16</v>
      </c>
      <c r="P80" s="35" t="s">
        <v>17</v>
      </c>
      <c r="Q80" s="31">
        <f>INDEX('Saturation Data'!$I$2:$W$236,MATCH(LEFT($O$1,2)&amp;$H80&amp;$I80,'Saturation Data'!$B$2:$B$236,0),MATCH(O59,'Saturation Data'!$I$1:$V$1,0))</f>
        <v>0.32370585911804439</v>
      </c>
      <c r="R80" s="32">
        <f>INDEX('UEC Data'!$I$2:$W$236,MATCH(LEFT($O$1,2)&amp;$H80&amp;$I80,'UEC Data'!$B$2:$B$236,0),MATCH(O59,'UEC Data'!$I$1:$V$1,0))</f>
        <v>0.87214700000000001</v>
      </c>
      <c r="S80" s="33">
        <f t="shared" si="8"/>
        <v>0.28231909391222504</v>
      </c>
      <c r="T80" s="34">
        <f>S80*Q60</f>
        <v>5.9524754573504204</v>
      </c>
      <c r="U80" s="21"/>
      <c r="V80" s="30" t="s">
        <v>16</v>
      </c>
      <c r="W80" s="35" t="s">
        <v>17</v>
      </c>
      <c r="X80" s="31">
        <f>INDEX('Saturation Data'!$I$2:$W$236,MATCH(LEFT($V$1,2)&amp;$H80&amp;$I80,'Saturation Data'!$B$2:$B$236,0),MATCH(V59,'Saturation Data'!$I$1:$V$1,0))</f>
        <v>0.32370585911804439</v>
      </c>
      <c r="Y80" s="32">
        <f>INDEX('UEC Data'!$I$2:$W$236,MATCH(LEFT($V$1,2)&amp;$H80&amp;$I80,'UEC Data'!$B$2:$B$236,0),MATCH(V59,'UEC Data'!$I$1:$V$1,0))</f>
        <v>0.87214700000000001</v>
      </c>
      <c r="Z80" s="33">
        <f t="shared" si="9"/>
        <v>0.28231909391222504</v>
      </c>
      <c r="AA80" s="34">
        <f>Z80*X60</f>
        <v>3.0320108388898834</v>
      </c>
      <c r="AB80" s="21"/>
      <c r="AC80" s="30" t="s">
        <v>16</v>
      </c>
      <c r="AD80" s="35" t="s">
        <v>17</v>
      </c>
      <c r="AE80" s="31">
        <f>INDEX('Saturation Data'!$I$2:$W$236,MATCH(LEFT($AC$1,2)&amp;$H80&amp;$I80,'Saturation Data'!$B$2:$B$236,0),MATCH(AC59,'Saturation Data'!$I$1:$V$1,0))</f>
        <v>0.68872045787297231</v>
      </c>
      <c r="AF80" s="32">
        <f>INDEX('UEC Data'!$I$2:$W$236,MATCH(LEFT($AC$1,2)&amp;$H80&amp;$I80,'UEC Data'!$B$2:$B$236,0),MATCH(AC59,'UEC Data'!$I$1:$V$1,0))</f>
        <v>0.93571599999999999</v>
      </c>
      <c r="AG80" s="33">
        <f t="shared" si="10"/>
        <v>0.6444467519590662</v>
      </c>
      <c r="AH80" s="34">
        <f>AG80*AE60</f>
        <v>3.3289262466803842</v>
      </c>
      <c r="AI80" s="21"/>
    </row>
    <row r="81" spans="1:35" outlineLevel="1" x14ac:dyDescent="0.25">
      <c r="A81" s="30" t="s">
        <v>18</v>
      </c>
      <c r="B81" s="35" t="s">
        <v>19</v>
      </c>
      <c r="C81" s="31">
        <f>INDEX('Saturation Data'!$I$2:$W$236,MATCH(LEFT($A$1,2)&amp;$H81&amp;$I81,'Saturation Data'!$B$2:$B$236,0),MATCH(A59,'Saturation Data'!$I$1:$V$1,0))</f>
        <v>1</v>
      </c>
      <c r="D81" s="32">
        <f>INDEX('UEC Data'!$I$2:$W$236,MATCH(LEFT($A$1,2)&amp;$H81&amp;$I81,'UEC Data'!$B$2:$B$236,0),MATCH(A59,'UEC Data'!$I$1:$V$1,0))</f>
        <v>0.40496956542448564</v>
      </c>
      <c r="E81" s="33">
        <f t="shared" si="6"/>
        <v>0.40496956542448564</v>
      </c>
      <c r="F81" s="34">
        <f>E81*C60</f>
        <v>48.409170395363581</v>
      </c>
      <c r="G81" s="21"/>
      <c r="H81" s="30" t="s">
        <v>18</v>
      </c>
      <c r="I81" s="35" t="s">
        <v>19</v>
      </c>
      <c r="J81" s="31">
        <f>INDEX('Saturation Data'!$I$2:$W$236,MATCH(LEFT($H$1,2)&amp;$H81&amp;$I81,'Saturation Data'!$B$2:$B$236,0),MATCH(H59,'Saturation Data'!$I$1:$V$1,0))</f>
        <v>1</v>
      </c>
      <c r="K81" s="32">
        <f>INDEX('UEC Data'!$I$2:$W$236,MATCH(LEFT($H$1,2)&amp;$H81&amp;$I81,'UEC Data'!$B$2:$B$236,0),MATCH(H59,'UEC Data'!$I$1:$V$1,0))</f>
        <v>0.36786206315723574</v>
      </c>
      <c r="L81" s="33">
        <f t="shared" si="7"/>
        <v>0.36786206315723574</v>
      </c>
      <c r="M81" s="34">
        <f>L81*J60</f>
        <v>4.9013970542156127</v>
      </c>
      <c r="N81" s="21"/>
      <c r="O81" s="30" t="s">
        <v>18</v>
      </c>
      <c r="P81" s="35" t="s">
        <v>19</v>
      </c>
      <c r="Q81" s="31">
        <f>INDEX('Saturation Data'!$I$2:$W$236,MATCH(LEFT($O$1,2)&amp;$H81&amp;$I81,'Saturation Data'!$B$2:$B$236,0),MATCH(O59,'Saturation Data'!$I$1:$V$1,0))</f>
        <v>1</v>
      </c>
      <c r="R81" s="32">
        <f>INDEX('UEC Data'!$I$2:$W$236,MATCH(LEFT($O$1,2)&amp;$H81&amp;$I81,'UEC Data'!$B$2:$B$236,0),MATCH(O59,'UEC Data'!$I$1:$V$1,0))</f>
        <v>0.43280019212492293</v>
      </c>
      <c r="S81" s="33">
        <f t="shared" si="8"/>
        <v>0.43280019212492293</v>
      </c>
      <c r="T81" s="34">
        <f>S81*Q60</f>
        <v>9.1252507432639991</v>
      </c>
      <c r="U81" s="21"/>
      <c r="V81" s="30" t="s">
        <v>18</v>
      </c>
      <c r="W81" s="35" t="s">
        <v>19</v>
      </c>
      <c r="X81" s="31">
        <f>INDEX('Saturation Data'!$I$2:$W$236,MATCH(LEFT($V$1,2)&amp;$H81&amp;$I81,'Saturation Data'!$B$2:$B$236,0),MATCH(V59,'Saturation Data'!$I$1:$V$1,0))</f>
        <v>1</v>
      </c>
      <c r="Y81" s="32">
        <f>INDEX('UEC Data'!$I$2:$W$236,MATCH(LEFT($V$1,2)&amp;$H81&amp;$I81,'UEC Data'!$B$2:$B$236,0),MATCH(V59,'UEC Data'!$I$1:$V$1,0))</f>
        <v>0.40496956542448564</v>
      </c>
      <c r="Z81" s="33">
        <f t="shared" si="9"/>
        <v>0.40496956542448564</v>
      </c>
      <c r="AA81" s="34">
        <f>Z81*X60</f>
        <v>4.3492350969691058</v>
      </c>
      <c r="AB81" s="21"/>
      <c r="AC81" s="30" t="s">
        <v>18</v>
      </c>
      <c r="AD81" s="35" t="s">
        <v>19</v>
      </c>
      <c r="AE81" s="31">
        <f>INDEX('Saturation Data'!$I$2:$W$236,MATCH(LEFT($AC$1,2)&amp;$H81&amp;$I81,'Saturation Data'!$B$2:$B$236,0),MATCH(AC59,'Saturation Data'!$I$1:$V$1,0))</f>
        <v>1</v>
      </c>
      <c r="AF81" s="32">
        <f>INDEX('UEC Data'!$I$2:$W$236,MATCH(LEFT($AC$1,2)&amp;$H81&amp;$I81,'UEC Data'!$B$2:$B$236,0),MATCH(AC59,'UEC Data'!$I$1:$V$1,0))</f>
        <v>0.36786206315723574</v>
      </c>
      <c r="AG81" s="33">
        <f t="shared" si="10"/>
        <v>0.36786206315723574</v>
      </c>
      <c r="AH81" s="34">
        <f>AG81*AE60</f>
        <v>1.9002123503291426</v>
      </c>
      <c r="AI81" s="21"/>
    </row>
    <row r="82" spans="1:35" outlineLevel="1" x14ac:dyDescent="0.25">
      <c r="A82" s="30" t="s">
        <v>18</v>
      </c>
      <c r="B82" s="35" t="s">
        <v>20</v>
      </c>
      <c r="C82" s="31">
        <f>INDEX('Saturation Data'!$I$2:$W$236,MATCH(LEFT($A$1,2)&amp;$H82&amp;$I82,'Saturation Data'!$B$2:$B$236,0),MATCH(A59,'Saturation Data'!$I$1:$V$1,0))</f>
        <v>1</v>
      </c>
      <c r="D82" s="32">
        <f>INDEX('UEC Data'!$I$2:$W$236,MATCH(LEFT($A$1,2)&amp;$H82&amp;$I82,'UEC Data'!$B$2:$B$236,0),MATCH(A59,'UEC Data'!$I$1:$V$1,0))</f>
        <v>3.1592754155202554E-3</v>
      </c>
      <c r="E82" s="33">
        <f t="shared" si="6"/>
        <v>3.1592754155202554E-3</v>
      </c>
      <c r="F82" s="34">
        <f>E82*C60</f>
        <v>0.37765282868971872</v>
      </c>
      <c r="G82" s="21"/>
      <c r="H82" s="30" t="s">
        <v>18</v>
      </c>
      <c r="I82" s="35" t="s">
        <v>20</v>
      </c>
      <c r="J82" s="31">
        <f>INDEX('Saturation Data'!$I$2:$W$236,MATCH(LEFT($H$1,2)&amp;$H82&amp;$I82,'Saturation Data'!$B$2:$B$236,0),MATCH(H59,'Saturation Data'!$I$1:$V$1,0))</f>
        <v>1</v>
      </c>
      <c r="K82" s="32">
        <f>INDEX('UEC Data'!$I$2:$W$236,MATCH(LEFT($H$1,2)&amp;$H82&amp;$I82,'UEC Data'!$B$2:$B$236,0),MATCH(H59,'UEC Data'!$I$1:$V$1,0))</f>
        <v>2.8697899093158524E-3</v>
      </c>
      <c r="L82" s="33">
        <f t="shared" si="7"/>
        <v>2.8697899093158524E-3</v>
      </c>
      <c r="M82" s="34">
        <f>L82*J60</f>
        <v>3.8237103568155031E-2</v>
      </c>
      <c r="N82" s="21"/>
      <c r="O82" s="30" t="s">
        <v>18</v>
      </c>
      <c r="P82" s="35" t="s">
        <v>20</v>
      </c>
      <c r="Q82" s="31">
        <f>INDEX('Saturation Data'!$I$2:$W$236,MATCH(LEFT($O$1,2)&amp;$H82&amp;$I82,'Saturation Data'!$B$2:$B$236,0),MATCH(O59,'Saturation Data'!$I$1:$V$1,0))</f>
        <v>1</v>
      </c>
      <c r="R82" s="32">
        <f>INDEX('UEC Data'!$I$2:$W$236,MATCH(LEFT($O$1,2)&amp;$H82&amp;$I82,'UEC Data'!$B$2:$B$236,0),MATCH(O59,'UEC Data'!$I$1:$V$1,0))</f>
        <v>3.3763895451735582E-3</v>
      </c>
      <c r="S82" s="33">
        <f t="shared" si="8"/>
        <v>3.3763895451735582E-3</v>
      </c>
      <c r="T82" s="34">
        <f>S82*Q60</f>
        <v>7.1188510927811074E-2</v>
      </c>
      <c r="U82" s="21"/>
      <c r="V82" s="30" t="s">
        <v>18</v>
      </c>
      <c r="W82" s="35" t="s">
        <v>20</v>
      </c>
      <c r="X82" s="31">
        <f>INDEX('Saturation Data'!$I$2:$W$236,MATCH(LEFT($V$1,2)&amp;$H82&amp;$I82,'Saturation Data'!$B$2:$B$236,0),MATCH(V59,'Saturation Data'!$I$1:$V$1,0))</f>
        <v>1</v>
      </c>
      <c r="Y82" s="32">
        <f>INDEX('UEC Data'!$I$2:$W$236,MATCH(LEFT($V$1,2)&amp;$H82&amp;$I82,'UEC Data'!$B$2:$B$236,0),MATCH(V59,'UEC Data'!$I$1:$V$1,0))</f>
        <v>3.1592754155202554E-3</v>
      </c>
      <c r="Z82" s="33">
        <f t="shared" si="9"/>
        <v>3.1592754155202554E-3</v>
      </c>
      <c r="AA82" s="34">
        <f>Z82*X60</f>
        <v>3.3929541109514606E-2</v>
      </c>
      <c r="AB82" s="21"/>
      <c r="AC82" s="30" t="s">
        <v>18</v>
      </c>
      <c r="AD82" s="35" t="s">
        <v>20</v>
      </c>
      <c r="AE82" s="31">
        <f>INDEX('Saturation Data'!$I$2:$W$236,MATCH(LEFT($AC$1,2)&amp;$H82&amp;$I82,'Saturation Data'!$B$2:$B$236,0),MATCH(AC59,'Saturation Data'!$I$1:$V$1,0))</f>
        <v>1</v>
      </c>
      <c r="AF82" s="32">
        <f>INDEX('UEC Data'!$I$2:$W$236,MATCH(LEFT($AC$1,2)&amp;$H82&amp;$I82,'UEC Data'!$B$2:$B$236,0),MATCH(AC59,'UEC Data'!$I$1:$V$1,0))</f>
        <v>2.8697899093158524E-3</v>
      </c>
      <c r="AG82" s="33">
        <f t="shared" si="10"/>
        <v>2.8697899093158524E-3</v>
      </c>
      <c r="AH82" s="34">
        <f>AG82*AE60</f>
        <v>1.4824062535095011E-2</v>
      </c>
      <c r="AI82" s="21"/>
    </row>
    <row r="83" spans="1:35" outlineLevel="1" x14ac:dyDescent="0.25">
      <c r="A83" s="30" t="s">
        <v>18</v>
      </c>
      <c r="B83" s="35" t="s">
        <v>21</v>
      </c>
      <c r="C83" s="31">
        <f>INDEX('Saturation Data'!$I$2:$W$236,MATCH(LEFT($A$1,2)&amp;$H83&amp;$I83,'Saturation Data'!$B$2:$B$236,0),MATCH(A59,'Saturation Data'!$I$1:$V$1,0))</f>
        <v>1</v>
      </c>
      <c r="D83" s="32">
        <f>INDEX('UEC Data'!$I$2:$W$236,MATCH(LEFT($A$1,2)&amp;$H83&amp;$I83,'UEC Data'!$B$2:$B$236,0),MATCH(A59,'UEC Data'!$I$1:$V$1,0))</f>
        <v>2.8764427079555274E-2</v>
      </c>
      <c r="E83" s="33">
        <f t="shared" si="6"/>
        <v>2.8764427079555274E-2</v>
      </c>
      <c r="F83" s="34">
        <f>E83*C60</f>
        <v>3.4384362942425928</v>
      </c>
      <c r="G83" s="21"/>
      <c r="H83" s="30" t="s">
        <v>18</v>
      </c>
      <c r="I83" s="35" t="s">
        <v>21</v>
      </c>
      <c r="J83" s="31">
        <f>INDEX('Saturation Data'!$I$2:$W$236,MATCH(LEFT($H$1,2)&amp;$H83&amp;$I83,'Saturation Data'!$B$2:$B$236,0),MATCH(H59,'Saturation Data'!$I$1:$V$1,0))</f>
        <v>1</v>
      </c>
      <c r="K83" s="32">
        <f>INDEX('UEC Data'!$I$2:$W$236,MATCH(LEFT($H$1,2)&amp;$H83&amp;$I83,'UEC Data'!$B$2:$B$236,0),MATCH(H59,'UEC Data'!$I$1:$V$1,0))</f>
        <v>2.6128732612115669E-2</v>
      </c>
      <c r="L83" s="33">
        <f t="shared" si="7"/>
        <v>2.6128732612115669E-2</v>
      </c>
      <c r="M83" s="34">
        <f>L83*J60</f>
        <v>0.34813944106182865</v>
      </c>
      <c r="N83" s="21"/>
      <c r="O83" s="30" t="s">
        <v>18</v>
      </c>
      <c r="P83" s="35" t="s">
        <v>21</v>
      </c>
      <c r="Q83" s="31">
        <f>INDEX('Saturation Data'!$I$2:$W$236,MATCH(LEFT($O$1,2)&amp;$H83&amp;$I83,'Saturation Data'!$B$2:$B$236,0),MATCH(O59,'Saturation Data'!$I$1:$V$1,0))</f>
        <v>1</v>
      </c>
      <c r="R83" s="32">
        <f>INDEX('UEC Data'!$I$2:$W$236,MATCH(LEFT($O$1,2)&amp;$H83&amp;$I83,'UEC Data'!$B$2:$B$236,0),MATCH(O59,'UEC Data'!$I$1:$V$1,0))</f>
        <v>3.0741197930134984E-2</v>
      </c>
      <c r="S83" s="33">
        <f t="shared" si="8"/>
        <v>3.0741197930134984E-2</v>
      </c>
      <c r="T83" s="34">
        <f>S83*Q60</f>
        <v>0.6481539157446139</v>
      </c>
      <c r="U83" s="21"/>
      <c r="V83" s="30" t="s">
        <v>18</v>
      </c>
      <c r="W83" s="35" t="s">
        <v>21</v>
      </c>
      <c r="X83" s="31">
        <f>INDEX('Saturation Data'!$I$2:$W$236,MATCH(LEFT($V$1,2)&amp;$H83&amp;$I83,'Saturation Data'!$B$2:$B$236,0),MATCH(V59,'Saturation Data'!$I$1:$V$1,0))</f>
        <v>1</v>
      </c>
      <c r="Y83" s="32">
        <f>INDEX('UEC Data'!$I$2:$W$236,MATCH(LEFT($V$1,2)&amp;$H83&amp;$I83,'UEC Data'!$B$2:$B$236,0),MATCH(V59,'UEC Data'!$I$1:$V$1,0))</f>
        <v>2.8764427079555274E-2</v>
      </c>
      <c r="Z83" s="33">
        <f t="shared" si="9"/>
        <v>2.8764427079555274E-2</v>
      </c>
      <c r="AA83" s="34">
        <f>Z83*X60</f>
        <v>0.30892014235064352</v>
      </c>
      <c r="AB83" s="21"/>
      <c r="AC83" s="30" t="s">
        <v>18</v>
      </c>
      <c r="AD83" s="35" t="s">
        <v>21</v>
      </c>
      <c r="AE83" s="31">
        <f>INDEX('Saturation Data'!$I$2:$W$236,MATCH(LEFT($AC$1,2)&amp;$H83&amp;$I83,'Saturation Data'!$B$2:$B$236,0),MATCH(AC59,'Saturation Data'!$I$1:$V$1,0))</f>
        <v>1</v>
      </c>
      <c r="AF83" s="32">
        <f>INDEX('UEC Data'!$I$2:$W$236,MATCH(LEFT($AC$1,2)&amp;$H83&amp;$I83,'UEC Data'!$B$2:$B$236,0),MATCH(AC59,'UEC Data'!$I$1:$V$1,0))</f>
        <v>2.6128732612115669E-2</v>
      </c>
      <c r="AG83" s="33">
        <f t="shared" si="10"/>
        <v>2.6128732612115669E-2</v>
      </c>
      <c r="AH83" s="34">
        <f>AG83*AE60</f>
        <v>0.13496945018428827</v>
      </c>
      <c r="AI83" s="21"/>
    </row>
    <row r="84" spans="1:35" outlineLevel="1" x14ac:dyDescent="0.25">
      <c r="A84" s="30" t="s">
        <v>18</v>
      </c>
      <c r="B84" s="35" t="s">
        <v>22</v>
      </c>
      <c r="C84" s="31">
        <f>INDEX('Saturation Data'!$I$2:$W$236,MATCH(LEFT($A$1,2)&amp;$H84&amp;$I84,'Saturation Data'!$B$2:$B$236,0),MATCH(A59,'Saturation Data'!$I$1:$V$1,0))</f>
        <v>1</v>
      </c>
      <c r="D84" s="32">
        <f>INDEX('UEC Data'!$I$2:$W$236,MATCH(LEFT($A$1,2)&amp;$H84&amp;$I84,'UEC Data'!$B$2:$B$236,0),MATCH(A59,'UEC Data'!$I$1:$V$1,0))</f>
        <v>1.9860799173223702</v>
      </c>
      <c r="E84" s="33">
        <f t="shared" si="6"/>
        <v>1.9860799173223702</v>
      </c>
      <c r="F84" s="34">
        <f>E84*C60</f>
        <v>237.41162137873349</v>
      </c>
      <c r="G84" s="21"/>
      <c r="H84" s="30" t="s">
        <v>18</v>
      </c>
      <c r="I84" s="35" t="s">
        <v>22</v>
      </c>
      <c r="J84" s="31">
        <f>INDEX('Saturation Data'!$I$2:$W$236,MATCH(LEFT($H$1,2)&amp;$H84&amp;$I84,'Saturation Data'!$B$2:$B$236,0),MATCH(H59,'Saturation Data'!$I$1:$V$1,0))</f>
        <v>1</v>
      </c>
      <c r="K84" s="32">
        <f>INDEX('UEC Data'!$I$2:$W$236,MATCH(LEFT($H$1,2)&amp;$H84&amp;$I84,'UEC Data'!$B$2:$B$236,0),MATCH(H59,'UEC Data'!$I$1:$V$1,0))</f>
        <v>1.804094723057885</v>
      </c>
      <c r="L84" s="33">
        <f t="shared" si="7"/>
        <v>1.804094723057885</v>
      </c>
      <c r="M84" s="34">
        <f>L84*J60</f>
        <v>24.037772433582674</v>
      </c>
      <c r="N84" s="21"/>
      <c r="O84" s="30" t="s">
        <v>18</v>
      </c>
      <c r="P84" s="35" t="s">
        <v>22</v>
      </c>
      <c r="Q84" s="31">
        <f>INDEX('Saturation Data'!$I$2:$W$236,MATCH(LEFT($O$1,2)&amp;$H84&amp;$I84,'Saturation Data'!$B$2:$B$236,0),MATCH(O59,'Saturation Data'!$I$1:$V$1,0))</f>
        <v>1</v>
      </c>
      <c r="R84" s="32">
        <f>INDEX('UEC Data'!$I$2:$W$236,MATCH(LEFT($O$1,2)&amp;$H84&amp;$I84,'UEC Data'!$B$2:$B$236,0),MATCH(O59,'UEC Data'!$I$1:$V$1,0))</f>
        <v>2.1225688130207336</v>
      </c>
      <c r="S84" s="33">
        <f t="shared" si="8"/>
        <v>2.1225688130207336</v>
      </c>
      <c r="T84" s="34">
        <f>S84*Q60</f>
        <v>44.752689557623391</v>
      </c>
      <c r="U84" s="21"/>
      <c r="V84" s="30" t="s">
        <v>18</v>
      </c>
      <c r="W84" s="35" t="s">
        <v>22</v>
      </c>
      <c r="X84" s="31">
        <f>INDEX('Saturation Data'!$I$2:$W$236,MATCH(LEFT($V$1,2)&amp;$H84&amp;$I84,'Saturation Data'!$B$2:$B$236,0),MATCH(V59,'Saturation Data'!$I$1:$V$1,0))</f>
        <v>1</v>
      </c>
      <c r="Y84" s="32">
        <f>INDEX('UEC Data'!$I$2:$W$236,MATCH(LEFT($V$1,2)&amp;$H84&amp;$I84,'UEC Data'!$B$2:$B$236,0),MATCH(V59,'UEC Data'!$I$1:$V$1,0))</f>
        <v>1.9860799173223702</v>
      </c>
      <c r="Z84" s="33">
        <f t="shared" si="9"/>
        <v>1.9860799173223702</v>
      </c>
      <c r="AA84" s="34">
        <f>Z84*X60</f>
        <v>21.329821347808569</v>
      </c>
      <c r="AB84" s="21"/>
      <c r="AC84" s="30" t="s">
        <v>18</v>
      </c>
      <c r="AD84" s="35" t="s">
        <v>22</v>
      </c>
      <c r="AE84" s="31">
        <f>INDEX('Saturation Data'!$I$2:$W$236,MATCH(LEFT($AC$1,2)&amp;$H84&amp;$I84,'Saturation Data'!$B$2:$B$236,0),MATCH(AC59,'Saturation Data'!$I$1:$V$1,0))</f>
        <v>1</v>
      </c>
      <c r="AF84" s="32">
        <f>INDEX('UEC Data'!$I$2:$W$236,MATCH(LEFT($AC$1,2)&amp;$H84&amp;$I84,'UEC Data'!$B$2:$B$236,0),MATCH(AC59,'UEC Data'!$I$1:$V$1,0))</f>
        <v>1.804094723057885</v>
      </c>
      <c r="AG84" s="33">
        <f t="shared" si="10"/>
        <v>1.804094723057885</v>
      </c>
      <c r="AH84" s="34">
        <f>AG84*AE60</f>
        <v>9.3191536101751353</v>
      </c>
      <c r="AI84" s="21"/>
    </row>
    <row r="85" spans="1:35" outlineLevel="1" x14ac:dyDescent="0.25">
      <c r="A85" s="30" t="s">
        <v>23</v>
      </c>
      <c r="B85" s="35" t="s">
        <v>19</v>
      </c>
      <c r="C85" s="31">
        <f>INDEX('Saturation Data'!$I$2:$W$236,MATCH(LEFT($A$1,2)&amp;$H85&amp;$I85,'Saturation Data'!$B$2:$B$236,0),MATCH(A59,'Saturation Data'!$I$1:$V$1,0))</f>
        <v>1</v>
      </c>
      <c r="D85" s="32">
        <f>INDEX('UEC Data'!$I$2:$W$236,MATCH(LEFT($A$1,2)&amp;$H85&amp;$I85,'UEC Data'!$B$2:$B$236,0),MATCH(A59,'UEC Data'!$I$1:$V$1,0))</f>
        <v>0.19138785576020301</v>
      </c>
      <c r="E85" s="33">
        <f t="shared" si="6"/>
        <v>0.19138785576020301</v>
      </c>
      <c r="F85" s="34">
        <f>E85*C60</f>
        <v>22.878082977389958</v>
      </c>
      <c r="G85" s="21"/>
      <c r="H85" s="30" t="s">
        <v>23</v>
      </c>
      <c r="I85" s="35" t="s">
        <v>19</v>
      </c>
      <c r="J85" s="31">
        <f>INDEX('Saturation Data'!$I$2:$W$236,MATCH(LEFT($H$1,2)&amp;$H85&amp;$I85,'Saturation Data'!$B$2:$B$236,0),MATCH(H59,'Saturation Data'!$I$1:$V$1,0))</f>
        <v>1</v>
      </c>
      <c r="K85" s="32">
        <f>INDEX('UEC Data'!$I$2:$W$236,MATCH(LEFT($H$1,2)&amp;$H85&amp;$I85,'UEC Data'!$B$2:$B$236,0),MATCH(H59,'UEC Data'!$I$1:$V$1,0))</f>
        <v>0.1738509199065133</v>
      </c>
      <c r="L85" s="33">
        <f t="shared" si="7"/>
        <v>0.1738509199065133</v>
      </c>
      <c r="M85" s="34">
        <f>L85*J60</f>
        <v>2.3163910390461746</v>
      </c>
      <c r="N85" s="21"/>
      <c r="O85" s="30" t="s">
        <v>23</v>
      </c>
      <c r="P85" s="35" t="s">
        <v>19</v>
      </c>
      <c r="Q85" s="31">
        <f>INDEX('Saturation Data'!$I$2:$W$236,MATCH(LEFT($O$1,2)&amp;$H85&amp;$I85,'Saturation Data'!$B$2:$B$236,0),MATCH(O59,'Saturation Data'!$I$1:$V$1,0))</f>
        <v>1</v>
      </c>
      <c r="R85" s="32">
        <f>INDEX('UEC Data'!$I$2:$W$236,MATCH(LEFT($O$1,2)&amp;$H85&amp;$I85,'UEC Data'!$B$2:$B$236,0),MATCH(O59,'UEC Data'!$I$1:$V$1,0))</f>
        <v>0.20454055765047033</v>
      </c>
      <c r="S85" s="33">
        <f t="shared" si="8"/>
        <v>0.20454055765047033</v>
      </c>
      <c r="T85" s="34">
        <f>S85*Q60</f>
        <v>4.3125763566871234</v>
      </c>
      <c r="U85" s="21"/>
      <c r="V85" s="30" t="s">
        <v>23</v>
      </c>
      <c r="W85" s="35" t="s">
        <v>19</v>
      </c>
      <c r="X85" s="31">
        <f>INDEX('Saturation Data'!$I$2:$W$236,MATCH(LEFT($V$1,2)&amp;$H85&amp;$I85,'Saturation Data'!$B$2:$B$236,0),MATCH(V59,'Saturation Data'!$I$1:$V$1,0))</f>
        <v>1</v>
      </c>
      <c r="Y85" s="32">
        <f>INDEX('UEC Data'!$I$2:$W$236,MATCH(LEFT($V$1,2)&amp;$H85&amp;$I85,'UEC Data'!$B$2:$B$236,0),MATCH(V59,'UEC Data'!$I$1:$V$1,0))</f>
        <v>0.19138785576020301</v>
      </c>
      <c r="Z85" s="33">
        <f t="shared" si="9"/>
        <v>0.19138785576020301</v>
      </c>
      <c r="AA85" s="34">
        <f>Z85*X60</f>
        <v>2.0554403354568902</v>
      </c>
      <c r="AB85" s="21"/>
      <c r="AC85" s="30" t="s">
        <v>23</v>
      </c>
      <c r="AD85" s="35" t="s">
        <v>19</v>
      </c>
      <c r="AE85" s="31">
        <f>INDEX('Saturation Data'!$I$2:$W$236,MATCH(LEFT($AC$1,2)&amp;$H85&amp;$I85,'Saturation Data'!$B$2:$B$236,0),MATCH(AC59,'Saturation Data'!$I$1:$V$1,0))</f>
        <v>1</v>
      </c>
      <c r="AF85" s="32">
        <f>INDEX('UEC Data'!$I$2:$W$236,MATCH(LEFT($AC$1,2)&amp;$H85&amp;$I85,'UEC Data'!$B$2:$B$236,0),MATCH(AC59,'UEC Data'!$I$1:$V$1,0))</f>
        <v>0.1738509199065133</v>
      </c>
      <c r="AG85" s="33">
        <f t="shared" si="10"/>
        <v>0.1738509199065133</v>
      </c>
      <c r="AH85" s="34">
        <f>AG85*AE60</f>
        <v>0.89803678663443931</v>
      </c>
      <c r="AI85" s="21"/>
    </row>
    <row r="86" spans="1:35" outlineLevel="1" x14ac:dyDescent="0.25">
      <c r="A86" s="30" t="s">
        <v>23</v>
      </c>
      <c r="B86" s="35" t="s">
        <v>24</v>
      </c>
      <c r="C86" s="31">
        <f>INDEX('Saturation Data'!$I$2:$W$236,MATCH(LEFT($A$1,2)&amp;$H86&amp;$I86,'Saturation Data'!$B$2:$B$236,0),MATCH(A59,'Saturation Data'!$I$1:$V$1,0))</f>
        <v>1</v>
      </c>
      <c r="D86" s="32">
        <f>INDEX('UEC Data'!$I$2:$W$236,MATCH(LEFT($A$1,2)&amp;$H86&amp;$I86,'UEC Data'!$B$2:$B$236,0),MATCH(A59,'UEC Data'!$I$1:$V$1,0))</f>
        <v>8.6390725652779235E-2</v>
      </c>
      <c r="E86" s="33">
        <f t="shared" si="6"/>
        <v>8.6390725652779235E-2</v>
      </c>
      <c r="F86" s="34">
        <f>E86*C60</f>
        <v>10.326957173487475</v>
      </c>
      <c r="G86" s="21"/>
      <c r="H86" s="30" t="s">
        <v>23</v>
      </c>
      <c r="I86" s="35" t="s">
        <v>24</v>
      </c>
      <c r="J86" s="31">
        <f>INDEX('Saturation Data'!$I$2:$W$236,MATCH(LEFT($H$1,2)&amp;$H86&amp;$I86,'Saturation Data'!$B$2:$B$236,0),MATCH(H59,'Saturation Data'!$I$1:$V$1,0))</f>
        <v>1</v>
      </c>
      <c r="K86" s="32">
        <f>INDEX('UEC Data'!$I$2:$W$236,MATCH(LEFT($H$1,2)&amp;$H86&amp;$I86,'UEC Data'!$B$2:$B$236,0),MATCH(H59,'UEC Data'!$I$1:$V$1,0))</f>
        <v>7.8474713384870581E-2</v>
      </c>
      <c r="L86" s="33">
        <f t="shared" si="7"/>
        <v>7.8474713384870581E-2</v>
      </c>
      <c r="M86" s="34">
        <f>L86*J60</f>
        <v>1.0455977050577621</v>
      </c>
      <c r="N86" s="21"/>
      <c r="O86" s="30" t="s">
        <v>23</v>
      </c>
      <c r="P86" s="35" t="s">
        <v>24</v>
      </c>
      <c r="Q86" s="31">
        <f>INDEX('Saturation Data'!$I$2:$W$236,MATCH(LEFT($O$1,2)&amp;$H86&amp;$I86,'Saturation Data'!$B$2:$B$236,0),MATCH(O59,'Saturation Data'!$I$1:$V$1,0))</f>
        <v>1</v>
      </c>
      <c r="R86" s="32">
        <f>INDEX('UEC Data'!$I$2:$W$236,MATCH(LEFT($O$1,2)&amp;$H86&amp;$I86,'UEC Data'!$B$2:$B$236,0),MATCH(O59,'UEC Data'!$I$1:$V$1,0))</f>
        <v>9.2327734853710708E-2</v>
      </c>
      <c r="S86" s="33">
        <f t="shared" si="8"/>
        <v>9.2327734853710708E-2</v>
      </c>
      <c r="T86" s="34">
        <f>S86*Q60</f>
        <v>1.9466574794276499</v>
      </c>
      <c r="U86" s="21"/>
      <c r="V86" s="30" t="s">
        <v>23</v>
      </c>
      <c r="W86" s="35" t="s">
        <v>24</v>
      </c>
      <c r="X86" s="31">
        <f>INDEX('Saturation Data'!$I$2:$W$236,MATCH(LEFT($V$1,2)&amp;$H86&amp;$I86,'Saturation Data'!$B$2:$B$236,0),MATCH(V59,'Saturation Data'!$I$1:$V$1,0))</f>
        <v>1</v>
      </c>
      <c r="Y86" s="32">
        <f>INDEX('UEC Data'!$I$2:$W$236,MATCH(LEFT($V$1,2)&amp;$H86&amp;$I86,'UEC Data'!$B$2:$B$236,0),MATCH(V59,'UEC Data'!$I$1:$V$1,0))</f>
        <v>8.6390725652779235E-2</v>
      </c>
      <c r="Z86" s="33">
        <f t="shared" si="9"/>
        <v>8.6390725652779235E-2</v>
      </c>
      <c r="AA86" s="34">
        <f>Z86*X60</f>
        <v>0.92780694684514375</v>
      </c>
      <c r="AB86" s="21"/>
      <c r="AC86" s="30" t="s">
        <v>23</v>
      </c>
      <c r="AD86" s="35" t="s">
        <v>24</v>
      </c>
      <c r="AE86" s="31">
        <f>INDEX('Saturation Data'!$I$2:$W$236,MATCH(LEFT($AC$1,2)&amp;$H86&amp;$I86,'Saturation Data'!$B$2:$B$236,0),MATCH(AC59,'Saturation Data'!$I$1:$V$1,0))</f>
        <v>1</v>
      </c>
      <c r="AF86" s="32">
        <f>INDEX('UEC Data'!$I$2:$W$236,MATCH(LEFT($AC$1,2)&amp;$H86&amp;$I86,'UEC Data'!$B$2:$B$236,0),MATCH(AC59,'UEC Data'!$I$1:$V$1,0))</f>
        <v>7.8474713384870581E-2</v>
      </c>
      <c r="AG86" s="33">
        <f t="shared" si="10"/>
        <v>7.8474713384870581E-2</v>
      </c>
      <c r="AH86" s="34">
        <f>AG86*AE60</f>
        <v>0.40536558263887296</v>
      </c>
      <c r="AI86" s="21"/>
    </row>
    <row r="87" spans="1:35" outlineLevel="1" x14ac:dyDescent="0.25">
      <c r="A87" s="30" t="s">
        <v>23</v>
      </c>
      <c r="B87" s="35" t="s">
        <v>22</v>
      </c>
      <c r="C87" s="31">
        <f>INDEX('Saturation Data'!$I$2:$W$236,MATCH(LEFT($A$1,2)&amp;$H87&amp;$I87,'Saturation Data'!$B$2:$B$236,0),MATCH(A59,'Saturation Data'!$I$1:$V$1,0))</f>
        <v>1</v>
      </c>
      <c r="D87" s="32">
        <f>INDEX('UEC Data'!$I$2:$W$236,MATCH(LEFT($A$1,2)&amp;$H87&amp;$I87,'UEC Data'!$B$2:$B$236,0),MATCH(A59,'UEC Data'!$I$1:$V$1,0))</f>
        <v>0.19978110793061513</v>
      </c>
      <c r="E87" s="33">
        <f t="shared" si="6"/>
        <v>0.19978110793061513</v>
      </c>
      <c r="F87" s="34">
        <f>E87*C60</f>
        <v>23.881393865858438</v>
      </c>
      <c r="G87" s="21"/>
      <c r="H87" s="30" t="s">
        <v>23</v>
      </c>
      <c r="I87" s="35" t="s">
        <v>22</v>
      </c>
      <c r="J87" s="31">
        <f>INDEX('Saturation Data'!$I$2:$W$236,MATCH(LEFT($H$1,2)&amp;$H87&amp;$I87,'Saturation Data'!$B$2:$B$236,0),MATCH(H59,'Saturation Data'!$I$1:$V$1,0))</f>
        <v>1</v>
      </c>
      <c r="K87" s="32">
        <f>INDEX('UEC Data'!$I$2:$W$236,MATCH(LEFT($H$1,2)&amp;$H87&amp;$I87,'UEC Data'!$B$2:$B$236,0),MATCH(H59,'UEC Data'!$I$1:$V$1,0))</f>
        <v>0.18147509545849672</v>
      </c>
      <c r="L87" s="33">
        <f t="shared" si="7"/>
        <v>0.18147509545849672</v>
      </c>
      <c r="M87" s="34">
        <f>L87*J60</f>
        <v>2.4179756147172502</v>
      </c>
      <c r="N87" s="21"/>
      <c r="O87" s="30" t="s">
        <v>23</v>
      </c>
      <c r="P87" s="35" t="s">
        <v>22</v>
      </c>
      <c r="Q87" s="31">
        <f>INDEX('Saturation Data'!$I$2:$W$236,MATCH(LEFT($O$1,2)&amp;$H87&amp;$I87,'Saturation Data'!$B$2:$B$236,0),MATCH(O59,'Saturation Data'!$I$1:$V$1,0))</f>
        <v>1</v>
      </c>
      <c r="R87" s="32">
        <f>INDEX('UEC Data'!$I$2:$W$236,MATCH(LEFT($O$1,2)&amp;$H87&amp;$I87,'UEC Data'!$B$2:$B$236,0),MATCH(O59,'UEC Data'!$I$1:$V$1,0))</f>
        <v>0.21351061728470386</v>
      </c>
      <c r="S87" s="33">
        <f t="shared" si="8"/>
        <v>0.21351061728470386</v>
      </c>
      <c r="T87" s="34">
        <f>S87*Q60</f>
        <v>4.5017029902556818</v>
      </c>
      <c r="U87" s="21"/>
      <c r="V87" s="30" t="s">
        <v>23</v>
      </c>
      <c r="W87" s="35" t="s">
        <v>22</v>
      </c>
      <c r="X87" s="31">
        <f>INDEX('Saturation Data'!$I$2:$W$236,MATCH(LEFT($V$1,2)&amp;$H87&amp;$I87,'Saturation Data'!$B$2:$B$236,0),MATCH(V59,'Saturation Data'!$I$1:$V$1,0))</f>
        <v>1</v>
      </c>
      <c r="Y87" s="32">
        <f>INDEX('UEC Data'!$I$2:$W$236,MATCH(LEFT($V$1,2)&amp;$H87&amp;$I87,'UEC Data'!$B$2:$B$236,0),MATCH(V59,'UEC Data'!$I$1:$V$1,0))</f>
        <v>0.19978110793061513</v>
      </c>
      <c r="Z87" s="33">
        <f t="shared" si="9"/>
        <v>0.19978110793061513</v>
      </c>
      <c r="AA87" s="34">
        <f>Z87*X60</f>
        <v>2.1455810028895281</v>
      </c>
      <c r="AB87" s="21"/>
      <c r="AC87" s="30" t="s">
        <v>23</v>
      </c>
      <c r="AD87" s="35" t="s">
        <v>22</v>
      </c>
      <c r="AE87" s="31">
        <f>INDEX('Saturation Data'!$I$2:$W$236,MATCH(LEFT($AC$1,2)&amp;$H87&amp;$I87,'Saturation Data'!$B$2:$B$236,0),MATCH(AC59,'Saturation Data'!$I$1:$V$1,0))</f>
        <v>1</v>
      </c>
      <c r="AF87" s="32">
        <f>INDEX('UEC Data'!$I$2:$W$236,MATCH(LEFT($AC$1,2)&amp;$H87&amp;$I87,'UEC Data'!$B$2:$B$236,0),MATCH(AC59,'UEC Data'!$I$1:$V$1,0))</f>
        <v>0.18147509545849672</v>
      </c>
      <c r="AG87" s="33">
        <f t="shared" si="10"/>
        <v>0.18147509545849672</v>
      </c>
      <c r="AH87" s="34">
        <f>AG87*AE60</f>
        <v>0.93741989784904689</v>
      </c>
      <c r="AI87" s="21"/>
    </row>
    <row r="88" spans="1:35" outlineLevel="1" x14ac:dyDescent="0.25">
      <c r="A88" s="30" t="s">
        <v>25</v>
      </c>
      <c r="B88" s="35" t="s">
        <v>26</v>
      </c>
      <c r="C88" s="31">
        <f>INDEX('Saturation Data'!$I$2:$W$236,MATCH(LEFT($A$1,2)&amp;$H88&amp;$I88,'Saturation Data'!$B$2:$B$236,0),MATCH(A59,'Saturation Data'!$I$1:$V$1,0))</f>
        <v>0</v>
      </c>
      <c r="D88" s="32">
        <f>INDEX('UEC Data'!$I$2:$W$236,MATCH(LEFT($A$1,2)&amp;$H88&amp;$I88,'UEC Data'!$B$2:$B$236,0),MATCH(A59,'UEC Data'!$I$1:$V$1,0))</f>
        <v>9.7752185792349729E-3</v>
      </c>
      <c r="E88" s="33">
        <f t="shared" si="6"/>
        <v>0</v>
      </c>
      <c r="F88" s="34">
        <f>E88*C60</f>
        <v>0</v>
      </c>
      <c r="G88" s="21"/>
      <c r="H88" s="30" t="s">
        <v>25</v>
      </c>
      <c r="I88" s="35" t="s">
        <v>26</v>
      </c>
      <c r="J88" s="31">
        <f>INDEX('Saturation Data'!$I$2:$W$236,MATCH(LEFT($H$1,2)&amp;$H88&amp;$I88,'Saturation Data'!$B$2:$B$236,0),MATCH(H59,'Saturation Data'!$I$1:$V$1,0))</f>
        <v>0</v>
      </c>
      <c r="K88" s="32">
        <f>INDEX('UEC Data'!$I$2:$W$236,MATCH(LEFT($H$1,2)&amp;$H88&amp;$I88,'UEC Data'!$B$2:$B$236,0),MATCH(H59,'UEC Data'!$I$1:$V$1,0))</f>
        <v>1.4662827868852459E-2</v>
      </c>
      <c r="L88" s="33">
        <f t="shared" si="7"/>
        <v>0</v>
      </c>
      <c r="M88" s="34">
        <f>L88*J60</f>
        <v>0</v>
      </c>
      <c r="N88" s="21"/>
      <c r="O88" s="30" t="s">
        <v>25</v>
      </c>
      <c r="P88" s="35" t="s">
        <v>26</v>
      </c>
      <c r="Q88" s="31">
        <f>INDEX('Saturation Data'!$I$2:$W$236,MATCH(LEFT($O$1,2)&amp;$H88&amp;$I88,'Saturation Data'!$B$2:$B$236,0),MATCH(O59,'Saturation Data'!$I$1:$V$1,0))</f>
        <v>0</v>
      </c>
      <c r="R88" s="32">
        <f>INDEX('UEC Data'!$I$2:$W$236,MATCH(LEFT($O$1,2)&amp;$H88&amp;$I88,'UEC Data'!$B$2:$B$236,0),MATCH(O59,'UEC Data'!$I$1:$V$1,0))</f>
        <v>9.7752185792349729E-3</v>
      </c>
      <c r="S88" s="33">
        <f t="shared" si="8"/>
        <v>0</v>
      </c>
      <c r="T88" s="34">
        <f>S88*Q60</f>
        <v>0</v>
      </c>
      <c r="U88" s="21"/>
      <c r="V88" s="30" t="s">
        <v>25</v>
      </c>
      <c r="W88" s="35" t="s">
        <v>26</v>
      </c>
      <c r="X88" s="31">
        <f>INDEX('Saturation Data'!$I$2:$W$236,MATCH(LEFT($V$1,2)&amp;$H88&amp;$I88,'Saturation Data'!$B$2:$B$236,0),MATCH(V59,'Saturation Data'!$I$1:$V$1,0))</f>
        <v>0</v>
      </c>
      <c r="Y88" s="32">
        <f>INDEX('UEC Data'!$I$2:$W$236,MATCH(LEFT($V$1,2)&amp;$H88&amp;$I88,'UEC Data'!$B$2:$B$236,0),MATCH(V59,'UEC Data'!$I$1:$V$1,0))</f>
        <v>9.7752185792349729E-3</v>
      </c>
      <c r="Z88" s="33">
        <f t="shared" si="9"/>
        <v>0</v>
      </c>
      <c r="AA88" s="34">
        <f>Z88*X60</f>
        <v>0</v>
      </c>
      <c r="AB88" s="21"/>
      <c r="AC88" s="30" t="s">
        <v>25</v>
      </c>
      <c r="AD88" s="35" t="s">
        <v>26</v>
      </c>
      <c r="AE88" s="31">
        <f>INDEX('Saturation Data'!$I$2:$W$236,MATCH(LEFT($AC$1,2)&amp;$H88&amp;$I88,'Saturation Data'!$B$2:$B$236,0),MATCH(AC59,'Saturation Data'!$I$1:$V$1,0))</f>
        <v>0</v>
      </c>
      <c r="AF88" s="32">
        <f>INDEX('UEC Data'!$I$2:$W$236,MATCH(LEFT($AC$1,2)&amp;$H88&amp;$I88,'UEC Data'!$B$2:$B$236,0),MATCH(AC59,'UEC Data'!$I$1:$V$1,0))</f>
        <v>1.4662827868852452E-2</v>
      </c>
      <c r="AG88" s="33">
        <f t="shared" si="10"/>
        <v>0</v>
      </c>
      <c r="AH88" s="34">
        <f>AG88*AE60</f>
        <v>0</v>
      </c>
      <c r="AI88" s="21"/>
    </row>
    <row r="89" spans="1:35" outlineLevel="1" x14ac:dyDescent="0.25">
      <c r="A89" s="30" t="s">
        <v>25</v>
      </c>
      <c r="B89" s="35" t="s">
        <v>27</v>
      </c>
      <c r="C89" s="31">
        <f>INDEX('Saturation Data'!$I$2:$W$236,MATCH(LEFT($A$1,2)&amp;$H89&amp;$I89,'Saturation Data'!$B$2:$B$236,0),MATCH(A59,'Saturation Data'!$I$1:$V$1,0))</f>
        <v>8.771929824561403E-2</v>
      </c>
      <c r="D89" s="32">
        <f>INDEX('UEC Data'!$I$2:$W$236,MATCH(LEFT($A$1,2)&amp;$H89&amp;$I89,'UEC Data'!$B$2:$B$236,0),MATCH(A59,'UEC Data'!$I$1:$V$1,0))</f>
        <v>1.0489111948924728</v>
      </c>
      <c r="E89" s="33">
        <f t="shared" si="6"/>
        <v>9.2009753937936201E-2</v>
      </c>
      <c r="F89" s="34">
        <f>E89*C60</f>
        <v>10.998643445584021</v>
      </c>
      <c r="G89" s="21"/>
      <c r="H89" s="30" t="s">
        <v>25</v>
      </c>
      <c r="I89" s="35" t="s">
        <v>27</v>
      </c>
      <c r="J89" s="31">
        <f>INDEX('Saturation Data'!$I$2:$W$236,MATCH(LEFT($H$1,2)&amp;$H89&amp;$I89,'Saturation Data'!$B$2:$B$236,0),MATCH(H59,'Saturation Data'!$I$1:$V$1,0))</f>
        <v>8.771929824561403E-2</v>
      </c>
      <c r="K89" s="32">
        <f>INDEX('UEC Data'!$I$2:$W$236,MATCH(LEFT($H$1,2)&amp;$H89&amp;$I89,'UEC Data'!$B$2:$B$236,0),MATCH(H59,'UEC Data'!$I$1:$V$1,0))</f>
        <v>0.81101381048387089</v>
      </c>
      <c r="L89" s="33">
        <f t="shared" si="7"/>
        <v>7.114156232314657E-2</v>
      </c>
      <c r="M89" s="34">
        <f>L89*J60</f>
        <v>0.94789074200870971</v>
      </c>
      <c r="N89" s="21"/>
      <c r="O89" s="30" t="s">
        <v>25</v>
      </c>
      <c r="P89" s="35" t="s">
        <v>27</v>
      </c>
      <c r="Q89" s="31">
        <f>INDEX('Saturation Data'!$I$2:$W$236,MATCH(LEFT($O$1,2)&amp;$H89&amp;$I89,'Saturation Data'!$B$2:$B$236,0),MATCH(O59,'Saturation Data'!$I$1:$V$1,0))</f>
        <v>8.771929824561403E-2</v>
      </c>
      <c r="R89" s="32">
        <f>INDEX('UEC Data'!$I$2:$W$236,MATCH(LEFT($O$1,2)&amp;$H89&amp;$I89,'UEC Data'!$B$2:$B$236,0),MATCH(O59,'UEC Data'!$I$1:$V$1,0))</f>
        <v>1.0489111948924728</v>
      </c>
      <c r="S89" s="33">
        <f t="shared" si="8"/>
        <v>9.2009753937936201E-2</v>
      </c>
      <c r="T89" s="34">
        <f>S89*Q60</f>
        <v>1.9399531025793662</v>
      </c>
      <c r="U89" s="21"/>
      <c r="V89" s="30" t="s">
        <v>25</v>
      </c>
      <c r="W89" s="35" t="s">
        <v>27</v>
      </c>
      <c r="X89" s="31">
        <f>INDEX('Saturation Data'!$I$2:$W$236,MATCH(LEFT($V$1,2)&amp;$H89&amp;$I89,'Saturation Data'!$B$2:$B$236,0),MATCH(V59,'Saturation Data'!$I$1:$V$1,0))</f>
        <v>8.771929824561403E-2</v>
      </c>
      <c r="Y89" s="32">
        <f>INDEX('UEC Data'!$I$2:$W$236,MATCH(LEFT($V$1,2)&amp;$H89&amp;$I89,'UEC Data'!$B$2:$B$236,0),MATCH(V59,'UEC Data'!$I$1:$V$1,0))</f>
        <v>1.0489111948924728</v>
      </c>
      <c r="Z89" s="33">
        <f t="shared" si="9"/>
        <v>9.2009753937936201E-2</v>
      </c>
      <c r="AA89" s="34">
        <f>Z89*X60</f>
        <v>0.98815339535677604</v>
      </c>
      <c r="AB89" s="21"/>
      <c r="AC89" s="30" t="s">
        <v>25</v>
      </c>
      <c r="AD89" s="35" t="s">
        <v>27</v>
      </c>
      <c r="AE89" s="31">
        <f>INDEX('Saturation Data'!$I$2:$W$236,MATCH(LEFT($AC$1,2)&amp;$H89&amp;$I89,'Saturation Data'!$B$2:$B$236,0),MATCH(AC59,'Saturation Data'!$I$1:$V$1,0))</f>
        <v>8.771929824561403E-2</v>
      </c>
      <c r="AF89" s="32">
        <f>INDEX('UEC Data'!$I$2:$W$236,MATCH(LEFT($AC$1,2)&amp;$H89&amp;$I89,'UEC Data'!$B$2:$B$236,0),MATCH(AC59,'UEC Data'!$I$1:$V$1,0))</f>
        <v>1.1508699999999998</v>
      </c>
      <c r="AG89" s="33">
        <f t="shared" si="10"/>
        <v>0.10095350877192981</v>
      </c>
      <c r="AH89" s="34">
        <f>AG89*AE60</f>
        <v>0.52148107508299102</v>
      </c>
      <c r="AI89" s="21"/>
    </row>
    <row r="90" spans="1:35" outlineLevel="1" x14ac:dyDescent="0.25">
      <c r="A90" s="30" t="s">
        <v>25</v>
      </c>
      <c r="B90" s="35" t="s">
        <v>28</v>
      </c>
      <c r="C90" s="31">
        <f>INDEX('Saturation Data'!$I$2:$W$236,MATCH(LEFT($A$1,2)&amp;$H90&amp;$I90,'Saturation Data'!$B$2:$B$236,0),MATCH(A59,'Saturation Data'!$I$1:$V$1,0))</f>
        <v>0</v>
      </c>
      <c r="D90" s="32">
        <f>INDEX('UEC Data'!$I$2:$W$236,MATCH(LEFT($A$1,2)&amp;$H90&amp;$I90,'UEC Data'!$B$2:$B$236,0),MATCH(A59,'UEC Data'!$I$1:$V$1,0))</f>
        <v>7.0614999999999997E-2</v>
      </c>
      <c r="E90" s="33">
        <f t="shared" si="6"/>
        <v>0</v>
      </c>
      <c r="F90" s="34">
        <f>E90*C60</f>
        <v>0</v>
      </c>
      <c r="G90" s="21"/>
      <c r="H90" s="30" t="s">
        <v>25</v>
      </c>
      <c r="I90" s="35" t="s">
        <v>28</v>
      </c>
      <c r="J90" s="31">
        <f>INDEX('Saturation Data'!$I$2:$W$236,MATCH(LEFT($H$1,2)&amp;$H90&amp;$I90,'Saturation Data'!$B$2:$B$236,0),MATCH(H59,'Saturation Data'!$I$1:$V$1,0))</f>
        <v>0</v>
      </c>
      <c r="K90" s="32">
        <f>INDEX('UEC Data'!$I$2:$W$236,MATCH(LEFT($H$1,2)&amp;$H90&amp;$I90,'UEC Data'!$B$2:$B$236,0),MATCH(H59,'UEC Data'!$I$1:$V$1,0))</f>
        <v>0.1059225</v>
      </c>
      <c r="L90" s="33">
        <f t="shared" si="7"/>
        <v>0</v>
      </c>
      <c r="M90" s="34">
        <f>L90*J60</f>
        <v>0</v>
      </c>
      <c r="N90" s="21"/>
      <c r="O90" s="30" t="s">
        <v>25</v>
      </c>
      <c r="P90" s="35" t="s">
        <v>28</v>
      </c>
      <c r="Q90" s="31">
        <f>INDEX('Saturation Data'!$I$2:$W$236,MATCH(LEFT($O$1,2)&amp;$H90&amp;$I90,'Saturation Data'!$B$2:$B$236,0),MATCH(O59,'Saturation Data'!$I$1:$V$1,0))</f>
        <v>0</v>
      </c>
      <c r="R90" s="32">
        <f>INDEX('UEC Data'!$I$2:$W$236,MATCH(LEFT($O$1,2)&amp;$H90&amp;$I90,'UEC Data'!$B$2:$B$236,0),MATCH(O59,'UEC Data'!$I$1:$V$1,0))</f>
        <v>7.0614999999999997E-2</v>
      </c>
      <c r="S90" s="33">
        <f t="shared" si="8"/>
        <v>0</v>
      </c>
      <c r="T90" s="34">
        <f>S90*Q60</f>
        <v>0</v>
      </c>
      <c r="U90" s="21"/>
      <c r="V90" s="30" t="s">
        <v>25</v>
      </c>
      <c r="W90" s="35" t="s">
        <v>28</v>
      </c>
      <c r="X90" s="31">
        <f>INDEX('Saturation Data'!$I$2:$W$236,MATCH(LEFT($V$1,2)&amp;$H90&amp;$I90,'Saturation Data'!$B$2:$B$236,0),MATCH(V59,'Saturation Data'!$I$1:$V$1,0))</f>
        <v>0</v>
      </c>
      <c r="Y90" s="32">
        <f>INDEX('UEC Data'!$I$2:$W$236,MATCH(LEFT($V$1,2)&amp;$H90&amp;$I90,'UEC Data'!$B$2:$B$236,0),MATCH(V59,'UEC Data'!$I$1:$V$1,0))</f>
        <v>7.0614999999999997E-2</v>
      </c>
      <c r="Z90" s="33">
        <f t="shared" si="9"/>
        <v>0</v>
      </c>
      <c r="AA90" s="34">
        <f>Z90*X60</f>
        <v>0</v>
      </c>
      <c r="AB90" s="21"/>
      <c r="AC90" s="30" t="s">
        <v>25</v>
      </c>
      <c r="AD90" s="35" t="s">
        <v>28</v>
      </c>
      <c r="AE90" s="31">
        <f>INDEX('Saturation Data'!$I$2:$W$236,MATCH(LEFT($AC$1,2)&amp;$H90&amp;$I90,'Saturation Data'!$B$2:$B$236,0),MATCH(AC59,'Saturation Data'!$I$1:$V$1,0))</f>
        <v>0</v>
      </c>
      <c r="AF90" s="32">
        <f>INDEX('UEC Data'!$I$2:$W$236,MATCH(LEFT($AC$1,2)&amp;$H90&amp;$I90,'UEC Data'!$B$2:$B$236,0),MATCH(AC59,'UEC Data'!$I$1:$V$1,0))</f>
        <v>0.1059225</v>
      </c>
      <c r="AG90" s="33">
        <f t="shared" si="10"/>
        <v>0</v>
      </c>
      <c r="AH90" s="34">
        <f>AG90*AE60</f>
        <v>0</v>
      </c>
      <c r="AI90" s="21"/>
    </row>
    <row r="91" spans="1:35" outlineLevel="1" x14ac:dyDescent="0.25">
      <c r="A91" s="30" t="s">
        <v>25</v>
      </c>
      <c r="B91" s="35" t="s">
        <v>29</v>
      </c>
      <c r="C91" s="31">
        <f>INDEX('Saturation Data'!$I$2:$W$236,MATCH(LEFT($A$1,2)&amp;$H91&amp;$I91,'Saturation Data'!$B$2:$B$236,0),MATCH(A59,'Saturation Data'!$I$1:$V$1,0))</f>
        <v>0</v>
      </c>
      <c r="D91" s="32">
        <f>INDEX('UEC Data'!$I$2:$W$236,MATCH(LEFT($A$1,2)&amp;$H91&amp;$I91,'UEC Data'!$B$2:$B$236,0),MATCH(A59,'UEC Data'!$I$1:$V$1,0))</f>
        <v>0.20233333333333334</v>
      </c>
      <c r="E91" s="33">
        <f t="shared" si="6"/>
        <v>0</v>
      </c>
      <c r="F91" s="34">
        <f>E91*C60</f>
        <v>0</v>
      </c>
      <c r="G91" s="21"/>
      <c r="H91" s="30" t="s">
        <v>25</v>
      </c>
      <c r="I91" s="35" t="s">
        <v>29</v>
      </c>
      <c r="J91" s="31">
        <f>INDEX('Saturation Data'!$I$2:$W$236,MATCH(LEFT($H$1,2)&amp;$H91&amp;$I91,'Saturation Data'!$B$2:$B$236,0),MATCH(H59,'Saturation Data'!$I$1:$V$1,0))</f>
        <v>0</v>
      </c>
      <c r="K91" s="32">
        <f>INDEX('UEC Data'!$I$2:$W$236,MATCH(LEFT($H$1,2)&amp;$H91&amp;$I91,'UEC Data'!$B$2:$B$236,0),MATCH(H59,'UEC Data'!$I$1:$V$1,0))</f>
        <v>0.30349999999999999</v>
      </c>
      <c r="L91" s="33">
        <f t="shared" si="7"/>
        <v>0</v>
      </c>
      <c r="M91" s="34">
        <f>L91*J60</f>
        <v>0</v>
      </c>
      <c r="N91" s="21"/>
      <c r="O91" s="30" t="s">
        <v>25</v>
      </c>
      <c r="P91" s="35" t="s">
        <v>29</v>
      </c>
      <c r="Q91" s="31">
        <f>INDEX('Saturation Data'!$I$2:$W$236,MATCH(LEFT($O$1,2)&amp;$H91&amp;$I91,'Saturation Data'!$B$2:$B$236,0),MATCH(O59,'Saturation Data'!$I$1:$V$1,0))</f>
        <v>0</v>
      </c>
      <c r="R91" s="32">
        <f>INDEX('UEC Data'!$I$2:$W$236,MATCH(LEFT($O$1,2)&amp;$H91&amp;$I91,'UEC Data'!$B$2:$B$236,0),MATCH(O59,'UEC Data'!$I$1:$V$1,0))</f>
        <v>0.20233333333333334</v>
      </c>
      <c r="S91" s="33">
        <f t="shared" si="8"/>
        <v>0</v>
      </c>
      <c r="T91" s="34">
        <f>S91*Q60</f>
        <v>0</v>
      </c>
      <c r="U91" s="21"/>
      <c r="V91" s="30" t="s">
        <v>25</v>
      </c>
      <c r="W91" s="35" t="s">
        <v>29</v>
      </c>
      <c r="X91" s="31">
        <f>INDEX('Saturation Data'!$I$2:$W$236,MATCH(LEFT($V$1,2)&amp;$H91&amp;$I91,'Saturation Data'!$B$2:$B$236,0),MATCH(V59,'Saturation Data'!$I$1:$V$1,0))</f>
        <v>0</v>
      </c>
      <c r="Y91" s="32">
        <f>INDEX('UEC Data'!$I$2:$W$236,MATCH(LEFT($V$1,2)&amp;$H91&amp;$I91,'UEC Data'!$B$2:$B$236,0),MATCH(V59,'UEC Data'!$I$1:$V$1,0))</f>
        <v>0.20233333333333334</v>
      </c>
      <c r="Z91" s="33">
        <f t="shared" si="9"/>
        <v>0</v>
      </c>
      <c r="AA91" s="34">
        <f>Z91*X60</f>
        <v>0</v>
      </c>
      <c r="AB91" s="21"/>
      <c r="AC91" s="30" t="s">
        <v>25</v>
      </c>
      <c r="AD91" s="35" t="s">
        <v>29</v>
      </c>
      <c r="AE91" s="31">
        <f>INDEX('Saturation Data'!$I$2:$W$236,MATCH(LEFT($AC$1,2)&amp;$H91&amp;$I91,'Saturation Data'!$B$2:$B$236,0),MATCH(AC59,'Saturation Data'!$I$1:$V$1,0))</f>
        <v>0</v>
      </c>
      <c r="AF91" s="32">
        <f>INDEX('UEC Data'!$I$2:$W$236,MATCH(LEFT($AC$1,2)&amp;$H91&amp;$I91,'UEC Data'!$B$2:$B$236,0),MATCH(AC59,'UEC Data'!$I$1:$V$1,0))</f>
        <v>0.30349999999999999</v>
      </c>
      <c r="AG91" s="33">
        <f t="shared" si="10"/>
        <v>0</v>
      </c>
      <c r="AH91" s="34">
        <f>AG91*AE60</f>
        <v>0</v>
      </c>
      <c r="AI91" s="21"/>
    </row>
    <row r="92" spans="1:35" outlineLevel="1" x14ac:dyDescent="0.25">
      <c r="A92" s="30" t="s">
        <v>25</v>
      </c>
      <c r="B92" s="35" t="s">
        <v>30</v>
      </c>
      <c r="C92" s="31">
        <f>INDEX('Saturation Data'!$I$2:$W$236,MATCH(LEFT($A$1,2)&amp;$H92&amp;$I92,'Saturation Data'!$B$2:$B$236,0),MATCH(A59,'Saturation Data'!$I$1:$V$1,0))</f>
        <v>5.0999999999999997E-2</v>
      </c>
      <c r="D92" s="32">
        <f>INDEX('UEC Data'!$I$2:$W$236,MATCH(LEFT($A$1,2)&amp;$H92&amp;$I92,'UEC Data'!$B$2:$B$236,0),MATCH(A59,'UEC Data'!$I$1:$V$1,0))</f>
        <v>6.4231411556896552</v>
      </c>
      <c r="E92" s="33">
        <f t="shared" si="6"/>
        <v>0.32758019894017237</v>
      </c>
      <c r="F92" s="34">
        <f>E92*C60</f>
        <v>39.158215882272053</v>
      </c>
      <c r="G92" s="21"/>
      <c r="H92" s="30" t="s">
        <v>25</v>
      </c>
      <c r="I92" s="35" t="s">
        <v>30</v>
      </c>
      <c r="J92" s="31">
        <f>INDEX('Saturation Data'!$I$2:$W$236,MATCH(LEFT($H$1,2)&amp;$H92&amp;$I92,'Saturation Data'!$B$2:$B$236,0),MATCH(H59,'Saturation Data'!$I$1:$V$1,0))</f>
        <v>5.0999999999999997E-2</v>
      </c>
      <c r="K92" s="32">
        <f>INDEX('UEC Data'!$I$2:$W$236,MATCH(LEFT($H$1,2)&amp;$H92&amp;$I92,'UEC Data'!$B$2:$B$236,0),MATCH(H59,'UEC Data'!$I$1:$V$1,0))</f>
        <v>4.9408778120689654</v>
      </c>
      <c r="L92" s="33">
        <f t="shared" si="7"/>
        <v>0.2519847684155172</v>
      </c>
      <c r="M92" s="34">
        <f>L92*J60</f>
        <v>3.357447057787823</v>
      </c>
      <c r="N92" s="21"/>
      <c r="O92" s="30" t="s">
        <v>25</v>
      </c>
      <c r="P92" s="35" t="s">
        <v>30</v>
      </c>
      <c r="Q92" s="31">
        <f>INDEX('Saturation Data'!$I$2:$W$236,MATCH(LEFT($O$1,2)&amp;$H92&amp;$I92,'Saturation Data'!$B$2:$B$236,0),MATCH(O59,'Saturation Data'!$I$1:$V$1,0))</f>
        <v>5.0999999999999997E-2</v>
      </c>
      <c r="R92" s="32">
        <f>INDEX('UEC Data'!$I$2:$W$236,MATCH(LEFT($O$1,2)&amp;$H92&amp;$I92,'UEC Data'!$B$2:$B$236,0),MATCH(O59,'UEC Data'!$I$1:$V$1,0))</f>
        <v>6.4231411556896552</v>
      </c>
      <c r="S92" s="33">
        <f t="shared" si="8"/>
        <v>0.32758019894017237</v>
      </c>
      <c r="T92" s="34">
        <f>S92*Q60</f>
        <v>6.9067701638047394</v>
      </c>
      <c r="U92" s="21"/>
      <c r="V92" s="30" t="s">
        <v>25</v>
      </c>
      <c r="W92" s="35" t="s">
        <v>30</v>
      </c>
      <c r="X92" s="31">
        <f>INDEX('Saturation Data'!$I$2:$W$236,MATCH(LEFT($V$1,2)&amp;$H92&amp;$I92,'Saturation Data'!$B$2:$B$236,0),MATCH(V59,'Saturation Data'!$I$1:$V$1,0))</f>
        <v>5.0999999999999997E-2</v>
      </c>
      <c r="Y92" s="32">
        <f>INDEX('UEC Data'!$I$2:$W$236,MATCH(LEFT($V$1,2)&amp;$H92&amp;$I92,'UEC Data'!$B$2:$B$236,0),MATCH(V59,'UEC Data'!$I$1:$V$1,0))</f>
        <v>6.4231411556896552</v>
      </c>
      <c r="Z92" s="33">
        <f t="shared" si="9"/>
        <v>0.32758019894017237</v>
      </c>
      <c r="AA92" s="34">
        <f>Z92*X60</f>
        <v>3.5180996794397053</v>
      </c>
      <c r="AB92" s="21"/>
      <c r="AC92" s="30" t="s">
        <v>25</v>
      </c>
      <c r="AD92" s="35" t="s">
        <v>30</v>
      </c>
      <c r="AE92" s="31">
        <f>INDEX('Saturation Data'!$I$2:$W$236,MATCH(LEFT($AC$1,2)&amp;$H92&amp;$I92,'Saturation Data'!$B$2:$B$236,0),MATCH(AC59,'Saturation Data'!$I$1:$V$1,0))</f>
        <v>5.0999999999999997E-2</v>
      </c>
      <c r="AF92" s="32">
        <f>INDEX('UEC Data'!$I$2:$W$236,MATCH(LEFT($AC$1,2)&amp;$H92&amp;$I92,'UEC Data'!$B$2:$B$236,0),MATCH(AC59,'UEC Data'!$I$1:$V$1,0))</f>
        <v>6.1511174999999998</v>
      </c>
      <c r="AG92" s="33">
        <f t="shared" si="10"/>
        <v>0.31370699249999995</v>
      </c>
      <c r="AH92" s="34">
        <f>AG92*AE60</f>
        <v>1.6204712614747545</v>
      </c>
      <c r="AI92" s="21"/>
    </row>
    <row r="93" spans="1:35" outlineLevel="1" x14ac:dyDescent="0.25">
      <c r="A93" s="30" t="s">
        <v>25</v>
      </c>
      <c r="B93" s="35" t="s">
        <v>31</v>
      </c>
      <c r="C93" s="31">
        <f>INDEX('Saturation Data'!$I$2:$W$236,MATCH(LEFT($A$1,2)&amp;$H93&amp;$I93,'Saturation Data'!$B$2:$B$236,0),MATCH(A59,'Saturation Data'!$I$1:$V$1,0))</f>
        <v>5.0999999999999997E-2</v>
      </c>
      <c r="D93" s="32">
        <f>INDEX('UEC Data'!$I$2:$W$236,MATCH(LEFT($A$1,2)&amp;$H93&amp;$I93,'UEC Data'!$B$2:$B$236,0),MATCH(A59,'UEC Data'!$I$1:$V$1,0))</f>
        <v>0.89323581051920609</v>
      </c>
      <c r="E93" s="33">
        <f t="shared" si="6"/>
        <v>4.5555026336479509E-2</v>
      </c>
      <c r="F93" s="34">
        <f>E93*C60</f>
        <v>5.4455475684360506</v>
      </c>
      <c r="G93" s="21"/>
      <c r="H93" s="30" t="s">
        <v>25</v>
      </c>
      <c r="I93" s="35" t="s">
        <v>31</v>
      </c>
      <c r="J93" s="31">
        <f>INDEX('Saturation Data'!$I$2:$W$236,MATCH(LEFT($H$1,2)&amp;$H93&amp;$I93,'Saturation Data'!$B$2:$B$236,0),MATCH(H59,'Saturation Data'!$I$1:$V$1,0))</f>
        <v>5.0999999999999997E-2</v>
      </c>
      <c r="K93" s="32">
        <f>INDEX('UEC Data'!$I$2:$W$236,MATCH(LEFT($H$1,2)&amp;$H93&amp;$I93,'UEC Data'!$B$2:$B$236,0),MATCH(H59,'UEC Data'!$I$1:$V$1,0))</f>
        <v>0.68710446963015848</v>
      </c>
      <c r="L93" s="33">
        <f t="shared" si="7"/>
        <v>3.5042327951138083E-2</v>
      </c>
      <c r="M93" s="34">
        <f>L93*J60</f>
        <v>0.46690425622701842</v>
      </c>
      <c r="N93" s="21"/>
      <c r="O93" s="30" t="s">
        <v>25</v>
      </c>
      <c r="P93" s="35" t="s">
        <v>31</v>
      </c>
      <c r="Q93" s="31">
        <f>INDEX('Saturation Data'!$I$2:$W$236,MATCH(LEFT($O$1,2)&amp;$H93&amp;$I93,'Saturation Data'!$B$2:$B$236,0),MATCH(O59,'Saturation Data'!$I$1:$V$1,0))</f>
        <v>5.0999999999999997E-2</v>
      </c>
      <c r="R93" s="32">
        <f>INDEX('UEC Data'!$I$2:$W$236,MATCH(LEFT($O$1,2)&amp;$H93&amp;$I93,'UEC Data'!$B$2:$B$236,0),MATCH(O59,'UEC Data'!$I$1:$V$1,0))</f>
        <v>0.89323581051920609</v>
      </c>
      <c r="S93" s="33">
        <f t="shared" si="8"/>
        <v>4.5555026336479509E-2</v>
      </c>
      <c r="T93" s="34">
        <f>S93*Q60</f>
        <v>0.96049180545738588</v>
      </c>
      <c r="U93" s="21"/>
      <c r="V93" s="30" t="s">
        <v>25</v>
      </c>
      <c r="W93" s="35" t="s">
        <v>31</v>
      </c>
      <c r="X93" s="31">
        <f>INDEX('Saturation Data'!$I$2:$W$236,MATCH(LEFT($V$1,2)&amp;$H93&amp;$I93,'Saturation Data'!$B$2:$B$236,0),MATCH(V59,'Saturation Data'!$I$1:$V$1,0))</f>
        <v>5.0999999999999997E-2</v>
      </c>
      <c r="Y93" s="32">
        <f>INDEX('UEC Data'!$I$2:$W$236,MATCH(LEFT($V$1,2)&amp;$H93&amp;$I93,'UEC Data'!$B$2:$B$236,0),MATCH(V59,'UEC Data'!$I$1:$V$1,0))</f>
        <v>0.89323581051920609</v>
      </c>
      <c r="Z93" s="33">
        <f t="shared" si="9"/>
        <v>4.5555026336479509E-2</v>
      </c>
      <c r="AA93" s="34">
        <f>Z93*X60</f>
        <v>0.4892454552190631</v>
      </c>
      <c r="AB93" s="21"/>
      <c r="AC93" s="30" t="s">
        <v>25</v>
      </c>
      <c r="AD93" s="35" t="s">
        <v>31</v>
      </c>
      <c r="AE93" s="31">
        <f>INDEX('Saturation Data'!$I$2:$W$236,MATCH(LEFT($AC$1,2)&amp;$H93&amp;$I93,'Saturation Data'!$B$2:$B$236,0),MATCH(AC59,'Saturation Data'!$I$1:$V$1,0))</f>
        <v>5.0999999999999997E-2</v>
      </c>
      <c r="AF93" s="32">
        <f>INDEX('UEC Data'!$I$2:$W$236,MATCH(LEFT($AC$1,2)&amp;$H93&amp;$I93,'UEC Data'!$B$2:$B$236,0),MATCH(AC59,'UEC Data'!$I$1:$V$1,0))</f>
        <v>1.1116091851532082</v>
      </c>
      <c r="AG93" s="33">
        <f t="shared" si="10"/>
        <v>5.669206844281361E-2</v>
      </c>
      <c r="AH93" s="34">
        <f>AG93*AE60</f>
        <v>0.2928460948001958</v>
      </c>
      <c r="AI93" s="21"/>
    </row>
    <row r="94" spans="1:35" outlineLevel="1" x14ac:dyDescent="0.25">
      <c r="A94" s="30" t="s">
        <v>32</v>
      </c>
      <c r="B94" s="35" t="s">
        <v>33</v>
      </c>
      <c r="C94" s="31">
        <f>INDEX('Saturation Data'!$I$2:$W$236,MATCH(LEFT($A$1,2)&amp;$H94&amp;$I94,'Saturation Data'!$B$2:$B$236,0),MATCH(A59,'Saturation Data'!$I$1:$V$1,0))</f>
        <v>1.5009E-2</v>
      </c>
      <c r="D94" s="32">
        <f>INDEX('UEC Data'!$I$2:$W$236,MATCH(LEFT($A$1,2)&amp;$H94&amp;$I94,'UEC Data'!$B$2:$B$236,0),MATCH(A59,'UEC Data'!$I$1:$V$1,0))</f>
        <v>3.4236164960262068</v>
      </c>
      <c r="E94" s="33">
        <f t="shared" si="6"/>
        <v>5.138505998885734E-2</v>
      </c>
      <c r="F94" s="34">
        <f>E94*C60</f>
        <v>6.1424569576461616</v>
      </c>
      <c r="G94" s="21"/>
      <c r="H94" s="30" t="s">
        <v>32</v>
      </c>
      <c r="I94" s="35" t="s">
        <v>33</v>
      </c>
      <c r="J94" s="31">
        <f>INDEX('Saturation Data'!$I$2:$W$236,MATCH(LEFT($H$1,2)&amp;$H94&amp;$I94,'Saturation Data'!$B$2:$B$236,0),MATCH(H59,'Saturation Data'!$I$1:$V$1,0))</f>
        <v>3.6464000000000003E-2</v>
      </c>
      <c r="K94" s="32">
        <f>INDEX('UEC Data'!$I$2:$W$236,MATCH(LEFT($H$1,2)&amp;$H94&amp;$I94,'UEC Data'!$B$2:$B$236,0),MATCH(H59,'UEC Data'!$I$1:$V$1,0))</f>
        <v>0.91704013286416253</v>
      </c>
      <c r="L94" s="33">
        <f t="shared" si="7"/>
        <v>3.3438951404758825E-2</v>
      </c>
      <c r="M94" s="34">
        <f>L94*J60</f>
        <v>0.44554085437532326</v>
      </c>
      <c r="N94" s="21"/>
      <c r="O94" s="30" t="s">
        <v>32</v>
      </c>
      <c r="P94" s="35" t="s">
        <v>33</v>
      </c>
      <c r="Q94" s="31">
        <f>INDEX('Saturation Data'!$I$2:$W$236,MATCH(LEFT($O$1,2)&amp;$H94&amp;$I94,'Saturation Data'!$B$2:$B$236,0),MATCH(O59,'Saturation Data'!$I$1:$V$1,0))</f>
        <v>1.5009E-2</v>
      </c>
      <c r="R94" s="32">
        <f>INDEX('UEC Data'!$I$2:$W$236,MATCH(LEFT($O$1,2)&amp;$H94&amp;$I94,'UEC Data'!$B$2:$B$236,0),MATCH(O59,'UEC Data'!$I$1:$V$1,0))</f>
        <v>3.4236164960262068</v>
      </c>
      <c r="S94" s="33">
        <f t="shared" si="8"/>
        <v>5.138505998885734E-2</v>
      </c>
      <c r="T94" s="34">
        <f>S94*Q60</f>
        <v>1.0834134674335876</v>
      </c>
      <c r="U94" s="21"/>
      <c r="V94" s="30" t="s">
        <v>32</v>
      </c>
      <c r="W94" s="35" t="s">
        <v>33</v>
      </c>
      <c r="X94" s="31">
        <f>INDEX('Saturation Data'!$I$2:$W$236,MATCH(LEFT($V$1,2)&amp;$H94&amp;$I94,'Saturation Data'!$B$2:$B$236,0),MATCH(V59,'Saturation Data'!$I$1:$V$1,0))</f>
        <v>1.5009E-2</v>
      </c>
      <c r="Y94" s="32">
        <f>INDEX('UEC Data'!$I$2:$W$236,MATCH(LEFT($V$1,2)&amp;$H94&amp;$I94,'UEC Data'!$B$2:$B$236,0),MATCH(V59,'UEC Data'!$I$1:$V$1,0))</f>
        <v>3.4236164960262068</v>
      </c>
      <c r="Z94" s="33">
        <f t="shared" si="9"/>
        <v>5.138505998885734E-2</v>
      </c>
      <c r="AA94" s="34">
        <f>Z94*X60</f>
        <v>0.55185802945252305</v>
      </c>
      <c r="AB94" s="21"/>
      <c r="AC94" s="30" t="s">
        <v>32</v>
      </c>
      <c r="AD94" s="35" t="s">
        <v>33</v>
      </c>
      <c r="AE94" s="31">
        <f>INDEX('Saturation Data'!$I$2:$W$236,MATCH(LEFT($AC$1,2)&amp;$H94&amp;$I94,'Saturation Data'!$B$2:$B$236,0),MATCH(AC59,'Saturation Data'!$I$1:$V$1,0))</f>
        <v>3.6464000000000003E-2</v>
      </c>
      <c r="AF94" s="32">
        <f>INDEX('UEC Data'!$I$2:$W$236,MATCH(LEFT($AC$1,2)&amp;$H94&amp;$I94,'UEC Data'!$B$2:$B$236,0),MATCH(AC59,'UEC Data'!$I$1:$V$1,0))</f>
        <v>1.83609901117992</v>
      </c>
      <c r="AG94" s="33">
        <f t="shared" si="10"/>
        <v>6.6951514343664614E-2</v>
      </c>
      <c r="AH94" s="34">
        <f>AG94*AE60</f>
        <v>0.34584184445975757</v>
      </c>
      <c r="AI94" s="21"/>
    </row>
    <row r="95" spans="1:35" outlineLevel="1" x14ac:dyDescent="0.25">
      <c r="A95" s="30" t="s">
        <v>32</v>
      </c>
      <c r="B95" s="35" t="s">
        <v>34</v>
      </c>
      <c r="C95" s="31">
        <f>INDEX('Saturation Data'!$I$2:$W$236,MATCH(LEFT($A$1,2)&amp;$H95&amp;$I95,'Saturation Data'!$B$2:$B$236,0),MATCH(A59,'Saturation Data'!$I$1:$V$1,0))</f>
        <v>1.5009E-2</v>
      </c>
      <c r="D95" s="32">
        <f>INDEX('UEC Data'!$I$2:$W$236,MATCH(LEFT($A$1,2)&amp;$H95&amp;$I95,'UEC Data'!$B$2:$B$236,0),MATCH(A59,'UEC Data'!$I$1:$V$1,0))</f>
        <v>1.7879114646355502E-2</v>
      </c>
      <c r="E95" s="33">
        <f t="shared" si="6"/>
        <v>2.683476317271497E-4</v>
      </c>
      <c r="F95" s="34">
        <f>E95*C60</f>
        <v>3.207768518568882E-2</v>
      </c>
      <c r="G95" s="21"/>
      <c r="H95" s="30" t="s">
        <v>32</v>
      </c>
      <c r="I95" s="35" t="s">
        <v>34</v>
      </c>
      <c r="J95" s="31">
        <f>INDEX('Saturation Data'!$I$2:$W$236,MATCH(LEFT($H$1,2)&amp;$H95&amp;$I95,'Saturation Data'!$B$2:$B$236,0),MATCH(H59,'Saturation Data'!$I$1:$V$1,0))</f>
        <v>3.6464000000000003E-2</v>
      </c>
      <c r="K95" s="32">
        <f>INDEX('UEC Data'!$I$2:$W$236,MATCH(LEFT($H$1,2)&amp;$H95&amp;$I95,'UEC Data'!$B$2:$B$236,0),MATCH(H59,'UEC Data'!$I$1:$V$1,0))</f>
        <v>2.6818671969533251E-2</v>
      </c>
      <c r="L95" s="33">
        <f t="shared" si="7"/>
        <v>9.7791605469706058E-4</v>
      </c>
      <c r="M95" s="34">
        <f>L95*J60</f>
        <v>1.3029761287761774E-2</v>
      </c>
      <c r="N95" s="21"/>
      <c r="O95" s="30" t="s">
        <v>32</v>
      </c>
      <c r="P95" s="35" t="s">
        <v>34</v>
      </c>
      <c r="Q95" s="31">
        <f>INDEX('Saturation Data'!$I$2:$W$236,MATCH(LEFT($O$1,2)&amp;$H95&amp;$I95,'Saturation Data'!$B$2:$B$236,0),MATCH(O59,'Saturation Data'!$I$1:$V$1,0))</f>
        <v>1.5009E-2</v>
      </c>
      <c r="R95" s="32">
        <f>INDEX('UEC Data'!$I$2:$W$236,MATCH(LEFT($O$1,2)&amp;$H95&amp;$I95,'UEC Data'!$B$2:$B$236,0),MATCH(O59,'UEC Data'!$I$1:$V$1,0))</f>
        <v>1.7879114646355502E-2</v>
      </c>
      <c r="S95" s="33">
        <f t="shared" si="8"/>
        <v>2.683476317271497E-4</v>
      </c>
      <c r="T95" s="34">
        <f>S95*Q60</f>
        <v>5.6578981951202686E-3</v>
      </c>
      <c r="U95" s="21"/>
      <c r="V95" s="30" t="s">
        <v>32</v>
      </c>
      <c r="W95" s="35" t="s">
        <v>34</v>
      </c>
      <c r="X95" s="31">
        <f>INDEX('Saturation Data'!$I$2:$W$236,MATCH(LEFT($V$1,2)&amp;$H95&amp;$I95,'Saturation Data'!$B$2:$B$236,0),MATCH(V59,'Saturation Data'!$I$1:$V$1,0))</f>
        <v>1.5009E-2</v>
      </c>
      <c r="Y95" s="32">
        <f>INDEX('UEC Data'!$I$2:$W$236,MATCH(LEFT($V$1,2)&amp;$H95&amp;$I95,'UEC Data'!$B$2:$B$236,0),MATCH(V59,'UEC Data'!$I$1:$V$1,0))</f>
        <v>1.7879114646355502E-2</v>
      </c>
      <c r="Z95" s="33">
        <f t="shared" si="9"/>
        <v>2.683476317271497E-4</v>
      </c>
      <c r="AA95" s="34">
        <f>Z95*X60</f>
        <v>2.8819620972576256E-3</v>
      </c>
      <c r="AB95" s="21"/>
      <c r="AC95" s="30" t="s">
        <v>32</v>
      </c>
      <c r="AD95" s="35" t="s">
        <v>34</v>
      </c>
      <c r="AE95" s="31">
        <f>INDEX('Saturation Data'!$I$2:$W$236,MATCH(LEFT($AC$1,2)&amp;$H95&amp;$I95,'Saturation Data'!$B$2:$B$236,0),MATCH(AC59,'Saturation Data'!$I$1:$V$1,0))</f>
        <v>3.6464000000000003E-2</v>
      </c>
      <c r="AF95" s="32">
        <f>INDEX('UEC Data'!$I$2:$W$236,MATCH(LEFT($AC$1,2)&amp;$H95&amp;$I95,'UEC Data'!$B$2:$B$236,0),MATCH(AC59,'UEC Data'!$I$1:$V$1,0))</f>
        <v>2.8125000000000001E-2</v>
      </c>
      <c r="AG95" s="33">
        <f t="shared" si="10"/>
        <v>1.0255500000000001E-3</v>
      </c>
      <c r="AH95" s="34">
        <f>AG95*AE60</f>
        <v>5.2975366884926382E-3</v>
      </c>
      <c r="AI95" s="21"/>
    </row>
    <row r="96" spans="1:35" outlineLevel="1" x14ac:dyDescent="0.25">
      <c r="A96" s="30" t="s">
        <v>32</v>
      </c>
      <c r="B96" s="35" t="s">
        <v>35</v>
      </c>
      <c r="C96" s="31">
        <f>INDEX('Saturation Data'!$I$2:$W$236,MATCH(LEFT($A$1,2)&amp;$H96&amp;$I96,'Saturation Data'!$B$2:$B$236,0),MATCH(A59,'Saturation Data'!$I$1:$V$1,0))</f>
        <v>1.5009E-2</v>
      </c>
      <c r="D96" s="32">
        <f>INDEX('UEC Data'!$I$2:$W$236,MATCH(LEFT($A$1,2)&amp;$H96&amp;$I96,'UEC Data'!$B$2:$B$236,0),MATCH(A59,'UEC Data'!$I$1:$V$1,0))</f>
        <v>2.5584999999999996</v>
      </c>
      <c r="E96" s="33">
        <f t="shared" si="6"/>
        <v>3.840052649999999E-2</v>
      </c>
      <c r="F96" s="34">
        <f>E96*C60</f>
        <v>4.5903144071126718</v>
      </c>
      <c r="G96" s="21"/>
      <c r="H96" s="30" t="s">
        <v>32</v>
      </c>
      <c r="I96" s="35" t="s">
        <v>35</v>
      </c>
      <c r="J96" s="31">
        <f>INDEX('Saturation Data'!$I$2:$W$236,MATCH(LEFT($H$1,2)&amp;$H96&amp;$I96,'Saturation Data'!$B$2:$B$236,0),MATCH(H59,'Saturation Data'!$I$1:$V$1,0))</f>
        <v>3.6464000000000003E-2</v>
      </c>
      <c r="K96" s="32">
        <f>INDEX('UEC Data'!$I$2:$W$236,MATCH(LEFT($H$1,2)&amp;$H96&amp;$I96,'UEC Data'!$B$2:$B$236,0),MATCH(H59,'UEC Data'!$I$1:$V$1,0))</f>
        <v>0.68531249999999999</v>
      </c>
      <c r="L96" s="33">
        <f t="shared" si="7"/>
        <v>2.4989235000000002E-2</v>
      </c>
      <c r="M96" s="34">
        <f>L96*J60</f>
        <v>0.33295676581835781</v>
      </c>
      <c r="N96" s="21"/>
      <c r="O96" s="30" t="s">
        <v>32</v>
      </c>
      <c r="P96" s="35" t="s">
        <v>35</v>
      </c>
      <c r="Q96" s="31">
        <f>INDEX('Saturation Data'!$I$2:$W$236,MATCH(LEFT($O$1,2)&amp;$H96&amp;$I96,'Saturation Data'!$B$2:$B$236,0),MATCH(O59,'Saturation Data'!$I$1:$V$1,0))</f>
        <v>1.5009E-2</v>
      </c>
      <c r="R96" s="32">
        <f>INDEX('UEC Data'!$I$2:$W$236,MATCH(LEFT($O$1,2)&amp;$H96&amp;$I96,'UEC Data'!$B$2:$B$236,0),MATCH(O59,'UEC Data'!$I$1:$V$1,0))</f>
        <v>2.5584999999999996</v>
      </c>
      <c r="S96" s="33">
        <f t="shared" si="8"/>
        <v>3.840052649999999E-2</v>
      </c>
      <c r="T96" s="34">
        <f>S96*Q60</f>
        <v>0.80964481846789615</v>
      </c>
      <c r="U96" s="21"/>
      <c r="V96" s="30" t="s">
        <v>32</v>
      </c>
      <c r="W96" s="35" t="s">
        <v>35</v>
      </c>
      <c r="X96" s="31">
        <f>INDEX('Saturation Data'!$I$2:$W$236,MATCH(LEFT($V$1,2)&amp;$H96&amp;$I96,'Saturation Data'!$B$2:$B$236,0),MATCH(V59,'Saturation Data'!$I$1:$V$1,0))</f>
        <v>1.5009E-2</v>
      </c>
      <c r="Y96" s="32">
        <f>INDEX('UEC Data'!$I$2:$W$236,MATCH(LEFT($V$1,2)&amp;$H96&amp;$I96,'UEC Data'!$B$2:$B$236,0),MATCH(V59,'UEC Data'!$I$1:$V$1,0))</f>
        <v>2.5584999999999996</v>
      </c>
      <c r="Z96" s="33">
        <f t="shared" si="9"/>
        <v>3.840052649999999E-2</v>
      </c>
      <c r="AA96" s="34">
        <f>Z96*X60</f>
        <v>0.41240856561858091</v>
      </c>
      <c r="AB96" s="21"/>
      <c r="AC96" s="30" t="s">
        <v>32</v>
      </c>
      <c r="AD96" s="35" t="s">
        <v>35</v>
      </c>
      <c r="AE96" s="31">
        <f>INDEX('Saturation Data'!$I$2:$W$236,MATCH(LEFT($AC$1,2)&amp;$H96&amp;$I96,'Saturation Data'!$B$2:$B$236,0),MATCH(AC59,'Saturation Data'!$I$1:$V$1,0))</f>
        <v>3.6464000000000003E-2</v>
      </c>
      <c r="AF96" s="32">
        <f>INDEX('UEC Data'!$I$2:$W$236,MATCH(LEFT($AC$1,2)&amp;$H96&amp;$I96,'UEC Data'!$B$2:$B$236,0),MATCH(AC59,'UEC Data'!$I$1:$V$1,0))</f>
        <v>1.0965</v>
      </c>
      <c r="AG96" s="33">
        <f t="shared" si="10"/>
        <v>3.9982776000000005E-2</v>
      </c>
      <c r="AH96" s="34">
        <f>AG96*AE60</f>
        <v>0.20653329702869966</v>
      </c>
      <c r="AI96" s="21"/>
    </row>
    <row r="97" spans="1:35" outlineLevel="1" x14ac:dyDescent="0.25">
      <c r="A97" s="30" t="s">
        <v>32</v>
      </c>
      <c r="B97" s="35" t="s">
        <v>36</v>
      </c>
      <c r="C97" s="31">
        <f>INDEX('Saturation Data'!$I$2:$W$236,MATCH(LEFT($A$1,2)&amp;$H97&amp;$I97,'Saturation Data'!$B$2:$B$236,0),MATCH(A59,'Saturation Data'!$I$1:$V$1,0))</f>
        <v>1.5009E-2</v>
      </c>
      <c r="D97" s="32">
        <f>INDEX('UEC Data'!$I$2:$W$236,MATCH(LEFT($A$1,2)&amp;$H97&amp;$I97,'UEC Data'!$B$2:$B$236,0),MATCH(A59,'UEC Data'!$I$1:$V$1,0))</f>
        <v>1.6659397609771784E-3</v>
      </c>
      <c r="E97" s="33">
        <f t="shared" si="6"/>
        <v>2.500408987250647E-5</v>
      </c>
      <c r="F97" s="34">
        <f>E97*C60</f>
        <v>2.9889338621048992E-3</v>
      </c>
      <c r="G97" s="21"/>
      <c r="H97" s="30" t="s">
        <v>32</v>
      </c>
      <c r="I97" s="35" t="s">
        <v>36</v>
      </c>
      <c r="J97" s="31">
        <f>INDEX('Saturation Data'!$I$2:$W$236,MATCH(LEFT($H$1,2)&amp;$H97&amp;$I97,'Saturation Data'!$B$2:$B$236,0),MATCH(H59,'Saturation Data'!$I$1:$V$1,0))</f>
        <v>3.6464000000000003E-2</v>
      </c>
      <c r="K97" s="32">
        <f>INDEX('UEC Data'!$I$2:$W$236,MATCH(LEFT($H$1,2)&amp;$H97&amp;$I97,'UEC Data'!$B$2:$B$236,0),MATCH(H59,'UEC Data'!$I$1:$V$1,0))</f>
        <v>2.4989096414657673E-3</v>
      </c>
      <c r="L97" s="33">
        <f t="shared" si="7"/>
        <v>9.1120241166407748E-5</v>
      </c>
      <c r="M97" s="34">
        <f>L97*J60</f>
        <v>1.214086817757963E-3</v>
      </c>
      <c r="N97" s="21"/>
      <c r="O97" s="30" t="s">
        <v>32</v>
      </c>
      <c r="P97" s="35" t="s">
        <v>36</v>
      </c>
      <c r="Q97" s="31">
        <f>INDEX('Saturation Data'!$I$2:$W$236,MATCH(LEFT($O$1,2)&amp;$H97&amp;$I97,'Saturation Data'!$B$2:$B$236,0),MATCH(O59,'Saturation Data'!$I$1:$V$1,0))</f>
        <v>1.5009E-2</v>
      </c>
      <c r="R97" s="32">
        <f>INDEX('UEC Data'!$I$2:$W$236,MATCH(LEFT($O$1,2)&amp;$H97&amp;$I97,'UEC Data'!$B$2:$B$236,0),MATCH(O59,'UEC Data'!$I$1:$V$1,0))</f>
        <v>1.6659397609771784E-3</v>
      </c>
      <c r="S97" s="33">
        <f t="shared" si="8"/>
        <v>2.500408987250647E-5</v>
      </c>
      <c r="T97" s="34">
        <f>S97*Q60</f>
        <v>5.2719151665226436E-4</v>
      </c>
      <c r="U97" s="21"/>
      <c r="V97" s="30" t="s">
        <v>32</v>
      </c>
      <c r="W97" s="35" t="s">
        <v>36</v>
      </c>
      <c r="X97" s="31">
        <f>INDEX('Saturation Data'!$I$2:$W$236,MATCH(LEFT($V$1,2)&amp;$H97&amp;$I97,'Saturation Data'!$B$2:$B$236,0),MATCH(V59,'Saturation Data'!$I$1:$V$1,0))</f>
        <v>1.5009E-2</v>
      </c>
      <c r="Y97" s="32">
        <f>INDEX('UEC Data'!$I$2:$W$236,MATCH(LEFT($V$1,2)&amp;$H97&amp;$I97,'UEC Data'!$B$2:$B$236,0),MATCH(V59,'UEC Data'!$I$1:$V$1,0))</f>
        <v>1.6659397609771784E-3</v>
      </c>
      <c r="Z97" s="33">
        <f t="shared" si="9"/>
        <v>2.500408987250647E-5</v>
      </c>
      <c r="AA97" s="34">
        <f>Z97*X60</f>
        <v>2.6853540247471559E-4</v>
      </c>
      <c r="AB97" s="21"/>
      <c r="AC97" s="30" t="s">
        <v>32</v>
      </c>
      <c r="AD97" s="35" t="s">
        <v>36</v>
      </c>
      <c r="AE97" s="31">
        <f>INDEX('Saturation Data'!$I$2:$W$236,MATCH(LEFT($AC$1,2)&amp;$H97&amp;$I97,'Saturation Data'!$B$2:$B$236,0),MATCH(AC59,'Saturation Data'!$I$1:$V$1,0))</f>
        <v>3.6464000000000003E-2</v>
      </c>
      <c r="AF97" s="32">
        <f>INDEX('UEC Data'!$I$2:$W$236,MATCH(LEFT($AC$1,2)&amp;$H97&amp;$I97,'UEC Data'!$B$2:$B$236,0),MATCH(AC59,'UEC Data'!$I$1:$V$1,0))</f>
        <v>7.2853331931054003E-3</v>
      </c>
      <c r="AG97" s="33">
        <f t="shared" si="10"/>
        <v>2.6565238955339536E-4</v>
      </c>
      <c r="AH97" s="34">
        <f>AG97*AE60</f>
        <v>1.3722424845642341E-3</v>
      </c>
      <c r="AI97" s="21"/>
    </row>
    <row r="98" spans="1:35" outlineLevel="1" x14ac:dyDescent="0.25">
      <c r="A98" s="30" t="s">
        <v>32</v>
      </c>
      <c r="B98" s="35" t="s">
        <v>37</v>
      </c>
      <c r="C98" s="31">
        <f>INDEX('Saturation Data'!$I$2:$W$236,MATCH(LEFT($A$1,2)&amp;$H98&amp;$I98,'Saturation Data'!$B$2:$B$236,0),MATCH(A59,'Saturation Data'!$I$1:$V$1,0))</f>
        <v>1.5009E-2</v>
      </c>
      <c r="D98" s="32">
        <f>INDEX('UEC Data'!$I$2:$W$236,MATCH(LEFT($A$1,2)&amp;$H98&amp;$I98,'UEC Data'!$B$2:$B$236,0),MATCH(A59,'UEC Data'!$I$1:$V$1,0))</f>
        <v>2.0368162753534667E-2</v>
      </c>
      <c r="E98" s="33">
        <f t="shared" si="6"/>
        <v>3.0570575476780183E-4</v>
      </c>
      <c r="F98" s="34">
        <f>E98*C60</f>
        <v>3.6543392977903426E-2</v>
      </c>
      <c r="G98" s="21"/>
      <c r="H98" s="30" t="s">
        <v>32</v>
      </c>
      <c r="I98" s="35" t="s">
        <v>37</v>
      </c>
      <c r="J98" s="31">
        <f>INDEX('Saturation Data'!$I$2:$W$236,MATCH(LEFT($H$1,2)&amp;$H98&amp;$I98,'Saturation Data'!$B$2:$B$236,0),MATCH(H59,'Saturation Data'!$I$1:$V$1,0))</f>
        <v>3.6464000000000003E-2</v>
      </c>
      <c r="K98" s="32">
        <f>INDEX('UEC Data'!$I$2:$W$236,MATCH(LEFT($H$1,2)&amp;$H98&amp;$I98,'UEC Data'!$B$2:$B$236,0),MATCH(H59,'UEC Data'!$I$1:$V$1,0))</f>
        <v>3.0552244130302001E-2</v>
      </c>
      <c r="L98" s="33">
        <f t="shared" si="7"/>
        <v>1.1140570299673323E-3</v>
      </c>
      <c r="M98" s="34">
        <f>L98*J60</f>
        <v>1.4843704724659571E-2</v>
      </c>
      <c r="N98" s="21"/>
      <c r="O98" s="30" t="s">
        <v>32</v>
      </c>
      <c r="P98" s="35" t="s">
        <v>37</v>
      </c>
      <c r="Q98" s="31">
        <f>INDEX('Saturation Data'!$I$2:$W$236,MATCH(LEFT($O$1,2)&amp;$H98&amp;$I98,'Saturation Data'!$B$2:$B$236,0),MATCH(O59,'Saturation Data'!$I$1:$V$1,0))</f>
        <v>1.5009E-2</v>
      </c>
      <c r="R98" s="32">
        <f>INDEX('UEC Data'!$I$2:$W$236,MATCH(LEFT($O$1,2)&amp;$H98&amp;$I98,'UEC Data'!$B$2:$B$236,0),MATCH(O59,'UEC Data'!$I$1:$V$1,0))</f>
        <v>2.0368162753534667E-2</v>
      </c>
      <c r="S98" s="33">
        <f t="shared" si="8"/>
        <v>3.0570575476780183E-4</v>
      </c>
      <c r="T98" s="34">
        <f>S98*Q60</f>
        <v>6.4455647586906962E-3</v>
      </c>
      <c r="U98" s="21"/>
      <c r="V98" s="30" t="s">
        <v>32</v>
      </c>
      <c r="W98" s="35" t="s">
        <v>37</v>
      </c>
      <c r="X98" s="31">
        <f>INDEX('Saturation Data'!$I$2:$W$236,MATCH(LEFT($V$1,2)&amp;$H98&amp;$I98,'Saturation Data'!$B$2:$B$236,0),MATCH(V59,'Saturation Data'!$I$1:$V$1,0))</f>
        <v>1.5009E-2</v>
      </c>
      <c r="Y98" s="32">
        <f>INDEX('UEC Data'!$I$2:$W$236,MATCH(LEFT($V$1,2)&amp;$H98&amp;$I98,'UEC Data'!$B$2:$B$236,0),MATCH(V59,'UEC Data'!$I$1:$V$1,0))</f>
        <v>2.0368162753534667E-2</v>
      </c>
      <c r="Z98" s="33">
        <f t="shared" si="9"/>
        <v>3.0570575476780183E-4</v>
      </c>
      <c r="AA98" s="34">
        <f>Z98*X60</f>
        <v>3.2831756050306976E-3</v>
      </c>
      <c r="AB98" s="21"/>
      <c r="AC98" s="30" t="s">
        <v>32</v>
      </c>
      <c r="AD98" s="35" t="s">
        <v>37</v>
      </c>
      <c r="AE98" s="31">
        <f>INDEX('Saturation Data'!$I$2:$W$236,MATCH(LEFT($AC$1,2)&amp;$H98&amp;$I98,'Saturation Data'!$B$2:$B$236,0),MATCH(AC59,'Saturation Data'!$I$1:$V$1,0))</f>
        <v>3.6464000000000003E-2</v>
      </c>
      <c r="AF98" s="32">
        <f>INDEX('UEC Data'!$I$2:$W$236,MATCH(LEFT($AC$1,2)&amp;$H98&amp;$I98,'UEC Data'!$B$2:$B$236,0),MATCH(AC59,'UEC Data'!$I$1:$V$1,0))</f>
        <v>1.9236E-2</v>
      </c>
      <c r="AG98" s="33">
        <f t="shared" si="10"/>
        <v>7.0142150400000008E-4</v>
      </c>
      <c r="AH98" s="34">
        <f>AG98*AE60</f>
        <v>3.6232325596389117E-3</v>
      </c>
      <c r="AI98" s="21"/>
    </row>
    <row r="99" spans="1:35" outlineLevel="1" x14ac:dyDescent="0.25">
      <c r="A99" s="30" t="s">
        <v>32</v>
      </c>
      <c r="B99" s="35" t="s">
        <v>184</v>
      </c>
      <c r="C99" s="31">
        <f>INDEX('Saturation Data'!$I$2:$W$236,MATCH(LEFT($A$1,2)&amp;$H99&amp;$I99,'Saturation Data'!$B$2:$B$236,0),MATCH(A59,'Saturation Data'!$I$1:$V$1,0))</f>
        <v>1.5009E-2</v>
      </c>
      <c r="D99" s="32">
        <f>INDEX('UEC Data'!$I$2:$W$236,MATCH(LEFT($A$1,2)&amp;$H99&amp;$I99,'UEC Data'!$B$2:$B$236,0),MATCH(A59,'UEC Data'!$I$1:$V$1,0))</f>
        <v>2.2013188669844336E-2</v>
      </c>
      <c r="E99" s="33">
        <f t="shared" si="6"/>
        <v>3.3039594874569364E-4</v>
      </c>
      <c r="F99" s="34">
        <f>E99*C60</f>
        <v>3.9494804415742005E-2</v>
      </c>
      <c r="G99" s="21"/>
      <c r="H99" s="30" t="s">
        <v>32</v>
      </c>
      <c r="I99" s="35" t="s">
        <v>184</v>
      </c>
      <c r="J99" s="31">
        <f>INDEX('Saturation Data'!$I$2:$W$236,MATCH(LEFT($H$1,2)&amp;$H99&amp;$I99,'Saturation Data'!$B$2:$B$236,0),MATCH(H59,'Saturation Data'!$I$1:$V$1,0))</f>
        <v>3.6464000000000003E-2</v>
      </c>
      <c r="K99" s="32">
        <f>INDEX('UEC Data'!$I$2:$W$236,MATCH(LEFT($H$1,2)&amp;$H99&amp;$I99,'UEC Data'!$B$2:$B$236,0),MATCH(H59,'UEC Data'!$I$1:$V$1,0))</f>
        <v>3.3019783004766504E-2</v>
      </c>
      <c r="L99" s="33">
        <f t="shared" si="7"/>
        <v>1.2040333674858059E-3</v>
      </c>
      <c r="M99" s="34">
        <f>L99*J60</f>
        <v>1.6042550161117785E-2</v>
      </c>
      <c r="N99" s="21"/>
      <c r="O99" s="30" t="s">
        <v>32</v>
      </c>
      <c r="P99" s="35" t="s">
        <v>184</v>
      </c>
      <c r="Q99" s="31">
        <f>INDEX('Saturation Data'!$I$2:$W$236,MATCH(LEFT($O$1,2)&amp;$H99&amp;$I99,'Saturation Data'!$B$2:$B$236,0),MATCH(O59,'Saturation Data'!$I$1:$V$1,0))</f>
        <v>1.5009E-2</v>
      </c>
      <c r="R99" s="32">
        <f>INDEX('UEC Data'!$I$2:$W$236,MATCH(LEFT($O$1,2)&amp;$H99&amp;$I99,'UEC Data'!$B$2:$B$236,0),MATCH(O59,'UEC Data'!$I$1:$V$1,0))</f>
        <v>2.2013188669844336E-2</v>
      </c>
      <c r="S99" s="33">
        <f t="shared" si="8"/>
        <v>3.3039594874569364E-4</v>
      </c>
      <c r="T99" s="34">
        <f>S99*Q60</f>
        <v>6.9661380279443701E-3</v>
      </c>
      <c r="U99" s="21"/>
      <c r="V99" s="30" t="s">
        <v>32</v>
      </c>
      <c r="W99" s="35" t="s">
        <v>184</v>
      </c>
      <c r="X99" s="31">
        <f>INDEX('Saturation Data'!$I$2:$W$236,MATCH(LEFT($V$1,2)&amp;$H99&amp;$I99,'Saturation Data'!$B$2:$B$236,0),MATCH(V59,'Saturation Data'!$I$1:$V$1,0))</f>
        <v>1.5009E-2</v>
      </c>
      <c r="Y99" s="32">
        <f>INDEX('UEC Data'!$I$2:$W$236,MATCH(LEFT($V$1,2)&amp;$H99&amp;$I99,'UEC Data'!$B$2:$B$236,0),MATCH(V59,'UEC Data'!$I$1:$V$1,0))</f>
        <v>2.2013188669844336E-2</v>
      </c>
      <c r="Z99" s="33">
        <f t="shared" si="9"/>
        <v>3.3039594874569364E-4</v>
      </c>
      <c r="AA99" s="34">
        <f>Z99*X60</f>
        <v>3.5483398725900729E-3</v>
      </c>
      <c r="AB99" s="21"/>
      <c r="AC99" s="30" t="s">
        <v>32</v>
      </c>
      <c r="AD99" s="35" t="s">
        <v>184</v>
      </c>
      <c r="AE99" s="31">
        <f>INDEX('Saturation Data'!$I$2:$W$236,MATCH(LEFT($AC$1,2)&amp;$H99&amp;$I99,'Saturation Data'!$B$2:$B$236,0),MATCH(AC59,'Saturation Data'!$I$1:$V$1,0))</f>
        <v>3.6464000000000003E-2</v>
      </c>
      <c r="AF99" s="32">
        <f>INDEX('UEC Data'!$I$2:$W$236,MATCH(LEFT($AC$1,2)&amp;$H99&amp;$I99,'UEC Data'!$B$2:$B$236,0),MATCH(AC59,'UEC Data'!$I$1:$V$1,0))</f>
        <v>4.2529499999999998E-2</v>
      </c>
      <c r="AG99" s="33">
        <f t="shared" si="10"/>
        <v>1.5507956880000001E-3</v>
      </c>
      <c r="AH99" s="34">
        <f>AG99*AE60</f>
        <v>8.0107230788710269E-3</v>
      </c>
      <c r="AI99" s="21"/>
    </row>
    <row r="100" spans="1:35" outlineLevel="1" x14ac:dyDescent="0.25">
      <c r="A100" s="30" t="s">
        <v>38</v>
      </c>
      <c r="B100" s="30" t="s">
        <v>39</v>
      </c>
      <c r="C100" s="31">
        <f>INDEX('Saturation Data'!$I$2:$W$236,MATCH(LEFT($A$1,2)&amp;$H100&amp;$I100,'Saturation Data'!$B$2:$B$236,0),MATCH(A59,'Saturation Data'!$I$1:$V$1,0))</f>
        <v>1</v>
      </c>
      <c r="D100" s="32">
        <f>INDEX('UEC Data'!$I$2:$W$236,MATCH(LEFT($A$1,2)&amp;$H100&amp;$I100,'UEC Data'!$B$2:$B$236,0),MATCH(A59,'UEC Data'!$I$1:$V$1,0))</f>
        <v>0.79972134770077463</v>
      </c>
      <c r="E100" s="33">
        <f t="shared" si="6"/>
        <v>0.79972134770077463</v>
      </c>
      <c r="F100" s="34">
        <f>E100*C60</f>
        <v>95.596929485496219</v>
      </c>
      <c r="G100" s="21"/>
      <c r="H100" s="30" t="s">
        <v>38</v>
      </c>
      <c r="I100" s="30" t="s">
        <v>39</v>
      </c>
      <c r="J100" s="31">
        <f>INDEX('Saturation Data'!$I$2:$W$236,MATCH(LEFT($H$1,2)&amp;$H100&amp;$I100,'Saturation Data'!$B$2:$B$236,0),MATCH(H59,'Saturation Data'!$I$1:$V$1,0))</f>
        <v>1</v>
      </c>
      <c r="K100" s="32">
        <f>INDEX('UEC Data'!$I$2:$W$236,MATCH(LEFT($H$1,2)&amp;$H100&amp;$I100,'UEC Data'!$B$2:$B$236,0),MATCH(H59,'UEC Data'!$I$1:$V$1,0))</f>
        <v>0.58535972032665162</v>
      </c>
      <c r="L100" s="33">
        <f t="shared" si="7"/>
        <v>0.58535972032665162</v>
      </c>
      <c r="M100" s="34">
        <f>L100*J60</f>
        <v>7.7993375675686094</v>
      </c>
      <c r="N100" s="21"/>
      <c r="O100" s="30" t="s">
        <v>38</v>
      </c>
      <c r="P100" s="30" t="s">
        <v>39</v>
      </c>
      <c r="Q100" s="31">
        <f>INDEX('Saturation Data'!$I$2:$W$236,MATCH(LEFT($O$1,2)&amp;$H100&amp;$I100,'Saturation Data'!$B$2:$B$236,0),MATCH(O59,'Saturation Data'!$I$1:$V$1,0))</f>
        <v>1</v>
      </c>
      <c r="R100" s="32">
        <f>INDEX('UEC Data'!$I$2:$W$236,MATCH(LEFT($O$1,2)&amp;$H100&amp;$I100,'UEC Data'!$B$2:$B$236,0),MATCH(O59,'UEC Data'!$I$1:$V$1,0))</f>
        <v>0.70673049331696358</v>
      </c>
      <c r="S100" s="33">
        <f t="shared" si="8"/>
        <v>0.70673049331696358</v>
      </c>
      <c r="T100" s="34">
        <f>S100*Q60</f>
        <v>14.900855121539541</v>
      </c>
      <c r="U100" s="21"/>
      <c r="V100" s="30" t="s">
        <v>38</v>
      </c>
      <c r="W100" s="30" t="s">
        <v>39</v>
      </c>
      <c r="X100" s="31">
        <f>INDEX('Saturation Data'!$I$2:$W$236,MATCH(LEFT($V$1,2)&amp;$H100&amp;$I100,'Saturation Data'!$B$2:$B$236,0),MATCH(V59,'Saturation Data'!$I$1:$V$1,0))</f>
        <v>1</v>
      </c>
      <c r="Y100" s="32">
        <f>INDEX('UEC Data'!$I$2:$W$236,MATCH(LEFT($V$1,2)&amp;$H100&amp;$I100,'UEC Data'!$B$2:$B$236,0),MATCH(V59,'UEC Data'!$I$1:$V$1,0))</f>
        <v>0.4193956459318095</v>
      </c>
      <c r="Z100" s="33">
        <f t="shared" si="9"/>
        <v>0.4193956459318095</v>
      </c>
      <c r="AA100" s="34">
        <f>Z100*X60</f>
        <v>4.5041662844236221</v>
      </c>
      <c r="AB100" s="21"/>
      <c r="AC100" s="30" t="s">
        <v>38</v>
      </c>
      <c r="AD100" s="30" t="s">
        <v>39</v>
      </c>
      <c r="AE100" s="31">
        <f>INDEX('Saturation Data'!$I$2:$W$236,MATCH(LEFT($AC$1,2)&amp;$H100&amp;$I100,'Saturation Data'!$B$2:$B$236,0),MATCH(AC59,'Saturation Data'!$I$1:$V$1,0))</f>
        <v>1</v>
      </c>
      <c r="AF100" s="32">
        <f>INDEX('UEC Data'!$I$2:$W$236,MATCH(LEFT($AC$1,2)&amp;$H100&amp;$I100,'UEC Data'!$B$2:$B$236,0),MATCH(AC59,'UEC Data'!$I$1:$V$1,0))</f>
        <v>0.60909009621396204</v>
      </c>
      <c r="AG100" s="33">
        <f t="shared" si="10"/>
        <v>0.60909009621396204</v>
      </c>
      <c r="AH100" s="34">
        <f>AG100*AE60</f>
        <v>3.1462894361961626</v>
      </c>
      <c r="AI100" s="21"/>
    </row>
    <row r="101" spans="1:35" outlineLevel="1" x14ac:dyDescent="0.25">
      <c r="A101" s="30" t="s">
        <v>38</v>
      </c>
      <c r="B101" s="30" t="s">
        <v>40</v>
      </c>
      <c r="C101" s="31">
        <f>INDEX('Saturation Data'!$I$2:$W$236,MATCH(LEFT($A$1,2)&amp;$H101&amp;$I101,'Saturation Data'!$B$2:$B$236,0),MATCH(A59,'Saturation Data'!$I$1:$V$1,0))</f>
        <v>1</v>
      </c>
      <c r="D101" s="32">
        <f>INDEX('UEC Data'!$I$2:$W$236,MATCH(LEFT($A$1,2)&amp;$H101&amp;$I101,'UEC Data'!$B$2:$B$236,0),MATCH(A59,'UEC Data'!$I$1:$V$1,0))</f>
        <v>0.17006273956476151</v>
      </c>
      <c r="E101" s="33">
        <f t="shared" si="6"/>
        <v>0.17006273956476151</v>
      </c>
      <c r="F101" s="34">
        <f>E101*C60</f>
        <v>20.328925530153214</v>
      </c>
      <c r="G101" s="21"/>
      <c r="H101" s="30" t="s">
        <v>38</v>
      </c>
      <c r="I101" s="30" t="s">
        <v>40</v>
      </c>
      <c r="J101" s="31">
        <f>INDEX('Saturation Data'!$I$2:$W$236,MATCH(LEFT($H$1,2)&amp;$H101&amp;$I101,'Saturation Data'!$B$2:$B$236,0),MATCH(H59,'Saturation Data'!$I$1:$V$1,0))</f>
        <v>1</v>
      </c>
      <c r="K101" s="32">
        <f>INDEX('UEC Data'!$I$2:$W$236,MATCH(LEFT($H$1,2)&amp;$H101&amp;$I101,'UEC Data'!$B$2:$B$236,0),MATCH(H59,'UEC Data'!$I$1:$V$1,0))</f>
        <v>0.14686720773491671</v>
      </c>
      <c r="L101" s="33">
        <f t="shared" si="7"/>
        <v>0.14686720773491671</v>
      </c>
      <c r="M101" s="34">
        <f>L101*J60</f>
        <v>1.9568598435362576</v>
      </c>
      <c r="N101" s="21"/>
      <c r="O101" s="30" t="s">
        <v>38</v>
      </c>
      <c r="P101" s="30" t="s">
        <v>40</v>
      </c>
      <c r="Q101" s="31">
        <f>INDEX('Saturation Data'!$I$2:$W$236,MATCH(LEFT($O$1,2)&amp;$H101&amp;$I101,'Saturation Data'!$B$2:$B$236,0),MATCH(O59,'Saturation Data'!$I$1:$V$1,0))</f>
        <v>1</v>
      </c>
      <c r="R101" s="32">
        <f>INDEX('UEC Data'!$I$2:$W$236,MATCH(LEFT($O$1,2)&amp;$H101&amp;$I101,'UEC Data'!$B$2:$B$236,0),MATCH(O59,'UEC Data'!$I$1:$V$1,0))</f>
        <v>0.15028800240606832</v>
      </c>
      <c r="S101" s="33">
        <f t="shared" si="8"/>
        <v>0.15028800240606832</v>
      </c>
      <c r="T101" s="34">
        <f>S101*Q60</f>
        <v>3.1687040131067987</v>
      </c>
      <c r="U101" s="21"/>
      <c r="V101" s="30" t="s">
        <v>38</v>
      </c>
      <c r="W101" s="30" t="s">
        <v>40</v>
      </c>
      <c r="X101" s="31">
        <f>INDEX('Saturation Data'!$I$2:$W$236,MATCH(LEFT($V$1,2)&amp;$H101&amp;$I101,'Saturation Data'!$B$2:$B$236,0),MATCH(V59,'Saturation Data'!$I$1:$V$1,0))</f>
        <v>1</v>
      </c>
      <c r="Y101" s="32">
        <f>INDEX('UEC Data'!$I$2:$W$236,MATCH(LEFT($V$1,2)&amp;$H101&amp;$I101,'UEC Data'!$B$2:$B$236,0),MATCH(V59,'UEC Data'!$I$1:$V$1,0))</f>
        <v>0.14596618192059208</v>
      </c>
      <c r="Z101" s="33">
        <f t="shared" si="9"/>
        <v>0.14596618192059208</v>
      </c>
      <c r="AA101" s="34">
        <f>Z101*X60</f>
        <v>1.5676270406003998</v>
      </c>
      <c r="AB101" s="21"/>
      <c r="AC101" s="30" t="s">
        <v>38</v>
      </c>
      <c r="AD101" s="30" t="s">
        <v>40</v>
      </c>
      <c r="AE101" s="31">
        <f>INDEX('Saturation Data'!$I$2:$W$236,MATCH(LEFT($AC$1,2)&amp;$H101&amp;$I101,'Saturation Data'!$B$2:$B$236,0),MATCH(AC59,'Saturation Data'!$I$1:$V$1,0))</f>
        <v>1</v>
      </c>
      <c r="AF101" s="32">
        <f>INDEX('UEC Data'!$I$2:$W$236,MATCH(LEFT($AC$1,2)&amp;$H101&amp;$I101,'UEC Data'!$B$2:$B$236,0),MATCH(AC59,'UEC Data'!$I$1:$V$1,0))</f>
        <v>0.12952452838944045</v>
      </c>
      <c r="AG101" s="33">
        <f t="shared" si="10"/>
        <v>0.12952452838944045</v>
      </c>
      <c r="AH101" s="34">
        <f>AG101*AE60</f>
        <v>0.66906629730658385</v>
      </c>
      <c r="AI101" s="21"/>
    </row>
    <row r="102" spans="1:35" outlineLevel="1" x14ac:dyDescent="0.25">
      <c r="A102" s="30" t="s">
        <v>38</v>
      </c>
      <c r="B102" s="30" t="s">
        <v>41</v>
      </c>
      <c r="C102" s="31">
        <f>INDEX('Saturation Data'!$I$2:$W$236,MATCH(LEFT($A$1,2)&amp;$H102&amp;$I102,'Saturation Data'!$B$2:$B$236,0),MATCH(A59,'Saturation Data'!$I$1:$V$1,0))</f>
        <v>1</v>
      </c>
      <c r="D102" s="32">
        <f>INDEX('UEC Data'!$I$2:$W$236,MATCH(LEFT($A$1,2)&amp;$H102&amp;$I102,'UEC Data'!$B$2:$B$236,0),MATCH(A59,'UEC Data'!$I$1:$V$1,0))</f>
        <v>1.2260375247242292</v>
      </c>
      <c r="E102" s="33">
        <f t="shared" si="6"/>
        <v>1.2260375247242292</v>
      </c>
      <c r="F102" s="34">
        <f>E102*C60</f>
        <v>146.5578268413166</v>
      </c>
      <c r="G102" s="21"/>
      <c r="H102" s="30" t="s">
        <v>38</v>
      </c>
      <c r="I102" s="30" t="s">
        <v>41</v>
      </c>
      <c r="J102" s="31">
        <f>INDEX('Saturation Data'!$I$2:$W$236,MATCH(LEFT($H$1,2)&amp;$H102&amp;$I102,'Saturation Data'!$B$2:$B$236,0),MATCH(H59,'Saturation Data'!$I$1:$V$1,0))</f>
        <v>1</v>
      </c>
      <c r="K102" s="32">
        <f>INDEX('UEC Data'!$I$2:$W$236,MATCH(LEFT($H$1,2)&amp;$H102&amp;$I102,'UEC Data'!$B$2:$B$236,0),MATCH(H59,'UEC Data'!$I$1:$V$1,0))</f>
        <v>1.2731928141366995</v>
      </c>
      <c r="L102" s="33">
        <f t="shared" si="7"/>
        <v>1.2731928141366995</v>
      </c>
      <c r="M102" s="34">
        <f>L102*J60</f>
        <v>16.964031178150471</v>
      </c>
      <c r="N102" s="21"/>
      <c r="O102" s="30" t="s">
        <v>38</v>
      </c>
      <c r="P102" s="30" t="s">
        <v>41</v>
      </c>
      <c r="Q102" s="31">
        <f>INDEX('Saturation Data'!$I$2:$W$236,MATCH(LEFT($O$1,2)&amp;$H102&amp;$I102,'Saturation Data'!$B$2:$B$236,0),MATCH(O59,'Saturation Data'!$I$1:$V$1,0))</f>
        <v>1</v>
      </c>
      <c r="R102" s="32">
        <f>INDEX('UEC Data'!$I$2:$W$236,MATCH(LEFT($O$1,2)&amp;$H102&amp;$I102,'UEC Data'!$B$2:$B$236,0),MATCH(O59,'UEC Data'!$I$1:$V$1,0))</f>
        <v>1.0402934523809544</v>
      </c>
      <c r="S102" s="33">
        <f t="shared" si="8"/>
        <v>1.0402934523809544</v>
      </c>
      <c r="T102" s="34">
        <f>S102*Q60</f>
        <v>21.933767064530198</v>
      </c>
      <c r="U102" s="21"/>
      <c r="V102" s="30" t="s">
        <v>38</v>
      </c>
      <c r="W102" s="30" t="s">
        <v>41</v>
      </c>
      <c r="X102" s="31">
        <f>INDEX('Saturation Data'!$I$2:$W$236,MATCH(LEFT($V$1,2)&amp;$H102&amp;$I102,'Saturation Data'!$B$2:$B$236,0),MATCH(V59,'Saturation Data'!$I$1:$V$1,0))</f>
        <v>1</v>
      </c>
      <c r="Y102" s="32">
        <f>INDEX('UEC Data'!$I$2:$W$236,MATCH(LEFT($V$1,2)&amp;$H102&amp;$I102,'UEC Data'!$B$2:$B$236,0),MATCH(V59,'UEC Data'!$I$1:$V$1,0))</f>
        <v>1.3203481035491698</v>
      </c>
      <c r="Z102" s="33">
        <f t="shared" si="9"/>
        <v>1.3203481035491698</v>
      </c>
      <c r="AA102" s="34">
        <f>Z102*X60</f>
        <v>14.180088585554335</v>
      </c>
      <c r="AB102" s="21"/>
      <c r="AC102" s="30" t="s">
        <v>38</v>
      </c>
      <c r="AD102" s="30" t="s">
        <v>41</v>
      </c>
      <c r="AE102" s="31">
        <f>INDEX('Saturation Data'!$I$2:$W$236,MATCH(LEFT($AC$1,2)&amp;$H102&amp;$I102,'Saturation Data'!$B$2:$B$236,0),MATCH(AC59,'Saturation Data'!$I$1:$V$1,0))</f>
        <v>1</v>
      </c>
      <c r="AF102" s="32">
        <f>INDEX('UEC Data'!$I$2:$W$236,MATCH(LEFT($AC$1,2)&amp;$H102&amp;$I102,'UEC Data'!$B$2:$B$236,0),MATCH(AC59,'UEC Data'!$I$1:$V$1,0))</f>
        <v>1.2731928141366995</v>
      </c>
      <c r="AG102" s="33">
        <f t="shared" si="10"/>
        <v>1.2731928141366995</v>
      </c>
      <c r="AH102" s="34">
        <f>AG102*AE60</f>
        <v>6.5767496898389677</v>
      </c>
      <c r="AI102" s="21"/>
    </row>
    <row r="103" spans="1:35" outlineLevel="1" x14ac:dyDescent="0.25">
      <c r="A103" s="30" t="s">
        <v>38</v>
      </c>
      <c r="B103" s="30" t="s">
        <v>42</v>
      </c>
      <c r="C103" s="31">
        <f>INDEX('Saturation Data'!$I$2:$W$236,MATCH(LEFT($A$1,2)&amp;$H103&amp;$I103,'Saturation Data'!$B$2:$B$236,0),MATCH(A59,'Saturation Data'!$I$1:$V$1,0))</f>
        <v>1</v>
      </c>
      <c r="D103" s="32">
        <f>INDEX('UEC Data'!$I$2:$W$236,MATCH(LEFT($A$1,2)&amp;$H103&amp;$I103,'UEC Data'!$B$2:$B$236,0),MATCH(A59,'UEC Data'!$I$1:$V$1,0))</f>
        <v>0.13503415003426919</v>
      </c>
      <c r="E103" s="33">
        <f t="shared" si="6"/>
        <v>0.13503415003426919</v>
      </c>
      <c r="F103" s="34">
        <f>E103*C60</f>
        <v>16.141685045764152</v>
      </c>
      <c r="G103" s="21"/>
      <c r="H103" s="30" t="s">
        <v>38</v>
      </c>
      <c r="I103" s="30" t="s">
        <v>42</v>
      </c>
      <c r="J103" s="31">
        <f>INDEX('Saturation Data'!$I$2:$W$236,MATCH(LEFT($H$1,2)&amp;$H103&amp;$I103,'Saturation Data'!$B$2:$B$236,0),MATCH(H59,'Saturation Data'!$I$1:$V$1,0))</f>
        <v>1</v>
      </c>
      <c r="K103" s="32">
        <f>INDEX('UEC Data'!$I$2:$W$236,MATCH(LEFT($H$1,2)&amp;$H103&amp;$I103,'UEC Data'!$B$2:$B$236,0),MATCH(H59,'UEC Data'!$I$1:$V$1,0))</f>
        <v>0.12185511948044794</v>
      </c>
      <c r="L103" s="33">
        <f t="shared" si="7"/>
        <v>0.12185511948044794</v>
      </c>
      <c r="M103" s="34">
        <f>L103*J60</f>
        <v>1.6235985807736617</v>
      </c>
      <c r="N103" s="21"/>
      <c r="O103" s="30" t="s">
        <v>38</v>
      </c>
      <c r="P103" s="30" t="s">
        <v>42</v>
      </c>
      <c r="Q103" s="31">
        <f>INDEX('Saturation Data'!$I$2:$W$236,MATCH(LEFT($O$1,2)&amp;$H103&amp;$I103,'Saturation Data'!$B$2:$B$236,0),MATCH(O59,'Saturation Data'!$I$1:$V$1,0))</f>
        <v>1</v>
      </c>
      <c r="R103" s="32">
        <f>INDEX('UEC Data'!$I$2:$W$236,MATCH(LEFT($O$1,2)&amp;$H103&amp;$I103,'UEC Data'!$B$2:$B$236,0),MATCH(O59,'UEC Data'!$I$1:$V$1,0))</f>
        <v>0.11933250468144721</v>
      </c>
      <c r="S103" s="33">
        <f t="shared" si="8"/>
        <v>0.11933250468144721</v>
      </c>
      <c r="T103" s="34">
        <f>S103*Q60</f>
        <v>2.5160317551929849</v>
      </c>
      <c r="U103" s="21"/>
      <c r="V103" s="30" t="s">
        <v>38</v>
      </c>
      <c r="W103" s="30" t="s">
        <v>42</v>
      </c>
      <c r="X103" s="31">
        <f>INDEX('Saturation Data'!$I$2:$W$236,MATCH(LEFT($V$1,2)&amp;$H103&amp;$I103,'Saturation Data'!$B$2:$B$236,0),MATCH(V59,'Saturation Data'!$I$1:$V$1,0))</f>
        <v>1</v>
      </c>
      <c r="Y103" s="32">
        <f>INDEX('UEC Data'!$I$2:$W$236,MATCH(LEFT($V$1,2)&amp;$H103&amp;$I103,'UEC Data'!$B$2:$B$236,0),MATCH(V59,'UEC Data'!$I$1:$V$1,0))</f>
        <v>0.12110754206032248</v>
      </c>
      <c r="Z103" s="33">
        <f t="shared" si="9"/>
        <v>0.12110754206032248</v>
      </c>
      <c r="AA103" s="34">
        <f>Z103*X60</f>
        <v>1.3006537216798202</v>
      </c>
      <c r="AB103" s="21"/>
      <c r="AC103" s="30" t="s">
        <v>38</v>
      </c>
      <c r="AD103" s="30" t="s">
        <v>42</v>
      </c>
      <c r="AE103" s="31">
        <f>INDEX('Saturation Data'!$I$2:$W$236,MATCH(LEFT($AC$1,2)&amp;$H103&amp;$I103,'Saturation Data'!$B$2:$B$236,0),MATCH(AC59,'Saturation Data'!$I$1:$V$1,0))</f>
        <v>1</v>
      </c>
      <c r="AF103" s="32">
        <f>INDEX('UEC Data'!$I$2:$W$236,MATCH(LEFT($AC$1,2)&amp;$H103&amp;$I103,'UEC Data'!$B$2:$B$236,0),MATCH(AC59,'UEC Data'!$I$1:$V$1,0))</f>
        <v>0.10284577706098411</v>
      </c>
      <c r="AG103" s="33">
        <f t="shared" si="10"/>
        <v>0.10284577706098411</v>
      </c>
      <c r="AH103" s="34">
        <f>AG103*AE60</f>
        <v>0.53125569424903496</v>
      </c>
      <c r="AI103" s="21"/>
    </row>
    <row r="104" spans="1:35" outlineLevel="1" x14ac:dyDescent="0.25">
      <c r="A104" s="30" t="s">
        <v>38</v>
      </c>
      <c r="B104" s="30" t="s">
        <v>43</v>
      </c>
      <c r="C104" s="31">
        <f>INDEX('Saturation Data'!$I$2:$W$236,MATCH(LEFT($A$1,2)&amp;$H104&amp;$I104,'Saturation Data'!$B$2:$B$236,0),MATCH(A59,'Saturation Data'!$I$1:$V$1,0))</f>
        <v>1</v>
      </c>
      <c r="D104" s="32">
        <f>INDEX('UEC Data'!$I$2:$W$236,MATCH(LEFT($A$1,2)&amp;$H104&amp;$I104,'UEC Data'!$B$2:$B$236,0),MATCH(A59,'UEC Data'!$I$1:$V$1,0))</f>
        <v>0.14493976190476221</v>
      </c>
      <c r="E104" s="33">
        <f t="shared" si="6"/>
        <v>0.14493976190476221</v>
      </c>
      <c r="F104" s="34">
        <f>E104*C60</f>
        <v>17.32578008363793</v>
      </c>
      <c r="G104" s="21"/>
      <c r="H104" s="30" t="s">
        <v>38</v>
      </c>
      <c r="I104" s="30" t="s">
        <v>43</v>
      </c>
      <c r="J104" s="31">
        <f>INDEX('Saturation Data'!$I$2:$W$236,MATCH(LEFT($H$1,2)&amp;$H104&amp;$I104,'Saturation Data'!$B$2:$B$236,0),MATCH(H59,'Saturation Data'!$I$1:$V$1,0))</f>
        <v>1</v>
      </c>
      <c r="K104" s="32">
        <f>INDEX('UEC Data'!$I$2:$W$236,MATCH(LEFT($H$1,2)&amp;$H104&amp;$I104,'UEC Data'!$B$2:$B$236,0),MATCH(H59,'UEC Data'!$I$1:$V$1,0))</f>
        <v>0.10870482142857164</v>
      </c>
      <c r="L104" s="33">
        <f t="shared" si="7"/>
        <v>0.10870482142857164</v>
      </c>
      <c r="M104" s="34">
        <f>L104*J60</f>
        <v>1.448383904978257</v>
      </c>
      <c r="N104" s="21"/>
      <c r="O104" s="30" t="s">
        <v>38</v>
      </c>
      <c r="P104" s="30" t="s">
        <v>43</v>
      </c>
      <c r="Q104" s="31">
        <f>INDEX('Saturation Data'!$I$2:$W$236,MATCH(LEFT($O$1,2)&amp;$H104&amp;$I104,'Saturation Data'!$B$2:$B$236,0),MATCH(O59,'Saturation Data'!$I$1:$V$1,0))</f>
        <v>1</v>
      </c>
      <c r="R104" s="32">
        <f>INDEX('UEC Data'!$I$2:$W$236,MATCH(LEFT($O$1,2)&amp;$H104&amp;$I104,'UEC Data'!$B$2:$B$236,0),MATCH(O59,'UEC Data'!$I$1:$V$1,0))</f>
        <v>0.1262378571428574</v>
      </c>
      <c r="S104" s="33">
        <f t="shared" si="8"/>
        <v>0.1262378571428574</v>
      </c>
      <c r="T104" s="34">
        <f>S104*Q60</f>
        <v>2.6616256662575974</v>
      </c>
      <c r="U104" s="21"/>
      <c r="V104" s="30" t="s">
        <v>38</v>
      </c>
      <c r="W104" s="30" t="s">
        <v>43</v>
      </c>
      <c r="X104" s="31">
        <f>INDEX('Saturation Data'!$I$2:$W$236,MATCH(LEFT($V$1,2)&amp;$H104&amp;$I104,'Saturation Data'!$B$2:$B$236,0),MATCH(V59,'Saturation Data'!$I$1:$V$1,0))</f>
        <v>1</v>
      </c>
      <c r="Y104" s="32">
        <f>INDEX('UEC Data'!$I$2:$W$236,MATCH(LEFT($V$1,2)&amp;$H104&amp;$I104,'UEC Data'!$B$2:$B$236,0),MATCH(V59,'UEC Data'!$I$1:$V$1,0))</f>
        <v>0.13792654761904791</v>
      </c>
      <c r="Z104" s="33">
        <f t="shared" si="9"/>
        <v>0.13792654761904791</v>
      </c>
      <c r="AA104" s="34">
        <f>Z104*X60</f>
        <v>1.4812841085471695</v>
      </c>
      <c r="AB104" s="21"/>
      <c r="AC104" s="30" t="s">
        <v>38</v>
      </c>
      <c r="AD104" s="30" t="s">
        <v>43</v>
      </c>
      <c r="AE104" s="31">
        <f>INDEX('Saturation Data'!$I$2:$W$236,MATCH(LEFT($AC$1,2)&amp;$H104&amp;$I104,'Saturation Data'!$B$2:$B$236,0),MATCH(AC59,'Saturation Data'!$I$1:$V$1,0))</f>
        <v>1</v>
      </c>
      <c r="AF104" s="32">
        <f>INDEX('UEC Data'!$I$2:$W$236,MATCH(LEFT($AC$1,2)&amp;$H104&amp;$I104,'UEC Data'!$B$2:$B$236,0),MATCH(AC59,'UEC Data'!$I$1:$V$1,0))</f>
        <v>0.10870482142857164</v>
      </c>
      <c r="AG104" s="33">
        <f t="shared" si="10"/>
        <v>0.10870482142857164</v>
      </c>
      <c r="AH104" s="34">
        <f>AG104*AE60</f>
        <v>0.56152092022222122</v>
      </c>
      <c r="AI104" s="21"/>
    </row>
    <row r="105" spans="1:35" outlineLevel="1" x14ac:dyDescent="0.25">
      <c r="A105" s="30" t="s">
        <v>38</v>
      </c>
      <c r="B105" s="30" t="s">
        <v>44</v>
      </c>
      <c r="C105" s="31">
        <f>INDEX('Saturation Data'!$I$2:$W$236,MATCH(LEFT($A$1,2)&amp;$H105&amp;$I105,'Saturation Data'!$B$2:$B$236,0),MATCH(A59,'Saturation Data'!$I$1:$V$1,0))</f>
        <v>0.2</v>
      </c>
      <c r="D105" s="32">
        <f>INDEX('UEC Data'!$I$2:$W$236,MATCH(LEFT($A$1,2)&amp;$H105&amp;$I105,'UEC Data'!$B$2:$B$236,0),MATCH(A59,'UEC Data'!$I$1:$V$1,0))</f>
        <v>8.5480513786192022E-2</v>
      </c>
      <c r="E105" s="33">
        <f t="shared" si="6"/>
        <v>1.7096102757238406E-2</v>
      </c>
      <c r="F105" s="34">
        <f>E105*C60</f>
        <v>2.0436304901191953</v>
      </c>
      <c r="G105" s="21"/>
      <c r="H105" s="30" t="s">
        <v>38</v>
      </c>
      <c r="I105" s="30" t="s">
        <v>44</v>
      </c>
      <c r="J105" s="31">
        <f>INDEX('Saturation Data'!$I$2:$W$236,MATCH(LEFT($H$1,2)&amp;$H105&amp;$I105,'Saturation Data'!$B$2:$B$236,0),MATCH(H59,'Saturation Data'!$I$1:$V$1,0))</f>
        <v>0.2</v>
      </c>
      <c r="K105" s="32">
        <f>INDEX('UEC Data'!$I$2:$W$236,MATCH(LEFT($H$1,2)&amp;$H105&amp;$I105,'UEC Data'!$B$2:$B$236,0),MATCH(H59,'UEC Data'!$I$1:$V$1,0))</f>
        <v>6.1057509847279999E-2</v>
      </c>
      <c r="L105" s="33">
        <f t="shared" si="7"/>
        <v>1.2211501969456001E-2</v>
      </c>
      <c r="M105" s="34">
        <f>L105*J60</f>
        <v>0.16270614932928426</v>
      </c>
      <c r="N105" s="21"/>
      <c r="O105" s="30" t="s">
        <v>38</v>
      </c>
      <c r="P105" s="30" t="s">
        <v>44</v>
      </c>
      <c r="Q105" s="31">
        <f>INDEX('Saturation Data'!$I$2:$W$236,MATCH(LEFT($O$1,2)&amp;$H105&amp;$I105,'Saturation Data'!$B$2:$B$236,0),MATCH(O59,'Saturation Data'!$I$1:$V$1,0))</f>
        <v>0.2</v>
      </c>
      <c r="R105" s="32">
        <f>INDEX('UEC Data'!$I$2:$W$236,MATCH(LEFT($O$1,2)&amp;$H105&amp;$I105,'UEC Data'!$B$2:$B$236,0),MATCH(O59,'UEC Data'!$I$1:$V$1,0))</f>
        <v>7.3269011816736007E-2</v>
      </c>
      <c r="S105" s="33">
        <f t="shared" si="8"/>
        <v>1.4653802363347202E-2</v>
      </c>
      <c r="T105" s="34">
        <f>S105*Q60</f>
        <v>0.30896386679325027</v>
      </c>
      <c r="U105" s="21"/>
      <c r="V105" s="30" t="s">
        <v>38</v>
      </c>
      <c r="W105" s="30" t="s">
        <v>44</v>
      </c>
      <c r="X105" s="31">
        <f>INDEX('Saturation Data'!$I$2:$W$236,MATCH(LEFT($V$1,2)&amp;$H105&amp;$I105,'Saturation Data'!$B$2:$B$236,0),MATCH(V59,'Saturation Data'!$I$1:$V$1,0))</f>
        <v>0.2</v>
      </c>
      <c r="Y105" s="32">
        <f>INDEX('UEC Data'!$I$2:$W$236,MATCH(LEFT($V$1,2)&amp;$H105&amp;$I105,'UEC Data'!$B$2:$B$236,0),MATCH(V59,'UEC Data'!$I$1:$V$1,0))</f>
        <v>8.1410013129706665E-2</v>
      </c>
      <c r="Z105" s="33">
        <f t="shared" si="9"/>
        <v>1.6282002625941334E-2</v>
      </c>
      <c r="AA105" s="34">
        <f>Z105*X60</f>
        <v>0.17486315840910241</v>
      </c>
      <c r="AB105" s="21"/>
      <c r="AC105" s="30" t="s">
        <v>38</v>
      </c>
      <c r="AD105" s="30" t="s">
        <v>44</v>
      </c>
      <c r="AE105" s="31">
        <f>INDEX('Saturation Data'!$I$2:$W$236,MATCH(LEFT($AC$1,2)&amp;$H105&amp;$I105,'Saturation Data'!$B$2:$B$236,0),MATCH(AC59,'Saturation Data'!$I$1:$V$1,0))</f>
        <v>0.2</v>
      </c>
      <c r="AF105" s="32">
        <f>INDEX('UEC Data'!$I$2:$W$236,MATCH(LEFT($AC$1,2)&amp;$H105&amp;$I105,'UEC Data'!$B$2:$B$236,0),MATCH(AC59,'UEC Data'!$I$1:$V$1,0))</f>
        <v>6.7163260832008007E-2</v>
      </c>
      <c r="AG105" s="33">
        <f t="shared" si="10"/>
        <v>1.3432652166401602E-2</v>
      </c>
      <c r="AH105" s="34">
        <f>AG105*AE60</f>
        <v>6.9387126590875731E-2</v>
      </c>
      <c r="AI105" s="21"/>
    </row>
    <row r="106" spans="1:35" outlineLevel="1" x14ac:dyDescent="0.25">
      <c r="A106" s="30" t="s">
        <v>45</v>
      </c>
      <c r="B106" s="30" t="s">
        <v>46</v>
      </c>
      <c r="C106" s="31">
        <f>INDEX('Saturation Data'!$I$2:$W$236,MATCH(LEFT($A$1,2)&amp;$H106&amp;$I106,'Saturation Data'!$B$2:$B$236,0),MATCH(A59,'Saturation Data'!$I$1:$V$1,0))</f>
        <v>0.21970777803924474</v>
      </c>
      <c r="D106" s="32">
        <f>INDEX('UEC Data'!$I$2:$W$236,MATCH(LEFT($A$1,2)&amp;$H106&amp;$I106,'UEC Data'!$B$2:$B$236,0),MATCH(A59,'UEC Data'!$I$1:$V$1,0))</f>
        <v>4.2290000000000001E-2</v>
      </c>
      <c r="E106" s="33">
        <f t="shared" si="6"/>
        <v>9.2914419332796611E-3</v>
      </c>
      <c r="F106" s="34">
        <f>E106*C60</f>
        <v>1.1106785155454693</v>
      </c>
      <c r="G106" s="21"/>
      <c r="H106" s="30" t="s">
        <v>45</v>
      </c>
      <c r="I106" s="30" t="s">
        <v>46</v>
      </c>
      <c r="J106" s="31">
        <f>INDEX('Saturation Data'!$I$2:$W$236,MATCH(LEFT($H$1,2)&amp;$H106&amp;$I106,'Saturation Data'!$B$2:$B$236,0),MATCH(H59,'Saturation Data'!$I$1:$V$1,0))</f>
        <v>0.21970777803924474</v>
      </c>
      <c r="K106" s="32">
        <f>INDEX('UEC Data'!$I$2:$W$236,MATCH(LEFT($H$1,2)&amp;$H106&amp;$I106,'UEC Data'!$B$2:$B$236,0),MATCH(H59,'UEC Data'!$I$1:$V$1,0))</f>
        <v>6.3435000000000005E-2</v>
      </c>
      <c r="L106" s="33">
        <f t="shared" si="7"/>
        <v>1.3937162899919491E-2</v>
      </c>
      <c r="M106" s="34">
        <f>L106*J60</f>
        <v>0.18569886928674681</v>
      </c>
      <c r="N106" s="21"/>
      <c r="O106" s="30" t="s">
        <v>45</v>
      </c>
      <c r="P106" s="30" t="s">
        <v>46</v>
      </c>
      <c r="Q106" s="31">
        <f>INDEX('Saturation Data'!$I$2:$W$236,MATCH(LEFT($O$1,2)&amp;$H106&amp;$I106,'Saturation Data'!$B$2:$B$236,0),MATCH(O59,'Saturation Data'!$I$1:$V$1,0))</f>
        <v>0.21970777803924474</v>
      </c>
      <c r="R106" s="32">
        <f>INDEX('UEC Data'!$I$2:$W$236,MATCH(LEFT($O$1,2)&amp;$H106&amp;$I106,'UEC Data'!$B$2:$B$236,0),MATCH(O59,'UEC Data'!$I$1:$V$1,0))</f>
        <v>4.2290000000000001E-2</v>
      </c>
      <c r="S106" s="33">
        <f t="shared" si="8"/>
        <v>9.2914419332796611E-3</v>
      </c>
      <c r="T106" s="34">
        <f>S106*Q60</f>
        <v>0.19590272590078189</v>
      </c>
      <c r="U106" s="21"/>
      <c r="V106" s="30" t="s">
        <v>45</v>
      </c>
      <c r="W106" s="30" t="s">
        <v>46</v>
      </c>
      <c r="X106" s="31">
        <f>INDEX('Saturation Data'!$I$2:$W$236,MATCH(LEFT($V$1,2)&amp;$H106&amp;$I106,'Saturation Data'!$B$2:$B$236,0),MATCH(V59,'Saturation Data'!$I$1:$V$1,0))</f>
        <v>0.21970777803924474</v>
      </c>
      <c r="Y106" s="32">
        <f>INDEX('UEC Data'!$I$2:$W$236,MATCH(LEFT($V$1,2)&amp;$H106&amp;$I106,'UEC Data'!$B$2:$B$236,0),MATCH(V59,'UEC Data'!$I$1:$V$1,0))</f>
        <v>4.2290000000000001E-2</v>
      </c>
      <c r="Z106" s="33">
        <f t="shared" si="9"/>
        <v>9.2914419332796611E-3</v>
      </c>
      <c r="AA106" s="34">
        <f>Z106*X60</f>
        <v>9.9786919333832574E-2</v>
      </c>
      <c r="AB106" s="21"/>
      <c r="AC106" s="30" t="s">
        <v>45</v>
      </c>
      <c r="AD106" s="30" t="s">
        <v>46</v>
      </c>
      <c r="AE106" s="31">
        <f>INDEX('Saturation Data'!$I$2:$W$236,MATCH(LEFT($AC$1,2)&amp;$H106&amp;$I106,'Saturation Data'!$B$2:$B$236,0),MATCH(AC59,'Saturation Data'!$I$1:$V$1,0))</f>
        <v>0.21970777803924474</v>
      </c>
      <c r="AF106" s="32">
        <f>INDEX('UEC Data'!$I$2:$W$236,MATCH(LEFT($AC$1,2)&amp;$H106&amp;$I106,'UEC Data'!$B$2:$B$236,0),MATCH(AC59,'UEC Data'!$I$1:$V$1,0))</f>
        <v>6.3435000000000005E-2</v>
      </c>
      <c r="AG106" s="33">
        <f t="shared" si="10"/>
        <v>1.3937162899919491E-2</v>
      </c>
      <c r="AH106" s="34">
        <f>AG106*AE60</f>
        <v>7.1993205397905463E-2</v>
      </c>
      <c r="AI106" s="21"/>
    </row>
    <row r="107" spans="1:35" outlineLevel="1" x14ac:dyDescent="0.25">
      <c r="A107" s="30" t="s">
        <v>45</v>
      </c>
      <c r="B107" s="30" t="s">
        <v>47</v>
      </c>
      <c r="C107" s="31">
        <f>INDEX('Saturation Data'!$I$2:$W$236,MATCH(LEFT($A$1,2)&amp;$H107&amp;$I107,'Saturation Data'!$B$2:$B$236,0),MATCH(A59,'Saturation Data'!$I$1:$V$1,0))</f>
        <v>0</v>
      </c>
      <c r="D107" s="32">
        <f>INDEX('UEC Data'!$I$2:$W$236,MATCH(LEFT($A$1,2)&amp;$H107&amp;$I107,'UEC Data'!$B$2:$B$236,0),MATCH(A59,'UEC Data'!$I$1:$V$1,0))</f>
        <v>4.4455167928064664E-3</v>
      </c>
      <c r="E107" s="33">
        <f t="shared" si="6"/>
        <v>0</v>
      </c>
      <c r="F107" s="34">
        <f>E107*C60</f>
        <v>0</v>
      </c>
      <c r="G107" s="21"/>
      <c r="H107" s="30" t="s">
        <v>45</v>
      </c>
      <c r="I107" s="30" t="s">
        <v>47</v>
      </c>
      <c r="J107" s="31">
        <f>INDEX('Saturation Data'!$I$2:$W$236,MATCH(LEFT($H$1,2)&amp;$H107&amp;$I107,'Saturation Data'!$B$2:$B$236,0),MATCH(H59,'Saturation Data'!$I$1:$V$1,0))</f>
        <v>0</v>
      </c>
      <c r="K107" s="32">
        <f>INDEX('UEC Data'!$I$2:$W$236,MATCH(LEFT($H$1,2)&amp;$H107&amp;$I107,'UEC Data'!$B$2:$B$236,0),MATCH(H59,'UEC Data'!$I$1:$V$1,0))</f>
        <v>6.6682751892096995E-3</v>
      </c>
      <c r="L107" s="33">
        <f t="shared" si="7"/>
        <v>0</v>
      </c>
      <c r="M107" s="34">
        <f>L107*J60</f>
        <v>0</v>
      </c>
      <c r="N107" s="21"/>
      <c r="O107" s="30" t="s">
        <v>45</v>
      </c>
      <c r="P107" s="30" t="s">
        <v>47</v>
      </c>
      <c r="Q107" s="31">
        <f>INDEX('Saturation Data'!$I$2:$W$236,MATCH(LEFT($O$1,2)&amp;$H107&amp;$I107,'Saturation Data'!$B$2:$B$236,0),MATCH(O59,'Saturation Data'!$I$1:$V$1,0))</f>
        <v>0</v>
      </c>
      <c r="R107" s="32">
        <f>INDEX('UEC Data'!$I$2:$W$236,MATCH(LEFT($O$1,2)&amp;$H107&amp;$I107,'UEC Data'!$B$2:$B$236,0),MATCH(O59,'UEC Data'!$I$1:$V$1,0))</f>
        <v>4.4455167928064664E-3</v>
      </c>
      <c r="S107" s="33">
        <f t="shared" si="8"/>
        <v>0</v>
      </c>
      <c r="T107" s="34">
        <f>S107*Q60</f>
        <v>0</v>
      </c>
      <c r="U107" s="21"/>
      <c r="V107" s="30" t="s">
        <v>45</v>
      </c>
      <c r="W107" s="30" t="s">
        <v>47</v>
      </c>
      <c r="X107" s="31">
        <f>INDEX('Saturation Data'!$I$2:$W$236,MATCH(LEFT($V$1,2)&amp;$H107&amp;$I107,'Saturation Data'!$B$2:$B$236,0),MATCH(V59,'Saturation Data'!$I$1:$V$1,0))</f>
        <v>0</v>
      </c>
      <c r="Y107" s="32">
        <f>INDEX('UEC Data'!$I$2:$W$236,MATCH(LEFT($V$1,2)&amp;$H107&amp;$I107,'UEC Data'!$B$2:$B$236,0),MATCH(V59,'UEC Data'!$I$1:$V$1,0))</f>
        <v>6.4050000000000001E-3</v>
      </c>
      <c r="Z107" s="33">
        <f t="shared" si="9"/>
        <v>0</v>
      </c>
      <c r="AA107" s="34">
        <f>Z107*X60</f>
        <v>0</v>
      </c>
      <c r="AB107" s="21"/>
      <c r="AC107" s="30" t="s">
        <v>45</v>
      </c>
      <c r="AD107" s="30" t="s">
        <v>47</v>
      </c>
      <c r="AE107" s="31">
        <f>INDEX('Saturation Data'!$I$2:$W$236,MATCH(LEFT($AC$1,2)&amp;$H107&amp;$I107,'Saturation Data'!$B$2:$B$236,0),MATCH(AC59,'Saturation Data'!$I$1:$V$1,0))</f>
        <v>0</v>
      </c>
      <c r="AF107" s="32">
        <f>INDEX('UEC Data'!$I$2:$W$236,MATCH(LEFT($AC$1,2)&amp;$H107&amp;$I107,'UEC Data'!$B$2:$B$236,0),MATCH(AC59,'UEC Data'!$I$1:$V$1,0))</f>
        <v>6.6682751892096995E-3</v>
      </c>
      <c r="AG107" s="33">
        <f t="shared" si="10"/>
        <v>0</v>
      </c>
      <c r="AH107" s="34">
        <f>AG107*AE60</f>
        <v>0</v>
      </c>
      <c r="AI107" s="21"/>
    </row>
    <row r="108" spans="1:35" outlineLevel="1" x14ac:dyDescent="0.25">
      <c r="A108" s="30" t="s">
        <v>45</v>
      </c>
      <c r="B108" s="30" t="s">
        <v>48</v>
      </c>
      <c r="C108" s="31">
        <f>INDEX('Saturation Data'!$I$2:$W$236,MATCH(LEFT($A$1,2)&amp;$H108&amp;$I108,'Saturation Data'!$B$2:$B$236,0),MATCH(A59,'Saturation Data'!$I$1:$V$1,0))</f>
        <v>0</v>
      </c>
      <c r="D108" s="32">
        <f>INDEX('UEC Data'!$I$2:$W$236,MATCH(LEFT($A$1,2)&amp;$H108&amp;$I108,'UEC Data'!$B$2:$B$236,0),MATCH(A59,'UEC Data'!$I$1:$V$1,0))</f>
        <v>3.1714705882352999E-2</v>
      </c>
      <c r="E108" s="33">
        <f t="shared" si="6"/>
        <v>0</v>
      </c>
      <c r="F108" s="34">
        <f>E108*C60</f>
        <v>0</v>
      </c>
      <c r="G108" s="21"/>
      <c r="H108" s="30" t="s">
        <v>45</v>
      </c>
      <c r="I108" s="30" t="s">
        <v>48</v>
      </c>
      <c r="J108" s="31">
        <f>INDEX('Saturation Data'!$I$2:$W$236,MATCH(LEFT($H$1,2)&amp;$H108&amp;$I108,'Saturation Data'!$B$2:$B$236,0),MATCH(H59,'Saturation Data'!$I$1:$V$1,0))</f>
        <v>0</v>
      </c>
      <c r="K108" s="32">
        <f>INDEX('UEC Data'!$I$2:$W$236,MATCH(LEFT($H$1,2)&amp;$H108&amp;$I108,'UEC Data'!$B$2:$B$236,0),MATCH(H59,'UEC Data'!$I$1:$V$1,0))</f>
        <v>4.7572058823529495E-2</v>
      </c>
      <c r="L108" s="33">
        <f t="shared" si="7"/>
        <v>0</v>
      </c>
      <c r="M108" s="34">
        <f>L108*J60</f>
        <v>0</v>
      </c>
      <c r="N108" s="21"/>
      <c r="O108" s="30" t="s">
        <v>45</v>
      </c>
      <c r="P108" s="30" t="s">
        <v>48</v>
      </c>
      <c r="Q108" s="31">
        <f>INDEX('Saturation Data'!$I$2:$W$236,MATCH(LEFT($O$1,2)&amp;$H108&amp;$I108,'Saturation Data'!$B$2:$B$236,0),MATCH(O59,'Saturation Data'!$I$1:$V$1,0))</f>
        <v>0</v>
      </c>
      <c r="R108" s="32">
        <f>INDEX('UEC Data'!$I$2:$W$236,MATCH(LEFT($O$1,2)&amp;$H108&amp;$I108,'UEC Data'!$B$2:$B$236,0),MATCH(O59,'UEC Data'!$I$1:$V$1,0))</f>
        <v>3.1714705882352999E-2</v>
      </c>
      <c r="S108" s="33">
        <f t="shared" si="8"/>
        <v>0</v>
      </c>
      <c r="T108" s="34">
        <f>S108*Q60</f>
        <v>0</v>
      </c>
      <c r="U108" s="21"/>
      <c r="V108" s="30" t="s">
        <v>45</v>
      </c>
      <c r="W108" s="30" t="s">
        <v>48</v>
      </c>
      <c r="X108" s="31">
        <f>INDEX('Saturation Data'!$I$2:$W$236,MATCH(LEFT($V$1,2)&amp;$H108&amp;$I108,'Saturation Data'!$B$2:$B$236,0),MATCH(V59,'Saturation Data'!$I$1:$V$1,0))</f>
        <v>0</v>
      </c>
      <c r="Y108" s="32">
        <f>INDEX('UEC Data'!$I$2:$W$236,MATCH(LEFT($V$1,2)&amp;$H108&amp;$I108,'UEC Data'!$B$2:$B$236,0),MATCH(V59,'UEC Data'!$I$1:$V$1,0))</f>
        <v>8.3018216666666672E-3</v>
      </c>
      <c r="Z108" s="33">
        <f t="shared" si="9"/>
        <v>0</v>
      </c>
      <c r="AA108" s="34">
        <f>Z108*X60</f>
        <v>0</v>
      </c>
      <c r="AB108" s="21"/>
      <c r="AC108" s="30" t="s">
        <v>45</v>
      </c>
      <c r="AD108" s="30" t="s">
        <v>48</v>
      </c>
      <c r="AE108" s="31">
        <f>INDEX('Saturation Data'!$I$2:$W$236,MATCH(LEFT($AC$1,2)&amp;$H108&amp;$I108,'Saturation Data'!$B$2:$B$236,0),MATCH(AC59,'Saturation Data'!$I$1:$V$1,0))</f>
        <v>0</v>
      </c>
      <c r="AF108" s="32">
        <f>INDEX('UEC Data'!$I$2:$W$236,MATCH(LEFT($AC$1,2)&amp;$H108&amp;$I108,'UEC Data'!$B$2:$B$236,0),MATCH(AC59,'UEC Data'!$I$1:$V$1,0))</f>
        <v>4.7572058823529495E-2</v>
      </c>
      <c r="AG108" s="33">
        <f t="shared" si="10"/>
        <v>0</v>
      </c>
      <c r="AH108" s="34">
        <f>AG108*AE60</f>
        <v>0</v>
      </c>
      <c r="AI108" s="21"/>
    </row>
    <row r="109" spans="1:35" outlineLevel="1" x14ac:dyDescent="0.25">
      <c r="A109" s="30" t="s">
        <v>45</v>
      </c>
      <c r="B109" s="30" t="s">
        <v>49</v>
      </c>
      <c r="C109" s="31">
        <f>INDEX('Saturation Data'!$I$2:$W$236,MATCH(LEFT($A$1,2)&amp;$H109&amp;$I109,'Saturation Data'!$B$2:$B$236,0),MATCH(A59,'Saturation Data'!$I$1:$V$1,0))</f>
        <v>0</v>
      </c>
      <c r="D109" s="32">
        <f>INDEX('UEC Data'!$I$2:$W$236,MATCH(LEFT($A$1,2)&amp;$H109&amp;$I109,'UEC Data'!$B$2:$B$236,0),MATCH(A59,'UEC Data'!$I$1:$V$1,0))</f>
        <v>2.4624E-4</v>
      </c>
      <c r="E109" s="33">
        <f t="shared" si="6"/>
        <v>0</v>
      </c>
      <c r="F109" s="34">
        <f>E109*C60</f>
        <v>0</v>
      </c>
      <c r="G109" s="21"/>
      <c r="H109" s="30" t="s">
        <v>45</v>
      </c>
      <c r="I109" s="30" t="s">
        <v>49</v>
      </c>
      <c r="J109" s="31">
        <f>INDEX('Saturation Data'!$I$2:$W$236,MATCH(LEFT($H$1,2)&amp;$H109&amp;$I109,'Saturation Data'!$B$2:$B$236,0),MATCH(H59,'Saturation Data'!$I$1:$V$1,0))</f>
        <v>0</v>
      </c>
      <c r="K109" s="32">
        <f>INDEX('UEC Data'!$I$2:$W$236,MATCH(LEFT($H$1,2)&amp;$H109&amp;$I109,'UEC Data'!$B$2:$B$236,0),MATCH(H59,'UEC Data'!$I$1:$V$1,0))</f>
        <v>3.6936E-4</v>
      </c>
      <c r="L109" s="33">
        <f t="shared" si="7"/>
        <v>0</v>
      </c>
      <c r="M109" s="34">
        <f>L109*J60</f>
        <v>0</v>
      </c>
      <c r="N109" s="21"/>
      <c r="O109" s="30" t="s">
        <v>45</v>
      </c>
      <c r="P109" s="30" t="s">
        <v>49</v>
      </c>
      <c r="Q109" s="31">
        <f>INDEX('Saturation Data'!$I$2:$W$236,MATCH(LEFT($O$1,2)&amp;$H109&amp;$I109,'Saturation Data'!$B$2:$B$236,0),MATCH(O59,'Saturation Data'!$I$1:$V$1,0))</f>
        <v>0</v>
      </c>
      <c r="R109" s="32">
        <f>INDEX('UEC Data'!$I$2:$W$236,MATCH(LEFT($O$1,2)&amp;$H109&amp;$I109,'UEC Data'!$B$2:$B$236,0),MATCH(O59,'UEC Data'!$I$1:$V$1,0))</f>
        <v>2.4624E-4</v>
      </c>
      <c r="S109" s="33">
        <f t="shared" si="8"/>
        <v>0</v>
      </c>
      <c r="T109" s="34">
        <f>S109*Q60</f>
        <v>0</v>
      </c>
      <c r="U109" s="21"/>
      <c r="V109" s="30" t="s">
        <v>45</v>
      </c>
      <c r="W109" s="30" t="s">
        <v>49</v>
      </c>
      <c r="X109" s="31">
        <f>INDEX('Saturation Data'!$I$2:$W$236,MATCH(LEFT($V$1,2)&amp;$H109&amp;$I109,'Saturation Data'!$B$2:$B$236,0),MATCH(V59,'Saturation Data'!$I$1:$V$1,0))</f>
        <v>0</v>
      </c>
      <c r="Y109" s="32">
        <f>INDEX('UEC Data'!$I$2:$W$236,MATCH(LEFT($V$1,2)&amp;$H109&amp;$I109,'UEC Data'!$B$2:$B$236,0),MATCH(V59,'UEC Data'!$I$1:$V$1,0))</f>
        <v>2.0197067557253751E-3</v>
      </c>
      <c r="Z109" s="33">
        <f t="shared" si="9"/>
        <v>0</v>
      </c>
      <c r="AA109" s="34">
        <f>Z109*X60</f>
        <v>0</v>
      </c>
      <c r="AB109" s="21"/>
      <c r="AC109" s="30" t="s">
        <v>45</v>
      </c>
      <c r="AD109" s="30" t="s">
        <v>49</v>
      </c>
      <c r="AE109" s="31">
        <f>INDEX('Saturation Data'!$I$2:$W$236,MATCH(LEFT($AC$1,2)&amp;$H109&amp;$I109,'Saturation Data'!$B$2:$B$236,0),MATCH(AC59,'Saturation Data'!$I$1:$V$1,0))</f>
        <v>0</v>
      </c>
      <c r="AF109" s="32">
        <f>INDEX('UEC Data'!$I$2:$W$236,MATCH(LEFT($AC$1,2)&amp;$H109&amp;$I109,'UEC Data'!$B$2:$B$236,0),MATCH(AC59,'UEC Data'!$I$1:$V$1,0))</f>
        <v>3.6936E-4</v>
      </c>
      <c r="AG109" s="33">
        <f t="shared" si="10"/>
        <v>0</v>
      </c>
      <c r="AH109" s="34">
        <f>AG109*AE60</f>
        <v>0</v>
      </c>
      <c r="AI109" s="21"/>
    </row>
    <row r="110" spans="1:35" outlineLevel="1" x14ac:dyDescent="0.25">
      <c r="A110" s="30" t="s">
        <v>45</v>
      </c>
      <c r="B110" s="30" t="s">
        <v>50</v>
      </c>
      <c r="C110" s="31">
        <f>INDEX('Saturation Data'!$I$2:$W$236,MATCH(LEFT($A$1,2)&amp;$H110&amp;$I110,'Saturation Data'!$B$2:$B$236,0),MATCH(A59,'Saturation Data'!$I$1:$V$1,0))</f>
        <v>0</v>
      </c>
      <c r="D110" s="32">
        <f>INDEX('UEC Data'!$I$2:$W$236,MATCH(LEFT($A$1,2)&amp;$H110&amp;$I110,'UEC Data'!$B$2:$B$236,0),MATCH(A59,'UEC Data'!$I$1:$V$1,0))</f>
        <v>4.7333469201753338E-3</v>
      </c>
      <c r="E110" s="33">
        <f t="shared" si="6"/>
        <v>0</v>
      </c>
      <c r="F110" s="34">
        <f>E110*C60</f>
        <v>0</v>
      </c>
      <c r="G110" s="21"/>
      <c r="H110" s="30" t="s">
        <v>45</v>
      </c>
      <c r="I110" s="30" t="s">
        <v>50</v>
      </c>
      <c r="J110" s="31">
        <f>INDEX('Saturation Data'!$I$2:$W$236,MATCH(LEFT($H$1,2)&amp;$H110&amp;$I110,'Saturation Data'!$B$2:$B$236,0),MATCH(H59,'Saturation Data'!$I$1:$V$1,0))</f>
        <v>0</v>
      </c>
      <c r="K110" s="32">
        <f>INDEX('UEC Data'!$I$2:$W$236,MATCH(LEFT($H$1,2)&amp;$H110&amp;$I110,'UEC Data'!$B$2:$B$236,0),MATCH(H59,'UEC Data'!$I$1:$V$1,0))</f>
        <v>7.1000203802630002E-3</v>
      </c>
      <c r="L110" s="33">
        <f t="shared" si="7"/>
        <v>0</v>
      </c>
      <c r="M110" s="34">
        <f>L110*J60</f>
        <v>0</v>
      </c>
      <c r="N110" s="21"/>
      <c r="O110" s="30" t="s">
        <v>45</v>
      </c>
      <c r="P110" s="30" t="s">
        <v>50</v>
      </c>
      <c r="Q110" s="31">
        <f>INDEX('Saturation Data'!$I$2:$W$236,MATCH(LEFT($O$1,2)&amp;$H110&amp;$I110,'Saturation Data'!$B$2:$B$236,0),MATCH(O59,'Saturation Data'!$I$1:$V$1,0))</f>
        <v>0</v>
      </c>
      <c r="R110" s="32">
        <f>INDEX('UEC Data'!$I$2:$W$236,MATCH(LEFT($O$1,2)&amp;$H110&amp;$I110,'UEC Data'!$B$2:$B$236,0),MATCH(O59,'UEC Data'!$I$1:$V$1,0))</f>
        <v>4.7333469201753338E-3</v>
      </c>
      <c r="S110" s="33">
        <f t="shared" si="8"/>
        <v>0</v>
      </c>
      <c r="T110" s="34">
        <f>S110*Q60</f>
        <v>0</v>
      </c>
      <c r="U110" s="21"/>
      <c r="V110" s="30" t="s">
        <v>45</v>
      </c>
      <c r="W110" s="30" t="s">
        <v>50</v>
      </c>
      <c r="X110" s="31">
        <f>INDEX('Saturation Data'!$I$2:$W$236,MATCH(LEFT($V$1,2)&amp;$H110&amp;$I110,'Saturation Data'!$B$2:$B$236,0),MATCH(V59,'Saturation Data'!$I$1:$V$1,0))</f>
        <v>0</v>
      </c>
      <c r="Y110" s="32">
        <f>INDEX('UEC Data'!$I$2:$W$236,MATCH(LEFT($V$1,2)&amp;$H110&amp;$I110,'UEC Data'!$B$2:$B$236,0),MATCH(V59,'UEC Data'!$I$1:$V$1,0))</f>
        <v>6.5557456952755003E-3</v>
      </c>
      <c r="Z110" s="33">
        <f t="shared" si="9"/>
        <v>0</v>
      </c>
      <c r="AA110" s="34">
        <f>Z110*X60</f>
        <v>0</v>
      </c>
      <c r="AB110" s="21"/>
      <c r="AC110" s="30" t="s">
        <v>45</v>
      </c>
      <c r="AD110" s="30" t="s">
        <v>50</v>
      </c>
      <c r="AE110" s="31">
        <f>INDEX('Saturation Data'!$I$2:$W$236,MATCH(LEFT($AC$1,2)&amp;$H110&amp;$I110,'Saturation Data'!$B$2:$B$236,0),MATCH(AC59,'Saturation Data'!$I$1:$V$1,0))</f>
        <v>0</v>
      </c>
      <c r="AF110" s="32">
        <f>INDEX('UEC Data'!$I$2:$W$236,MATCH(LEFT($AC$1,2)&amp;$H110&amp;$I110,'UEC Data'!$B$2:$B$236,0),MATCH(AC59,'UEC Data'!$I$1:$V$1,0))</f>
        <v>7.1000203802630002E-3</v>
      </c>
      <c r="AG110" s="33">
        <f t="shared" si="10"/>
        <v>0</v>
      </c>
      <c r="AH110" s="34">
        <f>AG110*AE60</f>
        <v>0</v>
      </c>
      <c r="AI110" s="21"/>
    </row>
    <row r="111" spans="1:35" outlineLevel="1" x14ac:dyDescent="0.25">
      <c r="A111" s="30" t="s">
        <v>45</v>
      </c>
      <c r="B111" t="s">
        <v>185</v>
      </c>
      <c r="C111" s="31">
        <f>INDEX('Saturation Data'!$I$2:$W$236,MATCH(LEFT($A$1,2)&amp;$H111&amp;$I111,'Saturation Data'!$B$2:$B$236,0),MATCH(A59,'Saturation Data'!$I$1:$V$1,0))</f>
        <v>0.70439020013223397</v>
      </c>
      <c r="D111" s="32">
        <f>INDEX('UEC Data'!$I$2:$W$236,MATCH(LEFT($A$1,2)&amp;$H111&amp;$I111,'UEC Data'!$B$2:$B$236,0),MATCH(A59,'UEC Data'!$I$1:$V$1,0))</f>
        <v>9.0120016501281708E-2</v>
      </c>
      <c r="E111" s="33">
        <f t="shared" si="6"/>
        <v>6.3479656459258044E-2</v>
      </c>
      <c r="F111" s="34">
        <f>E111*C60</f>
        <v>7.5882183960028575</v>
      </c>
      <c r="G111" s="21"/>
      <c r="H111" s="30" t="s">
        <v>45</v>
      </c>
      <c r="I111" t="s">
        <v>185</v>
      </c>
      <c r="J111" s="31">
        <f>INDEX('Saturation Data'!$I$2:$W$236,MATCH(LEFT($H$1,2)&amp;$H111&amp;$I111,'Saturation Data'!$B$2:$B$236,0),MATCH(H59,'Saturation Data'!$I$1:$V$1,0))</f>
        <v>0.70439020013223397</v>
      </c>
      <c r="K111" s="32">
        <f>INDEX('UEC Data'!$I$2:$W$236,MATCH(LEFT($H$1,2)&amp;$H111&amp;$I111,'UEC Data'!$B$2:$B$236,0),MATCH(H59,'UEC Data'!$I$1:$V$1,0))</f>
        <v>3.5542081760927359E-2</v>
      </c>
      <c r="L111" s="33">
        <f t="shared" si="7"/>
        <v>2.5035494084695846E-2</v>
      </c>
      <c r="M111" s="34">
        <f>L111*J60</f>
        <v>0.33357312223063079</v>
      </c>
      <c r="N111" s="21"/>
      <c r="O111" s="30" t="s">
        <v>45</v>
      </c>
      <c r="P111" t="s">
        <v>185</v>
      </c>
      <c r="Q111" s="31">
        <f>INDEX('Saturation Data'!$I$2:$W$236,MATCH(LEFT($O$1,2)&amp;$H111&amp;$I111,'Saturation Data'!$B$2:$B$236,0),MATCH(O59,'Saturation Data'!$I$1:$V$1,0))</f>
        <v>0.70439020013223397</v>
      </c>
      <c r="R111" s="32">
        <f>INDEX('UEC Data'!$I$2:$W$236,MATCH(LEFT($O$1,2)&amp;$H111&amp;$I111,'UEC Data'!$B$2:$B$236,0),MATCH(O59,'UEC Data'!$I$1:$V$1,0))</f>
        <v>1.733590851542938E-2</v>
      </c>
      <c r="S111" s="33">
        <f t="shared" si="8"/>
        <v>1.2211244068657401E-2</v>
      </c>
      <c r="T111" s="34">
        <f>S111*Q60</f>
        <v>0.25746445135941814</v>
      </c>
      <c r="U111" s="21"/>
      <c r="V111" s="30" t="s">
        <v>45</v>
      </c>
      <c r="W111" t="s">
        <v>185</v>
      </c>
      <c r="X111" s="31">
        <f>INDEX('Saturation Data'!$I$2:$W$236,MATCH(LEFT($V$1,2)&amp;$H111&amp;$I111,'Saturation Data'!$B$2:$B$236,0),MATCH(V59,'Saturation Data'!$I$1:$V$1,0))</f>
        <v>0.70439020013223397</v>
      </c>
      <c r="Y111" s="32">
        <f>INDEX('UEC Data'!$I$2:$W$236,MATCH(LEFT($V$1,2)&amp;$H111&amp;$I111,'UEC Data'!$B$2:$B$236,0),MATCH(V59,'UEC Data'!$I$1:$V$1,0))</f>
        <v>2.077784359479996E-2</v>
      </c>
      <c r="Z111" s="33">
        <f t="shared" si="9"/>
        <v>1.4635709408057399E-2</v>
      </c>
      <c r="AA111" s="34">
        <f>Z111*X60</f>
        <v>0.15718253039544453</v>
      </c>
      <c r="AB111" s="21"/>
      <c r="AC111" s="30" t="s">
        <v>45</v>
      </c>
      <c r="AD111" t="s">
        <v>185</v>
      </c>
      <c r="AE111" s="31">
        <f>INDEX('Saturation Data'!$I$2:$W$236,MATCH(LEFT($AC$1,2)&amp;$H111&amp;$I111,'Saturation Data'!$B$2:$B$236,0),MATCH(AC59,'Saturation Data'!$I$1:$V$1,0))</f>
        <v>0.70439020013223397</v>
      </c>
      <c r="AF111" s="32">
        <f>INDEX('UEC Data'!$I$2:$W$236,MATCH(LEFT($AC$1,2)&amp;$H111&amp;$I111,'UEC Data'!$B$2:$B$236,0),MATCH(AC59,'UEC Data'!$I$1:$V$1,0))</f>
        <v>1.4604882731179738E-2</v>
      </c>
      <c r="AG111" s="33">
        <f t="shared" si="10"/>
        <v>1.0287536269923504E-2</v>
      </c>
      <c r="AH111" s="34">
        <f>AG111*AE60</f>
        <v>5.3140852054135303E-2</v>
      </c>
      <c r="AI111" s="21"/>
    </row>
    <row r="112" spans="1:35" outlineLevel="1" x14ac:dyDescent="0.25">
      <c r="A112" s="30" t="s">
        <v>45</v>
      </c>
      <c r="B112" s="30" t="s">
        <v>51</v>
      </c>
      <c r="C112" s="31">
        <f>INDEX('Saturation Data'!$I$2:$W$236,MATCH(LEFT($A$1,2)&amp;$H112&amp;$I112,'Saturation Data'!$B$2:$B$236,0),MATCH(A59,'Saturation Data'!$I$1:$V$1,0))</f>
        <v>1</v>
      </c>
      <c r="D112" s="32">
        <f>INDEX('UEC Data'!$I$2:$W$236,MATCH(LEFT($A$1,2)&amp;$H112&amp;$I112,'UEC Data'!$B$2:$B$236,0),MATCH(A59,'UEC Data'!$I$1:$V$1,0))</f>
        <v>0.87765092616699403</v>
      </c>
      <c r="E112" s="33">
        <f t="shared" si="6"/>
        <v>0.87765092616699403</v>
      </c>
      <c r="F112" s="34">
        <f>E112*C60</f>
        <v>104.91245974974154</v>
      </c>
      <c r="G112" s="21"/>
      <c r="H112" s="30" t="s">
        <v>45</v>
      </c>
      <c r="I112" s="30" t="s">
        <v>51</v>
      </c>
      <c r="J112" s="31">
        <f>INDEX('Saturation Data'!$I$2:$W$236,MATCH(LEFT($H$1,2)&amp;$H112&amp;$I112,'Saturation Data'!$B$2:$B$236,0),MATCH(H59,'Saturation Data'!$I$1:$V$1,0))</f>
        <v>1</v>
      </c>
      <c r="K112" s="32">
        <f>INDEX('UEC Data'!$I$2:$W$236,MATCH(LEFT($H$1,2)&amp;$H112&amp;$I112,'UEC Data'!$B$2:$B$236,0),MATCH(H59,'UEC Data'!$I$1:$V$1,0))</f>
        <v>0.91984889139455484</v>
      </c>
      <c r="L112" s="33">
        <f t="shared" si="7"/>
        <v>0.91984889139455484</v>
      </c>
      <c r="M112" s="34">
        <f>L112*J60</f>
        <v>12.256073942252847</v>
      </c>
      <c r="N112" s="21"/>
      <c r="O112" s="30" t="s">
        <v>45</v>
      </c>
      <c r="P112" s="30" t="s">
        <v>51</v>
      </c>
      <c r="Q112" s="31">
        <f>INDEX('Saturation Data'!$I$2:$W$236,MATCH(LEFT($O$1,2)&amp;$H112&amp;$I112,'Saturation Data'!$B$2:$B$236,0),MATCH(O59,'Saturation Data'!$I$1:$V$1,0))</f>
        <v>1</v>
      </c>
      <c r="R112" s="32">
        <f>INDEX('UEC Data'!$I$2:$W$236,MATCH(LEFT($O$1,2)&amp;$H112&amp;$I112,'UEC Data'!$B$2:$B$236,0),MATCH(O59,'UEC Data'!$I$1:$V$1,0))</f>
        <v>0.87765092616699403</v>
      </c>
      <c r="S112" s="33">
        <f t="shared" si="8"/>
        <v>0.87765092616699403</v>
      </c>
      <c r="T112" s="34">
        <f>S112*Q60</f>
        <v>18.504577659753103</v>
      </c>
      <c r="U112" s="21"/>
      <c r="V112" s="30" t="s">
        <v>45</v>
      </c>
      <c r="W112" s="30" t="s">
        <v>51</v>
      </c>
      <c r="X112" s="31">
        <f>INDEX('Saturation Data'!$I$2:$W$236,MATCH(LEFT($V$1,2)&amp;$H112&amp;$I112,'Saturation Data'!$B$2:$B$236,0),MATCH(V59,'Saturation Data'!$I$1:$V$1,0))</f>
        <v>1</v>
      </c>
      <c r="Y112" s="32">
        <f>INDEX('UEC Data'!$I$2:$W$236,MATCH(LEFT($V$1,2)&amp;$H112&amp;$I112,'UEC Data'!$B$2:$B$236,0),MATCH(V59,'UEC Data'!$I$1:$V$1,0))</f>
        <v>0.87287881448462101</v>
      </c>
      <c r="Z112" s="33">
        <f t="shared" si="9"/>
        <v>0.87287881448462101</v>
      </c>
      <c r="AA112" s="34">
        <f>Z112*X60</f>
        <v>9.3744209429120726</v>
      </c>
      <c r="AB112" s="21"/>
      <c r="AC112" s="30" t="s">
        <v>45</v>
      </c>
      <c r="AD112" s="30" t="s">
        <v>51</v>
      </c>
      <c r="AE112" s="31">
        <f>INDEX('Saturation Data'!$I$2:$W$236,MATCH(LEFT($AC$1,2)&amp;$H112&amp;$I112,'Saturation Data'!$B$2:$B$236,0),MATCH(AC59,'Saturation Data'!$I$1:$V$1,0))</f>
        <v>1</v>
      </c>
      <c r="AF112" s="32">
        <f>INDEX('UEC Data'!$I$2:$W$236,MATCH(LEFT($AC$1,2)&amp;$H112&amp;$I112,'UEC Data'!$B$2:$B$236,0),MATCH(AC59,'UEC Data'!$I$1:$V$1,0))</f>
        <v>0.91984889139455484</v>
      </c>
      <c r="AG112" s="33">
        <f t="shared" si="10"/>
        <v>0.91984889139455484</v>
      </c>
      <c r="AH112" s="34">
        <f>AG112*AE60</f>
        <v>4.7515316172121631</v>
      </c>
      <c r="AI112" s="21"/>
    </row>
    <row r="113" spans="1:35" ht="14.4" outlineLevel="1" thickBot="1" x14ac:dyDescent="0.3">
      <c r="A113" s="30" t="s">
        <v>187</v>
      </c>
      <c r="B113" t="s">
        <v>186</v>
      </c>
      <c r="C113" s="31">
        <f>INDEX('Saturation Data'!$I$2:$W$236,MATCH(LEFT($A$1,2)&amp;$H113&amp;$I113,'Saturation Data'!$B$2:$B$236,0),MATCH(A59,'Saturation Data'!$I$1:$V$1,0))</f>
        <v>1.2539386534627998E-2</v>
      </c>
      <c r="D113" s="32">
        <f>INDEX('UEC Data'!$I$2:$W$236,MATCH(LEFT($A$1,2)&amp;$H113&amp;$I113,'UEC Data'!$B$2:$B$236,0),MATCH(A59,'UEC Data'!$I$1:$V$1,0))</f>
        <v>-12.211104732791547</v>
      </c>
      <c r="E113" s="33">
        <f t="shared" si="6"/>
        <v>-0.15311976225929855</v>
      </c>
      <c r="F113" s="34">
        <f>E113*C60</f>
        <v>-18.303599319465722</v>
      </c>
      <c r="G113" s="21"/>
      <c r="H113" s="30" t="s">
        <v>187</v>
      </c>
      <c r="I113" t="s">
        <v>186</v>
      </c>
      <c r="J113" s="31">
        <f>INDEX('Saturation Data'!$I$2:$W$236,MATCH(LEFT($H$1,2)&amp;$H113&amp;$I113,'Saturation Data'!$B$2:$B$236,0),MATCH(H59,'Saturation Data'!$I$1:$V$1,0))</f>
        <v>8.6036924179960575E-3</v>
      </c>
      <c r="K113" s="32">
        <f>INDEX('UEC Data'!$I$2:$W$236,MATCH(LEFT($H$1,2)&amp;$H113&amp;$I113,'UEC Data'!$B$2:$B$236,0),MATCH(H59,'UEC Data'!$I$1:$V$1,0))</f>
        <v>-8.2147010466253594</v>
      </c>
      <c r="L113" s="33">
        <f t="shared" si="7"/>
        <v>-7.0676761110954889E-2</v>
      </c>
      <c r="M113" s="34">
        <f>L113*J60</f>
        <v>-0.94169772696203891</v>
      </c>
      <c r="N113" s="21"/>
      <c r="O113" s="30" t="s">
        <v>187</v>
      </c>
      <c r="P113" t="s">
        <v>186</v>
      </c>
      <c r="Q113" s="31">
        <f>INDEX('Saturation Data'!$I$2:$W$236,MATCH(LEFT($O$1,2)&amp;$H113&amp;$I113,'Saturation Data'!$B$2:$B$236,0),MATCH(O59,'Saturation Data'!$I$1:$V$1,0))</f>
        <v>2.3870417732310316E-3</v>
      </c>
      <c r="R113" s="32">
        <f>INDEX('UEC Data'!$I$2:$W$236,MATCH(LEFT($O$1,2)&amp;$H113&amp;$I113,'UEC Data'!$B$2:$B$236,0),MATCH(O59,'UEC Data'!$I$1:$V$1,0))</f>
        <v>-5.2893042715306349</v>
      </c>
      <c r="S113" s="33">
        <f t="shared" si="8"/>
        <v>-1.2625790247472957E-2</v>
      </c>
      <c r="T113" s="34">
        <f>S113*Q60</f>
        <v>-0.26620483062723055</v>
      </c>
      <c r="U113" s="21"/>
      <c r="V113" s="30" t="s">
        <v>187</v>
      </c>
      <c r="W113" t="s">
        <v>186</v>
      </c>
      <c r="X113" s="31">
        <f>INDEX('Saturation Data'!$I$2:$W$236,MATCH(LEFT($V$1,2)&amp;$H113&amp;$I113,'Saturation Data'!$B$2:$B$236,0),MATCH(V59,'Saturation Data'!$I$1:$V$1,0))</f>
        <v>4.7179702243656954E-3</v>
      </c>
      <c r="Y113" s="32">
        <f>INDEX('UEC Data'!$I$2:$W$236,MATCH(LEFT($V$1,2)&amp;$H113&amp;$I113,'UEC Data'!$B$2:$B$236,0),MATCH(V59,'UEC Data'!$I$1:$V$1,0))</f>
        <v>-6.5157281487784182</v>
      </c>
      <c r="Z113" s="33">
        <f t="shared" si="9"/>
        <v>-3.074101139599799E-2</v>
      </c>
      <c r="AA113" s="34">
        <f>Z113*X60</f>
        <v>-0.33014798418162272</v>
      </c>
      <c r="AB113" s="21"/>
      <c r="AC113" s="30" t="s">
        <v>187</v>
      </c>
      <c r="AD113" t="s">
        <v>186</v>
      </c>
      <c r="AE113" s="31">
        <f>INDEX('Saturation Data'!$I$2:$W$236,MATCH(LEFT($AC$1,2)&amp;$H113&amp;$I113,'Saturation Data'!$B$2:$B$236,0),MATCH(AC59,'Saturation Data'!$I$1:$V$1,0))</f>
        <v>7.457717405779731E-3</v>
      </c>
      <c r="AF113" s="32">
        <f>INDEX('UEC Data'!$I$2:$W$236,MATCH(LEFT($AC$1,2)&amp;$H113&amp;$I113,'UEC Data'!$B$2:$B$236,0),MATCH(AC59,'UEC Data'!$I$1:$V$1,0))</f>
        <v>-57.904678277214551</v>
      </c>
      <c r="AG113" s="33">
        <f t="shared" si="10"/>
        <v>-0.43183672706405846</v>
      </c>
      <c r="AH113" s="34">
        <f>AG113*AE60</f>
        <v>-2.2306771050269916</v>
      </c>
      <c r="AI113" s="21"/>
    </row>
    <row r="114" spans="1:35" ht="15" outlineLevel="1" thickTop="1" thickBot="1" x14ac:dyDescent="0.3">
      <c r="A114" s="36" t="s">
        <v>52</v>
      </c>
      <c r="B114" s="36"/>
      <c r="C114" s="36"/>
      <c r="D114" s="40"/>
      <c r="E114" s="40">
        <f>SUM(E67:E113)</f>
        <v>11.988307840191665</v>
      </c>
      <c r="F114" s="40">
        <f>SUM(F67:F113)</f>
        <v>1433.0559294736127</v>
      </c>
      <c r="G114" s="21"/>
      <c r="H114" s="36" t="s">
        <v>52</v>
      </c>
      <c r="I114" s="36"/>
      <c r="J114" s="36"/>
      <c r="K114" s="40"/>
      <c r="L114" s="40">
        <f>SUM(L67:L113)</f>
        <v>13.198973259453947</v>
      </c>
      <c r="M114" s="40">
        <f>SUM(M67:M113)</f>
        <v>175.86322464816436</v>
      </c>
      <c r="N114" s="21"/>
      <c r="O114" s="36" t="s">
        <v>52</v>
      </c>
      <c r="P114" s="36"/>
      <c r="Q114" s="36"/>
      <c r="R114" s="40"/>
      <c r="S114" s="40">
        <f>SUM(S67:S113)</f>
        <v>11.995466988471298</v>
      </c>
      <c r="T114" s="40">
        <f>SUM(T67:T113)</f>
        <v>252.91496178622671</v>
      </c>
      <c r="U114" s="21"/>
      <c r="V114" s="36" t="s">
        <v>52</v>
      </c>
      <c r="W114" s="36"/>
      <c r="X114" s="36"/>
      <c r="Y114" s="40"/>
      <c r="Z114" s="40">
        <f>SUM(Z67:Z113)</f>
        <v>11.842991003544819</v>
      </c>
      <c r="AA114" s="40">
        <f>SUM(AA67:AA113)</f>
        <v>127.18968664155366</v>
      </c>
      <c r="AB114" s="21"/>
      <c r="AC114" s="36" t="s">
        <v>52</v>
      </c>
      <c r="AD114" s="36"/>
      <c r="AE114" s="36"/>
      <c r="AF114" s="40"/>
      <c r="AG114" s="40">
        <f>SUM(AG67:AG113)</f>
        <v>12.122753484240951</v>
      </c>
      <c r="AH114" s="40">
        <f>SUM(AH67:AH113)</f>
        <v>62.620770658006329</v>
      </c>
      <c r="AI114" s="21"/>
    </row>
    <row r="115" spans="1:35" ht="14.4" outlineLevel="1" thickTop="1" x14ac:dyDescent="0.25">
      <c r="G115" s="21"/>
      <c r="N115" s="21"/>
      <c r="U115" s="21"/>
      <c r="AB115" s="21"/>
      <c r="AI115" s="21"/>
    </row>
    <row r="116" spans="1:35" ht="15.6" thickBot="1" x14ac:dyDescent="0.3">
      <c r="A116" s="95" t="s">
        <v>55</v>
      </c>
      <c r="B116" s="95"/>
      <c r="C116" s="95"/>
      <c r="D116" s="95"/>
      <c r="E116" s="95"/>
      <c r="F116" s="95"/>
      <c r="G116" s="21"/>
      <c r="H116" s="95" t="s">
        <v>55</v>
      </c>
      <c r="I116" s="95"/>
      <c r="J116" s="95"/>
      <c r="K116" s="95"/>
      <c r="L116" s="95"/>
      <c r="M116" s="95"/>
      <c r="N116" s="21"/>
      <c r="O116" s="95" t="s">
        <v>55</v>
      </c>
      <c r="P116" s="95"/>
      <c r="Q116" s="95"/>
      <c r="R116" s="95"/>
      <c r="S116" s="95"/>
      <c r="T116" s="95"/>
      <c r="U116" s="21"/>
      <c r="V116" s="95" t="s">
        <v>55</v>
      </c>
      <c r="W116" s="95"/>
      <c r="X116" s="95"/>
      <c r="Y116" s="95"/>
      <c r="Z116" s="95"/>
      <c r="AA116" s="95"/>
      <c r="AB116" s="21"/>
      <c r="AC116" s="95" t="s">
        <v>55</v>
      </c>
      <c r="AD116" s="95"/>
      <c r="AE116" s="95"/>
      <c r="AF116" s="95"/>
      <c r="AG116" s="95"/>
      <c r="AH116" s="95"/>
      <c r="AI116" s="21"/>
    </row>
    <row r="117" spans="1:35" ht="14.4" outlineLevel="1" thickTop="1" x14ac:dyDescent="0.25">
      <c r="A117" s="1"/>
      <c r="B117" s="22" t="s">
        <v>164</v>
      </c>
      <c r="C117" s="23">
        <f>INDEX('Control Total'!$E:$E,MATCH(LEFT(A1,2)&amp;A116,'Control Total'!$A:$A,0))/1000000</f>
        <v>31.513438314237323</v>
      </c>
      <c r="D117" s="24"/>
      <c r="E117" s="1"/>
      <c r="F117" s="1"/>
      <c r="G117" s="21"/>
      <c r="H117" s="1"/>
      <c r="I117" s="22" t="s">
        <v>164</v>
      </c>
      <c r="J117" s="23">
        <f>INDEX('Control Total'!$E:$E,MATCH(LEFT($H$1,2)&amp;H116,'Control Total'!$A:$A,0))/1000000</f>
        <v>2.7170202261033349</v>
      </c>
      <c r="K117" s="24"/>
      <c r="L117" s="1"/>
      <c r="M117" s="1"/>
      <c r="N117" s="21"/>
      <c r="O117" s="1"/>
      <c r="P117" s="22" t="s">
        <v>164</v>
      </c>
      <c r="Q117" s="23">
        <f>INDEX('Control Total'!$E:$E,MATCH(LEFT(O1,2)&amp;O116,'Control Total'!$A:$A,0))/1000000</f>
        <v>1.8764918169415383</v>
      </c>
      <c r="R117" s="24"/>
      <c r="S117" s="1"/>
      <c r="T117" s="1"/>
      <c r="U117" s="21"/>
      <c r="V117" s="1"/>
      <c r="W117" s="22" t="s">
        <v>164</v>
      </c>
      <c r="X117" s="23">
        <f>INDEX('Control Total'!$E:$E,MATCH(LEFT(V1,2)&amp;V116,'Control Total'!$A:$A,0))/1000000</f>
        <v>0.90344768580966184</v>
      </c>
      <c r="Y117" s="24"/>
      <c r="Z117" s="1"/>
      <c r="AA117" s="1"/>
      <c r="AB117" s="21"/>
      <c r="AC117" s="1"/>
      <c r="AD117" s="22" t="s">
        <v>164</v>
      </c>
      <c r="AE117" s="23">
        <f>INDEX('Control Total'!$E:$E,MATCH(LEFT(AC1,2)&amp;AC116,'Control Total'!$A:$A,0))/1000000</f>
        <v>0.36365812162069966</v>
      </c>
      <c r="AF117" s="24"/>
      <c r="AG117" s="1"/>
      <c r="AH117" s="1"/>
      <c r="AI117" s="21"/>
    </row>
    <row r="118" spans="1:35" outlineLevel="1" x14ac:dyDescent="0.25">
      <c r="A118" s="1"/>
      <c r="B118" s="25" t="s">
        <v>165</v>
      </c>
      <c r="C118" s="23">
        <f>INDEX('Control Total'!$F:$F,MATCH(LEFT(A1,2)&amp;A116,'Control Total'!$A:$A,0))</f>
        <v>14.696434049973764</v>
      </c>
      <c r="D118" s="1"/>
      <c r="E118" s="1"/>
      <c r="F118" s="1"/>
      <c r="G118" s="21"/>
      <c r="H118" s="1"/>
      <c r="I118" s="25" t="s">
        <v>165</v>
      </c>
      <c r="J118" s="23">
        <f>INDEX('Control Total'!$F:$F,MATCH(LEFT($H$1,2)&amp;H116,'Control Total'!$A:$A,0))</f>
        <v>13.680934686823219</v>
      </c>
      <c r="K118" s="1"/>
      <c r="L118" s="1"/>
      <c r="M118" s="1"/>
      <c r="N118" s="21"/>
      <c r="O118" s="1"/>
      <c r="P118" s="25" t="s">
        <v>165</v>
      </c>
      <c r="Q118" s="23">
        <f>INDEX('Control Total'!$F:$F,MATCH(LEFT(O1,2)&amp;O116,'Control Total'!$A:$A,0))</f>
        <v>15.432589240092357</v>
      </c>
      <c r="R118" s="1"/>
      <c r="S118" s="1"/>
      <c r="T118" s="1"/>
      <c r="U118" s="21"/>
      <c r="V118" s="1"/>
      <c r="W118" s="25" t="s">
        <v>165</v>
      </c>
      <c r="X118" s="23">
        <f>INDEX('Control Total'!$F:$F,MATCH(LEFT(V1,2)&amp;V116,'Control Total'!$A:$A,0))</f>
        <v>14.749074985798813</v>
      </c>
      <c r="Y118" s="1"/>
      <c r="Z118" s="1"/>
      <c r="AA118" s="1"/>
      <c r="AB118" s="21"/>
      <c r="AC118" s="1"/>
      <c r="AD118" s="25" t="s">
        <v>165</v>
      </c>
      <c r="AE118" s="23">
        <f>INDEX('Control Total'!$F:$F,MATCH(LEFT(AC1,2)&amp;AC116,'Control Total'!$A:$A,0))</f>
        <v>13.428209236982289</v>
      </c>
      <c r="AF118" s="1"/>
      <c r="AG118" s="1"/>
      <c r="AH118" s="1"/>
      <c r="AI118" s="21"/>
    </row>
    <row r="119" spans="1:35" outlineLevel="1" x14ac:dyDescent="0.25">
      <c r="A119" s="1"/>
      <c r="B119" s="22" t="s">
        <v>166</v>
      </c>
      <c r="C119" s="23">
        <f>INDEX('Control Total'!$D:$D,MATCH(LEFT(A1,2)&amp;A116,'Control Total'!$A:$A,0))/1000</f>
        <v>463.13516787310516</v>
      </c>
      <c r="D119" s="24"/>
      <c r="E119" s="1"/>
      <c r="F119" s="1"/>
      <c r="G119" s="21"/>
      <c r="H119" s="1"/>
      <c r="I119" s="22" t="s">
        <v>166</v>
      </c>
      <c r="J119" s="23">
        <f>INDEX('Control Total'!$D:$D,MATCH(LEFT($H$1,2)&amp;H116,'Control Total'!$A:$A,0))/1000</f>
        <v>37.171376256097382</v>
      </c>
      <c r="K119" s="24"/>
      <c r="L119" s="1"/>
      <c r="M119" s="1"/>
      <c r="N119" s="21"/>
      <c r="O119" s="1"/>
      <c r="P119" s="22" t="s">
        <v>166</v>
      </c>
      <c r="Q119" s="23">
        <f>INDEX('Control Total'!$D:$D,MATCH(LEFT(O1,2)&amp;O116,'Control Total'!$A:$A,0))/1000</f>
        <v>28.959127423253342</v>
      </c>
      <c r="R119" s="24"/>
      <c r="S119" s="1"/>
      <c r="T119" s="1"/>
      <c r="U119" s="21"/>
      <c r="V119" s="1"/>
      <c r="W119" s="22" t="s">
        <v>166</v>
      </c>
      <c r="X119" s="23">
        <f>INDEX('Control Total'!$D:$D,MATCH(LEFT(V1,2)&amp;V116,'Control Total'!$A:$A,0))/1000</f>
        <v>13.32501766375311</v>
      </c>
      <c r="Y119" s="24"/>
      <c r="Z119" s="1"/>
      <c r="AA119" s="1"/>
      <c r="AB119" s="21"/>
      <c r="AC119" s="1"/>
      <c r="AD119" s="22" t="s">
        <v>166</v>
      </c>
      <c r="AE119" s="23">
        <f>INDEX('Control Total'!$D:$D,MATCH(LEFT(AC1,2)&amp;AC116,'Control Total'!$A:$A,0))/1000</f>
        <v>4.883277347850707</v>
      </c>
      <c r="AF119" s="24"/>
      <c r="AG119" s="1"/>
      <c r="AH119" s="1"/>
      <c r="AI119" s="21"/>
    </row>
    <row r="120" spans="1:35" outlineLevel="1" x14ac:dyDescent="0.25">
      <c r="A120" s="1"/>
      <c r="B120" s="25"/>
      <c r="C120" s="26"/>
      <c r="D120" s="1"/>
      <c r="E120" s="1"/>
      <c r="F120" s="1"/>
      <c r="G120" s="21"/>
      <c r="H120" s="1"/>
      <c r="I120" s="25"/>
      <c r="J120" s="26"/>
      <c r="K120" s="1"/>
      <c r="L120" s="1"/>
      <c r="M120" s="1"/>
      <c r="N120" s="21"/>
      <c r="O120" s="1"/>
      <c r="P120" s="25"/>
      <c r="Q120" s="26"/>
      <c r="R120" s="1"/>
      <c r="S120" s="1"/>
      <c r="T120" s="1"/>
      <c r="U120" s="21"/>
      <c r="V120" s="1"/>
      <c r="W120" s="25"/>
      <c r="X120" s="26"/>
      <c r="Y120" s="1"/>
      <c r="Z120" s="1"/>
      <c r="AA120" s="1"/>
      <c r="AB120" s="21"/>
      <c r="AC120" s="1"/>
      <c r="AD120" s="25"/>
      <c r="AE120" s="26"/>
      <c r="AF120" s="1"/>
      <c r="AG120" s="1"/>
      <c r="AH120" s="1"/>
      <c r="AI120" s="21"/>
    </row>
    <row r="121" spans="1:35" ht="15.6" customHeight="1" outlineLevel="1" thickBot="1" x14ac:dyDescent="0.3">
      <c r="A121" s="96" t="s">
        <v>174</v>
      </c>
      <c r="B121" s="96"/>
      <c r="C121" s="96"/>
      <c r="D121" s="96"/>
      <c r="E121" s="96"/>
      <c r="F121" s="96"/>
      <c r="G121" s="21"/>
      <c r="H121" s="96" t="s">
        <v>174</v>
      </c>
      <c r="I121" s="96"/>
      <c r="J121" s="96"/>
      <c r="K121" s="96"/>
      <c r="L121" s="96"/>
      <c r="M121" s="96"/>
      <c r="N121" s="21"/>
      <c r="O121" s="96" t="s">
        <v>174</v>
      </c>
      <c r="P121" s="96"/>
      <c r="Q121" s="96"/>
      <c r="R121" s="96"/>
      <c r="S121" s="96"/>
      <c r="T121" s="96"/>
      <c r="U121" s="21"/>
      <c r="V121" s="96" t="s">
        <v>174</v>
      </c>
      <c r="W121" s="96"/>
      <c r="X121" s="96"/>
      <c r="Y121" s="96"/>
      <c r="Z121" s="96"/>
      <c r="AA121" s="96"/>
      <c r="AB121" s="21"/>
      <c r="AC121" s="96" t="s">
        <v>174</v>
      </c>
      <c r="AD121" s="96"/>
      <c r="AE121" s="96"/>
      <c r="AF121" s="96"/>
      <c r="AG121" s="96"/>
      <c r="AH121" s="96"/>
      <c r="AI121" s="21"/>
    </row>
    <row r="122" spans="1:35" ht="14.4" outlineLevel="1" thickTop="1" x14ac:dyDescent="0.25">
      <c r="A122" s="97" t="s">
        <v>1</v>
      </c>
      <c r="B122" s="99" t="s">
        <v>2</v>
      </c>
      <c r="C122" s="99" t="s">
        <v>167</v>
      </c>
      <c r="D122" s="37" t="s">
        <v>168</v>
      </c>
      <c r="E122" s="38" t="s">
        <v>169</v>
      </c>
      <c r="F122" s="37" t="s">
        <v>170</v>
      </c>
      <c r="G122" s="21"/>
      <c r="H122" s="97" t="s">
        <v>1</v>
      </c>
      <c r="I122" s="99" t="s">
        <v>2</v>
      </c>
      <c r="J122" s="99" t="s">
        <v>167</v>
      </c>
      <c r="K122" s="37" t="s">
        <v>168</v>
      </c>
      <c r="L122" s="38" t="s">
        <v>169</v>
      </c>
      <c r="M122" s="37" t="s">
        <v>170</v>
      </c>
      <c r="N122" s="21"/>
      <c r="O122" s="97" t="s">
        <v>1</v>
      </c>
      <c r="P122" s="99" t="s">
        <v>2</v>
      </c>
      <c r="Q122" s="99" t="s">
        <v>167</v>
      </c>
      <c r="R122" s="37" t="s">
        <v>168</v>
      </c>
      <c r="S122" s="38" t="s">
        <v>169</v>
      </c>
      <c r="T122" s="37" t="s">
        <v>170</v>
      </c>
      <c r="U122" s="21"/>
      <c r="V122" s="97" t="s">
        <v>1</v>
      </c>
      <c r="W122" s="99" t="s">
        <v>2</v>
      </c>
      <c r="X122" s="99" t="s">
        <v>167</v>
      </c>
      <c r="Y122" s="37" t="s">
        <v>168</v>
      </c>
      <c r="Z122" s="38" t="s">
        <v>169</v>
      </c>
      <c r="AA122" s="37" t="s">
        <v>170</v>
      </c>
      <c r="AB122" s="21"/>
      <c r="AC122" s="97" t="s">
        <v>1</v>
      </c>
      <c r="AD122" s="99" t="s">
        <v>2</v>
      </c>
      <c r="AE122" s="99" t="s">
        <v>167</v>
      </c>
      <c r="AF122" s="37" t="s">
        <v>168</v>
      </c>
      <c r="AG122" s="38" t="s">
        <v>169</v>
      </c>
      <c r="AH122" s="37" t="s">
        <v>170</v>
      </c>
      <c r="AI122" s="21"/>
    </row>
    <row r="123" spans="1:35" ht="14.4" outlineLevel="1" thickBot="1" x14ac:dyDescent="0.3">
      <c r="A123" s="98"/>
      <c r="B123" s="100"/>
      <c r="C123" s="100"/>
      <c r="D123" s="39" t="s">
        <v>171</v>
      </c>
      <c r="E123" s="39" t="s">
        <v>172</v>
      </c>
      <c r="F123" s="39" t="s">
        <v>173</v>
      </c>
      <c r="G123" s="21"/>
      <c r="H123" s="98"/>
      <c r="I123" s="100"/>
      <c r="J123" s="100"/>
      <c r="K123" s="39" t="s">
        <v>171</v>
      </c>
      <c r="L123" s="39" t="s">
        <v>172</v>
      </c>
      <c r="M123" s="39" t="s">
        <v>173</v>
      </c>
      <c r="N123" s="21"/>
      <c r="O123" s="98"/>
      <c r="P123" s="100"/>
      <c r="Q123" s="100"/>
      <c r="R123" s="39" t="s">
        <v>171</v>
      </c>
      <c r="S123" s="39" t="s">
        <v>172</v>
      </c>
      <c r="T123" s="39" t="s">
        <v>173</v>
      </c>
      <c r="U123" s="21"/>
      <c r="V123" s="98"/>
      <c r="W123" s="100"/>
      <c r="X123" s="100"/>
      <c r="Y123" s="39" t="s">
        <v>171</v>
      </c>
      <c r="Z123" s="39" t="s">
        <v>172</v>
      </c>
      <c r="AA123" s="39" t="s">
        <v>173</v>
      </c>
      <c r="AB123" s="21"/>
      <c r="AC123" s="98"/>
      <c r="AD123" s="100"/>
      <c r="AE123" s="100"/>
      <c r="AF123" s="39" t="s">
        <v>171</v>
      </c>
      <c r="AG123" s="39" t="s">
        <v>172</v>
      </c>
      <c r="AH123" s="39" t="s">
        <v>173</v>
      </c>
      <c r="AI123" s="21"/>
    </row>
    <row r="124" spans="1:35" ht="14.4" outlineLevel="1" thickTop="1" x14ac:dyDescent="0.25">
      <c r="A124" s="30" t="s">
        <v>3</v>
      </c>
      <c r="B124" t="s">
        <v>4</v>
      </c>
      <c r="C124" s="31">
        <f>INDEX('Saturation Data'!$I$2:$W$236,MATCH(LEFT($A$1,2)&amp;$H124&amp;$I124,'Saturation Data'!$B$2:$B$236,0),MATCH(A116,'Saturation Data'!$I$1:$V$1,0))</f>
        <v>0</v>
      </c>
      <c r="D124" s="32">
        <f>INDEX('UEC Data'!$I$2:$W$236,MATCH(LEFT($A$1,2)&amp;$H124&amp;$I124,'UEC Data'!$B$2:$B$236,0),MATCH(A116,'UEC Data'!$I$1:$V$1,0))</f>
        <v>1.9567906461782663</v>
      </c>
      <c r="E124" s="33">
        <f>C124*D124</f>
        <v>0</v>
      </c>
      <c r="F124" s="34">
        <f>E124*C117</f>
        <v>0</v>
      </c>
      <c r="G124" s="21"/>
      <c r="H124" s="30" t="s">
        <v>3</v>
      </c>
      <c r="I124" t="s">
        <v>4</v>
      </c>
      <c r="J124" s="31">
        <f>INDEX('Saturation Data'!$I$2:$W$236,MATCH(LEFT($H$1,2)&amp;$H124&amp;$I124,'Saturation Data'!$B$2:$B$236,0),MATCH(H116,'Saturation Data'!$I$1:$V$1,0))</f>
        <v>1.0977175506368543E-2</v>
      </c>
      <c r="K124" s="32">
        <f>INDEX('UEC Data'!$I$2:$W$236,MATCH(LEFT($H$1,2)&amp;$H124&amp;$I124,'UEC Data'!$B$2:$B$236,0),MATCH(H116,'UEC Data'!$I$1:$V$1,0))</f>
        <v>1.6848196762275431</v>
      </c>
      <c r="L124" s="33">
        <f>J124*K124</f>
        <v>1.8494561282532764E-2</v>
      </c>
      <c r="M124" s="34">
        <f>L124*J117</f>
        <v>5.0250097077549155E-2</v>
      </c>
      <c r="N124" s="21"/>
      <c r="O124" s="30" t="s">
        <v>3</v>
      </c>
      <c r="P124" t="s">
        <v>4</v>
      </c>
      <c r="Q124" s="31">
        <f>INDEX('Saturation Data'!$I$2:$W$236,MATCH(LEFT($O$1,2)&amp;$H124&amp;$I124,'Saturation Data'!$B$2:$B$236,0),MATCH(O116,'Saturation Data'!$I$1:$V$1,0))</f>
        <v>0</v>
      </c>
      <c r="R124" s="32">
        <f>INDEX('UEC Data'!$I$2:$W$236,MATCH(LEFT($O$1,2)&amp;$H124&amp;$I124,'UEC Data'!$B$2:$B$236,0),MATCH(O116,'UEC Data'!$I$1:$V$1,0))</f>
        <v>1.7342009295104228</v>
      </c>
      <c r="S124" s="33">
        <f>Q124*R124</f>
        <v>0</v>
      </c>
      <c r="T124" s="34">
        <f>S124*Q117</f>
        <v>0</v>
      </c>
      <c r="U124" s="21"/>
      <c r="V124" s="30" t="s">
        <v>3</v>
      </c>
      <c r="W124" t="s">
        <v>4</v>
      </c>
      <c r="X124" s="31">
        <f>INDEX('Saturation Data'!$I$2:$W$236,MATCH(LEFT($V$1,2)&amp;$H124&amp;$I124,'Saturation Data'!$B$2:$B$236,0),MATCH(V116,'Saturation Data'!$I$1:$V$1,0))</f>
        <v>0</v>
      </c>
      <c r="Y124" s="32">
        <f>INDEX('UEC Data'!$I$2:$W$236,MATCH(LEFT($V$1,2)&amp;$H124&amp;$I124,'UEC Data'!$B$2:$B$236,0),MATCH(V116,'UEC Data'!$I$1:$V$1,0))</f>
        <v>1.7814531183761209</v>
      </c>
      <c r="Z124" s="33">
        <f>X124*Y124</f>
        <v>0</v>
      </c>
      <c r="AA124" s="34">
        <f>Z124*X117</f>
        <v>0</v>
      </c>
      <c r="AB124" s="21"/>
      <c r="AC124" s="30" t="s">
        <v>3</v>
      </c>
      <c r="AD124" t="s">
        <v>4</v>
      </c>
      <c r="AE124" s="31">
        <f>INDEX('Saturation Data'!$I$2:$W$236,MATCH(LEFT($AC$1,2)&amp;$H124&amp;$I124,'Saturation Data'!$B$2:$B$236,0),MATCH(AC116,'Saturation Data'!$I$1:$V$1,0))</f>
        <v>1.0977175506368543E-2</v>
      </c>
      <c r="AF124" s="32">
        <f>INDEX('UEC Data'!$I$2:$W$236,MATCH(LEFT($AC$1,2)&amp;$H124&amp;$I124,'UEC Data'!$B$2:$B$236,0),MATCH(AC116,'UEC Data'!$I$1:$V$1,0))</f>
        <v>1.8801532078046592</v>
      </c>
      <c r="AG124" s="33">
        <f>AE124*AF124</f>
        <v>2.0638771740933551E-2</v>
      </c>
      <c r="AH124" s="34">
        <f>AG124*AE117</f>
        <v>7.5054569638662721E-3</v>
      </c>
      <c r="AI124" s="21"/>
    </row>
    <row r="125" spans="1:35" outlineLevel="1" x14ac:dyDescent="0.25">
      <c r="A125" s="30" t="s">
        <v>3</v>
      </c>
      <c r="B125" t="s">
        <v>5</v>
      </c>
      <c r="C125" s="31">
        <f>INDEX('Saturation Data'!$I$2:$W$236,MATCH(LEFT($A$1,2)&amp;$H125&amp;$I125,'Saturation Data'!$B$2:$B$236,0),MATCH(A116,'Saturation Data'!$I$1:$V$1,0))</f>
        <v>4.0932247922682963E-2</v>
      </c>
      <c r="D125" s="32">
        <f>INDEX('UEC Data'!$I$2:$W$236,MATCH(LEFT($A$1,2)&amp;$H125&amp;$I125,'UEC Data'!$B$2:$B$236,0),MATCH(A116,'UEC Data'!$I$1:$V$1,0))</f>
        <v>1.9442136941963213</v>
      </c>
      <c r="E125" s="33">
        <f t="shared" ref="E125:E170" si="11">C125*D125</f>
        <v>7.9581036945519143E-2</v>
      </c>
      <c r="F125" s="34">
        <f>E125*C117</f>
        <v>2.5078720987656591</v>
      </c>
      <c r="G125" s="21"/>
      <c r="H125" s="30" t="s">
        <v>3</v>
      </c>
      <c r="I125" t="s">
        <v>5</v>
      </c>
      <c r="J125" s="31">
        <f>INDEX('Saturation Data'!$I$2:$W$236,MATCH(LEFT($H$1,2)&amp;$H125&amp;$I125,'Saturation Data'!$B$2:$B$236,0),MATCH(H116,'Saturation Data'!$I$1:$V$1,0))</f>
        <v>6.7602082798048375E-3</v>
      </c>
      <c r="K125" s="32">
        <f>INDEX('UEC Data'!$I$2:$W$236,MATCH(LEFT($H$1,2)&amp;$H125&amp;$I125,'UEC Data'!$B$2:$B$236,0),MATCH(H116,'UEC Data'!$I$1:$V$1,0))</f>
        <v>1.8372580756460946</v>
      </c>
      <c r="L125" s="33">
        <f t="shared" ref="L125:L170" si="12">J125*K125</f>
        <v>1.2420247255121031E-2</v>
      </c>
      <c r="M125" s="34">
        <f>L125*J117</f>
        <v>3.3746063005368268E-2</v>
      </c>
      <c r="N125" s="21"/>
      <c r="O125" s="30" t="s">
        <v>3</v>
      </c>
      <c r="P125" t="s">
        <v>5</v>
      </c>
      <c r="Q125" s="31">
        <f>INDEX('Saturation Data'!$I$2:$W$236,MATCH(LEFT($O$1,2)&amp;$H125&amp;$I125,'Saturation Data'!$B$2:$B$236,0),MATCH(O116,'Saturation Data'!$I$1:$V$1,0))</f>
        <v>4.0932247922682963E-2</v>
      </c>
      <c r="R125" s="32">
        <f>INDEX('UEC Data'!$I$2:$W$236,MATCH(LEFT($O$1,2)&amp;$H125&amp;$I125,'UEC Data'!$B$2:$B$236,0),MATCH(O116,'UEC Data'!$I$1:$V$1,0))</f>
        <v>1.8438178158117131</v>
      </c>
      <c r="S125" s="33">
        <f t="shared" ref="S125:S170" si="13">Q125*R125</f>
        <v>7.5471607961064835E-2</v>
      </c>
      <c r="T125" s="34">
        <f>S125*Q117</f>
        <v>0.14162185475035802</v>
      </c>
      <c r="U125" s="21"/>
      <c r="V125" s="30" t="s">
        <v>3</v>
      </c>
      <c r="W125" t="s">
        <v>5</v>
      </c>
      <c r="X125" s="31">
        <f>INDEX('Saturation Data'!$I$2:$W$236,MATCH(LEFT($V$1,2)&amp;$H125&amp;$I125,'Saturation Data'!$B$2:$B$236,0),MATCH(V116,'Saturation Data'!$I$1:$V$1,0))</f>
        <v>4.0932247922682963E-2</v>
      </c>
      <c r="Y125" s="32">
        <f>INDEX('UEC Data'!$I$2:$W$236,MATCH(LEFT($V$1,2)&amp;$H125&amp;$I125,'UEC Data'!$B$2:$B$236,0),MATCH(V116,'UEC Data'!$I$1:$V$1,0))</f>
        <v>1.8714110551203311</v>
      </c>
      <c r="Z125" s="33">
        <f t="shared" ref="Z125:Z170" si="14">X125*Y125</f>
        <v>7.6601061273435106E-2</v>
      </c>
      <c r="AA125" s="34">
        <f>Z125*X117</f>
        <v>6.9205051538049053E-2</v>
      </c>
      <c r="AB125" s="21"/>
      <c r="AC125" s="30" t="s">
        <v>3</v>
      </c>
      <c r="AD125" t="s">
        <v>5</v>
      </c>
      <c r="AE125" s="31">
        <f>INDEX('Saturation Data'!$I$2:$W$236,MATCH(LEFT($AC$1,2)&amp;$H125&amp;$I125,'Saturation Data'!$B$2:$B$236,0),MATCH(AC116,'Saturation Data'!$I$1:$V$1,0))</f>
        <v>6.7602082798048375E-3</v>
      </c>
      <c r="AF125" s="32">
        <f>INDEX('UEC Data'!$I$2:$W$236,MATCH(LEFT($AC$1,2)&amp;$H125&amp;$I125,'UEC Data'!$B$2:$B$236,0),MATCH(AC116,'UEC Data'!$I$1:$V$1,0))</f>
        <v>1.966116468575821</v>
      </c>
      <c r="AG125" s="33">
        <f t="shared" ref="AG125:AG170" si="15">AE125*AF125</f>
        <v>1.3291356829926913E-2</v>
      </c>
      <c r="AH125" s="34">
        <f>AG125*AE117</f>
        <v>4.8335098585616781E-3</v>
      </c>
      <c r="AI125" s="21"/>
    </row>
    <row r="126" spans="1:35" outlineLevel="1" x14ac:dyDescent="0.25">
      <c r="A126" s="30" t="s">
        <v>3</v>
      </c>
      <c r="B126" t="s">
        <v>6</v>
      </c>
      <c r="C126" s="31">
        <f>INDEX('Saturation Data'!$I$2:$W$236,MATCH(LEFT($A$1,2)&amp;$H126&amp;$I126,'Saturation Data'!$B$2:$B$236,0),MATCH(A116,'Saturation Data'!$I$1:$V$1,0))</f>
        <v>0.684273396004621</v>
      </c>
      <c r="D126" s="32">
        <f>INDEX('UEC Data'!$I$2:$W$236,MATCH(LEFT($A$1,2)&amp;$H126&amp;$I126,'UEC Data'!$B$2:$B$236,0),MATCH(A116,'UEC Data'!$I$1:$V$1,0))</f>
        <v>1.8995078039630304</v>
      </c>
      <c r="E126" s="33">
        <f t="shared" si="11"/>
        <v>1.2997826557550627</v>
      </c>
      <c r="F126" s="34">
        <f>E126*C117</f>
        <v>40.96062054405273</v>
      </c>
      <c r="G126" s="21"/>
      <c r="H126" s="30" t="s">
        <v>3</v>
      </c>
      <c r="I126" t="s">
        <v>6</v>
      </c>
      <c r="J126" s="31">
        <f>INDEX('Saturation Data'!$I$2:$W$236,MATCH(LEFT($H$1,2)&amp;$H126&amp;$I126,'Saturation Data'!$B$2:$B$236,0),MATCH(H116,'Saturation Data'!$I$1:$V$1,0))</f>
        <v>0.76879633880334031</v>
      </c>
      <c r="K126" s="32">
        <f>INDEX('UEC Data'!$I$2:$W$236,MATCH(LEFT($H$1,2)&amp;$H126&amp;$I126,'UEC Data'!$B$2:$B$236,0),MATCH(H116,'UEC Data'!$I$1:$V$1,0))</f>
        <v>1.7027220899434929</v>
      </c>
      <c r="L126" s="33">
        <f t="shared" si="12"/>
        <v>1.3090465087481293</v>
      </c>
      <c r="M126" s="34">
        <f>L126*J117</f>
        <v>3.5567058411786237</v>
      </c>
      <c r="N126" s="21"/>
      <c r="O126" s="30" t="s">
        <v>3</v>
      </c>
      <c r="P126" t="s">
        <v>6</v>
      </c>
      <c r="Q126" s="31">
        <f>INDEX('Saturation Data'!$I$2:$W$236,MATCH(LEFT($O$1,2)&amp;$H126&amp;$I126,'Saturation Data'!$B$2:$B$236,0),MATCH(O116,'Saturation Data'!$I$1:$V$1,0))</f>
        <v>0.684273396004621</v>
      </c>
      <c r="R126" s="32">
        <f>INDEX('UEC Data'!$I$2:$W$236,MATCH(LEFT($O$1,2)&amp;$H126&amp;$I126,'UEC Data'!$B$2:$B$236,0),MATCH(O116,'UEC Data'!$I$1:$V$1,0))</f>
        <v>1.6876881275464619</v>
      </c>
      <c r="S126" s="33">
        <f t="shared" si="13"/>
        <v>1.1548400864328974</v>
      </c>
      <c r="T126" s="34">
        <f>S126*Q117</f>
        <v>2.1670479720673907</v>
      </c>
      <c r="U126" s="21"/>
      <c r="V126" s="30" t="s">
        <v>3</v>
      </c>
      <c r="W126" t="s">
        <v>6</v>
      </c>
      <c r="X126" s="31">
        <f>INDEX('Saturation Data'!$I$2:$W$236,MATCH(LEFT($V$1,2)&amp;$H126&amp;$I126,'Saturation Data'!$B$2:$B$236,0),MATCH(V116,'Saturation Data'!$I$1:$V$1,0))</f>
        <v>0.684273396004621</v>
      </c>
      <c r="Y126" s="32">
        <f>INDEX('UEC Data'!$I$2:$W$236,MATCH(LEFT($V$1,2)&amp;$H126&amp;$I126,'UEC Data'!$B$2:$B$236,0),MATCH(V116,'UEC Data'!$I$1:$V$1,0))</f>
        <v>1.7256776336916753</v>
      </c>
      <c r="Z126" s="33">
        <f t="shared" si="14"/>
        <v>1.180835294815421</v>
      </c>
      <c r="AA126" s="34">
        <f>Z126*X117</f>
        <v>1.0668229144233619</v>
      </c>
      <c r="AB126" s="21"/>
      <c r="AC126" s="30" t="s">
        <v>3</v>
      </c>
      <c r="AD126" t="s">
        <v>6</v>
      </c>
      <c r="AE126" s="31">
        <f>INDEX('Saturation Data'!$I$2:$W$236,MATCH(LEFT($AC$1,2)&amp;$H126&amp;$I126,'Saturation Data'!$B$2:$B$236,0),MATCH(AC116,'Saturation Data'!$I$1:$V$1,0))</f>
        <v>0.76879633880334031</v>
      </c>
      <c r="AF126" s="32">
        <f>INDEX('UEC Data'!$I$2:$W$236,MATCH(LEFT($AC$1,2)&amp;$H126&amp;$I126,'UEC Data'!$B$2:$B$236,0),MATCH(AC116,'UEC Data'!$I$1:$V$1,0))</f>
        <v>1.9279359946560206</v>
      </c>
      <c r="AG126" s="33">
        <f t="shared" si="15"/>
        <v>1.4821901341387249</v>
      </c>
      <c r="AH126" s="34">
        <f>AG126*AE117</f>
        <v>0.53901048006562158</v>
      </c>
      <c r="AI126" s="21"/>
    </row>
    <row r="127" spans="1:35" outlineLevel="1" x14ac:dyDescent="0.25">
      <c r="A127" s="30" t="s">
        <v>3</v>
      </c>
      <c r="B127" s="35" t="s">
        <v>7</v>
      </c>
      <c r="C127" s="31">
        <f>INDEX('Saturation Data'!$I$2:$W$236,MATCH(LEFT($A$1,2)&amp;$H127&amp;$I127,'Saturation Data'!$B$2:$B$236,0),MATCH(A116,'Saturation Data'!$I$1:$V$1,0))</f>
        <v>1.764544023525707E-3</v>
      </c>
      <c r="D127" s="32">
        <f>INDEX('UEC Data'!$I$2:$W$236,MATCH(LEFT($A$1,2)&amp;$H127&amp;$I127,'UEC Data'!$B$2:$B$236,0),MATCH(A116,'UEC Data'!$I$1:$V$1,0))</f>
        <v>1.5925825620738712</v>
      </c>
      <c r="E127" s="33">
        <f t="shared" si="11"/>
        <v>2.8101820418787076E-3</v>
      </c>
      <c r="F127" s="34">
        <f>E127*C117</f>
        <v>8.8558498428522134E-2</v>
      </c>
      <c r="G127" s="21"/>
      <c r="H127" s="30" t="s">
        <v>3</v>
      </c>
      <c r="I127" s="35" t="s">
        <v>7</v>
      </c>
      <c r="J127" s="31">
        <f>INDEX('Saturation Data'!$I$2:$W$236,MATCH(LEFT($H$1,2)&amp;$H127&amp;$I127,'Saturation Data'!$B$2:$B$236,0),MATCH(H116,'Saturation Data'!$I$1:$V$1,0))</f>
        <v>7.2966204886341479E-2</v>
      </c>
      <c r="K127" s="32">
        <f>INDEX('UEC Data'!$I$2:$W$236,MATCH(LEFT($H$1,2)&amp;$H127&amp;$I127,'UEC Data'!$B$2:$B$236,0),MATCH(H116,'UEC Data'!$I$1:$V$1,0))</f>
        <v>1.6689279587543693</v>
      </c>
      <c r="L127" s="33">
        <f t="shared" si="12"/>
        <v>0.12177533937901497</v>
      </c>
      <c r="M127" s="34">
        <f>L127*J117</f>
        <v>0.3308660601333816</v>
      </c>
      <c r="N127" s="21"/>
      <c r="O127" s="30" t="s">
        <v>3</v>
      </c>
      <c r="P127" s="35" t="s">
        <v>7</v>
      </c>
      <c r="Q127" s="31">
        <f>INDEX('Saturation Data'!$I$2:$W$236,MATCH(LEFT($O$1,2)&amp;$H127&amp;$I127,'Saturation Data'!$B$2:$B$236,0),MATCH(O116,'Saturation Data'!$I$1:$V$1,0))</f>
        <v>1.764544023525707E-3</v>
      </c>
      <c r="R127" s="32">
        <f>INDEX('UEC Data'!$I$2:$W$236,MATCH(LEFT($O$1,2)&amp;$H127&amp;$I127,'UEC Data'!$B$2:$B$236,0),MATCH(O116,'UEC Data'!$I$1:$V$1,0))</f>
        <v>1.4432253282772403</v>
      </c>
      <c r="S127" s="33">
        <f t="shared" si="13"/>
        <v>2.5466346276125308E-3</v>
      </c>
      <c r="T127" s="34">
        <f>S127*Q117</f>
        <v>4.7787390394548757E-3</v>
      </c>
      <c r="U127" s="21"/>
      <c r="V127" s="30" t="s">
        <v>3</v>
      </c>
      <c r="W127" s="35" t="s">
        <v>7</v>
      </c>
      <c r="X127" s="31">
        <f>INDEX('Saturation Data'!$I$2:$W$236,MATCH(LEFT($V$1,2)&amp;$H127&amp;$I127,'Saturation Data'!$B$2:$B$236,0),MATCH(V116,'Saturation Data'!$I$1:$V$1,0))</f>
        <v>1.764544023525707E-3</v>
      </c>
      <c r="Y127" s="32">
        <f>INDEX('UEC Data'!$I$2:$W$236,MATCH(LEFT($V$1,2)&amp;$H127&amp;$I127,'UEC Data'!$B$2:$B$236,0),MATCH(V116,'UEC Data'!$I$1:$V$1,0))</f>
        <v>1.4192764237410145</v>
      </c>
      <c r="Z127" s="33">
        <f t="shared" si="14"/>
        <v>2.504375731243146E-3</v>
      </c>
      <c r="AA127" s="34">
        <f>Z127*X117</f>
        <v>2.2625724587894999E-3</v>
      </c>
      <c r="AB127" s="21"/>
      <c r="AC127" s="30" t="s">
        <v>3</v>
      </c>
      <c r="AD127" s="35" t="s">
        <v>7</v>
      </c>
      <c r="AE127" s="31">
        <f>INDEX('Saturation Data'!$I$2:$W$236,MATCH(LEFT($AC$1,2)&amp;$H127&amp;$I127,'Saturation Data'!$B$2:$B$236,0),MATCH(AC116,'Saturation Data'!$I$1:$V$1,0))</f>
        <v>7.2966204886341479E-2</v>
      </c>
      <c r="AF127" s="32">
        <f>INDEX('UEC Data'!$I$2:$W$236,MATCH(LEFT($AC$1,2)&amp;$H127&amp;$I127,'UEC Data'!$B$2:$B$236,0),MATCH(AC116,'UEC Data'!$I$1:$V$1,0))</f>
        <v>1.836198761335619</v>
      </c>
      <c r="AG127" s="33">
        <f t="shared" si="15"/>
        <v>0.13398045503166123</v>
      </c>
      <c r="AH127" s="34">
        <f>AG127*AE117</f>
        <v>4.8723080610700541E-2</v>
      </c>
      <c r="AI127" s="21"/>
    </row>
    <row r="128" spans="1:35" outlineLevel="1" x14ac:dyDescent="0.25">
      <c r="A128" s="30" t="s">
        <v>3</v>
      </c>
      <c r="B128" s="35" t="s">
        <v>8</v>
      </c>
      <c r="C128" s="31">
        <f>INDEX('Saturation Data'!$I$2:$W$236,MATCH(LEFT($A$1,2)&amp;$H128&amp;$I128,'Saturation Data'!$B$2:$B$236,0),MATCH(A116,'Saturation Data'!$I$1:$V$1,0))</f>
        <v>5.2641056319457733E-3</v>
      </c>
      <c r="D128" s="32">
        <f>INDEX('UEC Data'!$I$2:$W$236,MATCH(LEFT($A$1,2)&amp;$H128&amp;$I128,'UEC Data'!$B$2:$B$236,0),MATCH(A116,'UEC Data'!$I$1:$V$1,0))</f>
        <v>1.8992690010772975</v>
      </c>
      <c r="E128" s="33">
        <f t="shared" si="11"/>
        <v>9.9979526451510238E-3</v>
      </c>
      <c r="F128" s="34">
        <f>E128*C117</f>
        <v>0.31506986395163267</v>
      </c>
      <c r="G128" s="21"/>
      <c r="H128" s="30" t="s">
        <v>3</v>
      </c>
      <c r="I128" s="35" t="s">
        <v>8</v>
      </c>
      <c r="J128" s="31">
        <f>INDEX('Saturation Data'!$I$2:$W$236,MATCH(LEFT($H$1,2)&amp;$H128&amp;$I128,'Saturation Data'!$B$2:$B$236,0),MATCH(H116,'Saturation Data'!$I$1:$V$1,0))</f>
        <v>6.9284223896191799E-3</v>
      </c>
      <c r="K128" s="32">
        <f>INDEX('UEC Data'!$I$2:$W$236,MATCH(LEFT($H$1,2)&amp;$H128&amp;$I128,'UEC Data'!$B$2:$B$236,0),MATCH(H116,'UEC Data'!$I$1:$V$1,0))</f>
        <v>1.7022255266433426</v>
      </c>
      <c r="L128" s="33">
        <f t="shared" si="12"/>
        <v>1.1793737450977034E-2</v>
      </c>
      <c r="M128" s="34">
        <f>L128*J117</f>
        <v>3.204382319565699E-2</v>
      </c>
      <c r="N128" s="21"/>
      <c r="O128" s="30" t="s">
        <v>3</v>
      </c>
      <c r="P128" s="35" t="s">
        <v>8</v>
      </c>
      <c r="Q128" s="31">
        <f>INDEX('Saturation Data'!$I$2:$W$236,MATCH(LEFT($O$1,2)&amp;$H128&amp;$I128,'Saturation Data'!$B$2:$B$236,0),MATCH(O116,'Saturation Data'!$I$1:$V$1,0))</f>
        <v>5.2641056319457733E-3</v>
      </c>
      <c r="R128" s="32">
        <f>INDEX('UEC Data'!$I$2:$W$236,MATCH(LEFT($O$1,2)&amp;$H128&amp;$I128,'UEC Data'!$B$2:$B$236,0),MATCH(O116,'UEC Data'!$I$1:$V$1,0))</f>
        <v>1.6874135132175236</v>
      </c>
      <c r="S128" s="33">
        <f t="shared" si="13"/>
        <v>8.8827229783497701E-3</v>
      </c>
      <c r="T128" s="34">
        <f>S128*Q117</f>
        <v>1.6668356981031914E-2</v>
      </c>
      <c r="U128" s="21"/>
      <c r="V128" s="30" t="s">
        <v>3</v>
      </c>
      <c r="W128" s="35" t="s">
        <v>8</v>
      </c>
      <c r="X128" s="31">
        <f>INDEX('Saturation Data'!$I$2:$W$236,MATCH(LEFT($V$1,2)&amp;$H128&amp;$I128,'Saturation Data'!$B$2:$B$236,0),MATCH(V116,'Saturation Data'!$I$1:$V$1,0))</f>
        <v>5.2641056319457733E-3</v>
      </c>
      <c r="Y128" s="32">
        <f>INDEX('UEC Data'!$I$2:$W$236,MATCH(LEFT($V$1,2)&amp;$H128&amp;$I128,'UEC Data'!$B$2:$B$236,0),MATCH(V116,'UEC Data'!$I$1:$V$1,0))</f>
        <v>1.7254430482363632</v>
      </c>
      <c r="Z128" s="33">
        <f t="shared" si="14"/>
        <v>9.0829144678227225E-3</v>
      </c>
      <c r="AA128" s="34">
        <f>Z128*X117</f>
        <v>8.2059380563615347E-3</v>
      </c>
      <c r="AB128" s="21"/>
      <c r="AC128" s="30" t="s">
        <v>3</v>
      </c>
      <c r="AD128" s="35" t="s">
        <v>8</v>
      </c>
      <c r="AE128" s="31">
        <f>INDEX('Saturation Data'!$I$2:$W$236,MATCH(LEFT($AC$1,2)&amp;$H128&amp;$I128,'Saturation Data'!$B$2:$B$236,0),MATCH(AC116,'Saturation Data'!$I$1:$V$1,0))</f>
        <v>6.9284223896191799E-3</v>
      </c>
      <c r="AF128" s="32">
        <f>INDEX('UEC Data'!$I$2:$W$236,MATCH(LEFT($AC$1,2)&amp;$H128&amp;$I128,'UEC Data'!$B$2:$B$236,0),MATCH(AC116,'UEC Data'!$I$1:$V$1,0))</f>
        <v>1.9274593742259298</v>
      </c>
      <c r="AG128" s="33">
        <f t="shared" si="15"/>
        <v>1.3354252683468305E-2</v>
      </c>
      <c r="AH128" s="34">
        <f>AG128*AE117</f>
        <v>4.8563824465182714E-3</v>
      </c>
      <c r="AI128" s="21"/>
    </row>
    <row r="129" spans="1:35" outlineLevel="1" x14ac:dyDescent="0.25">
      <c r="A129" s="30" t="s">
        <v>3</v>
      </c>
      <c r="B129" s="35" t="s">
        <v>10</v>
      </c>
      <c r="C129" s="31">
        <f>INDEX('Saturation Data'!$I$2:$W$236,MATCH(LEFT($A$1,2)&amp;$H129&amp;$I129,'Saturation Data'!$B$2:$B$236,0),MATCH(A116,'Saturation Data'!$I$1:$V$1,0))</f>
        <v>0.16670974490690069</v>
      </c>
      <c r="D129" s="32">
        <f>INDEX('UEC Data'!$I$2:$W$236,MATCH(LEFT($A$1,2)&amp;$H129&amp;$I129,'UEC Data'!$B$2:$B$236,0),MATCH(A116,'UEC Data'!$I$1:$V$1,0))</f>
        <v>1.8992690010772975</v>
      </c>
      <c r="E129" s="33">
        <f t="shared" si="11"/>
        <v>0.31662665067918033</v>
      </c>
      <c r="F129" s="34">
        <f>E129*C117</f>
        <v>9.9779944248219188</v>
      </c>
      <c r="G129" s="21"/>
      <c r="H129" s="30" t="s">
        <v>3</v>
      </c>
      <c r="I129" s="35" t="s">
        <v>10</v>
      </c>
      <c r="J129" s="31">
        <f>INDEX('Saturation Data'!$I$2:$W$236,MATCH(LEFT($H$1,2)&amp;$H129&amp;$I129,'Saturation Data'!$B$2:$B$236,0),MATCH(H116,'Saturation Data'!$I$1:$V$1,0))</f>
        <v>4.0747280353164848E-2</v>
      </c>
      <c r="K129" s="32">
        <f>INDEX('UEC Data'!$I$2:$W$236,MATCH(LEFT($H$1,2)&amp;$H129&amp;$I129,'UEC Data'!$B$2:$B$236,0),MATCH(H116,'UEC Data'!$I$1:$V$1,0))</f>
        <v>1.7022255266433426</v>
      </c>
      <c r="L129" s="33">
        <f t="shared" si="12"/>
        <v>6.9361060758449958E-2</v>
      </c>
      <c r="M129" s="34">
        <f>L129*J117</f>
        <v>0.18845540498469085</v>
      </c>
      <c r="N129" s="21"/>
      <c r="O129" s="30" t="s">
        <v>3</v>
      </c>
      <c r="P129" s="35" t="s">
        <v>10</v>
      </c>
      <c r="Q129" s="31">
        <f>INDEX('Saturation Data'!$I$2:$W$236,MATCH(LEFT($O$1,2)&amp;$H129&amp;$I129,'Saturation Data'!$B$2:$B$236,0),MATCH(O116,'Saturation Data'!$I$1:$V$1,0))</f>
        <v>0.16670974490690069</v>
      </c>
      <c r="R129" s="32">
        <f>INDEX('UEC Data'!$I$2:$W$236,MATCH(LEFT($O$1,2)&amp;$H129&amp;$I129,'UEC Data'!$B$2:$B$236,0),MATCH(O116,'UEC Data'!$I$1:$V$1,0))</f>
        <v>1.6874135132175236</v>
      </c>
      <c r="S129" s="33">
        <f t="shared" si="13"/>
        <v>0.28130827634095046</v>
      </c>
      <c r="T129" s="34">
        <f>S129*Q117</f>
        <v>0.52787267859172249</v>
      </c>
      <c r="U129" s="21"/>
      <c r="V129" s="30" t="s">
        <v>3</v>
      </c>
      <c r="W129" s="35" t="s">
        <v>10</v>
      </c>
      <c r="X129" s="31">
        <f>INDEX('Saturation Data'!$I$2:$W$236,MATCH(LEFT($V$1,2)&amp;$H129&amp;$I129,'Saturation Data'!$B$2:$B$236,0),MATCH(V116,'Saturation Data'!$I$1:$V$1,0))</f>
        <v>0.16670974490690069</v>
      </c>
      <c r="Y129" s="32">
        <f>INDEX('UEC Data'!$I$2:$W$236,MATCH(LEFT($V$1,2)&amp;$H129&amp;$I129,'UEC Data'!$B$2:$B$236,0),MATCH(V116,'UEC Data'!$I$1:$V$1,0))</f>
        <v>1.7254430482363632</v>
      </c>
      <c r="Z129" s="33">
        <f t="shared" si="14"/>
        <v>0.28764817042286922</v>
      </c>
      <c r="AA129" s="34">
        <f>Z129*X117</f>
        <v>0.2598750738959244</v>
      </c>
      <c r="AB129" s="21"/>
      <c r="AC129" s="30" t="s">
        <v>3</v>
      </c>
      <c r="AD129" s="35" t="s">
        <v>10</v>
      </c>
      <c r="AE129" s="31">
        <f>INDEX('Saturation Data'!$I$2:$W$236,MATCH(LEFT($AC$1,2)&amp;$H129&amp;$I129,'Saturation Data'!$B$2:$B$236,0),MATCH(AC116,'Saturation Data'!$I$1:$V$1,0))</f>
        <v>4.0747280353164848E-2</v>
      </c>
      <c r="AF129" s="32">
        <f>INDEX('UEC Data'!$I$2:$W$236,MATCH(LEFT($AC$1,2)&amp;$H129&amp;$I129,'UEC Data'!$B$2:$B$236,0),MATCH(AC116,'UEC Data'!$I$1:$V$1,0))</f>
        <v>1.9274593742259298</v>
      </c>
      <c r="AG129" s="33">
        <f t="shared" si="15"/>
        <v>7.8538727490919641E-2</v>
      </c>
      <c r="AH129" s="34">
        <f>AG129*AE117</f>
        <v>2.8561246113827841E-2</v>
      </c>
      <c r="AI129" s="21"/>
    </row>
    <row r="130" spans="1:35" outlineLevel="1" x14ac:dyDescent="0.25">
      <c r="A130" s="30" t="s">
        <v>3</v>
      </c>
      <c r="B130" s="35" t="s">
        <v>11</v>
      </c>
      <c r="C130" s="31">
        <f>INDEX('Saturation Data'!$I$2:$W$236,MATCH(LEFT($A$1,2)&amp;$H130&amp;$I130,'Saturation Data'!$B$2:$B$236,0),MATCH(A116,'Saturation Data'!$I$1:$V$1,0))</f>
        <v>0</v>
      </c>
      <c r="D130" s="32">
        <f>INDEX('UEC Data'!$I$2:$W$236,MATCH(LEFT($A$1,2)&amp;$H130&amp;$I130,'UEC Data'!$B$2:$B$236,0),MATCH(A116,'UEC Data'!$I$1:$V$1,0))</f>
        <v>1.763260807532038</v>
      </c>
      <c r="E130" s="33">
        <f t="shared" si="11"/>
        <v>0</v>
      </c>
      <c r="F130" s="34">
        <f>E130*C117</f>
        <v>0</v>
      </c>
      <c r="G130" s="21"/>
      <c r="H130" s="30" t="s">
        <v>3</v>
      </c>
      <c r="I130" s="35" t="s">
        <v>11</v>
      </c>
      <c r="J130" s="31">
        <f>INDEX('Saturation Data'!$I$2:$W$236,MATCH(LEFT($H$1,2)&amp;$H130&amp;$I130,'Saturation Data'!$B$2:$B$236,0),MATCH(H116,'Saturation Data'!$I$1:$V$1,0))</f>
        <v>0</v>
      </c>
      <c r="K130" s="32">
        <f>INDEX('UEC Data'!$I$2:$W$236,MATCH(LEFT($H$1,2)&amp;$H130&amp;$I130,'UEC Data'!$B$2:$B$236,0),MATCH(H116,'UEC Data'!$I$1:$V$1,0))</f>
        <v>1.49470126954626</v>
      </c>
      <c r="L130" s="33">
        <f t="shared" si="12"/>
        <v>0</v>
      </c>
      <c r="M130" s="34">
        <f>L130*J117</f>
        <v>0</v>
      </c>
      <c r="N130" s="21"/>
      <c r="O130" s="30" t="s">
        <v>3</v>
      </c>
      <c r="P130" s="35" t="s">
        <v>11</v>
      </c>
      <c r="Q130" s="31">
        <f>INDEX('Saturation Data'!$I$2:$W$236,MATCH(LEFT($O$1,2)&amp;$H130&amp;$I130,'Saturation Data'!$B$2:$B$236,0),MATCH(O116,'Saturation Data'!$I$1:$V$1,0))</f>
        <v>0</v>
      </c>
      <c r="R130" s="32">
        <f>INDEX('UEC Data'!$I$2:$W$236,MATCH(LEFT($O$1,2)&amp;$H130&amp;$I130,'UEC Data'!$B$2:$B$236,0),MATCH(O116,'UEC Data'!$I$1:$V$1,0))</f>
        <v>1.5665946507482829</v>
      </c>
      <c r="S130" s="33">
        <f t="shared" si="13"/>
        <v>0</v>
      </c>
      <c r="T130" s="34">
        <f>S130*Q117</f>
        <v>0</v>
      </c>
      <c r="U130" s="21"/>
      <c r="V130" s="30" t="s">
        <v>3</v>
      </c>
      <c r="W130" s="35" t="s">
        <v>11</v>
      </c>
      <c r="X130" s="31">
        <f>INDEX('Saturation Data'!$I$2:$W$236,MATCH(LEFT($V$1,2)&amp;$H130&amp;$I130,'Saturation Data'!$B$2:$B$236,0),MATCH(V116,'Saturation Data'!$I$1:$V$1,0))</f>
        <v>0</v>
      </c>
      <c r="Y130" s="32">
        <f>INDEX('UEC Data'!$I$2:$W$236,MATCH(LEFT($V$1,2)&amp;$H130&amp;$I130,'UEC Data'!$B$2:$B$236,0),MATCH(V116,'UEC Data'!$I$1:$V$1,0))</f>
        <v>1.6018835377026854</v>
      </c>
      <c r="Z130" s="33">
        <f t="shared" si="14"/>
        <v>0</v>
      </c>
      <c r="AA130" s="34">
        <f>Z130*X117</f>
        <v>0</v>
      </c>
      <c r="AB130" s="21"/>
      <c r="AC130" s="30" t="s">
        <v>3</v>
      </c>
      <c r="AD130" s="35" t="s">
        <v>11</v>
      </c>
      <c r="AE130" s="31">
        <f>INDEX('Saturation Data'!$I$2:$W$236,MATCH(LEFT($AC$1,2)&amp;$H130&amp;$I130,'Saturation Data'!$B$2:$B$236,0),MATCH(AC116,'Saturation Data'!$I$1:$V$1,0))</f>
        <v>0</v>
      </c>
      <c r="AF130" s="32">
        <f>INDEX('UEC Data'!$I$2:$W$236,MATCH(LEFT($AC$1,2)&amp;$H130&amp;$I130,'UEC Data'!$B$2:$B$236,0),MATCH(AC116,'UEC Data'!$I$1:$V$1,0))</f>
        <v>1.6924600824349347</v>
      </c>
      <c r="AG130" s="33">
        <f t="shared" si="15"/>
        <v>0</v>
      </c>
      <c r="AH130" s="34">
        <f>AG130*AE117</f>
        <v>0</v>
      </c>
      <c r="AI130" s="21"/>
    </row>
    <row r="131" spans="1:35" outlineLevel="1" x14ac:dyDescent="0.25">
      <c r="A131" s="30" t="s">
        <v>12</v>
      </c>
      <c r="B131" s="35" t="s">
        <v>13</v>
      </c>
      <c r="C131" s="31">
        <f>INDEX('Saturation Data'!$I$2:$W$236,MATCH(LEFT($A$1,2)&amp;$H131&amp;$I131,'Saturation Data'!$B$2:$B$236,0),MATCH(A116,'Saturation Data'!$I$1:$V$1,0))</f>
        <v>0.2733772605106895</v>
      </c>
      <c r="D131" s="32">
        <f>INDEX('UEC Data'!$I$2:$W$236,MATCH(LEFT($A$1,2)&amp;$H131&amp;$I131,'UEC Data'!$B$2:$B$236,0),MATCH(A116,'UEC Data'!$I$1:$V$1,0))</f>
        <v>0.47811750736272729</v>
      </c>
      <c r="E131" s="33">
        <f t="shared" si="11"/>
        <v>0.13070645436502179</v>
      </c>
      <c r="F131" s="34">
        <f>E131*C117</f>
        <v>4.1190097869047895</v>
      </c>
      <c r="G131" s="21"/>
      <c r="H131" s="30" t="s">
        <v>12</v>
      </c>
      <c r="I131" s="35" t="s">
        <v>13</v>
      </c>
      <c r="J131" s="31">
        <f>INDEX('Saturation Data'!$I$2:$W$236,MATCH(LEFT($H$1,2)&amp;$H131&amp;$I131,'Saturation Data'!$B$2:$B$236,0),MATCH(H116,'Saturation Data'!$I$1:$V$1,0))</f>
        <v>1.2693549803505766E-2</v>
      </c>
      <c r="K131" s="32">
        <f>INDEX('UEC Data'!$I$2:$W$236,MATCH(LEFT($H$1,2)&amp;$H131&amp;$I131,'UEC Data'!$B$2:$B$236,0),MATCH(H116,'UEC Data'!$I$1:$V$1,0))</f>
        <v>0.947638197081208</v>
      </c>
      <c r="L131" s="33">
        <f t="shared" si="12"/>
        <v>1.2028892650354726E-2</v>
      </c>
      <c r="M131" s="34">
        <f>L131*J117</f>
        <v>3.2682744628639543E-2</v>
      </c>
      <c r="N131" s="21"/>
      <c r="O131" s="30" t="s">
        <v>12</v>
      </c>
      <c r="P131" s="35" t="s">
        <v>13</v>
      </c>
      <c r="Q131" s="31">
        <f>INDEX('Saturation Data'!$I$2:$W$236,MATCH(LEFT($O$1,2)&amp;$H131&amp;$I131,'Saturation Data'!$B$2:$B$236,0),MATCH(O116,'Saturation Data'!$I$1:$V$1,0))</f>
        <v>0.2733772605106895</v>
      </c>
      <c r="R131" s="32">
        <f>INDEX('UEC Data'!$I$2:$W$236,MATCH(LEFT($O$1,2)&amp;$H131&amp;$I131,'UEC Data'!$B$2:$B$236,0),MATCH(O116,'UEC Data'!$I$1:$V$1,0))</f>
        <v>0.7274741588606225</v>
      </c>
      <c r="S131" s="33">
        <f t="shared" si="13"/>
        <v>0.1988748926416351</v>
      </c>
      <c r="T131" s="34">
        <f>S131*Q117</f>
        <v>0.37318710863715521</v>
      </c>
      <c r="U131" s="21"/>
      <c r="V131" s="30" t="s">
        <v>12</v>
      </c>
      <c r="W131" s="35" t="s">
        <v>13</v>
      </c>
      <c r="X131" s="31">
        <f>INDEX('Saturation Data'!$I$2:$W$236,MATCH(LEFT($V$1,2)&amp;$H131&amp;$I131,'Saturation Data'!$B$2:$B$236,0),MATCH(V116,'Saturation Data'!$I$1:$V$1,0))</f>
        <v>0.2733772605106895</v>
      </c>
      <c r="Y131" s="32">
        <f>INDEX('UEC Data'!$I$2:$W$236,MATCH(LEFT($V$1,2)&amp;$H131&amp;$I131,'UEC Data'!$B$2:$B$236,0),MATCH(V116,'UEC Data'!$I$1:$V$1,0))</f>
        <v>0.70992687139842159</v>
      </c>
      <c r="Z131" s="33">
        <f t="shared" si="14"/>
        <v>0.19407786326582507</v>
      </c>
      <c r="AA131" s="34">
        <f>Z131*X117</f>
        <v>0.17533919643439363</v>
      </c>
      <c r="AB131" s="21"/>
      <c r="AC131" s="30" t="s">
        <v>12</v>
      </c>
      <c r="AD131" s="35" t="s">
        <v>13</v>
      </c>
      <c r="AE131" s="31">
        <f>INDEX('Saturation Data'!$I$2:$W$236,MATCH(LEFT($AC$1,2)&amp;$H131&amp;$I131,'Saturation Data'!$B$2:$B$236,0),MATCH(AC116,'Saturation Data'!$I$1:$V$1,0))</f>
        <v>1.2693549803505766E-2</v>
      </c>
      <c r="AF131" s="32">
        <f>INDEX('UEC Data'!$I$2:$W$236,MATCH(LEFT($AC$1,2)&amp;$H131&amp;$I131,'UEC Data'!$B$2:$B$236,0),MATCH(AC116,'UEC Data'!$I$1:$V$1,0))</f>
        <v>0.75595288035798947</v>
      </c>
      <c r="AG131" s="33">
        <f t="shared" si="15"/>
        <v>9.5957255359277755E-3</v>
      </c>
      <c r="AH131" s="34">
        <f>AG131*AE117</f>
        <v>3.4895635239832763E-3</v>
      </c>
      <c r="AI131" s="21"/>
    </row>
    <row r="132" spans="1:35" outlineLevel="1" x14ac:dyDescent="0.25">
      <c r="A132" s="30" t="s">
        <v>12</v>
      </c>
      <c r="B132" s="35" t="s">
        <v>14</v>
      </c>
      <c r="C132" s="31">
        <f>INDEX('Saturation Data'!$I$2:$W$236,MATCH(LEFT($A$1,2)&amp;$H132&amp;$I132,'Saturation Data'!$B$2:$B$236,0),MATCH(A116,'Saturation Data'!$I$1:$V$1,0))</f>
        <v>0</v>
      </c>
      <c r="D132" s="32">
        <f>INDEX('UEC Data'!$I$2:$W$236,MATCH(LEFT($A$1,2)&amp;$H132&amp;$I132,'UEC Data'!$B$2:$B$236,0),MATCH(A116,'UEC Data'!$I$1:$V$1,0))</f>
        <v>0.45535000701212119</v>
      </c>
      <c r="E132" s="33">
        <f t="shared" si="11"/>
        <v>0</v>
      </c>
      <c r="F132" s="34">
        <f>E132*C117</f>
        <v>0</v>
      </c>
      <c r="G132" s="21"/>
      <c r="H132" s="30" t="s">
        <v>12</v>
      </c>
      <c r="I132" s="35" t="s">
        <v>14</v>
      </c>
      <c r="J132" s="31">
        <f>INDEX('Saturation Data'!$I$2:$W$236,MATCH(LEFT($H$1,2)&amp;$H132&amp;$I132,'Saturation Data'!$B$2:$B$236,0),MATCH(H116,'Saturation Data'!$I$1:$V$1,0))</f>
        <v>0.1484298877734333</v>
      </c>
      <c r="K132" s="32">
        <f>INDEX('UEC Data'!$I$2:$W$236,MATCH(LEFT($H$1,2)&amp;$H132&amp;$I132,'UEC Data'!$B$2:$B$236,0),MATCH(H116,'UEC Data'!$I$1:$V$1,0))</f>
        <v>0.9025125686487695</v>
      </c>
      <c r="L132" s="33">
        <f t="shared" si="12"/>
        <v>0.13395983927864988</v>
      </c>
      <c r="M132" s="34">
        <f>L132*J117</f>
        <v>0.36397159280564367</v>
      </c>
      <c r="N132" s="21"/>
      <c r="O132" s="30" t="s">
        <v>12</v>
      </c>
      <c r="P132" s="35" t="s">
        <v>14</v>
      </c>
      <c r="Q132" s="31">
        <f>INDEX('Saturation Data'!$I$2:$W$236,MATCH(LEFT($O$1,2)&amp;$H132&amp;$I132,'Saturation Data'!$B$2:$B$236,0),MATCH(O116,'Saturation Data'!$I$1:$V$1,0))</f>
        <v>0</v>
      </c>
      <c r="R132" s="32">
        <f>INDEX('UEC Data'!$I$2:$W$236,MATCH(LEFT($O$1,2)&amp;$H132&amp;$I132,'UEC Data'!$B$2:$B$236,0),MATCH(O116,'UEC Data'!$I$1:$V$1,0))</f>
        <v>0.69283253224821184</v>
      </c>
      <c r="S132" s="33">
        <f t="shared" si="13"/>
        <v>0</v>
      </c>
      <c r="T132" s="34">
        <f>S132*Q117</f>
        <v>0</v>
      </c>
      <c r="U132" s="21"/>
      <c r="V132" s="30" t="s">
        <v>12</v>
      </c>
      <c r="W132" s="35" t="s">
        <v>14</v>
      </c>
      <c r="X132" s="31">
        <f>INDEX('Saturation Data'!$I$2:$W$236,MATCH(LEFT($V$1,2)&amp;$H132&amp;$I132,'Saturation Data'!$B$2:$B$236,0),MATCH(V116,'Saturation Data'!$I$1:$V$1,0))</f>
        <v>0</v>
      </c>
      <c r="Y132" s="32">
        <f>INDEX('UEC Data'!$I$2:$W$236,MATCH(LEFT($V$1,2)&amp;$H132&amp;$I132,'UEC Data'!$B$2:$B$236,0),MATCH(V116,'UEC Data'!$I$1:$V$1,0))</f>
        <v>0.67612082990325861</v>
      </c>
      <c r="Z132" s="33">
        <f t="shared" si="14"/>
        <v>0</v>
      </c>
      <c r="AA132" s="34">
        <f>Z132*X117</f>
        <v>0</v>
      </c>
      <c r="AB132" s="21"/>
      <c r="AC132" s="30" t="s">
        <v>12</v>
      </c>
      <c r="AD132" s="35" t="s">
        <v>14</v>
      </c>
      <c r="AE132" s="31">
        <f>INDEX('Saturation Data'!$I$2:$W$236,MATCH(LEFT($AC$1,2)&amp;$H132&amp;$I132,'Saturation Data'!$B$2:$B$236,0),MATCH(AC116,'Saturation Data'!$I$1:$V$1,0))</f>
        <v>0.1484298877734333</v>
      </c>
      <c r="AF132" s="32">
        <f>INDEX('UEC Data'!$I$2:$W$236,MATCH(LEFT($AC$1,2)&amp;$H132&amp;$I132,'UEC Data'!$B$2:$B$236,0),MATCH(AC116,'UEC Data'!$I$1:$V$1,0))</f>
        <v>0.71995512415046614</v>
      </c>
      <c r="AG132" s="33">
        <f t="shared" si="15"/>
        <v>0.10686285827956193</v>
      </c>
      <c r="AH132" s="34">
        <f>AG132*AE117</f>
        <v>3.8861546312964526E-2</v>
      </c>
      <c r="AI132" s="21"/>
    </row>
    <row r="133" spans="1:35" outlineLevel="1" x14ac:dyDescent="0.25">
      <c r="A133" s="30" t="s">
        <v>12</v>
      </c>
      <c r="B133" s="35" t="s">
        <v>8</v>
      </c>
      <c r="C133" s="31">
        <f>INDEX('Saturation Data'!$I$2:$W$236,MATCH(LEFT($A$1,2)&amp;$H133&amp;$I133,'Saturation Data'!$B$2:$B$236,0),MATCH(A116,'Saturation Data'!$I$1:$V$1,0))</f>
        <v>5.2641056319457716E-3</v>
      </c>
      <c r="D133" s="32">
        <f>INDEX('UEC Data'!$I$2:$W$236,MATCH(LEFT($A$1,2)&amp;$H133&amp;$I133,'UEC Data'!$B$2:$B$236,0),MATCH(A116,'UEC Data'!$I$1:$V$1,0))</f>
        <v>0.36826951869384233</v>
      </c>
      <c r="E133" s="33">
        <f t="shared" si="11"/>
        <v>1.938609647430214E-3</v>
      </c>
      <c r="F133" s="34">
        <f>E133*C117</f>
        <v>6.1092255539677412E-2</v>
      </c>
      <c r="G133" s="21"/>
      <c r="H133" s="30" t="s">
        <v>12</v>
      </c>
      <c r="I133" s="35" t="s">
        <v>8</v>
      </c>
      <c r="J133" s="31">
        <f>INDEX('Saturation Data'!$I$2:$W$236,MATCH(LEFT($H$1,2)&amp;$H133&amp;$I133,'Saturation Data'!$B$2:$B$236,0),MATCH(H116,'Saturation Data'!$I$1:$V$1,0))</f>
        <v>6.9284223896191799E-3</v>
      </c>
      <c r="K133" s="32">
        <f>INDEX('UEC Data'!$I$2:$W$236,MATCH(LEFT($H$1,2)&amp;$H133&amp;$I133,'UEC Data'!$B$2:$B$236,0),MATCH(H116,'UEC Data'!$I$1:$V$1,0))</f>
        <v>0.68617915762414561</v>
      </c>
      <c r="L133" s="33">
        <f t="shared" si="12"/>
        <v>4.754139038973159E-3</v>
      </c>
      <c r="M133" s="34">
        <f>L133*J117</f>
        <v>1.2917091926597544E-2</v>
      </c>
      <c r="N133" s="21"/>
      <c r="O133" s="30" t="s">
        <v>12</v>
      </c>
      <c r="P133" s="35" t="s">
        <v>8</v>
      </c>
      <c r="Q133" s="31">
        <f>INDEX('Saturation Data'!$I$2:$W$236,MATCH(LEFT($O$1,2)&amp;$H133&amp;$I133,'Saturation Data'!$B$2:$B$236,0),MATCH(O116,'Saturation Data'!$I$1:$V$1,0))</f>
        <v>5.2641056319457716E-3</v>
      </c>
      <c r="R133" s="32">
        <f>INDEX('UEC Data'!$I$2:$W$236,MATCH(LEFT($O$1,2)&amp;$H133&amp;$I133,'UEC Data'!$B$2:$B$236,0),MATCH(O116,'UEC Data'!$I$1:$V$1,0))</f>
        <v>0.56656260911549261</v>
      </c>
      <c r="S133" s="33">
        <f t="shared" si="13"/>
        <v>2.9824454214947556E-3</v>
      </c>
      <c r="T133" s="34">
        <f>S133*Q117</f>
        <v>5.5965344279096663E-3</v>
      </c>
      <c r="U133" s="21"/>
      <c r="V133" s="30" t="s">
        <v>12</v>
      </c>
      <c r="W133" s="35" t="s">
        <v>8</v>
      </c>
      <c r="X133" s="31">
        <f>INDEX('Saturation Data'!$I$2:$W$236,MATCH(LEFT($V$1,2)&amp;$H133&amp;$I133,'Saturation Data'!$B$2:$B$236,0),MATCH(V116,'Saturation Data'!$I$1:$V$1,0))</f>
        <v>5.2641056319457716E-3</v>
      </c>
      <c r="Y133" s="32">
        <f>INDEX('UEC Data'!$I$2:$W$236,MATCH(LEFT($V$1,2)&amp;$H133&amp;$I133,'UEC Data'!$B$2:$B$236,0),MATCH(V116,'UEC Data'!$I$1:$V$1,0))</f>
        <v>0.55984979284348479</v>
      </c>
      <c r="Z133" s="33">
        <f t="shared" si="14"/>
        <v>2.9471084475510617E-3</v>
      </c>
      <c r="AA133" s="34">
        <f>Z133*X117</f>
        <v>2.6625583067701117E-3</v>
      </c>
      <c r="AB133" s="21"/>
      <c r="AC133" s="30" t="s">
        <v>12</v>
      </c>
      <c r="AD133" s="35" t="s">
        <v>8</v>
      </c>
      <c r="AE133" s="31">
        <f>INDEX('Saturation Data'!$I$2:$W$236,MATCH(LEFT($AC$1,2)&amp;$H133&amp;$I133,'Saturation Data'!$B$2:$B$236,0),MATCH(AC116,'Saturation Data'!$I$1:$V$1,0))</f>
        <v>6.9284223896191799E-3</v>
      </c>
      <c r="AF133" s="32">
        <f>INDEX('UEC Data'!$I$2:$W$236,MATCH(LEFT($AC$1,2)&amp;$H133&amp;$I133,'UEC Data'!$B$2:$B$236,0),MATCH(AC116,'UEC Data'!$I$1:$V$1,0))</f>
        <v>0.55268756357343063</v>
      </c>
      <c r="AG133" s="33">
        <f t="shared" si="15"/>
        <v>3.8292528899262308E-3</v>
      </c>
      <c r="AH133" s="34">
        <f>AG133*AE117</f>
        <v>1.3925389131612088E-3</v>
      </c>
      <c r="AI133" s="21"/>
    </row>
    <row r="134" spans="1:35" outlineLevel="1" x14ac:dyDescent="0.25">
      <c r="A134" s="30" t="s">
        <v>12</v>
      </c>
      <c r="B134" s="35" t="s">
        <v>10</v>
      </c>
      <c r="C134" s="31">
        <f>INDEX('Saturation Data'!$I$2:$W$236,MATCH(LEFT($A$1,2)&amp;$H134&amp;$I134,'Saturation Data'!$B$2:$B$236,0),MATCH(A116,'Saturation Data'!$I$1:$V$1,0))</f>
        <v>0.16670974490690069</v>
      </c>
      <c r="D134" s="32">
        <f>INDEX('UEC Data'!$I$2:$W$236,MATCH(LEFT($A$1,2)&amp;$H134&amp;$I134,'UEC Data'!$B$2:$B$236,0),MATCH(A116,'UEC Data'!$I$1:$V$1,0))</f>
        <v>0.40918835410426924</v>
      </c>
      <c r="E134" s="33">
        <f t="shared" si="11"/>
        <v>6.8215686131597272E-2</v>
      </c>
      <c r="F134" s="34">
        <f>E134*C117</f>
        <v>2.1497108169714649</v>
      </c>
      <c r="G134" s="21"/>
      <c r="H134" s="30" t="s">
        <v>12</v>
      </c>
      <c r="I134" s="35" t="s">
        <v>10</v>
      </c>
      <c r="J134" s="31">
        <f>INDEX('Saturation Data'!$I$2:$W$236,MATCH(LEFT($H$1,2)&amp;$H134&amp;$I134,'Saturation Data'!$B$2:$B$236,0),MATCH(H116,'Saturation Data'!$I$1:$V$1,0))</f>
        <v>4.0747280353164848E-2</v>
      </c>
      <c r="K134" s="32">
        <f>INDEX('UEC Data'!$I$2:$W$236,MATCH(LEFT($H$1,2)&amp;$H134&amp;$I134,'UEC Data'!$B$2:$B$236,0),MATCH(H116,'UEC Data'!$I$1:$V$1,0))</f>
        <v>0.7624212862490507</v>
      </c>
      <c r="L134" s="33">
        <f t="shared" si="12"/>
        <v>3.1066593898010617E-2</v>
      </c>
      <c r="M134" s="34">
        <f>L134*J117</f>
        <v>8.4408563977033294E-2</v>
      </c>
      <c r="N134" s="21"/>
      <c r="O134" s="30" t="s">
        <v>12</v>
      </c>
      <c r="P134" s="35" t="s">
        <v>10</v>
      </c>
      <c r="Q134" s="31">
        <f>INDEX('Saturation Data'!$I$2:$W$236,MATCH(LEFT($O$1,2)&amp;$H134&amp;$I134,'Saturation Data'!$B$2:$B$236,0),MATCH(O116,'Saturation Data'!$I$1:$V$1,0))</f>
        <v>0.16670974490690069</v>
      </c>
      <c r="R134" s="32">
        <f>INDEX('UEC Data'!$I$2:$W$236,MATCH(LEFT($O$1,2)&amp;$H134&amp;$I134,'UEC Data'!$B$2:$B$236,0),MATCH(O116,'UEC Data'!$I$1:$V$1,0))</f>
        <v>0.62951401012832509</v>
      </c>
      <c r="S134" s="33">
        <f t="shared" si="13"/>
        <v>0.10494612004381317</v>
      </c>
      <c r="T134" s="34">
        <f>S134*Q117</f>
        <v>0.19693053548197975</v>
      </c>
      <c r="U134" s="21"/>
      <c r="V134" s="30" t="s">
        <v>12</v>
      </c>
      <c r="W134" s="35" t="s">
        <v>10</v>
      </c>
      <c r="X134" s="31">
        <f>INDEX('Saturation Data'!$I$2:$W$236,MATCH(LEFT($V$1,2)&amp;$H134&amp;$I134,'Saturation Data'!$B$2:$B$236,0),MATCH(V116,'Saturation Data'!$I$1:$V$1,0))</f>
        <v>0.16670974490690069</v>
      </c>
      <c r="Y134" s="32">
        <f>INDEX('UEC Data'!$I$2:$W$236,MATCH(LEFT($V$1,2)&amp;$H134&amp;$I134,'UEC Data'!$B$2:$B$236,0),MATCH(V116,'UEC Data'!$I$1:$V$1,0))</f>
        <v>0.62205532538164976</v>
      </c>
      <c r="Z134" s="33">
        <f t="shared" si="14"/>
        <v>0.10370268461235393</v>
      </c>
      <c r="AA134" s="34">
        <f>Z134*X117</f>
        <v>9.3689950425280388E-2</v>
      </c>
      <c r="AB134" s="21"/>
      <c r="AC134" s="30" t="s">
        <v>12</v>
      </c>
      <c r="AD134" s="35" t="s">
        <v>10</v>
      </c>
      <c r="AE134" s="31">
        <f>INDEX('Saturation Data'!$I$2:$W$236,MATCH(LEFT($AC$1,2)&amp;$H134&amp;$I134,'Saturation Data'!$B$2:$B$236,0),MATCH(AC116,'Saturation Data'!$I$1:$V$1,0))</f>
        <v>4.0747280353164848E-2</v>
      </c>
      <c r="AF134" s="32">
        <f>INDEX('UEC Data'!$I$2:$W$236,MATCH(LEFT($AC$1,2)&amp;$H134&amp;$I134,'UEC Data'!$B$2:$B$236,0),MATCH(AC116,'UEC Data'!$I$1:$V$1,0))</f>
        <v>0.61409729285936732</v>
      </c>
      <c r="AG134" s="33">
        <f t="shared" si="15"/>
        <v>2.5022794556260219E-2</v>
      </c>
      <c r="AH134" s="34">
        <f>AG134*AE117</f>
        <v>9.0997424660302605E-3</v>
      </c>
      <c r="AI134" s="21"/>
    </row>
    <row r="135" spans="1:35" outlineLevel="1" x14ac:dyDescent="0.25">
      <c r="A135" s="30" t="s">
        <v>12</v>
      </c>
      <c r="B135" s="35" t="s">
        <v>11</v>
      </c>
      <c r="C135" s="31">
        <f>INDEX('Saturation Data'!$I$2:$W$236,MATCH(LEFT($A$1,2)&amp;$H135&amp;$I135,'Saturation Data'!$B$2:$B$236,0),MATCH(A116,'Saturation Data'!$I$1:$V$1,0))</f>
        <v>0</v>
      </c>
      <c r="D135" s="32">
        <f>INDEX('UEC Data'!$I$2:$W$236,MATCH(LEFT($A$1,2)&amp;$H135&amp;$I135,'UEC Data'!$B$2:$B$236,0),MATCH(A116,'UEC Data'!$I$1:$V$1,0))</f>
        <v>0.38293110875167274</v>
      </c>
      <c r="E135" s="33">
        <f t="shared" si="11"/>
        <v>0</v>
      </c>
      <c r="F135" s="34">
        <f>E135*C117</f>
        <v>0</v>
      </c>
      <c r="G135" s="21"/>
      <c r="H135" s="30" t="s">
        <v>12</v>
      </c>
      <c r="I135" s="35" t="s">
        <v>11</v>
      </c>
      <c r="J135" s="31">
        <f>INDEX('Saturation Data'!$I$2:$W$236,MATCH(LEFT($H$1,2)&amp;$H135&amp;$I135,'Saturation Data'!$B$2:$B$236,0),MATCH(H116,'Saturation Data'!$I$1:$V$1,0))</f>
        <v>0</v>
      </c>
      <c r="K135" s="32">
        <f>INDEX('UEC Data'!$I$2:$W$236,MATCH(LEFT($H$1,2)&amp;$H135&amp;$I135,'UEC Data'!$B$2:$B$236,0),MATCH(H116,'UEC Data'!$I$1:$V$1,0))</f>
        <v>0.69241879178347487</v>
      </c>
      <c r="L135" s="33">
        <f t="shared" si="12"/>
        <v>0</v>
      </c>
      <c r="M135" s="34">
        <f>L135*J117</f>
        <v>0</v>
      </c>
      <c r="N135" s="21"/>
      <c r="O135" s="30" t="s">
        <v>12</v>
      </c>
      <c r="P135" s="35" t="s">
        <v>11</v>
      </c>
      <c r="Q135" s="31">
        <f>INDEX('Saturation Data'!$I$2:$W$236,MATCH(LEFT($O$1,2)&amp;$H135&amp;$I135,'Saturation Data'!$B$2:$B$236,0),MATCH(O116,'Saturation Data'!$I$1:$V$1,0))</f>
        <v>0</v>
      </c>
      <c r="R135" s="32">
        <f>INDEX('UEC Data'!$I$2:$W$236,MATCH(LEFT($O$1,2)&amp;$H135&amp;$I135,'UEC Data'!$B$2:$B$236,0),MATCH(O116,'UEC Data'!$I$1:$V$1,0))</f>
        <v>0.5927690032663584</v>
      </c>
      <c r="S135" s="33">
        <f t="shared" si="13"/>
        <v>0</v>
      </c>
      <c r="T135" s="34">
        <f>S135*Q117</f>
        <v>0</v>
      </c>
      <c r="U135" s="21"/>
      <c r="V135" s="30" t="s">
        <v>12</v>
      </c>
      <c r="W135" s="35" t="s">
        <v>11</v>
      </c>
      <c r="X135" s="31">
        <f>INDEX('Saturation Data'!$I$2:$W$236,MATCH(LEFT($V$1,2)&amp;$H135&amp;$I135,'Saturation Data'!$B$2:$B$236,0),MATCH(V116,'Saturation Data'!$I$1:$V$1,0))</f>
        <v>0</v>
      </c>
      <c r="Y135" s="32">
        <f>INDEX('UEC Data'!$I$2:$W$236,MATCH(LEFT($V$1,2)&amp;$H135&amp;$I135,'UEC Data'!$B$2:$B$236,0),MATCH(V116,'UEC Data'!$I$1:$V$1,0))</f>
        <v>0.58331667782018748</v>
      </c>
      <c r="Z135" s="33">
        <f t="shared" si="14"/>
        <v>0</v>
      </c>
      <c r="AA135" s="34">
        <f>Z135*X117</f>
        <v>0</v>
      </c>
      <c r="AB135" s="21"/>
      <c r="AC135" s="30" t="s">
        <v>12</v>
      </c>
      <c r="AD135" s="35" t="s">
        <v>11</v>
      </c>
      <c r="AE135" s="31">
        <f>INDEX('Saturation Data'!$I$2:$W$236,MATCH(LEFT($AC$1,2)&amp;$H135&amp;$I135,'Saturation Data'!$B$2:$B$236,0),MATCH(AC116,'Saturation Data'!$I$1:$V$1,0))</f>
        <v>0</v>
      </c>
      <c r="AF135" s="32">
        <f>INDEX('UEC Data'!$I$2:$W$236,MATCH(LEFT($AC$1,2)&amp;$H135&amp;$I135,'UEC Data'!$B$2:$B$236,0),MATCH(AC116,'UEC Data'!$I$1:$V$1,0))</f>
        <v>0.5650082215131691</v>
      </c>
      <c r="AG135" s="33">
        <f t="shared" si="15"/>
        <v>0</v>
      </c>
      <c r="AH135" s="34">
        <f>AG135*AE117</f>
        <v>0</v>
      </c>
      <c r="AI135" s="21"/>
    </row>
    <row r="136" spans="1:35" outlineLevel="1" x14ac:dyDescent="0.25">
      <c r="A136" s="30" t="s">
        <v>15</v>
      </c>
      <c r="B136" s="35" t="s">
        <v>15</v>
      </c>
      <c r="C136" s="31">
        <f>INDEX('Saturation Data'!$I$2:$W$236,MATCH(LEFT($A$1,2)&amp;$H136&amp;$I136,'Saturation Data'!$B$2:$B$236,0),MATCH(A116,'Saturation Data'!$I$1:$V$1,0))</f>
        <v>1</v>
      </c>
      <c r="D136" s="32">
        <f>INDEX('UEC Data'!$I$2:$W$236,MATCH(LEFT($A$1,2)&amp;$H136&amp;$I136,'UEC Data'!$B$2:$B$236,0),MATCH(A116,'UEC Data'!$I$1:$V$1,0))</f>
        <v>3.0801735217697059</v>
      </c>
      <c r="E136" s="33">
        <f t="shared" si="11"/>
        <v>3.0801735217697059</v>
      </c>
      <c r="F136" s="34">
        <f>E136*C117</f>
        <v>97.066858275436758</v>
      </c>
      <c r="G136" s="21"/>
      <c r="H136" s="30" t="s">
        <v>15</v>
      </c>
      <c r="I136" s="35" t="s">
        <v>15</v>
      </c>
      <c r="J136" s="31">
        <f>INDEX('Saturation Data'!$I$2:$W$236,MATCH(LEFT($H$1,2)&amp;$H136&amp;$I136,'Saturation Data'!$B$2:$B$236,0),MATCH(H116,'Saturation Data'!$I$1:$V$1,0))</f>
        <v>1</v>
      </c>
      <c r="K136" s="32">
        <f>INDEX('UEC Data'!$I$2:$W$236,MATCH(LEFT($H$1,2)&amp;$H136&amp;$I136,'UEC Data'!$B$2:$B$236,0),MATCH(H116,'UEC Data'!$I$1:$V$1,0))</f>
        <v>2.7263949174209707</v>
      </c>
      <c r="L136" s="33">
        <f t="shared" si="12"/>
        <v>2.7263949174209707</v>
      </c>
      <c r="M136" s="34">
        <f>L136*J117</f>
        <v>7.4076701349781091</v>
      </c>
      <c r="N136" s="21"/>
      <c r="O136" s="30" t="s">
        <v>15</v>
      </c>
      <c r="P136" s="35" t="s">
        <v>15</v>
      </c>
      <c r="Q136" s="31">
        <f>INDEX('Saturation Data'!$I$2:$W$236,MATCH(LEFT($O$1,2)&amp;$H136&amp;$I136,'Saturation Data'!$B$2:$B$236,0),MATCH(O116,'Saturation Data'!$I$1:$V$1,0))</f>
        <v>1</v>
      </c>
      <c r="R136" s="32">
        <f>INDEX('UEC Data'!$I$2:$W$236,MATCH(LEFT($O$1,2)&amp;$H136&amp;$I136,'UEC Data'!$B$2:$B$236,0),MATCH(O116,'UEC Data'!$I$1:$V$1,0))</f>
        <v>3.0718598854060701</v>
      </c>
      <c r="S136" s="33">
        <f t="shared" si="13"/>
        <v>3.0718598854060701</v>
      </c>
      <c r="T136" s="34">
        <f>S136*Q117</f>
        <v>5.7643199377554621</v>
      </c>
      <c r="U136" s="21"/>
      <c r="V136" s="30" t="s">
        <v>15</v>
      </c>
      <c r="W136" s="35" t="s">
        <v>15</v>
      </c>
      <c r="X136" s="31">
        <f>INDEX('Saturation Data'!$I$2:$W$236,MATCH(LEFT($V$1,2)&amp;$H136&amp;$I136,'Saturation Data'!$B$2:$B$236,0),MATCH(V116,'Saturation Data'!$I$1:$V$1,0))</f>
        <v>1</v>
      </c>
      <c r="Y136" s="32">
        <f>INDEX('UEC Data'!$I$2:$W$236,MATCH(LEFT($V$1,2)&amp;$H136&amp;$I136,'UEC Data'!$B$2:$B$236,0),MATCH(V116,'UEC Data'!$I$1:$V$1,0))</f>
        <v>3.0748553399515242</v>
      </c>
      <c r="Z136" s="33">
        <f t="shared" si="14"/>
        <v>3.0748553399515242</v>
      </c>
      <c r="AA136" s="34">
        <f>Z136*X117</f>
        <v>2.7779709410786855</v>
      </c>
      <c r="AB136" s="21"/>
      <c r="AC136" s="30" t="s">
        <v>15</v>
      </c>
      <c r="AD136" s="35" t="s">
        <v>15</v>
      </c>
      <c r="AE136" s="31">
        <f>INDEX('Saturation Data'!$I$2:$W$236,MATCH(LEFT($AC$1,2)&amp;$H136&amp;$I136,'Saturation Data'!$B$2:$B$236,0),MATCH(AC116,'Saturation Data'!$I$1:$V$1,0))</f>
        <v>1</v>
      </c>
      <c r="AF136" s="32">
        <f>INDEX('UEC Data'!$I$2:$W$236,MATCH(LEFT($AC$1,2)&amp;$H136&amp;$I136,'UEC Data'!$B$2:$B$236,0),MATCH(AC116,'UEC Data'!$I$1:$V$1,0))</f>
        <v>2.4602807865966869</v>
      </c>
      <c r="AG136" s="33">
        <f t="shared" si="15"/>
        <v>2.4602807865966869</v>
      </c>
      <c r="AH136" s="34">
        <f>AG136*AE117</f>
        <v>0.89470108951324856</v>
      </c>
      <c r="AI136" s="21"/>
    </row>
    <row r="137" spans="1:35" outlineLevel="1" x14ac:dyDescent="0.25">
      <c r="A137" s="30" t="s">
        <v>16</v>
      </c>
      <c r="B137" s="35" t="s">
        <v>17</v>
      </c>
      <c r="C137" s="31">
        <f>INDEX('Saturation Data'!$I$2:$W$236,MATCH(LEFT($A$1,2)&amp;$H137&amp;$I137,'Saturation Data'!$B$2:$B$236,0),MATCH(A116,'Saturation Data'!$I$1:$V$1,0))</f>
        <v>0.38093166583980503</v>
      </c>
      <c r="D137" s="32">
        <f>INDEX('UEC Data'!$I$2:$W$236,MATCH(LEFT($A$1,2)&amp;$H137&amp;$I137,'UEC Data'!$B$2:$B$236,0),MATCH(A116,'UEC Data'!$I$1:$V$1,0))</f>
        <v>0.73956699999999997</v>
      </c>
      <c r="E137" s="33">
        <f t="shared" si="11"/>
        <v>0.2817244893101471</v>
      </c>
      <c r="F137" s="34">
        <f>E137*C117</f>
        <v>8.8781073154853321</v>
      </c>
      <c r="G137" s="21"/>
      <c r="H137" s="30" t="s">
        <v>16</v>
      </c>
      <c r="I137" s="35" t="s">
        <v>17</v>
      </c>
      <c r="J137" s="31">
        <f>INDEX('Saturation Data'!$I$2:$W$236,MATCH(LEFT($H$1,2)&amp;$H137&amp;$I137,'Saturation Data'!$B$2:$B$236,0),MATCH(H116,'Saturation Data'!$I$1:$V$1,0))</f>
        <v>0.57215700395408797</v>
      </c>
      <c r="K137" s="32">
        <f>INDEX('UEC Data'!$I$2:$W$236,MATCH(LEFT($H$1,2)&amp;$H137&amp;$I137,'UEC Data'!$B$2:$B$236,0),MATCH(H116,'UEC Data'!$I$1:$V$1,0))</f>
        <v>0.81637700000000002</v>
      </c>
      <c r="L137" s="33">
        <f t="shared" si="12"/>
        <v>0.46709581841702646</v>
      </c>
      <c r="M137" s="34">
        <f>L137*J117</f>
        <v>1.2691087861673516</v>
      </c>
      <c r="N137" s="21"/>
      <c r="O137" s="30" t="s">
        <v>16</v>
      </c>
      <c r="P137" s="35" t="s">
        <v>17</v>
      </c>
      <c r="Q137" s="31">
        <f>INDEX('Saturation Data'!$I$2:$W$236,MATCH(LEFT($O$1,2)&amp;$H137&amp;$I137,'Saturation Data'!$B$2:$B$236,0),MATCH(O116,'Saturation Data'!$I$1:$V$1,0))</f>
        <v>0.38093166583980503</v>
      </c>
      <c r="R137" s="32">
        <f>INDEX('UEC Data'!$I$2:$W$236,MATCH(LEFT($O$1,2)&amp;$H137&amp;$I137,'UEC Data'!$B$2:$B$236,0),MATCH(O116,'UEC Data'!$I$1:$V$1,0))</f>
        <v>0.73956699999999997</v>
      </c>
      <c r="S137" s="33">
        <f t="shared" si="13"/>
        <v>0.2817244893101471</v>
      </c>
      <c r="T137" s="34">
        <f>S137*Q117</f>
        <v>0.52865369882252489</v>
      </c>
      <c r="U137" s="21"/>
      <c r="V137" s="30" t="s">
        <v>16</v>
      </c>
      <c r="W137" s="35" t="s">
        <v>17</v>
      </c>
      <c r="X137" s="31">
        <f>INDEX('Saturation Data'!$I$2:$W$236,MATCH(LEFT($V$1,2)&amp;$H137&amp;$I137,'Saturation Data'!$B$2:$B$236,0),MATCH(V116,'Saturation Data'!$I$1:$V$1,0))</f>
        <v>0.38093166583980503</v>
      </c>
      <c r="Y137" s="32">
        <f>INDEX('UEC Data'!$I$2:$W$236,MATCH(LEFT($V$1,2)&amp;$H137&amp;$I137,'UEC Data'!$B$2:$B$236,0),MATCH(V116,'UEC Data'!$I$1:$V$1,0))</f>
        <v>0.73956699999999997</v>
      </c>
      <c r="Z137" s="33">
        <f t="shared" si="14"/>
        <v>0.2817244893101471</v>
      </c>
      <c r="AA137" s="34">
        <f>Z137*X117</f>
        <v>0.25452333790316123</v>
      </c>
      <c r="AB137" s="21"/>
      <c r="AC137" s="30" t="s">
        <v>16</v>
      </c>
      <c r="AD137" s="35" t="s">
        <v>17</v>
      </c>
      <c r="AE137" s="31">
        <f>INDEX('Saturation Data'!$I$2:$W$236,MATCH(LEFT($AC$1,2)&amp;$H137&amp;$I137,'Saturation Data'!$B$2:$B$236,0),MATCH(AC116,'Saturation Data'!$I$1:$V$1,0))</f>
        <v>0.57215700395408797</v>
      </c>
      <c r="AF137" s="32">
        <f>INDEX('UEC Data'!$I$2:$W$236,MATCH(LEFT($AC$1,2)&amp;$H137&amp;$I137,'UEC Data'!$B$2:$B$236,0),MATCH(AC116,'UEC Data'!$I$1:$V$1,0))</f>
        <v>0.81637700000000002</v>
      </c>
      <c r="AG137" s="33">
        <f t="shared" si="15"/>
        <v>0.46709581841702646</v>
      </c>
      <c r="AH137" s="34">
        <f>AG137*AE117</f>
        <v>0.16986318794241925</v>
      </c>
      <c r="AI137" s="21"/>
    </row>
    <row r="138" spans="1:35" outlineLevel="1" x14ac:dyDescent="0.25">
      <c r="A138" s="30" t="s">
        <v>18</v>
      </c>
      <c r="B138" s="35" t="s">
        <v>19</v>
      </c>
      <c r="C138" s="31">
        <f>INDEX('Saturation Data'!$I$2:$W$236,MATCH(LEFT($A$1,2)&amp;$H138&amp;$I138,'Saturation Data'!$B$2:$B$236,0),MATCH(A116,'Saturation Data'!$I$1:$V$1,0))</f>
        <v>1</v>
      </c>
      <c r="D138" s="32">
        <f>INDEX('UEC Data'!$I$2:$W$236,MATCH(LEFT($A$1,2)&amp;$H138&amp;$I138,'UEC Data'!$B$2:$B$236,0),MATCH(A116,'UEC Data'!$I$1:$V$1,0))</f>
        <v>0.57341019964092454</v>
      </c>
      <c r="E138" s="33">
        <f t="shared" si="11"/>
        <v>0.57341019964092454</v>
      </c>
      <c r="F138" s="34">
        <f>E138*C117</f>
        <v>18.070126955138782</v>
      </c>
      <c r="G138" s="21"/>
      <c r="H138" s="30" t="s">
        <v>18</v>
      </c>
      <c r="I138" s="35" t="s">
        <v>19</v>
      </c>
      <c r="J138" s="31">
        <f>INDEX('Saturation Data'!$I$2:$W$236,MATCH(LEFT($H$1,2)&amp;$H138&amp;$I138,'Saturation Data'!$B$2:$B$236,0),MATCH(H116,'Saturation Data'!$I$1:$V$1,0))</f>
        <v>1</v>
      </c>
      <c r="K138" s="32">
        <f>INDEX('UEC Data'!$I$2:$W$236,MATCH(LEFT($H$1,2)&amp;$H138&amp;$I138,'UEC Data'!$B$2:$B$236,0),MATCH(H116,'UEC Data'!$I$1:$V$1,0))</f>
        <v>0.51057202766059018</v>
      </c>
      <c r="L138" s="33">
        <f t="shared" si="12"/>
        <v>0.51057202766059018</v>
      </c>
      <c r="M138" s="34">
        <f>L138*J117</f>
        <v>1.3872345260364149</v>
      </c>
      <c r="N138" s="21"/>
      <c r="O138" s="30" t="s">
        <v>18</v>
      </c>
      <c r="P138" s="35" t="s">
        <v>19</v>
      </c>
      <c r="Q138" s="31">
        <f>INDEX('Saturation Data'!$I$2:$W$236,MATCH(LEFT($O$1,2)&amp;$H138&amp;$I138,'Saturation Data'!$B$2:$B$236,0),MATCH(O116,'Saturation Data'!$I$1:$V$1,0))</f>
        <v>1</v>
      </c>
      <c r="R138" s="32">
        <f>INDEX('UEC Data'!$I$2:$W$236,MATCH(LEFT($O$1,2)&amp;$H138&amp;$I138,'UEC Data'!$B$2:$B$236,0),MATCH(O116,'UEC Data'!$I$1:$V$1,0))</f>
        <v>0.62053882862617504</v>
      </c>
      <c r="S138" s="33">
        <f t="shared" si="13"/>
        <v>0.62053882862617504</v>
      </c>
      <c r="T138" s="34">
        <f>S138*Q117</f>
        <v>1.164436034011505</v>
      </c>
      <c r="U138" s="21"/>
      <c r="V138" s="30" t="s">
        <v>18</v>
      </c>
      <c r="W138" s="35" t="s">
        <v>19</v>
      </c>
      <c r="X138" s="31">
        <f>INDEX('Saturation Data'!$I$2:$W$236,MATCH(LEFT($V$1,2)&amp;$H138&amp;$I138,'Saturation Data'!$B$2:$B$236,0),MATCH(V116,'Saturation Data'!$I$1:$V$1,0))</f>
        <v>1</v>
      </c>
      <c r="Y138" s="32">
        <f>INDEX('UEC Data'!$I$2:$W$236,MATCH(LEFT($V$1,2)&amp;$H138&amp;$I138,'UEC Data'!$B$2:$B$236,0),MATCH(V116,'UEC Data'!$I$1:$V$1,0))</f>
        <v>0.57341019964092454</v>
      </c>
      <c r="Z138" s="33">
        <f t="shared" si="14"/>
        <v>0.57341019964092454</v>
      </c>
      <c r="AA138" s="34">
        <f>Z138*X117</f>
        <v>0.51804611788524946</v>
      </c>
      <c r="AB138" s="21"/>
      <c r="AC138" s="30" t="s">
        <v>18</v>
      </c>
      <c r="AD138" s="35" t="s">
        <v>19</v>
      </c>
      <c r="AE138" s="31">
        <f>INDEX('Saturation Data'!$I$2:$W$236,MATCH(LEFT($AC$1,2)&amp;$H138&amp;$I138,'Saturation Data'!$B$2:$B$236,0),MATCH(AC116,'Saturation Data'!$I$1:$V$1,0))</f>
        <v>1</v>
      </c>
      <c r="AF138" s="32">
        <f>INDEX('UEC Data'!$I$2:$W$236,MATCH(LEFT($AC$1,2)&amp;$H138&amp;$I138,'UEC Data'!$B$2:$B$236,0),MATCH(AC116,'UEC Data'!$I$1:$V$1,0))</f>
        <v>0.51057202766059018</v>
      </c>
      <c r="AG138" s="33">
        <f t="shared" si="15"/>
        <v>0.51057202766059018</v>
      </c>
      <c r="AH138" s="34">
        <f>AG138*AE117</f>
        <v>0.18567366453112213</v>
      </c>
      <c r="AI138" s="21"/>
    </row>
    <row r="139" spans="1:35" outlineLevel="1" x14ac:dyDescent="0.25">
      <c r="A139" s="30" t="s">
        <v>18</v>
      </c>
      <c r="B139" s="35" t="s">
        <v>20</v>
      </c>
      <c r="C139" s="31">
        <f>INDEX('Saturation Data'!$I$2:$W$236,MATCH(LEFT($A$1,2)&amp;$H139&amp;$I139,'Saturation Data'!$B$2:$B$236,0),MATCH(A116,'Saturation Data'!$I$1:$V$1,0))</f>
        <v>1</v>
      </c>
      <c r="D139" s="32">
        <f>INDEX('UEC Data'!$I$2:$W$236,MATCH(LEFT($A$1,2)&amp;$H139&amp;$I139,'UEC Data'!$B$2:$B$236,0),MATCH(A116,'UEC Data'!$I$1:$V$1,0))</f>
        <v>3.710612629381784E-3</v>
      </c>
      <c r="E139" s="33">
        <f t="shared" si="11"/>
        <v>3.710612629381784E-3</v>
      </c>
      <c r="F139" s="34">
        <f>E139*C117</f>
        <v>0.11693416220405281</v>
      </c>
      <c r="G139" s="21"/>
      <c r="H139" s="30" t="s">
        <v>18</v>
      </c>
      <c r="I139" s="35" t="s">
        <v>20</v>
      </c>
      <c r="J139" s="31">
        <f>INDEX('Saturation Data'!$I$2:$W$236,MATCH(LEFT($H$1,2)&amp;$H139&amp;$I139,'Saturation Data'!$B$2:$B$236,0),MATCH(H116,'Saturation Data'!$I$1:$V$1,0))</f>
        <v>1</v>
      </c>
      <c r="K139" s="32">
        <f>INDEX('UEC Data'!$I$2:$W$236,MATCH(LEFT($H$1,2)&amp;$H139&amp;$I139,'UEC Data'!$B$2:$B$236,0),MATCH(H116,'UEC Data'!$I$1:$V$1,0))</f>
        <v>3.3039785745576727E-3</v>
      </c>
      <c r="L139" s="33">
        <f t="shared" si="12"/>
        <v>3.3039785745576727E-3</v>
      </c>
      <c r="M139" s="34">
        <f>L139*J117</f>
        <v>8.9769766136852617E-3</v>
      </c>
      <c r="N139" s="21"/>
      <c r="O139" s="30" t="s">
        <v>18</v>
      </c>
      <c r="P139" s="35" t="s">
        <v>20</v>
      </c>
      <c r="Q139" s="31">
        <f>INDEX('Saturation Data'!$I$2:$W$236,MATCH(LEFT($O$1,2)&amp;$H139&amp;$I139,'Saturation Data'!$B$2:$B$236,0),MATCH(O116,'Saturation Data'!$I$1:$V$1,0))</f>
        <v>1</v>
      </c>
      <c r="R139" s="32">
        <f>INDEX('UEC Data'!$I$2:$W$236,MATCH(LEFT($O$1,2)&amp;$H139&amp;$I139,'UEC Data'!$B$2:$B$236,0),MATCH(O116,'UEC Data'!$I$1:$V$1,0))</f>
        <v>4.0155881704998691E-3</v>
      </c>
      <c r="S139" s="33">
        <f t="shared" si="13"/>
        <v>4.0155881704998691E-3</v>
      </c>
      <c r="T139" s="34">
        <f>S139*Q117</f>
        <v>7.5352183421502471E-3</v>
      </c>
      <c r="U139" s="21"/>
      <c r="V139" s="30" t="s">
        <v>18</v>
      </c>
      <c r="W139" s="35" t="s">
        <v>20</v>
      </c>
      <c r="X139" s="31">
        <f>INDEX('Saturation Data'!$I$2:$W$236,MATCH(LEFT($V$1,2)&amp;$H139&amp;$I139,'Saturation Data'!$B$2:$B$236,0),MATCH(V116,'Saturation Data'!$I$1:$V$1,0))</f>
        <v>1</v>
      </c>
      <c r="Y139" s="32">
        <f>INDEX('UEC Data'!$I$2:$W$236,MATCH(LEFT($V$1,2)&amp;$H139&amp;$I139,'UEC Data'!$B$2:$B$236,0),MATCH(V116,'UEC Data'!$I$1:$V$1,0))</f>
        <v>3.710612629381784E-3</v>
      </c>
      <c r="Z139" s="33">
        <f t="shared" si="14"/>
        <v>3.710612629381784E-3</v>
      </c>
      <c r="AA139" s="34">
        <f>Z139*X117</f>
        <v>3.3523443929510772E-3</v>
      </c>
      <c r="AB139" s="21"/>
      <c r="AC139" s="30" t="s">
        <v>18</v>
      </c>
      <c r="AD139" s="35" t="s">
        <v>20</v>
      </c>
      <c r="AE139" s="31">
        <f>INDEX('Saturation Data'!$I$2:$W$236,MATCH(LEFT($AC$1,2)&amp;$H139&amp;$I139,'Saturation Data'!$B$2:$B$236,0),MATCH(AC116,'Saturation Data'!$I$1:$V$1,0))</f>
        <v>1</v>
      </c>
      <c r="AF139" s="32">
        <f>INDEX('UEC Data'!$I$2:$W$236,MATCH(LEFT($AC$1,2)&amp;$H139&amp;$I139,'UEC Data'!$B$2:$B$236,0),MATCH(AC116,'UEC Data'!$I$1:$V$1,0))</f>
        <v>3.3039785745576727E-3</v>
      </c>
      <c r="AG139" s="33">
        <f t="shared" si="15"/>
        <v>3.3039785745576727E-3</v>
      </c>
      <c r="AH139" s="34">
        <f>AG139*AE117</f>
        <v>1.2015186422986801E-3</v>
      </c>
      <c r="AI139" s="21"/>
    </row>
    <row r="140" spans="1:35" outlineLevel="1" x14ac:dyDescent="0.25">
      <c r="A140" s="30" t="s">
        <v>18</v>
      </c>
      <c r="B140" s="35" t="s">
        <v>21</v>
      </c>
      <c r="C140" s="31">
        <f>INDEX('Saturation Data'!$I$2:$W$236,MATCH(LEFT($A$1,2)&amp;$H140&amp;$I140,'Saturation Data'!$B$2:$B$236,0),MATCH(A116,'Saturation Data'!$I$1:$V$1,0))</f>
        <v>1</v>
      </c>
      <c r="D140" s="32">
        <f>INDEX('UEC Data'!$I$2:$W$236,MATCH(LEFT($A$1,2)&amp;$H140&amp;$I140,'UEC Data'!$B$2:$B$236,0),MATCH(A116,'UEC Data'!$I$1:$V$1,0))</f>
        <v>1.2593872198225498</v>
      </c>
      <c r="E140" s="33">
        <f t="shared" si="11"/>
        <v>1.2593872198225498</v>
      </c>
      <c r="F140" s="34">
        <f>E140*C117</f>
        <v>39.687621465616765</v>
      </c>
      <c r="G140" s="21"/>
      <c r="H140" s="30" t="s">
        <v>18</v>
      </c>
      <c r="I140" s="35" t="s">
        <v>21</v>
      </c>
      <c r="J140" s="31">
        <f>INDEX('Saturation Data'!$I$2:$W$236,MATCH(LEFT($H$1,2)&amp;$H140&amp;$I140,'Saturation Data'!$B$2:$B$236,0),MATCH(H116,'Saturation Data'!$I$1:$V$1,0))</f>
        <v>1</v>
      </c>
      <c r="K140" s="32">
        <f>INDEX('UEC Data'!$I$2:$W$236,MATCH(LEFT($H$1,2)&amp;$H140&amp;$I140,'UEC Data'!$B$2:$B$236,0),MATCH(H116,'UEC Data'!$I$1:$V$1,0))</f>
        <v>1.1213750415274983</v>
      </c>
      <c r="L140" s="33">
        <f t="shared" si="12"/>
        <v>1.1213750415274983</v>
      </c>
      <c r="M140" s="34">
        <f>L140*J117</f>
        <v>3.0467986688776802</v>
      </c>
      <c r="N140" s="21"/>
      <c r="O140" s="30" t="s">
        <v>18</v>
      </c>
      <c r="P140" s="35" t="s">
        <v>21</v>
      </c>
      <c r="Q140" s="31">
        <f>INDEX('Saturation Data'!$I$2:$W$236,MATCH(LEFT($O$1,2)&amp;$H140&amp;$I140,'Saturation Data'!$B$2:$B$236,0),MATCH(O116,'Saturation Data'!$I$1:$V$1,0))</f>
        <v>1</v>
      </c>
      <c r="R140" s="32">
        <f>INDEX('UEC Data'!$I$2:$W$236,MATCH(LEFT($O$1,2)&amp;$H140&amp;$I140,'UEC Data'!$B$2:$B$236,0),MATCH(O116,'UEC Data'!$I$1:$V$1,0))</f>
        <v>1.3628963535438383</v>
      </c>
      <c r="S140" s="33">
        <f t="shared" si="13"/>
        <v>1.3628963535438383</v>
      </c>
      <c r="T140" s="34">
        <f>S140*Q117</f>
        <v>2.5574638547644741</v>
      </c>
      <c r="U140" s="21"/>
      <c r="V140" s="30" t="s">
        <v>18</v>
      </c>
      <c r="W140" s="35" t="s">
        <v>21</v>
      </c>
      <c r="X140" s="31">
        <f>INDEX('Saturation Data'!$I$2:$W$236,MATCH(LEFT($V$1,2)&amp;$H140&amp;$I140,'Saturation Data'!$B$2:$B$236,0),MATCH(V116,'Saturation Data'!$I$1:$V$1,0))</f>
        <v>1</v>
      </c>
      <c r="Y140" s="32">
        <f>INDEX('UEC Data'!$I$2:$W$236,MATCH(LEFT($V$1,2)&amp;$H140&amp;$I140,'UEC Data'!$B$2:$B$236,0),MATCH(V116,'UEC Data'!$I$1:$V$1,0))</f>
        <v>1.2593872198225498</v>
      </c>
      <c r="Z140" s="33">
        <f t="shared" si="14"/>
        <v>1.2593872198225498</v>
      </c>
      <c r="AA140" s="34">
        <f>Z140*X117</f>
        <v>1.1377904692869465</v>
      </c>
      <c r="AB140" s="21"/>
      <c r="AC140" s="30" t="s">
        <v>18</v>
      </c>
      <c r="AD140" s="35" t="s">
        <v>21</v>
      </c>
      <c r="AE140" s="31">
        <f>INDEX('Saturation Data'!$I$2:$W$236,MATCH(LEFT($AC$1,2)&amp;$H140&amp;$I140,'Saturation Data'!$B$2:$B$236,0),MATCH(AC116,'Saturation Data'!$I$1:$V$1,0))</f>
        <v>1</v>
      </c>
      <c r="AF140" s="32">
        <f>INDEX('UEC Data'!$I$2:$W$236,MATCH(LEFT($AC$1,2)&amp;$H140&amp;$I140,'UEC Data'!$B$2:$B$236,0),MATCH(AC116,'UEC Data'!$I$1:$V$1,0))</f>
        <v>1.1213750415274983</v>
      </c>
      <c r="AG140" s="33">
        <f t="shared" si="15"/>
        <v>1.1213750415274983</v>
      </c>
      <c r="AH140" s="34">
        <f>AG140*AE117</f>
        <v>0.40779714123422411</v>
      </c>
      <c r="AI140" s="21"/>
    </row>
    <row r="141" spans="1:35" outlineLevel="1" x14ac:dyDescent="0.25">
      <c r="A141" s="30" t="s">
        <v>18</v>
      </c>
      <c r="B141" s="35" t="s">
        <v>22</v>
      </c>
      <c r="C141" s="31">
        <f>INDEX('Saturation Data'!$I$2:$W$236,MATCH(LEFT($A$1,2)&amp;$H141&amp;$I141,'Saturation Data'!$B$2:$B$236,0),MATCH(A116,'Saturation Data'!$I$1:$V$1,0))</f>
        <v>1</v>
      </c>
      <c r="D141" s="32">
        <f>INDEX('UEC Data'!$I$2:$W$236,MATCH(LEFT($A$1,2)&amp;$H141&amp;$I141,'UEC Data'!$B$2:$B$236,0),MATCH(A116,'UEC Data'!$I$1:$V$1,0))</f>
        <v>4.1924507790493024</v>
      </c>
      <c r="E141" s="33">
        <f t="shared" si="11"/>
        <v>4.1924507790493024</v>
      </c>
      <c r="F141" s="34">
        <f>E141*C117</f>
        <v>132.11853901104641</v>
      </c>
      <c r="G141" s="21"/>
      <c r="H141" s="30" t="s">
        <v>18</v>
      </c>
      <c r="I141" s="35" t="s">
        <v>22</v>
      </c>
      <c r="J141" s="31">
        <f>INDEX('Saturation Data'!$I$2:$W$236,MATCH(LEFT($H$1,2)&amp;$H141&amp;$I141,'Saturation Data'!$B$2:$B$236,0),MATCH(H116,'Saturation Data'!$I$1:$V$1,0))</f>
        <v>1</v>
      </c>
      <c r="K141" s="32">
        <f>INDEX('UEC Data'!$I$2:$W$236,MATCH(LEFT($H$1,2)&amp;$H141&amp;$I141,'UEC Data'!$B$2:$B$236,0),MATCH(H116,'UEC Data'!$I$1:$V$1,0))</f>
        <v>3.7330136374742842</v>
      </c>
      <c r="L141" s="33">
        <f t="shared" si="12"/>
        <v>3.7330136374742842</v>
      </c>
      <c r="M141" s="34">
        <f>L141*J117</f>
        <v>10.142673557337213</v>
      </c>
      <c r="N141" s="21"/>
      <c r="O141" s="30" t="s">
        <v>18</v>
      </c>
      <c r="P141" s="35" t="s">
        <v>22</v>
      </c>
      <c r="Q141" s="31">
        <f>INDEX('Saturation Data'!$I$2:$W$236,MATCH(LEFT($O$1,2)&amp;$H141&amp;$I141,'Saturation Data'!$B$2:$B$236,0),MATCH(O116,'Saturation Data'!$I$1:$V$1,0))</f>
        <v>1</v>
      </c>
      <c r="R141" s="32">
        <f>INDEX('UEC Data'!$I$2:$W$236,MATCH(LEFT($O$1,2)&amp;$H141&amp;$I141,'UEC Data'!$B$2:$B$236,0),MATCH(O116,'UEC Data'!$I$1:$V$1,0))</f>
        <v>4.5370286352305653</v>
      </c>
      <c r="S141" s="33">
        <f t="shared" si="13"/>
        <v>4.5370286352305653</v>
      </c>
      <c r="T141" s="34">
        <f>S141*Q117</f>
        <v>8.5136971072395919</v>
      </c>
      <c r="U141" s="21"/>
      <c r="V141" s="30" t="s">
        <v>18</v>
      </c>
      <c r="W141" s="35" t="s">
        <v>22</v>
      </c>
      <c r="X141" s="31">
        <f>INDEX('Saturation Data'!$I$2:$W$236,MATCH(LEFT($V$1,2)&amp;$H141&amp;$I141,'Saturation Data'!$B$2:$B$236,0),MATCH(V116,'Saturation Data'!$I$1:$V$1,0))</f>
        <v>1</v>
      </c>
      <c r="Y141" s="32">
        <f>INDEX('UEC Data'!$I$2:$W$236,MATCH(LEFT($V$1,2)&amp;$H141&amp;$I141,'UEC Data'!$B$2:$B$236,0),MATCH(V116,'UEC Data'!$I$1:$V$1,0))</f>
        <v>4.1924507790493024</v>
      </c>
      <c r="Z141" s="33">
        <f t="shared" si="14"/>
        <v>4.1924507790493024</v>
      </c>
      <c r="AA141" s="34">
        <f>Z141*X117</f>
        <v>3.7876599542030061</v>
      </c>
      <c r="AB141" s="21"/>
      <c r="AC141" s="30" t="s">
        <v>18</v>
      </c>
      <c r="AD141" s="35" t="s">
        <v>22</v>
      </c>
      <c r="AE141" s="31">
        <f>INDEX('Saturation Data'!$I$2:$W$236,MATCH(LEFT($AC$1,2)&amp;$H141&amp;$I141,'Saturation Data'!$B$2:$B$236,0),MATCH(AC116,'Saturation Data'!$I$1:$V$1,0))</f>
        <v>1</v>
      </c>
      <c r="AF141" s="32">
        <f>INDEX('UEC Data'!$I$2:$W$236,MATCH(LEFT($AC$1,2)&amp;$H141&amp;$I141,'UEC Data'!$B$2:$B$236,0),MATCH(AC116,'UEC Data'!$I$1:$V$1,0))</f>
        <v>3.7330136374742842</v>
      </c>
      <c r="AG141" s="33">
        <f t="shared" si="15"/>
        <v>3.7330136374742842</v>
      </c>
      <c r="AH141" s="34">
        <f>AG141*AE117</f>
        <v>1.3575407273883537</v>
      </c>
      <c r="AI141" s="21"/>
    </row>
    <row r="142" spans="1:35" outlineLevel="1" x14ac:dyDescent="0.25">
      <c r="A142" s="30" t="s">
        <v>23</v>
      </c>
      <c r="B142" s="35" t="s">
        <v>19</v>
      </c>
      <c r="C142" s="31">
        <f>INDEX('Saturation Data'!$I$2:$W$236,MATCH(LEFT($A$1,2)&amp;$H142&amp;$I142,'Saturation Data'!$B$2:$B$236,0),MATCH(A116,'Saturation Data'!$I$1:$V$1,0))</f>
        <v>1</v>
      </c>
      <c r="D142" s="32">
        <f>INDEX('UEC Data'!$I$2:$W$236,MATCH(LEFT($A$1,2)&amp;$H142&amp;$I142,'UEC Data'!$B$2:$B$236,0),MATCH(A116,'UEC Data'!$I$1:$V$1,0))</f>
        <v>0.54665570792147788</v>
      </c>
      <c r="E142" s="33">
        <f t="shared" si="11"/>
        <v>0.54665570792147788</v>
      </c>
      <c r="F142" s="34">
        <f>E142*C117</f>
        <v>17.227000930709227</v>
      </c>
      <c r="G142" s="21"/>
      <c r="H142" s="30" t="s">
        <v>23</v>
      </c>
      <c r="I142" s="35" t="s">
        <v>19</v>
      </c>
      <c r="J142" s="31">
        <f>INDEX('Saturation Data'!$I$2:$W$236,MATCH(LEFT($H$1,2)&amp;$H142&amp;$I142,'Saturation Data'!$B$2:$B$236,0),MATCH(H116,'Saturation Data'!$I$1:$V$1,0))</f>
        <v>1</v>
      </c>
      <c r="K142" s="32">
        <f>INDEX('UEC Data'!$I$2:$W$236,MATCH(LEFT($H$1,2)&amp;$H142&amp;$I142,'UEC Data'!$B$2:$B$236,0),MATCH(H116,'UEC Data'!$I$1:$V$1,0))</f>
        <v>0.48674947428644294</v>
      </c>
      <c r="L142" s="33">
        <f t="shared" si="12"/>
        <v>0.48674947428644294</v>
      </c>
      <c r="M142" s="34">
        <f>L142*J117</f>
        <v>1.3225081666814307</v>
      </c>
      <c r="N142" s="21"/>
      <c r="O142" s="30" t="s">
        <v>23</v>
      </c>
      <c r="P142" s="35" t="s">
        <v>19</v>
      </c>
      <c r="Q142" s="31">
        <f>INDEX('Saturation Data'!$I$2:$W$236,MATCH(LEFT($O$1,2)&amp;$H142&amp;$I142,'Saturation Data'!$B$2:$B$236,0),MATCH(O116,'Saturation Data'!$I$1:$V$1,0))</f>
        <v>1</v>
      </c>
      <c r="R142" s="32">
        <f>INDEX('UEC Data'!$I$2:$W$236,MATCH(LEFT($O$1,2)&amp;$H142&amp;$I142,'UEC Data'!$B$2:$B$236,0),MATCH(O116,'UEC Data'!$I$1:$V$1,0))</f>
        <v>0.59158538314775366</v>
      </c>
      <c r="S142" s="33">
        <f t="shared" si="13"/>
        <v>0.59158538314775366</v>
      </c>
      <c r="T142" s="34">
        <f>S142*Q117</f>
        <v>1.1101051304989844</v>
      </c>
      <c r="U142" s="21"/>
      <c r="V142" s="30" t="s">
        <v>23</v>
      </c>
      <c r="W142" s="35" t="s">
        <v>19</v>
      </c>
      <c r="X142" s="31">
        <f>INDEX('Saturation Data'!$I$2:$W$236,MATCH(LEFT($V$1,2)&amp;$H142&amp;$I142,'Saturation Data'!$B$2:$B$236,0),MATCH(V116,'Saturation Data'!$I$1:$V$1,0))</f>
        <v>1</v>
      </c>
      <c r="Y142" s="32">
        <f>INDEX('UEC Data'!$I$2:$W$236,MATCH(LEFT($V$1,2)&amp;$H142&amp;$I142,'UEC Data'!$B$2:$B$236,0),MATCH(V116,'UEC Data'!$I$1:$V$1,0))</f>
        <v>0.54665570792147788</v>
      </c>
      <c r="Z142" s="33">
        <f t="shared" si="14"/>
        <v>0.54665570792147788</v>
      </c>
      <c r="AA142" s="34">
        <f>Z142*X117</f>
        <v>0.49387483425630163</v>
      </c>
      <c r="AB142" s="21"/>
      <c r="AC142" s="30" t="s">
        <v>23</v>
      </c>
      <c r="AD142" s="35" t="s">
        <v>19</v>
      </c>
      <c r="AE142" s="31">
        <f>INDEX('Saturation Data'!$I$2:$W$236,MATCH(LEFT($AC$1,2)&amp;$H142&amp;$I142,'Saturation Data'!$B$2:$B$236,0),MATCH(AC116,'Saturation Data'!$I$1:$V$1,0))</f>
        <v>1</v>
      </c>
      <c r="AF142" s="32">
        <f>INDEX('UEC Data'!$I$2:$W$236,MATCH(LEFT($AC$1,2)&amp;$H142&amp;$I142,'UEC Data'!$B$2:$B$236,0),MATCH(AC116,'UEC Data'!$I$1:$V$1,0))</f>
        <v>0.48674947428644294</v>
      </c>
      <c r="AG142" s="33">
        <f t="shared" si="15"/>
        <v>0.48674947428644294</v>
      </c>
      <c r="AH142" s="34">
        <f>AG142*AE117</f>
        <v>0.17701039951887088</v>
      </c>
      <c r="AI142" s="21"/>
    </row>
    <row r="143" spans="1:35" outlineLevel="1" x14ac:dyDescent="0.25">
      <c r="A143" s="30" t="s">
        <v>23</v>
      </c>
      <c r="B143" s="35" t="s">
        <v>24</v>
      </c>
      <c r="C143" s="31">
        <f>INDEX('Saturation Data'!$I$2:$W$236,MATCH(LEFT($A$1,2)&amp;$H143&amp;$I143,'Saturation Data'!$B$2:$B$236,0),MATCH(A116,'Saturation Data'!$I$1:$V$1,0))</f>
        <v>1</v>
      </c>
      <c r="D143" s="32">
        <f>INDEX('UEC Data'!$I$2:$W$236,MATCH(LEFT($A$1,2)&amp;$H143&amp;$I143,'UEC Data'!$B$2:$B$236,0),MATCH(A116,'UEC Data'!$I$1:$V$1,0))</f>
        <v>9.3883536928443131E-2</v>
      </c>
      <c r="E143" s="33">
        <f t="shared" si="11"/>
        <v>9.3883536928443131E-2</v>
      </c>
      <c r="F143" s="34">
        <f>E143*C117</f>
        <v>2.9585930497169142</v>
      </c>
      <c r="G143" s="21"/>
      <c r="H143" s="30" t="s">
        <v>23</v>
      </c>
      <c r="I143" s="35" t="s">
        <v>24</v>
      </c>
      <c r="J143" s="31">
        <f>INDEX('Saturation Data'!$I$2:$W$236,MATCH(LEFT($H$1,2)&amp;$H143&amp;$I143,'Saturation Data'!$B$2:$B$236,0),MATCH(H116,'Saturation Data'!$I$1:$V$1,0))</f>
        <v>1</v>
      </c>
      <c r="K143" s="32">
        <f>INDEX('UEC Data'!$I$2:$W$236,MATCH(LEFT($H$1,2)&amp;$H143&amp;$I143,'UEC Data'!$B$2:$B$236,0),MATCH(H116,'UEC Data'!$I$1:$V$1,0))</f>
        <v>8.3595143308437939E-2</v>
      </c>
      <c r="L143" s="33">
        <f t="shared" si="12"/>
        <v>8.3595143308437939E-2</v>
      </c>
      <c r="M143" s="34">
        <f>L143*J117</f>
        <v>0.22712969517303275</v>
      </c>
      <c r="N143" s="21"/>
      <c r="O143" s="30" t="s">
        <v>23</v>
      </c>
      <c r="P143" s="35" t="s">
        <v>24</v>
      </c>
      <c r="Q143" s="31">
        <f>INDEX('Saturation Data'!$I$2:$W$236,MATCH(LEFT($O$1,2)&amp;$H143&amp;$I143,'Saturation Data'!$B$2:$B$236,0),MATCH(O116,'Saturation Data'!$I$1:$V$1,0))</f>
        <v>1</v>
      </c>
      <c r="R143" s="32">
        <f>INDEX('UEC Data'!$I$2:$W$236,MATCH(LEFT($O$1,2)&amp;$H143&amp;$I143,'UEC Data'!$B$2:$B$236,0),MATCH(O116,'UEC Data'!$I$1:$V$1,0))</f>
        <v>0.10159983214344698</v>
      </c>
      <c r="S143" s="33">
        <f t="shared" si="13"/>
        <v>0.10159983214344698</v>
      </c>
      <c r="T143" s="34">
        <f>S143*Q117</f>
        <v>0.19065125361981214</v>
      </c>
      <c r="U143" s="21"/>
      <c r="V143" s="30" t="s">
        <v>23</v>
      </c>
      <c r="W143" s="35" t="s">
        <v>24</v>
      </c>
      <c r="X143" s="31">
        <f>INDEX('Saturation Data'!$I$2:$W$236,MATCH(LEFT($V$1,2)&amp;$H143&amp;$I143,'Saturation Data'!$B$2:$B$236,0),MATCH(V116,'Saturation Data'!$I$1:$V$1,0))</f>
        <v>1</v>
      </c>
      <c r="Y143" s="32">
        <f>INDEX('UEC Data'!$I$2:$W$236,MATCH(LEFT($V$1,2)&amp;$H143&amp;$I143,'UEC Data'!$B$2:$B$236,0),MATCH(V116,'UEC Data'!$I$1:$V$1,0))</f>
        <v>9.3883536928443131E-2</v>
      </c>
      <c r="Z143" s="33">
        <f t="shared" si="14"/>
        <v>9.3883536928443131E-2</v>
      </c>
      <c r="AA143" s="34">
        <f>Z143*X117</f>
        <v>8.481886417362787E-2</v>
      </c>
      <c r="AB143" s="21"/>
      <c r="AC143" s="30" t="s">
        <v>23</v>
      </c>
      <c r="AD143" s="35" t="s">
        <v>24</v>
      </c>
      <c r="AE143" s="31">
        <f>INDEX('Saturation Data'!$I$2:$W$236,MATCH(LEFT($AC$1,2)&amp;$H143&amp;$I143,'Saturation Data'!$B$2:$B$236,0),MATCH(AC116,'Saturation Data'!$I$1:$V$1,0))</f>
        <v>1</v>
      </c>
      <c r="AF143" s="32">
        <f>INDEX('UEC Data'!$I$2:$W$236,MATCH(LEFT($AC$1,2)&amp;$H143&amp;$I143,'UEC Data'!$B$2:$B$236,0),MATCH(AC116,'UEC Data'!$I$1:$V$1,0))</f>
        <v>8.3595143308437939E-2</v>
      </c>
      <c r="AG143" s="33">
        <f t="shared" si="15"/>
        <v>8.3595143308437939E-2</v>
      </c>
      <c r="AH143" s="34">
        <f>AG143*AE117</f>
        <v>3.0400052792159741E-2</v>
      </c>
      <c r="AI143" s="21"/>
    </row>
    <row r="144" spans="1:35" outlineLevel="1" x14ac:dyDescent="0.25">
      <c r="A144" s="30" t="s">
        <v>23</v>
      </c>
      <c r="B144" s="35" t="s">
        <v>22</v>
      </c>
      <c r="C144" s="31">
        <f>INDEX('Saturation Data'!$I$2:$W$236,MATCH(LEFT($A$1,2)&amp;$H144&amp;$I144,'Saturation Data'!$B$2:$B$236,0),MATCH(A116,'Saturation Data'!$I$1:$V$1,0))</f>
        <v>1</v>
      </c>
      <c r="D144" s="32">
        <f>INDEX('UEC Data'!$I$2:$W$236,MATCH(LEFT($A$1,2)&amp;$H144&amp;$I144,'UEC Data'!$B$2:$B$236,0),MATCH(A116,'UEC Data'!$I$1:$V$1,0))</f>
        <v>0.29572874628307827</v>
      </c>
      <c r="E144" s="33">
        <f t="shared" si="11"/>
        <v>0.29572874628307827</v>
      </c>
      <c r="F144" s="34">
        <f>E144*C117</f>
        <v>9.3194296037385271</v>
      </c>
      <c r="G144" s="21"/>
      <c r="H144" s="30" t="s">
        <v>23</v>
      </c>
      <c r="I144" s="35" t="s">
        <v>22</v>
      </c>
      <c r="J144" s="31">
        <f>INDEX('Saturation Data'!$I$2:$W$236,MATCH(LEFT($H$1,2)&amp;$H144&amp;$I144,'Saturation Data'!$B$2:$B$236,0),MATCH(H116,'Saturation Data'!$I$1:$V$1,0))</f>
        <v>1</v>
      </c>
      <c r="K144" s="32">
        <f>INDEX('UEC Data'!$I$2:$W$236,MATCH(LEFT($H$1,2)&amp;$H144&amp;$I144,'UEC Data'!$B$2:$B$236,0),MATCH(H116,'UEC Data'!$I$1:$V$1,0))</f>
        <v>0.26332078801846848</v>
      </c>
      <c r="L144" s="33">
        <f t="shared" si="12"/>
        <v>0.26332078801846848</v>
      </c>
      <c r="M144" s="34">
        <f>L144*J117</f>
        <v>0.71544790699964755</v>
      </c>
      <c r="N144" s="21"/>
      <c r="O144" s="30" t="s">
        <v>23</v>
      </c>
      <c r="P144" s="35" t="s">
        <v>22</v>
      </c>
      <c r="Q144" s="31">
        <f>INDEX('Saturation Data'!$I$2:$W$236,MATCH(LEFT($O$1,2)&amp;$H144&amp;$I144,'Saturation Data'!$B$2:$B$236,0),MATCH(O116,'Saturation Data'!$I$1:$V$1,0))</f>
        <v>1</v>
      </c>
      <c r="R144" s="32">
        <f>INDEX('UEC Data'!$I$2:$W$236,MATCH(LEFT($O$1,2)&amp;$H144&amp;$I144,'UEC Data'!$B$2:$B$236,0),MATCH(O116,'UEC Data'!$I$1:$V$1,0))</f>
        <v>0.32003471498153579</v>
      </c>
      <c r="S144" s="33">
        <f t="shared" si="13"/>
        <v>0.32003471498153579</v>
      </c>
      <c r="T144" s="34">
        <f>S144*Q117</f>
        <v>0.60054252380006945</v>
      </c>
      <c r="U144" s="21"/>
      <c r="V144" s="30" t="s">
        <v>23</v>
      </c>
      <c r="W144" s="35" t="s">
        <v>22</v>
      </c>
      <c r="X144" s="31">
        <f>INDEX('Saturation Data'!$I$2:$W$236,MATCH(LEFT($V$1,2)&amp;$H144&amp;$I144,'Saturation Data'!$B$2:$B$236,0),MATCH(V116,'Saturation Data'!$I$1:$V$1,0))</f>
        <v>1</v>
      </c>
      <c r="Y144" s="32">
        <f>INDEX('UEC Data'!$I$2:$W$236,MATCH(LEFT($V$1,2)&amp;$H144&amp;$I144,'UEC Data'!$B$2:$B$236,0),MATCH(V116,'UEC Data'!$I$1:$V$1,0))</f>
        <v>0.29572874628307827</v>
      </c>
      <c r="Z144" s="33">
        <f t="shared" si="14"/>
        <v>0.29572874628307827</v>
      </c>
      <c r="AA144" s="34">
        <f>Z144*X117</f>
        <v>0.26717545145683969</v>
      </c>
      <c r="AB144" s="21"/>
      <c r="AC144" s="30" t="s">
        <v>23</v>
      </c>
      <c r="AD144" s="35" t="s">
        <v>22</v>
      </c>
      <c r="AE144" s="31">
        <f>INDEX('Saturation Data'!$I$2:$W$236,MATCH(LEFT($AC$1,2)&amp;$H144&amp;$I144,'Saturation Data'!$B$2:$B$236,0),MATCH(AC116,'Saturation Data'!$I$1:$V$1,0))</f>
        <v>1</v>
      </c>
      <c r="AF144" s="32">
        <f>INDEX('UEC Data'!$I$2:$W$236,MATCH(LEFT($AC$1,2)&amp;$H144&amp;$I144,'UEC Data'!$B$2:$B$236,0),MATCH(AC116,'UEC Data'!$I$1:$V$1,0))</f>
        <v>0.26332078801846848</v>
      </c>
      <c r="AG144" s="33">
        <f t="shared" si="15"/>
        <v>0.26332078801846848</v>
      </c>
      <c r="AH144" s="34">
        <f>AG144*AE117</f>
        <v>9.5758743154478687E-2</v>
      </c>
      <c r="AI144" s="21"/>
    </row>
    <row r="145" spans="1:35" outlineLevel="1" x14ac:dyDescent="0.25">
      <c r="A145" s="30" t="s">
        <v>25</v>
      </c>
      <c r="B145" s="35" t="s">
        <v>26</v>
      </c>
      <c r="C145" s="31">
        <f>INDEX('Saturation Data'!$I$2:$W$236,MATCH(LEFT($A$1,2)&amp;$H145&amp;$I145,'Saturation Data'!$B$2:$B$236,0),MATCH(A116,'Saturation Data'!$I$1:$V$1,0))</f>
        <v>0.02</v>
      </c>
      <c r="D145" s="32">
        <f>INDEX('UEC Data'!$I$2:$W$236,MATCH(LEFT($A$1,2)&amp;$H145&amp;$I145,'UEC Data'!$B$2:$B$236,0),MATCH(A116,'UEC Data'!$I$1:$V$1,0))</f>
        <v>5.8651311475409834E-2</v>
      </c>
      <c r="E145" s="33">
        <f t="shared" si="11"/>
        <v>1.1730262295081967E-3</v>
      </c>
      <c r="F145" s="34">
        <f>E145*C117</f>
        <v>3.6966089724588952E-2</v>
      </c>
      <c r="G145" s="21"/>
      <c r="H145" s="30" t="s">
        <v>25</v>
      </c>
      <c r="I145" s="35" t="s">
        <v>26</v>
      </c>
      <c r="J145" s="31">
        <f>INDEX('Saturation Data'!$I$2:$W$236,MATCH(LEFT($H$1,2)&amp;$H145&amp;$I145,'Saturation Data'!$B$2:$B$236,0),MATCH(H116,'Saturation Data'!$I$1:$V$1,0))</f>
        <v>0.02</v>
      </c>
      <c r="K145" s="32">
        <f>INDEX('UEC Data'!$I$2:$W$236,MATCH(LEFT($H$1,2)&amp;$H145&amp;$I145,'UEC Data'!$B$2:$B$236,0),MATCH(H116,'UEC Data'!$I$1:$V$1,0))</f>
        <v>3.5546249379036263E-2</v>
      </c>
      <c r="L145" s="33">
        <f t="shared" si="12"/>
        <v>7.1092498758072525E-4</v>
      </c>
      <c r="M145" s="34">
        <f>L145*J117</f>
        <v>1.9315975704990926E-3</v>
      </c>
      <c r="N145" s="21"/>
      <c r="O145" s="30" t="s">
        <v>25</v>
      </c>
      <c r="P145" s="35" t="s">
        <v>26</v>
      </c>
      <c r="Q145" s="31">
        <f>INDEX('Saturation Data'!$I$2:$W$236,MATCH(LEFT($O$1,2)&amp;$H145&amp;$I145,'Saturation Data'!$B$2:$B$236,0),MATCH(O116,'Saturation Data'!$I$1:$V$1,0))</f>
        <v>0.02</v>
      </c>
      <c r="R145" s="32">
        <f>INDEX('UEC Data'!$I$2:$W$236,MATCH(LEFT($O$1,2)&amp;$H145&amp;$I145,'UEC Data'!$B$2:$B$236,0),MATCH(O116,'UEC Data'!$I$1:$V$1,0))</f>
        <v>5.8651311475409834E-2</v>
      </c>
      <c r="S145" s="33">
        <f t="shared" si="13"/>
        <v>1.1730262295081967E-3</v>
      </c>
      <c r="T145" s="34">
        <f>S145*Q117</f>
        <v>2.201174120729918E-3</v>
      </c>
      <c r="U145" s="21"/>
      <c r="V145" s="30" t="s">
        <v>25</v>
      </c>
      <c r="W145" s="35" t="s">
        <v>26</v>
      </c>
      <c r="X145" s="31">
        <f>INDEX('Saturation Data'!$I$2:$W$236,MATCH(LEFT($V$1,2)&amp;$H145&amp;$I145,'Saturation Data'!$B$2:$B$236,0),MATCH(V116,'Saturation Data'!$I$1:$V$1,0))</f>
        <v>0.02</v>
      </c>
      <c r="Y145" s="32">
        <f>INDEX('UEC Data'!$I$2:$W$236,MATCH(LEFT($V$1,2)&amp;$H145&amp;$I145,'UEC Data'!$B$2:$B$236,0),MATCH(V116,'UEC Data'!$I$1:$V$1,0))</f>
        <v>5.8651311475409834E-2</v>
      </c>
      <c r="Z145" s="33">
        <f t="shared" si="14"/>
        <v>1.1730262295081967E-3</v>
      </c>
      <c r="AA145" s="34">
        <f>Z145*X117</f>
        <v>1.0597678324432136E-3</v>
      </c>
      <c r="AB145" s="21"/>
      <c r="AC145" s="30" t="s">
        <v>25</v>
      </c>
      <c r="AD145" s="35" t="s">
        <v>26</v>
      </c>
      <c r="AE145" s="31">
        <f>INDEX('Saturation Data'!$I$2:$W$236,MATCH(LEFT($AC$1,2)&amp;$H145&amp;$I145,'Saturation Data'!$B$2:$B$236,0),MATCH(AC116,'Saturation Data'!$I$1:$V$1,0))</f>
        <v>0.02</v>
      </c>
      <c r="AF145" s="32">
        <f>INDEX('UEC Data'!$I$2:$W$236,MATCH(LEFT($AC$1,2)&amp;$H145&amp;$I145,'UEC Data'!$B$2:$B$236,0),MATCH(AC116,'UEC Data'!$I$1:$V$1,0))</f>
        <v>4.2655499254843493E-2</v>
      </c>
      <c r="AG145" s="33">
        <f t="shared" si="15"/>
        <v>8.5310998509686986E-4</v>
      </c>
      <c r="AH145" s="34">
        <f>AG145*AE117</f>
        <v>3.1024037471619079E-4</v>
      </c>
      <c r="AI145" s="21"/>
    </row>
    <row r="146" spans="1:35" outlineLevel="1" x14ac:dyDescent="0.25">
      <c r="A146" s="30" t="s">
        <v>25</v>
      </c>
      <c r="B146" s="35" t="s">
        <v>27</v>
      </c>
      <c r="C146" s="31">
        <f>INDEX('Saturation Data'!$I$2:$W$236,MATCH(LEFT($A$1,2)&amp;$H146&amp;$I146,'Saturation Data'!$B$2:$B$236,0),MATCH(A116,'Saturation Data'!$I$1:$V$1,0))</f>
        <v>0.14000000000000001</v>
      </c>
      <c r="D146" s="32">
        <f>INDEX('UEC Data'!$I$2:$W$236,MATCH(LEFT($A$1,2)&amp;$H146&amp;$I146,'UEC Data'!$B$2:$B$236,0),MATCH(A116,'UEC Data'!$I$1:$V$1,0))</f>
        <v>5.9572650806451598E-2</v>
      </c>
      <c r="E146" s="33">
        <f t="shared" si="11"/>
        <v>8.3401711129032236E-3</v>
      </c>
      <c r="F146" s="34">
        <f>E146*C117</f>
        <v>0.26282746789665978</v>
      </c>
      <c r="G146" s="21"/>
      <c r="H146" s="30" t="s">
        <v>25</v>
      </c>
      <c r="I146" s="35" t="s">
        <v>27</v>
      </c>
      <c r="J146" s="31">
        <f>INDEX('Saturation Data'!$I$2:$W$236,MATCH(LEFT($H$1,2)&amp;$H146&amp;$I146,'Saturation Data'!$B$2:$B$236,0),MATCH(H116,'Saturation Data'!$I$1:$V$1,0))</f>
        <v>0.14000000000000001</v>
      </c>
      <c r="K146" s="32">
        <f>INDEX('UEC Data'!$I$2:$W$236,MATCH(LEFT($H$1,2)&amp;$H146&amp;$I146,'UEC Data'!$B$2:$B$236,0),MATCH(H116,'UEC Data'!$I$1:$V$1,0))</f>
        <v>3.93218817204301E-2</v>
      </c>
      <c r="L146" s="33">
        <f t="shared" si="12"/>
        <v>5.5050634408602148E-3</v>
      </c>
      <c r="M146" s="34">
        <f>L146*J117</f>
        <v>1.4957368714799224E-2</v>
      </c>
      <c r="N146" s="21"/>
      <c r="O146" s="30" t="s">
        <v>25</v>
      </c>
      <c r="P146" s="35" t="s">
        <v>27</v>
      </c>
      <c r="Q146" s="31">
        <f>INDEX('Saturation Data'!$I$2:$W$236,MATCH(LEFT($O$1,2)&amp;$H146&amp;$I146,'Saturation Data'!$B$2:$B$236,0),MATCH(O116,'Saturation Data'!$I$1:$V$1,0))</f>
        <v>0.14000000000000001</v>
      </c>
      <c r="R146" s="32">
        <f>INDEX('UEC Data'!$I$2:$W$236,MATCH(LEFT($O$1,2)&amp;$H146&amp;$I146,'UEC Data'!$B$2:$B$236,0),MATCH(O116,'UEC Data'!$I$1:$V$1,0))</f>
        <v>5.9572650806451598E-2</v>
      </c>
      <c r="S146" s="33">
        <f t="shared" si="13"/>
        <v>8.3401711129032236E-3</v>
      </c>
      <c r="T146" s="34">
        <f>S146*Q117</f>
        <v>1.56502628452551E-2</v>
      </c>
      <c r="U146" s="21"/>
      <c r="V146" s="30" t="s">
        <v>25</v>
      </c>
      <c r="W146" s="35" t="s">
        <v>27</v>
      </c>
      <c r="X146" s="31">
        <f>INDEX('Saturation Data'!$I$2:$W$236,MATCH(LEFT($V$1,2)&amp;$H146&amp;$I146,'Saturation Data'!$B$2:$B$236,0),MATCH(V116,'Saturation Data'!$I$1:$V$1,0))</f>
        <v>0.14000000000000001</v>
      </c>
      <c r="Y146" s="32">
        <f>INDEX('UEC Data'!$I$2:$W$236,MATCH(LEFT($V$1,2)&amp;$H146&amp;$I146,'UEC Data'!$B$2:$B$236,0),MATCH(V116,'UEC Data'!$I$1:$V$1,0))</f>
        <v>5.9572650806451598E-2</v>
      </c>
      <c r="Z146" s="33">
        <f t="shared" si="14"/>
        <v>8.3401711129032236E-3</v>
      </c>
      <c r="AA146" s="34">
        <f>Z146*X117</f>
        <v>7.534908291209009E-3</v>
      </c>
      <c r="AB146" s="21"/>
      <c r="AC146" s="30" t="s">
        <v>25</v>
      </c>
      <c r="AD146" s="35" t="s">
        <v>27</v>
      </c>
      <c r="AE146" s="31">
        <f>INDEX('Saturation Data'!$I$2:$W$236,MATCH(LEFT($AC$1,2)&amp;$H146&amp;$I146,'Saturation Data'!$B$2:$B$236,0),MATCH(AC116,'Saturation Data'!$I$1:$V$1,0))</f>
        <v>0.14000000000000001</v>
      </c>
      <c r="AF146" s="32">
        <f>INDEX('UEC Data'!$I$2:$W$236,MATCH(LEFT($AC$1,2)&amp;$H146&amp;$I146,'UEC Data'!$B$2:$B$236,0),MATCH(AC116,'UEC Data'!$I$1:$V$1,0))</f>
        <v>3.8787636363636364E-2</v>
      </c>
      <c r="AG146" s="33">
        <f t="shared" si="15"/>
        <v>5.4302690909090916E-3</v>
      </c>
      <c r="AH146" s="34">
        <f>AG146*AE117</f>
        <v>1.9747614574949445E-3</v>
      </c>
      <c r="AI146" s="21"/>
    </row>
    <row r="147" spans="1:35" outlineLevel="1" x14ac:dyDescent="0.25">
      <c r="A147" s="30" t="s">
        <v>25</v>
      </c>
      <c r="B147" s="35" t="s">
        <v>28</v>
      </c>
      <c r="C147" s="31">
        <f>INDEX('Saturation Data'!$I$2:$W$236,MATCH(LEFT($A$1,2)&amp;$H147&amp;$I147,'Saturation Data'!$B$2:$B$236,0),MATCH(A116,'Saturation Data'!$I$1:$V$1,0))</f>
        <v>0.81699999999999995</v>
      </c>
      <c r="D147" s="32">
        <f>INDEX('UEC Data'!$I$2:$W$236,MATCH(LEFT($A$1,2)&amp;$H147&amp;$I147,'UEC Data'!$B$2:$B$236,0),MATCH(A116,'UEC Data'!$I$1:$V$1,0))</f>
        <v>0.81656618181818164</v>
      </c>
      <c r="E147" s="33">
        <f t="shared" si="11"/>
        <v>0.66713457054545433</v>
      </c>
      <c r="F147" s="34">
        <f>E147*C117</f>
        <v>21.023704136179383</v>
      </c>
      <c r="G147" s="21"/>
      <c r="H147" s="30" t="s">
        <v>25</v>
      </c>
      <c r="I147" s="35" t="s">
        <v>28</v>
      </c>
      <c r="J147" s="31">
        <f>INDEX('Saturation Data'!$I$2:$W$236,MATCH(LEFT($H$1,2)&amp;$H147&amp;$I147,'Saturation Data'!$B$2:$B$236,0),MATCH(H116,'Saturation Data'!$I$1:$V$1,0))</f>
        <v>0.81699999999999995</v>
      </c>
      <c r="K147" s="32">
        <f>INDEX('UEC Data'!$I$2:$W$236,MATCH(LEFT($H$1,2)&amp;$H147&amp;$I147,'UEC Data'!$B$2:$B$236,0),MATCH(H116,'UEC Data'!$I$1:$V$1,0))</f>
        <v>0.53924181818181816</v>
      </c>
      <c r="L147" s="33">
        <f t="shared" si="12"/>
        <v>0.44056056545454542</v>
      </c>
      <c r="M147" s="34">
        <f>L147*J117</f>
        <v>1.197011967163522</v>
      </c>
      <c r="N147" s="21"/>
      <c r="O147" s="30" t="s">
        <v>25</v>
      </c>
      <c r="P147" s="35" t="s">
        <v>28</v>
      </c>
      <c r="Q147" s="31">
        <f>INDEX('Saturation Data'!$I$2:$W$236,MATCH(LEFT($O$1,2)&amp;$H147&amp;$I147,'Saturation Data'!$B$2:$B$236,0),MATCH(O116,'Saturation Data'!$I$1:$V$1,0))</f>
        <v>0.81699999999999995</v>
      </c>
      <c r="R147" s="32">
        <f>INDEX('UEC Data'!$I$2:$W$236,MATCH(LEFT($O$1,2)&amp;$H147&amp;$I147,'UEC Data'!$B$2:$B$236,0),MATCH(O116,'UEC Data'!$I$1:$V$1,0))</f>
        <v>0.81656618181818164</v>
      </c>
      <c r="S147" s="33">
        <f t="shared" si="13"/>
        <v>0.66713457054545433</v>
      </c>
      <c r="T147" s="34">
        <f>S147*Q117</f>
        <v>1.2518725624273526</v>
      </c>
      <c r="U147" s="21"/>
      <c r="V147" s="30" t="s">
        <v>25</v>
      </c>
      <c r="W147" s="35" t="s">
        <v>28</v>
      </c>
      <c r="X147" s="31">
        <f>INDEX('Saturation Data'!$I$2:$W$236,MATCH(LEFT($V$1,2)&amp;$H147&amp;$I147,'Saturation Data'!$B$2:$B$236,0),MATCH(V116,'Saturation Data'!$I$1:$V$1,0))</f>
        <v>0.81699999999999995</v>
      </c>
      <c r="Y147" s="32">
        <f>INDEX('UEC Data'!$I$2:$W$236,MATCH(LEFT($V$1,2)&amp;$H147&amp;$I147,'UEC Data'!$B$2:$B$236,0),MATCH(V116,'UEC Data'!$I$1:$V$1,0))</f>
        <v>0.81656618181818164</v>
      </c>
      <c r="Z147" s="33">
        <f t="shared" si="14"/>
        <v>0.66713457054545433</v>
      </c>
      <c r="AA147" s="34">
        <f>Z147*X117</f>
        <v>0.60272118388291329</v>
      </c>
      <c r="AB147" s="21"/>
      <c r="AC147" s="30" t="s">
        <v>25</v>
      </c>
      <c r="AD147" s="35" t="s">
        <v>28</v>
      </c>
      <c r="AE147" s="31">
        <f>INDEX('Saturation Data'!$I$2:$W$236,MATCH(LEFT($AC$1,2)&amp;$H147&amp;$I147,'Saturation Data'!$B$2:$B$236,0),MATCH(AC116,'Saturation Data'!$I$1:$V$1,0))</f>
        <v>0.81699999999999995</v>
      </c>
      <c r="AF147" s="32">
        <f>INDEX('UEC Data'!$I$2:$W$236,MATCH(LEFT($AC$1,2)&amp;$H147&amp;$I147,'UEC Data'!$B$2:$B$236,0),MATCH(AC116,'UEC Data'!$I$1:$V$1,0))</f>
        <v>0.61114072727272728</v>
      </c>
      <c r="AG147" s="33">
        <f t="shared" si="15"/>
        <v>0.49930197418181815</v>
      </c>
      <c r="AH147" s="34">
        <f>AG147*AE117</f>
        <v>0.18157521805246707</v>
      </c>
      <c r="AI147" s="21"/>
    </row>
    <row r="148" spans="1:35" outlineLevel="1" x14ac:dyDescent="0.25">
      <c r="A148" s="30" t="s">
        <v>25</v>
      </c>
      <c r="B148" s="35" t="s">
        <v>29</v>
      </c>
      <c r="C148" s="31">
        <f>INDEX('Saturation Data'!$I$2:$W$236,MATCH(LEFT($A$1,2)&amp;$H148&amp;$I148,'Saturation Data'!$B$2:$B$236,0),MATCH(A116,'Saturation Data'!$I$1:$V$1,0))</f>
        <v>0.27233333333333332</v>
      </c>
      <c r="D148" s="32">
        <f>INDEX('UEC Data'!$I$2:$W$236,MATCH(LEFT($A$1,2)&amp;$H148&amp;$I148,'UEC Data'!$B$2:$B$236,0),MATCH(A116,'UEC Data'!$I$1:$V$1,0))</f>
        <v>0.6621818181818182</v>
      </c>
      <c r="E148" s="33">
        <f t="shared" si="11"/>
        <v>0.18033418181818181</v>
      </c>
      <c r="F148" s="34">
        <f>E148*C117</f>
        <v>5.6829501146757302</v>
      </c>
      <c r="G148" s="21"/>
      <c r="H148" s="30" t="s">
        <v>25</v>
      </c>
      <c r="I148" s="35" t="s">
        <v>29</v>
      </c>
      <c r="J148" s="31">
        <f>INDEX('Saturation Data'!$I$2:$W$236,MATCH(LEFT($H$1,2)&amp;$H148&amp;$I148,'Saturation Data'!$B$2:$B$236,0),MATCH(H116,'Saturation Data'!$I$1:$V$1,0))</f>
        <v>0.81699999999999995</v>
      </c>
      <c r="K148" s="32">
        <f>INDEX('UEC Data'!$I$2:$W$236,MATCH(LEFT($H$1,2)&amp;$H148&amp;$I148,'UEC Data'!$B$2:$B$236,0),MATCH(H116,'UEC Data'!$I$1:$V$1,0))</f>
        <v>0.44145454545454543</v>
      </c>
      <c r="L148" s="33">
        <f t="shared" si="12"/>
        <v>0.36066836363636362</v>
      </c>
      <c r="M148" s="34">
        <f>L148*J117</f>
        <v>0.97994323891559254</v>
      </c>
      <c r="N148" s="21"/>
      <c r="O148" s="30" t="s">
        <v>25</v>
      </c>
      <c r="P148" s="35" t="s">
        <v>29</v>
      </c>
      <c r="Q148" s="31">
        <f>INDEX('Saturation Data'!$I$2:$W$236,MATCH(LEFT($O$1,2)&amp;$H148&amp;$I148,'Saturation Data'!$B$2:$B$236,0),MATCH(O116,'Saturation Data'!$I$1:$V$1,0))</f>
        <v>0.27233333333333332</v>
      </c>
      <c r="R148" s="32">
        <f>INDEX('UEC Data'!$I$2:$W$236,MATCH(LEFT($O$1,2)&amp;$H148&amp;$I148,'UEC Data'!$B$2:$B$236,0),MATCH(O116,'UEC Data'!$I$1:$V$1,0))</f>
        <v>0.6621818181818182</v>
      </c>
      <c r="S148" s="33">
        <f t="shared" si="13"/>
        <v>0.18033418181818181</v>
      </c>
      <c r="T148" s="34">
        <f>S148*Q117</f>
        <v>0.33839561649666572</v>
      </c>
      <c r="U148" s="21"/>
      <c r="V148" s="30" t="s">
        <v>25</v>
      </c>
      <c r="W148" s="35" t="s">
        <v>29</v>
      </c>
      <c r="X148" s="31">
        <f>INDEX('Saturation Data'!$I$2:$W$236,MATCH(LEFT($V$1,2)&amp;$H148&amp;$I148,'Saturation Data'!$B$2:$B$236,0),MATCH(V116,'Saturation Data'!$I$1:$V$1,0))</f>
        <v>0.27233333333333332</v>
      </c>
      <c r="Y148" s="32">
        <f>INDEX('UEC Data'!$I$2:$W$236,MATCH(LEFT($V$1,2)&amp;$H148&amp;$I148,'UEC Data'!$B$2:$B$236,0),MATCH(V116,'UEC Data'!$I$1:$V$1,0))</f>
        <v>0.6621818181818182</v>
      </c>
      <c r="Z148" s="33">
        <f t="shared" si="14"/>
        <v>0.18033418181818181</v>
      </c>
      <c r="AA148" s="34">
        <f>Z148*X117</f>
        <v>0.16292249923601515</v>
      </c>
      <c r="AB148" s="21"/>
      <c r="AC148" s="30" t="s">
        <v>25</v>
      </c>
      <c r="AD148" s="35" t="s">
        <v>29</v>
      </c>
      <c r="AE148" s="31">
        <f>INDEX('Saturation Data'!$I$2:$W$236,MATCH(LEFT($AC$1,2)&amp;$H148&amp;$I148,'Saturation Data'!$B$2:$B$236,0),MATCH(AC116,'Saturation Data'!$I$1:$V$1,0))</f>
        <v>0.81699999999999995</v>
      </c>
      <c r="AF148" s="32">
        <f>INDEX('UEC Data'!$I$2:$W$236,MATCH(LEFT($AC$1,2)&amp;$H148&amp;$I148,'UEC Data'!$B$2:$B$236,0),MATCH(AC116,'UEC Data'!$I$1:$V$1,0))</f>
        <v>0.49295757575757576</v>
      </c>
      <c r="AG148" s="33">
        <f t="shared" si="15"/>
        <v>0.40274633939393939</v>
      </c>
      <c r="AH148" s="34">
        <f>AG148*AE117</f>
        <v>0.14646197727361279</v>
      </c>
      <c r="AI148" s="21"/>
    </row>
    <row r="149" spans="1:35" outlineLevel="1" x14ac:dyDescent="0.25">
      <c r="A149" s="30" t="s">
        <v>25</v>
      </c>
      <c r="B149" s="35" t="s">
        <v>30</v>
      </c>
      <c r="C149" s="31">
        <f>INDEX('Saturation Data'!$I$2:$W$236,MATCH(LEFT($A$1,2)&amp;$H149&amp;$I149,'Saturation Data'!$B$2:$B$236,0),MATCH(A116,'Saturation Data'!$I$1:$V$1,0))</f>
        <v>0.52400000000000002</v>
      </c>
      <c r="D149" s="32">
        <f>INDEX('UEC Data'!$I$2:$W$236,MATCH(LEFT($A$1,2)&amp;$H149&amp;$I149,'UEC Data'!$B$2:$B$236,0),MATCH(A116,'UEC Data'!$I$1:$V$1,0))</f>
        <v>0.17966828407523511</v>
      </c>
      <c r="E149" s="33">
        <f t="shared" si="11"/>
        <v>9.41461808554232E-2</v>
      </c>
      <c r="F149" s="34">
        <f>E149*C117</f>
        <v>2.96686986290841</v>
      </c>
      <c r="G149" s="21"/>
      <c r="H149" s="30" t="s">
        <v>25</v>
      </c>
      <c r="I149" s="35" t="s">
        <v>30</v>
      </c>
      <c r="J149" s="31">
        <f>INDEX('Saturation Data'!$I$2:$W$236,MATCH(LEFT($H$1,2)&amp;$H149&amp;$I149,'Saturation Data'!$B$2:$B$236,0),MATCH(H116,'Saturation Data'!$I$1:$V$1,0))</f>
        <v>0.52400000000000002</v>
      </c>
      <c r="K149" s="32">
        <f>INDEX('UEC Data'!$I$2:$W$236,MATCH(LEFT($H$1,2)&amp;$H149&amp;$I149,'UEC Data'!$B$2:$B$236,0),MATCH(H116,'UEC Data'!$I$1:$V$1,0))</f>
        <v>0.11977885605015674</v>
      </c>
      <c r="L149" s="33">
        <f t="shared" si="12"/>
        <v>6.2764120570282134E-2</v>
      </c>
      <c r="M149" s="34">
        <f>L149*J117</f>
        <v>0.17053138506304494</v>
      </c>
      <c r="N149" s="21"/>
      <c r="O149" s="30" t="s">
        <v>25</v>
      </c>
      <c r="P149" s="35" t="s">
        <v>30</v>
      </c>
      <c r="Q149" s="31">
        <f>INDEX('Saturation Data'!$I$2:$W$236,MATCH(LEFT($O$1,2)&amp;$H149&amp;$I149,'Saturation Data'!$B$2:$B$236,0),MATCH(O116,'Saturation Data'!$I$1:$V$1,0))</f>
        <v>0.52400000000000002</v>
      </c>
      <c r="R149" s="32">
        <f>INDEX('UEC Data'!$I$2:$W$236,MATCH(LEFT($O$1,2)&amp;$H149&amp;$I149,'UEC Data'!$B$2:$B$236,0),MATCH(O116,'UEC Data'!$I$1:$V$1,0))</f>
        <v>0.17966828407523511</v>
      </c>
      <c r="S149" s="33">
        <f t="shared" si="13"/>
        <v>9.41461808554232E-2</v>
      </c>
      <c r="T149" s="34">
        <f>S149*Q117</f>
        <v>0.17666453797149975</v>
      </c>
      <c r="U149" s="21"/>
      <c r="V149" s="30" t="s">
        <v>25</v>
      </c>
      <c r="W149" s="35" t="s">
        <v>30</v>
      </c>
      <c r="X149" s="31">
        <f>INDEX('Saturation Data'!$I$2:$W$236,MATCH(LEFT($V$1,2)&amp;$H149&amp;$I149,'Saturation Data'!$B$2:$B$236,0),MATCH(V116,'Saturation Data'!$I$1:$V$1,0))</f>
        <v>0.52400000000000002</v>
      </c>
      <c r="Y149" s="32">
        <f>INDEX('UEC Data'!$I$2:$W$236,MATCH(LEFT($V$1,2)&amp;$H149&amp;$I149,'UEC Data'!$B$2:$B$236,0),MATCH(V116,'UEC Data'!$I$1:$V$1,0))</f>
        <v>0.17966828407523511</v>
      </c>
      <c r="Z149" s="33">
        <f t="shared" si="14"/>
        <v>9.41461808554232E-2</v>
      </c>
      <c r="AA149" s="34">
        <f>Z149*X117</f>
        <v>8.5056149221649974E-2</v>
      </c>
      <c r="AB149" s="21"/>
      <c r="AC149" s="30" t="s">
        <v>25</v>
      </c>
      <c r="AD149" s="35" t="s">
        <v>30</v>
      </c>
      <c r="AE149" s="31">
        <f>INDEX('Saturation Data'!$I$2:$W$236,MATCH(LEFT($AC$1,2)&amp;$H149&amp;$I149,'Saturation Data'!$B$2:$B$236,0),MATCH(AC116,'Saturation Data'!$I$1:$V$1,0))</f>
        <v>0.52400000000000002</v>
      </c>
      <c r="AF149" s="32">
        <f>INDEX('UEC Data'!$I$2:$W$236,MATCH(LEFT($AC$1,2)&amp;$H149&amp;$I149,'UEC Data'!$B$2:$B$236,0),MATCH(AC116,'UEC Data'!$I$1:$V$1,0))</f>
        <v>9.9412E-2</v>
      </c>
      <c r="AG149" s="33">
        <f t="shared" si="15"/>
        <v>5.2091888000000003E-2</v>
      </c>
      <c r="AH149" s="34">
        <f>AG149*AE117</f>
        <v>1.8943638141755866E-2</v>
      </c>
      <c r="AI149" s="21"/>
    </row>
    <row r="150" spans="1:35" outlineLevel="1" x14ac:dyDescent="0.25">
      <c r="A150" s="30" t="s">
        <v>25</v>
      </c>
      <c r="B150" s="35" t="s">
        <v>31</v>
      </c>
      <c r="C150" s="31">
        <f>INDEX('Saturation Data'!$I$2:$W$236,MATCH(LEFT($A$1,2)&amp;$H150&amp;$I150,'Saturation Data'!$B$2:$B$236,0),MATCH(A116,'Saturation Data'!$I$1:$V$1,0))</f>
        <v>0.52400000000000002</v>
      </c>
      <c r="D150" s="32">
        <f>INDEX('UEC Data'!$I$2:$W$236,MATCH(LEFT($A$1,2)&amp;$H150&amp;$I150,'UEC Data'!$B$2:$B$236,0),MATCH(A116,'UEC Data'!$I$1:$V$1,0))</f>
        <v>2.4985617077460311E-2</v>
      </c>
      <c r="E150" s="33">
        <f t="shared" si="11"/>
        <v>1.3092463348589203E-2</v>
      </c>
      <c r="F150" s="34">
        <f>E150*C117</f>
        <v>0.41258853611717888</v>
      </c>
      <c r="G150" s="21"/>
      <c r="H150" s="30" t="s">
        <v>25</v>
      </c>
      <c r="I150" s="35" t="s">
        <v>31</v>
      </c>
      <c r="J150" s="31">
        <f>INDEX('Saturation Data'!$I$2:$W$236,MATCH(LEFT($H$1,2)&amp;$H150&amp;$I150,'Saturation Data'!$B$2:$B$236,0),MATCH(H116,'Saturation Data'!$I$1:$V$1,0))</f>
        <v>0.52400000000000002</v>
      </c>
      <c r="K150" s="32">
        <f>INDEX('UEC Data'!$I$2:$W$236,MATCH(LEFT($H$1,2)&amp;$H150&amp;$I150,'UEC Data'!$B$2:$B$236,0),MATCH(H116,'UEC Data'!$I$1:$V$1,0))</f>
        <v>1.6657078051640208E-2</v>
      </c>
      <c r="L150" s="33">
        <f t="shared" si="12"/>
        <v>8.7283088990594698E-3</v>
      </c>
      <c r="M150" s="34">
        <f>L150*J117</f>
        <v>2.371499181842231E-2</v>
      </c>
      <c r="N150" s="21"/>
      <c r="O150" s="30" t="s">
        <v>25</v>
      </c>
      <c r="P150" s="35" t="s">
        <v>31</v>
      </c>
      <c r="Q150" s="31">
        <f>INDEX('Saturation Data'!$I$2:$W$236,MATCH(LEFT($O$1,2)&amp;$H150&amp;$I150,'Saturation Data'!$B$2:$B$236,0),MATCH(O116,'Saturation Data'!$I$1:$V$1,0))</f>
        <v>0.52400000000000002</v>
      </c>
      <c r="R150" s="32">
        <f>INDEX('UEC Data'!$I$2:$W$236,MATCH(LEFT($O$1,2)&amp;$H150&amp;$I150,'UEC Data'!$B$2:$B$236,0),MATCH(O116,'UEC Data'!$I$1:$V$1,0))</f>
        <v>2.4985617077460311E-2</v>
      </c>
      <c r="S150" s="33">
        <f t="shared" si="13"/>
        <v>1.3092463348589203E-2</v>
      </c>
      <c r="T150" s="34">
        <f>S150*Q117</f>
        <v>2.456790033723465E-2</v>
      </c>
      <c r="U150" s="21"/>
      <c r="V150" s="30" t="s">
        <v>25</v>
      </c>
      <c r="W150" s="35" t="s">
        <v>31</v>
      </c>
      <c r="X150" s="31">
        <f>INDEX('Saturation Data'!$I$2:$W$236,MATCH(LEFT($V$1,2)&amp;$H150&amp;$I150,'Saturation Data'!$B$2:$B$236,0),MATCH(V116,'Saturation Data'!$I$1:$V$1,0))</f>
        <v>0.52400000000000002</v>
      </c>
      <c r="Y150" s="32">
        <f>INDEX('UEC Data'!$I$2:$W$236,MATCH(LEFT($V$1,2)&amp;$H150&amp;$I150,'UEC Data'!$B$2:$B$236,0),MATCH(V116,'UEC Data'!$I$1:$V$1,0))</f>
        <v>2.4985617077460311E-2</v>
      </c>
      <c r="Z150" s="33">
        <f t="shared" si="14"/>
        <v>1.3092463348589203E-2</v>
      </c>
      <c r="AA150" s="34">
        <f>Z150*X117</f>
        <v>1.1828355713830731E-2</v>
      </c>
      <c r="AB150" s="21"/>
      <c r="AC150" s="30" t="s">
        <v>25</v>
      </c>
      <c r="AD150" s="35" t="s">
        <v>31</v>
      </c>
      <c r="AE150" s="31">
        <f>INDEX('Saturation Data'!$I$2:$W$236,MATCH(LEFT($AC$1,2)&amp;$H150&amp;$I150,'Saturation Data'!$B$2:$B$236,0),MATCH(AC116,'Saturation Data'!$I$1:$V$1,0))</f>
        <v>0.52400000000000002</v>
      </c>
      <c r="AF150" s="32">
        <f>INDEX('UEC Data'!$I$2:$W$236,MATCH(LEFT($AC$1,2)&amp;$H150&amp;$I150,'UEC Data'!$B$2:$B$236,0),MATCH(AC116,'UEC Data'!$I$1:$V$1,0))</f>
        <v>1.7965400972173067E-2</v>
      </c>
      <c r="AG150" s="33">
        <f t="shared" si="15"/>
        <v>9.4138701094186872E-3</v>
      </c>
      <c r="AH150" s="34">
        <f>AG150*AE117</f>
        <v>3.4234303211724501E-3</v>
      </c>
      <c r="AI150" s="21"/>
    </row>
    <row r="151" spans="1:35" outlineLevel="1" x14ac:dyDescent="0.25">
      <c r="A151" s="30" t="s">
        <v>32</v>
      </c>
      <c r="B151" s="35" t="s">
        <v>33</v>
      </c>
      <c r="C151" s="31">
        <f>INDEX('Saturation Data'!$I$2:$W$236,MATCH(LEFT($A$1,2)&amp;$H151&amp;$I151,'Saturation Data'!$B$2:$B$236,0),MATCH(A116,'Saturation Data'!$I$1:$V$1,0))</f>
        <v>0.48899999999999999</v>
      </c>
      <c r="D151" s="32">
        <f>INDEX('UEC Data'!$I$2:$W$236,MATCH(LEFT($A$1,2)&amp;$H151&amp;$I151,'UEC Data'!$B$2:$B$236,0),MATCH(A116,'UEC Data'!$I$1:$V$1,0))</f>
        <v>0.25343654580973218</v>
      </c>
      <c r="E151" s="33">
        <f t="shared" si="11"/>
        <v>0.12393047090095903</v>
      </c>
      <c r="F151" s="34">
        <f>E151*C117</f>
        <v>3.9054752499917558</v>
      </c>
      <c r="G151" s="21"/>
      <c r="H151" s="30" t="s">
        <v>32</v>
      </c>
      <c r="I151" s="35" t="s">
        <v>33</v>
      </c>
      <c r="J151" s="31">
        <f>INDEX('Saturation Data'!$I$2:$W$236,MATCH(LEFT($H$1,2)&amp;$H151&amp;$I151,'Saturation Data'!$B$2:$B$236,0),MATCH(H116,'Saturation Data'!$I$1:$V$1,0))</f>
        <v>0.48899999999999999</v>
      </c>
      <c r="K151" s="32">
        <f>INDEX('UEC Data'!$I$2:$W$236,MATCH(LEFT($H$1,2)&amp;$H151&amp;$I151,'UEC Data'!$B$2:$B$236,0),MATCH(H116,'UEC Data'!$I$1:$V$1,0))</f>
        <v>0.17785020758577696</v>
      </c>
      <c r="L151" s="33">
        <f t="shared" si="12"/>
        <v>8.6968751509444928E-2</v>
      </c>
      <c r="M151" s="34">
        <f>L151*J117</f>
        <v>0.23629585689011681</v>
      </c>
      <c r="N151" s="21"/>
      <c r="O151" s="30" t="s">
        <v>32</v>
      </c>
      <c r="P151" s="35" t="s">
        <v>33</v>
      </c>
      <c r="Q151" s="31">
        <f>INDEX('Saturation Data'!$I$2:$W$236,MATCH(LEFT($O$1,2)&amp;$H151&amp;$I151,'Saturation Data'!$B$2:$B$236,0),MATCH(O116,'Saturation Data'!$I$1:$V$1,0))</f>
        <v>0.48899999999999999</v>
      </c>
      <c r="R151" s="32">
        <f>INDEX('UEC Data'!$I$2:$W$236,MATCH(LEFT($O$1,2)&amp;$H151&amp;$I151,'UEC Data'!$B$2:$B$236,0),MATCH(O116,'UEC Data'!$I$1:$V$1,0))</f>
        <v>0.25343654580973218</v>
      </c>
      <c r="S151" s="33">
        <f t="shared" si="13"/>
        <v>0.12393047090095903</v>
      </c>
      <c r="T151" s="34">
        <f>S151*Q117</f>
        <v>0.23255451451536105</v>
      </c>
      <c r="U151" s="21"/>
      <c r="V151" s="30" t="s">
        <v>32</v>
      </c>
      <c r="W151" s="35" t="s">
        <v>33</v>
      </c>
      <c r="X151" s="31">
        <f>INDEX('Saturation Data'!$I$2:$W$236,MATCH(LEFT($V$1,2)&amp;$H151&amp;$I151,'Saturation Data'!$B$2:$B$236,0),MATCH(V116,'Saturation Data'!$I$1:$V$1,0))</f>
        <v>0.48899999999999999</v>
      </c>
      <c r="Y151" s="32">
        <f>INDEX('UEC Data'!$I$2:$W$236,MATCH(LEFT($V$1,2)&amp;$H151&amp;$I151,'UEC Data'!$B$2:$B$236,0),MATCH(V116,'UEC Data'!$I$1:$V$1,0))</f>
        <v>0.25343654580973218</v>
      </c>
      <c r="Z151" s="33">
        <f t="shared" si="14"/>
        <v>0.12393047090095903</v>
      </c>
      <c r="AA151" s="34">
        <f>Z151*X117</f>
        <v>0.11196469713677307</v>
      </c>
      <c r="AB151" s="21"/>
      <c r="AC151" s="30" t="s">
        <v>32</v>
      </c>
      <c r="AD151" s="35" t="s">
        <v>33</v>
      </c>
      <c r="AE151" s="31">
        <f>INDEX('Saturation Data'!$I$2:$W$236,MATCH(LEFT($AC$1,2)&amp;$H151&amp;$I151,'Saturation Data'!$B$2:$B$236,0),MATCH(AC116,'Saturation Data'!$I$1:$V$1,0))</f>
        <v>0.48899999999999999</v>
      </c>
      <c r="AF151" s="32">
        <f>INDEX('UEC Data'!$I$2:$W$236,MATCH(LEFT($AC$1,2)&amp;$H151&amp;$I151,'UEC Data'!$B$2:$B$236,0),MATCH(AC116,'UEC Data'!$I$1:$V$1,0))</f>
        <v>0.27819681987574546</v>
      </c>
      <c r="AG151" s="33">
        <f t="shared" si="15"/>
        <v>0.13603824491923952</v>
      </c>
      <c r="AH151" s="34">
        <f>AG151*AE117</f>
        <v>4.9471412615907331E-2</v>
      </c>
      <c r="AI151" s="21"/>
    </row>
    <row r="152" spans="1:35" outlineLevel="1" x14ac:dyDescent="0.25">
      <c r="A152" s="30" t="s">
        <v>32</v>
      </c>
      <c r="B152" s="35" t="s">
        <v>34</v>
      </c>
      <c r="C152" s="31">
        <f>INDEX('Saturation Data'!$I$2:$W$236,MATCH(LEFT($A$1,2)&amp;$H152&amp;$I152,'Saturation Data'!$B$2:$B$236,0),MATCH(A116,'Saturation Data'!$I$1:$V$1,0))</f>
        <v>0.45200000000000001</v>
      </c>
      <c r="D152" s="32">
        <f>INDEX('UEC Data'!$I$2:$W$236,MATCH(LEFT($A$1,2)&amp;$H152&amp;$I152,'UEC Data'!$B$2:$B$236,0),MATCH(A116,'UEC Data'!$I$1:$V$1,0))</f>
        <v>9.7522443525575458E-2</v>
      </c>
      <c r="E152" s="33">
        <f t="shared" si="11"/>
        <v>4.4080144473560109E-2</v>
      </c>
      <c r="F152" s="34">
        <f>E152*C117</f>
        <v>1.3891169137502057</v>
      </c>
      <c r="G152" s="21"/>
      <c r="H152" s="30" t="s">
        <v>32</v>
      </c>
      <c r="I152" s="35" t="s">
        <v>34</v>
      </c>
      <c r="J152" s="31">
        <f>INDEX('Saturation Data'!$I$2:$W$236,MATCH(LEFT($H$1,2)&amp;$H152&amp;$I152,'Saturation Data'!$B$2:$B$236,0),MATCH(H116,'Saturation Data'!$I$1:$V$1,0))</f>
        <v>0.45200000000000001</v>
      </c>
      <c r="K152" s="32">
        <f>INDEX('UEC Data'!$I$2:$W$236,MATCH(LEFT($H$1,2)&amp;$H152&amp;$I152,'UEC Data'!$B$2:$B$236,0),MATCH(H116,'UEC Data'!$I$1:$V$1,0))</f>
        <v>6.5014962350383648E-2</v>
      </c>
      <c r="L152" s="33">
        <f t="shared" si="12"/>
        <v>2.9386762982373409E-2</v>
      </c>
      <c r="M152" s="34">
        <f>L152*J117</f>
        <v>7.9844429402813305E-2</v>
      </c>
      <c r="N152" s="21"/>
      <c r="O152" s="30" t="s">
        <v>32</v>
      </c>
      <c r="P152" s="35" t="s">
        <v>34</v>
      </c>
      <c r="Q152" s="31">
        <f>INDEX('Saturation Data'!$I$2:$W$236,MATCH(LEFT($O$1,2)&amp;$H152&amp;$I152,'Saturation Data'!$B$2:$B$236,0),MATCH(O116,'Saturation Data'!$I$1:$V$1,0))</f>
        <v>0.45200000000000001</v>
      </c>
      <c r="R152" s="32">
        <f>INDEX('UEC Data'!$I$2:$W$236,MATCH(LEFT($O$1,2)&amp;$H152&amp;$I152,'UEC Data'!$B$2:$B$236,0),MATCH(O116,'UEC Data'!$I$1:$V$1,0))</f>
        <v>9.7522443525575458E-2</v>
      </c>
      <c r="S152" s="33">
        <f t="shared" si="13"/>
        <v>4.4080144473560109E-2</v>
      </c>
      <c r="T152" s="34">
        <f>S152*Q117</f>
        <v>8.271603039423632E-2</v>
      </c>
      <c r="U152" s="21"/>
      <c r="V152" s="30" t="s">
        <v>32</v>
      </c>
      <c r="W152" s="35" t="s">
        <v>34</v>
      </c>
      <c r="X152" s="31">
        <f>INDEX('Saturation Data'!$I$2:$W$236,MATCH(LEFT($V$1,2)&amp;$H152&amp;$I152,'Saturation Data'!$B$2:$B$236,0),MATCH(V116,'Saturation Data'!$I$1:$V$1,0))</f>
        <v>0.45200000000000001</v>
      </c>
      <c r="Y152" s="32">
        <f>INDEX('UEC Data'!$I$2:$W$236,MATCH(LEFT($V$1,2)&amp;$H152&amp;$I152,'UEC Data'!$B$2:$B$236,0),MATCH(V116,'UEC Data'!$I$1:$V$1,0))</f>
        <v>8.7770199173017913E-2</v>
      </c>
      <c r="Z152" s="33">
        <f t="shared" si="14"/>
        <v>3.9672130026204094E-2</v>
      </c>
      <c r="AA152" s="34">
        <f>Z152*X117</f>
        <v>3.584169406331409E-2</v>
      </c>
      <c r="AB152" s="21"/>
      <c r="AC152" s="30" t="s">
        <v>32</v>
      </c>
      <c r="AD152" s="35" t="s">
        <v>34</v>
      </c>
      <c r="AE152" s="31">
        <f>INDEX('Saturation Data'!$I$2:$W$236,MATCH(LEFT($AC$1,2)&amp;$H152&amp;$I152,'Saturation Data'!$B$2:$B$236,0),MATCH(AC116,'Saturation Data'!$I$1:$V$1,0))</f>
        <v>0.45200000000000001</v>
      </c>
      <c r="AF152" s="32">
        <f>INDEX('UEC Data'!$I$2:$W$236,MATCH(LEFT($AC$1,2)&amp;$H152&amp;$I152,'UEC Data'!$B$2:$B$236,0),MATCH(AC116,'UEC Data'!$I$1:$V$1,0))</f>
        <v>8.8636363636363638E-2</v>
      </c>
      <c r="AG152" s="33">
        <f t="shared" si="15"/>
        <v>4.0063636363636364E-2</v>
      </c>
      <c r="AH152" s="34">
        <f>AG152*AE117</f>
        <v>1.4569466745294758E-2</v>
      </c>
      <c r="AI152" s="21"/>
    </row>
    <row r="153" spans="1:35" outlineLevel="1" x14ac:dyDescent="0.25">
      <c r="A153" s="30" t="s">
        <v>32</v>
      </c>
      <c r="B153" s="35" t="s">
        <v>35</v>
      </c>
      <c r="C153" s="31">
        <f>INDEX('Saturation Data'!$I$2:$W$236,MATCH(LEFT($A$1,2)&amp;$H153&amp;$I153,'Saturation Data'!$B$2:$B$236,0),MATCH(A116,'Saturation Data'!$I$1:$V$1,0))</f>
        <v>0.18492800000000001</v>
      </c>
      <c r="D153" s="32">
        <f>INDEX('UEC Data'!$I$2:$W$236,MATCH(LEFT($A$1,2)&amp;$H153&amp;$I153,'UEC Data'!$B$2:$B$236,0),MATCH(A116,'UEC Data'!$I$1:$V$1,0))</f>
        <v>0.18939545454545453</v>
      </c>
      <c r="E153" s="33">
        <f t="shared" si="11"/>
        <v>3.5024522618181821E-2</v>
      </c>
      <c r="F153" s="34">
        <f>E153*C117</f>
        <v>1.1037431330136827</v>
      </c>
      <c r="G153" s="21"/>
      <c r="H153" s="30" t="s">
        <v>32</v>
      </c>
      <c r="I153" s="35" t="s">
        <v>35</v>
      </c>
      <c r="J153" s="31">
        <f>INDEX('Saturation Data'!$I$2:$W$236,MATCH(LEFT($H$1,2)&amp;$H153&amp;$I153,'Saturation Data'!$B$2:$B$236,0),MATCH(H116,'Saturation Data'!$I$1:$V$1,0))</f>
        <v>0.3957</v>
      </c>
      <c r="K153" s="32">
        <f>INDEX('UEC Data'!$I$2:$W$236,MATCH(LEFT($H$1,2)&amp;$H153&amp;$I153,'UEC Data'!$B$2:$B$236,0),MATCH(H116,'UEC Data'!$I$1:$V$1,0))</f>
        <v>0.13290909090909092</v>
      </c>
      <c r="L153" s="33">
        <f t="shared" si="12"/>
        <v>5.2592127272727274E-2</v>
      </c>
      <c r="M153" s="34">
        <f>L153*J117</f>
        <v>0.14289387353380081</v>
      </c>
      <c r="N153" s="21"/>
      <c r="O153" s="30" t="s">
        <v>32</v>
      </c>
      <c r="P153" s="35" t="s">
        <v>35</v>
      </c>
      <c r="Q153" s="31">
        <f>INDEX('Saturation Data'!$I$2:$W$236,MATCH(LEFT($O$1,2)&amp;$H153&amp;$I153,'Saturation Data'!$B$2:$B$236,0),MATCH(O116,'Saturation Data'!$I$1:$V$1,0))</f>
        <v>0.18492800000000001</v>
      </c>
      <c r="R153" s="32">
        <f>INDEX('UEC Data'!$I$2:$W$236,MATCH(LEFT($O$1,2)&amp;$H153&amp;$I153,'UEC Data'!$B$2:$B$236,0),MATCH(O116,'UEC Data'!$I$1:$V$1,0))</f>
        <v>0.18939545454545453</v>
      </c>
      <c r="S153" s="33">
        <f t="shared" si="13"/>
        <v>3.5024522618181821E-2</v>
      </c>
      <c r="T153" s="34">
        <f>S153*Q117</f>
        <v>6.5723230085302009E-2</v>
      </c>
      <c r="U153" s="21"/>
      <c r="V153" s="30" t="s">
        <v>32</v>
      </c>
      <c r="W153" s="35" t="s">
        <v>35</v>
      </c>
      <c r="X153" s="31">
        <f>INDEX('Saturation Data'!$I$2:$W$236,MATCH(LEFT($V$1,2)&amp;$H153&amp;$I153,'Saturation Data'!$B$2:$B$236,0),MATCH(V116,'Saturation Data'!$I$1:$V$1,0))</f>
        <v>0.18492800000000001</v>
      </c>
      <c r="Y153" s="32">
        <f>INDEX('UEC Data'!$I$2:$W$236,MATCH(LEFT($V$1,2)&amp;$H153&amp;$I153,'UEC Data'!$B$2:$B$236,0),MATCH(V116,'UEC Data'!$I$1:$V$1,0))</f>
        <v>0.18939545454545453</v>
      </c>
      <c r="Z153" s="33">
        <f t="shared" si="14"/>
        <v>3.5024522618181821E-2</v>
      </c>
      <c r="AA153" s="34">
        <f>Z153*X117</f>
        <v>3.1642823905984524E-2</v>
      </c>
      <c r="AB153" s="21"/>
      <c r="AC153" s="30" t="s">
        <v>32</v>
      </c>
      <c r="AD153" s="35" t="s">
        <v>35</v>
      </c>
      <c r="AE153" s="31">
        <f>INDEX('Saturation Data'!$I$2:$W$236,MATCH(LEFT($AC$1,2)&amp;$H153&amp;$I153,'Saturation Data'!$B$2:$B$236,0),MATCH(AC116,'Saturation Data'!$I$1:$V$1,0))</f>
        <v>0.3957</v>
      </c>
      <c r="AF153" s="32">
        <f>INDEX('UEC Data'!$I$2:$W$236,MATCH(LEFT($AC$1,2)&amp;$H153&amp;$I153,'UEC Data'!$B$2:$B$236,0),MATCH(AC116,'UEC Data'!$I$1:$V$1,0))</f>
        <v>0.16613636363636364</v>
      </c>
      <c r="AG153" s="33">
        <f t="shared" si="15"/>
        <v>6.5740159090909092E-2</v>
      </c>
      <c r="AH153" s="34">
        <f>AG153*AE117</f>
        <v>2.3906942770045961E-2</v>
      </c>
      <c r="AI153" s="21"/>
    </row>
    <row r="154" spans="1:35" outlineLevel="1" x14ac:dyDescent="0.25">
      <c r="A154" s="30" t="s">
        <v>32</v>
      </c>
      <c r="B154" s="35" t="s">
        <v>36</v>
      </c>
      <c r="C154" s="31">
        <f>INDEX('Saturation Data'!$I$2:$W$236,MATCH(LEFT($A$1,2)&amp;$H154&amp;$I154,'Saturation Data'!$B$2:$B$236,0),MATCH(A116,'Saturation Data'!$I$1:$V$1,0))</f>
        <v>0.18492800000000001</v>
      </c>
      <c r="D154" s="32">
        <f>INDEX('UEC Data'!$I$2:$W$236,MATCH(LEFT($A$1,2)&amp;$H154&amp;$I154,'UEC Data'!$B$2:$B$236,0),MATCH(A116,'UEC Data'!$I$1:$V$1,0))</f>
        <v>9.0869441507846083E-3</v>
      </c>
      <c r="E154" s="33">
        <f t="shared" si="11"/>
        <v>1.6804304079162961E-3</v>
      </c>
      <c r="F154" s="34">
        <f>E154*C117</f>
        <v>5.2956140001238862E-2</v>
      </c>
      <c r="G154" s="21"/>
      <c r="H154" s="30" t="s">
        <v>32</v>
      </c>
      <c r="I154" s="35" t="s">
        <v>36</v>
      </c>
      <c r="J154" s="31">
        <f>INDEX('Saturation Data'!$I$2:$W$236,MATCH(LEFT($H$1,2)&amp;$H154&amp;$I154,'Saturation Data'!$B$2:$B$236,0),MATCH(H116,'Saturation Data'!$I$1:$V$1,0))</f>
        <v>0.3957</v>
      </c>
      <c r="K154" s="32">
        <f>INDEX('UEC Data'!$I$2:$W$236,MATCH(LEFT($H$1,2)&amp;$H154&amp;$I154,'UEC Data'!$B$2:$B$236,0),MATCH(H116,'UEC Data'!$I$1:$V$1,0))</f>
        <v>6.0579627671897398E-3</v>
      </c>
      <c r="L154" s="33">
        <f t="shared" si="12"/>
        <v>2.3971358669769801E-3</v>
      </c>
      <c r="M154" s="34">
        <f>L154*J117</f>
        <v>6.5130666352942084E-3</v>
      </c>
      <c r="N154" s="21"/>
      <c r="O154" s="30" t="s">
        <v>32</v>
      </c>
      <c r="P154" s="35" t="s">
        <v>36</v>
      </c>
      <c r="Q154" s="31">
        <f>INDEX('Saturation Data'!$I$2:$W$236,MATCH(LEFT($O$1,2)&amp;$H154&amp;$I154,'Saturation Data'!$B$2:$B$236,0),MATCH(O116,'Saturation Data'!$I$1:$V$1,0))</f>
        <v>0.18492800000000001</v>
      </c>
      <c r="R154" s="32">
        <f>INDEX('UEC Data'!$I$2:$W$236,MATCH(LEFT($O$1,2)&amp;$H154&amp;$I154,'UEC Data'!$B$2:$B$236,0),MATCH(O116,'UEC Data'!$I$1:$V$1,0))</f>
        <v>9.0869441507846083E-3</v>
      </c>
      <c r="S154" s="33">
        <f t="shared" si="13"/>
        <v>1.6804304079162961E-3</v>
      </c>
      <c r="T154" s="34">
        <f>S154*Q117</f>
        <v>3.1533139093946607E-3</v>
      </c>
      <c r="U154" s="21"/>
      <c r="V154" s="30" t="s">
        <v>32</v>
      </c>
      <c r="W154" s="35" t="s">
        <v>36</v>
      </c>
      <c r="X154" s="31">
        <f>INDEX('Saturation Data'!$I$2:$W$236,MATCH(LEFT($V$1,2)&amp;$H154&amp;$I154,'Saturation Data'!$B$2:$B$236,0),MATCH(V116,'Saturation Data'!$I$1:$V$1,0))</f>
        <v>0.18492800000000001</v>
      </c>
      <c r="Y154" s="32">
        <f>INDEX('UEC Data'!$I$2:$W$236,MATCH(LEFT($V$1,2)&amp;$H154&amp;$I154,'UEC Data'!$B$2:$B$236,0),MATCH(V116,'UEC Data'!$I$1:$V$1,0))</f>
        <v>8.1782497357061491E-3</v>
      </c>
      <c r="Z154" s="33">
        <f t="shared" si="14"/>
        <v>1.5123873671246668E-3</v>
      </c>
      <c r="AA154" s="34">
        <f>Z154*X117</f>
        <v>1.3663628668765476E-3</v>
      </c>
      <c r="AB154" s="21"/>
      <c r="AC154" s="30" t="s">
        <v>32</v>
      </c>
      <c r="AD154" s="35" t="s">
        <v>36</v>
      </c>
      <c r="AE154" s="31">
        <f>INDEX('Saturation Data'!$I$2:$W$236,MATCH(LEFT($AC$1,2)&amp;$H154&amp;$I154,'Saturation Data'!$B$2:$B$236,0),MATCH(AC116,'Saturation Data'!$I$1:$V$1,0))</f>
        <v>0.3957</v>
      </c>
      <c r="AF154" s="32">
        <f>INDEX('UEC Data'!$I$2:$W$236,MATCH(LEFT($AC$1,2)&amp;$H154&amp;$I154,'UEC Data'!$B$2:$B$236,0),MATCH(AC116,'UEC Data'!$I$1:$V$1,0))</f>
        <v>2.2959837941907927E-2</v>
      </c>
      <c r="AG154" s="33">
        <f t="shared" si="15"/>
        <v>9.0852078736129663E-3</v>
      </c>
      <c r="AH154" s="34">
        <f>AG154*AE117</f>
        <v>3.3039096298516824E-3</v>
      </c>
      <c r="AI154" s="21"/>
    </row>
    <row r="155" spans="1:35" outlineLevel="1" x14ac:dyDescent="0.25">
      <c r="A155" s="30" t="s">
        <v>32</v>
      </c>
      <c r="B155" s="35" t="s">
        <v>37</v>
      </c>
      <c r="C155" s="31">
        <f>INDEX('Saturation Data'!$I$2:$W$236,MATCH(LEFT($A$1,2)&amp;$H155&amp;$I155,'Saturation Data'!$B$2:$B$236,0),MATCH(A116,'Saturation Data'!$I$1:$V$1,0))</f>
        <v>0.18492800000000001</v>
      </c>
      <c r="D155" s="32">
        <f>INDEX('UEC Data'!$I$2:$W$236,MATCH(LEFT($A$1,2)&amp;$H155&amp;$I155,'UEC Data'!$B$2:$B$236,0),MATCH(A116,'UEC Data'!$I$1:$V$1,0))</f>
        <v>0.11109906956473455</v>
      </c>
      <c r="E155" s="33">
        <f t="shared" si="11"/>
        <v>2.0545328736467233E-2</v>
      </c>
      <c r="F155" s="34">
        <f>E155*C117</f>
        <v>0.64745394978238757</v>
      </c>
      <c r="G155" s="21"/>
      <c r="H155" s="30" t="s">
        <v>32</v>
      </c>
      <c r="I155" s="35" t="s">
        <v>37</v>
      </c>
      <c r="J155" s="31">
        <f>INDEX('Saturation Data'!$I$2:$W$236,MATCH(LEFT($H$1,2)&amp;$H155&amp;$I155,'Saturation Data'!$B$2:$B$236,0),MATCH(H116,'Saturation Data'!$I$1:$V$1,0))</f>
        <v>0.3957</v>
      </c>
      <c r="K155" s="32">
        <f>INDEX('UEC Data'!$I$2:$W$236,MATCH(LEFT($H$1,2)&amp;$H155&amp;$I155,'UEC Data'!$B$2:$B$236,0),MATCH(H116,'UEC Data'!$I$1:$V$1,0))</f>
        <v>7.4066046376489697E-2</v>
      </c>
      <c r="L155" s="33">
        <f t="shared" si="12"/>
        <v>2.9307934551176973E-2</v>
      </c>
      <c r="M155" s="34">
        <f>L155*J117</f>
        <v>7.9630250960860599E-2</v>
      </c>
      <c r="N155" s="21"/>
      <c r="O155" s="30" t="s">
        <v>32</v>
      </c>
      <c r="P155" s="35" t="s">
        <v>37</v>
      </c>
      <c r="Q155" s="31">
        <f>INDEX('Saturation Data'!$I$2:$W$236,MATCH(LEFT($O$1,2)&amp;$H155&amp;$I155,'Saturation Data'!$B$2:$B$236,0),MATCH(O116,'Saturation Data'!$I$1:$V$1,0))</f>
        <v>0.18492800000000001</v>
      </c>
      <c r="R155" s="32">
        <f>INDEX('UEC Data'!$I$2:$W$236,MATCH(LEFT($O$1,2)&amp;$H155&amp;$I155,'UEC Data'!$B$2:$B$236,0),MATCH(O116,'UEC Data'!$I$1:$V$1,0))</f>
        <v>0.11109906956473455</v>
      </c>
      <c r="S155" s="33">
        <f t="shared" si="13"/>
        <v>2.0545328736467233E-2</v>
      </c>
      <c r="T155" s="34">
        <f>S155*Q117</f>
        <v>3.8553141250354597E-2</v>
      </c>
      <c r="U155" s="21"/>
      <c r="V155" s="30" t="s">
        <v>32</v>
      </c>
      <c r="W155" s="35" t="s">
        <v>37</v>
      </c>
      <c r="X155" s="31">
        <f>INDEX('Saturation Data'!$I$2:$W$236,MATCH(LEFT($V$1,2)&amp;$H155&amp;$I155,'Saturation Data'!$B$2:$B$236,0),MATCH(V116,'Saturation Data'!$I$1:$V$1,0))</f>
        <v>0.18492800000000001</v>
      </c>
      <c r="Y155" s="32">
        <f>INDEX('UEC Data'!$I$2:$W$236,MATCH(LEFT($V$1,2)&amp;$H155&amp;$I155,'UEC Data'!$B$2:$B$236,0),MATCH(V116,'UEC Data'!$I$1:$V$1,0))</f>
        <v>9.9989162608261101E-2</v>
      </c>
      <c r="Z155" s="33">
        <f t="shared" si="14"/>
        <v>1.849079586282051E-2</v>
      </c>
      <c r="AA155" s="34">
        <f>Z155*X117</f>
        <v>1.6705466731044061E-2</v>
      </c>
      <c r="AB155" s="21"/>
      <c r="AC155" s="30" t="s">
        <v>32</v>
      </c>
      <c r="AD155" s="35" t="s">
        <v>37</v>
      </c>
      <c r="AE155" s="31">
        <f>INDEX('Saturation Data'!$I$2:$W$236,MATCH(LEFT($AC$1,2)&amp;$H155&amp;$I155,'Saturation Data'!$B$2:$B$236,0),MATCH(AC116,'Saturation Data'!$I$1:$V$1,0))</f>
        <v>0.3957</v>
      </c>
      <c r="AF155" s="32">
        <f>INDEX('UEC Data'!$I$2:$W$236,MATCH(LEFT($AC$1,2)&amp;$H155&amp;$I155,'UEC Data'!$B$2:$B$236,0),MATCH(AC116,'UEC Data'!$I$1:$V$1,0))</f>
        <v>6.062254545454545E-2</v>
      </c>
      <c r="AG155" s="33">
        <f t="shared" si="15"/>
        <v>2.3988341236363633E-2</v>
      </c>
      <c r="AH155" s="34">
        <f>AG155*AE117</f>
        <v>8.7235551148123706E-3</v>
      </c>
      <c r="AI155" s="21"/>
    </row>
    <row r="156" spans="1:35" outlineLevel="1" x14ac:dyDescent="0.25">
      <c r="A156" s="30" t="s">
        <v>32</v>
      </c>
      <c r="B156" s="35" t="s">
        <v>184</v>
      </c>
      <c r="C156" s="31">
        <f>INDEX('Saturation Data'!$I$2:$W$236,MATCH(LEFT($A$1,2)&amp;$H156&amp;$I156,'Saturation Data'!$B$2:$B$236,0),MATCH(A116,'Saturation Data'!$I$1:$V$1,0))</f>
        <v>0.18492800000000001</v>
      </c>
      <c r="D156" s="32">
        <f>INDEX('UEC Data'!$I$2:$W$236,MATCH(LEFT($A$1,2)&amp;$H156&amp;$I156,'UEC Data'!$B$2:$B$236,0),MATCH(A116,'UEC Data'!$I$1:$V$1,0))</f>
        <v>0.12007193819915091</v>
      </c>
      <c r="E156" s="33">
        <f t="shared" si="11"/>
        <v>2.2204663387292579E-2</v>
      </c>
      <c r="F156" s="34">
        <f>E156*C117</f>
        <v>0.69974528994384866</v>
      </c>
      <c r="G156" s="21"/>
      <c r="H156" s="30" t="s">
        <v>32</v>
      </c>
      <c r="I156" s="35" t="s">
        <v>184</v>
      </c>
      <c r="J156" s="31">
        <f>INDEX('Saturation Data'!$I$2:$W$236,MATCH(LEFT($H$1,2)&amp;$H156&amp;$I156,'Saturation Data'!$B$2:$B$236,0),MATCH(H116,'Saturation Data'!$I$1:$V$1,0))</f>
        <v>0.3957</v>
      </c>
      <c r="K156" s="32">
        <f>INDEX('UEC Data'!$I$2:$W$236,MATCH(LEFT($H$1,2)&amp;$H156&amp;$I156,'UEC Data'!$B$2:$B$236,0),MATCH(H116,'UEC Data'!$I$1:$V$1,0))</f>
        <v>8.0047958799433938E-2</v>
      </c>
      <c r="L156" s="33">
        <f t="shared" si="12"/>
        <v>3.167497729693601E-2</v>
      </c>
      <c r="M156" s="34">
        <f>L156*J117</f>
        <v>8.6061553977139077E-2</v>
      </c>
      <c r="N156" s="21"/>
      <c r="O156" s="30" t="s">
        <v>32</v>
      </c>
      <c r="P156" s="35" t="s">
        <v>184</v>
      </c>
      <c r="Q156" s="31">
        <f>INDEX('Saturation Data'!$I$2:$W$236,MATCH(LEFT($O$1,2)&amp;$H156&amp;$I156,'Saturation Data'!$B$2:$B$236,0),MATCH(O116,'Saturation Data'!$I$1:$V$1,0))</f>
        <v>0.18492800000000001</v>
      </c>
      <c r="R156" s="32">
        <f>INDEX('UEC Data'!$I$2:$W$236,MATCH(LEFT($O$1,2)&amp;$H156&amp;$I156,'UEC Data'!$B$2:$B$236,0),MATCH(O116,'UEC Data'!$I$1:$V$1,0))</f>
        <v>0.12007193819915091</v>
      </c>
      <c r="S156" s="33">
        <f t="shared" si="13"/>
        <v>2.2204663387292579E-2</v>
      </c>
      <c r="T156" s="34">
        <f>S156*Q117</f>
        <v>4.1666869144195907E-2</v>
      </c>
      <c r="U156" s="21"/>
      <c r="V156" s="30" t="s">
        <v>32</v>
      </c>
      <c r="W156" s="35" t="s">
        <v>184</v>
      </c>
      <c r="X156" s="31">
        <f>INDEX('Saturation Data'!$I$2:$W$236,MATCH(LEFT($V$1,2)&amp;$H156&amp;$I156,'Saturation Data'!$B$2:$B$236,0),MATCH(V116,'Saturation Data'!$I$1:$V$1,0))</f>
        <v>0.18492800000000001</v>
      </c>
      <c r="Y156" s="32">
        <f>INDEX('UEC Data'!$I$2:$W$236,MATCH(LEFT($V$1,2)&amp;$H156&amp;$I156,'UEC Data'!$B$2:$B$236,0),MATCH(V116,'UEC Data'!$I$1:$V$1,0))</f>
        <v>0.10806474437923583</v>
      </c>
      <c r="Z156" s="33">
        <f t="shared" si="14"/>
        <v>1.9984197048563326E-2</v>
      </c>
      <c r="AA156" s="34">
        <f>Z156*X117</f>
        <v>1.805467657628881E-2</v>
      </c>
      <c r="AB156" s="21"/>
      <c r="AC156" s="30" t="s">
        <v>32</v>
      </c>
      <c r="AD156" s="35" t="s">
        <v>184</v>
      </c>
      <c r="AE156" s="31">
        <f>INDEX('Saturation Data'!$I$2:$W$236,MATCH(LEFT($AC$1,2)&amp;$H156&amp;$I156,'Saturation Data'!$B$2:$B$236,0),MATCH(AC116,'Saturation Data'!$I$1:$V$1,0))</f>
        <v>0.3957</v>
      </c>
      <c r="AF156" s="32">
        <f>INDEX('UEC Data'!$I$2:$W$236,MATCH(LEFT($AC$1,2)&amp;$H156&amp;$I156,'UEC Data'!$B$2:$B$236,0),MATCH(AC116,'UEC Data'!$I$1:$V$1,0))</f>
        <v>0.13403236363636364</v>
      </c>
      <c r="AG156" s="33">
        <f t="shared" si="15"/>
        <v>5.3036606290909095E-2</v>
      </c>
      <c r="AH156" s="34">
        <f>AG156*AE117</f>
        <v>1.9287192620888585E-2</v>
      </c>
      <c r="AI156" s="21"/>
    </row>
    <row r="157" spans="1:35" outlineLevel="1" x14ac:dyDescent="0.25">
      <c r="A157" s="30" t="s">
        <v>38</v>
      </c>
      <c r="B157" s="30" t="s">
        <v>39</v>
      </c>
      <c r="C157" s="31">
        <f>INDEX('Saturation Data'!$I$2:$W$236,MATCH(LEFT($A$1,2)&amp;$H157&amp;$I157,'Saturation Data'!$B$2:$B$236,0),MATCH(A116,'Saturation Data'!$I$1:$V$1,0))</f>
        <v>1</v>
      </c>
      <c r="D157" s="32">
        <f>INDEX('UEC Data'!$I$2:$W$236,MATCH(LEFT($A$1,2)&amp;$H157&amp;$I157,'UEC Data'!$B$2:$B$236,0),MATCH(A116,'UEC Data'!$I$1:$V$1,0))</f>
        <v>2.5530216385373564E-2</v>
      </c>
      <c r="E157" s="33">
        <f t="shared" si="11"/>
        <v>2.5530216385373564E-2</v>
      </c>
      <c r="F157" s="34">
        <f>E157*C117</f>
        <v>0.80454489920960082</v>
      </c>
      <c r="G157" s="21"/>
      <c r="H157" s="30" t="s">
        <v>38</v>
      </c>
      <c r="I157" s="30" t="s">
        <v>39</v>
      </c>
      <c r="J157" s="31">
        <f>INDEX('Saturation Data'!$I$2:$W$236,MATCH(LEFT($H$1,2)&amp;$H157&amp;$I157,'Saturation Data'!$B$2:$B$236,0),MATCH(H116,'Saturation Data'!$I$1:$V$1,0))</f>
        <v>1</v>
      </c>
      <c r="K157" s="32">
        <f>INDEX('UEC Data'!$I$2:$W$236,MATCH(LEFT($H$1,2)&amp;$H157&amp;$I157,'UEC Data'!$B$2:$B$236,0),MATCH(H116,'UEC Data'!$I$1:$V$1,0))</f>
        <v>3.3604588517730065E-2</v>
      </c>
      <c r="L157" s="33">
        <f t="shared" si="12"/>
        <v>3.3604588517730065E-2</v>
      </c>
      <c r="M157" s="34">
        <f>L157*J117</f>
        <v>9.1304346692552468E-2</v>
      </c>
      <c r="N157" s="21"/>
      <c r="O157" s="30" t="s">
        <v>38</v>
      </c>
      <c r="P157" s="30" t="s">
        <v>39</v>
      </c>
      <c r="Q157" s="31">
        <f>INDEX('Saturation Data'!$I$2:$W$236,MATCH(LEFT($O$1,2)&amp;$H157&amp;$I157,'Saturation Data'!$B$2:$B$236,0),MATCH(O116,'Saturation Data'!$I$1:$V$1,0))</f>
        <v>1</v>
      </c>
      <c r="R157" s="32">
        <f>INDEX('UEC Data'!$I$2:$W$236,MATCH(LEFT($O$1,2)&amp;$H157&amp;$I157,'UEC Data'!$B$2:$B$236,0),MATCH(O116,'UEC Data'!$I$1:$V$1,0))</f>
        <v>6.2557483858200119E-2</v>
      </c>
      <c r="S157" s="33">
        <f t="shared" si="13"/>
        <v>6.2557483858200119E-2</v>
      </c>
      <c r="T157" s="34">
        <f>S157*Q117</f>
        <v>0.1173886065483649</v>
      </c>
      <c r="U157" s="21"/>
      <c r="V157" s="30" t="s">
        <v>38</v>
      </c>
      <c r="W157" s="30" t="s">
        <v>39</v>
      </c>
      <c r="X157" s="31">
        <f>INDEX('Saturation Data'!$I$2:$W$236,MATCH(LEFT($V$1,2)&amp;$H157&amp;$I157,'Saturation Data'!$B$2:$B$236,0),MATCH(V116,'Saturation Data'!$I$1:$V$1,0))</f>
        <v>1</v>
      </c>
      <c r="Y157" s="32">
        <f>INDEX('UEC Data'!$I$2:$W$236,MATCH(LEFT($V$1,2)&amp;$H157&amp;$I157,'UEC Data'!$B$2:$B$236,0),MATCH(V116,'UEC Data'!$I$1:$V$1,0))</f>
        <v>2.5606198808855705E-2</v>
      </c>
      <c r="Z157" s="33">
        <f t="shared" si="14"/>
        <v>2.5606198808855705E-2</v>
      </c>
      <c r="AA157" s="34">
        <f>Z157*X117</f>
        <v>2.3133861056242808E-2</v>
      </c>
      <c r="AB157" s="21"/>
      <c r="AC157" s="30" t="s">
        <v>38</v>
      </c>
      <c r="AD157" s="30" t="s">
        <v>39</v>
      </c>
      <c r="AE157" s="31">
        <f>INDEX('Saturation Data'!$I$2:$W$236,MATCH(LEFT($AC$1,2)&amp;$H157&amp;$I157,'Saturation Data'!$B$2:$B$236,0),MATCH(AC116,'Saturation Data'!$I$1:$V$1,0))</f>
        <v>1</v>
      </c>
      <c r="AF157" s="32">
        <f>INDEX('UEC Data'!$I$2:$W$236,MATCH(LEFT($AC$1,2)&amp;$H157&amp;$I157,'UEC Data'!$B$2:$B$236,0),MATCH(AC116,'UEC Data'!$I$1:$V$1,0))</f>
        <v>5.0384135647955776E-2</v>
      </c>
      <c r="AG157" s="33">
        <f t="shared" si="15"/>
        <v>5.0384135647955776E-2</v>
      </c>
      <c r="AH157" s="34">
        <f>AG157*AE117</f>
        <v>1.8322600129218131E-2</v>
      </c>
      <c r="AI157" s="21"/>
    </row>
    <row r="158" spans="1:35" outlineLevel="1" x14ac:dyDescent="0.25">
      <c r="A158" s="30" t="s">
        <v>38</v>
      </c>
      <c r="B158" s="30" t="s">
        <v>40</v>
      </c>
      <c r="C158" s="31">
        <f>INDEX('Saturation Data'!$I$2:$W$236,MATCH(LEFT($A$1,2)&amp;$H158&amp;$I158,'Saturation Data'!$B$2:$B$236,0),MATCH(A116,'Saturation Data'!$I$1:$V$1,0))</f>
        <v>1</v>
      </c>
      <c r="D158" s="32">
        <f>INDEX('UEC Data'!$I$2:$W$236,MATCH(LEFT($A$1,2)&amp;$H158&amp;$I158,'UEC Data'!$B$2:$B$236,0),MATCH(A116,'UEC Data'!$I$1:$V$1,0))</f>
        <v>5.4290642017503152E-3</v>
      </c>
      <c r="E158" s="33">
        <f t="shared" si="11"/>
        <v>5.4290642017503152E-3</v>
      </c>
      <c r="F158" s="34">
        <f>E158*C117</f>
        <v>0.17108847982589265</v>
      </c>
      <c r="G158" s="21"/>
      <c r="H158" s="30" t="s">
        <v>38</v>
      </c>
      <c r="I158" s="30" t="s">
        <v>40</v>
      </c>
      <c r="J158" s="31">
        <f>INDEX('Saturation Data'!$I$2:$W$236,MATCH(LEFT($H$1,2)&amp;$H158&amp;$I158,'Saturation Data'!$B$2:$B$236,0),MATCH(H116,'Saturation Data'!$I$1:$V$1,0))</f>
        <v>1</v>
      </c>
      <c r="K158" s="32">
        <f>INDEX('UEC Data'!$I$2:$W$236,MATCH(LEFT($H$1,2)&amp;$H158&amp;$I158,'UEC Data'!$B$2:$B$236,0),MATCH(H116,'UEC Data'!$I$1:$V$1,0))</f>
        <v>8.4314173170742315E-3</v>
      </c>
      <c r="L158" s="33">
        <f t="shared" si="12"/>
        <v>8.4314173170742315E-3</v>
      </c>
      <c r="M158" s="34">
        <f>L158*J117</f>
        <v>2.2908331385208602E-2</v>
      </c>
      <c r="N158" s="21"/>
      <c r="O158" s="30" t="s">
        <v>38</v>
      </c>
      <c r="P158" s="30" t="s">
        <v>40</v>
      </c>
      <c r="Q158" s="31">
        <f>INDEX('Saturation Data'!$I$2:$W$236,MATCH(LEFT($O$1,2)&amp;$H158&amp;$I158,'Saturation Data'!$B$2:$B$236,0),MATCH(O116,'Saturation Data'!$I$1:$V$1,0))</f>
        <v>1</v>
      </c>
      <c r="R158" s="32">
        <f>INDEX('UEC Data'!$I$2:$W$236,MATCH(LEFT($O$1,2)&amp;$H158&amp;$I158,'UEC Data'!$B$2:$B$236,0),MATCH(O116,'UEC Data'!$I$1:$V$1,0))</f>
        <v>1.3303004997666333E-2</v>
      </c>
      <c r="S158" s="33">
        <f t="shared" si="13"/>
        <v>1.3303004997666333E-2</v>
      </c>
      <c r="T158" s="34">
        <f>S158*Q117</f>
        <v>2.4962980018853262E-2</v>
      </c>
      <c r="U158" s="21"/>
      <c r="V158" s="30" t="s">
        <v>38</v>
      </c>
      <c r="W158" s="30" t="s">
        <v>40</v>
      </c>
      <c r="X158" s="31">
        <f>INDEX('Saturation Data'!$I$2:$W$236,MATCH(LEFT($V$1,2)&amp;$H158&amp;$I158,'Saturation Data'!$B$2:$B$236,0),MATCH(V116,'Saturation Data'!$I$1:$V$1,0))</f>
        <v>1</v>
      </c>
      <c r="Y158" s="32">
        <f>INDEX('UEC Data'!$I$2:$W$236,MATCH(LEFT($V$1,2)&amp;$H158&amp;$I158,'UEC Data'!$B$2:$B$236,0),MATCH(V116,'UEC Data'!$I$1:$V$1,0))</f>
        <v>8.9119644180473724E-3</v>
      </c>
      <c r="Z158" s="33">
        <f t="shared" si="14"/>
        <v>8.9119644180473724E-3</v>
      </c>
      <c r="AA158" s="34">
        <f>Z158*X117</f>
        <v>8.0514936295029479E-3</v>
      </c>
      <c r="AB158" s="21"/>
      <c r="AC158" s="30" t="s">
        <v>38</v>
      </c>
      <c r="AD158" s="30" t="s">
        <v>40</v>
      </c>
      <c r="AE158" s="31">
        <f>INDEX('Saturation Data'!$I$2:$W$236,MATCH(LEFT($AC$1,2)&amp;$H158&amp;$I158,'Saturation Data'!$B$2:$B$236,0),MATCH(AC116,'Saturation Data'!$I$1:$V$1,0))</f>
        <v>1</v>
      </c>
      <c r="AF158" s="32">
        <f>INDEX('UEC Data'!$I$2:$W$236,MATCH(LEFT($AC$1,2)&amp;$H158&amp;$I158,'UEC Data'!$B$2:$B$236,0),MATCH(AC116,'UEC Data'!$I$1:$V$1,0))</f>
        <v>1.0714312133255587E-2</v>
      </c>
      <c r="AG158" s="33">
        <f t="shared" si="15"/>
        <v>1.0714312133255587E-2</v>
      </c>
      <c r="AH158" s="34">
        <f>AG158*AE117</f>
        <v>3.8963466248375985E-3</v>
      </c>
      <c r="AI158" s="21"/>
    </row>
    <row r="159" spans="1:35" outlineLevel="1" x14ac:dyDescent="0.25">
      <c r="A159" s="30" t="s">
        <v>38</v>
      </c>
      <c r="B159" s="30" t="s">
        <v>41</v>
      </c>
      <c r="C159" s="31">
        <f>INDEX('Saturation Data'!$I$2:$W$236,MATCH(LEFT($A$1,2)&amp;$H159&amp;$I159,'Saturation Data'!$B$2:$B$236,0),MATCH(A116,'Saturation Data'!$I$1:$V$1,0))</f>
        <v>1</v>
      </c>
      <c r="D159" s="32">
        <f>INDEX('UEC Data'!$I$2:$W$236,MATCH(LEFT($A$1,2)&amp;$H159&amp;$I159,'UEC Data'!$B$2:$B$236,0),MATCH(A116,'UEC Data'!$I$1:$V$1,0))</f>
        <v>0.3112249101223043</v>
      </c>
      <c r="E159" s="33">
        <f t="shared" si="11"/>
        <v>0.3112249101223043</v>
      </c>
      <c r="F159" s="34">
        <f>E159*C117</f>
        <v>9.8077670069932914</v>
      </c>
      <c r="G159" s="21"/>
      <c r="H159" s="30" t="s">
        <v>38</v>
      </c>
      <c r="I159" s="30" t="s">
        <v>41</v>
      </c>
      <c r="J159" s="31">
        <f>INDEX('Saturation Data'!$I$2:$W$236,MATCH(LEFT($H$1,2)&amp;$H159&amp;$I159,'Saturation Data'!$B$2:$B$236,0),MATCH(H116,'Saturation Data'!$I$1:$V$1,0))</f>
        <v>1</v>
      </c>
      <c r="K159" s="32">
        <f>INDEX('UEC Data'!$I$2:$W$236,MATCH(LEFT($H$1,2)&amp;$H159&amp;$I159,'UEC Data'!$B$2:$B$236,0),MATCH(H116,'UEC Data'!$I$1:$V$1,0))</f>
        <v>0.37381283970612861</v>
      </c>
      <c r="L159" s="33">
        <f t="shared" si="12"/>
        <v>0.37381283970612861</v>
      </c>
      <c r="M159" s="34">
        <f>L159*J117</f>
        <v>1.0156570462586751</v>
      </c>
      <c r="N159" s="21"/>
      <c r="O159" s="30" t="s">
        <v>38</v>
      </c>
      <c r="P159" s="30" t="s">
        <v>41</v>
      </c>
      <c r="Q159" s="31">
        <f>INDEX('Saturation Data'!$I$2:$W$236,MATCH(LEFT($O$1,2)&amp;$H159&amp;$I159,'Saturation Data'!$B$2:$B$236,0),MATCH(O116,'Saturation Data'!$I$1:$V$1,0))</f>
        <v>1</v>
      </c>
      <c r="R159" s="32">
        <f>INDEX('UEC Data'!$I$2:$W$236,MATCH(LEFT($O$1,2)&amp;$H159&amp;$I159,'UEC Data'!$B$2:$B$236,0),MATCH(O116,'UEC Data'!$I$1:$V$1,0))</f>
        <v>0.24456990909090959</v>
      </c>
      <c r="S159" s="33">
        <f t="shared" si="13"/>
        <v>0.24456990909090959</v>
      </c>
      <c r="T159" s="34">
        <f>S159*Q117</f>
        <v>0.45893343307922779</v>
      </c>
      <c r="U159" s="21"/>
      <c r="V159" s="30" t="s">
        <v>38</v>
      </c>
      <c r="W159" s="30" t="s">
        <v>41</v>
      </c>
      <c r="X159" s="31">
        <f>INDEX('Saturation Data'!$I$2:$W$236,MATCH(LEFT($V$1,2)&amp;$H159&amp;$I159,'Saturation Data'!$B$2:$B$236,0),MATCH(V116,'Saturation Data'!$I$1:$V$1,0))</f>
        <v>1</v>
      </c>
      <c r="Y159" s="32">
        <f>INDEX('UEC Data'!$I$2:$W$236,MATCH(LEFT($V$1,2)&amp;$H159&amp;$I159,'UEC Data'!$B$2:$B$236,0),MATCH(V116,'UEC Data'!$I$1:$V$1,0))</f>
        <v>0.3292296569888839</v>
      </c>
      <c r="Z159" s="33">
        <f t="shared" si="14"/>
        <v>0.3292296569888839</v>
      </c>
      <c r="AA159" s="34">
        <f>Z159*X117</f>
        <v>0.29744177170651592</v>
      </c>
      <c r="AB159" s="21"/>
      <c r="AC159" s="30" t="s">
        <v>38</v>
      </c>
      <c r="AD159" s="30" t="s">
        <v>41</v>
      </c>
      <c r="AE159" s="31">
        <f>INDEX('Saturation Data'!$I$2:$W$236,MATCH(LEFT($AC$1,2)&amp;$H159&amp;$I159,'Saturation Data'!$B$2:$B$236,0),MATCH(AC116,'Saturation Data'!$I$1:$V$1,0))</f>
        <v>1</v>
      </c>
      <c r="AF159" s="32">
        <f>INDEX('UEC Data'!$I$2:$W$236,MATCH(LEFT($AC$1,2)&amp;$H159&amp;$I159,'UEC Data'!$B$2:$B$236,0),MATCH(AC116,'UEC Data'!$I$1:$V$1,0))</f>
        <v>0.33094439478570103</v>
      </c>
      <c r="AG159" s="33">
        <f t="shared" si="15"/>
        <v>0.33094439478570103</v>
      </c>
      <c r="AH159" s="34">
        <f>AG159*AE117</f>
        <v>0.12035061696866731</v>
      </c>
      <c r="AI159" s="21"/>
    </row>
    <row r="160" spans="1:35" outlineLevel="1" x14ac:dyDescent="0.25">
      <c r="A160" s="30" t="s">
        <v>38</v>
      </c>
      <c r="B160" s="30" t="s">
        <v>42</v>
      </c>
      <c r="C160" s="31">
        <f>INDEX('Saturation Data'!$I$2:$W$236,MATCH(LEFT($A$1,2)&amp;$H160&amp;$I160,'Saturation Data'!$B$2:$B$236,0),MATCH(A116,'Saturation Data'!$I$1:$V$1,0))</f>
        <v>1</v>
      </c>
      <c r="D160" s="32">
        <f>INDEX('UEC Data'!$I$2:$W$236,MATCH(LEFT($A$1,2)&amp;$H160&amp;$I160,'UEC Data'!$B$2:$B$236,0),MATCH(A116,'UEC Data'!$I$1:$V$1,0))</f>
        <v>4.3108153605020405E-3</v>
      </c>
      <c r="E160" s="33">
        <f t="shared" si="11"/>
        <v>4.3108153605020405E-3</v>
      </c>
      <c r="F160" s="34">
        <f>E160*C117</f>
        <v>0.13584861394724779</v>
      </c>
      <c r="G160" s="21"/>
      <c r="H160" s="30" t="s">
        <v>38</v>
      </c>
      <c r="I160" s="30" t="s">
        <v>42</v>
      </c>
      <c r="J160" s="31">
        <f>INDEX('Saturation Data'!$I$2:$W$236,MATCH(LEFT($H$1,2)&amp;$H160&amp;$I160,'Saturation Data'!$B$2:$B$236,0),MATCH(H116,'Saturation Data'!$I$1:$V$1,0))</f>
        <v>1</v>
      </c>
      <c r="K160" s="32">
        <f>INDEX('UEC Data'!$I$2:$W$236,MATCH(LEFT($H$1,2)&amp;$H160&amp;$I160,'UEC Data'!$B$2:$B$236,0),MATCH(H116,'UEC Data'!$I$1:$V$1,0))</f>
        <v>6.9955123434769151E-3</v>
      </c>
      <c r="L160" s="33">
        <f t="shared" si="12"/>
        <v>6.9955123434769151E-3</v>
      </c>
      <c r="M160" s="34">
        <f>L160*J117</f>
        <v>1.9006948529182319E-2</v>
      </c>
      <c r="N160" s="21"/>
      <c r="O160" s="30" t="s">
        <v>38</v>
      </c>
      <c r="P160" s="30" t="s">
        <v>42</v>
      </c>
      <c r="Q160" s="31">
        <f>INDEX('Saturation Data'!$I$2:$W$236,MATCH(LEFT($O$1,2)&amp;$H160&amp;$I160,'Saturation Data'!$B$2:$B$236,0),MATCH(O116,'Saturation Data'!$I$1:$V$1,0))</f>
        <v>1</v>
      </c>
      <c r="R160" s="32">
        <f>INDEX('UEC Data'!$I$2:$W$236,MATCH(LEFT($O$1,2)&amp;$H160&amp;$I160,'UEC Data'!$B$2:$B$236,0),MATCH(O116,'UEC Data'!$I$1:$V$1,0))</f>
        <v>1.05629250555348E-2</v>
      </c>
      <c r="S160" s="33">
        <f t="shared" si="13"/>
        <v>1.05629250555348E-2</v>
      </c>
      <c r="T160" s="34">
        <f>S160*Q117</f>
        <v>1.9821242429677796E-2</v>
      </c>
      <c r="U160" s="21"/>
      <c r="V160" s="30" t="s">
        <v>38</v>
      </c>
      <c r="W160" s="30" t="s">
        <v>42</v>
      </c>
      <c r="X160" s="31">
        <f>INDEX('Saturation Data'!$I$2:$W$236,MATCH(LEFT($V$1,2)&amp;$H160&amp;$I160,'Saturation Data'!$B$2:$B$236,0),MATCH(V116,'Saturation Data'!$I$1:$V$1,0))</f>
        <v>1</v>
      </c>
      <c r="Y160" s="32">
        <f>INDEX('UEC Data'!$I$2:$W$236,MATCH(LEFT($V$1,2)&amp;$H160&amp;$I160,'UEC Data'!$B$2:$B$236,0),MATCH(V116,'UEC Data'!$I$1:$V$1,0))</f>
        <v>7.394220300877153E-3</v>
      </c>
      <c r="Z160" s="33">
        <f t="shared" si="14"/>
        <v>7.394220300877153E-3</v>
      </c>
      <c r="AA160" s="34">
        <f>Z160*X117</f>
        <v>6.6802912191942856E-3</v>
      </c>
      <c r="AB160" s="21"/>
      <c r="AC160" s="30" t="s">
        <v>38</v>
      </c>
      <c r="AD160" s="30" t="s">
        <v>42</v>
      </c>
      <c r="AE160" s="31">
        <f>INDEX('Saturation Data'!$I$2:$W$236,MATCH(LEFT($AC$1,2)&amp;$H160&amp;$I160,'Saturation Data'!$B$2:$B$236,0),MATCH(AC116,'Saturation Data'!$I$1:$V$1,0))</f>
        <v>1</v>
      </c>
      <c r="AF160" s="32">
        <f>INDEX('UEC Data'!$I$2:$W$236,MATCH(LEFT($AC$1,2)&amp;$H160&amp;$I160,'UEC Data'!$B$2:$B$236,0),MATCH(AC116,'UEC Data'!$I$1:$V$1,0))</f>
        <v>8.5074369366199207E-3</v>
      </c>
      <c r="AG160" s="33">
        <f t="shared" si="15"/>
        <v>8.5074369366199207E-3</v>
      </c>
      <c r="AH160" s="34">
        <f>AG160*AE117</f>
        <v>3.0937985361777598E-3</v>
      </c>
      <c r="AI160" s="21"/>
    </row>
    <row r="161" spans="1:35" outlineLevel="1" x14ac:dyDescent="0.25">
      <c r="A161" s="30" t="s">
        <v>38</v>
      </c>
      <c r="B161" s="30" t="s">
        <v>43</v>
      </c>
      <c r="C161" s="31">
        <f>INDEX('Saturation Data'!$I$2:$W$236,MATCH(LEFT($A$1,2)&amp;$H161&amp;$I161,'Saturation Data'!$B$2:$B$236,0),MATCH(A116,'Saturation Data'!$I$1:$V$1,0))</f>
        <v>1</v>
      </c>
      <c r="D161" s="32">
        <f>INDEX('UEC Data'!$I$2:$W$236,MATCH(LEFT($A$1,2)&amp;$H161&amp;$I161,'UEC Data'!$B$2:$B$236,0),MATCH(A116,'UEC Data'!$I$1:$V$1,0))</f>
        <v>6.5031623376623502E-3</v>
      </c>
      <c r="E161" s="33">
        <f t="shared" si="11"/>
        <v>6.5031623376623502E-3</v>
      </c>
      <c r="F161" s="34">
        <f>E161*C117</f>
        <v>0.20493700517539387</v>
      </c>
      <c r="G161" s="21"/>
      <c r="H161" s="30" t="s">
        <v>38</v>
      </c>
      <c r="I161" s="30" t="s">
        <v>43</v>
      </c>
      <c r="J161" s="31">
        <f>INDEX('Saturation Data'!$I$2:$W$236,MATCH(LEFT($H$1,2)&amp;$H161&amp;$I161,'Saturation Data'!$B$2:$B$236,0),MATCH(H116,'Saturation Data'!$I$1:$V$1,0))</f>
        <v>1</v>
      </c>
      <c r="K161" s="32">
        <f>INDEX('UEC Data'!$I$2:$W$236,MATCH(LEFT($H$1,2)&amp;$H161&amp;$I161,'UEC Data'!$B$2:$B$236,0),MATCH(H116,'UEC Data'!$I$1:$V$1,0))</f>
        <v>1.0286047619047639E-2</v>
      </c>
      <c r="L161" s="33">
        <f t="shared" si="12"/>
        <v>1.0286047619047639E-2</v>
      </c>
      <c r="M161" s="34">
        <f>L161*J117</f>
        <v>2.7947399427614487E-2</v>
      </c>
      <c r="N161" s="21"/>
      <c r="O161" s="30" t="s">
        <v>38</v>
      </c>
      <c r="P161" s="30" t="s">
        <v>43</v>
      </c>
      <c r="Q161" s="31">
        <f>INDEX('Saturation Data'!$I$2:$W$236,MATCH(LEFT($O$1,2)&amp;$H161&amp;$I161,'Saturation Data'!$B$2:$B$236,0),MATCH(O116,'Saturation Data'!$I$1:$V$1,0))</f>
        <v>1</v>
      </c>
      <c r="R161" s="32">
        <f>INDEX('UEC Data'!$I$2:$W$236,MATCH(LEFT($O$1,2)&amp;$H161&amp;$I161,'UEC Data'!$B$2:$B$236,0),MATCH(O116,'UEC Data'!$I$1:$V$1,0))</f>
        <v>1.5939123376623409E-2</v>
      </c>
      <c r="S161" s="33">
        <f t="shared" si="13"/>
        <v>1.5939123376623409E-2</v>
      </c>
      <c r="T161" s="34">
        <f>S161*Q117</f>
        <v>2.9909634585455407E-2</v>
      </c>
      <c r="U161" s="21"/>
      <c r="V161" s="30" t="s">
        <v>38</v>
      </c>
      <c r="W161" s="30" t="s">
        <v>43</v>
      </c>
      <c r="X161" s="31">
        <f>INDEX('Saturation Data'!$I$2:$W$236,MATCH(LEFT($V$1,2)&amp;$H161&amp;$I161,'Saturation Data'!$B$2:$B$236,0),MATCH(V116,'Saturation Data'!$I$1:$V$1,0))</f>
        <v>1</v>
      </c>
      <c r="Y161" s="32">
        <f>INDEX('UEC Data'!$I$2:$W$236,MATCH(LEFT($V$1,2)&amp;$H161&amp;$I161,'UEC Data'!$B$2:$B$236,0),MATCH(V116,'UEC Data'!$I$1:$V$1,0))</f>
        <v>1.1603681818181841E-2</v>
      </c>
      <c r="Z161" s="33">
        <f t="shared" si="14"/>
        <v>1.1603681818181841E-2</v>
      </c>
      <c r="AA161" s="34">
        <f>Z161*X117</f>
        <v>1.0483319485508034E-2</v>
      </c>
      <c r="AB161" s="21"/>
      <c r="AC161" s="30" t="s">
        <v>38</v>
      </c>
      <c r="AD161" s="30" t="s">
        <v>43</v>
      </c>
      <c r="AE161" s="31">
        <f>INDEX('Saturation Data'!$I$2:$W$236,MATCH(LEFT($AC$1,2)&amp;$H161&amp;$I161,'Saturation Data'!$B$2:$B$236,0),MATCH(AC116,'Saturation Data'!$I$1:$V$1,0))</f>
        <v>1</v>
      </c>
      <c r="AF161" s="32">
        <f>INDEX('UEC Data'!$I$2:$W$236,MATCH(LEFT($AC$1,2)&amp;$H161&amp;$I161,'UEC Data'!$B$2:$B$236,0),MATCH(AC116,'UEC Data'!$I$1:$V$1,0))</f>
        <v>1.2751298701298727E-2</v>
      </c>
      <c r="AG161" s="33">
        <f t="shared" si="15"/>
        <v>1.2751298701298727E-2</v>
      </c>
      <c r="AH161" s="34">
        <f>AG161*AE117</f>
        <v>4.6371133339387621E-3</v>
      </c>
      <c r="AI161" s="21"/>
    </row>
    <row r="162" spans="1:35" outlineLevel="1" x14ac:dyDescent="0.25">
      <c r="A162" s="30" t="s">
        <v>38</v>
      </c>
      <c r="B162" s="30" t="s">
        <v>44</v>
      </c>
      <c r="C162" s="31">
        <f>INDEX('Saturation Data'!$I$2:$W$236,MATCH(LEFT($A$1,2)&amp;$H162&amp;$I162,'Saturation Data'!$B$2:$B$236,0),MATCH(A116,'Saturation Data'!$I$1:$V$1,0))</f>
        <v>1</v>
      </c>
      <c r="D162" s="32">
        <f>INDEX('UEC Data'!$I$2:$W$236,MATCH(LEFT($A$1,2)&amp;$H162&amp;$I162,'UEC Data'!$B$2:$B$236,0),MATCH(A116,'UEC Data'!$I$1:$V$1,0))</f>
        <v>5.6172909059497601E-2</v>
      </c>
      <c r="E162" s="33">
        <f t="shared" si="11"/>
        <v>5.6172909059497601E-2</v>
      </c>
      <c r="F162" s="34">
        <f>E162*C117</f>
        <v>1.7702015045777406</v>
      </c>
      <c r="G162" s="21"/>
      <c r="H162" s="30" t="s">
        <v>38</v>
      </c>
      <c r="I162" s="30" t="s">
        <v>44</v>
      </c>
      <c r="J162" s="31">
        <f>INDEX('Saturation Data'!$I$2:$W$236,MATCH(LEFT($H$1,2)&amp;$H162&amp;$I162,'Saturation Data'!$B$2:$B$236,0),MATCH(H116,'Saturation Data'!$I$1:$V$1,0))</f>
        <v>1</v>
      </c>
      <c r="K162" s="32">
        <f>INDEX('UEC Data'!$I$2:$W$236,MATCH(LEFT($H$1,2)&amp;$H162&amp;$I162,'UEC Data'!$B$2:$B$236,0),MATCH(H116,'UEC Data'!$I$1:$V$1,0))</f>
        <v>8.940299623698697E-2</v>
      </c>
      <c r="L162" s="33">
        <f t="shared" si="12"/>
        <v>8.940299623698697E-2</v>
      </c>
      <c r="M162" s="34">
        <f>L162*J117</f>
        <v>0.24290974905013393</v>
      </c>
      <c r="N162" s="21"/>
      <c r="O162" s="30" t="s">
        <v>38</v>
      </c>
      <c r="P162" s="30" t="s">
        <v>44</v>
      </c>
      <c r="Q162" s="31">
        <f>INDEX('Saturation Data'!$I$2:$W$236,MATCH(LEFT($O$1,2)&amp;$H162&amp;$I162,'Saturation Data'!$B$2:$B$236,0),MATCH(O116,'Saturation Data'!$I$1:$V$1,0))</f>
        <v>1</v>
      </c>
      <c r="R162" s="32">
        <f>INDEX('UEC Data'!$I$2:$W$236,MATCH(LEFT($O$1,2)&amp;$H162&amp;$I162,'UEC Data'!$B$2:$B$236,0),MATCH(O116,'UEC Data'!$I$1:$V$1,0))</f>
        <v>0.13676882205790722</v>
      </c>
      <c r="S162" s="33">
        <f t="shared" si="13"/>
        <v>0.13676882205790722</v>
      </c>
      <c r="T162" s="34">
        <f>S162*Q117</f>
        <v>0.25664557540439625</v>
      </c>
      <c r="U162" s="21"/>
      <c r="V162" s="30" t="s">
        <v>38</v>
      </c>
      <c r="W162" s="30" t="s">
        <v>44</v>
      </c>
      <c r="X162" s="31">
        <f>INDEX('Saturation Data'!$I$2:$W$236,MATCH(LEFT($V$1,2)&amp;$H162&amp;$I162,'Saturation Data'!$B$2:$B$236,0),MATCH(V116,'Saturation Data'!$I$1:$V$1,0))</f>
        <v>1</v>
      </c>
      <c r="Y162" s="32">
        <f>INDEX('UEC Data'!$I$2:$W$236,MATCH(LEFT($V$1,2)&amp;$H162&amp;$I162,'UEC Data'!$B$2:$B$236,0),MATCH(V116,'UEC Data'!$I$1:$V$1,0))</f>
        <v>0.10102242538368146</v>
      </c>
      <c r="Z162" s="33">
        <f t="shared" si="14"/>
        <v>0.10102242538368146</v>
      </c>
      <c r="AA162" s="34">
        <f>Z162*X117</f>
        <v>9.1268476427766254E-2</v>
      </c>
      <c r="AB162" s="21"/>
      <c r="AC162" s="30" t="s">
        <v>38</v>
      </c>
      <c r="AD162" s="30" t="s">
        <v>44</v>
      </c>
      <c r="AE162" s="31">
        <f>INDEX('Saturation Data'!$I$2:$W$236,MATCH(LEFT($AC$1,2)&amp;$H162&amp;$I162,'Saturation Data'!$B$2:$B$236,0),MATCH(AC116,'Saturation Data'!$I$1:$V$1,0))</f>
        <v>1</v>
      </c>
      <c r="AF162" s="32">
        <f>INDEX('UEC Data'!$I$2:$W$236,MATCH(LEFT($AC$1,2)&amp;$H162&amp;$I162,'UEC Data'!$B$2:$B$236,0),MATCH(AC116,'UEC Data'!$I$1:$V$1,0))</f>
        <v>0.10997752682794919</v>
      </c>
      <c r="AG162" s="33">
        <f t="shared" si="15"/>
        <v>0.10997752682794919</v>
      </c>
      <c r="AH162" s="34">
        <f>AG162*AE117</f>
        <v>3.9994220826742102E-2</v>
      </c>
      <c r="AI162" s="21"/>
    </row>
    <row r="163" spans="1:35" outlineLevel="1" x14ac:dyDescent="0.25">
      <c r="A163" s="30" t="s">
        <v>45</v>
      </c>
      <c r="B163" s="30" t="s">
        <v>46</v>
      </c>
      <c r="C163" s="31">
        <f>INDEX('Saturation Data'!$I$2:$W$236,MATCH(LEFT($A$1,2)&amp;$H163&amp;$I163,'Saturation Data'!$B$2:$B$236,0),MATCH(A116,'Saturation Data'!$I$1:$V$1,0))</f>
        <v>0.40173654010717463</v>
      </c>
      <c r="D163" s="32">
        <f>INDEX('UEC Data'!$I$2:$W$236,MATCH(LEFT($A$1,2)&amp;$H163&amp;$I163,'UEC Data'!$B$2:$B$236,0),MATCH(A116,'UEC Data'!$I$1:$V$1,0))</f>
        <v>0.50748000000000004</v>
      </c>
      <c r="E163" s="33">
        <f t="shared" si="11"/>
        <v>0.20387325937358899</v>
      </c>
      <c r="F163" s="34">
        <f>E163*C117</f>
        <v>6.4247473831921029</v>
      </c>
      <c r="G163" s="21"/>
      <c r="H163" s="30" t="s">
        <v>45</v>
      </c>
      <c r="I163" s="30" t="s">
        <v>46</v>
      </c>
      <c r="J163" s="31">
        <f>INDEX('Saturation Data'!$I$2:$W$236,MATCH(LEFT($H$1,2)&amp;$H163&amp;$I163,'Saturation Data'!$B$2:$B$236,0),MATCH(H116,'Saturation Data'!$I$1:$V$1,0))</f>
        <v>0.40173654010717463</v>
      </c>
      <c r="K163" s="32">
        <f>INDEX('UEC Data'!$I$2:$W$236,MATCH(LEFT($H$1,2)&amp;$H163&amp;$I163,'UEC Data'!$B$2:$B$236,0),MATCH(H116,'UEC Data'!$I$1:$V$1,0))</f>
        <v>0.46134545454545456</v>
      </c>
      <c r="L163" s="33">
        <f t="shared" si="12"/>
        <v>0.18533932670326272</v>
      </c>
      <c r="M163" s="34">
        <f>L163*J117</f>
        <v>0.50357069934513876</v>
      </c>
      <c r="N163" s="21"/>
      <c r="O163" s="30" t="s">
        <v>45</v>
      </c>
      <c r="P163" s="30" t="s">
        <v>46</v>
      </c>
      <c r="Q163" s="31">
        <f>INDEX('Saturation Data'!$I$2:$W$236,MATCH(LEFT($O$1,2)&amp;$H163&amp;$I163,'Saturation Data'!$B$2:$B$236,0),MATCH(O116,'Saturation Data'!$I$1:$V$1,0))</f>
        <v>0.40173654010717463</v>
      </c>
      <c r="R163" s="32">
        <f>INDEX('UEC Data'!$I$2:$W$236,MATCH(LEFT($O$1,2)&amp;$H163&amp;$I163,'UEC Data'!$B$2:$B$236,0),MATCH(O116,'UEC Data'!$I$1:$V$1,0))</f>
        <v>0.59974909090909101</v>
      </c>
      <c r="S163" s="33">
        <f t="shared" si="13"/>
        <v>0.24094112471424156</v>
      </c>
      <c r="T163" s="34">
        <f>S163*Q117</f>
        <v>0.45212404889096491</v>
      </c>
      <c r="U163" s="21"/>
      <c r="V163" s="30" t="s">
        <v>45</v>
      </c>
      <c r="W163" s="30" t="s">
        <v>46</v>
      </c>
      <c r="X163" s="31">
        <f>INDEX('Saturation Data'!$I$2:$W$236,MATCH(LEFT($V$1,2)&amp;$H163&amp;$I163,'Saturation Data'!$B$2:$B$236,0),MATCH(V116,'Saturation Data'!$I$1:$V$1,0))</f>
        <v>0.40173654010717463</v>
      </c>
      <c r="Y163" s="32">
        <f>INDEX('UEC Data'!$I$2:$W$236,MATCH(LEFT($V$1,2)&amp;$H163&amp;$I163,'UEC Data'!$B$2:$B$236,0),MATCH(V116,'UEC Data'!$I$1:$V$1,0))</f>
        <v>0.57668181818181818</v>
      </c>
      <c r="Z163" s="33">
        <f t="shared" si="14"/>
        <v>0.2316741583790784</v>
      </c>
      <c r="AA163" s="34">
        <f>Z163*X117</f>
        <v>0.20930548224947945</v>
      </c>
      <c r="AB163" s="21"/>
      <c r="AC163" s="30" t="s">
        <v>45</v>
      </c>
      <c r="AD163" s="30" t="s">
        <v>46</v>
      </c>
      <c r="AE163" s="31">
        <f>INDEX('Saturation Data'!$I$2:$W$236,MATCH(LEFT($AC$1,2)&amp;$H163&amp;$I163,'Saturation Data'!$B$2:$B$236,0),MATCH(AC116,'Saturation Data'!$I$1:$V$1,0))</f>
        <v>0.40173654010717463</v>
      </c>
      <c r="AF163" s="32">
        <f>INDEX('UEC Data'!$I$2:$W$236,MATCH(LEFT($AC$1,2)&amp;$H163&amp;$I163,'UEC Data'!$B$2:$B$236,0),MATCH(AC116,'UEC Data'!$I$1:$V$1,0))</f>
        <v>0.52285818181818178</v>
      </c>
      <c r="AG163" s="33">
        <f t="shared" si="15"/>
        <v>0.2100512369303644</v>
      </c>
      <c r="AH163" s="34">
        <f>AG163*AE117</f>
        <v>7.6386838266200852E-2</v>
      </c>
      <c r="AI163" s="21"/>
    </row>
    <row r="164" spans="1:35" outlineLevel="1" x14ac:dyDescent="0.25">
      <c r="A164" s="30" t="s">
        <v>45</v>
      </c>
      <c r="B164" s="30" t="s">
        <v>47</v>
      </c>
      <c r="C164" s="31">
        <f>INDEX('Saturation Data'!$I$2:$W$236,MATCH(LEFT($A$1,2)&amp;$H164&amp;$I164,'Saturation Data'!$B$2:$B$236,0),MATCH(A116,'Saturation Data'!$I$1:$V$1,0))</f>
        <v>0</v>
      </c>
      <c r="D164" s="32">
        <f>INDEX('UEC Data'!$I$2:$W$236,MATCH(LEFT($A$1,2)&amp;$H164&amp;$I164,'UEC Data'!$B$2:$B$236,0),MATCH(A116,'UEC Data'!$I$1:$V$1,0))</f>
        <v>2.4248273415308002E-3</v>
      </c>
      <c r="E164" s="33">
        <f t="shared" si="11"/>
        <v>0</v>
      </c>
      <c r="F164" s="34">
        <f>E164*C117</f>
        <v>0</v>
      </c>
      <c r="G164" s="21"/>
      <c r="H164" s="30" t="s">
        <v>45</v>
      </c>
      <c r="I164" s="30" t="s">
        <v>47</v>
      </c>
      <c r="J164" s="31">
        <f>INDEX('Saturation Data'!$I$2:$W$236,MATCH(LEFT($H$1,2)&amp;$H164&amp;$I164,'Saturation Data'!$B$2:$B$236,0),MATCH(H116,'Saturation Data'!$I$1:$V$1,0))</f>
        <v>0</v>
      </c>
      <c r="K164" s="32">
        <f>INDEX('UEC Data'!$I$2:$W$236,MATCH(LEFT($H$1,2)&amp;$H164&amp;$I164,'UEC Data'!$B$2:$B$236,0),MATCH(H116,'UEC Data'!$I$1:$V$1,0))</f>
        <v>1.6165515610205333E-3</v>
      </c>
      <c r="L164" s="33">
        <f t="shared" si="12"/>
        <v>0</v>
      </c>
      <c r="M164" s="34">
        <f>L164*J117</f>
        <v>0</v>
      </c>
      <c r="N164" s="21"/>
      <c r="O164" s="30" t="s">
        <v>45</v>
      </c>
      <c r="P164" s="30" t="s">
        <v>47</v>
      </c>
      <c r="Q164" s="31">
        <f>INDEX('Saturation Data'!$I$2:$W$236,MATCH(LEFT($O$1,2)&amp;$H164&amp;$I164,'Saturation Data'!$B$2:$B$236,0),MATCH(O116,'Saturation Data'!$I$1:$V$1,0))</f>
        <v>0</v>
      </c>
      <c r="R164" s="32">
        <f>INDEX('UEC Data'!$I$2:$W$236,MATCH(LEFT($O$1,2)&amp;$H164&amp;$I164,'UEC Data'!$B$2:$B$236,0),MATCH(O116,'UEC Data'!$I$1:$V$1,0))</f>
        <v>2.4248273415308002E-3</v>
      </c>
      <c r="S164" s="33">
        <f t="shared" si="13"/>
        <v>0</v>
      </c>
      <c r="T164" s="34">
        <f>S164*Q117</f>
        <v>0</v>
      </c>
      <c r="U164" s="21"/>
      <c r="V164" s="30" t="s">
        <v>45</v>
      </c>
      <c r="W164" s="30" t="s">
        <v>47</v>
      </c>
      <c r="X164" s="31">
        <f>INDEX('Saturation Data'!$I$2:$W$236,MATCH(LEFT($V$1,2)&amp;$H164&amp;$I164,'Saturation Data'!$B$2:$B$236,0),MATCH(V116,'Saturation Data'!$I$1:$V$1,0))</f>
        <v>0</v>
      </c>
      <c r="Y164" s="32">
        <f>INDEX('UEC Data'!$I$2:$W$236,MATCH(LEFT($V$1,2)&amp;$H164&amp;$I164,'UEC Data'!$B$2:$B$236,0),MATCH(V116,'UEC Data'!$I$1:$V$1,0))</f>
        <v>3.4936363636363637E-3</v>
      </c>
      <c r="Z164" s="33">
        <f t="shared" si="14"/>
        <v>0</v>
      </c>
      <c r="AA164" s="34">
        <f>Z164*X117</f>
        <v>0</v>
      </c>
      <c r="AB164" s="21"/>
      <c r="AC164" s="30" t="s">
        <v>45</v>
      </c>
      <c r="AD164" s="30" t="s">
        <v>47</v>
      </c>
      <c r="AE164" s="31">
        <f>INDEX('Saturation Data'!$I$2:$W$236,MATCH(LEFT($AC$1,2)&amp;$H164&amp;$I164,'Saturation Data'!$B$2:$B$236,0),MATCH(AC116,'Saturation Data'!$I$1:$V$1,0))</f>
        <v>0</v>
      </c>
      <c r="AF164" s="32">
        <f>INDEX('UEC Data'!$I$2:$W$236,MATCH(LEFT($AC$1,2)&amp;$H164&amp;$I164,'UEC Data'!$B$2:$B$236,0),MATCH(AC116,'UEC Data'!$I$1:$V$1,0))</f>
        <v>1.6165515610205333E-3</v>
      </c>
      <c r="AG164" s="33">
        <f t="shared" si="15"/>
        <v>0</v>
      </c>
      <c r="AH164" s="34">
        <f>AG164*AE117</f>
        <v>0</v>
      </c>
      <c r="AI164" s="21"/>
    </row>
    <row r="165" spans="1:35" outlineLevel="1" x14ac:dyDescent="0.25">
      <c r="A165" s="30" t="s">
        <v>45</v>
      </c>
      <c r="B165" s="30" t="s">
        <v>48</v>
      </c>
      <c r="C165" s="31">
        <f>INDEX('Saturation Data'!$I$2:$W$236,MATCH(LEFT($A$1,2)&amp;$H165&amp;$I165,'Saturation Data'!$B$2:$B$236,0),MATCH(A116,'Saturation Data'!$I$1:$V$1,0))</f>
        <v>0</v>
      </c>
      <c r="D165" s="32">
        <f>INDEX('UEC Data'!$I$2:$W$236,MATCH(LEFT($A$1,2)&amp;$H165&amp;$I165,'UEC Data'!$B$2:$B$236,0),MATCH(A116,'UEC Data'!$I$1:$V$1,0))</f>
        <v>1.7298930481283455E-2</v>
      </c>
      <c r="E165" s="33">
        <f t="shared" si="11"/>
        <v>0</v>
      </c>
      <c r="F165" s="34">
        <f>E165*C117</f>
        <v>0</v>
      </c>
      <c r="G165" s="21"/>
      <c r="H165" s="30" t="s">
        <v>45</v>
      </c>
      <c r="I165" s="30" t="s">
        <v>48</v>
      </c>
      <c r="J165" s="31">
        <f>INDEX('Saturation Data'!$I$2:$W$236,MATCH(LEFT($H$1,2)&amp;$H165&amp;$I165,'Saturation Data'!$B$2:$B$236,0),MATCH(H116,'Saturation Data'!$I$1:$V$1,0))</f>
        <v>0</v>
      </c>
      <c r="K165" s="32">
        <f>INDEX('UEC Data'!$I$2:$W$236,MATCH(LEFT($H$1,2)&amp;$H165&amp;$I165,'UEC Data'!$B$2:$B$236,0),MATCH(H116,'UEC Data'!$I$1:$V$1,0))</f>
        <v>1.1532620320855636E-2</v>
      </c>
      <c r="L165" s="33">
        <f t="shared" si="12"/>
        <v>0</v>
      </c>
      <c r="M165" s="34">
        <f>L165*J117</f>
        <v>0</v>
      </c>
      <c r="N165" s="21"/>
      <c r="O165" s="30" t="s">
        <v>45</v>
      </c>
      <c r="P165" s="30" t="s">
        <v>48</v>
      </c>
      <c r="Q165" s="31">
        <f>INDEX('Saturation Data'!$I$2:$W$236,MATCH(LEFT($O$1,2)&amp;$H165&amp;$I165,'Saturation Data'!$B$2:$B$236,0),MATCH(O116,'Saturation Data'!$I$1:$V$1,0))</f>
        <v>0</v>
      </c>
      <c r="R165" s="32">
        <f>INDEX('UEC Data'!$I$2:$W$236,MATCH(LEFT($O$1,2)&amp;$H165&amp;$I165,'UEC Data'!$B$2:$B$236,0),MATCH(O116,'UEC Data'!$I$1:$V$1,0))</f>
        <v>1.7298930481283455E-2</v>
      </c>
      <c r="S165" s="33">
        <f t="shared" si="13"/>
        <v>0</v>
      </c>
      <c r="T165" s="34">
        <f>S165*Q117</f>
        <v>0</v>
      </c>
      <c r="U165" s="21"/>
      <c r="V165" s="30" t="s">
        <v>45</v>
      </c>
      <c r="W165" s="30" t="s">
        <v>48</v>
      </c>
      <c r="X165" s="31">
        <f>INDEX('Saturation Data'!$I$2:$W$236,MATCH(LEFT($V$1,2)&amp;$H165&amp;$I165,'Saturation Data'!$B$2:$B$236,0),MATCH(V116,'Saturation Data'!$I$1:$V$1,0))</f>
        <v>0</v>
      </c>
      <c r="Y165" s="32">
        <f>INDEX('UEC Data'!$I$2:$W$236,MATCH(LEFT($V$1,2)&amp;$H165&amp;$I165,'UEC Data'!$B$2:$B$236,0),MATCH(V116,'UEC Data'!$I$1:$V$1,0))</f>
        <v>4.5282663636363636E-3</v>
      </c>
      <c r="Z165" s="33">
        <f t="shared" si="14"/>
        <v>0</v>
      </c>
      <c r="AA165" s="34">
        <f>Z165*X117</f>
        <v>0</v>
      </c>
      <c r="AB165" s="21"/>
      <c r="AC165" s="30" t="s">
        <v>45</v>
      </c>
      <c r="AD165" s="30" t="s">
        <v>48</v>
      </c>
      <c r="AE165" s="31">
        <f>INDEX('Saturation Data'!$I$2:$W$236,MATCH(LEFT($AC$1,2)&amp;$H165&amp;$I165,'Saturation Data'!$B$2:$B$236,0),MATCH(AC116,'Saturation Data'!$I$1:$V$1,0))</f>
        <v>0</v>
      </c>
      <c r="AF165" s="32">
        <f>INDEX('UEC Data'!$I$2:$W$236,MATCH(LEFT($AC$1,2)&amp;$H165&amp;$I165,'UEC Data'!$B$2:$B$236,0),MATCH(AC116,'UEC Data'!$I$1:$V$1,0))</f>
        <v>1.1532620320855636E-2</v>
      </c>
      <c r="AG165" s="33">
        <f t="shared" si="15"/>
        <v>0</v>
      </c>
      <c r="AH165" s="34">
        <f>AG165*AE117</f>
        <v>0</v>
      </c>
      <c r="AI165" s="21"/>
    </row>
    <row r="166" spans="1:35" outlineLevel="1" x14ac:dyDescent="0.25">
      <c r="A166" s="30" t="s">
        <v>45</v>
      </c>
      <c r="B166" s="30" t="s">
        <v>49</v>
      </c>
      <c r="C166" s="31">
        <f>INDEX('Saturation Data'!$I$2:$W$236,MATCH(LEFT($A$1,2)&amp;$H166&amp;$I166,'Saturation Data'!$B$2:$B$236,0),MATCH(A116,'Saturation Data'!$I$1:$V$1,0))</f>
        <v>7.0000000000000007E-2</v>
      </c>
      <c r="D166" s="32">
        <f>INDEX('UEC Data'!$I$2:$W$236,MATCH(LEFT($A$1,2)&amp;$H166&amp;$I166,'UEC Data'!$B$2:$B$236,0),MATCH(A116,'UEC Data'!$I$1:$V$1,0))</f>
        <v>3.357818181818182E-4</v>
      </c>
      <c r="E166" s="33">
        <f t="shared" si="11"/>
        <v>2.3504727272727275E-5</v>
      </c>
      <c r="F166" s="34">
        <f>E166*C117</f>
        <v>7.407147730020626E-4</v>
      </c>
      <c r="G166" s="21"/>
      <c r="H166" s="30" t="s">
        <v>45</v>
      </c>
      <c r="I166" s="30" t="s">
        <v>49</v>
      </c>
      <c r="J166" s="31">
        <f>INDEX('Saturation Data'!$I$2:$W$236,MATCH(LEFT($H$1,2)&amp;$H166&amp;$I166,'Saturation Data'!$B$2:$B$236,0),MATCH(H116,'Saturation Data'!$I$1:$V$1,0))</f>
        <v>7.0000000000000007E-2</v>
      </c>
      <c r="K166" s="32">
        <f>INDEX('UEC Data'!$I$2:$W$236,MATCH(LEFT($H$1,2)&amp;$H166&amp;$I166,'UEC Data'!$B$2:$B$236,0),MATCH(H116,'UEC Data'!$I$1:$V$1,0))</f>
        <v>8.9541818181818186E-4</v>
      </c>
      <c r="L166" s="33">
        <f t="shared" si="12"/>
        <v>6.2679272727272732E-5</v>
      </c>
      <c r="M166" s="34">
        <f>L166*J117</f>
        <v>1.7030085175744714E-4</v>
      </c>
      <c r="N166" s="21"/>
      <c r="O166" s="30" t="s">
        <v>45</v>
      </c>
      <c r="P166" s="30" t="s">
        <v>49</v>
      </c>
      <c r="Q166" s="31">
        <f>INDEX('Saturation Data'!$I$2:$W$236,MATCH(LEFT($O$1,2)&amp;$H166&amp;$I166,'Saturation Data'!$B$2:$B$236,0),MATCH(O116,'Saturation Data'!$I$1:$V$1,0))</f>
        <v>7.0000000000000007E-2</v>
      </c>
      <c r="R166" s="32">
        <f>INDEX('UEC Data'!$I$2:$W$236,MATCH(LEFT($O$1,2)&amp;$H166&amp;$I166,'UEC Data'!$B$2:$B$236,0),MATCH(O116,'UEC Data'!$I$1:$V$1,0))</f>
        <v>3.357818181818182E-4</v>
      </c>
      <c r="S166" s="33">
        <f t="shared" si="13"/>
        <v>2.3504727272727275E-5</v>
      </c>
      <c r="T166" s="34">
        <f>S166*Q117</f>
        <v>4.410642838671533E-5</v>
      </c>
      <c r="U166" s="21"/>
      <c r="V166" s="30" t="s">
        <v>45</v>
      </c>
      <c r="W166" s="30" t="s">
        <v>49</v>
      </c>
      <c r="X166" s="31">
        <f>INDEX('Saturation Data'!$I$2:$W$236,MATCH(LEFT($V$1,2)&amp;$H166&amp;$I166,'Saturation Data'!$B$2:$B$236,0),MATCH(V116,'Saturation Data'!$I$1:$V$1,0))</f>
        <v>7.0000000000000007E-2</v>
      </c>
      <c r="Y166" s="32">
        <f>INDEX('UEC Data'!$I$2:$W$236,MATCH(LEFT($V$1,2)&amp;$H166&amp;$I166,'UEC Data'!$B$2:$B$236,0),MATCH(V116,'UEC Data'!$I$1:$V$1,0))</f>
        <v>2.7541455759891478E-3</v>
      </c>
      <c r="Z166" s="33">
        <f t="shared" si="14"/>
        <v>1.9279019031924038E-4</v>
      </c>
      <c r="AA166" s="34">
        <f>Z166*X117</f>
        <v>1.7417585129072199E-4</v>
      </c>
      <c r="AB166" s="21"/>
      <c r="AC166" s="30" t="s">
        <v>45</v>
      </c>
      <c r="AD166" s="30" t="s">
        <v>49</v>
      </c>
      <c r="AE166" s="31">
        <f>INDEX('Saturation Data'!$I$2:$W$236,MATCH(LEFT($AC$1,2)&amp;$H166&amp;$I166,'Saturation Data'!$B$2:$B$236,0),MATCH(AC116,'Saturation Data'!$I$1:$V$1,0))</f>
        <v>7.0000000000000007E-2</v>
      </c>
      <c r="AF166" s="32">
        <f>INDEX('UEC Data'!$I$2:$W$236,MATCH(LEFT($AC$1,2)&amp;$H166&amp;$I166,'UEC Data'!$B$2:$B$236,0),MATCH(AC116,'UEC Data'!$I$1:$V$1,0))</f>
        <v>8.9541818181818186E-4</v>
      </c>
      <c r="AG166" s="33">
        <f t="shared" si="15"/>
        <v>6.2679272727272732E-5</v>
      </c>
      <c r="AH166" s="34">
        <f>AG166*AE117</f>
        <v>2.2793826584551552E-5</v>
      </c>
      <c r="AI166" s="21"/>
    </row>
    <row r="167" spans="1:35" outlineLevel="1" x14ac:dyDescent="0.25">
      <c r="A167" s="30" t="s">
        <v>45</v>
      </c>
      <c r="B167" s="30" t="s">
        <v>50</v>
      </c>
      <c r="C167" s="31">
        <f>INDEX('Saturation Data'!$I$2:$W$236,MATCH(LEFT($A$1,2)&amp;$H167&amp;$I167,'Saturation Data'!$B$2:$B$236,0),MATCH(A116,'Saturation Data'!$I$1:$V$1,0))</f>
        <v>0.04</v>
      </c>
      <c r="D167" s="32">
        <f>INDEX('UEC Data'!$I$2:$W$236,MATCH(LEFT($A$1,2)&amp;$H167&amp;$I167,'UEC Data'!$B$2:$B$236,0),MATCH(A116,'UEC Data'!$I$1:$V$1,0))</f>
        <v>6.4545639820572731E-3</v>
      </c>
      <c r="E167" s="33">
        <f t="shared" si="11"/>
        <v>2.5818255928229092E-4</v>
      </c>
      <c r="F167" s="34">
        <f>E167*C117</f>
        <v>8.1362201557543951E-3</v>
      </c>
      <c r="G167" s="21"/>
      <c r="H167" s="30" t="s">
        <v>45</v>
      </c>
      <c r="I167" s="30" t="s">
        <v>50</v>
      </c>
      <c r="J167" s="31">
        <f>INDEX('Saturation Data'!$I$2:$W$236,MATCH(LEFT($H$1,2)&amp;$H167&amp;$I167,'Saturation Data'!$B$2:$B$236,0),MATCH(H116,'Saturation Data'!$I$1:$V$1,0))</f>
        <v>0.04</v>
      </c>
      <c r="K167" s="32">
        <f>INDEX('UEC Data'!$I$2:$W$236,MATCH(LEFT($H$1,2)&amp;$H167&amp;$I167,'UEC Data'!$B$2:$B$236,0),MATCH(H116,'UEC Data'!$I$1:$V$1,0))</f>
        <v>1.7212170618819394E-2</v>
      </c>
      <c r="L167" s="33">
        <f t="shared" si="12"/>
        <v>6.8848682475277582E-4</v>
      </c>
      <c r="M167" s="34">
        <f>L167*J117</f>
        <v>1.8706326282589541E-3</v>
      </c>
      <c r="N167" s="21"/>
      <c r="O167" s="30" t="s">
        <v>45</v>
      </c>
      <c r="P167" s="30" t="s">
        <v>50</v>
      </c>
      <c r="Q167" s="31">
        <f>INDEX('Saturation Data'!$I$2:$W$236,MATCH(LEFT($O$1,2)&amp;$H167&amp;$I167,'Saturation Data'!$B$2:$B$236,0),MATCH(O116,'Saturation Data'!$I$1:$V$1,0))</f>
        <v>0.04</v>
      </c>
      <c r="R167" s="32">
        <f>INDEX('UEC Data'!$I$2:$W$236,MATCH(LEFT($O$1,2)&amp;$H167&amp;$I167,'UEC Data'!$B$2:$B$236,0),MATCH(O116,'UEC Data'!$I$1:$V$1,0))</f>
        <v>6.4545639820572731E-3</v>
      </c>
      <c r="S167" s="33">
        <f t="shared" si="13"/>
        <v>2.5818255928229092E-4</v>
      </c>
      <c r="T167" s="34">
        <f>S167*Q117</f>
        <v>4.8447745977024252E-4</v>
      </c>
      <c r="U167" s="21"/>
      <c r="V167" s="30" t="s">
        <v>45</v>
      </c>
      <c r="W167" s="30" t="s">
        <v>50</v>
      </c>
      <c r="X167" s="31">
        <f>INDEX('Saturation Data'!$I$2:$W$236,MATCH(LEFT($V$1,2)&amp;$H167&amp;$I167,'Saturation Data'!$B$2:$B$236,0),MATCH(V116,'Saturation Data'!$I$1:$V$1,0))</f>
        <v>0.04</v>
      </c>
      <c r="Y167" s="32">
        <f>INDEX('UEC Data'!$I$2:$W$236,MATCH(LEFT($V$1,2)&amp;$H167&amp;$I167,'UEC Data'!$B$2:$B$236,0),MATCH(V116,'UEC Data'!$I$1:$V$1,0))</f>
        <v>8.9396532208302279E-3</v>
      </c>
      <c r="Z167" s="33">
        <f t="shared" si="14"/>
        <v>3.5758612883320914E-4</v>
      </c>
      <c r="AA167" s="34">
        <f>Z167*X117</f>
        <v>3.2306036057199838E-4</v>
      </c>
      <c r="AB167" s="21"/>
      <c r="AC167" s="30" t="s">
        <v>45</v>
      </c>
      <c r="AD167" s="30" t="s">
        <v>50</v>
      </c>
      <c r="AE167" s="31">
        <f>INDEX('Saturation Data'!$I$2:$W$236,MATCH(LEFT($AC$1,2)&amp;$H167&amp;$I167,'Saturation Data'!$B$2:$B$236,0),MATCH(AC116,'Saturation Data'!$I$1:$V$1,0))</f>
        <v>0.04</v>
      </c>
      <c r="AF167" s="32">
        <f>INDEX('UEC Data'!$I$2:$W$236,MATCH(LEFT($AC$1,2)&amp;$H167&amp;$I167,'UEC Data'!$B$2:$B$236,0),MATCH(AC116,'UEC Data'!$I$1:$V$1,0))</f>
        <v>1.7212170618819394E-2</v>
      </c>
      <c r="AG167" s="33">
        <f t="shared" si="15"/>
        <v>6.8848682475277582E-4</v>
      </c>
      <c r="AH167" s="34">
        <f>AG167*AE117</f>
        <v>2.5037382545019428E-4</v>
      </c>
      <c r="AI167" s="21"/>
    </row>
    <row r="168" spans="1:35" outlineLevel="1" x14ac:dyDescent="0.25">
      <c r="A168" s="30" t="s">
        <v>45</v>
      </c>
      <c r="B168" t="s">
        <v>185</v>
      </c>
      <c r="C168" s="31">
        <f>INDEX('Saturation Data'!$I$2:$W$236,MATCH(LEFT($A$1,2)&amp;$H168&amp;$I168,'Saturation Data'!$B$2:$B$236,0),MATCH(A116,'Saturation Data'!$I$1:$V$1,0))</f>
        <v>7.2869160362154795E-2</v>
      </c>
      <c r="D168" s="32">
        <f>INDEX('UEC Data'!$I$2:$W$236,MATCH(LEFT($A$1,2)&amp;$H168&amp;$I168,'UEC Data'!$B$2:$B$236,0),MATCH(A116,'UEC Data'!$I$1:$V$1,0))</f>
        <v>4.9156372637062752E-3</v>
      </c>
      <c r="E168" s="33">
        <f t="shared" si="11"/>
        <v>3.5819836005119638E-4</v>
      </c>
      <c r="F168" s="34">
        <f>E168*C117</f>
        <v>1.1288061923734348E-2</v>
      </c>
      <c r="G168" s="21"/>
      <c r="H168" s="30" t="s">
        <v>45</v>
      </c>
      <c r="I168" t="s">
        <v>185</v>
      </c>
      <c r="J168" s="31">
        <f>INDEX('Saturation Data'!$I$2:$W$236,MATCH(LEFT($H$1,2)&amp;$H168&amp;$I168,'Saturation Data'!$B$2:$B$236,0),MATCH(H116,'Saturation Data'!$I$1:$V$1,0))</f>
        <v>7.2869160362154795E-2</v>
      </c>
      <c r="K168" s="32">
        <f>INDEX('UEC Data'!$I$2:$W$236,MATCH(LEFT($H$1,2)&amp;$H168&amp;$I168,'UEC Data'!$B$2:$B$236,0),MATCH(H116,'UEC Data'!$I$1:$V$1,0))</f>
        <v>8.6162622450732993E-4</v>
      </c>
      <c r="L168" s="33">
        <f t="shared" si="12"/>
        <v>6.2785979525862618E-5</v>
      </c>
      <c r="M168" s="34">
        <f>L168*J117</f>
        <v>1.7059077628747861E-4</v>
      </c>
      <c r="N168" s="21"/>
      <c r="O168" s="30" t="s">
        <v>45</v>
      </c>
      <c r="P168" t="s">
        <v>185</v>
      </c>
      <c r="Q168" s="31">
        <f>INDEX('Saturation Data'!$I$2:$W$236,MATCH(LEFT($O$1,2)&amp;$H168&amp;$I168,'Saturation Data'!$B$2:$B$236,0),MATCH(O116,'Saturation Data'!$I$1:$V$1,0))</f>
        <v>7.2869160362154795E-2</v>
      </c>
      <c r="R168" s="32">
        <f>INDEX('UEC Data'!$I$2:$W$236,MATCH(LEFT($O$1,2)&amp;$H168&amp;$I168,'UEC Data'!$B$2:$B$236,0),MATCH(O116,'UEC Data'!$I$1:$V$1,0))</f>
        <v>9.4559500993251166E-4</v>
      </c>
      <c r="S168" s="33">
        <f t="shared" si="13"/>
        <v>6.8904714416425544E-5</v>
      </c>
      <c r="T168" s="34">
        <f>S168*Q117</f>
        <v>1.2929913275111618E-4</v>
      </c>
      <c r="U168" s="21"/>
      <c r="V168" s="30" t="s">
        <v>45</v>
      </c>
      <c r="W168" t="s">
        <v>185</v>
      </c>
      <c r="X168" s="31">
        <f>INDEX('Saturation Data'!$I$2:$W$236,MATCH(LEFT($V$1,2)&amp;$H168&amp;$I168,'Saturation Data'!$B$2:$B$236,0),MATCH(V116,'Saturation Data'!$I$1:$V$1,0))</f>
        <v>7.2869160362154795E-2</v>
      </c>
      <c r="Y168" s="32">
        <f>INDEX('UEC Data'!$I$2:$W$236,MATCH(LEFT($V$1,2)&amp;$H168&amp;$I168,'UEC Data'!$B$2:$B$236,0),MATCH(V116,'UEC Data'!$I$1:$V$1,0))</f>
        <v>1.133336923352725E-3</v>
      </c>
      <c r="Z168" s="33">
        <f t="shared" si="14"/>
        <v>8.258531001214086E-5</v>
      </c>
      <c r="AA168" s="34">
        <f>Z168*X117</f>
        <v>7.4611507212342149E-5</v>
      </c>
      <c r="AB168" s="21"/>
      <c r="AC168" s="30" t="s">
        <v>45</v>
      </c>
      <c r="AD168" t="s">
        <v>185</v>
      </c>
      <c r="AE168" s="31">
        <f>INDEX('Saturation Data'!$I$2:$W$236,MATCH(LEFT($AC$1,2)&amp;$H168&amp;$I168,'Saturation Data'!$B$2:$B$236,0),MATCH(AC116,'Saturation Data'!$I$1:$V$1,0))</f>
        <v>7.2869160362154795E-2</v>
      </c>
      <c r="AF168" s="32">
        <f>INDEX('UEC Data'!$I$2:$W$236,MATCH(LEFT($AC$1,2)&amp;$H168&amp;$I168,'UEC Data'!$B$2:$B$236,0),MATCH(AC116,'UEC Data'!$I$1:$V$1,0))</f>
        <v>3.5405776318011482E-4</v>
      </c>
      <c r="AG168" s="33">
        <f t="shared" si="15"/>
        <v>2.5799891922637613E-5</v>
      </c>
      <c r="AH168" s="34">
        <f>AG168*AE117</f>
        <v>9.3823402346034551E-6</v>
      </c>
      <c r="AI168" s="21"/>
    </row>
    <row r="169" spans="1:35" outlineLevel="1" x14ac:dyDescent="0.25">
      <c r="A169" s="30" t="s">
        <v>45</v>
      </c>
      <c r="B169" s="30" t="s">
        <v>51</v>
      </c>
      <c r="C169" s="31">
        <f>INDEX('Saturation Data'!$I$2:$W$236,MATCH(LEFT($A$1,2)&amp;$H169&amp;$I169,'Saturation Data'!$B$2:$B$236,0),MATCH(A116,'Saturation Data'!$I$1:$V$1,0))</f>
        <v>1</v>
      </c>
      <c r="D169" s="32">
        <f>INDEX('UEC Data'!$I$2:$W$236,MATCH(LEFT($A$1,2)&amp;$H169&amp;$I169,'UEC Data'!$B$2:$B$236,0),MATCH(A116,'UEC Data'!$I$1:$V$1,0))</f>
        <v>0.78739939374548884</v>
      </c>
      <c r="E169" s="33">
        <f t="shared" si="11"/>
        <v>0.78739939374548884</v>
      </c>
      <c r="F169" s="34">
        <f>E169*C117</f>
        <v>24.813662223466327</v>
      </c>
      <c r="G169" s="21"/>
      <c r="H169" s="30" t="s">
        <v>45</v>
      </c>
      <c r="I169" s="30" t="s">
        <v>51</v>
      </c>
      <c r="J169" s="31">
        <f>INDEX('Saturation Data'!$I$2:$W$236,MATCH(LEFT($H$1,2)&amp;$H169&amp;$I169,'Saturation Data'!$B$2:$B$236,0),MATCH(H116,'Saturation Data'!$I$1:$V$1,0))</f>
        <v>1</v>
      </c>
      <c r="K169" s="32">
        <f>INDEX('UEC Data'!$I$2:$W$236,MATCH(LEFT($H$1,2)&amp;$H169&amp;$I169,'UEC Data'!$B$2:$B$236,0),MATCH(H116,'UEC Data'!$I$1:$V$1,0))</f>
        <v>0.81153798451664427</v>
      </c>
      <c r="L169" s="33">
        <f t="shared" si="12"/>
        <v>0.81153798451664427</v>
      </c>
      <c r="M169" s="34">
        <f>L169*J117</f>
        <v>2.2049651181828573</v>
      </c>
      <c r="N169" s="21"/>
      <c r="O169" s="30" t="s">
        <v>45</v>
      </c>
      <c r="P169" s="30" t="s">
        <v>51</v>
      </c>
      <c r="Q169" s="31">
        <f>INDEX('Saturation Data'!$I$2:$W$236,MATCH(LEFT($O$1,2)&amp;$H169&amp;$I169,'Saturation Data'!$B$2:$B$236,0),MATCH(O116,'Saturation Data'!$I$1:$V$1,0))</f>
        <v>1</v>
      </c>
      <c r="R169" s="32">
        <f>INDEX('UEC Data'!$I$2:$W$236,MATCH(LEFT($O$1,2)&amp;$H169&amp;$I169,'UEC Data'!$B$2:$B$236,0),MATCH(O116,'UEC Data'!$I$1:$V$1,0))</f>
        <v>0.78739939374548884</v>
      </c>
      <c r="S169" s="33">
        <f t="shared" si="13"/>
        <v>0.78739939374548884</v>
      </c>
      <c r="T169" s="34">
        <f>S169*Q117</f>
        <v>1.4775485190281381</v>
      </c>
      <c r="U169" s="21"/>
      <c r="V169" s="30" t="s">
        <v>45</v>
      </c>
      <c r="W169" s="30" t="s">
        <v>51</v>
      </c>
      <c r="X169" s="31">
        <f>INDEX('Saturation Data'!$I$2:$W$236,MATCH(LEFT($V$1,2)&amp;$H169&amp;$I169,'Saturation Data'!$B$2:$B$236,0),MATCH(V116,'Saturation Data'!$I$1:$V$1,0))</f>
        <v>1</v>
      </c>
      <c r="Y169" s="32">
        <f>INDEX('UEC Data'!$I$2:$W$236,MATCH(LEFT($V$1,2)&amp;$H169&amp;$I169,'UEC Data'!$B$2:$B$236,0),MATCH(V116,'UEC Data'!$I$1:$V$1,0))</f>
        <v>0.68169952716077742</v>
      </c>
      <c r="Z169" s="33">
        <f t="shared" si="14"/>
        <v>0.68169952716077742</v>
      </c>
      <c r="AA169" s="34">
        <f>Z169*X117</f>
        <v>0.6158798602309451</v>
      </c>
      <c r="AB169" s="21"/>
      <c r="AC169" s="30" t="s">
        <v>45</v>
      </c>
      <c r="AD169" s="30" t="s">
        <v>51</v>
      </c>
      <c r="AE169" s="31">
        <f>INDEX('Saturation Data'!$I$2:$W$236,MATCH(LEFT($AC$1,2)&amp;$H169&amp;$I169,'Saturation Data'!$B$2:$B$236,0),MATCH(AC116,'Saturation Data'!$I$1:$V$1,0))</f>
        <v>1</v>
      </c>
      <c r="AF169" s="32">
        <f>INDEX('UEC Data'!$I$2:$W$236,MATCH(LEFT($AC$1,2)&amp;$H169&amp;$I169,'UEC Data'!$B$2:$B$236,0),MATCH(AC116,'UEC Data'!$I$1:$V$1,0))</f>
        <v>0.81153798451664427</v>
      </c>
      <c r="AG169" s="33">
        <f t="shared" si="15"/>
        <v>0.81153798451664427</v>
      </c>
      <c r="AH169" s="34">
        <f>AG169*AE117</f>
        <v>0.29512237907317129</v>
      </c>
      <c r="AI169" s="21"/>
    </row>
    <row r="170" spans="1:35" ht="14.4" outlineLevel="1" thickBot="1" x14ac:dyDescent="0.3">
      <c r="A170" s="30" t="s">
        <v>187</v>
      </c>
      <c r="B170" t="s">
        <v>186</v>
      </c>
      <c r="C170" s="31">
        <f>INDEX('Saturation Data'!$I$2:$W$236,MATCH(LEFT($A$1,2)&amp;$H170&amp;$I170,'Saturation Data'!$B$2:$B$236,0),MATCH(A116,'Saturation Data'!$I$1:$V$1,0))</f>
        <v>1.2539386534627998E-2</v>
      </c>
      <c r="D170" s="32">
        <f>INDEX('UEC Data'!$I$2:$W$236,MATCH(LEFT($A$1,2)&amp;$H170&amp;$I170,'UEC Data'!$B$2:$B$236,0),MATCH(A116,'UEC Data'!$I$1:$V$1,0))</f>
        <v>-12.211104732791547</v>
      </c>
      <c r="E170" s="33">
        <f t="shared" si="11"/>
        <v>-0.15311976225929855</v>
      </c>
      <c r="F170" s="34">
        <f>E170*C117</f>
        <v>-4.8253301826490889</v>
      </c>
      <c r="G170" s="21"/>
      <c r="H170" s="30" t="s">
        <v>187</v>
      </c>
      <c r="I170" t="s">
        <v>186</v>
      </c>
      <c r="J170" s="31">
        <f>INDEX('Saturation Data'!$I$2:$W$236,MATCH(LEFT($H$1,2)&amp;$H170&amp;$I170,'Saturation Data'!$B$2:$B$236,0),MATCH(H116,'Saturation Data'!$I$1:$V$1,0))</f>
        <v>8.6036924179960575E-3</v>
      </c>
      <c r="K170" s="32">
        <f>INDEX('UEC Data'!$I$2:$W$236,MATCH(LEFT($H$1,2)&amp;$H170&amp;$I170,'UEC Data'!$B$2:$B$236,0),MATCH(H116,'UEC Data'!$I$1:$V$1,0))</f>
        <v>-8.2147010466253594</v>
      </c>
      <c r="L170" s="33">
        <f t="shared" si="12"/>
        <v>-7.0676761110954889E-2</v>
      </c>
      <c r="M170" s="34">
        <f>L170*J117</f>
        <v>-0.19203018945393804</v>
      </c>
      <c r="N170" s="21"/>
      <c r="O170" s="30" t="s">
        <v>187</v>
      </c>
      <c r="P170" t="s">
        <v>186</v>
      </c>
      <c r="Q170" s="31">
        <f>INDEX('Saturation Data'!$I$2:$W$236,MATCH(LEFT($O$1,2)&amp;$H170&amp;$I170,'Saturation Data'!$B$2:$B$236,0),MATCH(O116,'Saturation Data'!$I$1:$V$1,0))</f>
        <v>2.3870417732310316E-3</v>
      </c>
      <c r="R170" s="32">
        <f>INDEX('UEC Data'!$I$2:$W$236,MATCH(LEFT($O$1,2)&amp;$H170&amp;$I170,'UEC Data'!$B$2:$B$236,0),MATCH(O116,'UEC Data'!$I$1:$V$1,0))</f>
        <v>-5.2893042715306349</v>
      </c>
      <c r="S170" s="33">
        <f t="shared" si="13"/>
        <v>-1.2625790247472957E-2</v>
      </c>
      <c r="T170" s="34">
        <f>S170*Q117</f>
        <v>-2.3692192081803284E-2</v>
      </c>
      <c r="U170" s="21"/>
      <c r="V170" s="30" t="s">
        <v>187</v>
      </c>
      <c r="W170" t="s">
        <v>186</v>
      </c>
      <c r="X170" s="31">
        <f>INDEX('Saturation Data'!$I$2:$W$236,MATCH(LEFT($V$1,2)&amp;$H170&amp;$I170,'Saturation Data'!$B$2:$B$236,0),MATCH(V116,'Saturation Data'!$I$1:$V$1,0))</f>
        <v>4.7179702243656954E-3</v>
      </c>
      <c r="Y170" s="32">
        <f>INDEX('UEC Data'!$I$2:$W$236,MATCH(LEFT($V$1,2)&amp;$H170&amp;$I170,'UEC Data'!$B$2:$B$236,0),MATCH(V116,'UEC Data'!$I$1:$V$1,0))</f>
        <v>-6.5157281487784182</v>
      </c>
      <c r="Z170" s="33">
        <f t="shared" si="14"/>
        <v>-3.074101139599799E-2</v>
      </c>
      <c r="AA170" s="34">
        <f>Z170*X117</f>
        <v>-2.7772895605162825E-2</v>
      </c>
      <c r="AB170" s="21"/>
      <c r="AC170" s="30" t="s">
        <v>187</v>
      </c>
      <c r="AD170" t="s">
        <v>186</v>
      </c>
      <c r="AE170" s="31">
        <f>INDEX('Saturation Data'!$I$2:$W$236,MATCH(LEFT($AC$1,2)&amp;$H170&amp;$I170,'Saturation Data'!$B$2:$B$236,0),MATCH(AC116,'Saturation Data'!$I$1:$V$1,0))</f>
        <v>7.457717405779731E-3</v>
      </c>
      <c r="AF170" s="32">
        <f>INDEX('UEC Data'!$I$2:$W$236,MATCH(LEFT($AC$1,2)&amp;$H170&amp;$I170,'UEC Data'!$B$2:$B$236,0),MATCH(AC116,'UEC Data'!$I$1:$V$1,0))</f>
        <v>-57.904678277214551</v>
      </c>
      <c r="AG170" s="33">
        <f t="shared" si="15"/>
        <v>-0.43183672706405846</v>
      </c>
      <c r="AH170" s="34">
        <f>AG170*AE117</f>
        <v>-0.15704093301094627</v>
      </c>
      <c r="AI170" s="21"/>
    </row>
    <row r="171" spans="1:35" ht="15" outlineLevel="1" thickTop="1" thickBot="1" x14ac:dyDescent="0.3">
      <c r="A171" s="36" t="s">
        <v>52</v>
      </c>
      <c r="B171" s="36"/>
      <c r="C171" s="36"/>
      <c r="D171" s="40"/>
      <c r="E171" s="40">
        <f>SUM(E124:E170)</f>
        <v>14.69643404997376</v>
      </c>
      <c r="F171" s="40">
        <f>SUM(F124:F170)</f>
        <v>463.13516787310516</v>
      </c>
      <c r="G171" s="21"/>
      <c r="H171" s="36" t="s">
        <v>52</v>
      </c>
      <c r="I171" s="36"/>
      <c r="J171" s="36"/>
      <c r="K171" s="40"/>
      <c r="L171" s="40">
        <f>SUM(L124:L170)</f>
        <v>13.680934686823221</v>
      </c>
      <c r="M171" s="40">
        <f>SUM(M124:M170)</f>
        <v>37.171376256097389</v>
      </c>
      <c r="N171" s="21"/>
      <c r="O171" s="36" t="s">
        <v>52</v>
      </c>
      <c r="P171" s="36"/>
      <c r="Q171" s="36"/>
      <c r="R171" s="40"/>
      <c r="S171" s="40">
        <f>SUM(S124:S170)</f>
        <v>15.43258924009236</v>
      </c>
      <c r="T171" s="40">
        <f>SUM(T124:T170)</f>
        <v>28.959127423253339</v>
      </c>
      <c r="U171" s="21"/>
      <c r="V171" s="36" t="s">
        <v>52</v>
      </c>
      <c r="W171" s="36"/>
      <c r="X171" s="36"/>
      <c r="Y171" s="40"/>
      <c r="Z171" s="40">
        <f>SUM(Z124:Z170)</f>
        <v>14.749074985798813</v>
      </c>
      <c r="AA171" s="40">
        <f>SUM(AA124:AA170)</f>
        <v>13.32501766375311</v>
      </c>
      <c r="AB171" s="21"/>
      <c r="AC171" s="36" t="s">
        <v>52</v>
      </c>
      <c r="AD171" s="36"/>
      <c r="AE171" s="36"/>
      <c r="AF171" s="40"/>
      <c r="AG171" s="40">
        <f>SUM(AG124:AG170)</f>
        <v>13.428209236982289</v>
      </c>
      <c r="AH171" s="40">
        <f>SUM(AH124:AH170)</f>
        <v>4.8832773478507061</v>
      </c>
      <c r="AI171" s="21"/>
    </row>
    <row r="172" spans="1:35" ht="14.4" outlineLevel="1" thickTop="1" x14ac:dyDescent="0.25">
      <c r="G172" s="21"/>
      <c r="N172" s="21"/>
      <c r="U172" s="21"/>
      <c r="AB172" s="21"/>
      <c r="AI172" s="21"/>
    </row>
    <row r="173" spans="1:35" ht="15.6" thickBot="1" x14ac:dyDescent="0.3">
      <c r="A173" s="95" t="s">
        <v>56</v>
      </c>
      <c r="B173" s="95"/>
      <c r="C173" s="95"/>
      <c r="D173" s="95"/>
      <c r="E173" s="95"/>
      <c r="F173" s="95"/>
      <c r="G173" s="21"/>
      <c r="H173" s="95" t="s">
        <v>56</v>
      </c>
      <c r="I173" s="95"/>
      <c r="J173" s="95"/>
      <c r="K173" s="95"/>
      <c r="L173" s="95"/>
      <c r="M173" s="95"/>
      <c r="N173" s="21"/>
      <c r="O173" s="95" t="s">
        <v>56</v>
      </c>
      <c r="P173" s="95"/>
      <c r="Q173" s="95"/>
      <c r="R173" s="95"/>
      <c r="S173" s="95"/>
      <c r="T173" s="95"/>
      <c r="U173" s="21"/>
      <c r="V173" s="95" t="s">
        <v>56</v>
      </c>
      <c r="W173" s="95"/>
      <c r="X173" s="95"/>
      <c r="Y173" s="95"/>
      <c r="Z173" s="95"/>
      <c r="AA173" s="95"/>
      <c r="AB173" s="21"/>
      <c r="AC173" s="95" t="s">
        <v>56</v>
      </c>
      <c r="AD173" s="95"/>
      <c r="AE173" s="95"/>
      <c r="AF173" s="95"/>
      <c r="AG173" s="95"/>
      <c r="AH173" s="95"/>
      <c r="AI173" s="21"/>
    </row>
    <row r="174" spans="1:35" ht="14.4" outlineLevel="1" thickTop="1" x14ac:dyDescent="0.25">
      <c r="A174" s="1"/>
      <c r="B174" s="22" t="s">
        <v>164</v>
      </c>
      <c r="C174" s="23">
        <f>INDEX('Control Total'!$E:$E,MATCH(LEFT(A1,2)&amp;A173,'Control Total'!$A:$A,0))/1000000</f>
        <v>54.084858623651513</v>
      </c>
      <c r="D174" s="24"/>
      <c r="E174" s="1"/>
      <c r="F174" s="1"/>
      <c r="G174" s="21"/>
      <c r="H174" s="1"/>
      <c r="I174" s="22" t="s">
        <v>164</v>
      </c>
      <c r="J174" s="23">
        <f>INDEX('Control Total'!$E:$E,MATCH(LEFT($H$1,2)&amp;H173,'Control Total'!$A:$A,0))/1000000</f>
        <v>7.1401710445220061</v>
      </c>
      <c r="K174" s="24"/>
      <c r="L174" s="1"/>
      <c r="M174" s="1"/>
      <c r="N174" s="21"/>
      <c r="O174" s="1"/>
      <c r="P174" s="22" t="s">
        <v>164</v>
      </c>
      <c r="Q174" s="23">
        <f>INDEX('Control Total'!$E:$E,MATCH(LEFT(O1,2)&amp;O173,'Control Total'!$A:$A,0))/1000000</f>
        <v>6.8526115909495955</v>
      </c>
      <c r="R174" s="24"/>
      <c r="S174" s="1"/>
      <c r="T174" s="1"/>
      <c r="U174" s="21"/>
      <c r="V174" s="1"/>
      <c r="W174" s="22" t="s">
        <v>164</v>
      </c>
      <c r="X174" s="23">
        <f>INDEX('Control Total'!$E:$E,MATCH(LEFT(V1,2)&amp;V173,'Control Total'!$A:$A,0))/1000000</f>
        <v>4.7235092076625165</v>
      </c>
      <c r="Y174" s="24"/>
      <c r="Z174" s="1"/>
      <c r="AA174" s="1"/>
      <c r="AB174" s="21"/>
      <c r="AC174" s="1"/>
      <c r="AD174" s="22" t="s">
        <v>164</v>
      </c>
      <c r="AE174" s="23">
        <f>INDEX('Control Total'!$E:$E,MATCH(LEFT(AC1,2)&amp;AC173,'Control Total'!$A:$A,0))/1000000</f>
        <v>1.5125841262611786</v>
      </c>
      <c r="AF174" s="24"/>
      <c r="AG174" s="1"/>
      <c r="AH174" s="1"/>
      <c r="AI174" s="21"/>
    </row>
    <row r="175" spans="1:35" outlineLevel="1" x14ac:dyDescent="0.25">
      <c r="A175" s="1"/>
      <c r="B175" s="25" t="s">
        <v>165</v>
      </c>
      <c r="C175" s="23">
        <f>INDEX('Control Total'!$F:$F,MATCH(LEFT(A1,2)&amp;A173,'Control Total'!$A:$A,0))</f>
        <v>13.10176385458835</v>
      </c>
      <c r="D175" s="1"/>
      <c r="E175" s="1"/>
      <c r="F175" s="1"/>
      <c r="G175" s="21"/>
      <c r="H175" s="1"/>
      <c r="I175" s="25" t="s">
        <v>165</v>
      </c>
      <c r="J175" s="23">
        <f>INDEX('Control Total'!$F:$F,MATCH(LEFT($H$1,2)&amp;H173,'Control Total'!$A:$A,0))</f>
        <v>11.963442029146201</v>
      </c>
      <c r="K175" s="1"/>
      <c r="L175" s="1"/>
      <c r="M175" s="1"/>
      <c r="N175" s="21"/>
      <c r="O175" s="1"/>
      <c r="P175" s="25" t="s">
        <v>165</v>
      </c>
      <c r="Q175" s="23">
        <f>INDEX('Control Total'!$F:$F,MATCH(LEFT(O1,2)&amp;O173,'Control Total'!$A:$A,0))</f>
        <v>14.41695839627757</v>
      </c>
      <c r="R175" s="1"/>
      <c r="S175" s="1"/>
      <c r="T175" s="1"/>
      <c r="U175" s="21"/>
      <c r="V175" s="1"/>
      <c r="W175" s="25" t="s">
        <v>165</v>
      </c>
      <c r="X175" s="23">
        <f>INDEX('Control Total'!$F:$F,MATCH(LEFT(V1,2)&amp;V173,'Control Total'!$A:$A,0))</f>
        <v>13.779335364620543</v>
      </c>
      <c r="Y175" s="1"/>
      <c r="Z175" s="1"/>
      <c r="AA175" s="1"/>
      <c r="AB175" s="21"/>
      <c r="AC175" s="1"/>
      <c r="AD175" s="25" t="s">
        <v>165</v>
      </c>
      <c r="AE175" s="23">
        <f>INDEX('Control Total'!$F:$F,MATCH(LEFT(AC1,2)&amp;AC173,'Control Total'!$A:$A,0))</f>
        <v>11.559839627868831</v>
      </c>
      <c r="AF175" s="1"/>
      <c r="AG175" s="1"/>
      <c r="AH175" s="1"/>
      <c r="AI175" s="21"/>
    </row>
    <row r="176" spans="1:35" outlineLevel="1" x14ac:dyDescent="0.25">
      <c r="A176" s="1"/>
      <c r="B176" s="22" t="s">
        <v>166</v>
      </c>
      <c r="C176" s="23">
        <f>INDEX('Control Total'!$D:$D,MATCH(LEFT(A1,2)&amp;A173,'Control Total'!$A:$A,0))/1000</f>
        <v>708.60704579587843</v>
      </c>
      <c r="D176" s="24"/>
      <c r="E176" s="1"/>
      <c r="F176" s="1"/>
      <c r="G176" s="21"/>
      <c r="H176" s="1"/>
      <c r="I176" s="22" t="s">
        <v>166</v>
      </c>
      <c r="J176" s="23">
        <f>INDEX('Control Total'!$D:$D,MATCH(LEFT($H$1,2)&amp;H173,'Control Total'!$A:$A,0))/1000</f>
        <v>85.421022369327289</v>
      </c>
      <c r="K176" s="24"/>
      <c r="L176" s="1"/>
      <c r="M176" s="1"/>
      <c r="N176" s="21"/>
      <c r="O176" s="1"/>
      <c r="P176" s="22" t="s">
        <v>166</v>
      </c>
      <c r="Q176" s="23">
        <f>INDEX('Control Total'!$D:$D,MATCH(LEFT(O1,2)&amp;O173,'Control Total'!$A:$A,0))/1000</f>
        <v>98.793816212569766</v>
      </c>
      <c r="R176" s="24"/>
      <c r="S176" s="1"/>
      <c r="T176" s="1"/>
      <c r="U176" s="21"/>
      <c r="V176" s="1"/>
      <c r="W176" s="22" t="s">
        <v>166</v>
      </c>
      <c r="X176" s="23">
        <f>INDEX('Control Total'!$D:$D,MATCH(LEFT(V1,2)&amp;V173,'Control Total'!$A:$A,0))/1000</f>
        <v>65.086817470254871</v>
      </c>
      <c r="Y176" s="24"/>
      <c r="Z176" s="1"/>
      <c r="AA176" s="1"/>
      <c r="AB176" s="21"/>
      <c r="AC176" s="1"/>
      <c r="AD176" s="22" t="s">
        <v>166</v>
      </c>
      <c r="AE176" s="23">
        <f>INDEX('Control Total'!$D:$D,MATCH(LEFT(AC1,2)&amp;AC173,'Control Total'!$A:$A,0))/1000</f>
        <v>17.485229923239324</v>
      </c>
      <c r="AF176" s="24"/>
      <c r="AG176" s="1"/>
      <c r="AH176" s="1"/>
      <c r="AI176" s="21"/>
    </row>
    <row r="177" spans="1:35" outlineLevel="1" x14ac:dyDescent="0.25">
      <c r="A177" s="1"/>
      <c r="B177" s="25"/>
      <c r="C177" s="26"/>
      <c r="D177" s="1"/>
      <c r="E177" s="1"/>
      <c r="F177" s="1"/>
      <c r="G177" s="21"/>
      <c r="H177" s="1"/>
      <c r="I177" s="25"/>
      <c r="J177" s="26"/>
      <c r="K177" s="1"/>
      <c r="L177" s="1"/>
      <c r="M177" s="1"/>
      <c r="N177" s="21"/>
      <c r="O177" s="1"/>
      <c r="P177" s="25"/>
      <c r="Q177" s="26"/>
      <c r="R177" s="1"/>
      <c r="S177" s="1"/>
      <c r="T177" s="1"/>
      <c r="U177" s="21"/>
      <c r="V177" s="1"/>
      <c r="W177" s="25"/>
      <c r="X177" s="26"/>
      <c r="Y177" s="1"/>
      <c r="Z177" s="1"/>
      <c r="AA177" s="1"/>
      <c r="AB177" s="21"/>
      <c r="AC177" s="1"/>
      <c r="AD177" s="25"/>
      <c r="AE177" s="26"/>
      <c r="AF177" s="1"/>
      <c r="AG177" s="1"/>
      <c r="AH177" s="1"/>
      <c r="AI177" s="21"/>
    </row>
    <row r="178" spans="1:35" ht="15.6" customHeight="1" outlineLevel="1" thickBot="1" x14ac:dyDescent="0.3">
      <c r="A178" s="96" t="s">
        <v>174</v>
      </c>
      <c r="B178" s="96"/>
      <c r="C178" s="96"/>
      <c r="D178" s="96"/>
      <c r="E178" s="96"/>
      <c r="F178" s="96"/>
      <c r="G178" s="21"/>
      <c r="H178" s="96" t="s">
        <v>174</v>
      </c>
      <c r="I178" s="96"/>
      <c r="J178" s="96"/>
      <c r="K178" s="96"/>
      <c r="L178" s="96"/>
      <c r="M178" s="96"/>
      <c r="N178" s="21"/>
      <c r="O178" s="96" t="s">
        <v>174</v>
      </c>
      <c r="P178" s="96"/>
      <c r="Q178" s="96"/>
      <c r="R178" s="96"/>
      <c r="S178" s="96"/>
      <c r="T178" s="96"/>
      <c r="U178" s="21"/>
      <c r="V178" s="96" t="s">
        <v>174</v>
      </c>
      <c r="W178" s="96"/>
      <c r="X178" s="96"/>
      <c r="Y178" s="96"/>
      <c r="Z178" s="96"/>
      <c r="AA178" s="96"/>
      <c r="AB178" s="21"/>
      <c r="AC178" s="96" t="s">
        <v>174</v>
      </c>
      <c r="AD178" s="96"/>
      <c r="AE178" s="96"/>
      <c r="AF178" s="96"/>
      <c r="AG178" s="96"/>
      <c r="AH178" s="96"/>
      <c r="AI178" s="21"/>
    </row>
    <row r="179" spans="1:35" ht="14.4" outlineLevel="1" thickTop="1" x14ac:dyDescent="0.25">
      <c r="A179" s="97" t="s">
        <v>1</v>
      </c>
      <c r="B179" s="99" t="s">
        <v>2</v>
      </c>
      <c r="C179" s="99" t="s">
        <v>167</v>
      </c>
      <c r="D179" s="37" t="s">
        <v>168</v>
      </c>
      <c r="E179" s="38" t="s">
        <v>169</v>
      </c>
      <c r="F179" s="37" t="s">
        <v>170</v>
      </c>
      <c r="G179" s="21"/>
      <c r="H179" s="97" t="s">
        <v>1</v>
      </c>
      <c r="I179" s="99" t="s">
        <v>2</v>
      </c>
      <c r="J179" s="99" t="s">
        <v>167</v>
      </c>
      <c r="K179" s="37" t="s">
        <v>168</v>
      </c>
      <c r="L179" s="38" t="s">
        <v>169</v>
      </c>
      <c r="M179" s="37" t="s">
        <v>170</v>
      </c>
      <c r="N179" s="21"/>
      <c r="O179" s="97" t="s">
        <v>1</v>
      </c>
      <c r="P179" s="99" t="s">
        <v>2</v>
      </c>
      <c r="Q179" s="99" t="s">
        <v>167</v>
      </c>
      <c r="R179" s="37" t="s">
        <v>168</v>
      </c>
      <c r="S179" s="38" t="s">
        <v>169</v>
      </c>
      <c r="T179" s="37" t="s">
        <v>170</v>
      </c>
      <c r="U179" s="21"/>
      <c r="V179" s="97" t="s">
        <v>1</v>
      </c>
      <c r="W179" s="99" t="s">
        <v>2</v>
      </c>
      <c r="X179" s="99" t="s">
        <v>167</v>
      </c>
      <c r="Y179" s="37" t="s">
        <v>168</v>
      </c>
      <c r="Z179" s="38" t="s">
        <v>169</v>
      </c>
      <c r="AA179" s="37" t="s">
        <v>170</v>
      </c>
      <c r="AB179" s="21"/>
      <c r="AC179" s="97" t="s">
        <v>1</v>
      </c>
      <c r="AD179" s="99" t="s">
        <v>2</v>
      </c>
      <c r="AE179" s="99" t="s">
        <v>167</v>
      </c>
      <c r="AF179" s="37" t="s">
        <v>168</v>
      </c>
      <c r="AG179" s="38" t="s">
        <v>169</v>
      </c>
      <c r="AH179" s="37" t="s">
        <v>170</v>
      </c>
      <c r="AI179" s="21"/>
    </row>
    <row r="180" spans="1:35" ht="14.4" outlineLevel="1" thickBot="1" x14ac:dyDescent="0.3">
      <c r="A180" s="98"/>
      <c r="B180" s="100"/>
      <c r="C180" s="100"/>
      <c r="D180" s="39" t="s">
        <v>171</v>
      </c>
      <c r="E180" s="39" t="s">
        <v>172</v>
      </c>
      <c r="F180" s="39" t="s">
        <v>173</v>
      </c>
      <c r="G180" s="21"/>
      <c r="H180" s="98"/>
      <c r="I180" s="100"/>
      <c r="J180" s="100"/>
      <c r="K180" s="39" t="s">
        <v>171</v>
      </c>
      <c r="L180" s="39" t="s">
        <v>172</v>
      </c>
      <c r="M180" s="39" t="s">
        <v>173</v>
      </c>
      <c r="N180" s="21"/>
      <c r="O180" s="98"/>
      <c r="P180" s="100"/>
      <c r="Q180" s="100"/>
      <c r="R180" s="39" t="s">
        <v>171</v>
      </c>
      <c r="S180" s="39" t="s">
        <v>172</v>
      </c>
      <c r="T180" s="39" t="s">
        <v>173</v>
      </c>
      <c r="U180" s="21"/>
      <c r="V180" s="98"/>
      <c r="W180" s="100"/>
      <c r="X180" s="100"/>
      <c r="Y180" s="39" t="s">
        <v>171</v>
      </c>
      <c r="Z180" s="39" t="s">
        <v>172</v>
      </c>
      <c r="AA180" s="39" t="s">
        <v>173</v>
      </c>
      <c r="AB180" s="21"/>
      <c r="AC180" s="98"/>
      <c r="AD180" s="100"/>
      <c r="AE180" s="100"/>
      <c r="AF180" s="39" t="s">
        <v>171</v>
      </c>
      <c r="AG180" s="39" t="s">
        <v>172</v>
      </c>
      <c r="AH180" s="39" t="s">
        <v>173</v>
      </c>
      <c r="AI180" s="21"/>
    </row>
    <row r="181" spans="1:35" ht="14.4" outlineLevel="1" thickTop="1" x14ac:dyDescent="0.25">
      <c r="A181" s="30" t="s">
        <v>3</v>
      </c>
      <c r="B181" t="s">
        <v>4</v>
      </c>
      <c r="C181" s="31">
        <f>INDEX('Saturation Data'!$I$2:$W$236,MATCH(LEFT($A$1,2)&amp;$H181&amp;$I181,'Saturation Data'!$B$2:$B$236,0),MATCH(A173,'Saturation Data'!$I$1:$V$1,0))</f>
        <v>0</v>
      </c>
      <c r="D181" s="32">
        <f>INDEX('UEC Data'!$I$2:$W$236,MATCH(LEFT($A$1,2)&amp;$H181&amp;$I181,'UEC Data'!$B$2:$B$236,0),MATCH(A173,'UEC Data'!$I$1:$V$1,0))</f>
        <v>2.2899985236467364</v>
      </c>
      <c r="E181" s="33">
        <f>C181*D181</f>
        <v>0</v>
      </c>
      <c r="F181" s="34">
        <f>E181*C174</f>
        <v>0</v>
      </c>
      <c r="G181" s="21"/>
      <c r="H181" s="30" t="s">
        <v>3</v>
      </c>
      <c r="I181" t="s">
        <v>4</v>
      </c>
      <c r="J181" s="31">
        <f>INDEX('Saturation Data'!$I$2:$W$236,MATCH(LEFT($H$1,2)&amp;$H181&amp;$I181,'Saturation Data'!$B$2:$B$236,0),MATCH(H173,'Saturation Data'!$I$1:$V$1,0))</f>
        <v>0</v>
      </c>
      <c r="K181" s="32">
        <f>INDEX('UEC Data'!$I$2:$W$236,MATCH(LEFT($H$1,2)&amp;$H181&amp;$I181,'UEC Data'!$B$2:$B$236,0),MATCH(H173,'UEC Data'!$I$1:$V$1,0))</f>
        <v>1.568423741628528</v>
      </c>
      <c r="L181" s="33">
        <f>J181*K181</f>
        <v>0</v>
      </c>
      <c r="M181" s="34">
        <f>L181*J174</f>
        <v>0</v>
      </c>
      <c r="N181" s="21"/>
      <c r="O181" s="30" t="s">
        <v>3</v>
      </c>
      <c r="P181" t="s">
        <v>4</v>
      </c>
      <c r="Q181" s="31">
        <f>INDEX('Saturation Data'!$I$2:$W$236,MATCH(LEFT($O$1,2)&amp;$H181&amp;$I181,'Saturation Data'!$B$2:$B$236,0),MATCH(O173,'Saturation Data'!$I$1:$V$1,0))</f>
        <v>0</v>
      </c>
      <c r="R181" s="32">
        <f>INDEX('UEC Data'!$I$2:$W$236,MATCH(LEFT($O$1,2)&amp;$H181&amp;$I181,'UEC Data'!$B$2:$B$236,0),MATCH(O173,'UEC Data'!$I$1:$V$1,0))</f>
        <v>1.937316135358339</v>
      </c>
      <c r="S181" s="33">
        <f>Q181*R181</f>
        <v>0</v>
      </c>
      <c r="T181" s="34">
        <f>S181*Q174</f>
        <v>0</v>
      </c>
      <c r="U181" s="21"/>
      <c r="V181" s="30" t="s">
        <v>3</v>
      </c>
      <c r="W181" t="s">
        <v>4</v>
      </c>
      <c r="X181" s="31">
        <f>INDEX('Saturation Data'!$I$2:$W$236,MATCH(LEFT($V$1,2)&amp;$H181&amp;$I181,'Saturation Data'!$B$2:$B$236,0),MATCH(V173,'Saturation Data'!$I$1:$V$1,0))</f>
        <v>0</v>
      </c>
      <c r="Y181" s="32">
        <f>INDEX('UEC Data'!$I$2:$W$236,MATCH(LEFT($V$1,2)&amp;$H181&amp;$I181,'UEC Data'!$B$2:$B$236,0),MATCH(V173,'UEC Data'!$I$1:$V$1,0))</f>
        <v>1.9926122501027845</v>
      </c>
      <c r="Z181" s="33">
        <f>X181*Y181</f>
        <v>0</v>
      </c>
      <c r="AA181" s="34">
        <f>Z181*X174</f>
        <v>0</v>
      </c>
      <c r="AB181" s="21"/>
      <c r="AC181" s="30" t="s">
        <v>3</v>
      </c>
      <c r="AD181" t="s">
        <v>4</v>
      </c>
      <c r="AE181" s="31">
        <f>INDEX('Saturation Data'!$I$2:$W$236,MATCH(LEFT($AC$1,2)&amp;$H181&amp;$I181,'Saturation Data'!$B$2:$B$236,0),MATCH(AC173,'Saturation Data'!$I$1:$V$1,0))</f>
        <v>0</v>
      </c>
      <c r="AF181" s="32">
        <f>INDEX('UEC Data'!$I$2:$W$236,MATCH(LEFT($AC$1,2)&amp;$H181&amp;$I181,'UEC Data'!$B$2:$B$236,0),MATCH(AC173,'UEC Data'!$I$1:$V$1,0))</f>
        <v>1.8160503934783689</v>
      </c>
      <c r="AG181" s="33">
        <f>AE181*AF181</f>
        <v>0</v>
      </c>
      <c r="AH181" s="34">
        <f>AG181*AE174</f>
        <v>0</v>
      </c>
      <c r="AI181" s="21"/>
    </row>
    <row r="182" spans="1:35" outlineLevel="1" x14ac:dyDescent="0.25">
      <c r="A182" s="30" t="s">
        <v>3</v>
      </c>
      <c r="B182" t="s">
        <v>5</v>
      </c>
      <c r="C182" s="31">
        <f>INDEX('Saturation Data'!$I$2:$W$236,MATCH(LEFT($A$1,2)&amp;$H182&amp;$I182,'Saturation Data'!$B$2:$B$236,0),MATCH(A173,'Saturation Data'!$I$1:$V$1,0))</f>
        <v>2.3093282904071304E-3</v>
      </c>
      <c r="D182" s="32">
        <f>INDEX('UEC Data'!$I$2:$W$236,MATCH(LEFT($A$1,2)&amp;$H182&amp;$I182,'UEC Data'!$B$2:$B$236,0),MATCH(A173,'UEC Data'!$I$1:$V$1,0))</f>
        <v>2.2752799325052258</v>
      </c>
      <c r="E182" s="33">
        <f t="shared" ref="E182:E227" si="16">C182*D182</f>
        <v>5.2543683167299441E-3</v>
      </c>
      <c r="F182" s="34">
        <f>E182*C174</f>
        <v>0.28418176756693281</v>
      </c>
      <c r="G182" s="21"/>
      <c r="H182" s="30" t="s">
        <v>3</v>
      </c>
      <c r="I182" t="s">
        <v>5</v>
      </c>
      <c r="J182" s="31">
        <f>INDEX('Saturation Data'!$I$2:$W$236,MATCH(LEFT($H$1,2)&amp;$H182&amp;$I182,'Saturation Data'!$B$2:$B$236,0),MATCH(H173,'Saturation Data'!$I$1:$V$1,0))</f>
        <v>0</v>
      </c>
      <c r="K182" s="32">
        <f>INDEX('UEC Data'!$I$2:$W$236,MATCH(LEFT($H$1,2)&amp;$H182&amp;$I182,'UEC Data'!$B$2:$B$236,0),MATCH(H173,'UEC Data'!$I$1:$V$1,0))</f>
        <v>1.710330919089351</v>
      </c>
      <c r="L182" s="33">
        <f t="shared" ref="L182:L227" si="17">J182*K182</f>
        <v>0</v>
      </c>
      <c r="M182" s="34">
        <f>L182*J174</f>
        <v>0</v>
      </c>
      <c r="N182" s="21"/>
      <c r="O182" s="30" t="s">
        <v>3</v>
      </c>
      <c r="P182" t="s">
        <v>5</v>
      </c>
      <c r="Q182" s="31">
        <f>INDEX('Saturation Data'!$I$2:$W$236,MATCH(LEFT($O$1,2)&amp;$H182&amp;$I182,'Saturation Data'!$B$2:$B$236,0),MATCH(O173,'Saturation Data'!$I$1:$V$1,0))</f>
        <v>2.3093282904071304E-3</v>
      </c>
      <c r="R182" s="32">
        <f>INDEX('UEC Data'!$I$2:$W$236,MATCH(LEFT($O$1,2)&amp;$H182&amp;$I182,'UEC Data'!$B$2:$B$236,0),MATCH(O173,'UEC Data'!$I$1:$V$1,0))</f>
        <v>2.0597717049094304</v>
      </c>
      <c r="S182" s="33">
        <f t="shared" ref="S182:S227" si="18">Q182*R182</f>
        <v>4.756689069927475E-3</v>
      </c>
      <c r="T182" s="34">
        <f>S182*Q174</f>
        <v>3.2595742655128268E-2</v>
      </c>
      <c r="U182" s="21"/>
      <c r="V182" s="30" t="s">
        <v>3</v>
      </c>
      <c r="W182" t="s">
        <v>5</v>
      </c>
      <c r="X182" s="31">
        <f>INDEX('Saturation Data'!$I$2:$W$236,MATCH(LEFT($V$1,2)&amp;$H182&amp;$I182,'Saturation Data'!$B$2:$B$236,0),MATCH(V173,'Saturation Data'!$I$1:$V$1,0))</f>
        <v>2.3093282904071304E-3</v>
      </c>
      <c r="Y182" s="32">
        <f>INDEX('UEC Data'!$I$2:$W$236,MATCH(LEFT($V$1,2)&amp;$H182&amp;$I182,'UEC Data'!$B$2:$B$236,0),MATCH(V173,'UEC Data'!$I$1:$V$1,0))</f>
        <v>2.0932330775056864</v>
      </c>
      <c r="Z182" s="33">
        <f t="shared" ref="Z182:Z227" si="19">X182*Y182</f>
        <v>4.8339623642998635E-3</v>
      </c>
      <c r="AA182" s="34">
        <f>Z182*X174</f>
        <v>2.2833265737264474E-2</v>
      </c>
      <c r="AB182" s="21"/>
      <c r="AC182" s="30" t="s">
        <v>3</v>
      </c>
      <c r="AD182" t="s">
        <v>5</v>
      </c>
      <c r="AE182" s="31">
        <f>INDEX('Saturation Data'!$I$2:$W$236,MATCH(LEFT($AC$1,2)&amp;$H182&amp;$I182,'Saturation Data'!$B$2:$B$236,0),MATCH(AC173,'Saturation Data'!$I$1:$V$1,0))</f>
        <v>0</v>
      </c>
      <c r="AF182" s="32">
        <f>INDEX('UEC Data'!$I$2:$W$236,MATCH(LEFT($AC$1,2)&amp;$H182&amp;$I182,'UEC Data'!$B$2:$B$236,0),MATCH(AC173,'UEC Data'!$I$1:$V$1,0))</f>
        <v>1.8990827830198773</v>
      </c>
      <c r="AG182" s="33">
        <f t="shared" ref="AG182:AG227" si="20">AE182*AF182</f>
        <v>0</v>
      </c>
      <c r="AH182" s="34">
        <f>AG182*AE174</f>
        <v>0</v>
      </c>
      <c r="AI182" s="21"/>
    </row>
    <row r="183" spans="1:35" outlineLevel="1" x14ac:dyDescent="0.25">
      <c r="A183" s="30" t="s">
        <v>3</v>
      </c>
      <c r="B183" t="s">
        <v>6</v>
      </c>
      <c r="C183" s="31">
        <f>INDEX('Saturation Data'!$I$2:$W$236,MATCH(LEFT($A$1,2)&amp;$H183&amp;$I183,'Saturation Data'!$B$2:$B$236,0),MATCH(A173,'Saturation Data'!$I$1:$V$1,0))</f>
        <v>0.5915499226782015</v>
      </c>
      <c r="D183" s="32">
        <f>INDEX('UEC Data'!$I$2:$W$236,MATCH(LEFT($A$1,2)&amp;$H183&amp;$I183,'UEC Data'!$B$2:$B$236,0),MATCH(A173,'UEC Data'!$I$1:$V$1,0))</f>
        <v>2.2229613961137646</v>
      </c>
      <c r="E183" s="33">
        <f t="shared" si="16"/>
        <v>1.3149926419877243</v>
      </c>
      <c r="F183" s="34">
        <f>E183*C174</f>
        <v>71.121191133048058</v>
      </c>
      <c r="G183" s="21"/>
      <c r="H183" s="30" t="s">
        <v>3</v>
      </c>
      <c r="I183" t="s">
        <v>6</v>
      </c>
      <c r="J183" s="31">
        <f>INDEX('Saturation Data'!$I$2:$W$236,MATCH(LEFT($H$1,2)&amp;$H183&amp;$I183,'Saturation Data'!$B$2:$B$236,0),MATCH(H173,'Saturation Data'!$I$1:$V$1,0))</f>
        <v>0.6921050087720606</v>
      </c>
      <c r="K183" s="32">
        <f>INDEX('UEC Data'!$I$2:$W$236,MATCH(LEFT($H$1,2)&amp;$H183&amp;$I183,'UEC Data'!$B$2:$B$236,0),MATCH(H173,'UEC Data'!$I$1:$V$1,0))</f>
        <v>1.5850893653155818</v>
      </c>
      <c r="L183" s="33">
        <f t="shared" si="17"/>
        <v>1.0970482890862407</v>
      </c>
      <c r="M183" s="34">
        <f>L183*J174</f>
        <v>7.8331124281759834</v>
      </c>
      <c r="N183" s="21"/>
      <c r="O183" s="30" t="s">
        <v>3</v>
      </c>
      <c r="P183" t="s">
        <v>6</v>
      </c>
      <c r="Q183" s="31">
        <f>INDEX('Saturation Data'!$I$2:$W$236,MATCH(LEFT($O$1,2)&amp;$H183&amp;$I183,'Saturation Data'!$B$2:$B$236,0),MATCH(O173,'Saturation Data'!$I$1:$V$1,0))</f>
        <v>0.5915499226782015</v>
      </c>
      <c r="R183" s="32">
        <f>INDEX('UEC Data'!$I$2:$W$236,MATCH(LEFT($O$1,2)&amp;$H183&amp;$I183,'UEC Data'!$B$2:$B$236,0),MATCH(O173,'UEC Data'!$I$1:$V$1,0))</f>
        <v>1.8853556040195933</v>
      </c>
      <c r="S183" s="33">
        <f t="shared" si="18"/>
        <v>1.1152819617787044</v>
      </c>
      <c r="T183" s="34">
        <f>S183*Q174</f>
        <v>7.6425940984617533</v>
      </c>
      <c r="U183" s="21"/>
      <c r="V183" s="30" t="s">
        <v>3</v>
      </c>
      <c r="W183" t="s">
        <v>6</v>
      </c>
      <c r="X183" s="31">
        <f>INDEX('Saturation Data'!$I$2:$W$236,MATCH(LEFT($V$1,2)&amp;$H183&amp;$I183,'Saturation Data'!$B$2:$B$236,0),MATCH(V173,'Saturation Data'!$I$1:$V$1,0))</f>
        <v>0.5915499226782015</v>
      </c>
      <c r="Y183" s="32">
        <f>INDEX('UEC Data'!$I$2:$W$236,MATCH(LEFT($V$1,2)&amp;$H183&amp;$I183,'UEC Data'!$B$2:$B$236,0),MATCH(V173,'UEC Data'!$I$1:$V$1,0))</f>
        <v>1.9302255878374568</v>
      </c>
      <c r="Z183" s="33">
        <f t="shared" si="19"/>
        <v>1.1418247972367337</v>
      </c>
      <c r="AA183" s="34">
        <f>Z183*X174</f>
        <v>5.3934199432850978</v>
      </c>
      <c r="AB183" s="21"/>
      <c r="AC183" s="30" t="s">
        <v>3</v>
      </c>
      <c r="AD183" t="s">
        <v>6</v>
      </c>
      <c r="AE183" s="31">
        <f>INDEX('Saturation Data'!$I$2:$W$236,MATCH(LEFT($AC$1,2)&amp;$H183&amp;$I183,'Saturation Data'!$B$2:$B$236,0),MATCH(AC173,'Saturation Data'!$I$1:$V$1,0))</f>
        <v>0.6921050087720606</v>
      </c>
      <c r="AF183" s="32">
        <f>INDEX('UEC Data'!$I$2:$W$236,MATCH(LEFT($AC$1,2)&amp;$H183&amp;$I183,'UEC Data'!$B$2:$B$236,0),MATCH(AC173,'UEC Data'!$I$1:$V$1,0))</f>
        <v>1.8622040518625338</v>
      </c>
      <c r="AG183" s="33">
        <f t="shared" si="20"/>
        <v>1.2888407516496858</v>
      </c>
      <c r="AH183" s="34">
        <f>AG183*AE174</f>
        <v>1.9494800622238406</v>
      </c>
      <c r="AI183" s="21"/>
    </row>
    <row r="184" spans="1:35" outlineLevel="1" x14ac:dyDescent="0.25">
      <c r="A184" s="30" t="s">
        <v>3</v>
      </c>
      <c r="B184" s="35" t="s">
        <v>7</v>
      </c>
      <c r="C184" s="31">
        <f>INDEX('Saturation Data'!$I$2:$W$236,MATCH(LEFT($A$1,2)&amp;$H184&amp;$I184,'Saturation Data'!$B$2:$B$236,0),MATCH(A173,'Saturation Data'!$I$1:$V$1,0))</f>
        <v>9.5316528989294477E-2</v>
      </c>
      <c r="D184" s="32">
        <f>INDEX('UEC Data'!$I$2:$W$236,MATCH(LEFT($A$1,2)&amp;$H184&amp;$I184,'UEC Data'!$B$2:$B$236,0),MATCH(A173,'UEC Data'!$I$1:$V$1,0))</f>
        <v>2.1981750539851097</v>
      </c>
      <c r="E184" s="33">
        <f t="shared" si="16"/>
        <v>0.20952241625671567</v>
      </c>
      <c r="F184" s="34">
        <f>E184*C174</f>
        <v>11.331990261730331</v>
      </c>
      <c r="G184" s="21"/>
      <c r="H184" s="30" t="s">
        <v>3</v>
      </c>
      <c r="I184" s="35" t="s">
        <v>7</v>
      </c>
      <c r="J184" s="31">
        <f>INDEX('Saturation Data'!$I$2:$W$236,MATCH(LEFT($H$1,2)&amp;$H184&amp;$I184,'Saturation Data'!$B$2:$B$236,0),MATCH(H173,'Saturation Data'!$I$1:$V$1,0))</f>
        <v>6.4206116562507604E-2</v>
      </c>
      <c r="K184" s="32">
        <f>INDEX('UEC Data'!$I$2:$W$236,MATCH(LEFT($H$1,2)&amp;$H184&amp;$I184,'UEC Data'!$B$2:$B$236,0),MATCH(H173,'UEC Data'!$I$1:$V$1,0))</f>
        <v>1.6688427484168691</v>
      </c>
      <c r="L184" s="33">
        <f t="shared" si="17"/>
        <v>0.10714991202934905</v>
      </c>
      <c r="M184" s="34">
        <f>L184*J174</f>
        <v>0.76506869929503829</v>
      </c>
      <c r="N184" s="21"/>
      <c r="O184" s="30" t="s">
        <v>3</v>
      </c>
      <c r="P184" s="35" t="s">
        <v>7</v>
      </c>
      <c r="Q184" s="31">
        <f>INDEX('Saturation Data'!$I$2:$W$236,MATCH(LEFT($O$1,2)&amp;$H184&amp;$I184,'Saturation Data'!$B$2:$B$236,0),MATCH(O173,'Saturation Data'!$I$1:$V$1,0))</f>
        <v>9.5316528989294477E-2</v>
      </c>
      <c r="R184" s="32">
        <f>INDEX('UEC Data'!$I$2:$W$236,MATCH(LEFT($O$1,2)&amp;$H184&amp;$I184,'UEC Data'!$B$2:$B$236,0),MATCH(O173,'UEC Data'!$I$1:$V$1,0))</f>
        <v>1.9106350260458076</v>
      </c>
      <c r="S184" s="33">
        <f t="shared" si="18"/>
        <v>0.18211509884805663</v>
      </c>
      <c r="T184" s="34">
        <f>S184*Q174</f>
        <v>1.2479640372531242</v>
      </c>
      <c r="U184" s="21"/>
      <c r="V184" s="30" t="s">
        <v>3</v>
      </c>
      <c r="W184" s="35" t="s">
        <v>7</v>
      </c>
      <c r="X184" s="31">
        <f>INDEX('Saturation Data'!$I$2:$W$236,MATCH(LEFT($V$1,2)&amp;$H184&amp;$I184,'Saturation Data'!$B$2:$B$236,0),MATCH(V173,'Saturation Data'!$I$1:$V$1,0))</f>
        <v>9.5316528989294477E-2</v>
      </c>
      <c r="Y184" s="32">
        <f>INDEX('UEC Data'!$I$2:$W$236,MATCH(LEFT($V$1,2)&amp;$H184&amp;$I184,'UEC Data'!$B$2:$B$236,0),MATCH(V173,'UEC Data'!$I$1:$V$1,0))</f>
        <v>1.9535289047358424</v>
      </c>
      <c r="Z184" s="33">
        <f t="shared" si="19"/>
        <v>0.1862035944796786</v>
      </c>
      <c r="AA184" s="34">
        <f>Z184*X174</f>
        <v>0.87953439302461922</v>
      </c>
      <c r="AB184" s="21"/>
      <c r="AC184" s="30" t="s">
        <v>3</v>
      </c>
      <c r="AD184" s="35" t="s">
        <v>7</v>
      </c>
      <c r="AE184" s="31">
        <f>INDEX('Saturation Data'!$I$2:$W$236,MATCH(LEFT($AC$1,2)&amp;$H184&amp;$I184,'Saturation Data'!$B$2:$B$236,0),MATCH(AC173,'Saturation Data'!$I$1:$V$1,0))</f>
        <v>6.4206116562507604E-2</v>
      </c>
      <c r="AF184" s="32">
        <f>INDEX('UEC Data'!$I$2:$W$236,MATCH(LEFT($AC$1,2)&amp;$H184&amp;$I184,'UEC Data'!$B$2:$B$236,0),MATCH(AC173,'UEC Data'!$I$1:$V$1,0))</f>
        <v>1.9278381878047699</v>
      </c>
      <c r="AG184" s="33">
        <f t="shared" si="20"/>
        <v>0.12377900339984647</v>
      </c>
      <c r="AH184" s="34">
        <f>AG184*AE174</f>
        <v>0.18722615570703624</v>
      </c>
      <c r="AI184" s="21"/>
    </row>
    <row r="185" spans="1:35" outlineLevel="1" x14ac:dyDescent="0.25">
      <c r="A185" s="30" t="s">
        <v>3</v>
      </c>
      <c r="B185" s="35" t="s">
        <v>8</v>
      </c>
      <c r="C185" s="31">
        <f>INDEX('Saturation Data'!$I$2:$W$236,MATCH(LEFT($A$1,2)&amp;$H185&amp;$I185,'Saturation Data'!$B$2:$B$236,0),MATCH(A173,'Saturation Data'!$I$1:$V$1,0))</f>
        <v>5.3591557368221909E-3</v>
      </c>
      <c r="D185" s="32">
        <f>INDEX('UEC Data'!$I$2:$W$236,MATCH(LEFT($A$1,2)&amp;$H185&amp;$I185,'UEC Data'!$B$2:$B$236,0),MATCH(A173,'UEC Data'!$I$1:$V$1,0))</f>
        <v>2.2216032403806878</v>
      </c>
      <c r="E185" s="33">
        <f t="shared" si="16"/>
        <v>1.1905917750628933E-2</v>
      </c>
      <c r="F185" s="34">
        <f>E185*C174</f>
        <v>0.64392987832758886</v>
      </c>
      <c r="G185" s="21"/>
      <c r="H185" s="30" t="s">
        <v>3</v>
      </c>
      <c r="I185" s="35" t="s">
        <v>8</v>
      </c>
      <c r="J185" s="31">
        <f>INDEX('Saturation Data'!$I$2:$W$236,MATCH(LEFT($H$1,2)&amp;$H185&amp;$I185,'Saturation Data'!$B$2:$B$236,0),MATCH(H173,'Saturation Data'!$I$1:$V$1,0))</f>
        <v>6.0966182390205046E-3</v>
      </c>
      <c r="K185" s="32">
        <f>INDEX('UEC Data'!$I$2:$W$236,MATCH(LEFT($H$1,2)&amp;$H185&amp;$I185,'UEC Data'!$B$2:$B$236,0),MATCH(H173,'UEC Data'!$I$1:$V$1,0))</f>
        <v>1.5847120978241342</v>
      </c>
      <c r="L185" s="33">
        <f t="shared" si="17"/>
        <v>9.6613846791910631E-3</v>
      </c>
      <c r="M185" s="34">
        <f>L185*J174</f>
        <v>6.8983939136348565E-2</v>
      </c>
      <c r="N185" s="21"/>
      <c r="O185" s="30" t="s">
        <v>3</v>
      </c>
      <c r="P185" s="35" t="s">
        <v>8</v>
      </c>
      <c r="Q185" s="31">
        <f>INDEX('Saturation Data'!$I$2:$W$236,MATCH(LEFT($O$1,2)&amp;$H185&amp;$I185,'Saturation Data'!$B$2:$B$236,0),MATCH(O173,'Saturation Data'!$I$1:$V$1,0))</f>
        <v>5.3591557368221909E-3</v>
      </c>
      <c r="R185" s="32">
        <f>INDEX('UEC Data'!$I$2:$W$236,MATCH(LEFT($O$1,2)&amp;$H185&amp;$I185,'UEC Data'!$B$2:$B$236,0),MATCH(O173,'UEC Data'!$I$1:$V$1,0))</f>
        <v>1.8837246735662891</v>
      </c>
      <c r="S185" s="33">
        <f t="shared" si="18"/>
        <v>1.0095173890936287E-2</v>
      </c>
      <c r="T185" s="34">
        <f>S185*Q174</f>
        <v>6.9178305617681735E-2</v>
      </c>
      <c r="U185" s="21"/>
      <c r="V185" s="30" t="s">
        <v>3</v>
      </c>
      <c r="W185" s="35" t="s">
        <v>8</v>
      </c>
      <c r="X185" s="31">
        <f>INDEX('Saturation Data'!$I$2:$W$236,MATCH(LEFT($V$1,2)&amp;$H185&amp;$I185,'Saturation Data'!$B$2:$B$236,0),MATCH(V173,'Saturation Data'!$I$1:$V$1,0))</f>
        <v>5.3591557368221909E-3</v>
      </c>
      <c r="Y185" s="32">
        <f>INDEX('UEC Data'!$I$2:$W$236,MATCH(LEFT($V$1,2)&amp;$H185&amp;$I185,'UEC Data'!$B$2:$B$236,0),MATCH(V173,'UEC Data'!$I$1:$V$1,0))</f>
        <v>1.9278557590003327</v>
      </c>
      <c r="Z185" s="33">
        <f t="shared" si="19"/>
        <v>1.0331679250612333E-2</v>
      </c>
      <c r="AA185" s="34">
        <f>Z185*X174</f>
        <v>4.8801782070883121E-2</v>
      </c>
      <c r="AB185" s="21"/>
      <c r="AC185" s="30" t="s">
        <v>3</v>
      </c>
      <c r="AD185" s="35" t="s">
        <v>8</v>
      </c>
      <c r="AE185" s="31">
        <f>INDEX('Saturation Data'!$I$2:$W$236,MATCH(LEFT($AC$1,2)&amp;$H185&amp;$I185,'Saturation Data'!$B$2:$B$236,0),MATCH(AC173,'Saturation Data'!$I$1:$V$1,0))</f>
        <v>6.0966182390205046E-3</v>
      </c>
      <c r="AF185" s="32">
        <f>INDEX('UEC Data'!$I$2:$W$236,MATCH(LEFT($AC$1,2)&amp;$H185&amp;$I185,'UEC Data'!$B$2:$B$236,0),MATCH(AC173,'UEC Data'!$I$1:$V$1,0))</f>
        <v>1.8614517981554595</v>
      </c>
      <c r="AG185" s="33">
        <f t="shared" si="20"/>
        <v>1.1348560983692088E-2</v>
      </c>
      <c r="AH185" s="34">
        <f>AG185*AE174</f>
        <v>1.7165653199839599E-2</v>
      </c>
      <c r="AI185" s="21"/>
    </row>
    <row r="186" spans="1:35" outlineLevel="1" x14ac:dyDescent="0.25">
      <c r="A186" s="30" t="s">
        <v>3</v>
      </c>
      <c r="B186" s="35" t="s">
        <v>10</v>
      </c>
      <c r="C186" s="31">
        <f>INDEX('Saturation Data'!$I$2:$W$236,MATCH(LEFT($A$1,2)&amp;$H186&amp;$I186,'Saturation Data'!$B$2:$B$236,0),MATCH(A173,'Saturation Data'!$I$1:$V$1,0))</f>
        <v>3.2878306181254396E-2</v>
      </c>
      <c r="D186" s="32">
        <f>INDEX('UEC Data'!$I$2:$W$236,MATCH(LEFT($A$1,2)&amp;$H186&amp;$I186,'UEC Data'!$B$2:$B$236,0),MATCH(A173,'UEC Data'!$I$1:$V$1,0))</f>
        <v>2.2216032403806878</v>
      </c>
      <c r="E186" s="33">
        <f t="shared" si="16"/>
        <v>7.3042551550503168E-2</v>
      </c>
      <c r="F186" s="34">
        <f>E186*C174</f>
        <v>3.9504960741197417</v>
      </c>
      <c r="G186" s="21"/>
      <c r="H186" s="30" t="s">
        <v>3</v>
      </c>
      <c r="I186" s="35" t="s">
        <v>10</v>
      </c>
      <c r="J186" s="31">
        <f>INDEX('Saturation Data'!$I$2:$W$236,MATCH(LEFT($H$1,2)&amp;$H186&amp;$I186,'Saturation Data'!$B$2:$B$236,0),MATCH(H173,'Saturation Data'!$I$1:$V$1,0))</f>
        <v>3.585529268016252E-2</v>
      </c>
      <c r="K186" s="32">
        <f>INDEX('UEC Data'!$I$2:$W$236,MATCH(LEFT($H$1,2)&amp;$H186&amp;$I186,'UEC Data'!$B$2:$B$236,0),MATCH(H173,'UEC Data'!$I$1:$V$1,0))</f>
        <v>1.5847120978241342</v>
      </c>
      <c r="L186" s="33">
        <f t="shared" si="17"/>
        <v>5.6820316081278674E-2</v>
      </c>
      <c r="M186" s="34">
        <f>L186*J174</f>
        <v>0.4057067756241341</v>
      </c>
      <c r="N186" s="21"/>
      <c r="O186" s="30" t="s">
        <v>3</v>
      </c>
      <c r="P186" s="35" t="s">
        <v>10</v>
      </c>
      <c r="Q186" s="31">
        <f>INDEX('Saturation Data'!$I$2:$W$236,MATCH(LEFT($O$1,2)&amp;$H186&amp;$I186,'Saturation Data'!$B$2:$B$236,0),MATCH(O173,'Saturation Data'!$I$1:$V$1,0))</f>
        <v>3.2878306181254396E-2</v>
      </c>
      <c r="R186" s="32">
        <f>INDEX('UEC Data'!$I$2:$W$236,MATCH(LEFT($O$1,2)&amp;$H186&amp;$I186,'UEC Data'!$B$2:$B$236,0),MATCH(O173,'UEC Data'!$I$1:$V$1,0))</f>
        <v>1.8837246735662891</v>
      </c>
      <c r="S186" s="33">
        <f t="shared" si="18"/>
        <v>6.1933676578695945E-2</v>
      </c>
      <c r="T186" s="34">
        <f>S186*Q174</f>
        <v>0.42440742999329534</v>
      </c>
      <c r="U186" s="21"/>
      <c r="V186" s="30" t="s">
        <v>3</v>
      </c>
      <c r="W186" s="35" t="s">
        <v>10</v>
      </c>
      <c r="X186" s="31">
        <f>INDEX('Saturation Data'!$I$2:$W$236,MATCH(LEFT($V$1,2)&amp;$H186&amp;$I186,'Saturation Data'!$B$2:$B$236,0),MATCH(V173,'Saturation Data'!$I$1:$V$1,0))</f>
        <v>3.2878306181254396E-2</v>
      </c>
      <c r="Y186" s="32">
        <f>INDEX('UEC Data'!$I$2:$W$236,MATCH(LEFT($V$1,2)&amp;$H186&amp;$I186,'UEC Data'!$B$2:$B$236,0),MATCH(V173,'UEC Data'!$I$1:$V$1,0))</f>
        <v>1.9278557590003327</v>
      </c>
      <c r="Z186" s="33">
        <f t="shared" si="19"/>
        <v>6.3384631917707518E-2</v>
      </c>
      <c r="AA186" s="34">
        <f>Z186*X174</f>
        <v>0.29939789248759091</v>
      </c>
      <c r="AB186" s="21"/>
      <c r="AC186" s="30" t="s">
        <v>3</v>
      </c>
      <c r="AD186" s="35" t="s">
        <v>10</v>
      </c>
      <c r="AE186" s="31">
        <f>INDEX('Saturation Data'!$I$2:$W$236,MATCH(LEFT($AC$1,2)&amp;$H186&amp;$I186,'Saturation Data'!$B$2:$B$236,0),MATCH(AC173,'Saturation Data'!$I$1:$V$1,0))</f>
        <v>3.585529268016252E-2</v>
      </c>
      <c r="AF186" s="32">
        <f>INDEX('UEC Data'!$I$2:$W$236,MATCH(LEFT($AC$1,2)&amp;$H186&amp;$I186,'UEC Data'!$B$2:$B$236,0),MATCH(AC173,'UEC Data'!$I$1:$V$1,0))</f>
        <v>1.8614517981554595</v>
      </c>
      <c r="AG186" s="33">
        <f t="shared" si="20"/>
        <v>6.6742899032878805E-2</v>
      </c>
      <c r="AH186" s="34">
        <f>AG186*AE174</f>
        <v>0.10095424961778504</v>
      </c>
      <c r="AI186" s="21"/>
    </row>
    <row r="187" spans="1:35" outlineLevel="1" x14ac:dyDescent="0.25">
      <c r="A187" s="30" t="s">
        <v>3</v>
      </c>
      <c r="B187" s="35" t="s">
        <v>11</v>
      </c>
      <c r="C187" s="31">
        <f>INDEX('Saturation Data'!$I$2:$W$236,MATCH(LEFT($A$1,2)&amp;$H187&amp;$I187,'Saturation Data'!$B$2:$B$236,0),MATCH(A173,'Saturation Data'!$I$1:$V$1,0))</f>
        <v>0</v>
      </c>
      <c r="D187" s="32">
        <f>INDEX('UEC Data'!$I$2:$W$236,MATCH(LEFT($A$1,2)&amp;$H187&amp;$I187,'UEC Data'!$B$2:$B$236,0),MATCH(A173,'UEC Data'!$I$1:$V$1,0))</f>
        <v>1.9509907105650972</v>
      </c>
      <c r="E187" s="33">
        <f t="shared" si="16"/>
        <v>0</v>
      </c>
      <c r="F187" s="34">
        <f>E187*C174</f>
        <v>0</v>
      </c>
      <c r="G187" s="21"/>
      <c r="H187" s="30" t="s">
        <v>3</v>
      </c>
      <c r="I187" s="35" t="s">
        <v>11</v>
      </c>
      <c r="J187" s="31">
        <f>INDEX('Saturation Data'!$I$2:$W$236,MATCH(LEFT($H$1,2)&amp;$H187&amp;$I187,'Saturation Data'!$B$2:$B$236,0),MATCH(H173,'Saturation Data'!$I$1:$V$1,0))</f>
        <v>0</v>
      </c>
      <c r="K187" s="32">
        <f>INDEX('UEC Data'!$I$2:$W$236,MATCH(LEFT($H$1,2)&amp;$H187&amp;$I187,'UEC Data'!$B$2:$B$236,0),MATCH(H173,'UEC Data'!$I$1:$V$1,0))</f>
        <v>1.2351737669982661</v>
      </c>
      <c r="L187" s="33">
        <f t="shared" si="17"/>
        <v>0</v>
      </c>
      <c r="M187" s="34">
        <f>L187*J174</f>
        <v>0</v>
      </c>
      <c r="N187" s="21"/>
      <c r="O187" s="30" t="s">
        <v>3</v>
      </c>
      <c r="P187" s="35" t="s">
        <v>11</v>
      </c>
      <c r="Q187" s="31">
        <f>INDEX('Saturation Data'!$I$2:$W$236,MATCH(LEFT($O$1,2)&amp;$H187&amp;$I187,'Saturation Data'!$B$2:$B$236,0),MATCH(O173,'Saturation Data'!$I$1:$V$1,0))</f>
        <v>0</v>
      </c>
      <c r="R187" s="32">
        <f>INDEX('UEC Data'!$I$2:$W$236,MATCH(LEFT($O$1,2)&amp;$H187&amp;$I187,'UEC Data'!$B$2:$B$236,0),MATCH(O173,'UEC Data'!$I$1:$V$1,0))</f>
        <v>1.6549866774903825</v>
      </c>
      <c r="S187" s="33">
        <f t="shared" si="18"/>
        <v>0</v>
      </c>
      <c r="T187" s="34">
        <f>S187*Q174</f>
        <v>0</v>
      </c>
      <c r="U187" s="21"/>
      <c r="V187" s="30" t="s">
        <v>3</v>
      </c>
      <c r="W187" s="35" t="s">
        <v>11</v>
      </c>
      <c r="X187" s="31">
        <f>INDEX('Saturation Data'!$I$2:$W$236,MATCH(LEFT($V$1,2)&amp;$H187&amp;$I187,'Saturation Data'!$B$2:$B$236,0),MATCH(V173,'Saturation Data'!$I$1:$V$1,0))</f>
        <v>0</v>
      </c>
      <c r="Y187" s="32">
        <f>INDEX('UEC Data'!$I$2:$W$236,MATCH(LEFT($V$1,2)&amp;$H187&amp;$I187,'UEC Data'!$B$2:$B$236,0),MATCH(V173,'UEC Data'!$I$1:$V$1,0))</f>
        <v>1.6932427041250619</v>
      </c>
      <c r="Z187" s="33">
        <f t="shared" si="19"/>
        <v>0</v>
      </c>
      <c r="AA187" s="34">
        <f>Z187*X174</f>
        <v>0</v>
      </c>
      <c r="AB187" s="21"/>
      <c r="AC187" s="30" t="s">
        <v>3</v>
      </c>
      <c r="AD187" s="35" t="s">
        <v>11</v>
      </c>
      <c r="AE187" s="31">
        <f>INDEX('Saturation Data'!$I$2:$W$236,MATCH(LEFT($AC$1,2)&amp;$H187&amp;$I187,'Saturation Data'!$B$2:$B$236,0),MATCH(AC173,'Saturation Data'!$I$1:$V$1,0))</f>
        <v>0</v>
      </c>
      <c r="AF187" s="32">
        <f>INDEX('UEC Data'!$I$2:$W$236,MATCH(LEFT($AC$1,2)&amp;$H187&amp;$I187,'UEC Data'!$B$2:$B$236,0),MATCH(AC173,'UEC Data'!$I$1:$V$1,0))</f>
        <v>1.4509093375196371</v>
      </c>
      <c r="AG187" s="33">
        <f t="shared" si="20"/>
        <v>0</v>
      </c>
      <c r="AH187" s="34">
        <f>AG187*AE174</f>
        <v>0</v>
      </c>
      <c r="AI187" s="21"/>
    </row>
    <row r="188" spans="1:35" outlineLevel="1" x14ac:dyDescent="0.25">
      <c r="A188" s="30" t="s">
        <v>12</v>
      </c>
      <c r="B188" s="35" t="s">
        <v>13</v>
      </c>
      <c r="C188" s="31">
        <f>INDEX('Saturation Data'!$I$2:$W$236,MATCH(LEFT($A$1,2)&amp;$H188&amp;$I188,'Saturation Data'!$B$2:$B$236,0),MATCH(A173,'Saturation Data'!$I$1:$V$1,0))</f>
        <v>0.38689827127646892</v>
      </c>
      <c r="D188" s="32">
        <f>INDEX('UEC Data'!$I$2:$W$236,MATCH(LEFT($A$1,2)&amp;$H188&amp;$I188,'UEC Data'!$B$2:$B$236,0),MATCH(A173,'UEC Data'!$I$1:$V$1,0))</f>
        <v>2.6819576190054653</v>
      </c>
      <c r="E188" s="33">
        <f t="shared" si="16"/>
        <v>1.0376447664299693</v>
      </c>
      <c r="F188" s="34">
        <f>E188*C174</f>
        <v>56.120870493936785</v>
      </c>
      <c r="G188" s="21"/>
      <c r="H188" s="30" t="s">
        <v>12</v>
      </c>
      <c r="I188" s="35" t="s">
        <v>13</v>
      </c>
      <c r="J188" s="31">
        <f>INDEX('Saturation Data'!$I$2:$W$236,MATCH(LEFT($H$1,2)&amp;$H188&amp;$I188,'Saturation Data'!$B$2:$B$236,0),MATCH(H173,'Saturation Data'!$I$1:$V$1,0))</f>
        <v>2.5995142895006283E-2</v>
      </c>
      <c r="K188" s="32">
        <f>INDEX('UEC Data'!$I$2:$W$236,MATCH(LEFT($H$1,2)&amp;$H188&amp;$I188,'UEC Data'!$B$2:$B$236,0),MATCH(H173,'UEC Data'!$I$1:$V$1,0))</f>
        <v>3.0932988106460479</v>
      </c>
      <c r="L188" s="33">
        <f t="shared" si="17"/>
        <v>8.0410744599696993E-2</v>
      </c>
      <c r="M188" s="34">
        <f>L188*J174</f>
        <v>0.57414647025921073</v>
      </c>
      <c r="N188" s="21"/>
      <c r="O188" s="30" t="s">
        <v>12</v>
      </c>
      <c r="P188" s="35" t="s">
        <v>13</v>
      </c>
      <c r="Q188" s="31">
        <f>INDEX('Saturation Data'!$I$2:$W$236,MATCH(LEFT($O$1,2)&amp;$H188&amp;$I188,'Saturation Data'!$B$2:$B$236,0),MATCH(O173,'Saturation Data'!$I$1:$V$1,0))</f>
        <v>0.38689827127646892</v>
      </c>
      <c r="R188" s="32">
        <f>INDEX('UEC Data'!$I$2:$W$236,MATCH(LEFT($O$1,2)&amp;$H188&amp;$I188,'UEC Data'!$B$2:$B$236,0),MATCH(O173,'UEC Data'!$I$1:$V$1,0))</f>
        <v>4.4373323534534421</v>
      </c>
      <c r="S188" s="33">
        <f t="shared" si="18"/>
        <v>1.7167962166302821</v>
      </c>
      <c r="T188" s="34">
        <f>S188*Q174</f>
        <v>11.764537653379085</v>
      </c>
      <c r="U188" s="21"/>
      <c r="V188" s="30" t="s">
        <v>12</v>
      </c>
      <c r="W188" s="35" t="s">
        <v>13</v>
      </c>
      <c r="X188" s="31">
        <f>INDEX('Saturation Data'!$I$2:$W$236,MATCH(LEFT($V$1,2)&amp;$H188&amp;$I188,'Saturation Data'!$B$2:$B$236,0),MATCH(V173,'Saturation Data'!$I$1:$V$1,0))</f>
        <v>0.38689827127646892</v>
      </c>
      <c r="Y188" s="32">
        <f>INDEX('UEC Data'!$I$2:$W$236,MATCH(LEFT($V$1,2)&amp;$H188&amp;$I188,'UEC Data'!$B$2:$B$236,0),MATCH(V173,'UEC Data'!$I$1:$V$1,0))</f>
        <v>4.2736148203944309</v>
      </c>
      <c r="Z188" s="33">
        <f t="shared" si="19"/>
        <v>1.6534541861121026</v>
      </c>
      <c r="AA188" s="34">
        <f>Z188*X174</f>
        <v>7.8101060725486491</v>
      </c>
      <c r="AB188" s="21"/>
      <c r="AC188" s="30" t="s">
        <v>12</v>
      </c>
      <c r="AD188" s="35" t="s">
        <v>13</v>
      </c>
      <c r="AE188" s="31">
        <f>INDEX('Saturation Data'!$I$2:$W$236,MATCH(LEFT($AC$1,2)&amp;$H188&amp;$I188,'Saturation Data'!$B$2:$B$236,0),MATCH(AC173,'Saturation Data'!$I$1:$V$1,0))</f>
        <v>2.5995142895006283E-2</v>
      </c>
      <c r="AF188" s="32">
        <f>INDEX('UEC Data'!$I$2:$W$236,MATCH(LEFT($AC$1,2)&amp;$H188&amp;$I188,'UEC Data'!$B$2:$B$236,0),MATCH(AC173,'UEC Data'!$I$1:$V$1,0))</f>
        <v>1.536431161761004</v>
      </c>
      <c r="AG188" s="33">
        <f t="shared" si="20"/>
        <v>3.9939747598317817E-2</v>
      </c>
      <c r="AH188" s="34">
        <f>AG188*AE174</f>
        <v>6.0412228224093562E-2</v>
      </c>
      <c r="AI188" s="21"/>
    </row>
    <row r="189" spans="1:35" outlineLevel="1" x14ac:dyDescent="0.25">
      <c r="A189" s="30" t="s">
        <v>12</v>
      </c>
      <c r="B189" s="35" t="s">
        <v>14</v>
      </c>
      <c r="C189" s="31">
        <f>INDEX('Saturation Data'!$I$2:$W$236,MATCH(LEFT($A$1,2)&amp;$H189&amp;$I189,'Saturation Data'!$B$2:$B$236,0),MATCH(A173,'Saturation Data'!$I$1:$V$1,0))</f>
        <v>2.8421784233640893E-2</v>
      </c>
      <c r="D189" s="32">
        <f>INDEX('UEC Data'!$I$2:$W$236,MATCH(LEFT($A$1,2)&amp;$H189&amp;$I189,'UEC Data'!$B$2:$B$236,0),MATCH(A173,'UEC Data'!$I$1:$V$1,0))</f>
        <v>2.5542453514337762</v>
      </c>
      <c r="E189" s="33">
        <f t="shared" si="16"/>
        <v>7.2596210258231042E-2</v>
      </c>
      <c r="F189" s="34">
        <f>E189*C174</f>
        <v>3.9263557684293056</v>
      </c>
      <c r="G189" s="21"/>
      <c r="H189" s="30" t="s">
        <v>12</v>
      </c>
      <c r="I189" s="35" t="s">
        <v>14</v>
      </c>
      <c r="J189" s="31">
        <f>INDEX('Saturation Data'!$I$2:$W$236,MATCH(LEFT($H$1,2)&amp;$H189&amp;$I189,'Saturation Data'!$B$2:$B$236,0),MATCH(H173,'Saturation Data'!$I$1:$V$1,0))</f>
        <v>0.30396982737598727</v>
      </c>
      <c r="K189" s="32">
        <f>INDEX('UEC Data'!$I$2:$W$236,MATCH(LEFT($H$1,2)&amp;$H189&amp;$I189,'UEC Data'!$B$2:$B$236,0),MATCH(H173,'UEC Data'!$I$1:$V$1,0))</f>
        <v>2.9459988672819506</v>
      </c>
      <c r="L189" s="33">
        <f t="shared" si="17"/>
        <v>0.8954947671375485</v>
      </c>
      <c r="M189" s="34">
        <f>L189*J174</f>
        <v>6.3939858068365005</v>
      </c>
      <c r="N189" s="21"/>
      <c r="O189" s="30" t="s">
        <v>12</v>
      </c>
      <c r="P189" s="35" t="s">
        <v>14</v>
      </c>
      <c r="Q189" s="31">
        <f>INDEX('Saturation Data'!$I$2:$W$236,MATCH(LEFT($O$1,2)&amp;$H189&amp;$I189,'Saturation Data'!$B$2:$B$236,0),MATCH(O173,'Saturation Data'!$I$1:$V$1,0))</f>
        <v>2.8421784233640893E-2</v>
      </c>
      <c r="R189" s="32">
        <f>INDEX('UEC Data'!$I$2:$W$236,MATCH(LEFT($O$1,2)&amp;$H189&amp;$I189,'UEC Data'!$B$2:$B$236,0),MATCH(O173,'UEC Data'!$I$1:$V$1,0))</f>
        <v>4.2260308128128017</v>
      </c>
      <c r="S189" s="33">
        <f t="shared" si="18"/>
        <v>0.1201113359264835</v>
      </c>
      <c r="T189" s="34">
        <f>S189*Q174</f>
        <v>0.8230763327742614</v>
      </c>
      <c r="U189" s="21"/>
      <c r="V189" s="30" t="s">
        <v>12</v>
      </c>
      <c r="W189" s="35" t="s">
        <v>14</v>
      </c>
      <c r="X189" s="31">
        <f>INDEX('Saturation Data'!$I$2:$W$236,MATCH(LEFT($V$1,2)&amp;$H189&amp;$I189,'Saturation Data'!$B$2:$B$236,0),MATCH(V173,'Saturation Data'!$I$1:$V$1,0))</f>
        <v>2.8421784233640893E-2</v>
      </c>
      <c r="Y189" s="32">
        <f>INDEX('UEC Data'!$I$2:$W$236,MATCH(LEFT($V$1,2)&amp;$H189&amp;$I189,'UEC Data'!$B$2:$B$236,0),MATCH(V173,'UEC Data'!$I$1:$V$1,0))</f>
        <v>4.0701093527566004</v>
      </c>
      <c r="Z189" s="33">
        <f t="shared" si="19"/>
        <v>0.11567976983137189</v>
      </c>
      <c r="AA189" s="34">
        <f>Z189*X174</f>
        <v>0.54641445793876575</v>
      </c>
      <c r="AB189" s="21"/>
      <c r="AC189" s="30" t="s">
        <v>12</v>
      </c>
      <c r="AD189" s="35" t="s">
        <v>14</v>
      </c>
      <c r="AE189" s="31">
        <f>INDEX('Saturation Data'!$I$2:$W$236,MATCH(LEFT($AC$1,2)&amp;$H189&amp;$I189,'Saturation Data'!$B$2:$B$236,0),MATCH(AC173,'Saturation Data'!$I$1:$V$1,0))</f>
        <v>0.30396982737598727</v>
      </c>
      <c r="AF189" s="32">
        <f>INDEX('UEC Data'!$I$2:$W$236,MATCH(LEFT($AC$1,2)&amp;$H189&amp;$I189,'UEC Data'!$B$2:$B$236,0),MATCH(AC173,'UEC Data'!$I$1:$V$1,0))</f>
        <v>1.4632677731057182</v>
      </c>
      <c r="AG189" s="33">
        <f t="shared" si="20"/>
        <v>0.44478925239579048</v>
      </c>
      <c r="AH189" s="34">
        <f>AG189*AE174</f>
        <v>0.67278116270544952</v>
      </c>
      <c r="AI189" s="21"/>
    </row>
    <row r="190" spans="1:35" outlineLevel="1" x14ac:dyDescent="0.25">
      <c r="A190" s="30" t="s">
        <v>12</v>
      </c>
      <c r="B190" s="35" t="s">
        <v>8</v>
      </c>
      <c r="C190" s="31">
        <f>INDEX('Saturation Data'!$I$2:$W$236,MATCH(LEFT($A$1,2)&amp;$H190&amp;$I190,'Saturation Data'!$B$2:$B$236,0),MATCH(A173,'Saturation Data'!$I$1:$V$1,0))</f>
        <v>5.3591557368221909E-3</v>
      </c>
      <c r="D190" s="32">
        <f>INDEX('UEC Data'!$I$2:$W$236,MATCH(LEFT($A$1,2)&amp;$H190&amp;$I190,'UEC Data'!$B$2:$B$236,0),MATCH(A173,'UEC Data'!$I$1:$V$1,0))</f>
        <v>1.8210243064687235</v>
      </c>
      <c r="E190" s="33">
        <f t="shared" si="16"/>
        <v>9.7591528589045119E-3</v>
      </c>
      <c r="F190" s="34">
        <f>E190*C174</f>
        <v>0.52782240266045499</v>
      </c>
      <c r="G190" s="21"/>
      <c r="H190" s="30" t="s">
        <v>12</v>
      </c>
      <c r="I190" s="35" t="s">
        <v>8</v>
      </c>
      <c r="J190" s="31">
        <f>INDEX('Saturation Data'!$I$2:$W$236,MATCH(LEFT($H$1,2)&amp;$H190&amp;$I190,'Saturation Data'!$B$2:$B$236,0),MATCH(H173,'Saturation Data'!$I$1:$V$1,0))</f>
        <v>6.0966182390205046E-3</v>
      </c>
      <c r="K190" s="32">
        <f>INDEX('UEC Data'!$I$2:$W$236,MATCH(LEFT($H$1,2)&amp;$H190&amp;$I190,'UEC Data'!$B$2:$B$236,0),MATCH(H173,'UEC Data'!$I$1:$V$1,0))</f>
        <v>2.0897560061436327</v>
      </c>
      <c r="L190" s="33">
        <f t="shared" si="17"/>
        <v>1.2740444582157916E-2</v>
      </c>
      <c r="M190" s="34">
        <f>L190*J174</f>
        <v>9.0968953499861213E-2</v>
      </c>
      <c r="N190" s="21"/>
      <c r="O190" s="30" t="s">
        <v>12</v>
      </c>
      <c r="P190" s="35" t="s">
        <v>8</v>
      </c>
      <c r="Q190" s="31">
        <f>INDEX('Saturation Data'!$I$2:$W$236,MATCH(LEFT($O$1,2)&amp;$H190&amp;$I190,'Saturation Data'!$B$2:$B$236,0),MATCH(O173,'Saturation Data'!$I$1:$V$1,0))</f>
        <v>5.3591557368221909E-3</v>
      </c>
      <c r="R190" s="32">
        <f>INDEX('UEC Data'!$I$2:$W$236,MATCH(LEFT($O$1,2)&amp;$H190&amp;$I190,'UEC Data'!$B$2:$B$236,0),MATCH(O173,'UEC Data'!$I$1:$V$1,0))</f>
        <v>3.2744520344379859</v>
      </c>
      <c r="S190" s="33">
        <f t="shared" si="18"/>
        <v>1.7548298405307427E-2</v>
      </c>
      <c r="T190" s="34">
        <f>S190*Q174</f>
        <v>0.12025167305365198</v>
      </c>
      <c r="U190" s="21"/>
      <c r="V190" s="30" t="s">
        <v>12</v>
      </c>
      <c r="W190" s="35" t="s">
        <v>8</v>
      </c>
      <c r="X190" s="31">
        <f>INDEX('Saturation Data'!$I$2:$W$236,MATCH(LEFT($V$1,2)&amp;$H190&amp;$I190,'Saturation Data'!$B$2:$B$236,0),MATCH(V173,'Saturation Data'!$I$1:$V$1,0))</f>
        <v>5.3591557368221909E-3</v>
      </c>
      <c r="Y190" s="32">
        <f>INDEX('UEC Data'!$I$2:$W$236,MATCH(LEFT($V$1,2)&amp;$H190&amp;$I190,'UEC Data'!$B$2:$B$236,0),MATCH(V173,'UEC Data'!$I$1:$V$1,0))</f>
        <v>3.1598718591469117</v>
      </c>
      <c r="Z190" s="33">
        <f t="shared" si="19"/>
        <v>1.6934245401570173E-2</v>
      </c>
      <c r="AA190" s="34">
        <f>Z190*X174</f>
        <v>7.9989064079133337E-2</v>
      </c>
      <c r="AB190" s="21"/>
      <c r="AC190" s="30" t="s">
        <v>12</v>
      </c>
      <c r="AD190" s="35" t="s">
        <v>8</v>
      </c>
      <c r="AE190" s="31">
        <f>INDEX('Saturation Data'!$I$2:$W$236,MATCH(LEFT($AC$1,2)&amp;$H190&amp;$I190,'Saturation Data'!$B$2:$B$236,0),MATCH(AC173,'Saturation Data'!$I$1:$V$1,0))</f>
        <v>6.0966182390205046E-3</v>
      </c>
      <c r="AF190" s="32">
        <f>INDEX('UEC Data'!$I$2:$W$236,MATCH(LEFT($AC$1,2)&amp;$H190&amp;$I190,'UEC Data'!$B$2:$B$236,0),MATCH(AC173,'UEC Data'!$I$1:$V$1,0))</f>
        <v>1.0106741713652296</v>
      </c>
      <c r="AG190" s="33">
        <f t="shared" si="20"/>
        <v>6.1616945868521941E-3</v>
      </c>
      <c r="AH190" s="34">
        <f>AG190*AE174</f>
        <v>9.320081422942059E-3</v>
      </c>
      <c r="AI190" s="21"/>
    </row>
    <row r="191" spans="1:35" outlineLevel="1" x14ac:dyDescent="0.25">
      <c r="A191" s="30" t="s">
        <v>12</v>
      </c>
      <c r="B191" s="35" t="s">
        <v>10</v>
      </c>
      <c r="C191" s="31">
        <f>INDEX('Saturation Data'!$I$2:$W$236,MATCH(LEFT($A$1,2)&amp;$H191&amp;$I191,'Saturation Data'!$B$2:$B$236,0),MATCH(A173,'Saturation Data'!$I$1:$V$1,0))</f>
        <v>3.2878306181254396E-2</v>
      </c>
      <c r="D191" s="32">
        <f>INDEX('UEC Data'!$I$2:$W$236,MATCH(LEFT($A$1,2)&amp;$H191&amp;$I191,'UEC Data'!$B$2:$B$236,0),MATCH(A173,'UEC Data'!$I$1:$V$1,0))</f>
        <v>2.0233603405208038</v>
      </c>
      <c r="E191" s="33">
        <f t="shared" si="16"/>
        <v>6.6524660790650142E-2</v>
      </c>
      <c r="F191" s="34">
        <f>E191*C174</f>
        <v>3.5979768738486859</v>
      </c>
      <c r="G191" s="21"/>
      <c r="H191" s="30" t="s">
        <v>12</v>
      </c>
      <c r="I191" s="35" t="s">
        <v>10</v>
      </c>
      <c r="J191" s="31">
        <f>INDEX('Saturation Data'!$I$2:$W$236,MATCH(LEFT($H$1,2)&amp;$H191&amp;$I191,'Saturation Data'!$B$2:$B$236,0),MATCH(H173,'Saturation Data'!$I$1:$V$1,0))</f>
        <v>3.585529268016252E-2</v>
      </c>
      <c r="K191" s="32">
        <f>INDEX('UEC Data'!$I$2:$W$236,MATCH(LEFT($H$1,2)&amp;$H191&amp;$I191,'UEC Data'!$B$2:$B$236,0),MATCH(H173,'UEC Data'!$I$1:$V$1,0))</f>
        <v>2.3219511179373695</v>
      </c>
      <c r="L191" s="33">
        <f t="shared" si="17"/>
        <v>8.3254236922674946E-2</v>
      </c>
      <c r="M191" s="34">
        <f>L191*J174</f>
        <v>0.59444949180905848</v>
      </c>
      <c r="N191" s="21"/>
      <c r="O191" s="30" t="s">
        <v>12</v>
      </c>
      <c r="P191" s="35" t="s">
        <v>10</v>
      </c>
      <c r="Q191" s="31">
        <f>INDEX('Saturation Data'!$I$2:$W$236,MATCH(LEFT($O$1,2)&amp;$H191&amp;$I191,'Saturation Data'!$B$2:$B$236,0),MATCH(O173,'Saturation Data'!$I$1:$V$1,0))</f>
        <v>3.2878306181254396E-2</v>
      </c>
      <c r="R191" s="32">
        <f>INDEX('UEC Data'!$I$2:$W$236,MATCH(LEFT($O$1,2)&amp;$H191&amp;$I191,'UEC Data'!$B$2:$B$236,0),MATCH(O173,'UEC Data'!$I$1:$V$1,0))</f>
        <v>3.6382800382644289</v>
      </c>
      <c r="S191" s="33">
        <f t="shared" si="18"/>
        <v>0.11962048507120386</v>
      </c>
      <c r="T191" s="34">
        <f>S191*Q174</f>
        <v>0.81971272251394467</v>
      </c>
      <c r="U191" s="21"/>
      <c r="V191" s="30" t="s">
        <v>12</v>
      </c>
      <c r="W191" s="35" t="s">
        <v>10</v>
      </c>
      <c r="X191" s="31">
        <f>INDEX('Saturation Data'!$I$2:$W$236,MATCH(LEFT($V$1,2)&amp;$H191&amp;$I191,'Saturation Data'!$B$2:$B$236,0),MATCH(V173,'Saturation Data'!$I$1:$V$1,0))</f>
        <v>3.2878306181254396E-2</v>
      </c>
      <c r="Y191" s="32">
        <f>INDEX('UEC Data'!$I$2:$W$236,MATCH(LEFT($V$1,2)&amp;$H191&amp;$I191,'UEC Data'!$B$2:$B$236,0),MATCH(V173,'UEC Data'!$I$1:$V$1,0))</f>
        <v>3.5109687323854573</v>
      </c>
      <c r="Z191" s="33">
        <f t="shared" si="19"/>
        <v>0.11543470497617969</v>
      </c>
      <c r="AA191" s="34">
        <f>Z191*X174</f>
        <v>0.54525689183879089</v>
      </c>
      <c r="AB191" s="21"/>
      <c r="AC191" s="30" t="s">
        <v>12</v>
      </c>
      <c r="AD191" s="35" t="s">
        <v>10</v>
      </c>
      <c r="AE191" s="31">
        <f>INDEX('Saturation Data'!$I$2:$W$236,MATCH(LEFT($AC$1,2)&amp;$H191&amp;$I191,'Saturation Data'!$B$2:$B$236,0),MATCH(AC173,'Saturation Data'!$I$1:$V$1,0))</f>
        <v>3.585529268016252E-2</v>
      </c>
      <c r="AF191" s="32">
        <f>INDEX('UEC Data'!$I$2:$W$236,MATCH(LEFT($AC$1,2)&amp;$H191&amp;$I191,'UEC Data'!$B$2:$B$236,0),MATCH(AC173,'UEC Data'!$I$1:$V$1,0))</f>
        <v>1.1229713015169218</v>
      </c>
      <c r="AG191" s="33">
        <f t="shared" si="20"/>
        <v>4.0264464687312262E-2</v>
      </c>
      <c r="AH191" s="34">
        <f>AG191*AE174</f>
        <v>6.0903390138432295E-2</v>
      </c>
      <c r="AI191" s="21"/>
    </row>
    <row r="192" spans="1:35" outlineLevel="1" x14ac:dyDescent="0.25">
      <c r="A192" s="30" t="s">
        <v>12</v>
      </c>
      <c r="B192" s="35" t="s">
        <v>11</v>
      </c>
      <c r="C192" s="31">
        <f>INDEX('Saturation Data'!$I$2:$W$236,MATCH(LEFT($A$1,2)&amp;$H192&amp;$I192,'Saturation Data'!$B$2:$B$236,0),MATCH(A173,'Saturation Data'!$I$1:$V$1,0))</f>
        <v>0</v>
      </c>
      <c r="D192" s="32">
        <f>INDEX('UEC Data'!$I$2:$W$236,MATCH(LEFT($A$1,2)&amp;$H192&amp;$I192,'UEC Data'!$B$2:$B$236,0),MATCH(A173,'UEC Data'!$I$1:$V$1,0))</f>
        <v>1.7449335747527113</v>
      </c>
      <c r="E192" s="33">
        <f t="shared" si="16"/>
        <v>0</v>
      </c>
      <c r="F192" s="34">
        <f>E192*C174</f>
        <v>0</v>
      </c>
      <c r="G192" s="21"/>
      <c r="H192" s="30" t="s">
        <v>12</v>
      </c>
      <c r="I192" s="35" t="s">
        <v>11</v>
      </c>
      <c r="J192" s="31">
        <f>INDEX('Saturation Data'!$I$2:$W$236,MATCH(LEFT($H$1,2)&amp;$H192&amp;$I192,'Saturation Data'!$B$2:$B$236,0),MATCH(H173,'Saturation Data'!$I$1:$V$1,0))</f>
        <v>0</v>
      </c>
      <c r="K192" s="32">
        <f>INDEX('UEC Data'!$I$2:$W$236,MATCH(LEFT($H$1,2)&amp;$H192&amp;$I192,'UEC Data'!$B$2:$B$236,0),MATCH(H173,'UEC Data'!$I$1:$V$1,0))</f>
        <v>2.0168012007730409</v>
      </c>
      <c r="L192" s="33">
        <f t="shared" si="17"/>
        <v>0</v>
      </c>
      <c r="M192" s="34">
        <f>L192*J174</f>
        <v>0</v>
      </c>
      <c r="N192" s="21"/>
      <c r="O192" s="30" t="s">
        <v>12</v>
      </c>
      <c r="P192" s="35" t="s">
        <v>11</v>
      </c>
      <c r="Q192" s="31">
        <f>INDEX('Saturation Data'!$I$2:$W$236,MATCH(LEFT($O$1,2)&amp;$H192&amp;$I192,'Saturation Data'!$B$2:$B$236,0),MATCH(O173,'Saturation Data'!$I$1:$V$1,0))</f>
        <v>0</v>
      </c>
      <c r="R192" s="32">
        <f>INDEX('UEC Data'!$I$2:$W$236,MATCH(LEFT($O$1,2)&amp;$H192&amp;$I192,'UEC Data'!$B$2:$B$236,0),MATCH(O173,'UEC Data'!$I$1:$V$1,0))</f>
        <v>3.2809409827693869</v>
      </c>
      <c r="S192" s="33">
        <f t="shared" si="18"/>
        <v>0</v>
      </c>
      <c r="T192" s="34">
        <f>S192*Q174</f>
        <v>0</v>
      </c>
      <c r="U192" s="21"/>
      <c r="V192" s="30" t="s">
        <v>12</v>
      </c>
      <c r="W192" s="35" t="s">
        <v>11</v>
      </c>
      <c r="X192" s="31">
        <f>INDEX('Saturation Data'!$I$2:$W$236,MATCH(LEFT($V$1,2)&amp;$H192&amp;$I192,'Saturation Data'!$B$2:$B$236,0),MATCH(V173,'Saturation Data'!$I$1:$V$1,0))</f>
        <v>0</v>
      </c>
      <c r="Y192" s="32">
        <f>INDEX('UEC Data'!$I$2:$W$236,MATCH(LEFT($V$1,2)&amp;$H192&amp;$I192,'UEC Data'!$B$2:$B$236,0),MATCH(V173,'UEC Data'!$I$1:$V$1,0))</f>
        <v>3.130542075414362</v>
      </c>
      <c r="Z192" s="33">
        <f t="shared" si="19"/>
        <v>0</v>
      </c>
      <c r="AA192" s="34">
        <f>Z192*X174</f>
        <v>0</v>
      </c>
      <c r="AB192" s="21"/>
      <c r="AC192" s="30" t="s">
        <v>12</v>
      </c>
      <c r="AD192" s="35" t="s">
        <v>11</v>
      </c>
      <c r="AE192" s="31">
        <f>INDEX('Saturation Data'!$I$2:$W$236,MATCH(LEFT($AC$1,2)&amp;$H192&amp;$I192,'Saturation Data'!$B$2:$B$236,0),MATCH(AC173,'Saturation Data'!$I$1:$V$1,0))</f>
        <v>0</v>
      </c>
      <c r="AF192" s="32">
        <f>INDEX('UEC Data'!$I$2:$W$236,MATCH(LEFT($AC$1,2)&amp;$H192&amp;$I192,'UEC Data'!$B$2:$B$236,0),MATCH(AC173,'UEC Data'!$I$1:$V$1,0))</f>
        <v>0.97124177979701232</v>
      </c>
      <c r="AG192" s="33">
        <f t="shared" si="20"/>
        <v>0</v>
      </c>
      <c r="AH192" s="34">
        <f>AG192*AE174</f>
        <v>0</v>
      </c>
      <c r="AI192" s="21"/>
    </row>
    <row r="193" spans="1:35" outlineLevel="1" x14ac:dyDescent="0.25">
      <c r="A193" s="30" t="s">
        <v>15</v>
      </c>
      <c r="B193" s="35" t="s">
        <v>15</v>
      </c>
      <c r="C193" s="31">
        <f>INDEX('Saturation Data'!$I$2:$W$236,MATCH(LEFT($A$1,2)&amp;$H193&amp;$I193,'Saturation Data'!$B$2:$B$236,0),MATCH(A173,'Saturation Data'!$I$1:$V$1,0))</f>
        <v>1</v>
      </c>
      <c r="D193" s="32">
        <f>INDEX('UEC Data'!$I$2:$W$236,MATCH(LEFT($A$1,2)&amp;$H193&amp;$I193,'UEC Data'!$B$2:$B$236,0),MATCH(A173,'UEC Data'!$I$1:$V$1,0))</f>
        <v>2.5377911282435988</v>
      </c>
      <c r="E193" s="33">
        <f t="shared" si="16"/>
        <v>2.5377911282435988</v>
      </c>
      <c r="F193" s="34">
        <f>E193*C174</f>
        <v>137.2560743874121</v>
      </c>
      <c r="G193" s="21"/>
      <c r="H193" s="30" t="s">
        <v>15</v>
      </c>
      <c r="I193" s="35" t="s">
        <v>15</v>
      </c>
      <c r="J193" s="31">
        <f>INDEX('Saturation Data'!$I$2:$W$236,MATCH(LEFT($H$1,2)&amp;$H193&amp;$I193,'Saturation Data'!$B$2:$B$236,0),MATCH(H173,'Saturation Data'!$I$1:$V$1,0))</f>
        <v>1</v>
      </c>
      <c r="K193" s="32">
        <f>INDEX('UEC Data'!$I$2:$W$236,MATCH(LEFT($H$1,2)&amp;$H193&amp;$I193,'UEC Data'!$B$2:$B$236,0),MATCH(H173,'UEC Data'!$I$1:$V$1,0))</f>
        <v>2.227958616677074</v>
      </c>
      <c r="L193" s="33">
        <f t="shared" si="17"/>
        <v>2.227958616677074</v>
      </c>
      <c r="M193" s="34">
        <f>L193*J174</f>
        <v>15.908005603190947</v>
      </c>
      <c r="N193" s="21"/>
      <c r="O193" s="30" t="s">
        <v>15</v>
      </c>
      <c r="P193" s="35" t="s">
        <v>15</v>
      </c>
      <c r="Q193" s="31">
        <f>INDEX('Saturation Data'!$I$2:$W$236,MATCH(LEFT($O$1,2)&amp;$H193&amp;$I193,'Saturation Data'!$B$2:$B$236,0),MATCH(O173,'Saturation Data'!$I$1:$V$1,0))</f>
        <v>1</v>
      </c>
      <c r="R193" s="32">
        <f>INDEX('UEC Data'!$I$2:$W$236,MATCH(LEFT($O$1,2)&amp;$H193&amp;$I193,'UEC Data'!$B$2:$B$236,0),MATCH(O173,'UEC Data'!$I$1:$V$1,0))</f>
        <v>2.575124461576932</v>
      </c>
      <c r="S193" s="33">
        <f t="shared" si="18"/>
        <v>2.575124461576932</v>
      </c>
      <c r="T193" s="34">
        <f>S193*Q174</f>
        <v>17.64632773353992</v>
      </c>
      <c r="U193" s="21"/>
      <c r="V193" s="30" t="s">
        <v>15</v>
      </c>
      <c r="W193" s="35" t="s">
        <v>15</v>
      </c>
      <c r="X193" s="31">
        <f>INDEX('Saturation Data'!$I$2:$W$236,MATCH(LEFT($V$1,2)&amp;$H193&amp;$I193,'Saturation Data'!$B$2:$B$236,0),MATCH(V173,'Saturation Data'!$I$1:$V$1,0))</f>
        <v>1</v>
      </c>
      <c r="Y193" s="32">
        <f>INDEX('UEC Data'!$I$2:$W$236,MATCH(LEFT($V$1,2)&amp;$H193&amp;$I193,'UEC Data'!$B$2:$B$236,0),MATCH(V173,'UEC Data'!$I$1:$V$1,0))</f>
        <v>2.5617911282435988</v>
      </c>
      <c r="Z193" s="33">
        <f t="shared" si="19"/>
        <v>2.5617911282435988</v>
      </c>
      <c r="AA193" s="34">
        <f>Z193*X174</f>
        <v>12.100643982366785</v>
      </c>
      <c r="AB193" s="21"/>
      <c r="AC193" s="30" t="s">
        <v>15</v>
      </c>
      <c r="AD193" s="35" t="s">
        <v>15</v>
      </c>
      <c r="AE193" s="31">
        <f>INDEX('Saturation Data'!$I$2:$W$236,MATCH(LEFT($AC$1,2)&amp;$H193&amp;$I193,'Saturation Data'!$B$2:$B$236,0),MATCH(AC173,'Saturation Data'!$I$1:$V$1,0))</f>
        <v>1</v>
      </c>
      <c r="AF193" s="32">
        <f>INDEX('UEC Data'!$I$2:$W$236,MATCH(LEFT($AC$1,2)&amp;$H193&amp;$I193,'UEC Data'!$B$2:$B$236,0),MATCH(AC173,'UEC Data'!$I$1:$V$1,0))</f>
        <v>2.1015899194340895</v>
      </c>
      <c r="AG193" s="33">
        <f t="shared" si="20"/>
        <v>2.1015899194340895</v>
      </c>
      <c r="AH193" s="34">
        <f>AG193*AE174</f>
        <v>3.1788315520465127</v>
      </c>
      <c r="AI193" s="21"/>
    </row>
    <row r="194" spans="1:35" outlineLevel="1" x14ac:dyDescent="0.25">
      <c r="A194" s="30" t="s">
        <v>16</v>
      </c>
      <c r="B194" s="35" t="s">
        <v>17</v>
      </c>
      <c r="C194" s="31">
        <f>INDEX('Saturation Data'!$I$2:$W$236,MATCH(LEFT($A$1,2)&amp;$H194&amp;$I194,'Saturation Data'!$B$2:$B$236,0),MATCH(A173,'Saturation Data'!$I$1:$V$1,0))</f>
        <v>0.44664690687716274</v>
      </c>
      <c r="D194" s="32">
        <f>INDEX('UEC Data'!$I$2:$W$236,MATCH(LEFT($A$1,2)&amp;$H194&amp;$I194,'UEC Data'!$B$2:$B$236,0),MATCH(A173,'UEC Data'!$I$1:$V$1,0))</f>
        <v>0.6557590308648753</v>
      </c>
      <c r="E194" s="33">
        <f t="shared" si="16"/>
        <v>0.29289274279256244</v>
      </c>
      <c r="F194" s="34">
        <f>E194*C174</f>
        <v>15.841062585829265</v>
      </c>
      <c r="G194" s="21"/>
      <c r="H194" s="30" t="s">
        <v>16</v>
      </c>
      <c r="I194" s="35" t="s">
        <v>17</v>
      </c>
      <c r="J194" s="31">
        <f>INDEX('Saturation Data'!$I$2:$W$236,MATCH(LEFT($H$1,2)&amp;$H194&amp;$I194,'Saturation Data'!$B$2:$B$236,0),MATCH(H173,'Saturation Data'!$I$1:$V$1,0))</f>
        <v>0.57215700395408797</v>
      </c>
      <c r="K194" s="32">
        <f>INDEX('UEC Data'!$I$2:$W$236,MATCH(LEFT($H$1,2)&amp;$H194&amp;$I194,'UEC Data'!$B$2:$B$236,0),MATCH(H173,'UEC Data'!$I$1:$V$1,0))</f>
        <v>0.73487885941045916</v>
      </c>
      <c r="L194" s="33">
        <f t="shared" si="17"/>
        <v>0.42046608646948574</v>
      </c>
      <c r="M194" s="34">
        <f>L194*J174</f>
        <v>3.0021997758129082</v>
      </c>
      <c r="N194" s="21"/>
      <c r="O194" s="30" t="s">
        <v>16</v>
      </c>
      <c r="P194" s="35" t="s">
        <v>17</v>
      </c>
      <c r="Q194" s="31">
        <f>INDEX('Saturation Data'!$I$2:$W$236,MATCH(LEFT($O$1,2)&amp;$H194&amp;$I194,'Saturation Data'!$B$2:$B$236,0),MATCH(O173,'Saturation Data'!$I$1:$V$1,0))</f>
        <v>0.44664690687716274</v>
      </c>
      <c r="R194" s="32">
        <f>INDEX('UEC Data'!$I$2:$W$236,MATCH(LEFT($O$1,2)&amp;$H194&amp;$I194,'UEC Data'!$B$2:$B$236,0),MATCH(O173,'UEC Data'!$I$1:$V$1,0))</f>
        <v>0.6557590308648753</v>
      </c>
      <c r="S194" s="33">
        <f t="shared" si="18"/>
        <v>0.29289274279256244</v>
      </c>
      <c r="T194" s="34">
        <f>S194*Q174</f>
        <v>2.0070802041653319</v>
      </c>
      <c r="U194" s="21"/>
      <c r="V194" s="30" t="s">
        <v>16</v>
      </c>
      <c r="W194" s="35" t="s">
        <v>17</v>
      </c>
      <c r="X194" s="31">
        <f>INDEX('Saturation Data'!$I$2:$W$236,MATCH(LEFT($V$1,2)&amp;$H194&amp;$I194,'Saturation Data'!$B$2:$B$236,0),MATCH(V173,'Saturation Data'!$I$1:$V$1,0))</f>
        <v>0.44664690687716274</v>
      </c>
      <c r="Y194" s="32">
        <f>INDEX('UEC Data'!$I$2:$W$236,MATCH(LEFT($V$1,2)&amp;$H194&amp;$I194,'UEC Data'!$B$2:$B$236,0),MATCH(V173,'UEC Data'!$I$1:$V$1,0))</f>
        <v>0.6557590308648753</v>
      </c>
      <c r="Z194" s="33">
        <f t="shared" si="19"/>
        <v>0.29289274279256244</v>
      </c>
      <c r="AA194" s="34">
        <f>Z194*X174</f>
        <v>1.3834815674381979</v>
      </c>
      <c r="AB194" s="21"/>
      <c r="AC194" s="30" t="s">
        <v>16</v>
      </c>
      <c r="AD194" s="35" t="s">
        <v>17</v>
      </c>
      <c r="AE194" s="31">
        <f>INDEX('Saturation Data'!$I$2:$W$236,MATCH(LEFT($AC$1,2)&amp;$H194&amp;$I194,'Saturation Data'!$B$2:$B$236,0),MATCH(AC173,'Saturation Data'!$I$1:$V$1,0))</f>
        <v>0.57215700395408797</v>
      </c>
      <c r="AF194" s="32">
        <f>INDEX('UEC Data'!$I$2:$W$236,MATCH(LEFT($AC$1,2)&amp;$H194&amp;$I194,'UEC Data'!$B$2:$B$236,0),MATCH(AC173,'UEC Data'!$I$1:$V$1,0))</f>
        <v>0.73487885941045916</v>
      </c>
      <c r="AG194" s="33">
        <f t="shared" si="20"/>
        <v>0.42046608646948574</v>
      </c>
      <c r="AH194" s="34">
        <f>AG194*AE174</f>
        <v>0.63599032802490429</v>
      </c>
      <c r="AI194" s="21"/>
    </row>
    <row r="195" spans="1:35" outlineLevel="1" x14ac:dyDescent="0.25">
      <c r="A195" s="30" t="s">
        <v>18</v>
      </c>
      <c r="B195" s="35" t="s">
        <v>19</v>
      </c>
      <c r="C195" s="31">
        <f>INDEX('Saturation Data'!$I$2:$W$236,MATCH(LEFT($A$1,2)&amp;$H195&amp;$I195,'Saturation Data'!$B$2:$B$236,0),MATCH(A173,'Saturation Data'!$I$1:$V$1,0))</f>
        <v>1</v>
      </c>
      <c r="D195" s="32">
        <f>INDEX('UEC Data'!$I$2:$W$236,MATCH(LEFT($A$1,2)&amp;$H195&amp;$I195,'UEC Data'!$B$2:$B$236,0),MATCH(A173,'UEC Data'!$I$1:$V$1,0))</f>
        <v>0.37271662976660092</v>
      </c>
      <c r="E195" s="33">
        <f t="shared" si="16"/>
        <v>0.37271662976660092</v>
      </c>
      <c r="F195" s="34">
        <f>E195*C174</f>
        <v>20.158326227610473</v>
      </c>
      <c r="G195" s="21"/>
      <c r="H195" s="30" t="s">
        <v>18</v>
      </c>
      <c r="I195" s="35" t="s">
        <v>19</v>
      </c>
      <c r="J195" s="31">
        <f>INDEX('Saturation Data'!$I$2:$W$236,MATCH(LEFT($H$1,2)&amp;$H195&amp;$I195,'Saturation Data'!$B$2:$B$236,0),MATCH(H173,'Saturation Data'!$I$1:$V$1,0))</f>
        <v>1</v>
      </c>
      <c r="K195" s="32">
        <f>INDEX('UEC Data'!$I$2:$W$236,MATCH(LEFT($H$1,2)&amp;$H195&amp;$I195,'UEC Data'!$B$2:$B$236,0),MATCH(H173,'UEC Data'!$I$1:$V$1,0))</f>
        <v>0.33187181797938364</v>
      </c>
      <c r="L195" s="33">
        <f t="shared" si="17"/>
        <v>0.33187181797938364</v>
      </c>
      <c r="M195" s="34">
        <f>L195*J174</f>
        <v>2.3696215452292728</v>
      </c>
      <c r="N195" s="21"/>
      <c r="O195" s="30" t="s">
        <v>18</v>
      </c>
      <c r="P195" s="35" t="s">
        <v>19</v>
      </c>
      <c r="Q195" s="31">
        <f>INDEX('Saturation Data'!$I$2:$W$236,MATCH(LEFT($O$1,2)&amp;$H195&amp;$I195,'Saturation Data'!$B$2:$B$236,0),MATCH(O173,'Saturation Data'!$I$1:$V$1,0))</f>
        <v>1</v>
      </c>
      <c r="R195" s="32">
        <f>INDEX('UEC Data'!$I$2:$W$236,MATCH(LEFT($O$1,2)&amp;$H195&amp;$I195,'UEC Data'!$B$2:$B$236,0),MATCH(O173,'UEC Data'!$I$1:$V$1,0))</f>
        <v>0.4033502386070138</v>
      </c>
      <c r="S195" s="33">
        <f t="shared" si="18"/>
        <v>0.4033502386070138</v>
      </c>
      <c r="T195" s="34">
        <f>S195*Q174</f>
        <v>2.7640025202907079</v>
      </c>
      <c r="U195" s="21"/>
      <c r="V195" s="30" t="s">
        <v>18</v>
      </c>
      <c r="W195" s="35" t="s">
        <v>19</v>
      </c>
      <c r="X195" s="31">
        <f>INDEX('Saturation Data'!$I$2:$W$236,MATCH(LEFT($V$1,2)&amp;$H195&amp;$I195,'Saturation Data'!$B$2:$B$236,0),MATCH(V173,'Saturation Data'!$I$1:$V$1,0))</f>
        <v>1</v>
      </c>
      <c r="Y195" s="32">
        <f>INDEX('UEC Data'!$I$2:$W$236,MATCH(LEFT($V$1,2)&amp;$H195&amp;$I195,'UEC Data'!$B$2:$B$236,0),MATCH(V173,'UEC Data'!$I$1:$V$1,0))</f>
        <v>0.37271662976660092</v>
      </c>
      <c r="Z195" s="33">
        <f t="shared" si="19"/>
        <v>0.37271662976660092</v>
      </c>
      <c r="AA195" s="34">
        <f>Z195*X174</f>
        <v>1.7605304325514806</v>
      </c>
      <c r="AB195" s="21"/>
      <c r="AC195" s="30" t="s">
        <v>18</v>
      </c>
      <c r="AD195" s="35" t="s">
        <v>19</v>
      </c>
      <c r="AE195" s="31">
        <f>INDEX('Saturation Data'!$I$2:$W$236,MATCH(LEFT($AC$1,2)&amp;$H195&amp;$I195,'Saturation Data'!$B$2:$B$236,0),MATCH(AC173,'Saturation Data'!$I$1:$V$1,0))</f>
        <v>1</v>
      </c>
      <c r="AF195" s="32">
        <f>INDEX('UEC Data'!$I$2:$W$236,MATCH(LEFT($AC$1,2)&amp;$H195&amp;$I195,'UEC Data'!$B$2:$B$236,0),MATCH(AC173,'UEC Data'!$I$1:$V$1,0))</f>
        <v>0.33187181797938364</v>
      </c>
      <c r="AG195" s="33">
        <f t="shared" si="20"/>
        <v>0.33187181797938364</v>
      </c>
      <c r="AH195" s="34">
        <f>AG195*AE174</f>
        <v>0.50198404382905493</v>
      </c>
      <c r="AI195" s="21"/>
    </row>
    <row r="196" spans="1:35" outlineLevel="1" x14ac:dyDescent="0.25">
      <c r="A196" s="30" t="s">
        <v>18</v>
      </c>
      <c r="B196" s="35" t="s">
        <v>20</v>
      </c>
      <c r="C196" s="31">
        <f>INDEX('Saturation Data'!$I$2:$W$236,MATCH(LEFT($A$1,2)&amp;$H196&amp;$I196,'Saturation Data'!$B$2:$B$236,0),MATCH(A173,'Saturation Data'!$I$1:$V$1,0))</f>
        <v>1</v>
      </c>
      <c r="D196" s="32">
        <f>INDEX('UEC Data'!$I$2:$W$236,MATCH(LEFT($A$1,2)&amp;$H196&amp;$I196,'UEC Data'!$B$2:$B$236,0),MATCH(A173,'UEC Data'!$I$1:$V$1,0))</f>
        <v>2.4118982090981598E-3</v>
      </c>
      <c r="E196" s="33">
        <f t="shared" si="16"/>
        <v>2.4118982090981598E-3</v>
      </c>
      <c r="F196" s="34">
        <f>E196*C174</f>
        <v>0.13044717365371225</v>
      </c>
      <c r="G196" s="21"/>
      <c r="H196" s="30" t="s">
        <v>18</v>
      </c>
      <c r="I196" s="35" t="s">
        <v>20</v>
      </c>
      <c r="J196" s="31">
        <f>INDEX('Saturation Data'!$I$2:$W$236,MATCH(LEFT($H$1,2)&amp;$H196&amp;$I196,'Saturation Data'!$B$2:$B$236,0),MATCH(H173,'Saturation Data'!$I$1:$V$1,0))</f>
        <v>1</v>
      </c>
      <c r="K196" s="32">
        <f>INDEX('UEC Data'!$I$2:$W$236,MATCH(LEFT($H$1,2)&amp;$H196&amp;$I196,'UEC Data'!$B$2:$B$236,0),MATCH(H173,'UEC Data'!$I$1:$V$1,0))</f>
        <v>2.1475860734624873E-3</v>
      </c>
      <c r="L196" s="33">
        <f t="shared" si="17"/>
        <v>2.1475860734624873E-3</v>
      </c>
      <c r="M196" s="34">
        <f>L196*J174</f>
        <v>1.5334131897355562E-2</v>
      </c>
      <c r="N196" s="21"/>
      <c r="O196" s="30" t="s">
        <v>18</v>
      </c>
      <c r="P196" s="35" t="s">
        <v>20</v>
      </c>
      <c r="Q196" s="31">
        <f>INDEX('Saturation Data'!$I$2:$W$236,MATCH(LEFT($O$1,2)&amp;$H196&amp;$I196,'Saturation Data'!$B$2:$B$236,0),MATCH(O173,'Saturation Data'!$I$1:$V$1,0))</f>
        <v>1</v>
      </c>
      <c r="R196" s="32">
        <f>INDEX('UEC Data'!$I$2:$W$236,MATCH(LEFT($O$1,2)&amp;$H196&amp;$I196,'UEC Data'!$B$2:$B$236,0),MATCH(O173,'UEC Data'!$I$1:$V$1,0))</f>
        <v>2.6101323108249151E-3</v>
      </c>
      <c r="S196" s="33">
        <f t="shared" si="18"/>
        <v>2.6101323108249151E-3</v>
      </c>
      <c r="T196" s="34">
        <f>S196*Q174</f>
        <v>1.7886222927070865E-2</v>
      </c>
      <c r="U196" s="21"/>
      <c r="V196" s="30" t="s">
        <v>18</v>
      </c>
      <c r="W196" s="35" t="s">
        <v>20</v>
      </c>
      <c r="X196" s="31">
        <f>INDEX('Saturation Data'!$I$2:$W$236,MATCH(LEFT($V$1,2)&amp;$H196&amp;$I196,'Saturation Data'!$B$2:$B$236,0),MATCH(V173,'Saturation Data'!$I$1:$V$1,0))</f>
        <v>1</v>
      </c>
      <c r="Y196" s="32">
        <f>INDEX('UEC Data'!$I$2:$W$236,MATCH(LEFT($V$1,2)&amp;$H196&amp;$I196,'UEC Data'!$B$2:$B$236,0),MATCH(V173,'UEC Data'!$I$1:$V$1,0))</f>
        <v>2.4118982090981598E-3</v>
      </c>
      <c r="Z196" s="33">
        <f t="shared" si="19"/>
        <v>2.4118982090981598E-3</v>
      </c>
      <c r="AA196" s="34">
        <f>Z196*X174</f>
        <v>1.1392623398619892E-2</v>
      </c>
      <c r="AB196" s="21"/>
      <c r="AC196" s="30" t="s">
        <v>18</v>
      </c>
      <c r="AD196" s="35" t="s">
        <v>20</v>
      </c>
      <c r="AE196" s="31">
        <f>INDEX('Saturation Data'!$I$2:$W$236,MATCH(LEFT($AC$1,2)&amp;$H196&amp;$I196,'Saturation Data'!$B$2:$B$236,0),MATCH(AC173,'Saturation Data'!$I$1:$V$1,0))</f>
        <v>1</v>
      </c>
      <c r="AF196" s="32">
        <f>INDEX('UEC Data'!$I$2:$W$236,MATCH(LEFT($AC$1,2)&amp;$H196&amp;$I196,'UEC Data'!$B$2:$B$236,0),MATCH(AC173,'UEC Data'!$I$1:$V$1,0))</f>
        <v>2.1475860734624873E-3</v>
      </c>
      <c r="AG196" s="33">
        <f t="shared" si="20"/>
        <v>2.1475860734624873E-3</v>
      </c>
      <c r="AH196" s="34">
        <f>AG196*AE174</f>
        <v>3.2484046044989317E-3</v>
      </c>
      <c r="AI196" s="21"/>
    </row>
    <row r="197" spans="1:35" outlineLevel="1" x14ac:dyDescent="0.25">
      <c r="A197" s="30" t="s">
        <v>18</v>
      </c>
      <c r="B197" s="35" t="s">
        <v>21</v>
      </c>
      <c r="C197" s="31">
        <f>INDEX('Saturation Data'!$I$2:$W$236,MATCH(LEFT($A$1,2)&amp;$H197&amp;$I197,'Saturation Data'!$B$2:$B$236,0),MATCH(A173,'Saturation Data'!$I$1:$V$1,0))</f>
        <v>1</v>
      </c>
      <c r="D197" s="32">
        <f>INDEX('UEC Data'!$I$2:$W$236,MATCH(LEFT($A$1,2)&amp;$H197&amp;$I197,'UEC Data'!$B$2:$B$236,0),MATCH(A173,'UEC Data'!$I$1:$V$1,0))</f>
        <v>0.81860169288465745</v>
      </c>
      <c r="E197" s="33">
        <f t="shared" si="16"/>
        <v>0.81860169288465745</v>
      </c>
      <c r="F197" s="34">
        <f>E197*C174</f>
        <v>44.273956828748496</v>
      </c>
      <c r="G197" s="21"/>
      <c r="H197" s="30" t="s">
        <v>18</v>
      </c>
      <c r="I197" s="35" t="s">
        <v>21</v>
      </c>
      <c r="J197" s="31">
        <f>INDEX('Saturation Data'!$I$2:$W$236,MATCH(LEFT($H$1,2)&amp;$H197&amp;$I197,'Saturation Data'!$B$2:$B$236,0),MATCH(H173,'Saturation Data'!$I$1:$V$1,0))</f>
        <v>1</v>
      </c>
      <c r="K197" s="32">
        <f>INDEX('UEC Data'!$I$2:$W$236,MATCH(LEFT($H$1,2)&amp;$H197&amp;$I197,'UEC Data'!$B$2:$B$236,0),MATCH(H173,'UEC Data'!$I$1:$V$1,0))</f>
        <v>0.72889377699287394</v>
      </c>
      <c r="L197" s="33">
        <f t="shared" si="17"/>
        <v>0.72889377699287394</v>
      </c>
      <c r="M197" s="34">
        <f>L197*J174</f>
        <v>5.2044262410167992</v>
      </c>
      <c r="N197" s="21"/>
      <c r="O197" s="30" t="s">
        <v>18</v>
      </c>
      <c r="P197" s="35" t="s">
        <v>21</v>
      </c>
      <c r="Q197" s="31">
        <f>INDEX('Saturation Data'!$I$2:$W$236,MATCH(LEFT($O$1,2)&amp;$H197&amp;$I197,'Saturation Data'!$B$2:$B$236,0),MATCH(O173,'Saturation Data'!$I$1:$V$1,0))</f>
        <v>1</v>
      </c>
      <c r="R197" s="32">
        <f>INDEX('UEC Data'!$I$2:$W$236,MATCH(LEFT($O$1,2)&amp;$H197&amp;$I197,'UEC Data'!$B$2:$B$236,0),MATCH(O173,'UEC Data'!$I$1:$V$1,0))</f>
        <v>0.88588262980349497</v>
      </c>
      <c r="S197" s="33">
        <f t="shared" si="18"/>
        <v>0.88588262980349497</v>
      </c>
      <c r="T197" s="34">
        <f>S197*Q174</f>
        <v>6.0706095772123394</v>
      </c>
      <c r="U197" s="21"/>
      <c r="V197" s="30" t="s">
        <v>18</v>
      </c>
      <c r="W197" s="35" t="s">
        <v>21</v>
      </c>
      <c r="X197" s="31">
        <f>INDEX('Saturation Data'!$I$2:$W$236,MATCH(LEFT($V$1,2)&amp;$H197&amp;$I197,'Saturation Data'!$B$2:$B$236,0),MATCH(V173,'Saturation Data'!$I$1:$V$1,0))</f>
        <v>1</v>
      </c>
      <c r="Y197" s="32">
        <f>INDEX('UEC Data'!$I$2:$W$236,MATCH(LEFT($V$1,2)&amp;$H197&amp;$I197,'UEC Data'!$B$2:$B$236,0),MATCH(V173,'UEC Data'!$I$1:$V$1,0))</f>
        <v>0.81860169288465745</v>
      </c>
      <c r="Z197" s="33">
        <f t="shared" si="19"/>
        <v>0.81860169288465745</v>
      </c>
      <c r="AA197" s="34">
        <f>Z197*X174</f>
        <v>3.8666726337488031</v>
      </c>
      <c r="AB197" s="21"/>
      <c r="AC197" s="30" t="s">
        <v>18</v>
      </c>
      <c r="AD197" s="35" t="s">
        <v>21</v>
      </c>
      <c r="AE197" s="31">
        <f>INDEX('Saturation Data'!$I$2:$W$236,MATCH(LEFT($AC$1,2)&amp;$H197&amp;$I197,'Saturation Data'!$B$2:$B$236,0),MATCH(AC173,'Saturation Data'!$I$1:$V$1,0))</f>
        <v>1</v>
      </c>
      <c r="AF197" s="32">
        <f>INDEX('UEC Data'!$I$2:$W$236,MATCH(LEFT($AC$1,2)&amp;$H197&amp;$I197,'UEC Data'!$B$2:$B$236,0),MATCH(AC173,'UEC Data'!$I$1:$V$1,0))</f>
        <v>0.72889377699287394</v>
      </c>
      <c r="AG197" s="33">
        <f t="shared" si="20"/>
        <v>0.72889377699287394</v>
      </c>
      <c r="AH197" s="34">
        <f>AG197*AE174</f>
        <v>1.1025131568099766</v>
      </c>
      <c r="AI197" s="21"/>
    </row>
    <row r="198" spans="1:35" outlineLevel="1" x14ac:dyDescent="0.25">
      <c r="A198" s="30" t="s">
        <v>18</v>
      </c>
      <c r="B198" s="35" t="s">
        <v>22</v>
      </c>
      <c r="C198" s="31">
        <f>INDEX('Saturation Data'!$I$2:$W$236,MATCH(LEFT($A$1,2)&amp;$H198&amp;$I198,'Saturation Data'!$B$2:$B$236,0),MATCH(A173,'Saturation Data'!$I$1:$V$1,0))</f>
        <v>1</v>
      </c>
      <c r="D198" s="32">
        <f>INDEX('UEC Data'!$I$2:$W$236,MATCH(LEFT($A$1,2)&amp;$H198&amp;$I198,'UEC Data'!$B$2:$B$236,0),MATCH(A173,'UEC Data'!$I$1:$V$1,0))</f>
        <v>2.7250930063820467</v>
      </c>
      <c r="E198" s="33">
        <f t="shared" si="16"/>
        <v>2.7250930063820467</v>
      </c>
      <c r="F198" s="34">
        <f>E198*C174</f>
        <v>147.38626998647447</v>
      </c>
      <c r="G198" s="21"/>
      <c r="H198" s="30" t="s">
        <v>18</v>
      </c>
      <c r="I198" s="35" t="s">
        <v>22</v>
      </c>
      <c r="J198" s="31">
        <f>INDEX('Saturation Data'!$I$2:$W$236,MATCH(LEFT($H$1,2)&amp;$H198&amp;$I198,'Saturation Data'!$B$2:$B$236,0),MATCH(H173,'Saturation Data'!$I$1:$V$1,0))</f>
        <v>1</v>
      </c>
      <c r="K198" s="32">
        <f>INDEX('UEC Data'!$I$2:$W$236,MATCH(LEFT($H$1,2)&amp;$H198&amp;$I198,'UEC Data'!$B$2:$B$236,0),MATCH(H173,'UEC Data'!$I$1:$V$1,0))</f>
        <v>2.4264588643582847</v>
      </c>
      <c r="L198" s="33">
        <f t="shared" si="17"/>
        <v>2.4264588643582847</v>
      </c>
      <c r="M198" s="34">
        <f>L198*J174</f>
        <v>17.325331324014776</v>
      </c>
      <c r="N198" s="21"/>
      <c r="O198" s="30" t="s">
        <v>18</v>
      </c>
      <c r="P198" s="35" t="s">
        <v>22</v>
      </c>
      <c r="Q198" s="31">
        <f>INDEX('Saturation Data'!$I$2:$W$236,MATCH(LEFT($O$1,2)&amp;$H198&amp;$I198,'Saturation Data'!$B$2:$B$236,0),MATCH(O173,'Saturation Data'!$I$1:$V$1,0))</f>
        <v>1</v>
      </c>
      <c r="R198" s="32">
        <f>INDEX('UEC Data'!$I$2:$W$236,MATCH(LEFT($O$1,2)&amp;$H198&amp;$I198,'UEC Data'!$B$2:$B$236,0),MATCH(O173,'UEC Data'!$I$1:$V$1,0))</f>
        <v>2.9490686128998673</v>
      </c>
      <c r="S198" s="33">
        <f t="shared" si="18"/>
        <v>2.9490686128998673</v>
      </c>
      <c r="T198" s="34">
        <f>S198*Q174</f>
        <v>20.208821759263277</v>
      </c>
      <c r="U198" s="21"/>
      <c r="V198" s="30" t="s">
        <v>18</v>
      </c>
      <c r="W198" s="35" t="s">
        <v>22</v>
      </c>
      <c r="X198" s="31">
        <f>INDEX('Saturation Data'!$I$2:$W$236,MATCH(LEFT($V$1,2)&amp;$H198&amp;$I198,'Saturation Data'!$B$2:$B$236,0),MATCH(V173,'Saturation Data'!$I$1:$V$1,0))</f>
        <v>1</v>
      </c>
      <c r="Y198" s="32">
        <f>INDEX('UEC Data'!$I$2:$W$236,MATCH(LEFT($V$1,2)&amp;$H198&amp;$I198,'UEC Data'!$B$2:$B$236,0),MATCH(V173,'UEC Data'!$I$1:$V$1,0))</f>
        <v>2.7250930063820467</v>
      </c>
      <c r="Z198" s="33">
        <f t="shared" si="19"/>
        <v>2.7250930063820467</v>
      </c>
      <c r="AA198" s="34">
        <f>Z198*X174</f>
        <v>12.872001907382327</v>
      </c>
      <c r="AB198" s="21"/>
      <c r="AC198" s="30" t="s">
        <v>18</v>
      </c>
      <c r="AD198" s="35" t="s">
        <v>22</v>
      </c>
      <c r="AE198" s="31">
        <f>INDEX('Saturation Data'!$I$2:$W$236,MATCH(LEFT($AC$1,2)&amp;$H198&amp;$I198,'Saturation Data'!$B$2:$B$236,0),MATCH(AC173,'Saturation Data'!$I$1:$V$1,0))</f>
        <v>1</v>
      </c>
      <c r="AF198" s="32">
        <f>INDEX('UEC Data'!$I$2:$W$236,MATCH(LEFT($AC$1,2)&amp;$H198&amp;$I198,'UEC Data'!$B$2:$B$236,0),MATCH(AC173,'UEC Data'!$I$1:$V$1,0))</f>
        <v>2.4264588643582847</v>
      </c>
      <c r="AG198" s="33">
        <f t="shared" si="20"/>
        <v>2.4264588643582847</v>
      </c>
      <c r="AH198" s="34">
        <f>AG198*AE174</f>
        <v>3.6702231612540679</v>
      </c>
      <c r="AI198" s="21"/>
    </row>
    <row r="199" spans="1:35" outlineLevel="1" x14ac:dyDescent="0.25">
      <c r="A199" s="30" t="s">
        <v>23</v>
      </c>
      <c r="B199" s="35" t="s">
        <v>19</v>
      </c>
      <c r="C199" s="31">
        <f>INDEX('Saturation Data'!$I$2:$W$236,MATCH(LEFT($A$1,2)&amp;$H199&amp;$I199,'Saturation Data'!$B$2:$B$236,0),MATCH(A173,'Saturation Data'!$I$1:$V$1,0))</f>
        <v>1</v>
      </c>
      <c r="D199" s="32">
        <f>INDEX('UEC Data'!$I$2:$W$236,MATCH(LEFT($A$1,2)&amp;$H199&amp;$I199,'UEC Data'!$B$2:$B$236,0),MATCH(A173,'UEC Data'!$I$1:$V$1,0))</f>
        <v>0.54665570792147788</v>
      </c>
      <c r="E199" s="33">
        <f t="shared" si="16"/>
        <v>0.54665570792147788</v>
      </c>
      <c r="F199" s="34">
        <f>E199*C174</f>
        <v>29.565796678745265</v>
      </c>
      <c r="G199" s="21"/>
      <c r="H199" s="30" t="s">
        <v>23</v>
      </c>
      <c r="I199" s="35" t="s">
        <v>19</v>
      </c>
      <c r="J199" s="31">
        <f>INDEX('Saturation Data'!$I$2:$W$236,MATCH(LEFT($H$1,2)&amp;$H199&amp;$I199,'Saturation Data'!$B$2:$B$236,0),MATCH(H173,'Saturation Data'!$I$1:$V$1,0))</f>
        <v>1</v>
      </c>
      <c r="K199" s="32">
        <f>INDEX('UEC Data'!$I$2:$W$236,MATCH(LEFT($H$1,2)&amp;$H199&amp;$I199,'UEC Data'!$B$2:$B$236,0),MATCH(H173,'UEC Data'!$I$1:$V$1,0))</f>
        <v>0.48674947428644294</v>
      </c>
      <c r="L199" s="33">
        <f t="shared" si="17"/>
        <v>0.48674947428644294</v>
      </c>
      <c r="M199" s="34">
        <f>L199*J174</f>
        <v>3.4754745022363687</v>
      </c>
      <c r="N199" s="21"/>
      <c r="O199" s="30" t="s">
        <v>23</v>
      </c>
      <c r="P199" s="35" t="s">
        <v>19</v>
      </c>
      <c r="Q199" s="31">
        <f>INDEX('Saturation Data'!$I$2:$W$236,MATCH(LEFT($O$1,2)&amp;$H199&amp;$I199,'Saturation Data'!$B$2:$B$236,0),MATCH(O173,'Saturation Data'!$I$1:$V$1,0))</f>
        <v>1</v>
      </c>
      <c r="R199" s="32">
        <f>INDEX('UEC Data'!$I$2:$W$236,MATCH(LEFT($O$1,2)&amp;$H199&amp;$I199,'UEC Data'!$B$2:$B$236,0),MATCH(O173,'UEC Data'!$I$1:$V$1,0))</f>
        <v>0.59158538314775366</v>
      </c>
      <c r="S199" s="33">
        <f t="shared" si="18"/>
        <v>0.59158538314775366</v>
      </c>
      <c r="T199" s="34">
        <f>S199*Q174</f>
        <v>4.0539048535946538</v>
      </c>
      <c r="U199" s="21"/>
      <c r="V199" s="30" t="s">
        <v>23</v>
      </c>
      <c r="W199" s="35" t="s">
        <v>19</v>
      </c>
      <c r="X199" s="31">
        <f>INDEX('Saturation Data'!$I$2:$W$236,MATCH(LEFT($V$1,2)&amp;$H199&amp;$I199,'Saturation Data'!$B$2:$B$236,0),MATCH(V173,'Saturation Data'!$I$1:$V$1,0))</f>
        <v>1</v>
      </c>
      <c r="Y199" s="32">
        <f>INDEX('UEC Data'!$I$2:$W$236,MATCH(LEFT($V$1,2)&amp;$H199&amp;$I199,'UEC Data'!$B$2:$B$236,0),MATCH(V173,'UEC Data'!$I$1:$V$1,0))</f>
        <v>0.54665570792147788</v>
      </c>
      <c r="Z199" s="33">
        <f t="shared" si="19"/>
        <v>0.54665570792147788</v>
      </c>
      <c r="AA199" s="34">
        <f>Z199*X174</f>
        <v>2.5821332697883719</v>
      </c>
      <c r="AB199" s="21"/>
      <c r="AC199" s="30" t="s">
        <v>23</v>
      </c>
      <c r="AD199" s="35" t="s">
        <v>19</v>
      </c>
      <c r="AE199" s="31">
        <f>INDEX('Saturation Data'!$I$2:$W$236,MATCH(LEFT($AC$1,2)&amp;$H199&amp;$I199,'Saturation Data'!$B$2:$B$236,0),MATCH(AC173,'Saturation Data'!$I$1:$V$1,0))</f>
        <v>1</v>
      </c>
      <c r="AF199" s="32">
        <f>INDEX('UEC Data'!$I$2:$W$236,MATCH(LEFT($AC$1,2)&amp;$H199&amp;$I199,'UEC Data'!$B$2:$B$236,0),MATCH(AC173,'UEC Data'!$I$1:$V$1,0))</f>
        <v>0.48674947428644294</v>
      </c>
      <c r="AG199" s="33">
        <f t="shared" si="20"/>
        <v>0.48674947428644294</v>
      </c>
      <c r="AH199" s="34">
        <f>AG199*AE174</f>
        <v>0.73624952827164725</v>
      </c>
      <c r="AI199" s="21"/>
    </row>
    <row r="200" spans="1:35" outlineLevel="1" x14ac:dyDescent="0.25">
      <c r="A200" s="30" t="s">
        <v>23</v>
      </c>
      <c r="B200" s="35" t="s">
        <v>24</v>
      </c>
      <c r="C200" s="31">
        <f>INDEX('Saturation Data'!$I$2:$W$236,MATCH(LEFT($A$1,2)&amp;$H200&amp;$I200,'Saturation Data'!$B$2:$B$236,0),MATCH(A173,'Saturation Data'!$I$1:$V$1,0))</f>
        <v>1</v>
      </c>
      <c r="D200" s="32">
        <f>INDEX('UEC Data'!$I$2:$W$236,MATCH(LEFT($A$1,2)&amp;$H200&amp;$I200,'UEC Data'!$B$2:$B$236,0),MATCH(A173,'UEC Data'!$I$1:$V$1,0))</f>
        <v>9.3883536928443131E-2</v>
      </c>
      <c r="E200" s="33">
        <f t="shared" si="16"/>
        <v>9.3883536928443131E-2</v>
      </c>
      <c r="F200" s="34">
        <f>E200*C174</f>
        <v>5.0776778218632126</v>
      </c>
      <c r="G200" s="21"/>
      <c r="H200" s="30" t="s">
        <v>23</v>
      </c>
      <c r="I200" s="35" t="s">
        <v>24</v>
      </c>
      <c r="J200" s="31">
        <f>INDEX('Saturation Data'!$I$2:$W$236,MATCH(LEFT($H$1,2)&amp;$H200&amp;$I200,'Saturation Data'!$B$2:$B$236,0),MATCH(H173,'Saturation Data'!$I$1:$V$1,0))</f>
        <v>1</v>
      </c>
      <c r="K200" s="32">
        <f>INDEX('UEC Data'!$I$2:$W$236,MATCH(LEFT($H$1,2)&amp;$H200&amp;$I200,'UEC Data'!$B$2:$B$236,0),MATCH(H173,'UEC Data'!$I$1:$V$1,0))</f>
        <v>8.3595143308437939E-2</v>
      </c>
      <c r="L200" s="33">
        <f t="shared" si="17"/>
        <v>8.3595143308437939E-2</v>
      </c>
      <c r="M200" s="34">
        <f>L200*J174</f>
        <v>0.59688362171357612</v>
      </c>
      <c r="N200" s="21"/>
      <c r="O200" s="30" t="s">
        <v>23</v>
      </c>
      <c r="P200" s="35" t="s">
        <v>24</v>
      </c>
      <c r="Q200" s="31">
        <f>INDEX('Saturation Data'!$I$2:$W$236,MATCH(LEFT($O$1,2)&amp;$H200&amp;$I200,'Saturation Data'!$B$2:$B$236,0),MATCH(O173,'Saturation Data'!$I$1:$V$1,0))</f>
        <v>1</v>
      </c>
      <c r="R200" s="32">
        <f>INDEX('UEC Data'!$I$2:$W$236,MATCH(LEFT($O$1,2)&amp;$H200&amp;$I200,'UEC Data'!$B$2:$B$236,0),MATCH(O173,'UEC Data'!$I$1:$V$1,0))</f>
        <v>0.10159983214344698</v>
      </c>
      <c r="S200" s="33">
        <f t="shared" si="18"/>
        <v>0.10159983214344698</v>
      </c>
      <c r="T200" s="34">
        <f>S200*Q174</f>
        <v>0.69622418738471803</v>
      </c>
      <c r="U200" s="21"/>
      <c r="V200" s="30" t="s">
        <v>23</v>
      </c>
      <c r="W200" s="35" t="s">
        <v>24</v>
      </c>
      <c r="X200" s="31">
        <f>INDEX('Saturation Data'!$I$2:$W$236,MATCH(LEFT($V$1,2)&amp;$H200&amp;$I200,'Saturation Data'!$B$2:$B$236,0),MATCH(V173,'Saturation Data'!$I$1:$V$1,0))</f>
        <v>1</v>
      </c>
      <c r="Y200" s="32">
        <f>INDEX('UEC Data'!$I$2:$W$236,MATCH(LEFT($V$1,2)&amp;$H200&amp;$I200,'UEC Data'!$B$2:$B$236,0),MATCH(V173,'UEC Data'!$I$1:$V$1,0))</f>
        <v>9.3883536928443131E-2</v>
      </c>
      <c r="Z200" s="33">
        <f t="shared" si="19"/>
        <v>9.3883536928443131E-2</v>
      </c>
      <c r="AA200" s="34">
        <f>Z200*X174</f>
        <v>0.44345975112942504</v>
      </c>
      <c r="AB200" s="21"/>
      <c r="AC200" s="30" t="s">
        <v>23</v>
      </c>
      <c r="AD200" s="35" t="s">
        <v>24</v>
      </c>
      <c r="AE200" s="31">
        <f>INDEX('Saturation Data'!$I$2:$W$236,MATCH(LEFT($AC$1,2)&amp;$H200&amp;$I200,'Saturation Data'!$B$2:$B$236,0),MATCH(AC173,'Saturation Data'!$I$1:$V$1,0))</f>
        <v>1</v>
      </c>
      <c r="AF200" s="32">
        <f>INDEX('UEC Data'!$I$2:$W$236,MATCH(LEFT($AC$1,2)&amp;$H200&amp;$I200,'UEC Data'!$B$2:$B$236,0),MATCH(AC173,'UEC Data'!$I$1:$V$1,0))</f>
        <v>8.3595143308437939E-2</v>
      </c>
      <c r="AG200" s="33">
        <f t="shared" si="20"/>
        <v>8.3595143308437939E-2</v>
      </c>
      <c r="AH200" s="34">
        <f>AG200*AE174</f>
        <v>0.12644468680087162</v>
      </c>
      <c r="AI200" s="21"/>
    </row>
    <row r="201" spans="1:35" outlineLevel="1" x14ac:dyDescent="0.25">
      <c r="A201" s="30" t="s">
        <v>23</v>
      </c>
      <c r="B201" s="35" t="s">
        <v>22</v>
      </c>
      <c r="C201" s="31">
        <f>INDEX('Saturation Data'!$I$2:$W$236,MATCH(LEFT($A$1,2)&amp;$H201&amp;$I201,'Saturation Data'!$B$2:$B$236,0),MATCH(A173,'Saturation Data'!$I$1:$V$1,0))</f>
        <v>1</v>
      </c>
      <c r="D201" s="32">
        <f>INDEX('UEC Data'!$I$2:$W$236,MATCH(LEFT($A$1,2)&amp;$H201&amp;$I201,'UEC Data'!$B$2:$B$236,0),MATCH(A173,'UEC Data'!$I$1:$V$1,0))</f>
        <v>0.29572874628307827</v>
      </c>
      <c r="E201" s="33">
        <f t="shared" si="16"/>
        <v>0.29572874628307827</v>
      </c>
      <c r="F201" s="34">
        <f>E201*C174</f>
        <v>15.994447433669997</v>
      </c>
      <c r="G201" s="21"/>
      <c r="H201" s="30" t="s">
        <v>23</v>
      </c>
      <c r="I201" s="35" t="s">
        <v>22</v>
      </c>
      <c r="J201" s="31">
        <f>INDEX('Saturation Data'!$I$2:$W$236,MATCH(LEFT($H$1,2)&amp;$H201&amp;$I201,'Saturation Data'!$B$2:$B$236,0),MATCH(H173,'Saturation Data'!$I$1:$V$1,0))</f>
        <v>1</v>
      </c>
      <c r="K201" s="32">
        <f>INDEX('UEC Data'!$I$2:$W$236,MATCH(LEFT($H$1,2)&amp;$H201&amp;$I201,'UEC Data'!$B$2:$B$236,0),MATCH(H173,'UEC Data'!$I$1:$V$1,0))</f>
        <v>0.26332078801846848</v>
      </c>
      <c r="L201" s="33">
        <f t="shared" si="17"/>
        <v>0.26332078801846848</v>
      </c>
      <c r="M201" s="34">
        <f>L201*J174</f>
        <v>1.8801554660301858</v>
      </c>
      <c r="N201" s="21"/>
      <c r="O201" s="30" t="s">
        <v>23</v>
      </c>
      <c r="P201" s="35" t="s">
        <v>22</v>
      </c>
      <c r="Q201" s="31">
        <f>INDEX('Saturation Data'!$I$2:$W$236,MATCH(LEFT($O$1,2)&amp;$H201&amp;$I201,'Saturation Data'!$B$2:$B$236,0),MATCH(O173,'Saturation Data'!$I$1:$V$1,0))</f>
        <v>1</v>
      </c>
      <c r="R201" s="32">
        <f>INDEX('UEC Data'!$I$2:$W$236,MATCH(LEFT($O$1,2)&amp;$H201&amp;$I201,'UEC Data'!$B$2:$B$236,0),MATCH(O173,'UEC Data'!$I$1:$V$1,0))</f>
        <v>0.32003471498153579</v>
      </c>
      <c r="S201" s="33">
        <f t="shared" si="18"/>
        <v>0.32003471498153579</v>
      </c>
      <c r="T201" s="34">
        <f>S201*Q174</f>
        <v>2.1930735973887225</v>
      </c>
      <c r="U201" s="21"/>
      <c r="V201" s="30" t="s">
        <v>23</v>
      </c>
      <c r="W201" s="35" t="s">
        <v>22</v>
      </c>
      <c r="X201" s="31">
        <f>INDEX('Saturation Data'!$I$2:$W$236,MATCH(LEFT($V$1,2)&amp;$H201&amp;$I201,'Saturation Data'!$B$2:$B$236,0),MATCH(V173,'Saturation Data'!$I$1:$V$1,0))</f>
        <v>1</v>
      </c>
      <c r="Y201" s="32">
        <f>INDEX('UEC Data'!$I$2:$W$236,MATCH(LEFT($V$1,2)&amp;$H201&amp;$I201,'UEC Data'!$B$2:$B$236,0),MATCH(V173,'UEC Data'!$I$1:$V$1,0))</f>
        <v>0.29572874628307827</v>
      </c>
      <c r="Z201" s="33">
        <f t="shared" si="19"/>
        <v>0.29572874628307827</v>
      </c>
      <c r="AA201" s="34">
        <f>Z201*X174</f>
        <v>1.3968774560386124</v>
      </c>
      <c r="AB201" s="21"/>
      <c r="AC201" s="30" t="s">
        <v>23</v>
      </c>
      <c r="AD201" s="35" t="s">
        <v>22</v>
      </c>
      <c r="AE201" s="31">
        <f>INDEX('Saturation Data'!$I$2:$W$236,MATCH(LEFT($AC$1,2)&amp;$H201&amp;$I201,'Saturation Data'!$B$2:$B$236,0),MATCH(AC173,'Saturation Data'!$I$1:$V$1,0))</f>
        <v>1</v>
      </c>
      <c r="AF201" s="32">
        <f>INDEX('UEC Data'!$I$2:$W$236,MATCH(LEFT($AC$1,2)&amp;$H201&amp;$I201,'UEC Data'!$B$2:$B$236,0),MATCH(AC173,'UEC Data'!$I$1:$V$1,0))</f>
        <v>0.26332078801846848</v>
      </c>
      <c r="AG201" s="33">
        <f t="shared" si="20"/>
        <v>0.26332078801846848</v>
      </c>
      <c r="AH201" s="34">
        <f>AG201*AE174</f>
        <v>0.39829484407132015</v>
      </c>
      <c r="AI201" s="21"/>
    </row>
    <row r="202" spans="1:35" outlineLevel="1" x14ac:dyDescent="0.25">
      <c r="A202" s="30" t="s">
        <v>25</v>
      </c>
      <c r="B202" s="35" t="s">
        <v>26</v>
      </c>
      <c r="C202" s="31">
        <f>INDEX('Saturation Data'!$I$2:$W$236,MATCH(LEFT($A$1,2)&amp;$H202&amp;$I202,'Saturation Data'!$B$2:$B$236,0),MATCH(A173,'Saturation Data'!$I$1:$V$1,0))</f>
        <v>8.2442748091603058E-3</v>
      </c>
      <c r="D202" s="32">
        <f>INDEX('UEC Data'!$I$2:$W$236,MATCH(LEFT($A$1,2)&amp;$H202&amp;$I202,'UEC Data'!$B$2:$B$236,0),MATCH(A173,'UEC Data'!$I$1:$V$1,0))</f>
        <v>0.19550437158469944</v>
      </c>
      <c r="E202" s="33">
        <f t="shared" si="16"/>
        <v>1.6117917657364534E-3</v>
      </c>
      <c r="F202" s="34">
        <f>E202*C174</f>
        <v>8.717352978062172E-2</v>
      </c>
      <c r="G202" s="21"/>
      <c r="H202" s="30" t="s">
        <v>25</v>
      </c>
      <c r="I202" s="35" t="s">
        <v>26</v>
      </c>
      <c r="J202" s="31">
        <f>INDEX('Saturation Data'!$I$2:$W$236,MATCH(LEFT($H$1,2)&amp;$H202&amp;$I202,'Saturation Data'!$B$2:$B$236,0),MATCH(H173,'Saturation Data'!$I$1:$V$1,0))</f>
        <v>0</v>
      </c>
      <c r="K202" s="32">
        <f>INDEX('UEC Data'!$I$2:$W$236,MATCH(LEFT($H$1,2)&amp;$H202&amp;$I202,'UEC Data'!$B$2:$B$236,0),MATCH(H173,'UEC Data'!$I$1:$V$1,0))</f>
        <v>1.1730262295081966</v>
      </c>
      <c r="L202" s="33">
        <f t="shared" si="17"/>
        <v>0</v>
      </c>
      <c r="M202" s="34">
        <f>L202*J174</f>
        <v>0</v>
      </c>
      <c r="N202" s="21"/>
      <c r="O202" s="30" t="s">
        <v>25</v>
      </c>
      <c r="P202" s="35" t="s">
        <v>26</v>
      </c>
      <c r="Q202" s="31">
        <f>INDEX('Saturation Data'!$I$2:$W$236,MATCH(LEFT($O$1,2)&amp;$H202&amp;$I202,'Saturation Data'!$B$2:$B$236,0),MATCH(O173,'Saturation Data'!$I$1:$V$1,0))</f>
        <v>8.2442748091603058E-3</v>
      </c>
      <c r="R202" s="32">
        <f>INDEX('UEC Data'!$I$2:$W$236,MATCH(LEFT($O$1,2)&amp;$H202&amp;$I202,'UEC Data'!$B$2:$B$236,0),MATCH(O173,'UEC Data'!$I$1:$V$1,0))</f>
        <v>0.19550437158469944</v>
      </c>
      <c r="S202" s="33">
        <f t="shared" si="18"/>
        <v>1.6117917657364534E-3</v>
      </c>
      <c r="T202" s="34">
        <f>S202*Q174</f>
        <v>1.1044982936082736E-2</v>
      </c>
      <c r="U202" s="21"/>
      <c r="V202" s="30" t="s">
        <v>25</v>
      </c>
      <c r="W202" s="35" t="s">
        <v>26</v>
      </c>
      <c r="X202" s="31">
        <f>INDEX('Saturation Data'!$I$2:$W$236,MATCH(LEFT($V$1,2)&amp;$H202&amp;$I202,'Saturation Data'!$B$2:$B$236,0),MATCH(V173,'Saturation Data'!$I$1:$V$1,0))</f>
        <v>8.2442748091603058E-3</v>
      </c>
      <c r="Y202" s="32">
        <f>INDEX('UEC Data'!$I$2:$W$236,MATCH(LEFT($V$1,2)&amp;$H202&amp;$I202,'UEC Data'!$B$2:$B$236,0),MATCH(V173,'UEC Data'!$I$1:$V$1,0))</f>
        <v>0.19550437158469944</v>
      </c>
      <c r="Z202" s="33">
        <f t="shared" si="19"/>
        <v>1.6117917657364534E-3</v>
      </c>
      <c r="AA202" s="34">
        <f>Z202*X174</f>
        <v>7.6133132462907638E-3</v>
      </c>
      <c r="AB202" s="21"/>
      <c r="AC202" s="30" t="s">
        <v>25</v>
      </c>
      <c r="AD202" s="35" t="s">
        <v>26</v>
      </c>
      <c r="AE202" s="31">
        <f>INDEX('Saturation Data'!$I$2:$W$236,MATCH(LEFT($AC$1,2)&amp;$H202&amp;$I202,'Saturation Data'!$B$2:$B$236,0),MATCH(AC173,'Saturation Data'!$I$1:$V$1,0))</f>
        <v>0</v>
      </c>
      <c r="AF202" s="32">
        <f>INDEX('UEC Data'!$I$2:$W$236,MATCH(LEFT($AC$1,2)&amp;$H202&amp;$I202,'UEC Data'!$B$2:$B$236,0),MATCH(AC173,'UEC Data'!$I$1:$V$1,0))</f>
        <v>1.2903288524590157</v>
      </c>
      <c r="AG202" s="33">
        <f t="shared" si="20"/>
        <v>0</v>
      </c>
      <c r="AH202" s="34">
        <f>AG202*AE174</f>
        <v>0</v>
      </c>
      <c r="AI202" s="21"/>
    </row>
    <row r="203" spans="1:35" outlineLevel="1" x14ac:dyDescent="0.25">
      <c r="A203" s="30" t="s">
        <v>25</v>
      </c>
      <c r="B203" s="35" t="s">
        <v>27</v>
      </c>
      <c r="C203" s="31">
        <f>INDEX('Saturation Data'!$I$2:$W$236,MATCH(LEFT($A$1,2)&amp;$H203&amp;$I203,'Saturation Data'!$B$2:$B$236,0),MATCH(A173,'Saturation Data'!$I$1:$V$1,0))</f>
        <v>5.7709923664122142E-2</v>
      </c>
      <c r="D203" s="32">
        <f>INDEX('UEC Data'!$I$2:$W$236,MATCH(LEFT($A$1,2)&amp;$H203&amp;$I203,'UEC Data'!$B$2:$B$236,0),MATCH(A173,'UEC Data'!$I$1:$V$1,0))</f>
        <v>8.6508139784946231E-2</v>
      </c>
      <c r="E203" s="33">
        <f t="shared" si="16"/>
        <v>4.9923781433144545E-3</v>
      </c>
      <c r="F203" s="34">
        <f>E203*C174</f>
        <v>0.27001206607697009</v>
      </c>
      <c r="G203" s="21"/>
      <c r="H203" s="30" t="s">
        <v>25</v>
      </c>
      <c r="I203" s="35" t="s">
        <v>27</v>
      </c>
      <c r="J203" s="31">
        <f>INDEX('Saturation Data'!$I$2:$W$236,MATCH(LEFT($H$1,2)&amp;$H203&amp;$I203,'Saturation Data'!$B$2:$B$236,0),MATCH(H173,'Saturation Data'!$I$1:$V$1,0))</f>
        <v>5.3571428571428568E-2</v>
      </c>
      <c r="K203" s="32">
        <f>INDEX('UEC Data'!$I$2:$W$236,MATCH(LEFT($H$1,2)&amp;$H203&amp;$I203,'UEC Data'!$B$2:$B$236,0),MATCH(H173,'UEC Data'!$I$1:$V$1,0))</f>
        <v>0.32440552419354834</v>
      </c>
      <c r="L203" s="33">
        <f t="shared" si="17"/>
        <v>1.7378867367511517E-2</v>
      </c>
      <c r="M203" s="34">
        <f>L203*J174</f>
        <v>0.12408808556409412</v>
      </c>
      <c r="N203" s="21"/>
      <c r="O203" s="30" t="s">
        <v>25</v>
      </c>
      <c r="P203" s="35" t="s">
        <v>27</v>
      </c>
      <c r="Q203" s="31">
        <f>INDEX('Saturation Data'!$I$2:$W$236,MATCH(LEFT($O$1,2)&amp;$H203&amp;$I203,'Saturation Data'!$B$2:$B$236,0),MATCH(O173,'Saturation Data'!$I$1:$V$1,0))</f>
        <v>5.7709923664122142E-2</v>
      </c>
      <c r="R203" s="32">
        <f>INDEX('UEC Data'!$I$2:$W$236,MATCH(LEFT($O$1,2)&amp;$H203&amp;$I203,'UEC Data'!$B$2:$B$236,0),MATCH(O173,'UEC Data'!$I$1:$V$1,0))</f>
        <v>8.6508139784946231E-2</v>
      </c>
      <c r="S203" s="33">
        <f t="shared" si="18"/>
        <v>4.9923781433144545E-3</v>
      </c>
      <c r="T203" s="34">
        <f>S203*Q174</f>
        <v>3.4210828331280051E-2</v>
      </c>
      <c r="U203" s="21"/>
      <c r="V203" s="30" t="s">
        <v>25</v>
      </c>
      <c r="W203" s="35" t="s">
        <v>27</v>
      </c>
      <c r="X203" s="31">
        <f>INDEX('Saturation Data'!$I$2:$W$236,MATCH(LEFT($V$1,2)&amp;$H203&amp;$I203,'Saturation Data'!$B$2:$B$236,0),MATCH(V173,'Saturation Data'!$I$1:$V$1,0))</f>
        <v>5.7709923664122142E-2</v>
      </c>
      <c r="Y203" s="32">
        <f>INDEX('UEC Data'!$I$2:$W$236,MATCH(LEFT($V$1,2)&amp;$H203&amp;$I203,'UEC Data'!$B$2:$B$236,0),MATCH(V173,'UEC Data'!$I$1:$V$1,0))</f>
        <v>6.4881104838709666E-2</v>
      </c>
      <c r="Z203" s="33">
        <f t="shared" si="19"/>
        <v>3.7442836074858404E-3</v>
      </c>
      <c r="AA203" s="34">
        <f>Z203*X174</f>
        <v>1.7686158096059192E-2</v>
      </c>
      <c r="AB203" s="21"/>
      <c r="AC203" s="30" t="s">
        <v>25</v>
      </c>
      <c r="AD203" s="35" t="s">
        <v>27</v>
      </c>
      <c r="AE203" s="31">
        <f>INDEX('Saturation Data'!$I$2:$W$236,MATCH(LEFT($AC$1,2)&amp;$H203&amp;$I203,'Saturation Data'!$B$2:$B$236,0),MATCH(AC173,'Saturation Data'!$I$1:$V$1,0))</f>
        <v>5.3571428571428568E-2</v>
      </c>
      <c r="AF203" s="32">
        <f>INDEX('UEC Data'!$I$2:$W$236,MATCH(LEFT($AC$1,2)&amp;$H203&amp;$I203,'UEC Data'!$B$2:$B$236,0),MATCH(AC173,'UEC Data'!$I$1:$V$1,0))</f>
        <v>0.60631199999999996</v>
      </c>
      <c r="AG203" s="33">
        <f t="shared" si="20"/>
        <v>3.2480999999999996E-2</v>
      </c>
      <c r="AH203" s="34">
        <f>AG203*AE174</f>
        <v>4.9130245005089335E-2</v>
      </c>
      <c r="AI203" s="21"/>
    </row>
    <row r="204" spans="1:35" outlineLevel="1" x14ac:dyDescent="0.25">
      <c r="A204" s="30" t="s">
        <v>25</v>
      </c>
      <c r="B204" s="35" t="s">
        <v>28</v>
      </c>
      <c r="C204" s="31">
        <f>INDEX('Saturation Data'!$I$2:$W$236,MATCH(LEFT($A$1,2)&amp;$H204&amp;$I204,'Saturation Data'!$B$2:$B$236,0),MATCH(A173,'Saturation Data'!$I$1:$V$1,0))</f>
        <v>0.33677862595419844</v>
      </c>
      <c r="D204" s="32">
        <f>INDEX('UEC Data'!$I$2:$W$236,MATCH(LEFT($A$1,2)&amp;$H204&amp;$I204,'UEC Data'!$B$2:$B$236,0),MATCH(A173,'UEC Data'!$I$1:$V$1,0))</f>
        <v>0.56491999999999998</v>
      </c>
      <c r="E204" s="33">
        <f t="shared" si="16"/>
        <v>0.19025298137404578</v>
      </c>
      <c r="F204" s="34">
        <f>E204*C174</f>
        <v>10.28980560034347</v>
      </c>
      <c r="G204" s="21"/>
      <c r="H204" s="30" t="s">
        <v>25</v>
      </c>
      <c r="I204" s="35" t="s">
        <v>28</v>
      </c>
      <c r="J204" s="31">
        <f>INDEX('Saturation Data'!$I$2:$W$236,MATCH(LEFT($H$1,2)&amp;$H204&amp;$I204,'Saturation Data'!$B$2:$B$236,0),MATCH(H173,'Saturation Data'!$I$1:$V$1,0))</f>
        <v>5.3571428571428568E-2</v>
      </c>
      <c r="K204" s="32">
        <f>INDEX('UEC Data'!$I$2:$W$236,MATCH(LEFT($H$1,2)&amp;$H204&amp;$I204,'UEC Data'!$B$2:$B$236,0),MATCH(H173,'UEC Data'!$I$1:$V$1,0))</f>
        <v>2.5421399999999998</v>
      </c>
      <c r="L204" s="33">
        <f t="shared" si="17"/>
        <v>0.13618607142857142</v>
      </c>
      <c r="M204" s="34">
        <f>L204*J174</f>
        <v>0.97239184388149136</v>
      </c>
      <c r="N204" s="21"/>
      <c r="O204" s="30" t="s">
        <v>25</v>
      </c>
      <c r="P204" s="35" t="s">
        <v>28</v>
      </c>
      <c r="Q204" s="31">
        <f>INDEX('Saturation Data'!$I$2:$W$236,MATCH(LEFT($O$1,2)&amp;$H204&amp;$I204,'Saturation Data'!$B$2:$B$236,0),MATCH(O173,'Saturation Data'!$I$1:$V$1,0))</f>
        <v>0.33677862595419844</v>
      </c>
      <c r="R204" s="32">
        <f>INDEX('UEC Data'!$I$2:$W$236,MATCH(LEFT($O$1,2)&amp;$H204&amp;$I204,'UEC Data'!$B$2:$B$236,0),MATCH(O173,'UEC Data'!$I$1:$V$1,0))</f>
        <v>0.56491999999999998</v>
      </c>
      <c r="S204" s="33">
        <f t="shared" si="18"/>
        <v>0.19025298137404578</v>
      </c>
      <c r="T204" s="34">
        <f>S204*Q174</f>
        <v>1.3037297853765035</v>
      </c>
      <c r="U204" s="21"/>
      <c r="V204" s="30" t="s">
        <v>25</v>
      </c>
      <c r="W204" s="35" t="s">
        <v>28</v>
      </c>
      <c r="X204" s="31">
        <f>INDEX('Saturation Data'!$I$2:$W$236,MATCH(LEFT($V$1,2)&amp;$H204&amp;$I204,'Saturation Data'!$B$2:$B$236,0),MATCH(V173,'Saturation Data'!$I$1:$V$1,0))</f>
        <v>0.33677862595419844</v>
      </c>
      <c r="Y204" s="32">
        <f>INDEX('UEC Data'!$I$2:$W$236,MATCH(LEFT($V$1,2)&amp;$H204&amp;$I204,'UEC Data'!$B$2:$B$236,0),MATCH(V173,'UEC Data'!$I$1:$V$1,0))</f>
        <v>0.42368999999999996</v>
      </c>
      <c r="Z204" s="33">
        <f t="shared" si="19"/>
        <v>0.14268973603053431</v>
      </c>
      <c r="AA204" s="34">
        <f>Z204*X174</f>
        <v>0.67399628197916273</v>
      </c>
      <c r="AB204" s="21"/>
      <c r="AC204" s="30" t="s">
        <v>25</v>
      </c>
      <c r="AD204" s="35" t="s">
        <v>28</v>
      </c>
      <c r="AE204" s="31">
        <f>INDEX('Saturation Data'!$I$2:$W$236,MATCH(LEFT($AC$1,2)&amp;$H204&amp;$I204,'Saturation Data'!$B$2:$B$236,0),MATCH(AC173,'Saturation Data'!$I$1:$V$1,0))</f>
        <v>5.3571428571428568E-2</v>
      </c>
      <c r="AF204" s="32">
        <f>INDEX('UEC Data'!$I$2:$W$236,MATCH(LEFT($AC$1,2)&amp;$H204&amp;$I204,'UEC Data'!$B$2:$B$236,0),MATCH(AC173,'UEC Data'!$I$1:$V$1,0))</f>
        <v>4.5758519999999994</v>
      </c>
      <c r="AG204" s="33">
        <f t="shared" si="20"/>
        <v>0.24513492857142852</v>
      </c>
      <c r="AH204" s="34">
        <f>AG204*AE174</f>
        <v>0.37078720174931062</v>
      </c>
      <c r="AI204" s="21"/>
    </row>
    <row r="205" spans="1:35" outlineLevel="1" x14ac:dyDescent="0.25">
      <c r="A205" s="30" t="s">
        <v>25</v>
      </c>
      <c r="B205" s="35" t="s">
        <v>29</v>
      </c>
      <c r="C205" s="31">
        <f>INDEX('Saturation Data'!$I$2:$W$236,MATCH(LEFT($A$1,2)&amp;$H205&amp;$I205,'Saturation Data'!$B$2:$B$236,0),MATCH(A173,'Saturation Data'!$I$1:$V$1,0))</f>
        <v>0.11225954198473281</v>
      </c>
      <c r="D205" s="32">
        <f>INDEX('UEC Data'!$I$2:$W$236,MATCH(LEFT($A$1,2)&amp;$H205&amp;$I205,'UEC Data'!$B$2:$B$236,0),MATCH(A173,'UEC Data'!$I$1:$V$1,0))</f>
        <v>1.6186666666666667</v>
      </c>
      <c r="E205" s="33">
        <f t="shared" si="16"/>
        <v>0.18171077862595419</v>
      </c>
      <c r="F205" s="34">
        <f>E205*C174</f>
        <v>9.8278017723783702</v>
      </c>
      <c r="G205" s="21"/>
      <c r="H205" s="30" t="s">
        <v>25</v>
      </c>
      <c r="I205" s="35" t="s">
        <v>29</v>
      </c>
      <c r="J205" s="31">
        <f>INDEX('Saturation Data'!$I$2:$W$236,MATCH(LEFT($H$1,2)&amp;$H205&amp;$I205,'Saturation Data'!$B$2:$B$236,0),MATCH(H173,'Saturation Data'!$I$1:$V$1,0))</f>
        <v>5.3571428571428568E-2</v>
      </c>
      <c r="K205" s="32">
        <f>INDEX('UEC Data'!$I$2:$W$236,MATCH(LEFT($H$1,2)&amp;$H205&amp;$I205,'UEC Data'!$B$2:$B$236,0),MATCH(H173,'UEC Data'!$I$1:$V$1,0))</f>
        <v>7.2839999999999998</v>
      </c>
      <c r="L205" s="33">
        <f t="shared" si="17"/>
        <v>0.39021428571428568</v>
      </c>
      <c r="M205" s="34">
        <f>L205*J174</f>
        <v>2.7861967440159798</v>
      </c>
      <c r="N205" s="21"/>
      <c r="O205" s="30" t="s">
        <v>25</v>
      </c>
      <c r="P205" s="35" t="s">
        <v>29</v>
      </c>
      <c r="Q205" s="31">
        <f>INDEX('Saturation Data'!$I$2:$W$236,MATCH(LEFT($O$1,2)&amp;$H205&amp;$I205,'Saturation Data'!$B$2:$B$236,0),MATCH(O173,'Saturation Data'!$I$1:$V$1,0))</f>
        <v>0.11225954198473281</v>
      </c>
      <c r="R205" s="32">
        <f>INDEX('UEC Data'!$I$2:$W$236,MATCH(LEFT($O$1,2)&amp;$H205&amp;$I205,'UEC Data'!$B$2:$B$236,0),MATCH(O173,'UEC Data'!$I$1:$V$1,0))</f>
        <v>1.6186666666666667</v>
      </c>
      <c r="S205" s="33">
        <f t="shared" si="18"/>
        <v>0.18171077862595419</v>
      </c>
      <c r="T205" s="34">
        <f>S205*Q174</f>
        <v>1.2451933878126897</v>
      </c>
      <c r="U205" s="21"/>
      <c r="V205" s="30" t="s">
        <v>25</v>
      </c>
      <c r="W205" s="35" t="s">
        <v>29</v>
      </c>
      <c r="X205" s="31">
        <f>INDEX('Saturation Data'!$I$2:$W$236,MATCH(LEFT($V$1,2)&amp;$H205&amp;$I205,'Saturation Data'!$B$2:$B$236,0),MATCH(V173,'Saturation Data'!$I$1:$V$1,0))</f>
        <v>0.11225954198473281</v>
      </c>
      <c r="Y205" s="32">
        <f>INDEX('UEC Data'!$I$2:$W$236,MATCH(LEFT($V$1,2)&amp;$H205&amp;$I205,'UEC Data'!$B$2:$B$236,0),MATCH(V173,'UEC Data'!$I$1:$V$1,0))</f>
        <v>1.214</v>
      </c>
      <c r="Z205" s="33">
        <f t="shared" si="19"/>
        <v>0.13628308396946562</v>
      </c>
      <c r="AA205" s="34">
        <f>Z205*X174</f>
        <v>0.64373440197841469</v>
      </c>
      <c r="AB205" s="21"/>
      <c r="AC205" s="30" t="s">
        <v>25</v>
      </c>
      <c r="AD205" s="35" t="s">
        <v>29</v>
      </c>
      <c r="AE205" s="31">
        <f>INDEX('Saturation Data'!$I$2:$W$236,MATCH(LEFT($AC$1,2)&amp;$H205&amp;$I205,'Saturation Data'!$B$2:$B$236,0),MATCH(AC173,'Saturation Data'!$I$1:$V$1,0))</f>
        <v>5.3571428571428568E-2</v>
      </c>
      <c r="AF205" s="32">
        <f>INDEX('UEC Data'!$I$2:$W$236,MATCH(LEFT($AC$1,2)&amp;$H205&amp;$I205,'UEC Data'!$B$2:$B$236,0),MATCH(AC173,'UEC Data'!$I$1:$V$1,0))</f>
        <v>13.1112</v>
      </c>
      <c r="AG205" s="33">
        <f t="shared" si="20"/>
        <v>0.70238571428571428</v>
      </c>
      <c r="AH205" s="34">
        <f>AG205*AE174</f>
        <v>1.0624174819411909</v>
      </c>
      <c r="AI205" s="21"/>
    </row>
    <row r="206" spans="1:35" outlineLevel="1" x14ac:dyDescent="0.25">
      <c r="A206" s="30" t="s">
        <v>25</v>
      </c>
      <c r="B206" s="35" t="s">
        <v>30</v>
      </c>
      <c r="C206" s="31">
        <f>INDEX('Saturation Data'!$I$2:$W$236,MATCH(LEFT($A$1,2)&amp;$H206&amp;$I206,'Saturation Data'!$B$2:$B$236,0),MATCH(A173,'Saturation Data'!$I$1:$V$1,0))</f>
        <v>0.216</v>
      </c>
      <c r="D206" s="32">
        <f>INDEX('UEC Data'!$I$2:$W$236,MATCH(LEFT($A$1,2)&amp;$H206&amp;$I206,'UEC Data'!$B$2:$B$236,0),MATCH(A173,'UEC Data'!$I$1:$V$1,0))</f>
        <v>0.32939185413793104</v>
      </c>
      <c r="E206" s="33">
        <f t="shared" si="16"/>
        <v>7.1148640493793103E-2</v>
      </c>
      <c r="F206" s="34">
        <f>E206*C174</f>
        <v>3.848064162371807</v>
      </c>
      <c r="G206" s="21"/>
      <c r="H206" s="30" t="s">
        <v>25</v>
      </c>
      <c r="I206" s="35" t="s">
        <v>30</v>
      </c>
      <c r="J206" s="31">
        <f>INDEX('Saturation Data'!$I$2:$W$236,MATCH(LEFT($H$1,2)&amp;$H206&amp;$I206,'Saturation Data'!$B$2:$B$236,0),MATCH(H173,'Saturation Data'!$I$1:$V$1,0))</f>
        <v>5.9518930957683736E-2</v>
      </c>
      <c r="K206" s="32">
        <f>INDEX('UEC Data'!$I$2:$W$236,MATCH(LEFT($H$1,2)&amp;$H206&amp;$I206,'UEC Data'!$B$2:$B$236,0),MATCH(H173,'UEC Data'!$I$1:$V$1,0))</f>
        <v>1.9763511248275862</v>
      </c>
      <c r="L206" s="33">
        <f t="shared" si="17"/>
        <v>0.1176303061467537</v>
      </c>
      <c r="M206" s="34">
        <f>L206*J174</f>
        <v>0.83990050590730969</v>
      </c>
      <c r="N206" s="21"/>
      <c r="O206" s="30" t="s">
        <v>25</v>
      </c>
      <c r="P206" s="35" t="s">
        <v>30</v>
      </c>
      <c r="Q206" s="31">
        <f>INDEX('Saturation Data'!$I$2:$W$236,MATCH(LEFT($O$1,2)&amp;$H206&amp;$I206,'Saturation Data'!$B$2:$B$236,0),MATCH(O173,'Saturation Data'!$I$1:$V$1,0))</f>
        <v>0.216</v>
      </c>
      <c r="R206" s="32">
        <f>INDEX('UEC Data'!$I$2:$W$236,MATCH(LEFT($O$1,2)&amp;$H206&amp;$I206,'UEC Data'!$B$2:$B$236,0),MATCH(O173,'UEC Data'!$I$1:$V$1,0))</f>
        <v>0.32939185413793104</v>
      </c>
      <c r="S206" s="33">
        <f t="shared" si="18"/>
        <v>7.1148640493793103E-2</v>
      </c>
      <c r="T206" s="34">
        <f>S206*Q174</f>
        <v>0.48755399852807235</v>
      </c>
      <c r="U206" s="21"/>
      <c r="V206" s="30" t="s">
        <v>25</v>
      </c>
      <c r="W206" s="35" t="s">
        <v>30</v>
      </c>
      <c r="X206" s="31">
        <f>INDEX('Saturation Data'!$I$2:$W$236,MATCH(LEFT($V$1,2)&amp;$H206&amp;$I206,'Saturation Data'!$B$2:$B$236,0),MATCH(V173,'Saturation Data'!$I$1:$V$1,0))</f>
        <v>0.216</v>
      </c>
      <c r="Y206" s="32">
        <f>INDEX('UEC Data'!$I$2:$W$236,MATCH(LEFT($V$1,2)&amp;$H206&amp;$I206,'UEC Data'!$B$2:$B$236,0),MATCH(V173,'UEC Data'!$I$1:$V$1,0))</f>
        <v>0.32939185413793104</v>
      </c>
      <c r="Z206" s="33">
        <f t="shared" si="19"/>
        <v>7.1148640493793103E-2</v>
      </c>
      <c r="AA206" s="34">
        <f>Z206*X174</f>
        <v>0.33607125848510189</v>
      </c>
      <c r="AB206" s="21"/>
      <c r="AC206" s="30" t="s">
        <v>25</v>
      </c>
      <c r="AD206" s="35" t="s">
        <v>30</v>
      </c>
      <c r="AE206" s="31">
        <f>INDEX('Saturation Data'!$I$2:$W$236,MATCH(LEFT($AC$1,2)&amp;$H206&amp;$I206,'Saturation Data'!$B$2:$B$236,0),MATCH(AC173,'Saturation Data'!$I$1:$V$1,0))</f>
        <v>5.0999999999999997E-2</v>
      </c>
      <c r="AF206" s="32">
        <f>INDEX('UEC Data'!$I$2:$W$236,MATCH(LEFT($AC$1,2)&amp;$H206&amp;$I206,'UEC Data'!$B$2:$B$236,0),MATCH(AC173,'UEC Data'!$I$1:$V$1,0))</f>
        <v>1.640298</v>
      </c>
      <c r="AG206" s="33">
        <f t="shared" si="20"/>
        <v>8.3655198E-2</v>
      </c>
      <c r="AH206" s="34">
        <f>AG206*AE174</f>
        <v>0.12653552457403588</v>
      </c>
      <c r="AI206" s="21"/>
    </row>
    <row r="207" spans="1:35" outlineLevel="1" x14ac:dyDescent="0.25">
      <c r="A207" s="30" t="s">
        <v>25</v>
      </c>
      <c r="B207" s="35" t="s">
        <v>31</v>
      </c>
      <c r="C207" s="31">
        <f>INDEX('Saturation Data'!$I$2:$W$236,MATCH(LEFT($A$1,2)&amp;$H207&amp;$I207,'Saturation Data'!$B$2:$B$236,0),MATCH(A173,'Saturation Data'!$I$1:$V$1,0))</f>
        <v>0.216</v>
      </c>
      <c r="D207" s="32">
        <f>INDEX('UEC Data'!$I$2:$W$236,MATCH(LEFT($A$1,2)&amp;$H207&amp;$I207,'UEC Data'!$B$2:$B$236,0),MATCH(A173,'UEC Data'!$I$1:$V$1,0))</f>
        <v>4.5806964642010568E-2</v>
      </c>
      <c r="E207" s="33">
        <f t="shared" si="16"/>
        <v>9.8943043626742826E-3</v>
      </c>
      <c r="F207" s="34">
        <f>E207*C174</f>
        <v>0.53513205263461694</v>
      </c>
      <c r="G207" s="21"/>
      <c r="H207" s="30" t="s">
        <v>25</v>
      </c>
      <c r="I207" s="35" t="s">
        <v>31</v>
      </c>
      <c r="J207" s="31">
        <f>INDEX('Saturation Data'!$I$2:$W$236,MATCH(LEFT($H$1,2)&amp;$H207&amp;$I207,'Saturation Data'!$B$2:$B$236,0),MATCH(H173,'Saturation Data'!$I$1:$V$1,0))</f>
        <v>5.9518930957683736E-2</v>
      </c>
      <c r="K207" s="32">
        <f>INDEX('UEC Data'!$I$2:$W$236,MATCH(LEFT($H$1,2)&amp;$H207&amp;$I207,'UEC Data'!$B$2:$B$236,0),MATCH(H173,'UEC Data'!$I$1:$V$1,0))</f>
        <v>0.27484178785206342</v>
      </c>
      <c r="L207" s="33">
        <f t="shared" si="17"/>
        <v>1.6358289395453324E-2</v>
      </c>
      <c r="M207" s="34">
        <f>L207*J174</f>
        <v>0.11680098427932722</v>
      </c>
      <c r="N207" s="21"/>
      <c r="O207" s="30" t="s">
        <v>25</v>
      </c>
      <c r="P207" s="35" t="s">
        <v>31</v>
      </c>
      <c r="Q207" s="31">
        <f>INDEX('Saturation Data'!$I$2:$W$236,MATCH(LEFT($O$1,2)&amp;$H207&amp;$I207,'Saturation Data'!$B$2:$B$236,0),MATCH(O173,'Saturation Data'!$I$1:$V$1,0))</f>
        <v>0.216</v>
      </c>
      <c r="R207" s="32">
        <f>INDEX('UEC Data'!$I$2:$W$236,MATCH(LEFT($O$1,2)&amp;$H207&amp;$I207,'UEC Data'!$B$2:$B$236,0),MATCH(O173,'UEC Data'!$I$1:$V$1,0))</f>
        <v>4.5806964642010568E-2</v>
      </c>
      <c r="S207" s="33">
        <f t="shared" si="18"/>
        <v>9.8943043626742826E-3</v>
      </c>
      <c r="T207" s="34">
        <f>S207*Q174</f>
        <v>6.780182476004494E-2</v>
      </c>
      <c r="U207" s="21"/>
      <c r="V207" s="30" t="s">
        <v>25</v>
      </c>
      <c r="W207" s="35" t="s">
        <v>31</v>
      </c>
      <c r="X207" s="31">
        <f>INDEX('Saturation Data'!$I$2:$W$236,MATCH(LEFT($V$1,2)&amp;$H207&amp;$I207,'Saturation Data'!$B$2:$B$236,0),MATCH(V173,'Saturation Data'!$I$1:$V$1,0))</f>
        <v>0.216</v>
      </c>
      <c r="Y207" s="32">
        <f>INDEX('UEC Data'!$I$2:$W$236,MATCH(LEFT($V$1,2)&amp;$H207&amp;$I207,'UEC Data'!$B$2:$B$236,0),MATCH(V173,'UEC Data'!$I$1:$V$1,0))</f>
        <v>4.5806964642010568E-2</v>
      </c>
      <c r="Z207" s="33">
        <f t="shared" si="19"/>
        <v>9.8943043626742826E-3</v>
      </c>
      <c r="AA207" s="34">
        <f>Z207*X174</f>
        <v>4.6735837760507382E-2</v>
      </c>
      <c r="AB207" s="21"/>
      <c r="AC207" s="30" t="s">
        <v>25</v>
      </c>
      <c r="AD207" s="35" t="s">
        <v>31</v>
      </c>
      <c r="AE207" s="31">
        <f>INDEX('Saturation Data'!$I$2:$W$236,MATCH(LEFT($AC$1,2)&amp;$H207&amp;$I207,'Saturation Data'!$B$2:$B$236,0),MATCH(AC173,'Saturation Data'!$I$1:$V$1,0))</f>
        <v>5.0999999999999997E-2</v>
      </c>
      <c r="AF207" s="32">
        <f>INDEX('UEC Data'!$I$2:$W$236,MATCH(LEFT($AC$1,2)&amp;$H207&amp;$I207,'UEC Data'!$B$2:$B$236,0),MATCH(AC173,'UEC Data'!$I$1:$V$1,0))</f>
        <v>0.29642911604085559</v>
      </c>
      <c r="AG207" s="33">
        <f t="shared" si="20"/>
        <v>1.5117884918083633E-2</v>
      </c>
      <c r="AH207" s="34">
        <f>AG207*AE174</f>
        <v>2.2867072749736581E-2</v>
      </c>
      <c r="AI207" s="21"/>
    </row>
    <row r="208" spans="1:35" outlineLevel="1" x14ac:dyDescent="0.25">
      <c r="A208" s="30" t="s">
        <v>32</v>
      </c>
      <c r="B208" s="35" t="s">
        <v>33</v>
      </c>
      <c r="C208" s="31">
        <f>INDEX('Saturation Data'!$I$2:$W$236,MATCH(LEFT($A$1,2)&amp;$H208&amp;$I208,'Saturation Data'!$B$2:$B$236,0),MATCH(A173,'Saturation Data'!$I$1:$V$1,0))</f>
        <v>7.3105000000000003E-2</v>
      </c>
      <c r="D208" s="32">
        <f>INDEX('UEC Data'!$I$2:$W$236,MATCH(LEFT($A$1,2)&amp;$H208&amp;$I208,'UEC Data'!$B$2:$B$236,0),MATCH(A173,'UEC Data'!$I$1:$V$1,0))</f>
        <v>0.48908807086088668</v>
      </c>
      <c r="E208" s="33">
        <f t="shared" si="16"/>
        <v>3.5754783420285124E-2</v>
      </c>
      <c r="F208" s="34">
        <f>E208*C174</f>
        <v>1.9337924064054</v>
      </c>
      <c r="G208" s="21"/>
      <c r="H208" s="30" t="s">
        <v>32</v>
      </c>
      <c r="I208" s="35" t="s">
        <v>33</v>
      </c>
      <c r="J208" s="31">
        <f>INDEX('Saturation Data'!$I$2:$W$236,MATCH(LEFT($H$1,2)&amp;$H208&amp;$I208,'Saturation Data'!$B$2:$B$236,0),MATCH(H173,'Saturation Data'!$I$1:$V$1,0))</f>
        <v>3.3507514386434262E-2</v>
      </c>
      <c r="K208" s="32">
        <f>INDEX('UEC Data'!$I$2:$W$236,MATCH(LEFT($H$1,2)&amp;$H208&amp;$I208,'UEC Data'!$B$2:$B$236,0),MATCH(H173,'UEC Data'!$I$1:$V$1,0))</f>
        <v>0.58690568503306406</v>
      </c>
      <c r="L208" s="33">
        <f t="shared" si="17"/>
        <v>1.9665750684725449E-2</v>
      </c>
      <c r="M208" s="34">
        <f>L208*J174</f>
        <v>0.14041682360786548</v>
      </c>
      <c r="N208" s="21"/>
      <c r="O208" s="30" t="s">
        <v>32</v>
      </c>
      <c r="P208" s="35" t="s">
        <v>33</v>
      </c>
      <c r="Q208" s="31">
        <f>INDEX('Saturation Data'!$I$2:$W$236,MATCH(LEFT($O$1,2)&amp;$H208&amp;$I208,'Saturation Data'!$B$2:$B$236,0),MATCH(O173,'Saturation Data'!$I$1:$V$1,0))</f>
        <v>7.3105000000000003E-2</v>
      </c>
      <c r="R208" s="32">
        <f>INDEX('UEC Data'!$I$2:$W$236,MATCH(LEFT($O$1,2)&amp;$H208&amp;$I208,'UEC Data'!$B$2:$B$236,0),MATCH(O173,'UEC Data'!$I$1:$V$1,0))</f>
        <v>0.48908807086088668</v>
      </c>
      <c r="S208" s="33">
        <f t="shared" si="18"/>
        <v>3.5754783420285124E-2</v>
      </c>
      <c r="T208" s="34">
        <f>S208*Q174</f>
        <v>0.24501364329773825</v>
      </c>
      <c r="U208" s="21"/>
      <c r="V208" s="30" t="s">
        <v>32</v>
      </c>
      <c r="W208" s="35" t="s">
        <v>33</v>
      </c>
      <c r="X208" s="31">
        <f>INDEX('Saturation Data'!$I$2:$W$236,MATCH(LEFT($V$1,2)&amp;$H208&amp;$I208,'Saturation Data'!$B$2:$B$236,0),MATCH(V173,'Saturation Data'!$I$1:$V$1,0))</f>
        <v>7.3105000000000003E-2</v>
      </c>
      <c r="Y208" s="32">
        <f>INDEX('UEC Data'!$I$2:$W$236,MATCH(LEFT($V$1,2)&amp;$H208&amp;$I208,'UEC Data'!$B$2:$B$236,0),MATCH(V173,'UEC Data'!$I$1:$V$1,0))</f>
        <v>0.97817614172177336</v>
      </c>
      <c r="Z208" s="33">
        <f t="shared" si="19"/>
        <v>7.1509566840570249E-2</v>
      </c>
      <c r="AA208" s="34">
        <f>Z208*X174</f>
        <v>0.33777609740739173</v>
      </c>
      <c r="AB208" s="21"/>
      <c r="AC208" s="30" t="s">
        <v>32</v>
      </c>
      <c r="AD208" s="35" t="s">
        <v>33</v>
      </c>
      <c r="AE208" s="31">
        <f>INDEX('Saturation Data'!$I$2:$W$236,MATCH(LEFT($AC$1,2)&amp;$H208&amp;$I208,'Saturation Data'!$B$2:$B$236,0),MATCH(AC173,'Saturation Data'!$I$1:$V$1,0))</f>
        <v>3.6464000000000003E-2</v>
      </c>
      <c r="AF208" s="32">
        <f>INDEX('UEC Data'!$I$2:$W$236,MATCH(LEFT($AC$1,2)&amp;$H208&amp;$I208,'UEC Data'!$B$2:$B$236,0),MATCH(AC173,'UEC Data'!$I$1:$V$1,0))</f>
        <v>1.1016594067079521</v>
      </c>
      <c r="AG208" s="33">
        <f t="shared" si="20"/>
        <v>4.017090860619877E-2</v>
      </c>
      <c r="AH208" s="34">
        <f>AG208*AE174</f>
        <v>6.0761878695224827E-2</v>
      </c>
      <c r="AI208" s="21"/>
    </row>
    <row r="209" spans="1:35" outlineLevel="1" x14ac:dyDescent="0.25">
      <c r="A209" s="30" t="s">
        <v>32</v>
      </c>
      <c r="B209" s="35" t="s">
        <v>34</v>
      </c>
      <c r="C209" s="31">
        <f>INDEX('Saturation Data'!$I$2:$W$236,MATCH(LEFT($A$1,2)&amp;$H209&amp;$I209,'Saturation Data'!$B$2:$B$236,0),MATCH(A173,'Saturation Data'!$I$1:$V$1,0))</f>
        <v>7.3105000000000003E-2</v>
      </c>
      <c r="D209" s="32">
        <f>INDEX('UEC Data'!$I$2:$W$236,MATCH(LEFT($A$1,2)&amp;$H209&amp;$I209,'UEC Data'!$B$2:$B$236,0),MATCH(A173,'UEC Data'!$I$1:$V$1,0))</f>
        <v>3.5758229292711004E-2</v>
      </c>
      <c r="E209" s="33">
        <f t="shared" si="16"/>
        <v>2.6141053524436379E-3</v>
      </c>
      <c r="F209" s="34">
        <f>E209*C174</f>
        <v>0.14138351841424487</v>
      </c>
      <c r="G209" s="21"/>
      <c r="H209" s="30" t="s">
        <v>32</v>
      </c>
      <c r="I209" s="35" t="s">
        <v>34</v>
      </c>
      <c r="J209" s="31">
        <f>INDEX('Saturation Data'!$I$2:$W$236,MATCH(LEFT($H$1,2)&amp;$H209&amp;$I209,'Saturation Data'!$B$2:$B$236,0),MATCH(H173,'Saturation Data'!$I$1:$V$1,0))</f>
        <v>3.3507514386434262E-2</v>
      </c>
      <c r="K209" s="32">
        <f>INDEX('UEC Data'!$I$2:$W$236,MATCH(LEFT($H$1,2)&amp;$H209&amp;$I209,'UEC Data'!$B$2:$B$236,0),MATCH(H173,'UEC Data'!$I$1:$V$1,0))</f>
        <v>0.21454937575626604</v>
      </c>
      <c r="L209" s="33">
        <f t="shared" si="17"/>
        <v>7.1890162947535743E-3</v>
      </c>
      <c r="M209" s="34">
        <f>L209*J174</f>
        <v>5.1330805986396354E-2</v>
      </c>
      <c r="N209" s="21"/>
      <c r="O209" s="30" t="s">
        <v>32</v>
      </c>
      <c r="P209" s="35" t="s">
        <v>34</v>
      </c>
      <c r="Q209" s="31">
        <f>INDEX('Saturation Data'!$I$2:$W$236,MATCH(LEFT($O$1,2)&amp;$H209&amp;$I209,'Saturation Data'!$B$2:$B$236,0),MATCH(O173,'Saturation Data'!$I$1:$V$1,0))</f>
        <v>7.3105000000000003E-2</v>
      </c>
      <c r="R209" s="32">
        <f>INDEX('UEC Data'!$I$2:$W$236,MATCH(LEFT($O$1,2)&amp;$H209&amp;$I209,'UEC Data'!$B$2:$B$236,0),MATCH(O173,'UEC Data'!$I$1:$V$1,0))</f>
        <v>3.5758229292711004E-2</v>
      </c>
      <c r="S209" s="33">
        <f t="shared" si="18"/>
        <v>2.6141053524436379E-3</v>
      </c>
      <c r="T209" s="34">
        <f>S209*Q174</f>
        <v>1.791344863811865E-2</v>
      </c>
      <c r="U209" s="21"/>
      <c r="V209" s="30" t="s">
        <v>32</v>
      </c>
      <c r="W209" s="35" t="s">
        <v>34</v>
      </c>
      <c r="X209" s="31">
        <f>INDEX('Saturation Data'!$I$2:$W$236,MATCH(LEFT($V$1,2)&amp;$H209&amp;$I209,'Saturation Data'!$B$2:$B$236,0),MATCH(V173,'Saturation Data'!$I$1:$V$1,0))</f>
        <v>7.3105000000000003E-2</v>
      </c>
      <c r="Y209" s="32">
        <f>INDEX('UEC Data'!$I$2:$W$236,MATCH(LEFT($V$1,2)&amp;$H209&amp;$I209,'UEC Data'!$B$2:$B$236,0),MATCH(V173,'UEC Data'!$I$1:$V$1,0))</f>
        <v>3.5758229292711004E-2</v>
      </c>
      <c r="Z209" s="33">
        <f t="shared" si="19"/>
        <v>2.6141053524436379E-3</v>
      </c>
      <c r="AA209" s="34">
        <f>Z209*X174</f>
        <v>1.2347750702067391E-2</v>
      </c>
      <c r="AB209" s="21"/>
      <c r="AC209" s="30" t="s">
        <v>32</v>
      </c>
      <c r="AD209" s="35" t="s">
        <v>34</v>
      </c>
      <c r="AE209" s="31">
        <f>INDEX('Saturation Data'!$I$2:$W$236,MATCH(LEFT($AC$1,2)&amp;$H209&amp;$I209,'Saturation Data'!$B$2:$B$236,0),MATCH(AC173,'Saturation Data'!$I$1:$V$1,0))</f>
        <v>3.6464000000000003E-2</v>
      </c>
      <c r="AF209" s="32">
        <f>INDEX('UEC Data'!$I$2:$W$236,MATCH(LEFT($AC$1,2)&amp;$H209&amp;$I209,'UEC Data'!$B$2:$B$236,0),MATCH(AC173,'UEC Data'!$I$1:$V$1,0))</f>
        <v>0.22500000000000001</v>
      </c>
      <c r="AG209" s="33">
        <f t="shared" si="20"/>
        <v>8.2044000000000006E-3</v>
      </c>
      <c r="AH209" s="34">
        <f>AG209*AE174</f>
        <v>1.2409845205497214E-2</v>
      </c>
      <c r="AI209" s="21"/>
    </row>
    <row r="210" spans="1:35" outlineLevel="1" x14ac:dyDescent="0.25">
      <c r="A210" s="30" t="s">
        <v>32</v>
      </c>
      <c r="B210" s="35" t="s">
        <v>35</v>
      </c>
      <c r="C210" s="31">
        <f>INDEX('Saturation Data'!$I$2:$W$236,MATCH(LEFT($A$1,2)&amp;$H210&amp;$I210,'Saturation Data'!$B$2:$B$236,0),MATCH(A173,'Saturation Data'!$I$1:$V$1,0))</f>
        <v>7.3105000000000003E-2</v>
      </c>
      <c r="D210" s="32">
        <f>INDEX('UEC Data'!$I$2:$W$236,MATCH(LEFT($A$1,2)&amp;$H210&amp;$I210,'UEC Data'!$B$2:$B$236,0),MATCH(A173,'UEC Data'!$I$1:$V$1,0))</f>
        <v>0.36549999999999999</v>
      </c>
      <c r="E210" s="33">
        <f t="shared" si="16"/>
        <v>2.6719877499999999E-2</v>
      </c>
      <c r="F210" s="34">
        <f>E210*C174</f>
        <v>1.4451407970287871</v>
      </c>
      <c r="G210" s="21"/>
      <c r="H210" s="30" t="s">
        <v>32</v>
      </c>
      <c r="I210" s="35" t="s">
        <v>35</v>
      </c>
      <c r="J210" s="31">
        <f>INDEX('Saturation Data'!$I$2:$W$236,MATCH(LEFT($H$1,2)&amp;$H210&amp;$I210,'Saturation Data'!$B$2:$B$236,0),MATCH(H173,'Saturation Data'!$I$1:$V$1,0))</f>
        <v>3.3507514386434262E-2</v>
      </c>
      <c r="K210" s="32">
        <f>INDEX('UEC Data'!$I$2:$W$236,MATCH(LEFT($H$1,2)&amp;$H210&amp;$I210,'UEC Data'!$B$2:$B$236,0),MATCH(H173,'UEC Data'!$I$1:$V$1,0))</f>
        <v>0.43859999999999999</v>
      </c>
      <c r="L210" s="33">
        <f t="shared" si="17"/>
        <v>1.4696395809890067E-2</v>
      </c>
      <c r="M210" s="34">
        <f>L210*J174</f>
        <v>0.1049347798206116</v>
      </c>
      <c r="N210" s="21"/>
      <c r="O210" s="30" t="s">
        <v>32</v>
      </c>
      <c r="P210" s="35" t="s">
        <v>35</v>
      </c>
      <c r="Q210" s="31">
        <f>INDEX('Saturation Data'!$I$2:$W$236,MATCH(LEFT($O$1,2)&amp;$H210&amp;$I210,'Saturation Data'!$B$2:$B$236,0),MATCH(O173,'Saturation Data'!$I$1:$V$1,0))</f>
        <v>7.3105000000000003E-2</v>
      </c>
      <c r="R210" s="32">
        <f>INDEX('UEC Data'!$I$2:$W$236,MATCH(LEFT($O$1,2)&amp;$H210&amp;$I210,'UEC Data'!$B$2:$B$236,0),MATCH(O173,'UEC Data'!$I$1:$V$1,0))</f>
        <v>0.36549999999999999</v>
      </c>
      <c r="S210" s="33">
        <f t="shared" si="18"/>
        <v>2.6719877499999999E-2</v>
      </c>
      <c r="T210" s="34">
        <f>S210*Q174</f>
        <v>0.18310094226525331</v>
      </c>
      <c r="U210" s="21"/>
      <c r="V210" s="30" t="s">
        <v>32</v>
      </c>
      <c r="W210" s="35" t="s">
        <v>35</v>
      </c>
      <c r="X210" s="31">
        <f>INDEX('Saturation Data'!$I$2:$W$236,MATCH(LEFT($V$1,2)&amp;$H210&amp;$I210,'Saturation Data'!$B$2:$B$236,0),MATCH(V173,'Saturation Data'!$I$1:$V$1,0))</f>
        <v>7.3105000000000003E-2</v>
      </c>
      <c r="Y210" s="32">
        <f>INDEX('UEC Data'!$I$2:$W$236,MATCH(LEFT($V$1,2)&amp;$H210&amp;$I210,'UEC Data'!$B$2:$B$236,0),MATCH(V173,'UEC Data'!$I$1:$V$1,0))</f>
        <v>0.73099999999999998</v>
      </c>
      <c r="Z210" s="33">
        <f t="shared" si="19"/>
        <v>5.3439754999999999E-2</v>
      </c>
      <c r="AA210" s="34">
        <f>Z210*X174</f>
        <v>0.25242317479772902</v>
      </c>
      <c r="AB210" s="21"/>
      <c r="AC210" s="30" t="s">
        <v>32</v>
      </c>
      <c r="AD210" s="35" t="s">
        <v>35</v>
      </c>
      <c r="AE210" s="31">
        <f>INDEX('Saturation Data'!$I$2:$W$236,MATCH(LEFT($AC$1,2)&amp;$H210&amp;$I210,'Saturation Data'!$B$2:$B$236,0),MATCH(AC173,'Saturation Data'!$I$1:$V$1,0))</f>
        <v>3.6464000000000003E-2</v>
      </c>
      <c r="AF210" s="32">
        <f>INDEX('UEC Data'!$I$2:$W$236,MATCH(LEFT($AC$1,2)&amp;$H210&amp;$I210,'UEC Data'!$B$2:$B$236,0),MATCH(AC173,'UEC Data'!$I$1:$V$1,0))</f>
        <v>0.65790000000000004</v>
      </c>
      <c r="AG210" s="33">
        <f t="shared" si="20"/>
        <v>2.3989665600000005E-2</v>
      </c>
      <c r="AH210" s="34">
        <f>AG210*AE174</f>
        <v>3.6286387380873857E-2</v>
      </c>
      <c r="AI210" s="21"/>
    </row>
    <row r="211" spans="1:35" outlineLevel="1" x14ac:dyDescent="0.25">
      <c r="A211" s="30" t="s">
        <v>32</v>
      </c>
      <c r="B211" s="35" t="s">
        <v>36</v>
      </c>
      <c r="C211" s="31">
        <f>INDEX('Saturation Data'!$I$2:$W$236,MATCH(LEFT($A$1,2)&amp;$H211&amp;$I211,'Saturation Data'!$B$2:$B$236,0),MATCH(A173,'Saturation Data'!$I$1:$V$1,0))</f>
        <v>7.3105000000000003E-2</v>
      </c>
      <c r="D211" s="32">
        <f>INDEX('UEC Data'!$I$2:$W$236,MATCH(LEFT($A$1,2)&amp;$H211&amp;$I211,'UEC Data'!$B$2:$B$236,0),MATCH(A173,'UEC Data'!$I$1:$V$1,0))</f>
        <v>3.3318795219543567E-3</v>
      </c>
      <c r="E211" s="33">
        <f t="shared" si="16"/>
        <v>2.4357705245247325E-4</v>
      </c>
      <c r="F211" s="34">
        <f>E211*C174</f>
        <v>1.3173830445857765E-2</v>
      </c>
      <c r="G211" s="21"/>
      <c r="H211" s="30" t="s">
        <v>32</v>
      </c>
      <c r="I211" s="35" t="s">
        <v>36</v>
      </c>
      <c r="J211" s="31">
        <f>INDEX('Saturation Data'!$I$2:$W$236,MATCH(LEFT($H$1,2)&amp;$H211&amp;$I211,'Saturation Data'!$B$2:$B$236,0),MATCH(H173,'Saturation Data'!$I$1:$V$1,0))</f>
        <v>3.3507514386434262E-2</v>
      </c>
      <c r="K211" s="32">
        <f>INDEX('UEC Data'!$I$2:$W$236,MATCH(LEFT($H$1,2)&amp;$H211&amp;$I211,'UEC Data'!$B$2:$B$236,0),MATCH(H173,'UEC Data'!$I$1:$V$1,0))</f>
        <v>1.9991277131726142E-2</v>
      </c>
      <c r="L211" s="33">
        <f t="shared" si="17"/>
        <v>6.6985800609450799E-4</v>
      </c>
      <c r="M211" s="34">
        <f>L211*J174</f>
        <v>4.7829007390572517E-3</v>
      </c>
      <c r="N211" s="21"/>
      <c r="O211" s="30" t="s">
        <v>32</v>
      </c>
      <c r="P211" s="35" t="s">
        <v>36</v>
      </c>
      <c r="Q211" s="31">
        <f>INDEX('Saturation Data'!$I$2:$W$236,MATCH(LEFT($O$1,2)&amp;$H211&amp;$I211,'Saturation Data'!$B$2:$B$236,0),MATCH(O173,'Saturation Data'!$I$1:$V$1,0))</f>
        <v>7.3105000000000003E-2</v>
      </c>
      <c r="R211" s="32">
        <f>INDEX('UEC Data'!$I$2:$W$236,MATCH(LEFT($O$1,2)&amp;$H211&amp;$I211,'UEC Data'!$B$2:$B$236,0),MATCH(O173,'UEC Data'!$I$1:$V$1,0))</f>
        <v>3.3318795219543567E-3</v>
      </c>
      <c r="S211" s="33">
        <f t="shared" si="18"/>
        <v>2.4357705245247325E-4</v>
      </c>
      <c r="T211" s="34">
        <f>S211*Q174</f>
        <v>1.6691389329251559E-3</v>
      </c>
      <c r="U211" s="21"/>
      <c r="V211" s="30" t="s">
        <v>32</v>
      </c>
      <c r="W211" s="35" t="s">
        <v>36</v>
      </c>
      <c r="X211" s="31">
        <f>INDEX('Saturation Data'!$I$2:$W$236,MATCH(LEFT($V$1,2)&amp;$H211&amp;$I211,'Saturation Data'!$B$2:$B$236,0),MATCH(V173,'Saturation Data'!$I$1:$V$1,0))</f>
        <v>7.3105000000000003E-2</v>
      </c>
      <c r="Y211" s="32">
        <f>INDEX('UEC Data'!$I$2:$W$236,MATCH(LEFT($V$1,2)&amp;$H211&amp;$I211,'UEC Data'!$B$2:$B$236,0),MATCH(V173,'UEC Data'!$I$1:$V$1,0))</f>
        <v>3.3318795219543567E-3</v>
      </c>
      <c r="Z211" s="33">
        <f t="shared" si="19"/>
        <v>2.4357705245247325E-4</v>
      </c>
      <c r="AA211" s="34">
        <f>Z211*X174</f>
        <v>1.150538450034553E-3</v>
      </c>
      <c r="AB211" s="21"/>
      <c r="AC211" s="30" t="s">
        <v>32</v>
      </c>
      <c r="AD211" s="35" t="s">
        <v>36</v>
      </c>
      <c r="AE211" s="31">
        <f>INDEX('Saturation Data'!$I$2:$W$236,MATCH(LEFT($AC$1,2)&amp;$H211&amp;$I211,'Saturation Data'!$B$2:$B$236,0),MATCH(AC173,'Saturation Data'!$I$1:$V$1,0))</f>
        <v>3.6464000000000003E-2</v>
      </c>
      <c r="AF211" s="32">
        <f>INDEX('UEC Data'!$I$2:$W$236,MATCH(LEFT($AC$1,2)&amp;$H211&amp;$I211,'UEC Data'!$B$2:$B$236,0),MATCH(AC173,'UEC Data'!$I$1:$V$1,0))</f>
        <v>5.8282665544843203E-2</v>
      </c>
      <c r="AG211" s="33">
        <f t="shared" si="20"/>
        <v>2.1252191164271629E-3</v>
      </c>
      <c r="AH211" s="34">
        <f>AG211*AE174</f>
        <v>3.214572700334534E-3</v>
      </c>
      <c r="AI211" s="21"/>
    </row>
    <row r="212" spans="1:35" outlineLevel="1" x14ac:dyDescent="0.25">
      <c r="A212" s="30" t="s">
        <v>32</v>
      </c>
      <c r="B212" s="35" t="s">
        <v>37</v>
      </c>
      <c r="C212" s="31">
        <f>INDEX('Saturation Data'!$I$2:$W$236,MATCH(LEFT($A$1,2)&amp;$H212&amp;$I212,'Saturation Data'!$B$2:$B$236,0),MATCH(A173,'Saturation Data'!$I$1:$V$1,0))</f>
        <v>7.3105000000000003E-2</v>
      </c>
      <c r="D212" s="32">
        <f>INDEX('UEC Data'!$I$2:$W$236,MATCH(LEFT($A$1,2)&amp;$H212&amp;$I212,'UEC Data'!$B$2:$B$236,0),MATCH(A173,'UEC Data'!$I$1:$V$1,0))</f>
        <v>4.0736325507069335E-2</v>
      </c>
      <c r="E212" s="33">
        <f t="shared" si="16"/>
        <v>2.978029076194304E-3</v>
      </c>
      <c r="F212" s="34">
        <f>E212*C174</f>
        <v>0.16106628156309244</v>
      </c>
      <c r="G212" s="21"/>
      <c r="H212" s="30" t="s">
        <v>32</v>
      </c>
      <c r="I212" s="35" t="s">
        <v>37</v>
      </c>
      <c r="J212" s="31">
        <f>INDEX('Saturation Data'!$I$2:$W$236,MATCH(LEFT($H$1,2)&amp;$H212&amp;$I212,'Saturation Data'!$B$2:$B$236,0),MATCH(H173,'Saturation Data'!$I$1:$V$1,0))</f>
        <v>3.3507514386434262E-2</v>
      </c>
      <c r="K212" s="32">
        <f>INDEX('UEC Data'!$I$2:$W$236,MATCH(LEFT($H$1,2)&amp;$H212&amp;$I212,'UEC Data'!$B$2:$B$236,0),MATCH(H173,'UEC Data'!$I$1:$V$1,0))</f>
        <v>0.24441795304241601</v>
      </c>
      <c r="L212" s="33">
        <f t="shared" si="17"/>
        <v>8.1898380778715682E-3</v>
      </c>
      <c r="M212" s="34">
        <f>L212*J174</f>
        <v>5.8476844702942336E-2</v>
      </c>
      <c r="N212" s="21"/>
      <c r="O212" s="30" t="s">
        <v>32</v>
      </c>
      <c r="P212" s="35" t="s">
        <v>37</v>
      </c>
      <c r="Q212" s="31">
        <f>INDEX('Saturation Data'!$I$2:$W$236,MATCH(LEFT($O$1,2)&amp;$H212&amp;$I212,'Saturation Data'!$B$2:$B$236,0),MATCH(O173,'Saturation Data'!$I$1:$V$1,0))</f>
        <v>7.3105000000000003E-2</v>
      </c>
      <c r="R212" s="32">
        <f>INDEX('UEC Data'!$I$2:$W$236,MATCH(LEFT($O$1,2)&amp;$H212&amp;$I212,'UEC Data'!$B$2:$B$236,0),MATCH(O173,'UEC Data'!$I$1:$V$1,0))</f>
        <v>4.0736325507069335E-2</v>
      </c>
      <c r="S212" s="33">
        <f t="shared" si="18"/>
        <v>2.978029076194304E-3</v>
      </c>
      <c r="T212" s="34">
        <f>S212*Q174</f>
        <v>2.0407276565714002E-2</v>
      </c>
      <c r="U212" s="21"/>
      <c r="V212" s="30" t="s">
        <v>32</v>
      </c>
      <c r="W212" s="35" t="s">
        <v>37</v>
      </c>
      <c r="X212" s="31">
        <f>INDEX('Saturation Data'!$I$2:$W$236,MATCH(LEFT($V$1,2)&amp;$H212&amp;$I212,'Saturation Data'!$B$2:$B$236,0),MATCH(V173,'Saturation Data'!$I$1:$V$1,0))</f>
        <v>7.3105000000000003E-2</v>
      </c>
      <c r="Y212" s="32">
        <f>INDEX('UEC Data'!$I$2:$W$236,MATCH(LEFT($V$1,2)&amp;$H212&amp;$I212,'UEC Data'!$B$2:$B$236,0),MATCH(V173,'UEC Data'!$I$1:$V$1,0))</f>
        <v>4.0736325507069335E-2</v>
      </c>
      <c r="Z212" s="33">
        <f t="shared" si="19"/>
        <v>2.978029076194304E-3</v>
      </c>
      <c r="AA212" s="34">
        <f>Z212*X174</f>
        <v>1.4066747762090492E-2</v>
      </c>
      <c r="AB212" s="21"/>
      <c r="AC212" s="30" t="s">
        <v>32</v>
      </c>
      <c r="AD212" s="35" t="s">
        <v>37</v>
      </c>
      <c r="AE212" s="31">
        <f>INDEX('Saturation Data'!$I$2:$W$236,MATCH(LEFT($AC$1,2)&amp;$H212&amp;$I212,'Saturation Data'!$B$2:$B$236,0),MATCH(AC173,'Saturation Data'!$I$1:$V$1,0))</f>
        <v>3.6464000000000003E-2</v>
      </c>
      <c r="AF212" s="32">
        <f>INDEX('UEC Data'!$I$2:$W$236,MATCH(LEFT($AC$1,2)&amp;$H212&amp;$I212,'UEC Data'!$B$2:$B$236,0),MATCH(AC173,'UEC Data'!$I$1:$V$1,0))</f>
        <v>0.15388800000000002</v>
      </c>
      <c r="AG212" s="33">
        <f t="shared" si="20"/>
        <v>5.6113720320000015E-3</v>
      </c>
      <c r="AH212" s="34">
        <f>AG212*AE174</f>
        <v>8.4876722621491357E-3</v>
      </c>
      <c r="AI212" s="21"/>
    </row>
    <row r="213" spans="1:35" outlineLevel="1" x14ac:dyDescent="0.25">
      <c r="A213" s="30" t="s">
        <v>32</v>
      </c>
      <c r="B213" s="35" t="s">
        <v>184</v>
      </c>
      <c r="C213" s="31">
        <f>INDEX('Saturation Data'!$I$2:$W$236,MATCH(LEFT($A$1,2)&amp;$H213&amp;$I213,'Saturation Data'!$B$2:$B$236,0),MATCH(A173,'Saturation Data'!$I$1:$V$1,0))</f>
        <v>7.3105000000000003E-2</v>
      </c>
      <c r="D213" s="32">
        <f>INDEX('UEC Data'!$I$2:$W$236,MATCH(LEFT($A$1,2)&amp;$H213&amp;$I213,'UEC Data'!$B$2:$B$236,0),MATCH(A173,'UEC Data'!$I$1:$V$1,0))</f>
        <v>4.4026377339688672E-2</v>
      </c>
      <c r="E213" s="33">
        <f t="shared" si="16"/>
        <v>3.2185483154179404E-3</v>
      </c>
      <c r="F213" s="34">
        <f>E213*C174</f>
        <v>0.17407473061277104</v>
      </c>
      <c r="G213" s="21"/>
      <c r="H213" s="30" t="s">
        <v>32</v>
      </c>
      <c r="I213" s="35" t="s">
        <v>184</v>
      </c>
      <c r="J213" s="31">
        <f>INDEX('Saturation Data'!$I$2:$W$236,MATCH(LEFT($H$1,2)&amp;$H213&amp;$I213,'Saturation Data'!$B$2:$B$236,0),MATCH(H173,'Saturation Data'!$I$1:$V$1,0))</f>
        <v>3.3507514386434262E-2</v>
      </c>
      <c r="K213" s="32">
        <f>INDEX('UEC Data'!$I$2:$W$236,MATCH(LEFT($H$1,2)&amp;$H213&amp;$I213,'UEC Data'!$B$2:$B$236,0),MATCH(H173,'UEC Data'!$I$1:$V$1,0))</f>
        <v>0.26415826403813203</v>
      </c>
      <c r="L213" s="33">
        <f t="shared" si="17"/>
        <v>8.8512868325532085E-3</v>
      </c>
      <c r="M213" s="34">
        <f>L213*J174</f>
        <v>6.3199701948555329E-2</v>
      </c>
      <c r="N213" s="21"/>
      <c r="O213" s="30" t="s">
        <v>32</v>
      </c>
      <c r="P213" s="35" t="s">
        <v>184</v>
      </c>
      <c r="Q213" s="31">
        <f>INDEX('Saturation Data'!$I$2:$W$236,MATCH(LEFT($O$1,2)&amp;$H213&amp;$I213,'Saturation Data'!$B$2:$B$236,0),MATCH(O173,'Saturation Data'!$I$1:$V$1,0))</f>
        <v>7.3105000000000003E-2</v>
      </c>
      <c r="R213" s="32">
        <f>INDEX('UEC Data'!$I$2:$W$236,MATCH(LEFT($O$1,2)&amp;$H213&amp;$I213,'UEC Data'!$B$2:$B$236,0),MATCH(O173,'UEC Data'!$I$1:$V$1,0))</f>
        <v>4.4026377339688672E-2</v>
      </c>
      <c r="S213" s="33">
        <f t="shared" si="18"/>
        <v>3.2185483154179404E-3</v>
      </c>
      <c r="T213" s="34">
        <f>S213*Q174</f>
        <v>2.2055461492264273E-2</v>
      </c>
      <c r="U213" s="21"/>
      <c r="V213" s="30" t="s">
        <v>32</v>
      </c>
      <c r="W213" s="35" t="s">
        <v>184</v>
      </c>
      <c r="X213" s="31">
        <f>INDEX('Saturation Data'!$I$2:$W$236,MATCH(LEFT($V$1,2)&amp;$H213&amp;$I213,'Saturation Data'!$B$2:$B$236,0),MATCH(V173,'Saturation Data'!$I$1:$V$1,0))</f>
        <v>7.3105000000000003E-2</v>
      </c>
      <c r="Y213" s="32">
        <f>INDEX('UEC Data'!$I$2:$W$236,MATCH(LEFT($V$1,2)&amp;$H213&amp;$I213,'UEC Data'!$B$2:$B$236,0),MATCH(V173,'UEC Data'!$I$1:$V$1,0))</f>
        <v>4.4026377339688672E-2</v>
      </c>
      <c r="Z213" s="33">
        <f t="shared" si="19"/>
        <v>3.2185483154179404E-3</v>
      </c>
      <c r="AA213" s="34">
        <f>Z213*X174</f>
        <v>1.5202842603183322E-2</v>
      </c>
      <c r="AB213" s="21"/>
      <c r="AC213" s="30" t="s">
        <v>32</v>
      </c>
      <c r="AD213" s="35" t="s">
        <v>184</v>
      </c>
      <c r="AE213" s="31">
        <f>INDEX('Saturation Data'!$I$2:$W$236,MATCH(LEFT($AC$1,2)&amp;$H213&amp;$I213,'Saturation Data'!$B$2:$B$236,0),MATCH(AC173,'Saturation Data'!$I$1:$V$1,0))</f>
        <v>3.6464000000000003E-2</v>
      </c>
      <c r="AF213" s="32">
        <f>INDEX('UEC Data'!$I$2:$W$236,MATCH(LEFT($AC$1,2)&amp;$H213&amp;$I213,'UEC Data'!$B$2:$B$236,0),MATCH(AC173,'UEC Data'!$I$1:$V$1,0))</f>
        <v>0.34023600000000004</v>
      </c>
      <c r="AG213" s="33">
        <f t="shared" si="20"/>
        <v>1.2406365504000002E-2</v>
      </c>
      <c r="AH213" s="34">
        <f>AG213*AE174</f>
        <v>1.8765671525944671E-2</v>
      </c>
      <c r="AI213" s="21"/>
    </row>
    <row r="214" spans="1:35" outlineLevel="1" x14ac:dyDescent="0.25">
      <c r="A214" s="30" t="s">
        <v>38</v>
      </c>
      <c r="B214" s="30" t="s">
        <v>39</v>
      </c>
      <c r="C214" s="31">
        <f>INDEX('Saturation Data'!$I$2:$W$236,MATCH(LEFT($A$1,2)&amp;$H214&amp;$I214,'Saturation Data'!$B$2:$B$236,0),MATCH(A173,'Saturation Data'!$I$1:$V$1,0))</f>
        <v>1</v>
      </c>
      <c r="D214" s="32">
        <f>INDEX('UEC Data'!$I$2:$W$236,MATCH(LEFT($A$1,2)&amp;$H214&amp;$I214,'UEC Data'!$B$2:$B$236,0),MATCH(A173,'UEC Data'!$I$1:$V$1,0))</f>
        <v>0.17978231847536794</v>
      </c>
      <c r="E214" s="33">
        <f t="shared" si="16"/>
        <v>0.17978231847536794</v>
      </c>
      <c r="F214" s="34">
        <f>E214*C174</f>
        <v>9.7235012777725665</v>
      </c>
      <c r="G214" s="21"/>
      <c r="H214" s="30" t="s">
        <v>38</v>
      </c>
      <c r="I214" s="30" t="s">
        <v>39</v>
      </c>
      <c r="J214" s="31">
        <f>INDEX('Saturation Data'!$I$2:$W$236,MATCH(LEFT($H$1,2)&amp;$H214&amp;$I214,'Saturation Data'!$B$2:$B$236,0),MATCH(H173,'Saturation Data'!$I$1:$V$1,0))</f>
        <v>1</v>
      </c>
      <c r="K214" s="32">
        <f>INDEX('UEC Data'!$I$2:$W$236,MATCH(LEFT($H$1,2)&amp;$H214&amp;$I214,'UEC Data'!$B$2:$B$236,0),MATCH(H173,'UEC Data'!$I$1:$V$1,0))</f>
        <v>9.1933796566639761E-2</v>
      </c>
      <c r="L214" s="33">
        <f t="shared" si="17"/>
        <v>9.1933796566639761E-2</v>
      </c>
      <c r="M214" s="34">
        <f>L214*J174</f>
        <v>0.65642303225809784</v>
      </c>
      <c r="N214" s="21"/>
      <c r="O214" s="30" t="s">
        <v>38</v>
      </c>
      <c r="P214" s="30" t="s">
        <v>39</v>
      </c>
      <c r="Q214" s="31">
        <f>INDEX('Saturation Data'!$I$2:$W$236,MATCH(LEFT($O$1,2)&amp;$H214&amp;$I214,'Saturation Data'!$B$2:$B$236,0),MATCH(O173,'Saturation Data'!$I$1:$V$1,0))</f>
        <v>1</v>
      </c>
      <c r="R214" s="32">
        <f>INDEX('UEC Data'!$I$2:$W$236,MATCH(LEFT($O$1,2)&amp;$H214&amp;$I214,'UEC Data'!$B$2:$B$236,0),MATCH(O173,'UEC Data'!$I$1:$V$1,0))</f>
        <v>0.23557683110565453</v>
      </c>
      <c r="S214" s="33">
        <f t="shared" si="18"/>
        <v>0.23557683110565453</v>
      </c>
      <c r="T214" s="34">
        <f>S214*Q174</f>
        <v>1.6143165233937835</v>
      </c>
      <c r="U214" s="21"/>
      <c r="V214" s="30" t="s">
        <v>38</v>
      </c>
      <c r="W214" s="30" t="s">
        <v>39</v>
      </c>
      <c r="X214" s="31">
        <f>INDEX('Saturation Data'!$I$2:$W$236,MATCH(LEFT($V$1,2)&amp;$H214&amp;$I214,'Saturation Data'!$B$2:$B$236,0),MATCH(V173,'Saturation Data'!$I$1:$V$1,0))</f>
        <v>1</v>
      </c>
      <c r="Y214" s="32">
        <f>INDEX('UEC Data'!$I$2:$W$236,MATCH(LEFT($V$1,2)&amp;$H214&amp;$I214,'UEC Data'!$B$2:$B$236,0),MATCH(V173,'UEC Data'!$I$1:$V$1,0))</f>
        <v>0.14152445665188632</v>
      </c>
      <c r="Z214" s="33">
        <f t="shared" si="19"/>
        <v>0.14152445665188632</v>
      </c>
      <c r="AA214" s="34">
        <f>Z214*X174</f>
        <v>0.66849207410461964</v>
      </c>
      <c r="AB214" s="21"/>
      <c r="AC214" s="30" t="s">
        <v>38</v>
      </c>
      <c r="AD214" s="30" t="s">
        <v>39</v>
      </c>
      <c r="AE214" s="31">
        <f>INDEX('Saturation Data'!$I$2:$W$236,MATCH(LEFT($AC$1,2)&amp;$H214&amp;$I214,'Saturation Data'!$B$2:$B$236,0),MATCH(AC173,'Saturation Data'!$I$1:$V$1,0))</f>
        <v>1</v>
      </c>
      <c r="AF214" s="32">
        <f>INDEX('UEC Data'!$I$2:$W$236,MATCH(LEFT($AC$1,2)&amp;$H214&amp;$I214,'UEC Data'!$B$2:$B$236,0),MATCH(AC173,'UEC Data'!$I$1:$V$1,0))</f>
        <v>0.15250500118945001</v>
      </c>
      <c r="AG214" s="33">
        <f t="shared" si="20"/>
        <v>0.15250500118945001</v>
      </c>
      <c r="AH214" s="34">
        <f>AG214*AE174</f>
        <v>0.23067664397460425</v>
      </c>
      <c r="AI214" s="21"/>
    </row>
    <row r="215" spans="1:35" outlineLevel="1" x14ac:dyDescent="0.25">
      <c r="A215" s="30" t="s">
        <v>38</v>
      </c>
      <c r="B215" s="30" t="s">
        <v>40</v>
      </c>
      <c r="C215" s="31">
        <f>INDEX('Saturation Data'!$I$2:$W$236,MATCH(LEFT($A$1,2)&amp;$H215&amp;$I215,'Saturation Data'!$B$2:$B$236,0),MATCH(A173,'Saturation Data'!$I$1:$V$1,0))</f>
        <v>1</v>
      </c>
      <c r="D215" s="32">
        <f>INDEX('UEC Data'!$I$2:$W$236,MATCH(LEFT($A$1,2)&amp;$H215&amp;$I215,'UEC Data'!$B$2:$B$236,0),MATCH(A173,'UEC Data'!$I$1:$V$1,0))</f>
        <v>3.8231158506806848E-2</v>
      </c>
      <c r="E215" s="33">
        <f t="shared" si="16"/>
        <v>3.8231158506806848E-2</v>
      </c>
      <c r="F215" s="34">
        <f>E215*C174</f>
        <v>2.0677268028590601</v>
      </c>
      <c r="G215" s="21"/>
      <c r="H215" s="30" t="s">
        <v>38</v>
      </c>
      <c r="I215" s="30" t="s">
        <v>40</v>
      </c>
      <c r="J215" s="31">
        <f>INDEX('Saturation Data'!$I$2:$W$236,MATCH(LEFT($H$1,2)&amp;$H215&amp;$I215,'Saturation Data'!$B$2:$B$236,0),MATCH(H173,'Saturation Data'!$I$1:$V$1,0))</f>
        <v>1</v>
      </c>
      <c r="K215" s="32">
        <f>INDEX('UEC Data'!$I$2:$W$236,MATCH(LEFT($H$1,2)&amp;$H215&amp;$I215,'UEC Data'!$B$2:$B$236,0),MATCH(H173,'UEC Data'!$I$1:$V$1,0))</f>
        <v>2.3066260846710849E-2</v>
      </c>
      <c r="L215" s="33">
        <f t="shared" si="17"/>
        <v>2.3066260846710849E-2</v>
      </c>
      <c r="M215" s="34">
        <f>L215*J174</f>
        <v>0.16469704780307645</v>
      </c>
      <c r="N215" s="21"/>
      <c r="O215" s="30" t="s">
        <v>38</v>
      </c>
      <c r="P215" s="30" t="s">
        <v>40</v>
      </c>
      <c r="Q215" s="31">
        <f>INDEX('Saturation Data'!$I$2:$W$236,MATCH(LEFT($O$1,2)&amp;$H215&amp;$I215,'Saturation Data'!$B$2:$B$236,0),MATCH(O173,'Saturation Data'!$I$1:$V$1,0))</f>
        <v>1</v>
      </c>
      <c r="R215" s="32">
        <f>INDEX('UEC Data'!$I$2:$W$236,MATCH(LEFT($O$1,2)&amp;$H215&amp;$I215,'UEC Data'!$B$2:$B$236,0),MATCH(O173,'UEC Data'!$I$1:$V$1,0))</f>
        <v>5.0096000802022769E-2</v>
      </c>
      <c r="S215" s="33">
        <f t="shared" si="18"/>
        <v>5.0096000802022769E-2</v>
      </c>
      <c r="T215" s="34">
        <f>S215*Q174</f>
        <v>0.34328843575616147</v>
      </c>
      <c r="U215" s="21"/>
      <c r="V215" s="30" t="s">
        <v>38</v>
      </c>
      <c r="W215" s="30" t="s">
        <v>40</v>
      </c>
      <c r="X215" s="31">
        <f>INDEX('Saturation Data'!$I$2:$W$236,MATCH(LEFT($V$1,2)&amp;$H215&amp;$I215,'Saturation Data'!$B$2:$B$236,0),MATCH(V173,'Saturation Data'!$I$1:$V$1,0))</f>
        <v>1</v>
      </c>
      <c r="Y215" s="32">
        <f>INDEX('UEC Data'!$I$2:$W$236,MATCH(LEFT($V$1,2)&amp;$H215&amp;$I215,'UEC Data'!$B$2:$B$236,0),MATCH(V173,'UEC Data'!$I$1:$V$1,0))</f>
        <v>4.9256077849747122E-2</v>
      </c>
      <c r="Z215" s="33">
        <f t="shared" si="19"/>
        <v>4.9256077849747122E-2</v>
      </c>
      <c r="AA215" s="34">
        <f>Z215*X174</f>
        <v>0.23266153725662225</v>
      </c>
      <c r="AB215" s="21"/>
      <c r="AC215" s="30" t="s">
        <v>38</v>
      </c>
      <c r="AD215" s="30" t="s">
        <v>40</v>
      </c>
      <c r="AE215" s="31">
        <f>INDEX('Saturation Data'!$I$2:$W$236,MATCH(LEFT($AC$1,2)&amp;$H215&amp;$I215,'Saturation Data'!$B$2:$B$236,0),MATCH(AC173,'Saturation Data'!$I$1:$V$1,0))</f>
        <v>1</v>
      </c>
      <c r="AF215" s="32">
        <f>INDEX('UEC Data'!$I$2:$W$236,MATCH(LEFT($AC$1,2)&amp;$H215&amp;$I215,'UEC Data'!$B$2:$B$236,0),MATCH(AC173,'UEC Data'!$I$1:$V$1,0))</f>
        <v>3.2430568940256845E-2</v>
      </c>
      <c r="AG215" s="33">
        <f t="shared" si="20"/>
        <v>3.2430568940256845E-2</v>
      </c>
      <c r="AH215" s="34">
        <f>AG215*AE174</f>
        <v>4.9053963784651315E-2</v>
      </c>
      <c r="AI215" s="21"/>
    </row>
    <row r="216" spans="1:35" outlineLevel="1" x14ac:dyDescent="0.25">
      <c r="A216" s="30" t="s">
        <v>38</v>
      </c>
      <c r="B216" s="30" t="s">
        <v>41</v>
      </c>
      <c r="C216" s="31">
        <f>INDEX('Saturation Data'!$I$2:$W$236,MATCH(LEFT($A$1,2)&amp;$H216&amp;$I216,'Saturation Data'!$B$2:$B$236,0),MATCH(A173,'Saturation Data'!$I$1:$V$1,0))</f>
        <v>1</v>
      </c>
      <c r="D216" s="32">
        <f>INDEX('UEC Data'!$I$2:$W$236,MATCH(LEFT($A$1,2)&amp;$H216&amp;$I216,'UEC Data'!$B$2:$B$236,0),MATCH(A173,'UEC Data'!$I$1:$V$1,0))</f>
        <v>0.37724231529976282</v>
      </c>
      <c r="E216" s="33">
        <f t="shared" si="16"/>
        <v>0.37724231529976282</v>
      </c>
      <c r="F216" s="34">
        <f>E216*C174</f>
        <v>20.403097289846642</v>
      </c>
      <c r="G216" s="21"/>
      <c r="H216" s="30" t="s">
        <v>38</v>
      </c>
      <c r="I216" s="30" t="s">
        <v>41</v>
      </c>
      <c r="J216" s="31">
        <f>INDEX('Saturation Data'!$I$2:$W$236,MATCH(LEFT($H$1,2)&amp;$H216&amp;$I216,'Saturation Data'!$B$2:$B$236,0),MATCH(H173,'Saturation Data'!$I$1:$V$1,0))</f>
        <v>1</v>
      </c>
      <c r="K216" s="32">
        <f>INDEX('UEC Data'!$I$2:$W$236,MATCH(LEFT($H$1,2)&amp;$H216&amp;$I216,'UEC Data'!$B$2:$B$236,0),MATCH(H173,'UEC Data'!$I$1:$V$1,0))</f>
        <v>0.62244982024460871</v>
      </c>
      <c r="L216" s="33">
        <f t="shared" si="17"/>
        <v>0.62244982024460871</v>
      </c>
      <c r="M216" s="34">
        <f>L216*J174</f>
        <v>4.4443981831784827</v>
      </c>
      <c r="N216" s="21"/>
      <c r="O216" s="30" t="s">
        <v>38</v>
      </c>
      <c r="P216" s="30" t="s">
        <v>41</v>
      </c>
      <c r="Q216" s="31">
        <f>INDEX('Saturation Data'!$I$2:$W$236,MATCH(LEFT($O$1,2)&amp;$H216&amp;$I216,'Saturation Data'!$B$2:$B$236,0),MATCH(O173,'Saturation Data'!$I$1:$V$1,0))</f>
        <v>1</v>
      </c>
      <c r="R216" s="32">
        <f>INDEX('UEC Data'!$I$2:$W$236,MATCH(LEFT($O$1,2)&amp;$H216&amp;$I216,'UEC Data'!$B$2:$B$236,0),MATCH(O173,'UEC Data'!$I$1:$V$1,0))</f>
        <v>0.37403809523809595</v>
      </c>
      <c r="S216" s="33">
        <f t="shared" si="18"/>
        <v>0.37403809523809595</v>
      </c>
      <c r="T216" s="34">
        <f>S216*Q174</f>
        <v>2.5631377868852852</v>
      </c>
      <c r="U216" s="21"/>
      <c r="V216" s="30" t="s">
        <v>38</v>
      </c>
      <c r="W216" s="30" t="s">
        <v>41</v>
      </c>
      <c r="X216" s="31">
        <f>INDEX('Saturation Data'!$I$2:$W$236,MATCH(LEFT($V$1,2)&amp;$H216&amp;$I216,'Saturation Data'!$B$2:$B$236,0),MATCH(V173,'Saturation Data'!$I$1:$V$1,0))</f>
        <v>1</v>
      </c>
      <c r="Y216" s="32">
        <f>INDEX('UEC Data'!$I$2:$W$236,MATCH(LEFT($V$1,2)&amp;$H216&amp;$I216,'UEC Data'!$B$2:$B$236,0),MATCH(V173,'UEC Data'!$I$1:$V$1,0))</f>
        <v>0.37724231529976282</v>
      </c>
      <c r="Z216" s="33">
        <f t="shared" si="19"/>
        <v>0.37724231529976282</v>
      </c>
      <c r="AA216" s="34">
        <f>Z216*X174</f>
        <v>1.7819075498383559</v>
      </c>
      <c r="AB216" s="21"/>
      <c r="AC216" s="30" t="s">
        <v>38</v>
      </c>
      <c r="AD216" s="30" t="s">
        <v>41</v>
      </c>
      <c r="AE216" s="31">
        <f>INDEX('Saturation Data'!$I$2:$W$236,MATCH(LEFT($AC$1,2)&amp;$H216&amp;$I216,'Saturation Data'!$B$2:$B$236,0),MATCH(AC173,'Saturation Data'!$I$1:$V$1,0))</f>
        <v>1</v>
      </c>
      <c r="AF216" s="32">
        <f>INDEX('UEC Data'!$I$2:$W$236,MATCH(LEFT($AC$1,2)&amp;$H216&amp;$I216,'UEC Data'!$B$2:$B$236,0),MATCH(AC173,'UEC Data'!$I$1:$V$1,0))</f>
        <v>0.39610443106475096</v>
      </c>
      <c r="AG216" s="33">
        <f t="shared" si="20"/>
        <v>0.39610443106475096</v>
      </c>
      <c r="AH216" s="34">
        <f>AG216*AE174</f>
        <v>0.59914127477025758</v>
      </c>
      <c r="AI216" s="21"/>
    </row>
    <row r="217" spans="1:35" outlineLevel="1" x14ac:dyDescent="0.25">
      <c r="A217" s="30" t="s">
        <v>38</v>
      </c>
      <c r="B217" s="30" t="s">
        <v>42</v>
      </c>
      <c r="C217" s="31">
        <f>INDEX('Saturation Data'!$I$2:$W$236,MATCH(LEFT($A$1,2)&amp;$H217&amp;$I217,'Saturation Data'!$B$2:$B$236,0),MATCH(A173,'Saturation Data'!$I$1:$V$1,0))</f>
        <v>1</v>
      </c>
      <c r="D217" s="32">
        <f>INDEX('UEC Data'!$I$2:$W$236,MATCH(LEFT($A$1,2)&amp;$H217&amp;$I217,'UEC Data'!$B$2:$B$236,0),MATCH(A173,'UEC Data'!$I$1:$V$1,0))</f>
        <v>3.03565143487892E-2</v>
      </c>
      <c r="E217" s="33">
        <f t="shared" si="16"/>
        <v>3.03565143487892E-2</v>
      </c>
      <c r="F217" s="34">
        <f>E217*C174</f>
        <v>1.6418277868611124</v>
      </c>
      <c r="G217" s="21"/>
      <c r="H217" s="30" t="s">
        <v>38</v>
      </c>
      <c r="I217" s="30" t="s">
        <v>42</v>
      </c>
      <c r="J217" s="31">
        <f>INDEX('Saturation Data'!$I$2:$W$236,MATCH(LEFT($H$1,2)&amp;$H217&amp;$I217,'Saturation Data'!$B$2:$B$236,0),MATCH(H173,'Saturation Data'!$I$1:$V$1,0))</f>
        <v>1</v>
      </c>
      <c r="K217" s="32">
        <f>INDEX('UEC Data'!$I$2:$W$236,MATCH(LEFT($H$1,2)&amp;$H217&amp;$I217,'UEC Data'!$B$2:$B$236,0),MATCH(H173,'UEC Data'!$I$1:$V$1,0))</f>
        <v>1.9137981955211457E-2</v>
      </c>
      <c r="L217" s="33">
        <f t="shared" si="17"/>
        <v>1.9137981955211457E-2</v>
      </c>
      <c r="M217" s="34">
        <f>L217*J174</f>
        <v>0.13664846460718549</v>
      </c>
      <c r="N217" s="21"/>
      <c r="O217" s="30" t="s">
        <v>38</v>
      </c>
      <c r="P217" s="30" t="s">
        <v>42</v>
      </c>
      <c r="Q217" s="31">
        <f>INDEX('Saturation Data'!$I$2:$W$236,MATCH(LEFT($O$1,2)&amp;$H217&amp;$I217,'Saturation Data'!$B$2:$B$236,0),MATCH(O173,'Saturation Data'!$I$1:$V$1,0))</f>
        <v>1</v>
      </c>
      <c r="R217" s="32">
        <f>INDEX('UEC Data'!$I$2:$W$236,MATCH(LEFT($O$1,2)&amp;$H217&amp;$I217,'UEC Data'!$B$2:$B$236,0),MATCH(O173,'UEC Data'!$I$1:$V$1,0))</f>
        <v>3.9777501560482396E-2</v>
      </c>
      <c r="S217" s="33">
        <f t="shared" si="18"/>
        <v>3.9777501560482396E-2</v>
      </c>
      <c r="T217" s="34">
        <f>S217*Q174</f>
        <v>0.27257976825237729</v>
      </c>
      <c r="U217" s="21"/>
      <c r="V217" s="30" t="s">
        <v>38</v>
      </c>
      <c r="W217" s="30" t="s">
        <v>42</v>
      </c>
      <c r="X217" s="31">
        <f>INDEX('Saturation Data'!$I$2:$W$236,MATCH(LEFT($V$1,2)&amp;$H217&amp;$I217,'Saturation Data'!$B$2:$B$236,0),MATCH(V173,'Saturation Data'!$I$1:$V$1,0))</f>
        <v>1</v>
      </c>
      <c r="Y217" s="32">
        <f>INDEX('UEC Data'!$I$2:$W$236,MATCH(LEFT($V$1,2)&amp;$H217&amp;$I217,'UEC Data'!$B$2:$B$236,0),MATCH(V173,'UEC Data'!$I$1:$V$1,0))</f>
        <v>4.0867565633524457E-2</v>
      </c>
      <c r="Z217" s="33">
        <f t="shared" si="19"/>
        <v>4.0867565633524457E-2</v>
      </c>
      <c r="AA217" s="34">
        <f>Z217*X174</f>
        <v>0.19303832256470499</v>
      </c>
      <c r="AB217" s="21"/>
      <c r="AC217" s="30" t="s">
        <v>38</v>
      </c>
      <c r="AD217" s="30" t="s">
        <v>42</v>
      </c>
      <c r="AE217" s="31">
        <f>INDEX('Saturation Data'!$I$2:$W$236,MATCH(LEFT($AC$1,2)&amp;$H217&amp;$I217,'Saturation Data'!$B$2:$B$236,0),MATCH(AC173,'Saturation Data'!$I$1:$V$1,0))</f>
        <v>1</v>
      </c>
      <c r="AF217" s="32">
        <f>INDEX('UEC Data'!$I$2:$W$236,MATCH(LEFT($AC$1,2)&amp;$H217&amp;$I217,'UEC Data'!$B$2:$B$236,0),MATCH(AC173,'UEC Data'!$I$1:$V$1,0))</f>
        <v>2.5750698378628079E-2</v>
      </c>
      <c r="AG217" s="33">
        <f t="shared" si="20"/>
        <v>2.5750698378628079E-2</v>
      </c>
      <c r="AH217" s="34">
        <f>AG217*AE174</f>
        <v>3.89500976076523E-2</v>
      </c>
      <c r="AI217" s="21"/>
    </row>
    <row r="218" spans="1:35" outlineLevel="1" x14ac:dyDescent="0.25">
      <c r="A218" s="30" t="s">
        <v>38</v>
      </c>
      <c r="B218" s="30" t="s">
        <v>43</v>
      </c>
      <c r="C218" s="31">
        <f>INDEX('Saturation Data'!$I$2:$W$236,MATCH(LEFT($A$1,2)&amp;$H218&amp;$I218,'Saturation Data'!$B$2:$B$236,0),MATCH(A173,'Saturation Data'!$I$1:$V$1,0))</f>
        <v>1</v>
      </c>
      <c r="D218" s="32">
        <f>INDEX('UEC Data'!$I$2:$W$236,MATCH(LEFT($A$1,2)&amp;$H218&amp;$I218,'UEC Data'!$B$2:$B$236,0),MATCH(A173,'UEC Data'!$I$1:$V$1,0))</f>
        <v>0.1028604761904764</v>
      </c>
      <c r="E218" s="33">
        <f t="shared" si="16"/>
        <v>0.1028604761904764</v>
      </c>
      <c r="F218" s="34">
        <f>E218*C174</f>
        <v>5.5631943127233887</v>
      </c>
      <c r="G218" s="21"/>
      <c r="H218" s="30" t="s">
        <v>38</v>
      </c>
      <c r="I218" s="30" t="s">
        <v>43</v>
      </c>
      <c r="J218" s="31">
        <f>INDEX('Saturation Data'!$I$2:$W$236,MATCH(LEFT($H$1,2)&amp;$H218&amp;$I218,'Saturation Data'!$B$2:$B$236,0),MATCH(H173,'Saturation Data'!$I$1:$V$1,0))</f>
        <v>1</v>
      </c>
      <c r="K218" s="32">
        <f>INDEX('UEC Data'!$I$2:$W$236,MATCH(LEFT($H$1,2)&amp;$H218&amp;$I218,'UEC Data'!$B$2:$B$236,0),MATCH(H173,'UEC Data'!$I$1:$V$1,0))</f>
        <v>6.7326857142857272E-2</v>
      </c>
      <c r="L218" s="33">
        <f t="shared" si="17"/>
        <v>6.7326857142857272E-2</v>
      </c>
      <c r="M218" s="34">
        <f>L218*J174</f>
        <v>0.48072527589009911</v>
      </c>
      <c r="N218" s="21"/>
      <c r="O218" s="30" t="s">
        <v>38</v>
      </c>
      <c r="P218" s="30" t="s">
        <v>43</v>
      </c>
      <c r="Q218" s="31">
        <f>INDEX('Saturation Data'!$I$2:$W$236,MATCH(LEFT($O$1,2)&amp;$H218&amp;$I218,'Saturation Data'!$B$2:$B$236,0),MATCH(O173,'Saturation Data'!$I$1:$V$1,0))</f>
        <v>1</v>
      </c>
      <c r="R218" s="32">
        <f>INDEX('UEC Data'!$I$2:$W$236,MATCH(LEFT($O$1,2)&amp;$H218&amp;$I218,'UEC Data'!$B$2:$B$236,0),MATCH(O173,'UEC Data'!$I$1:$V$1,0))</f>
        <v>0.13558880952380978</v>
      </c>
      <c r="S218" s="33">
        <f t="shared" si="18"/>
        <v>0.13558880952380978</v>
      </c>
      <c r="T218" s="34">
        <f>S218*Q174</f>
        <v>0.92913744774591578</v>
      </c>
      <c r="U218" s="21"/>
      <c r="V218" s="30" t="s">
        <v>38</v>
      </c>
      <c r="W218" s="30" t="s">
        <v>43</v>
      </c>
      <c r="X218" s="31">
        <f>INDEX('Saturation Data'!$I$2:$W$236,MATCH(LEFT($V$1,2)&amp;$H218&amp;$I218,'Saturation Data'!$B$2:$B$236,0),MATCH(V173,'Saturation Data'!$I$1:$V$1,0))</f>
        <v>1</v>
      </c>
      <c r="Y218" s="32">
        <f>INDEX('UEC Data'!$I$2:$W$236,MATCH(LEFT($V$1,2)&amp;$H218&amp;$I218,'UEC Data'!$B$2:$B$236,0),MATCH(V173,'UEC Data'!$I$1:$V$1,0))</f>
        <v>0.13558880952380978</v>
      </c>
      <c r="Z218" s="33">
        <f t="shared" si="19"/>
        <v>0.13558880952380978</v>
      </c>
      <c r="AA218" s="34">
        <f>Z218*X174</f>
        <v>0.64045499024171459</v>
      </c>
      <c r="AB218" s="21"/>
      <c r="AC218" s="30" t="s">
        <v>38</v>
      </c>
      <c r="AD218" s="30" t="s">
        <v>43</v>
      </c>
      <c r="AE218" s="31">
        <f>INDEX('Saturation Data'!$I$2:$W$236,MATCH(LEFT($AC$1,2)&amp;$H218&amp;$I218,'Saturation Data'!$B$2:$B$236,0),MATCH(AC173,'Saturation Data'!$I$1:$V$1,0))</f>
        <v>1</v>
      </c>
      <c r="AF218" s="32">
        <f>INDEX('UEC Data'!$I$2:$W$236,MATCH(LEFT($AC$1,2)&amp;$H218&amp;$I218,'UEC Data'!$B$2:$B$236,0),MATCH(AC173,'UEC Data'!$I$1:$V$1,0))</f>
        <v>8.6963857142857315E-2</v>
      </c>
      <c r="AG218" s="33">
        <f t="shared" si="20"/>
        <v>8.6963857142857315E-2</v>
      </c>
      <c r="AH218" s="34">
        <f>AG218*AE174</f>
        <v>0.13154014987273077</v>
      </c>
      <c r="AI218" s="21"/>
    </row>
    <row r="219" spans="1:35" outlineLevel="1" x14ac:dyDescent="0.25">
      <c r="A219" s="30" t="s">
        <v>38</v>
      </c>
      <c r="B219" s="30" t="s">
        <v>44</v>
      </c>
      <c r="C219" s="31">
        <f>INDEX('Saturation Data'!$I$2:$W$236,MATCH(LEFT($A$1,2)&amp;$H219&amp;$I219,'Saturation Data'!$B$2:$B$236,0),MATCH(A173,'Saturation Data'!$I$1:$V$1,0))</f>
        <v>1</v>
      </c>
      <c r="D219" s="32">
        <f>INDEX('UEC Data'!$I$2:$W$236,MATCH(LEFT($A$1,2)&amp;$H219&amp;$I219,'UEC Data'!$B$2:$B$236,0),MATCH(A173,'UEC Data'!$I$1:$V$1,0))</f>
        <v>0.56987009190794669</v>
      </c>
      <c r="E219" s="33">
        <f t="shared" si="16"/>
        <v>0.56987009190794669</v>
      </c>
      <c r="F219" s="34">
        <f>E219*C174</f>
        <v>30.82134335468859</v>
      </c>
      <c r="G219" s="21"/>
      <c r="H219" s="30" t="s">
        <v>38</v>
      </c>
      <c r="I219" s="30" t="s">
        <v>44</v>
      </c>
      <c r="J219" s="31">
        <f>INDEX('Saturation Data'!$I$2:$W$236,MATCH(LEFT($H$1,2)&amp;$H219&amp;$I219,'Saturation Data'!$B$2:$B$236,0),MATCH(H173,'Saturation Data'!$I$1:$V$1,0))</f>
        <v>1</v>
      </c>
      <c r="K219" s="32">
        <f>INDEX('UEC Data'!$I$2:$W$236,MATCH(LEFT($H$1,2)&amp;$H219&amp;$I219,'UEC Data'!$B$2:$B$236,0),MATCH(H173,'UEC Data'!$I$1:$V$1,0))</f>
        <v>0.38588346223480963</v>
      </c>
      <c r="L219" s="33">
        <f t="shared" si="17"/>
        <v>0.38588346223480963</v>
      </c>
      <c r="M219" s="34">
        <f>L219*J174</f>
        <v>2.7552739236088888</v>
      </c>
      <c r="N219" s="21"/>
      <c r="O219" s="30" t="s">
        <v>38</v>
      </c>
      <c r="P219" s="30" t="s">
        <v>44</v>
      </c>
      <c r="Q219" s="31">
        <f>INDEX('Saturation Data'!$I$2:$W$236,MATCH(LEFT($O$1,2)&amp;$H219&amp;$I219,'Saturation Data'!$B$2:$B$236,0),MATCH(O173,'Saturation Data'!$I$1:$V$1,0))</f>
        <v>1</v>
      </c>
      <c r="R219" s="32">
        <f>INDEX('UEC Data'!$I$2:$W$236,MATCH(LEFT($O$1,2)&amp;$H219&amp;$I219,'UEC Data'!$B$2:$B$236,0),MATCH(O173,'UEC Data'!$I$1:$V$1,0))</f>
        <v>0.75711312210627213</v>
      </c>
      <c r="S219" s="33">
        <f t="shared" si="18"/>
        <v>0.75711312210627213</v>
      </c>
      <c r="T219" s="34">
        <f>S219*Q174</f>
        <v>5.1882021562054765</v>
      </c>
      <c r="U219" s="21"/>
      <c r="V219" s="30" t="s">
        <v>38</v>
      </c>
      <c r="W219" s="30" t="s">
        <v>44</v>
      </c>
      <c r="X219" s="31">
        <f>INDEX('Saturation Data'!$I$2:$W$236,MATCH(LEFT($V$1,2)&amp;$H219&amp;$I219,'Saturation Data'!$B$2:$B$236,0),MATCH(V173,'Saturation Data'!$I$1:$V$1,0))</f>
        <v>1</v>
      </c>
      <c r="Y219" s="32">
        <f>INDEX('UEC Data'!$I$2:$W$236,MATCH(LEFT($V$1,2)&amp;$H219&amp;$I219,'UEC Data'!$B$2:$B$236,0),MATCH(V173,'UEC Data'!$I$1:$V$1,0))</f>
        <v>0.81410013129706671</v>
      </c>
      <c r="Z219" s="33">
        <f t="shared" si="19"/>
        <v>0.81410013129706671</v>
      </c>
      <c r="AA219" s="34">
        <f>Z219*X174</f>
        <v>3.8454094661409584</v>
      </c>
      <c r="AB219" s="21"/>
      <c r="AC219" s="30" t="s">
        <v>38</v>
      </c>
      <c r="AD219" s="30" t="s">
        <v>44</v>
      </c>
      <c r="AE219" s="31">
        <f>INDEX('Saturation Data'!$I$2:$W$236,MATCH(LEFT($AC$1,2)&amp;$H219&amp;$I219,'Saturation Data'!$B$2:$B$236,0),MATCH(AC173,'Saturation Data'!$I$1:$V$1,0))</f>
        <v>1</v>
      </c>
      <c r="AF219" s="32">
        <f>INDEX('UEC Data'!$I$2:$W$236,MATCH(LEFT($AC$1,2)&amp;$H219&amp;$I219,'UEC Data'!$B$2:$B$236,0),MATCH(AC173,'UEC Data'!$I$1:$V$1,0))</f>
        <v>0.49822928035380482</v>
      </c>
      <c r="AG219" s="33">
        <f t="shared" si="20"/>
        <v>0.49822928035380482</v>
      </c>
      <c r="AH219" s="34">
        <f>AG219*AE174</f>
        <v>0.75361370070169564</v>
      </c>
      <c r="AI219" s="21"/>
    </row>
    <row r="220" spans="1:35" outlineLevel="1" x14ac:dyDescent="0.25">
      <c r="A220" s="30" t="s">
        <v>45</v>
      </c>
      <c r="B220" s="30" t="s">
        <v>46</v>
      </c>
      <c r="C220" s="31">
        <f>INDEX('Saturation Data'!$I$2:$W$236,MATCH(LEFT($A$1,2)&amp;$H220&amp;$I220,'Saturation Data'!$B$2:$B$236,0),MATCH(A173,'Saturation Data'!$I$1:$V$1,0))</f>
        <v>0.21970777803924474</v>
      </c>
      <c r="D220" s="32">
        <f>INDEX('UEC Data'!$I$2:$W$236,MATCH(LEFT($A$1,2)&amp;$H220&amp;$I220,'UEC Data'!$B$2:$B$236,0),MATCH(A173,'UEC Data'!$I$1:$V$1,0))</f>
        <v>8.4580000000000002E-2</v>
      </c>
      <c r="E220" s="33">
        <f t="shared" si="16"/>
        <v>1.8582883866559322E-2</v>
      </c>
      <c r="F220" s="34">
        <f>E220*C174</f>
        <v>1.0050526467425955</v>
      </c>
      <c r="G220" s="21"/>
      <c r="H220" s="30" t="s">
        <v>45</v>
      </c>
      <c r="I220" s="30" t="s">
        <v>46</v>
      </c>
      <c r="J220" s="31">
        <f>INDEX('Saturation Data'!$I$2:$W$236,MATCH(LEFT($H$1,2)&amp;$H220&amp;$I220,'Saturation Data'!$B$2:$B$236,0),MATCH(H173,'Saturation Data'!$I$1:$V$1,0))</f>
        <v>0.21970777803924474</v>
      </c>
      <c r="K220" s="32">
        <f>INDEX('UEC Data'!$I$2:$W$236,MATCH(LEFT($H$1,2)&amp;$H220&amp;$I220,'UEC Data'!$B$2:$B$236,0),MATCH(H173,'UEC Data'!$I$1:$V$1,0))</f>
        <v>5.0748000000000001E-2</v>
      </c>
      <c r="L220" s="33">
        <f t="shared" si="17"/>
        <v>1.1149730319935592E-2</v>
      </c>
      <c r="M220" s="34">
        <f>L220*J174</f>
        <v>7.96109815846332E-2</v>
      </c>
      <c r="N220" s="21"/>
      <c r="O220" s="30" t="s">
        <v>45</v>
      </c>
      <c r="P220" s="30" t="s">
        <v>46</v>
      </c>
      <c r="Q220" s="31">
        <f>INDEX('Saturation Data'!$I$2:$W$236,MATCH(LEFT($O$1,2)&amp;$H220&amp;$I220,'Saturation Data'!$B$2:$B$236,0),MATCH(O173,'Saturation Data'!$I$1:$V$1,0))</f>
        <v>0.21970777803924474</v>
      </c>
      <c r="R220" s="32">
        <f>INDEX('UEC Data'!$I$2:$W$236,MATCH(LEFT($O$1,2)&amp;$H220&amp;$I220,'UEC Data'!$B$2:$B$236,0),MATCH(O173,'UEC Data'!$I$1:$V$1,0))</f>
        <v>8.4580000000000002E-2</v>
      </c>
      <c r="S220" s="33">
        <f t="shared" si="18"/>
        <v>1.8582883866559322E-2</v>
      </c>
      <c r="T220" s="34">
        <f>S220*Q174</f>
        <v>0.12734128537725464</v>
      </c>
      <c r="U220" s="21"/>
      <c r="V220" s="30" t="s">
        <v>45</v>
      </c>
      <c r="W220" s="30" t="s">
        <v>46</v>
      </c>
      <c r="X220" s="31">
        <f>INDEX('Saturation Data'!$I$2:$W$236,MATCH(LEFT($V$1,2)&amp;$H220&amp;$I220,'Saturation Data'!$B$2:$B$236,0),MATCH(V173,'Saturation Data'!$I$1:$V$1,0))</f>
        <v>0.21970777803924474</v>
      </c>
      <c r="Y220" s="32">
        <f>INDEX('UEC Data'!$I$2:$W$236,MATCH(LEFT($V$1,2)&amp;$H220&amp;$I220,'UEC Data'!$B$2:$B$236,0),MATCH(V173,'UEC Data'!$I$1:$V$1,0))</f>
        <v>8.4580000000000002E-2</v>
      </c>
      <c r="Z220" s="33">
        <f t="shared" si="19"/>
        <v>1.8582883866559322E-2</v>
      </c>
      <c r="AA220" s="34">
        <f>Z220*X174</f>
        <v>8.7776423048616187E-2</v>
      </c>
      <c r="AB220" s="21"/>
      <c r="AC220" s="30" t="s">
        <v>45</v>
      </c>
      <c r="AD220" s="30" t="s">
        <v>46</v>
      </c>
      <c r="AE220" s="31">
        <f>INDEX('Saturation Data'!$I$2:$W$236,MATCH(LEFT($AC$1,2)&amp;$H220&amp;$I220,'Saturation Data'!$B$2:$B$236,0),MATCH(AC173,'Saturation Data'!$I$1:$V$1,0))</f>
        <v>0.21970777803924474</v>
      </c>
      <c r="AF220" s="32">
        <f>INDEX('UEC Data'!$I$2:$W$236,MATCH(LEFT($AC$1,2)&amp;$H220&amp;$I220,'UEC Data'!$B$2:$B$236,0),MATCH(AC173,'UEC Data'!$I$1:$V$1,0))</f>
        <v>5.0748000000000001E-2</v>
      </c>
      <c r="AG220" s="33">
        <f t="shared" si="20"/>
        <v>1.1149730319935592E-2</v>
      </c>
      <c r="AH220" s="34">
        <f>AG220*AE174</f>
        <v>1.6864905094027549E-2</v>
      </c>
      <c r="AI220" s="21"/>
    </row>
    <row r="221" spans="1:35" outlineLevel="1" x14ac:dyDescent="0.25">
      <c r="A221" s="30" t="s">
        <v>45</v>
      </c>
      <c r="B221" s="30" t="s">
        <v>47</v>
      </c>
      <c r="C221" s="31">
        <f>INDEX('Saturation Data'!$I$2:$W$236,MATCH(LEFT($A$1,2)&amp;$H221&amp;$I221,'Saturation Data'!$B$2:$B$236,0),MATCH(A173,'Saturation Data'!$I$1:$V$1,0))</f>
        <v>0</v>
      </c>
      <c r="D221" s="32">
        <f>INDEX('UEC Data'!$I$2:$W$236,MATCH(LEFT($A$1,2)&amp;$H221&amp;$I221,'UEC Data'!$B$2:$B$236,0),MATCH(A173,'UEC Data'!$I$1:$V$1,0))</f>
        <v>8.8910335856129327E-3</v>
      </c>
      <c r="E221" s="33">
        <f t="shared" si="16"/>
        <v>0</v>
      </c>
      <c r="F221" s="34">
        <f>E221*C174</f>
        <v>0</v>
      </c>
      <c r="G221" s="21"/>
      <c r="H221" s="30" t="s">
        <v>45</v>
      </c>
      <c r="I221" s="30" t="s">
        <v>47</v>
      </c>
      <c r="J221" s="31">
        <f>INDEX('Saturation Data'!$I$2:$W$236,MATCH(LEFT($H$1,2)&amp;$H221&amp;$I221,'Saturation Data'!$B$2:$B$236,0),MATCH(H173,'Saturation Data'!$I$1:$V$1,0))</f>
        <v>0</v>
      </c>
      <c r="K221" s="32">
        <f>INDEX('UEC Data'!$I$2:$W$236,MATCH(LEFT($H$1,2)&amp;$H221&amp;$I221,'UEC Data'!$B$2:$B$236,0),MATCH(H173,'UEC Data'!$I$1:$V$1,0))</f>
        <v>5.3346201513677595E-3</v>
      </c>
      <c r="L221" s="33">
        <f t="shared" si="17"/>
        <v>0</v>
      </c>
      <c r="M221" s="34">
        <f>L221*J174</f>
        <v>0</v>
      </c>
      <c r="N221" s="21"/>
      <c r="O221" s="30" t="s">
        <v>45</v>
      </c>
      <c r="P221" s="30" t="s">
        <v>47</v>
      </c>
      <c r="Q221" s="31">
        <f>INDEX('Saturation Data'!$I$2:$W$236,MATCH(LEFT($O$1,2)&amp;$H221&amp;$I221,'Saturation Data'!$B$2:$B$236,0),MATCH(O173,'Saturation Data'!$I$1:$V$1,0))</f>
        <v>0</v>
      </c>
      <c r="R221" s="32">
        <f>INDEX('UEC Data'!$I$2:$W$236,MATCH(LEFT($O$1,2)&amp;$H221&amp;$I221,'UEC Data'!$B$2:$B$236,0),MATCH(O173,'UEC Data'!$I$1:$V$1,0))</f>
        <v>8.8910335856129327E-3</v>
      </c>
      <c r="S221" s="33">
        <f t="shared" si="18"/>
        <v>0</v>
      </c>
      <c r="T221" s="34">
        <f>S221*Q174</f>
        <v>0</v>
      </c>
      <c r="U221" s="21"/>
      <c r="V221" s="30" t="s">
        <v>45</v>
      </c>
      <c r="W221" s="30" t="s">
        <v>47</v>
      </c>
      <c r="X221" s="31">
        <f>INDEX('Saturation Data'!$I$2:$W$236,MATCH(LEFT($V$1,2)&amp;$H221&amp;$I221,'Saturation Data'!$B$2:$B$236,0),MATCH(V173,'Saturation Data'!$I$1:$V$1,0))</f>
        <v>0</v>
      </c>
      <c r="Y221" s="32">
        <f>INDEX('UEC Data'!$I$2:$W$236,MATCH(LEFT($V$1,2)&amp;$H221&amp;$I221,'UEC Data'!$B$2:$B$236,0),MATCH(V173,'UEC Data'!$I$1:$V$1,0))</f>
        <v>1.281E-2</v>
      </c>
      <c r="Z221" s="33">
        <f t="shared" si="19"/>
        <v>0</v>
      </c>
      <c r="AA221" s="34">
        <f>Z221*X174</f>
        <v>0</v>
      </c>
      <c r="AB221" s="21"/>
      <c r="AC221" s="30" t="s">
        <v>45</v>
      </c>
      <c r="AD221" s="30" t="s">
        <v>47</v>
      </c>
      <c r="AE221" s="31">
        <f>INDEX('Saturation Data'!$I$2:$W$236,MATCH(LEFT($AC$1,2)&amp;$H221&amp;$I221,'Saturation Data'!$B$2:$B$236,0),MATCH(AC173,'Saturation Data'!$I$1:$V$1,0))</f>
        <v>0</v>
      </c>
      <c r="AF221" s="32">
        <f>INDEX('UEC Data'!$I$2:$W$236,MATCH(LEFT($AC$1,2)&amp;$H221&amp;$I221,'UEC Data'!$B$2:$B$236,0),MATCH(AC173,'UEC Data'!$I$1:$V$1,0))</f>
        <v>5.3346201513677595E-3</v>
      </c>
      <c r="AG221" s="33">
        <f t="shared" si="20"/>
        <v>0</v>
      </c>
      <c r="AH221" s="34">
        <f>AG221*AE174</f>
        <v>0</v>
      </c>
      <c r="AI221" s="21"/>
    </row>
    <row r="222" spans="1:35" outlineLevel="1" x14ac:dyDescent="0.25">
      <c r="A222" s="30" t="s">
        <v>45</v>
      </c>
      <c r="B222" s="30" t="s">
        <v>48</v>
      </c>
      <c r="C222" s="31">
        <f>INDEX('Saturation Data'!$I$2:$W$236,MATCH(LEFT($A$1,2)&amp;$H222&amp;$I222,'Saturation Data'!$B$2:$B$236,0),MATCH(A173,'Saturation Data'!$I$1:$V$1,0))</f>
        <v>0</v>
      </c>
      <c r="D222" s="32">
        <f>INDEX('UEC Data'!$I$2:$W$236,MATCH(LEFT($A$1,2)&amp;$H222&amp;$I222,'UEC Data'!$B$2:$B$236,0),MATCH(A173,'UEC Data'!$I$1:$V$1,0))</f>
        <v>6.3429411764705998E-2</v>
      </c>
      <c r="E222" s="33">
        <f t="shared" si="16"/>
        <v>0</v>
      </c>
      <c r="F222" s="34">
        <f>E222*C174</f>
        <v>0</v>
      </c>
      <c r="G222" s="21"/>
      <c r="H222" s="30" t="s">
        <v>45</v>
      </c>
      <c r="I222" s="30" t="s">
        <v>48</v>
      </c>
      <c r="J222" s="31">
        <f>INDEX('Saturation Data'!$I$2:$W$236,MATCH(LEFT($H$1,2)&amp;$H222&amp;$I222,'Saturation Data'!$B$2:$B$236,0),MATCH(H173,'Saturation Data'!$I$1:$V$1,0))</f>
        <v>0</v>
      </c>
      <c r="K222" s="32">
        <f>INDEX('UEC Data'!$I$2:$W$236,MATCH(LEFT($H$1,2)&amp;$H222&amp;$I222,'UEC Data'!$B$2:$B$236,0),MATCH(H173,'UEC Data'!$I$1:$V$1,0))</f>
        <v>3.8057647058823599E-2</v>
      </c>
      <c r="L222" s="33">
        <f t="shared" si="17"/>
        <v>0</v>
      </c>
      <c r="M222" s="34">
        <f>L222*J174</f>
        <v>0</v>
      </c>
      <c r="N222" s="21"/>
      <c r="O222" s="30" t="s">
        <v>45</v>
      </c>
      <c r="P222" s="30" t="s">
        <v>48</v>
      </c>
      <c r="Q222" s="31">
        <f>INDEX('Saturation Data'!$I$2:$W$236,MATCH(LEFT($O$1,2)&amp;$H222&amp;$I222,'Saturation Data'!$B$2:$B$236,0),MATCH(O173,'Saturation Data'!$I$1:$V$1,0))</f>
        <v>0</v>
      </c>
      <c r="R222" s="32">
        <f>INDEX('UEC Data'!$I$2:$W$236,MATCH(LEFT($O$1,2)&amp;$H222&amp;$I222,'UEC Data'!$B$2:$B$236,0),MATCH(O173,'UEC Data'!$I$1:$V$1,0))</f>
        <v>6.3429411764705998E-2</v>
      </c>
      <c r="S222" s="33">
        <f t="shared" si="18"/>
        <v>0</v>
      </c>
      <c r="T222" s="34">
        <f>S222*Q174</f>
        <v>0</v>
      </c>
      <c r="U222" s="21"/>
      <c r="V222" s="30" t="s">
        <v>45</v>
      </c>
      <c r="W222" s="30" t="s">
        <v>48</v>
      </c>
      <c r="X222" s="31">
        <f>INDEX('Saturation Data'!$I$2:$W$236,MATCH(LEFT($V$1,2)&amp;$H222&amp;$I222,'Saturation Data'!$B$2:$B$236,0),MATCH(V173,'Saturation Data'!$I$1:$V$1,0))</f>
        <v>0</v>
      </c>
      <c r="Y222" s="32">
        <f>INDEX('UEC Data'!$I$2:$W$236,MATCH(LEFT($V$1,2)&amp;$H222&amp;$I222,'UEC Data'!$B$2:$B$236,0),MATCH(V173,'UEC Data'!$I$1:$V$1,0))</f>
        <v>1.6603643333333334E-2</v>
      </c>
      <c r="Z222" s="33">
        <f t="shared" si="19"/>
        <v>0</v>
      </c>
      <c r="AA222" s="34">
        <f>Z222*X174</f>
        <v>0</v>
      </c>
      <c r="AB222" s="21"/>
      <c r="AC222" s="30" t="s">
        <v>45</v>
      </c>
      <c r="AD222" s="30" t="s">
        <v>48</v>
      </c>
      <c r="AE222" s="31">
        <f>INDEX('Saturation Data'!$I$2:$W$236,MATCH(LEFT($AC$1,2)&amp;$H222&amp;$I222,'Saturation Data'!$B$2:$B$236,0),MATCH(AC173,'Saturation Data'!$I$1:$V$1,0))</f>
        <v>0</v>
      </c>
      <c r="AF222" s="32">
        <f>INDEX('UEC Data'!$I$2:$W$236,MATCH(LEFT($AC$1,2)&amp;$H222&amp;$I222,'UEC Data'!$B$2:$B$236,0),MATCH(AC173,'UEC Data'!$I$1:$V$1,0))</f>
        <v>3.8057647058823599E-2</v>
      </c>
      <c r="AG222" s="33">
        <f t="shared" si="20"/>
        <v>0</v>
      </c>
      <c r="AH222" s="34">
        <f>AG222*AE174</f>
        <v>0</v>
      </c>
      <c r="AI222" s="21"/>
    </row>
    <row r="223" spans="1:35" outlineLevel="1" x14ac:dyDescent="0.25">
      <c r="A223" s="30" t="s">
        <v>45</v>
      </c>
      <c r="B223" s="30" t="s">
        <v>49</v>
      </c>
      <c r="C223" s="31">
        <f>INDEX('Saturation Data'!$I$2:$W$236,MATCH(LEFT($A$1,2)&amp;$H223&amp;$I223,'Saturation Data'!$B$2:$B$236,0),MATCH(A173,'Saturation Data'!$I$1:$V$1,0))</f>
        <v>0</v>
      </c>
      <c r="D223" s="32">
        <f>INDEX('UEC Data'!$I$2:$W$236,MATCH(LEFT($A$1,2)&amp;$H223&amp;$I223,'UEC Data'!$B$2:$B$236,0),MATCH(A173,'UEC Data'!$I$1:$V$1,0))</f>
        <v>4.9248E-4</v>
      </c>
      <c r="E223" s="33">
        <f t="shared" si="16"/>
        <v>0</v>
      </c>
      <c r="F223" s="34">
        <f>E223*C174</f>
        <v>0</v>
      </c>
      <c r="G223" s="21"/>
      <c r="H223" s="30" t="s">
        <v>45</v>
      </c>
      <c r="I223" s="30" t="s">
        <v>49</v>
      </c>
      <c r="J223" s="31">
        <f>INDEX('Saturation Data'!$I$2:$W$236,MATCH(LEFT($H$1,2)&amp;$H223&amp;$I223,'Saturation Data'!$B$2:$B$236,0),MATCH(H173,'Saturation Data'!$I$1:$V$1,0))</f>
        <v>0</v>
      </c>
      <c r="K223" s="32">
        <f>INDEX('UEC Data'!$I$2:$W$236,MATCH(LEFT($H$1,2)&amp;$H223&amp;$I223,'UEC Data'!$B$2:$B$236,0),MATCH(H173,'UEC Data'!$I$1:$V$1,0))</f>
        <v>2.95488E-4</v>
      </c>
      <c r="L223" s="33">
        <f t="shared" si="17"/>
        <v>0</v>
      </c>
      <c r="M223" s="34">
        <f>L223*J174</f>
        <v>0</v>
      </c>
      <c r="N223" s="21"/>
      <c r="O223" s="30" t="s">
        <v>45</v>
      </c>
      <c r="P223" s="30" t="s">
        <v>49</v>
      </c>
      <c r="Q223" s="31">
        <f>INDEX('Saturation Data'!$I$2:$W$236,MATCH(LEFT($O$1,2)&amp;$H223&amp;$I223,'Saturation Data'!$B$2:$B$236,0),MATCH(O173,'Saturation Data'!$I$1:$V$1,0))</f>
        <v>0</v>
      </c>
      <c r="R223" s="32">
        <f>INDEX('UEC Data'!$I$2:$W$236,MATCH(LEFT($O$1,2)&amp;$H223&amp;$I223,'UEC Data'!$B$2:$B$236,0),MATCH(O173,'UEC Data'!$I$1:$V$1,0))</f>
        <v>4.9248E-4</v>
      </c>
      <c r="S223" s="33">
        <f t="shared" si="18"/>
        <v>0</v>
      </c>
      <c r="T223" s="34">
        <f>S223*Q174</f>
        <v>0</v>
      </c>
      <c r="U223" s="21"/>
      <c r="V223" s="30" t="s">
        <v>45</v>
      </c>
      <c r="W223" s="30" t="s">
        <v>49</v>
      </c>
      <c r="X223" s="31">
        <f>INDEX('Saturation Data'!$I$2:$W$236,MATCH(LEFT($V$1,2)&amp;$H223&amp;$I223,'Saturation Data'!$B$2:$B$236,0),MATCH(V173,'Saturation Data'!$I$1:$V$1,0))</f>
        <v>0</v>
      </c>
      <c r="Y223" s="32">
        <f>INDEX('UEC Data'!$I$2:$W$236,MATCH(LEFT($V$1,2)&amp;$H223&amp;$I223,'UEC Data'!$B$2:$B$236,0),MATCH(V173,'UEC Data'!$I$1:$V$1,0))</f>
        <v>4.0394135114507502E-3</v>
      </c>
      <c r="Z223" s="33">
        <f t="shared" si="19"/>
        <v>0</v>
      </c>
      <c r="AA223" s="34">
        <f>Z223*X174</f>
        <v>0</v>
      </c>
      <c r="AB223" s="21"/>
      <c r="AC223" s="30" t="s">
        <v>45</v>
      </c>
      <c r="AD223" s="30" t="s">
        <v>49</v>
      </c>
      <c r="AE223" s="31">
        <f>INDEX('Saturation Data'!$I$2:$W$236,MATCH(LEFT($AC$1,2)&amp;$H223&amp;$I223,'Saturation Data'!$B$2:$B$236,0),MATCH(AC173,'Saturation Data'!$I$1:$V$1,0))</f>
        <v>0</v>
      </c>
      <c r="AF223" s="32">
        <f>INDEX('UEC Data'!$I$2:$W$236,MATCH(LEFT($AC$1,2)&amp;$H223&amp;$I223,'UEC Data'!$B$2:$B$236,0),MATCH(AC173,'UEC Data'!$I$1:$V$1,0))</f>
        <v>2.95488E-4</v>
      </c>
      <c r="AG223" s="33">
        <f t="shared" si="20"/>
        <v>0</v>
      </c>
      <c r="AH223" s="34">
        <f>AG223*AE174</f>
        <v>0</v>
      </c>
      <c r="AI223" s="21"/>
    </row>
    <row r="224" spans="1:35" outlineLevel="1" x14ac:dyDescent="0.25">
      <c r="A224" s="30" t="s">
        <v>45</v>
      </c>
      <c r="B224" s="30" t="s">
        <v>50</v>
      </c>
      <c r="C224" s="31">
        <f>INDEX('Saturation Data'!$I$2:$W$236,MATCH(LEFT($A$1,2)&amp;$H224&amp;$I224,'Saturation Data'!$B$2:$B$236,0),MATCH(A173,'Saturation Data'!$I$1:$V$1,0))</f>
        <v>0</v>
      </c>
      <c r="D224" s="32">
        <f>INDEX('UEC Data'!$I$2:$W$236,MATCH(LEFT($A$1,2)&amp;$H224&amp;$I224,'UEC Data'!$B$2:$B$236,0),MATCH(A173,'UEC Data'!$I$1:$V$1,0))</f>
        <v>9.4666938403506675E-3</v>
      </c>
      <c r="E224" s="33">
        <f t="shared" si="16"/>
        <v>0</v>
      </c>
      <c r="F224" s="34">
        <f>E224*C174</f>
        <v>0</v>
      </c>
      <c r="G224" s="21"/>
      <c r="H224" s="30" t="s">
        <v>45</v>
      </c>
      <c r="I224" s="30" t="s">
        <v>50</v>
      </c>
      <c r="J224" s="31">
        <f>INDEX('Saturation Data'!$I$2:$W$236,MATCH(LEFT($H$1,2)&amp;$H224&amp;$I224,'Saturation Data'!$B$2:$B$236,0),MATCH(H173,'Saturation Data'!$I$1:$V$1,0))</f>
        <v>0</v>
      </c>
      <c r="K224" s="32">
        <f>INDEX('UEC Data'!$I$2:$W$236,MATCH(LEFT($H$1,2)&amp;$H224&amp;$I224,'UEC Data'!$B$2:$B$236,0),MATCH(H173,'UEC Data'!$I$1:$V$1,0))</f>
        <v>5.6800163042104003E-3</v>
      </c>
      <c r="L224" s="33">
        <f t="shared" si="17"/>
        <v>0</v>
      </c>
      <c r="M224" s="34">
        <f>L224*J174</f>
        <v>0</v>
      </c>
      <c r="N224" s="21"/>
      <c r="O224" s="30" t="s">
        <v>45</v>
      </c>
      <c r="P224" s="30" t="s">
        <v>50</v>
      </c>
      <c r="Q224" s="31">
        <f>INDEX('Saturation Data'!$I$2:$W$236,MATCH(LEFT($O$1,2)&amp;$H224&amp;$I224,'Saturation Data'!$B$2:$B$236,0),MATCH(O173,'Saturation Data'!$I$1:$V$1,0))</f>
        <v>0</v>
      </c>
      <c r="R224" s="32">
        <f>INDEX('UEC Data'!$I$2:$W$236,MATCH(LEFT($O$1,2)&amp;$H224&amp;$I224,'UEC Data'!$B$2:$B$236,0),MATCH(O173,'UEC Data'!$I$1:$V$1,0))</f>
        <v>9.4666938403506675E-3</v>
      </c>
      <c r="S224" s="33">
        <f t="shared" si="18"/>
        <v>0</v>
      </c>
      <c r="T224" s="34">
        <f>S224*Q174</f>
        <v>0</v>
      </c>
      <c r="U224" s="21"/>
      <c r="V224" s="30" t="s">
        <v>45</v>
      </c>
      <c r="W224" s="30" t="s">
        <v>50</v>
      </c>
      <c r="X224" s="31">
        <f>INDEX('Saturation Data'!$I$2:$W$236,MATCH(LEFT($V$1,2)&amp;$H224&amp;$I224,'Saturation Data'!$B$2:$B$236,0),MATCH(V173,'Saturation Data'!$I$1:$V$1,0))</f>
        <v>0</v>
      </c>
      <c r="Y224" s="32">
        <f>INDEX('UEC Data'!$I$2:$W$236,MATCH(LEFT($V$1,2)&amp;$H224&amp;$I224,'UEC Data'!$B$2:$B$236,0),MATCH(V173,'UEC Data'!$I$1:$V$1,0))</f>
        <v>1.3111491390551001E-2</v>
      </c>
      <c r="Z224" s="33">
        <f t="shared" si="19"/>
        <v>0</v>
      </c>
      <c r="AA224" s="34">
        <f>Z224*X174</f>
        <v>0</v>
      </c>
      <c r="AB224" s="21"/>
      <c r="AC224" s="30" t="s">
        <v>45</v>
      </c>
      <c r="AD224" s="30" t="s">
        <v>50</v>
      </c>
      <c r="AE224" s="31">
        <f>INDEX('Saturation Data'!$I$2:$W$236,MATCH(LEFT($AC$1,2)&amp;$H224&amp;$I224,'Saturation Data'!$B$2:$B$236,0),MATCH(AC173,'Saturation Data'!$I$1:$V$1,0))</f>
        <v>0</v>
      </c>
      <c r="AF224" s="32">
        <f>INDEX('UEC Data'!$I$2:$W$236,MATCH(LEFT($AC$1,2)&amp;$H224&amp;$I224,'UEC Data'!$B$2:$B$236,0),MATCH(AC173,'UEC Data'!$I$1:$V$1,0))</f>
        <v>5.6800163042104003E-3</v>
      </c>
      <c r="AG224" s="33">
        <f t="shared" si="20"/>
        <v>0</v>
      </c>
      <c r="AH224" s="34">
        <f>AG224*AE174</f>
        <v>0</v>
      </c>
      <c r="AI224" s="21"/>
    </row>
    <row r="225" spans="1:35" outlineLevel="1" x14ac:dyDescent="0.25">
      <c r="A225" s="30" t="s">
        <v>45</v>
      </c>
      <c r="B225" t="s">
        <v>185</v>
      </c>
      <c r="C225" s="31">
        <f>INDEX('Saturation Data'!$I$2:$W$236,MATCH(LEFT($A$1,2)&amp;$H225&amp;$I225,'Saturation Data'!$B$2:$B$236,0),MATCH(A173,'Saturation Data'!$I$1:$V$1,0))</f>
        <v>0.70439020013223397</v>
      </c>
      <c r="D225" s="32">
        <f>INDEX('UEC Data'!$I$2:$W$236,MATCH(LEFT($A$1,2)&amp;$H225&amp;$I225,'UEC Data'!$B$2:$B$236,0),MATCH(A173,'UEC Data'!$I$1:$V$1,0))</f>
        <v>0.18024003300256342</v>
      </c>
      <c r="E225" s="33">
        <f t="shared" si="16"/>
        <v>0.12695931291851609</v>
      </c>
      <c r="F225" s="34">
        <f>E225*C174</f>
        <v>6.8665764901538759</v>
      </c>
      <c r="G225" s="21"/>
      <c r="H225" s="30" t="s">
        <v>45</v>
      </c>
      <c r="I225" t="s">
        <v>185</v>
      </c>
      <c r="J225" s="31">
        <f>INDEX('Saturation Data'!$I$2:$W$236,MATCH(LEFT($H$1,2)&amp;$H225&amp;$I225,'Saturation Data'!$B$2:$B$236,0),MATCH(H173,'Saturation Data'!$I$1:$V$1,0))</f>
        <v>0.70439020013223397</v>
      </c>
      <c r="K225" s="32">
        <f>INDEX('UEC Data'!$I$2:$W$236,MATCH(LEFT($H$1,2)&amp;$H225&amp;$I225,'UEC Data'!$B$2:$B$236,0),MATCH(H173,'UEC Data'!$I$1:$V$1,0))</f>
        <v>2.8433665408741888E-2</v>
      </c>
      <c r="L225" s="33">
        <f t="shared" si="17"/>
        <v>2.0028395267756675E-2</v>
      </c>
      <c r="M225" s="34">
        <f>L225*J174</f>
        <v>0.14300616795907778</v>
      </c>
      <c r="N225" s="21"/>
      <c r="O225" s="30" t="s">
        <v>45</v>
      </c>
      <c r="P225" t="s">
        <v>185</v>
      </c>
      <c r="Q225" s="31">
        <f>INDEX('Saturation Data'!$I$2:$W$236,MATCH(LEFT($O$1,2)&amp;$H225&amp;$I225,'Saturation Data'!$B$2:$B$236,0),MATCH(O173,'Saturation Data'!$I$1:$V$1,0))</f>
        <v>0.70439020013223397</v>
      </c>
      <c r="R225" s="32">
        <f>INDEX('UEC Data'!$I$2:$W$236,MATCH(LEFT($O$1,2)&amp;$H225&amp;$I225,'UEC Data'!$B$2:$B$236,0),MATCH(O173,'UEC Data'!$I$1:$V$1,0))</f>
        <v>3.4671817030858761E-2</v>
      </c>
      <c r="S225" s="33">
        <f t="shared" si="18"/>
        <v>2.4422488137314801E-2</v>
      </c>
      <c r="T225" s="34">
        <f>S225*Q174</f>
        <v>0.16735782528959239</v>
      </c>
      <c r="U225" s="21"/>
      <c r="V225" s="30" t="s">
        <v>45</v>
      </c>
      <c r="W225" t="s">
        <v>185</v>
      </c>
      <c r="X225" s="31">
        <f>INDEX('Saturation Data'!$I$2:$W$236,MATCH(LEFT($V$1,2)&amp;$H225&amp;$I225,'Saturation Data'!$B$2:$B$236,0),MATCH(V173,'Saturation Data'!$I$1:$V$1,0))</f>
        <v>0.70439020013223397</v>
      </c>
      <c r="Y225" s="32">
        <f>INDEX('UEC Data'!$I$2:$W$236,MATCH(LEFT($V$1,2)&amp;$H225&amp;$I225,'UEC Data'!$B$2:$B$236,0),MATCH(V173,'UEC Data'!$I$1:$V$1,0))</f>
        <v>4.155568718959992E-2</v>
      </c>
      <c r="Z225" s="33">
        <f t="shared" si="19"/>
        <v>2.9271418816114798E-2</v>
      </c>
      <c r="AA225" s="34">
        <f>Z225*X174</f>
        <v>0.1382638162992641</v>
      </c>
      <c r="AB225" s="21"/>
      <c r="AC225" s="30" t="s">
        <v>45</v>
      </c>
      <c r="AD225" t="s">
        <v>185</v>
      </c>
      <c r="AE225" s="31">
        <f>INDEX('Saturation Data'!$I$2:$W$236,MATCH(LEFT($AC$1,2)&amp;$H225&amp;$I225,'Saturation Data'!$B$2:$B$236,0),MATCH(AC173,'Saturation Data'!$I$1:$V$1,0))</f>
        <v>0.70439020013223397</v>
      </c>
      <c r="AF225" s="32">
        <f>INDEX('UEC Data'!$I$2:$W$236,MATCH(LEFT($AC$1,2)&amp;$H225&amp;$I225,'UEC Data'!$B$2:$B$236,0),MATCH(AC173,'UEC Data'!$I$1:$V$1,0))</f>
        <v>1.168390618494379E-2</v>
      </c>
      <c r="AG225" s="33">
        <f t="shared" si="20"/>
        <v>8.2300290159388022E-3</v>
      </c>
      <c r="AH225" s="34">
        <f>AG225*AE174</f>
        <v>1.244861124817794E-2</v>
      </c>
      <c r="AI225" s="21"/>
    </row>
    <row r="226" spans="1:35" outlineLevel="1" x14ac:dyDescent="0.25">
      <c r="A226" s="30" t="s">
        <v>45</v>
      </c>
      <c r="B226" s="30" t="s">
        <v>51</v>
      </c>
      <c r="C226" s="31">
        <f>INDEX('Saturation Data'!$I$2:$W$236,MATCH(LEFT($A$1,2)&amp;$H226&amp;$I226,'Saturation Data'!$B$2:$B$236,0),MATCH(A173,'Saturation Data'!$I$1:$V$1,0))</f>
        <v>1</v>
      </c>
      <c r="D226" s="32">
        <f>INDEX('UEC Data'!$I$2:$W$236,MATCH(LEFT($A$1,2)&amp;$H226&amp;$I226,'UEC Data'!$B$2:$B$236,0),MATCH(A173,'UEC Data'!$I$1:$V$1,0))</f>
        <v>0.79284097423948896</v>
      </c>
      <c r="E226" s="33">
        <f t="shared" si="16"/>
        <v>0.79284097423948896</v>
      </c>
      <c r="F226" s="34">
        <f>E226*C174</f>
        <v>42.88069200278089</v>
      </c>
      <c r="G226" s="21"/>
      <c r="H226" s="30" t="s">
        <v>45</v>
      </c>
      <c r="I226" s="30" t="s">
        <v>51</v>
      </c>
      <c r="J226" s="31">
        <f>INDEX('Saturation Data'!$I$2:$W$236,MATCH(LEFT($H$1,2)&amp;$H226&amp;$I226,'Saturation Data'!$B$2:$B$236,0),MATCH(H173,'Saturation Data'!$I$1:$V$1,0))</f>
        <v>1</v>
      </c>
      <c r="K226" s="32">
        <f>INDEX('UEC Data'!$I$2:$W$236,MATCH(LEFT($H$1,2)&amp;$H226&amp;$I226,'UEC Data'!$B$2:$B$236,0),MATCH(H173,'UEC Data'!$I$1:$V$1,0))</f>
        <v>0.74207027063810926</v>
      </c>
      <c r="L226" s="33">
        <f t="shared" si="17"/>
        <v>0.74207027063810926</v>
      </c>
      <c r="M226" s="34">
        <f>L226*J174</f>
        <v>5.2985086594108362</v>
      </c>
      <c r="N226" s="21"/>
      <c r="O226" s="30" t="s">
        <v>45</v>
      </c>
      <c r="P226" s="30" t="s">
        <v>51</v>
      </c>
      <c r="Q226" s="31">
        <f>INDEX('Saturation Data'!$I$2:$W$236,MATCH(LEFT($O$1,2)&amp;$H226&amp;$I226,'Saturation Data'!$B$2:$B$236,0),MATCH(O173,'Saturation Data'!$I$1:$V$1,0))</f>
        <v>1</v>
      </c>
      <c r="R226" s="32">
        <f>INDEX('UEC Data'!$I$2:$W$236,MATCH(LEFT($O$1,2)&amp;$H226&amp;$I226,'UEC Data'!$B$2:$B$236,0),MATCH(O173,'UEC Data'!$I$1:$V$1,0))</f>
        <v>0.79284097423948896</v>
      </c>
      <c r="S226" s="33">
        <f t="shared" si="18"/>
        <v>0.79284097423948896</v>
      </c>
      <c r="T226" s="34">
        <f>S226*Q174</f>
        <v>5.4330312498532916</v>
      </c>
      <c r="U226" s="21"/>
      <c r="V226" s="30" t="s">
        <v>45</v>
      </c>
      <c r="W226" s="30" t="s">
        <v>51</v>
      </c>
      <c r="X226" s="31">
        <f>INDEX('Saturation Data'!$I$2:$W$236,MATCH(LEFT($V$1,2)&amp;$H226&amp;$I226,'Saturation Data'!$B$2:$B$236,0),MATCH(V173,'Saturation Data'!$I$1:$V$1,0))</f>
        <v>1</v>
      </c>
      <c r="Y226" s="32">
        <f>INDEX('UEC Data'!$I$2:$W$236,MATCH(LEFT($V$1,2)&amp;$H226&amp;$I226,'UEC Data'!$B$2:$B$236,0),MATCH(V173,'UEC Data'!$I$1:$V$1,0))</f>
        <v>0.68641063422948079</v>
      </c>
      <c r="Z226" s="33">
        <f t="shared" si="19"/>
        <v>0.68641063422948079</v>
      </c>
      <c r="AA226" s="34">
        <f>Z226*X174</f>
        <v>3.2422669510204201</v>
      </c>
      <c r="AB226" s="21"/>
      <c r="AC226" s="30" t="s">
        <v>45</v>
      </c>
      <c r="AD226" s="30" t="s">
        <v>51</v>
      </c>
      <c r="AE226" s="31">
        <f>INDEX('Saturation Data'!$I$2:$W$236,MATCH(LEFT($AC$1,2)&amp;$H226&amp;$I226,'Saturation Data'!$B$2:$B$236,0),MATCH(AC173,'Saturation Data'!$I$1:$V$1,0))</f>
        <v>1</v>
      </c>
      <c r="AF226" s="32">
        <f>INDEX('UEC Data'!$I$2:$W$236,MATCH(LEFT($AC$1,2)&amp;$H226&amp;$I226,'UEC Data'!$B$2:$B$236,0),MATCH(AC173,'UEC Data'!$I$1:$V$1,0))</f>
        <v>0.74207027063810926</v>
      </c>
      <c r="AG226" s="33">
        <f t="shared" si="20"/>
        <v>0.74207027063810926</v>
      </c>
      <c r="AH226" s="34">
        <f>AG226*AE174</f>
        <v>1.1224437119375408</v>
      </c>
      <c r="AI226" s="21"/>
    </row>
    <row r="227" spans="1:35" ht="14.4" outlineLevel="1" thickBot="1" x14ac:dyDescent="0.3">
      <c r="A227" s="30" t="s">
        <v>187</v>
      </c>
      <c r="B227" t="s">
        <v>186</v>
      </c>
      <c r="C227" s="31">
        <f>INDEX('Saturation Data'!$I$2:$W$236,MATCH(LEFT($A$1,2)&amp;$H227&amp;$I227,'Saturation Data'!$B$2:$B$236,0),MATCH(A173,'Saturation Data'!$I$1:$V$1,0))</f>
        <v>1.2539386534627998E-2</v>
      </c>
      <c r="D227" s="32">
        <f>INDEX('UEC Data'!$I$2:$W$236,MATCH(LEFT($A$1,2)&amp;$H227&amp;$I227,'UEC Data'!$B$2:$B$236,0),MATCH(A173,'UEC Data'!$I$1:$V$1,0))</f>
        <v>-12.211104732791547</v>
      </c>
      <c r="E227" s="33">
        <f t="shared" si="16"/>
        <v>-0.15311976225929855</v>
      </c>
      <c r="F227" s="34">
        <f>E227*C174</f>
        <v>-8.2814606942812929</v>
      </c>
      <c r="G227" s="21"/>
      <c r="H227" s="30" t="s">
        <v>187</v>
      </c>
      <c r="I227" t="s">
        <v>186</v>
      </c>
      <c r="J227" s="31">
        <f>INDEX('Saturation Data'!$I$2:$W$236,MATCH(LEFT($H$1,2)&amp;$H227&amp;$I227,'Saturation Data'!$B$2:$B$236,0),MATCH(H173,'Saturation Data'!$I$1:$V$1,0))</f>
        <v>8.6036924179960575E-3</v>
      </c>
      <c r="K227" s="32">
        <f>INDEX('UEC Data'!$I$2:$W$236,MATCH(LEFT($H$1,2)&amp;$H227&amp;$I227,'UEC Data'!$B$2:$B$236,0),MATCH(H173,'UEC Data'!$I$1:$V$1,0))</f>
        <v>-8.2147010466253594</v>
      </c>
      <c r="L227" s="33">
        <f t="shared" si="17"/>
        <v>-7.0676761110954889E-2</v>
      </c>
      <c r="M227" s="34">
        <f>L227*J174</f>
        <v>-0.50464416320503902</v>
      </c>
      <c r="N227" s="21"/>
      <c r="O227" s="30" t="s">
        <v>187</v>
      </c>
      <c r="P227" t="s">
        <v>186</v>
      </c>
      <c r="Q227" s="31">
        <f>INDEX('Saturation Data'!$I$2:$W$236,MATCH(LEFT($O$1,2)&amp;$H227&amp;$I227,'Saturation Data'!$B$2:$B$236,0),MATCH(O173,'Saturation Data'!$I$1:$V$1,0))</f>
        <v>2.3870417732310316E-3</v>
      </c>
      <c r="R227" s="32">
        <f>INDEX('UEC Data'!$I$2:$W$236,MATCH(LEFT($O$1,2)&amp;$H227&amp;$I227,'UEC Data'!$B$2:$B$236,0),MATCH(O173,'UEC Data'!$I$1:$V$1,0))</f>
        <v>-5.2893042715306349</v>
      </c>
      <c r="S227" s="33">
        <f t="shared" si="18"/>
        <v>-1.2625790247472957E-2</v>
      </c>
      <c r="T227" s="34">
        <f>S227*Q174</f>
        <v>-8.6519636594731539E-2</v>
      </c>
      <c r="U227" s="21"/>
      <c r="V227" s="30" t="s">
        <v>187</v>
      </c>
      <c r="W227" t="s">
        <v>186</v>
      </c>
      <c r="X227" s="31">
        <f>INDEX('Saturation Data'!$I$2:$W$236,MATCH(LEFT($V$1,2)&amp;$H227&amp;$I227,'Saturation Data'!$B$2:$B$236,0),MATCH(V173,'Saturation Data'!$I$1:$V$1,0))</f>
        <v>4.7179702243656954E-3</v>
      </c>
      <c r="Y227" s="32">
        <f>INDEX('UEC Data'!$I$2:$W$236,MATCH(LEFT($V$1,2)&amp;$H227&amp;$I227,'UEC Data'!$B$2:$B$236,0),MATCH(V173,'UEC Data'!$I$1:$V$1,0))</f>
        <v>-6.5157281487784182</v>
      </c>
      <c r="Z227" s="33">
        <f t="shared" si="19"/>
        <v>-3.074101139599799E-2</v>
      </c>
      <c r="AA227" s="34">
        <f>Z227*X174</f>
        <v>-0.14520545038185487</v>
      </c>
      <c r="AB227" s="21"/>
      <c r="AC227" s="30" t="s">
        <v>187</v>
      </c>
      <c r="AD227" t="s">
        <v>186</v>
      </c>
      <c r="AE227" s="31">
        <f>INDEX('Saturation Data'!$I$2:$W$236,MATCH(LEFT($AC$1,2)&amp;$H227&amp;$I227,'Saturation Data'!$B$2:$B$236,0),MATCH(AC173,'Saturation Data'!$I$1:$V$1,0))</f>
        <v>7.457717405779731E-3</v>
      </c>
      <c r="AF227" s="32">
        <f>INDEX('UEC Data'!$I$2:$W$236,MATCH(LEFT($AC$1,2)&amp;$H227&amp;$I227,'UEC Data'!$B$2:$B$236,0),MATCH(AC173,'UEC Data'!$I$1:$V$1,0))</f>
        <v>-57.904678277214551</v>
      </c>
      <c r="AG227" s="33">
        <f t="shared" si="20"/>
        <v>-0.43183672706405846</v>
      </c>
      <c r="AH227" s="34">
        <f>AG227*AE174</f>
        <v>-0.65318937849367587</v>
      </c>
      <c r="AI227" s="21"/>
    </row>
    <row r="228" spans="1:35" ht="15" outlineLevel="1" thickTop="1" thickBot="1" x14ac:dyDescent="0.3">
      <c r="A228" s="36" t="s">
        <v>52</v>
      </c>
      <c r="B228" s="36"/>
      <c r="C228" s="36"/>
      <c r="D228" s="40"/>
      <c r="E228" s="40">
        <f>SUM(E181:E227)</f>
        <v>13.10176385458835</v>
      </c>
      <c r="F228" s="40">
        <f>SUM(F181:F227)</f>
        <v>708.60704579587832</v>
      </c>
      <c r="G228" s="21"/>
      <c r="H228" s="36" t="s">
        <v>52</v>
      </c>
      <c r="I228" s="36"/>
      <c r="J228" s="36"/>
      <c r="K228" s="40"/>
      <c r="L228" s="40">
        <f>SUM(L181:L227)</f>
        <v>11.963442029146204</v>
      </c>
      <c r="M228" s="40">
        <f>SUM(M181:M227)</f>
        <v>85.421022369327289</v>
      </c>
      <c r="N228" s="21"/>
      <c r="O228" s="36" t="s">
        <v>52</v>
      </c>
      <c r="P228" s="36"/>
      <c r="Q228" s="36"/>
      <c r="R228" s="40"/>
      <c r="S228" s="40">
        <f>SUM(S181:S227)</f>
        <v>14.416958396277572</v>
      </c>
      <c r="T228" s="40">
        <f>SUM(T181:T227)</f>
        <v>98.793816212569737</v>
      </c>
      <c r="U228" s="21"/>
      <c r="V228" s="36" t="s">
        <v>52</v>
      </c>
      <c r="W228" s="36"/>
      <c r="X228" s="36"/>
      <c r="Y228" s="40"/>
      <c r="Z228" s="40">
        <f>SUM(Z181:Z227)</f>
        <v>13.779335364620543</v>
      </c>
      <c r="AA228" s="40">
        <f>SUM(AA181:AA227)</f>
        <v>65.086817470254886</v>
      </c>
      <c r="AB228" s="21"/>
      <c r="AC228" s="36" t="s">
        <v>52</v>
      </c>
      <c r="AD228" s="36"/>
      <c r="AE228" s="36"/>
      <c r="AF228" s="40"/>
      <c r="AG228" s="40">
        <f>SUM(AG181:AG227)</f>
        <v>11.559839627868831</v>
      </c>
      <c r="AH228" s="40">
        <f>SUM(AH181:AH227)</f>
        <v>17.485229923239327</v>
      </c>
      <c r="AI228" s="21"/>
    </row>
    <row r="229" spans="1:35" ht="14.4" outlineLevel="1" thickTop="1" x14ac:dyDescent="0.25">
      <c r="G229" s="21"/>
      <c r="N229" s="21"/>
      <c r="U229" s="21"/>
      <c r="AB229" s="21"/>
      <c r="AI229" s="21"/>
    </row>
    <row r="230" spans="1:35" ht="15.6" thickBot="1" x14ac:dyDescent="0.3">
      <c r="A230" s="95" t="s">
        <v>57</v>
      </c>
      <c r="B230" s="95"/>
      <c r="C230" s="95"/>
      <c r="D230" s="95"/>
      <c r="E230" s="95"/>
      <c r="F230" s="95"/>
      <c r="G230" s="21"/>
      <c r="H230" s="95" t="s">
        <v>57</v>
      </c>
      <c r="I230" s="95"/>
      <c r="J230" s="95"/>
      <c r="K230" s="95"/>
      <c r="L230" s="95"/>
      <c r="M230" s="95"/>
      <c r="N230" s="21"/>
      <c r="O230" s="95" t="s">
        <v>57</v>
      </c>
      <c r="P230" s="95"/>
      <c r="Q230" s="95"/>
      <c r="R230" s="95"/>
      <c r="S230" s="95"/>
      <c r="T230" s="95"/>
      <c r="U230" s="21"/>
      <c r="V230" s="95" t="s">
        <v>57</v>
      </c>
      <c r="W230" s="95"/>
      <c r="X230" s="95"/>
      <c r="Y230" s="95"/>
      <c r="Z230" s="95"/>
      <c r="AA230" s="95"/>
      <c r="AB230" s="21"/>
      <c r="AC230" s="95" t="s">
        <v>57</v>
      </c>
      <c r="AD230" s="95"/>
      <c r="AE230" s="95"/>
      <c r="AF230" s="95"/>
      <c r="AG230" s="95"/>
      <c r="AH230" s="95"/>
      <c r="AI230" s="21"/>
    </row>
    <row r="231" spans="1:35" ht="14.4" outlineLevel="1" thickTop="1" x14ac:dyDescent="0.25">
      <c r="A231" s="1"/>
      <c r="B231" s="22" t="s">
        <v>164</v>
      </c>
      <c r="C231" s="23">
        <f>INDEX('Control Total'!$E:$E,MATCH(LEFT(A1,2)&amp;A230,'Control Total'!$A:$A,0))/1000000</f>
        <v>10.277063580876085</v>
      </c>
      <c r="D231" s="24"/>
      <c r="E231" s="1"/>
      <c r="F231" s="1"/>
      <c r="G231" s="21"/>
      <c r="H231" s="1"/>
      <c r="I231" s="22" t="s">
        <v>164</v>
      </c>
      <c r="J231" s="23">
        <f>INDEX('Control Total'!$E:$E,MATCH(LEFT($H$1,2)&amp;H230,'Control Total'!$A:$A,0))/1000000</f>
        <v>1.5106338057145556</v>
      </c>
      <c r="K231" s="24"/>
      <c r="L231" s="1"/>
      <c r="M231" s="1"/>
      <c r="N231" s="21"/>
      <c r="O231" s="1"/>
      <c r="P231" s="22" t="s">
        <v>164</v>
      </c>
      <c r="Q231" s="23">
        <f>INDEX('Control Total'!$E:$E,MATCH(LEFT(O1,2)&amp;O230,'Control Total'!$A:$A,0))/1000000</f>
        <v>1.5248835412819262</v>
      </c>
      <c r="R231" s="24"/>
      <c r="S231" s="1"/>
      <c r="T231" s="1"/>
      <c r="U231" s="21"/>
      <c r="V231" s="1"/>
      <c r="W231" s="22" t="s">
        <v>164</v>
      </c>
      <c r="X231" s="23">
        <f>INDEX('Control Total'!$E:$E,MATCH(LEFT(V1,2)&amp;V230,'Control Total'!$A:$A,0))/1000000</f>
        <v>0.6562469772007159</v>
      </c>
      <c r="Y231" s="24"/>
      <c r="Z231" s="1"/>
      <c r="AA231" s="1"/>
      <c r="AB231" s="21"/>
      <c r="AC231" s="1"/>
      <c r="AD231" s="22" t="s">
        <v>164</v>
      </c>
      <c r="AE231" s="23">
        <f>INDEX('Control Total'!$E:$E,MATCH(LEFT(AC1,2)&amp;AC230,'Control Total'!$A:$A,0))/1000000</f>
        <v>0.29507285894754715</v>
      </c>
      <c r="AF231" s="24"/>
      <c r="AG231" s="1"/>
      <c r="AH231" s="1"/>
      <c r="AI231" s="21"/>
    </row>
    <row r="232" spans="1:35" outlineLevel="1" x14ac:dyDescent="0.25">
      <c r="A232" s="1"/>
      <c r="B232" s="25" t="s">
        <v>165</v>
      </c>
      <c r="C232" s="23">
        <f>INDEX('Control Total'!$F:$F,MATCH(LEFT(A1,2)&amp;A230,'Control Total'!$A:$A,0))</f>
        <v>42.947994092199508</v>
      </c>
      <c r="D232" s="1"/>
      <c r="E232" s="1"/>
      <c r="F232" s="1"/>
      <c r="G232" s="21"/>
      <c r="H232" s="1"/>
      <c r="I232" s="25" t="s">
        <v>165</v>
      </c>
      <c r="J232" s="23">
        <f>INDEX('Control Total'!$F:$F,MATCH(LEFT($H$1,2)&amp;H230,'Control Total'!$A:$A,0))</f>
        <v>39.758413849753623</v>
      </c>
      <c r="K232" s="1"/>
      <c r="L232" s="1"/>
      <c r="M232" s="1"/>
      <c r="N232" s="21"/>
      <c r="O232" s="1"/>
      <c r="P232" s="25" t="s">
        <v>165</v>
      </c>
      <c r="Q232" s="23">
        <f>INDEX('Control Total'!$F:$F,MATCH(LEFT(O1,2)&amp;O230,'Control Total'!$A:$A,0))</f>
        <v>43.620591335074295</v>
      </c>
      <c r="R232" s="1"/>
      <c r="S232" s="1"/>
      <c r="T232" s="1"/>
      <c r="U232" s="21"/>
      <c r="V232" s="1"/>
      <c r="W232" s="25" t="s">
        <v>165</v>
      </c>
      <c r="X232" s="23">
        <f>INDEX('Control Total'!$F:$F,MATCH(LEFT(V1,2)&amp;V230,'Control Total'!$A:$A,0))</f>
        <v>42.729026275831139</v>
      </c>
      <c r="Y232" s="1"/>
      <c r="Z232" s="1"/>
      <c r="AA232" s="1"/>
      <c r="AB232" s="21"/>
      <c r="AC232" s="1"/>
      <c r="AD232" s="25" t="s">
        <v>165</v>
      </c>
      <c r="AE232" s="23">
        <f>INDEX('Control Total'!$F:$F,MATCH(LEFT(AC1,2)&amp;AC230,'Control Total'!$A:$A,0))</f>
        <v>43.047709110152759</v>
      </c>
      <c r="AF232" s="1"/>
      <c r="AG232" s="1"/>
      <c r="AH232" s="1"/>
      <c r="AI232" s="21"/>
    </row>
    <row r="233" spans="1:35" outlineLevel="1" x14ac:dyDescent="0.25">
      <c r="A233" s="1"/>
      <c r="B233" s="22" t="s">
        <v>166</v>
      </c>
      <c r="C233" s="23">
        <f>INDEX('Control Total'!$D:$D,MATCH(LEFT(A1,2)&amp;A230,'Control Total'!$A:$A,0))/1000</f>
        <v>441.37926595662486</v>
      </c>
      <c r="D233" s="24"/>
      <c r="E233" s="1"/>
      <c r="F233" s="1"/>
      <c r="G233" s="21"/>
      <c r="H233" s="1"/>
      <c r="I233" s="22" t="s">
        <v>166</v>
      </c>
      <c r="J233" s="23">
        <f>INDEX('Control Total'!$D:$D,MATCH(LEFT($H$1,2)&amp;H230,'Control Total'!$A:$A,0))/1000</f>
        <v>60.060404023027615</v>
      </c>
      <c r="K233" s="24"/>
      <c r="L233" s="1"/>
      <c r="M233" s="1"/>
      <c r="N233" s="21"/>
      <c r="O233" s="1"/>
      <c r="P233" s="22" t="s">
        <v>166</v>
      </c>
      <c r="Q233" s="23">
        <f>INDEX('Control Total'!$D:$D,MATCH(LEFT(O1,2)&amp;O230,'Control Total'!$A:$A,0))/1000</f>
        <v>66.5163217878398</v>
      </c>
      <c r="R233" s="24"/>
      <c r="S233" s="1"/>
      <c r="T233" s="1"/>
      <c r="U233" s="21"/>
      <c r="V233" s="1"/>
      <c r="W233" s="22" t="s">
        <v>166</v>
      </c>
      <c r="X233" s="23">
        <f>INDEX('Control Total'!$D:$D,MATCH(LEFT(V1,2)&amp;V230,'Control Total'!$A:$A,0))/1000</f>
        <v>28.04079433224415</v>
      </c>
      <c r="Y233" s="24"/>
      <c r="Z233" s="1"/>
      <c r="AA233" s="1"/>
      <c r="AB233" s="21"/>
      <c r="AC233" s="1"/>
      <c r="AD233" s="22" t="s">
        <v>166</v>
      </c>
      <c r="AE233" s="23">
        <f>INDEX('Control Total'!$D:$D,MATCH(LEFT(AC1,2)&amp;AC230,'Control Total'!$A:$A,0))/1000</f>
        <v>12.702210598275146</v>
      </c>
      <c r="AF233" s="24"/>
      <c r="AG233" s="1"/>
      <c r="AH233" s="1"/>
      <c r="AI233" s="21"/>
    </row>
    <row r="234" spans="1:35" outlineLevel="1" x14ac:dyDescent="0.25">
      <c r="A234" s="1"/>
      <c r="B234" s="25"/>
      <c r="C234" s="26"/>
      <c r="D234" s="1"/>
      <c r="E234" s="1"/>
      <c r="F234" s="1"/>
      <c r="G234" s="21"/>
      <c r="H234" s="1"/>
      <c r="I234" s="25"/>
      <c r="J234" s="26"/>
      <c r="K234" s="1"/>
      <c r="L234" s="1"/>
      <c r="M234" s="1"/>
      <c r="N234" s="21"/>
      <c r="O234" s="1"/>
      <c r="P234" s="25"/>
      <c r="Q234" s="26"/>
      <c r="R234" s="1"/>
      <c r="S234" s="1"/>
      <c r="T234" s="1"/>
      <c r="U234" s="21"/>
      <c r="V234" s="1"/>
      <c r="W234" s="25"/>
      <c r="X234" s="26"/>
      <c r="Y234" s="1"/>
      <c r="Z234" s="1"/>
      <c r="AA234" s="1"/>
      <c r="AB234" s="21"/>
      <c r="AC234" s="1"/>
      <c r="AD234" s="25"/>
      <c r="AE234" s="26"/>
      <c r="AF234" s="1"/>
      <c r="AG234" s="1"/>
      <c r="AH234" s="1"/>
      <c r="AI234" s="21"/>
    </row>
    <row r="235" spans="1:35" ht="15.6" customHeight="1" outlineLevel="1" thickBot="1" x14ac:dyDescent="0.3">
      <c r="A235" s="96" t="s">
        <v>174</v>
      </c>
      <c r="B235" s="96"/>
      <c r="C235" s="96"/>
      <c r="D235" s="96"/>
      <c r="E235" s="96"/>
      <c r="F235" s="96"/>
      <c r="G235" s="21"/>
      <c r="H235" s="96" t="s">
        <v>174</v>
      </c>
      <c r="I235" s="96"/>
      <c r="J235" s="96"/>
      <c r="K235" s="96"/>
      <c r="L235" s="96"/>
      <c r="M235" s="96"/>
      <c r="N235" s="21"/>
      <c r="O235" s="96" t="s">
        <v>174</v>
      </c>
      <c r="P235" s="96"/>
      <c r="Q235" s="96"/>
      <c r="R235" s="96"/>
      <c r="S235" s="96"/>
      <c r="T235" s="96"/>
      <c r="U235" s="21"/>
      <c r="V235" s="96" t="s">
        <v>174</v>
      </c>
      <c r="W235" s="96"/>
      <c r="X235" s="96"/>
      <c r="Y235" s="96"/>
      <c r="Z235" s="96"/>
      <c r="AA235" s="96"/>
      <c r="AB235" s="21"/>
      <c r="AC235" s="96" t="s">
        <v>174</v>
      </c>
      <c r="AD235" s="96"/>
      <c r="AE235" s="96"/>
      <c r="AF235" s="96"/>
      <c r="AG235" s="96"/>
      <c r="AH235" s="96"/>
      <c r="AI235" s="21"/>
    </row>
    <row r="236" spans="1:35" ht="14.4" outlineLevel="1" thickTop="1" x14ac:dyDescent="0.25">
      <c r="A236" s="97" t="s">
        <v>1</v>
      </c>
      <c r="B236" s="99" t="s">
        <v>2</v>
      </c>
      <c r="C236" s="99" t="s">
        <v>167</v>
      </c>
      <c r="D236" s="37" t="s">
        <v>168</v>
      </c>
      <c r="E236" s="38" t="s">
        <v>169</v>
      </c>
      <c r="F236" s="37" t="s">
        <v>170</v>
      </c>
      <c r="G236" s="21"/>
      <c r="H236" s="97" t="s">
        <v>1</v>
      </c>
      <c r="I236" s="99" t="s">
        <v>2</v>
      </c>
      <c r="J236" s="99" t="s">
        <v>167</v>
      </c>
      <c r="K236" s="37" t="s">
        <v>168</v>
      </c>
      <c r="L236" s="38" t="s">
        <v>169</v>
      </c>
      <c r="M236" s="37" t="s">
        <v>170</v>
      </c>
      <c r="N236" s="21"/>
      <c r="O236" s="97" t="s">
        <v>1</v>
      </c>
      <c r="P236" s="99" t="s">
        <v>2</v>
      </c>
      <c r="Q236" s="99" t="s">
        <v>167</v>
      </c>
      <c r="R236" s="37" t="s">
        <v>168</v>
      </c>
      <c r="S236" s="38" t="s">
        <v>169</v>
      </c>
      <c r="T236" s="37" t="s">
        <v>170</v>
      </c>
      <c r="U236" s="21"/>
      <c r="V236" s="97" t="s">
        <v>1</v>
      </c>
      <c r="W236" s="99" t="s">
        <v>2</v>
      </c>
      <c r="X236" s="99" t="s">
        <v>167</v>
      </c>
      <c r="Y236" s="37" t="s">
        <v>168</v>
      </c>
      <c r="Z236" s="38" t="s">
        <v>169</v>
      </c>
      <c r="AA236" s="37" t="s">
        <v>170</v>
      </c>
      <c r="AB236" s="21"/>
      <c r="AC236" s="97" t="s">
        <v>1</v>
      </c>
      <c r="AD236" s="99" t="s">
        <v>2</v>
      </c>
      <c r="AE236" s="99" t="s">
        <v>167</v>
      </c>
      <c r="AF236" s="37" t="s">
        <v>168</v>
      </c>
      <c r="AG236" s="38" t="s">
        <v>169</v>
      </c>
      <c r="AH236" s="37" t="s">
        <v>170</v>
      </c>
      <c r="AI236" s="21"/>
    </row>
    <row r="237" spans="1:35" ht="14.4" outlineLevel="1" thickBot="1" x14ac:dyDescent="0.3">
      <c r="A237" s="98"/>
      <c r="B237" s="100"/>
      <c r="C237" s="100"/>
      <c r="D237" s="39" t="s">
        <v>171</v>
      </c>
      <c r="E237" s="39" t="s">
        <v>172</v>
      </c>
      <c r="F237" s="39" t="s">
        <v>173</v>
      </c>
      <c r="G237" s="21"/>
      <c r="H237" s="98"/>
      <c r="I237" s="100"/>
      <c r="J237" s="100"/>
      <c r="K237" s="39" t="s">
        <v>171</v>
      </c>
      <c r="L237" s="39" t="s">
        <v>172</v>
      </c>
      <c r="M237" s="39" t="s">
        <v>173</v>
      </c>
      <c r="N237" s="21"/>
      <c r="O237" s="98"/>
      <c r="P237" s="100"/>
      <c r="Q237" s="100"/>
      <c r="R237" s="39" t="s">
        <v>171</v>
      </c>
      <c r="S237" s="39" t="s">
        <v>172</v>
      </c>
      <c r="T237" s="39" t="s">
        <v>173</v>
      </c>
      <c r="U237" s="21"/>
      <c r="V237" s="98"/>
      <c r="W237" s="100"/>
      <c r="X237" s="100"/>
      <c r="Y237" s="39" t="s">
        <v>171</v>
      </c>
      <c r="Z237" s="39" t="s">
        <v>172</v>
      </c>
      <c r="AA237" s="39" t="s">
        <v>173</v>
      </c>
      <c r="AB237" s="21"/>
      <c r="AC237" s="98"/>
      <c r="AD237" s="100"/>
      <c r="AE237" s="100"/>
      <c r="AF237" s="39" t="s">
        <v>171</v>
      </c>
      <c r="AG237" s="39" t="s">
        <v>172</v>
      </c>
      <c r="AH237" s="39" t="s">
        <v>173</v>
      </c>
      <c r="AI237" s="21"/>
    </row>
    <row r="238" spans="1:35" ht="14.4" outlineLevel="1" thickTop="1" x14ac:dyDescent="0.25">
      <c r="A238" s="30" t="s">
        <v>3</v>
      </c>
      <c r="B238" t="s">
        <v>4</v>
      </c>
      <c r="C238" s="31">
        <f>INDEX('Saturation Data'!$I$2:$W$236,MATCH(LEFT($A$1,2)&amp;$H238&amp;$I238,'Saturation Data'!$B$2:$B$236,0),MATCH(A230,'Saturation Data'!$I$1:$V$1,0))</f>
        <v>0</v>
      </c>
      <c r="D238" s="32">
        <f>INDEX('UEC Data'!$I$2:$W$236,MATCH(LEFT($A$1,2)&amp;$H238&amp;$I238,'UEC Data'!$B$2:$B$236,0),MATCH(A230,'UEC Data'!$I$1:$V$1,0))</f>
        <v>9.0952086687056894</v>
      </c>
      <c r="E238" s="33">
        <f>C238*D238</f>
        <v>0</v>
      </c>
      <c r="F238" s="34">
        <f>E238*C231</f>
        <v>0</v>
      </c>
      <c r="G238" s="21"/>
      <c r="H238" s="30" t="s">
        <v>3</v>
      </c>
      <c r="I238" t="s">
        <v>4</v>
      </c>
      <c r="J238" s="31">
        <f>INDEX('Saturation Data'!$I$2:$W$236,MATCH(LEFT($H$1,2)&amp;$H238&amp;$I238,'Saturation Data'!$B$2:$B$236,0),MATCH(H230,'Saturation Data'!$I$1:$V$1,0))</f>
        <v>0</v>
      </c>
      <c r="K238" s="32">
        <f>INDEX('UEC Data'!$I$2:$W$236,MATCH(LEFT($H$1,2)&amp;$H238&amp;$I238,'UEC Data'!$B$2:$B$236,0),MATCH(H230,'UEC Data'!$I$1:$V$1,0))</f>
        <v>5.2892330864855923</v>
      </c>
      <c r="L238" s="33">
        <f>J238*K238</f>
        <v>0</v>
      </c>
      <c r="M238" s="34">
        <f>L238*J231</f>
        <v>0</v>
      </c>
      <c r="N238" s="21"/>
      <c r="O238" s="30" t="s">
        <v>3</v>
      </c>
      <c r="P238" t="s">
        <v>4</v>
      </c>
      <c r="Q238" s="31">
        <f>INDEX('Saturation Data'!$I$2:$W$236,MATCH(LEFT($O$1,2)&amp;$H238&amp;$I238,'Saturation Data'!$B$2:$B$236,0),MATCH(O230,'Saturation Data'!$I$1:$V$1,0))</f>
        <v>0</v>
      </c>
      <c r="R238" s="32">
        <f>INDEX('UEC Data'!$I$2:$W$236,MATCH(LEFT($O$1,2)&amp;$H238&amp;$I238,'UEC Data'!$B$2:$B$236,0),MATCH(O230,'UEC Data'!$I$1:$V$1,0))</f>
        <v>8.258364762570773</v>
      </c>
      <c r="S238" s="33">
        <f>Q238*R238</f>
        <v>0</v>
      </c>
      <c r="T238" s="34">
        <f>S238*Q231</f>
        <v>0</v>
      </c>
      <c r="U238" s="21"/>
      <c r="V238" s="30" t="s">
        <v>3</v>
      </c>
      <c r="W238" t="s">
        <v>4</v>
      </c>
      <c r="X238" s="31">
        <f>INDEX('Saturation Data'!$I$2:$W$236,MATCH(LEFT($V$1,2)&amp;$H238&amp;$I238,'Saturation Data'!$B$2:$B$236,0),MATCH(V230,'Saturation Data'!$I$1:$V$1,0))</f>
        <v>0</v>
      </c>
      <c r="Y238" s="32">
        <f>INDEX('UEC Data'!$I$2:$W$236,MATCH(LEFT($V$1,2)&amp;$H238&amp;$I238,'UEC Data'!$B$2:$B$236,0),MATCH(V230,'UEC Data'!$I$1:$V$1,0))</f>
        <v>8.1435660507532361</v>
      </c>
      <c r="Z238" s="33">
        <f>X238*Y238</f>
        <v>0</v>
      </c>
      <c r="AA238" s="34">
        <f>Z238*X231</f>
        <v>0</v>
      </c>
      <c r="AB238" s="21"/>
      <c r="AC238" s="30" t="s">
        <v>3</v>
      </c>
      <c r="AD238" t="s">
        <v>4</v>
      </c>
      <c r="AE238" s="31">
        <f>INDEX('Saturation Data'!$I$2:$W$236,MATCH(LEFT($AC$1,2)&amp;$H238&amp;$I238,'Saturation Data'!$B$2:$B$236,0),MATCH(AC230,'Saturation Data'!$I$1:$V$1,0))</f>
        <v>0</v>
      </c>
      <c r="AF238" s="32">
        <f>INDEX('UEC Data'!$I$2:$W$236,MATCH(LEFT($AC$1,2)&amp;$H238&amp;$I238,'UEC Data'!$B$2:$B$236,0),MATCH(AC230,'UEC Data'!$I$1:$V$1,0))</f>
        <v>5.5304648281504312</v>
      </c>
      <c r="AG238" s="33">
        <f>AE238*AF238</f>
        <v>0</v>
      </c>
      <c r="AH238" s="34">
        <f>AG238*AE231</f>
        <v>0</v>
      </c>
      <c r="AI238" s="21"/>
    </row>
    <row r="239" spans="1:35" outlineLevel="1" x14ac:dyDescent="0.25">
      <c r="A239" s="30" t="s">
        <v>3</v>
      </c>
      <c r="B239" t="s">
        <v>5</v>
      </c>
      <c r="C239" s="31">
        <f>INDEX('Saturation Data'!$I$2:$W$236,MATCH(LEFT($A$1,2)&amp;$H239&amp;$I239,'Saturation Data'!$B$2:$B$236,0),MATCH(A230,'Saturation Data'!$I$1:$V$1,0))</f>
        <v>0</v>
      </c>
      <c r="D239" s="32">
        <f>INDEX('UEC Data'!$I$2:$W$236,MATCH(LEFT($A$1,2)&amp;$H239&amp;$I239,'UEC Data'!$B$2:$B$236,0),MATCH(A230,'UEC Data'!$I$1:$V$1,0))</f>
        <v>8.9361572375199589</v>
      </c>
      <c r="E239" s="33">
        <f t="shared" ref="E239:E284" si="21">C239*D239</f>
        <v>0</v>
      </c>
      <c r="F239" s="34">
        <f>E239*C231</f>
        <v>0</v>
      </c>
      <c r="G239" s="21"/>
      <c r="H239" s="30" t="s">
        <v>3</v>
      </c>
      <c r="I239" t="s">
        <v>5</v>
      </c>
      <c r="J239" s="31">
        <f>INDEX('Saturation Data'!$I$2:$W$236,MATCH(LEFT($H$1,2)&amp;$H239&amp;$I239,'Saturation Data'!$B$2:$B$236,0),MATCH(H230,'Saturation Data'!$I$1:$V$1,0))</f>
        <v>0</v>
      </c>
      <c r="K239" s="32">
        <f>INDEX('UEC Data'!$I$2:$W$236,MATCH(LEFT($H$1,2)&amp;$H239&amp;$I239,'UEC Data'!$B$2:$B$236,0),MATCH(H230,'UEC Data'!$I$1:$V$1,0))</f>
        <v>5.4049729512796283</v>
      </c>
      <c r="L239" s="33">
        <f t="shared" ref="L239:L284" si="22">J239*K239</f>
        <v>0</v>
      </c>
      <c r="M239" s="34">
        <f>L239*J231</f>
        <v>0</v>
      </c>
      <c r="N239" s="21"/>
      <c r="O239" s="30" t="s">
        <v>3</v>
      </c>
      <c r="P239" t="s">
        <v>5</v>
      </c>
      <c r="Q239" s="31">
        <f>INDEX('Saturation Data'!$I$2:$W$236,MATCH(LEFT($O$1,2)&amp;$H239&amp;$I239,'Saturation Data'!$B$2:$B$236,0),MATCH(O230,'Saturation Data'!$I$1:$V$1,0))</f>
        <v>0</v>
      </c>
      <c r="R239" s="32">
        <f>INDEX('UEC Data'!$I$2:$W$236,MATCH(LEFT($O$1,2)&amp;$H239&amp;$I239,'UEC Data'!$B$2:$B$236,0),MATCH(O230,'UEC Data'!$I$1:$V$1,0))</f>
        <v>8.4000572391450881</v>
      </c>
      <c r="S239" s="33">
        <f t="shared" ref="S239:S284" si="23">Q239*R239</f>
        <v>0</v>
      </c>
      <c r="T239" s="34">
        <f>S239*Q231</f>
        <v>0</v>
      </c>
      <c r="U239" s="21"/>
      <c r="V239" s="30" t="s">
        <v>3</v>
      </c>
      <c r="W239" t="s">
        <v>5</v>
      </c>
      <c r="X239" s="31">
        <f>INDEX('Saturation Data'!$I$2:$W$236,MATCH(LEFT($V$1,2)&amp;$H239&amp;$I239,'Saturation Data'!$B$2:$B$236,0),MATCH(V230,'Saturation Data'!$I$1:$V$1,0))</f>
        <v>0</v>
      </c>
      <c r="Y239" s="32">
        <f>INDEX('UEC Data'!$I$2:$W$236,MATCH(LEFT($V$1,2)&amp;$H239&amp;$I239,'UEC Data'!$B$2:$B$236,0),MATCH(V230,'UEC Data'!$I$1:$V$1,0))</f>
        <v>8.1920717386796298</v>
      </c>
      <c r="Z239" s="33">
        <f t="shared" ref="Z239:Z284" si="24">X239*Y239</f>
        <v>0</v>
      </c>
      <c r="AA239" s="34">
        <f>Z239*X231</f>
        <v>0</v>
      </c>
      <c r="AB239" s="21"/>
      <c r="AC239" s="30" t="s">
        <v>3</v>
      </c>
      <c r="AD239" t="s">
        <v>5</v>
      </c>
      <c r="AE239" s="31">
        <f>INDEX('Saturation Data'!$I$2:$W$236,MATCH(LEFT($AC$1,2)&amp;$H239&amp;$I239,'Saturation Data'!$B$2:$B$236,0),MATCH(AC230,'Saturation Data'!$I$1:$V$1,0))</f>
        <v>0</v>
      </c>
      <c r="AF239" s="32">
        <f>INDEX('UEC Data'!$I$2:$W$236,MATCH(LEFT($AC$1,2)&amp;$H239&amp;$I239,'UEC Data'!$B$2:$B$236,0),MATCH(AC230,'UEC Data'!$I$1:$V$1,0))</f>
        <v>5.4825979554700348</v>
      </c>
      <c r="AG239" s="33">
        <f t="shared" ref="AG239:AG284" si="25">AE239*AF239</f>
        <v>0</v>
      </c>
      <c r="AH239" s="34">
        <f>AG239*AE231</f>
        <v>0</v>
      </c>
      <c r="AI239" s="21"/>
    </row>
    <row r="240" spans="1:35" outlineLevel="1" x14ac:dyDescent="0.25">
      <c r="A240" s="30" t="s">
        <v>3</v>
      </c>
      <c r="B240" t="s">
        <v>6</v>
      </c>
      <c r="C240" s="31">
        <f>INDEX('Saturation Data'!$I$2:$W$236,MATCH(LEFT($A$1,2)&amp;$H240&amp;$I240,'Saturation Data'!$B$2:$B$236,0),MATCH(A230,'Saturation Data'!$I$1:$V$1,0))</f>
        <v>0.52345702501378255</v>
      </c>
      <c r="D240" s="32">
        <f>INDEX('UEC Data'!$I$2:$W$236,MATCH(LEFT($A$1,2)&amp;$H240&amp;$I240,'UEC Data'!$B$2:$B$236,0),MATCH(A230,'UEC Data'!$I$1:$V$1,0))</f>
        <v>8.9766468316207657</v>
      </c>
      <c r="E240" s="33">
        <f t="shared" si="21"/>
        <v>4.6988888450796029</v>
      </c>
      <c r="F240" s="34">
        <f>E240*C231</f>
        <v>48.290779420352479</v>
      </c>
      <c r="G240" s="21"/>
      <c r="H240" s="30" t="s">
        <v>3</v>
      </c>
      <c r="I240" t="s">
        <v>6</v>
      </c>
      <c r="J240" s="31">
        <f>INDEX('Saturation Data'!$I$2:$W$236,MATCH(LEFT($H$1,2)&amp;$H240&amp;$I240,'Saturation Data'!$B$2:$B$236,0),MATCH(H230,'Saturation Data'!$I$1:$V$1,0))</f>
        <v>0.78272794758049336</v>
      </c>
      <c r="K240" s="32">
        <f>INDEX('UEC Data'!$I$2:$W$236,MATCH(LEFT($H$1,2)&amp;$H240&amp;$I240,'UEC Data'!$B$2:$B$236,0),MATCH(H230,'UEC Data'!$I$1:$V$1,0))</f>
        <v>5.7526649532731442</v>
      </c>
      <c r="L240" s="33">
        <f t="shared" si="22"/>
        <v>4.5027716319937232</v>
      </c>
      <c r="M240" s="34">
        <f>L240*J231</f>
        <v>6.8020390467022187</v>
      </c>
      <c r="N240" s="21"/>
      <c r="O240" s="30" t="s">
        <v>3</v>
      </c>
      <c r="P240" t="s">
        <v>6</v>
      </c>
      <c r="Q240" s="31">
        <f>INDEX('Saturation Data'!$I$2:$W$236,MATCH(LEFT($O$1,2)&amp;$H240&amp;$I240,'Saturation Data'!$B$2:$B$236,0),MATCH(O230,'Saturation Data'!$I$1:$V$1,0))</f>
        <v>0.52345702501378255</v>
      </c>
      <c r="R240" s="32">
        <f>INDEX('UEC Data'!$I$2:$W$236,MATCH(LEFT($O$1,2)&amp;$H240&amp;$I240,'UEC Data'!$B$2:$B$236,0),MATCH(O230,'UEC Data'!$I$1:$V$1,0))</f>
        <v>8.4486061342193857</v>
      </c>
      <c r="S240" s="33">
        <f t="shared" si="23"/>
        <v>4.4224822325316735</v>
      </c>
      <c r="T240" s="34">
        <f>S240*Q231</f>
        <v>6.7437703679992973</v>
      </c>
      <c r="U240" s="21"/>
      <c r="V240" s="30" t="s">
        <v>3</v>
      </c>
      <c r="W240" t="s">
        <v>6</v>
      </c>
      <c r="X240" s="31">
        <f>INDEX('Saturation Data'!$I$2:$W$236,MATCH(LEFT($V$1,2)&amp;$H240&amp;$I240,'Saturation Data'!$B$2:$B$236,0),MATCH(V230,'Saturation Data'!$I$1:$V$1,0))</f>
        <v>0.52345702501378255</v>
      </c>
      <c r="Y240" s="32">
        <f>INDEX('UEC Data'!$I$2:$W$236,MATCH(LEFT($V$1,2)&amp;$H240&amp;$I240,'UEC Data'!$B$2:$B$236,0),MATCH(V230,'UEC Data'!$I$1:$V$1,0))</f>
        <v>8.1601491919246545</v>
      </c>
      <c r="Z240" s="33">
        <f t="shared" si="24"/>
        <v>4.2714874196735018</v>
      </c>
      <c r="AA240" s="34">
        <f>Z240*X231</f>
        <v>2.8031507073116213</v>
      </c>
      <c r="AB240" s="21"/>
      <c r="AC240" s="30" t="s">
        <v>3</v>
      </c>
      <c r="AD240" t="s">
        <v>6</v>
      </c>
      <c r="AE240" s="31">
        <f>INDEX('Saturation Data'!$I$2:$W$236,MATCH(LEFT($AC$1,2)&amp;$H240&amp;$I240,'Saturation Data'!$B$2:$B$236,0),MATCH(AC230,'Saturation Data'!$I$1:$V$1,0))</f>
        <v>0.78272794758049336</v>
      </c>
      <c r="AF240" s="32">
        <f>INDEX('UEC Data'!$I$2:$W$236,MATCH(LEFT($AC$1,2)&amp;$H240&amp;$I240,'UEC Data'!$B$2:$B$236,0),MATCH(AC230,'UEC Data'!$I$1:$V$1,0))</f>
        <v>5.9761483702547649</v>
      </c>
      <c r="AG240" s="33">
        <f t="shared" si="25"/>
        <v>4.6776983482860226</v>
      </c>
      <c r="AH240" s="34">
        <f>AG240*AE231</f>
        <v>1.3802618249229759</v>
      </c>
      <c r="AI240" s="21"/>
    </row>
    <row r="241" spans="1:35" outlineLevel="1" x14ac:dyDescent="0.25">
      <c r="A241" s="30" t="s">
        <v>3</v>
      </c>
      <c r="B241" s="35" t="s">
        <v>7</v>
      </c>
      <c r="C241" s="31">
        <f>INDEX('Saturation Data'!$I$2:$W$236,MATCH(LEFT($A$1,2)&amp;$H241&amp;$I241,'Saturation Data'!$B$2:$B$236,0),MATCH(A230,'Saturation Data'!$I$1:$V$1,0))</f>
        <v>3.9386916452987981E-2</v>
      </c>
      <c r="D241" s="32">
        <f>INDEX('UEC Data'!$I$2:$W$236,MATCH(LEFT($A$1,2)&amp;$H241&amp;$I241,'UEC Data'!$B$2:$B$236,0),MATCH(A230,'UEC Data'!$I$1:$V$1,0))</f>
        <v>7.5261871417997801</v>
      </c>
      <c r="E241" s="33">
        <f t="shared" si="21"/>
        <v>0.29643330416362035</v>
      </c>
      <c r="F241" s="34">
        <f>E241*C231</f>
        <v>3.0464639143787058</v>
      </c>
      <c r="G241" s="21"/>
      <c r="H241" s="30" t="s">
        <v>3</v>
      </c>
      <c r="I241" s="35" t="s">
        <v>7</v>
      </c>
      <c r="J241" s="31">
        <f>INDEX('Saturation Data'!$I$2:$W$236,MATCH(LEFT($H$1,2)&amp;$H241&amp;$I241,'Saturation Data'!$B$2:$B$236,0),MATCH(H230,'Saturation Data'!$I$1:$V$1,0))</f>
        <v>6.400591392828163E-2</v>
      </c>
      <c r="K241" s="32">
        <f>INDEX('UEC Data'!$I$2:$W$236,MATCH(LEFT($H$1,2)&amp;$H241&amp;$I241,'UEC Data'!$B$2:$B$236,0),MATCH(H230,'UEC Data'!$I$1:$V$1,0))</f>
        <v>5.6384911164114646</v>
      </c>
      <c r="L241" s="33">
        <f t="shared" si="22"/>
        <v>0.3608967770824128</v>
      </c>
      <c r="M241" s="34">
        <f>L241*J231</f>
        <v>0.54518287183412284</v>
      </c>
      <c r="N241" s="21"/>
      <c r="O241" s="30" t="s">
        <v>3</v>
      </c>
      <c r="P241" s="35" t="s">
        <v>7</v>
      </c>
      <c r="Q241" s="31">
        <f>INDEX('Saturation Data'!$I$2:$W$236,MATCH(LEFT($O$1,2)&amp;$H241&amp;$I241,'Saturation Data'!$B$2:$B$236,0),MATCH(O230,'Saturation Data'!$I$1:$V$1,0))</f>
        <v>3.9386916452987981E-2</v>
      </c>
      <c r="R241" s="32">
        <f>INDEX('UEC Data'!$I$2:$W$236,MATCH(LEFT($O$1,2)&amp;$H241&amp;$I241,'UEC Data'!$B$2:$B$236,0),MATCH(O230,'UEC Data'!$I$1:$V$1,0))</f>
        <v>7.2248196586357745</v>
      </c>
      <c r="S241" s="33">
        <f t="shared" si="23"/>
        <v>0.28456336828259238</v>
      </c>
      <c r="T241" s="34">
        <f>S241*Q231</f>
        <v>0.4339259967458724</v>
      </c>
      <c r="U241" s="21"/>
      <c r="V241" s="30" t="s">
        <v>3</v>
      </c>
      <c r="W241" s="35" t="s">
        <v>7</v>
      </c>
      <c r="X241" s="31">
        <f>INDEX('Saturation Data'!$I$2:$W$236,MATCH(LEFT($V$1,2)&amp;$H241&amp;$I241,'Saturation Data'!$B$2:$B$236,0),MATCH(V230,'Saturation Data'!$I$1:$V$1,0))</f>
        <v>3.9386916452987981E-2</v>
      </c>
      <c r="Y241" s="32">
        <f>INDEX('UEC Data'!$I$2:$W$236,MATCH(LEFT($V$1,2)&amp;$H241&amp;$I241,'UEC Data'!$B$2:$B$236,0),MATCH(V230,'UEC Data'!$I$1:$V$1,0))</f>
        <v>6.7112809114481484</v>
      </c>
      <c r="Z241" s="33">
        <f t="shared" si="24"/>
        <v>0.26433666055174126</v>
      </c>
      <c r="AA241" s="34">
        <f>Z241*X231</f>
        <v>0.17347013445041193</v>
      </c>
      <c r="AB241" s="21"/>
      <c r="AC241" s="30" t="s">
        <v>3</v>
      </c>
      <c r="AD241" s="35" t="s">
        <v>7</v>
      </c>
      <c r="AE241" s="31">
        <f>INDEX('Saturation Data'!$I$2:$W$236,MATCH(LEFT($AC$1,2)&amp;$H241&amp;$I241,'Saturation Data'!$B$2:$B$236,0),MATCH(AC230,'Saturation Data'!$I$1:$V$1,0))</f>
        <v>6.400591392828163E-2</v>
      </c>
      <c r="AF241" s="32">
        <f>INDEX('UEC Data'!$I$2:$W$236,MATCH(LEFT($AC$1,2)&amp;$H241&amp;$I241,'UEC Data'!$B$2:$B$236,0),MATCH(AC230,'UEC Data'!$I$1:$V$1,0))</f>
        <v>5.6917845122641291</v>
      </c>
      <c r="AG241" s="33">
        <f t="shared" si="25"/>
        <v>0.36430786959030426</v>
      </c>
      <c r="AH241" s="34">
        <f>AG241*AE231</f>
        <v>0.10749736461710124</v>
      </c>
      <c r="AI241" s="21"/>
    </row>
    <row r="242" spans="1:35" outlineLevel="1" x14ac:dyDescent="0.25">
      <c r="A242" s="30" t="s">
        <v>3</v>
      </c>
      <c r="B242" s="35" t="s">
        <v>8</v>
      </c>
      <c r="C242" s="31">
        <f>INDEX('Saturation Data'!$I$2:$W$236,MATCH(LEFT($A$1,2)&amp;$H242&amp;$I242,'Saturation Data'!$B$2:$B$236,0),MATCH(A230,'Saturation Data'!$I$1:$V$1,0))</f>
        <v>1.6445095534231555E-2</v>
      </c>
      <c r="D242" s="32">
        <f>INDEX('UEC Data'!$I$2:$W$236,MATCH(LEFT($A$1,2)&amp;$H242&amp;$I242,'UEC Data'!$B$2:$B$236,0),MATCH(A230,'UEC Data'!$I$1:$V$1,0))</f>
        <v>8.9751933590120192</v>
      </c>
      <c r="E242" s="33">
        <f t="shared" si="21"/>
        <v>0.14759791222715327</v>
      </c>
      <c r="F242" s="34">
        <f>E242*C231</f>
        <v>1.5168731283630219</v>
      </c>
      <c r="G242" s="21"/>
      <c r="H242" s="30" t="s">
        <v>3</v>
      </c>
      <c r="I242" s="35" t="s">
        <v>8</v>
      </c>
      <c r="J242" s="31">
        <f>INDEX('Saturation Data'!$I$2:$W$236,MATCH(LEFT($H$1,2)&amp;$H242&amp;$I242,'Saturation Data'!$B$2:$B$236,0),MATCH(H230,'Saturation Data'!$I$1:$V$1,0))</f>
        <v>2.0640820438841939E-2</v>
      </c>
      <c r="K242" s="32">
        <f>INDEX('UEC Data'!$I$2:$W$236,MATCH(LEFT($H$1,2)&amp;$H242&amp;$I242,'UEC Data'!$B$2:$B$236,0),MATCH(H230,'UEC Data'!$I$1:$V$1,0))</f>
        <v>5.7514051996427336</v>
      </c>
      <c r="L242" s="33">
        <f t="shared" si="22"/>
        <v>0.11871372199684754</v>
      </c>
      <c r="M242" s="34">
        <f>L242*J231</f>
        <v>0.17933296165063756</v>
      </c>
      <c r="N242" s="21"/>
      <c r="O242" s="30" t="s">
        <v>3</v>
      </c>
      <c r="P242" s="35" t="s">
        <v>8</v>
      </c>
      <c r="Q242" s="31">
        <f>INDEX('Saturation Data'!$I$2:$W$236,MATCH(LEFT($O$1,2)&amp;$H242&amp;$I242,'Saturation Data'!$B$2:$B$236,0),MATCH(O230,'Saturation Data'!$I$1:$V$1,0))</f>
        <v>1.6445095534231555E-2</v>
      </c>
      <c r="R242" s="32">
        <f>INDEX('UEC Data'!$I$2:$W$236,MATCH(LEFT($O$1,2)&amp;$H242&amp;$I242,'UEC Data'!$B$2:$B$236,0),MATCH(O230,'UEC Data'!$I$1:$V$1,0))</f>
        <v>8.4468487081533485</v>
      </c>
      <c r="S242" s="33">
        <f t="shared" si="23"/>
        <v>0.13890923396878221</v>
      </c>
      <c r="T242" s="34">
        <f>S242*Q231</f>
        <v>0.21182040461107626</v>
      </c>
      <c r="U242" s="21"/>
      <c r="V242" s="30" t="s">
        <v>3</v>
      </c>
      <c r="W242" s="35" t="s">
        <v>8</v>
      </c>
      <c r="X242" s="31">
        <f>INDEX('Saturation Data'!$I$2:$W$236,MATCH(LEFT($V$1,2)&amp;$H242&amp;$I242,'Saturation Data'!$B$2:$B$236,0),MATCH(V230,'Saturation Data'!$I$1:$V$1,0))</f>
        <v>1.6445095534231555E-2</v>
      </c>
      <c r="Y242" s="32">
        <f>INDEX('UEC Data'!$I$2:$W$236,MATCH(LEFT($V$1,2)&amp;$H242&amp;$I242,'UEC Data'!$B$2:$B$236,0),MATCH(V230,'UEC Data'!$I$1:$V$1,0))</f>
        <v>8.1584908778075125</v>
      </c>
      <c r="Z242" s="33">
        <f t="shared" si="24"/>
        <v>0.13416716190070119</v>
      </c>
      <c r="AA242" s="34">
        <f>Z242*X231</f>
        <v>8.8046794436934209E-2</v>
      </c>
      <c r="AB242" s="21"/>
      <c r="AC242" s="30" t="s">
        <v>3</v>
      </c>
      <c r="AD242" s="35" t="s">
        <v>8</v>
      </c>
      <c r="AE242" s="31">
        <f>INDEX('Saturation Data'!$I$2:$W$236,MATCH(LEFT($AC$1,2)&amp;$H242&amp;$I242,'Saturation Data'!$B$2:$B$236,0),MATCH(AC230,'Saturation Data'!$I$1:$V$1,0))</f>
        <v>2.0640820438841939E-2</v>
      </c>
      <c r="AF242" s="32">
        <f>INDEX('UEC Data'!$I$2:$W$236,MATCH(LEFT($AC$1,2)&amp;$H242&amp;$I242,'UEC Data'!$B$2:$B$236,0),MATCH(AC230,'UEC Data'!$I$1:$V$1,0))</f>
        <v>5.9750744340087305</v>
      </c>
      <c r="AG242" s="33">
        <f t="shared" si="25"/>
        <v>0.12333043850108934</v>
      </c>
      <c r="AH242" s="34">
        <f>AG242*AE231</f>
        <v>3.6391465083771071E-2</v>
      </c>
      <c r="AI242" s="21"/>
    </row>
    <row r="243" spans="1:35" outlineLevel="1" x14ac:dyDescent="0.25">
      <c r="A243" s="30" t="s">
        <v>3</v>
      </c>
      <c r="B243" s="35" t="s">
        <v>10</v>
      </c>
      <c r="C243" s="31">
        <f>INDEX('Saturation Data'!$I$2:$W$236,MATCH(LEFT($A$1,2)&amp;$H243&amp;$I243,'Saturation Data'!$B$2:$B$236,0),MATCH(A230,'Saturation Data'!$I$1:$V$1,0))</f>
        <v>4.9808329398902222E-2</v>
      </c>
      <c r="D243" s="32">
        <f>INDEX('UEC Data'!$I$2:$W$236,MATCH(LEFT($A$1,2)&amp;$H243&amp;$I243,'UEC Data'!$B$2:$B$236,0),MATCH(A230,'UEC Data'!$I$1:$V$1,0))</f>
        <v>8.9751933590120192</v>
      </c>
      <c r="E243" s="33">
        <f t="shared" si="21"/>
        <v>0.44703938724451037</v>
      </c>
      <c r="F243" s="34">
        <f>E243*C231</f>
        <v>4.5942522058677184</v>
      </c>
      <c r="G243" s="21"/>
      <c r="H243" s="30" t="s">
        <v>3</v>
      </c>
      <c r="I243" s="35" t="s">
        <v>10</v>
      </c>
      <c r="J243" s="31">
        <f>INDEX('Saturation Data'!$I$2:$W$236,MATCH(LEFT($H$1,2)&amp;$H243&amp;$I243,'Saturation Data'!$B$2:$B$236,0),MATCH(H230,'Saturation Data'!$I$1:$V$1,0))</f>
        <v>8.8254673831978034E-2</v>
      </c>
      <c r="K243" s="32">
        <f>INDEX('UEC Data'!$I$2:$W$236,MATCH(LEFT($H$1,2)&amp;$H243&amp;$I243,'UEC Data'!$B$2:$B$236,0),MATCH(H230,'UEC Data'!$I$1:$V$1,0))</f>
        <v>5.7514051996427336</v>
      </c>
      <c r="L243" s="33">
        <f t="shared" si="22"/>
        <v>0.50758838997001199</v>
      </c>
      <c r="M243" s="34">
        <f>L243*J231</f>
        <v>0.76678018127692316</v>
      </c>
      <c r="N243" s="21"/>
      <c r="O243" s="30" t="s">
        <v>3</v>
      </c>
      <c r="P243" s="35" t="s">
        <v>10</v>
      </c>
      <c r="Q243" s="31">
        <f>INDEX('Saturation Data'!$I$2:$W$236,MATCH(LEFT($O$1,2)&amp;$H243&amp;$I243,'Saturation Data'!$B$2:$B$236,0),MATCH(O230,'Saturation Data'!$I$1:$V$1,0))</f>
        <v>4.9808329398902222E-2</v>
      </c>
      <c r="R243" s="32">
        <f>INDEX('UEC Data'!$I$2:$W$236,MATCH(LEFT($O$1,2)&amp;$H243&amp;$I243,'UEC Data'!$B$2:$B$236,0),MATCH(O230,'UEC Data'!$I$1:$V$1,0))</f>
        <v>8.4468487081533485</v>
      </c>
      <c r="S243" s="33">
        <f t="shared" si="23"/>
        <v>0.4207234228383937</v>
      </c>
      <c r="T243" s="34">
        <f>S243*Q231</f>
        <v>0.64155422291806297</v>
      </c>
      <c r="U243" s="21"/>
      <c r="V243" s="30" t="s">
        <v>3</v>
      </c>
      <c r="W243" s="35" t="s">
        <v>10</v>
      </c>
      <c r="X243" s="31">
        <f>INDEX('Saturation Data'!$I$2:$W$236,MATCH(LEFT($V$1,2)&amp;$H243&amp;$I243,'Saturation Data'!$B$2:$B$236,0),MATCH(V230,'Saturation Data'!$I$1:$V$1,0))</f>
        <v>4.9808329398902222E-2</v>
      </c>
      <c r="Y243" s="32">
        <f>INDEX('UEC Data'!$I$2:$W$236,MATCH(LEFT($V$1,2)&amp;$H243&amp;$I243,'UEC Data'!$B$2:$B$236,0),MATCH(V230,'UEC Data'!$I$1:$V$1,0))</f>
        <v>8.1584908778075125</v>
      </c>
      <c r="Z243" s="33">
        <f t="shared" si="24"/>
        <v>0.40636080103977551</v>
      </c>
      <c r="AA243" s="34">
        <f>Z243*X231</f>
        <v>0.26667304733521419</v>
      </c>
      <c r="AB243" s="21"/>
      <c r="AC243" s="30" t="s">
        <v>3</v>
      </c>
      <c r="AD243" s="35" t="s">
        <v>10</v>
      </c>
      <c r="AE243" s="31">
        <f>INDEX('Saturation Data'!$I$2:$W$236,MATCH(LEFT($AC$1,2)&amp;$H243&amp;$I243,'Saturation Data'!$B$2:$B$236,0),MATCH(AC230,'Saturation Data'!$I$1:$V$1,0))</f>
        <v>8.8254673831978034E-2</v>
      </c>
      <c r="AF243" s="32">
        <f>INDEX('UEC Data'!$I$2:$W$236,MATCH(LEFT($AC$1,2)&amp;$H243&amp;$I243,'UEC Data'!$B$2:$B$236,0),MATCH(AC230,'UEC Data'!$I$1:$V$1,0))</f>
        <v>5.9750744340087305</v>
      </c>
      <c r="AG243" s="33">
        <f t="shared" si="25"/>
        <v>0.52732824529523126</v>
      </c>
      <c r="AH243" s="34">
        <f>AG243*AE231</f>
        <v>0.15560025294305732</v>
      </c>
      <c r="AI243" s="21"/>
    </row>
    <row r="244" spans="1:35" outlineLevel="1" x14ac:dyDescent="0.25">
      <c r="A244" s="30" t="s">
        <v>3</v>
      </c>
      <c r="B244" s="35" t="s">
        <v>11</v>
      </c>
      <c r="C244" s="31">
        <f>INDEX('Saturation Data'!$I$2:$W$236,MATCH(LEFT($A$1,2)&amp;$H244&amp;$I244,'Saturation Data'!$B$2:$B$236,0),MATCH(A230,'Saturation Data'!$I$1:$V$1,0))</f>
        <v>0</v>
      </c>
      <c r="D244" s="32">
        <f>INDEX('UEC Data'!$I$2:$W$236,MATCH(LEFT($A$1,2)&amp;$H244&amp;$I244,'UEC Data'!$B$2:$B$236,0),MATCH(A230,'UEC Data'!$I$1:$V$1,0))</f>
        <v>8.3325508270017892</v>
      </c>
      <c r="E244" s="33">
        <f t="shared" si="21"/>
        <v>0</v>
      </c>
      <c r="F244" s="34">
        <f>E244*C231</f>
        <v>0</v>
      </c>
      <c r="G244" s="21"/>
      <c r="H244" s="30" t="s">
        <v>3</v>
      </c>
      <c r="I244" s="35" t="s">
        <v>11</v>
      </c>
      <c r="J244" s="31">
        <f>INDEX('Saturation Data'!$I$2:$W$236,MATCH(LEFT($H$1,2)&amp;$H244&amp;$I244,'Saturation Data'!$B$2:$B$236,0),MATCH(H230,'Saturation Data'!$I$1:$V$1,0))</f>
        <v>0</v>
      </c>
      <c r="K244" s="32">
        <f>INDEX('UEC Data'!$I$2:$W$236,MATCH(LEFT($H$1,2)&amp;$H244&amp;$I244,'UEC Data'!$B$2:$B$236,0),MATCH(H230,'UEC Data'!$I$1:$V$1,0))</f>
        <v>4.4833057014299706</v>
      </c>
      <c r="L244" s="33">
        <f t="shared" si="22"/>
        <v>0</v>
      </c>
      <c r="M244" s="34">
        <f>L244*J231</f>
        <v>0</v>
      </c>
      <c r="N244" s="21"/>
      <c r="O244" s="30" t="s">
        <v>3</v>
      </c>
      <c r="P244" s="35" t="s">
        <v>11</v>
      </c>
      <c r="Q244" s="31">
        <f>INDEX('Saturation Data'!$I$2:$W$236,MATCH(LEFT($O$1,2)&amp;$H244&amp;$I244,'Saturation Data'!$B$2:$B$236,0),MATCH(O230,'Saturation Data'!$I$1:$V$1,0))</f>
        <v>0</v>
      </c>
      <c r="R244" s="32">
        <f>INDEX('UEC Data'!$I$2:$W$236,MATCH(LEFT($O$1,2)&amp;$H244&amp;$I244,'UEC Data'!$B$2:$B$236,0),MATCH(O230,'UEC Data'!$I$1:$V$1,0))</f>
        <v>7.842074463178025</v>
      </c>
      <c r="S244" s="33">
        <f t="shared" si="23"/>
        <v>0</v>
      </c>
      <c r="T244" s="34">
        <f>S244*Q231</f>
        <v>0</v>
      </c>
      <c r="U244" s="21"/>
      <c r="V244" s="30" t="s">
        <v>3</v>
      </c>
      <c r="W244" s="35" t="s">
        <v>11</v>
      </c>
      <c r="X244" s="31">
        <f>INDEX('Saturation Data'!$I$2:$W$236,MATCH(LEFT($V$1,2)&amp;$H244&amp;$I244,'Saturation Data'!$B$2:$B$236,0),MATCH(V230,'Saturation Data'!$I$1:$V$1,0))</f>
        <v>0</v>
      </c>
      <c r="Y244" s="32">
        <f>INDEX('UEC Data'!$I$2:$W$236,MATCH(LEFT($V$1,2)&amp;$H244&amp;$I244,'UEC Data'!$B$2:$B$236,0),MATCH(V230,'UEC Data'!$I$1:$V$1,0))</f>
        <v>7.5743497300443741</v>
      </c>
      <c r="Z244" s="33">
        <f t="shared" si="24"/>
        <v>0</v>
      </c>
      <c r="AA244" s="34">
        <f>Z244*X231</f>
        <v>0</v>
      </c>
      <c r="AB244" s="21"/>
      <c r="AC244" s="30" t="s">
        <v>3</v>
      </c>
      <c r="AD244" s="35" t="s">
        <v>11</v>
      </c>
      <c r="AE244" s="31">
        <f>INDEX('Saturation Data'!$I$2:$W$236,MATCH(LEFT($AC$1,2)&amp;$H244&amp;$I244,'Saturation Data'!$B$2:$B$236,0),MATCH(AC230,'Saturation Data'!$I$1:$V$1,0))</f>
        <v>0</v>
      </c>
      <c r="AF244" s="32">
        <f>INDEX('UEC Data'!$I$2:$W$236,MATCH(LEFT($AC$1,2)&amp;$H244&amp;$I244,'UEC Data'!$B$2:$B$236,0),MATCH(AC230,'UEC Data'!$I$1:$V$1,0))</f>
        <v>4.6570478211969144</v>
      </c>
      <c r="AG244" s="33">
        <f t="shared" si="25"/>
        <v>0</v>
      </c>
      <c r="AH244" s="34">
        <f>AG244*AE231</f>
        <v>0</v>
      </c>
      <c r="AI244" s="21"/>
    </row>
    <row r="245" spans="1:35" outlineLevel="1" x14ac:dyDescent="0.25">
      <c r="A245" s="30" t="s">
        <v>12</v>
      </c>
      <c r="B245" s="35" t="s">
        <v>13</v>
      </c>
      <c r="C245" s="31">
        <f>INDEX('Saturation Data'!$I$2:$W$236,MATCH(LEFT($A$1,2)&amp;$H245&amp;$I245,'Saturation Data'!$B$2:$B$236,0),MATCH(A230,'Saturation Data'!$I$1:$V$1,0))</f>
        <v>0.35089431822993972</v>
      </c>
      <c r="D245" s="32">
        <f>INDEX('UEC Data'!$I$2:$W$236,MATCH(LEFT($A$1,2)&amp;$H245&amp;$I245,'UEC Data'!$B$2:$B$236,0),MATCH(A230,'UEC Data'!$I$1:$V$1,0))</f>
        <v>3.9256921313184727</v>
      </c>
      <c r="E245" s="33">
        <f t="shared" si="21"/>
        <v>1.3775030639996344</v>
      </c>
      <c r="F245" s="34">
        <f>E245*C231</f>
        <v>14.156686571575861</v>
      </c>
      <c r="G245" s="21"/>
      <c r="H245" s="30" t="s">
        <v>12</v>
      </c>
      <c r="I245" s="35" t="s">
        <v>13</v>
      </c>
      <c r="J245" s="31">
        <f>INDEX('Saturation Data'!$I$2:$W$236,MATCH(LEFT($H$1,2)&amp;$H245&amp;$I245,'Saturation Data'!$B$2:$B$236,0),MATCH(H230,'Saturation Data'!$I$1:$V$1,0))</f>
        <v>2.993132597707035E-2</v>
      </c>
      <c r="K245" s="32">
        <f>INDEX('UEC Data'!$I$2:$W$236,MATCH(LEFT($H$1,2)&amp;$H245&amp;$I245,'UEC Data'!$B$2:$B$236,0),MATCH(H230,'UEC Data'!$I$1:$V$1,0))</f>
        <v>3.9609011990566461</v>
      </c>
      <c r="L245" s="33">
        <f t="shared" si="22"/>
        <v>0.11855502495193329</v>
      </c>
      <c r="M245" s="34">
        <f>L245*J231</f>
        <v>0.17909322852972309</v>
      </c>
      <c r="N245" s="21"/>
      <c r="O245" s="30" t="s">
        <v>12</v>
      </c>
      <c r="P245" s="35" t="s">
        <v>13</v>
      </c>
      <c r="Q245" s="31">
        <f>INDEX('Saturation Data'!$I$2:$W$236,MATCH(LEFT($O$1,2)&amp;$H245&amp;$I245,'Saturation Data'!$B$2:$B$236,0),MATCH(O230,'Saturation Data'!$I$1:$V$1,0))</f>
        <v>0.35089431822993972</v>
      </c>
      <c r="R245" s="32">
        <f>INDEX('UEC Data'!$I$2:$W$236,MATCH(LEFT($O$1,2)&amp;$H245&amp;$I245,'UEC Data'!$B$2:$B$236,0),MATCH(O230,'UEC Data'!$I$1:$V$1,0))</f>
        <v>4.9039329926638997</v>
      </c>
      <c r="S245" s="33">
        <f t="shared" si="23"/>
        <v>1.7207622241061071</v>
      </c>
      <c r="T245" s="34">
        <f>S245*Q231</f>
        <v>2.6239619939990839</v>
      </c>
      <c r="U245" s="21"/>
      <c r="V245" s="30" t="s">
        <v>12</v>
      </c>
      <c r="W245" s="35" t="s">
        <v>13</v>
      </c>
      <c r="X245" s="31">
        <f>INDEX('Saturation Data'!$I$2:$W$236,MATCH(LEFT($V$1,2)&amp;$H245&amp;$I245,'Saturation Data'!$B$2:$B$236,0),MATCH(V230,'Saturation Data'!$I$1:$V$1,0))</f>
        <v>0.35089431822993972</v>
      </c>
      <c r="Y245" s="32">
        <f>INDEX('UEC Data'!$I$2:$W$236,MATCH(LEFT($V$1,2)&amp;$H245&amp;$I245,'UEC Data'!$B$2:$B$236,0),MATCH(V230,'UEC Data'!$I$1:$V$1,0))</f>
        <v>4.8262983913236184</v>
      </c>
      <c r="Z245" s="33">
        <f t="shared" si="24"/>
        <v>1.6935206835977559</v>
      </c>
      <c r="AA245" s="34">
        <f>Z245*X231</f>
        <v>1.1113678294379172</v>
      </c>
      <c r="AB245" s="21"/>
      <c r="AC245" s="30" t="s">
        <v>12</v>
      </c>
      <c r="AD245" s="35" t="s">
        <v>13</v>
      </c>
      <c r="AE245" s="31">
        <f>INDEX('Saturation Data'!$I$2:$W$236,MATCH(LEFT($AC$1,2)&amp;$H245&amp;$I245,'Saturation Data'!$B$2:$B$236,0),MATCH(AC230,'Saturation Data'!$I$1:$V$1,0))</f>
        <v>2.993132597707035E-2</v>
      </c>
      <c r="AF245" s="32">
        <f>INDEX('UEC Data'!$I$2:$W$236,MATCH(LEFT($AC$1,2)&amp;$H245&amp;$I245,'UEC Data'!$B$2:$B$236,0),MATCH(AC230,'UEC Data'!$I$1:$V$1,0))</f>
        <v>2.0673273059192883</v>
      </c>
      <c r="AG245" s="33">
        <f t="shared" si="25"/>
        <v>6.1877847494768858E-2</v>
      </c>
      <c r="AH245" s="34">
        <f>AG245*AE231</f>
        <v>1.8258473365801765E-2</v>
      </c>
      <c r="AI245" s="21"/>
    </row>
    <row r="246" spans="1:35" outlineLevel="1" x14ac:dyDescent="0.25">
      <c r="A246" s="30" t="s">
        <v>12</v>
      </c>
      <c r="B246" s="35" t="s">
        <v>14</v>
      </c>
      <c r="C246" s="31">
        <f>INDEX('Saturation Data'!$I$2:$W$236,MATCH(LEFT($A$1,2)&amp;$H246&amp;$I246,'Saturation Data'!$B$2:$B$236,0),MATCH(A230,'Saturation Data'!$I$1:$V$1,0))</f>
        <v>2.7667533976478826E-2</v>
      </c>
      <c r="D246" s="32">
        <f>INDEX('UEC Data'!$I$2:$W$236,MATCH(LEFT($A$1,2)&amp;$H246&amp;$I246,'UEC Data'!$B$2:$B$236,0),MATCH(A230,'UEC Data'!$I$1:$V$1,0))</f>
        <v>3.7387544107794977</v>
      </c>
      <c r="E246" s="33">
        <f t="shared" si="21"/>
        <v>0.10344211468995182</v>
      </c>
      <c r="F246" s="34">
        <f>E246*C231</f>
        <v>1.063081189608911</v>
      </c>
      <c r="G246" s="21"/>
      <c r="H246" s="30" t="s">
        <v>12</v>
      </c>
      <c r="I246" s="35" t="s">
        <v>14</v>
      </c>
      <c r="J246" s="31">
        <f>INDEX('Saturation Data'!$I$2:$W$236,MATCH(LEFT($H$1,2)&amp;$H246&amp;$I246,'Saturation Data'!$B$2:$B$236,0),MATCH(H230,'Saturation Data'!$I$1:$V$1,0))</f>
        <v>2.7122906562276647E-3</v>
      </c>
      <c r="K246" s="32">
        <f>INDEX('UEC Data'!$I$2:$W$236,MATCH(LEFT($H$1,2)&amp;$H246&amp;$I246,'UEC Data'!$B$2:$B$236,0),MATCH(H230,'UEC Data'!$I$1:$V$1,0))</f>
        <v>3.7722868562444249</v>
      </c>
      <c r="L246" s="33">
        <f t="shared" si="22"/>
        <v>1.0231538392802185E-2</v>
      </c>
      <c r="M246" s="34">
        <f>L246*J231</f>
        <v>1.5456107780633353E-2</v>
      </c>
      <c r="N246" s="21"/>
      <c r="O246" s="30" t="s">
        <v>12</v>
      </c>
      <c r="P246" s="35" t="s">
        <v>14</v>
      </c>
      <c r="Q246" s="31">
        <f>INDEX('Saturation Data'!$I$2:$W$236,MATCH(LEFT($O$1,2)&amp;$H246&amp;$I246,'Saturation Data'!$B$2:$B$236,0),MATCH(O230,'Saturation Data'!$I$1:$V$1,0))</f>
        <v>2.7667533976478826E-2</v>
      </c>
      <c r="R246" s="32">
        <f>INDEX('UEC Data'!$I$2:$W$236,MATCH(LEFT($O$1,2)&amp;$H246&amp;$I246,'UEC Data'!$B$2:$B$236,0),MATCH(O230,'UEC Data'!$I$1:$V$1,0))</f>
        <v>4.6704123739656183</v>
      </c>
      <c r="S246" s="33">
        <f t="shared" si="23"/>
        <v>0.12921879304086087</v>
      </c>
      <c r="T246" s="34">
        <f>S246*Q231</f>
        <v>0.19704361073232424</v>
      </c>
      <c r="U246" s="21"/>
      <c r="V246" s="30" t="s">
        <v>12</v>
      </c>
      <c r="W246" s="35" t="s">
        <v>14</v>
      </c>
      <c r="X246" s="31">
        <f>INDEX('Saturation Data'!$I$2:$W$236,MATCH(LEFT($V$1,2)&amp;$H246&amp;$I246,'Saturation Data'!$B$2:$B$236,0),MATCH(V230,'Saturation Data'!$I$1:$V$1,0))</f>
        <v>2.7667533976478826E-2</v>
      </c>
      <c r="Y246" s="32">
        <f>INDEX('UEC Data'!$I$2:$W$236,MATCH(LEFT($V$1,2)&amp;$H246&amp;$I246,'UEC Data'!$B$2:$B$236,0),MATCH(V230,'UEC Data'!$I$1:$V$1,0))</f>
        <v>4.5964746584034462</v>
      </c>
      <c r="Z246" s="33">
        <f t="shared" si="24"/>
        <v>0.12717311878340126</v>
      </c>
      <c r="AA246" s="34">
        <f>Z246*X231</f>
        <v>8.3456974782794666E-2</v>
      </c>
      <c r="AB246" s="21"/>
      <c r="AC246" s="30" t="s">
        <v>12</v>
      </c>
      <c r="AD246" s="35" t="s">
        <v>14</v>
      </c>
      <c r="AE246" s="31">
        <f>INDEX('Saturation Data'!$I$2:$W$236,MATCH(LEFT($AC$1,2)&amp;$H246&amp;$I246,'Saturation Data'!$B$2:$B$236,0),MATCH(AC230,'Saturation Data'!$I$1:$V$1,0))</f>
        <v>2.7122906562276647E-3</v>
      </c>
      <c r="AF246" s="32">
        <f>INDEX('UEC Data'!$I$2:$W$236,MATCH(LEFT($AC$1,2)&amp;$H246&amp;$I246,'UEC Data'!$B$2:$B$236,0),MATCH(AC230,'UEC Data'!$I$1:$V$1,0))</f>
        <v>1.9688831484945604</v>
      </c>
      <c r="AG246" s="33">
        <f t="shared" si="25"/>
        <v>5.3401833668659015E-3</v>
      </c>
      <c r="AH246" s="34">
        <f>AG246*AE231</f>
        <v>1.5757431733652595E-3</v>
      </c>
      <c r="AI246" s="21"/>
    </row>
    <row r="247" spans="1:35" outlineLevel="1" x14ac:dyDescent="0.25">
      <c r="A247" s="30" t="s">
        <v>12</v>
      </c>
      <c r="B247" s="35" t="s">
        <v>8</v>
      </c>
      <c r="C247" s="31">
        <f>INDEX('Saturation Data'!$I$2:$W$236,MATCH(LEFT($A$1,2)&amp;$H247&amp;$I247,'Saturation Data'!$B$2:$B$236,0),MATCH(A230,'Saturation Data'!$I$1:$V$1,0))</f>
        <v>1.6445095534231555E-2</v>
      </c>
      <c r="D247" s="32">
        <f>INDEX('UEC Data'!$I$2:$W$236,MATCH(LEFT($A$1,2)&amp;$H247&amp;$I247,'UEC Data'!$B$2:$B$236,0),MATCH(A230,'UEC Data'!$I$1:$V$1,0))</f>
        <v>2.4451307610992932</v>
      </c>
      <c r="E247" s="33">
        <f t="shared" si="21"/>
        <v>4.0210408959966186E-2</v>
      </c>
      <c r="F247" s="34">
        <f>E247*C231</f>
        <v>0.4132449294946019</v>
      </c>
      <c r="G247" s="21"/>
      <c r="H247" s="30" t="s">
        <v>12</v>
      </c>
      <c r="I247" s="35" t="s">
        <v>8</v>
      </c>
      <c r="J247" s="31">
        <f>INDEX('Saturation Data'!$I$2:$W$236,MATCH(LEFT($H$1,2)&amp;$H247&amp;$I247,'Saturation Data'!$B$2:$B$236,0),MATCH(H230,'Saturation Data'!$I$1:$V$1,0))</f>
        <v>2.0640820438841939E-2</v>
      </c>
      <c r="K247" s="32">
        <f>INDEX('UEC Data'!$I$2:$W$236,MATCH(LEFT($H$1,2)&amp;$H247&amp;$I247,'UEC Data'!$B$2:$B$236,0),MATCH(H230,'UEC Data'!$I$1:$V$1,0))</f>
        <v>2.4116785675613865</v>
      </c>
      <c r="L247" s="33">
        <f t="shared" si="22"/>
        <v>4.9779024269238116E-2</v>
      </c>
      <c r="M247" s="34">
        <f>L247*J231</f>
        <v>7.5197876876596403E-2</v>
      </c>
      <c r="N247" s="21"/>
      <c r="O247" s="30" t="s">
        <v>12</v>
      </c>
      <c r="P247" s="35" t="s">
        <v>8</v>
      </c>
      <c r="Q247" s="31">
        <f>INDEX('Saturation Data'!$I$2:$W$236,MATCH(LEFT($O$1,2)&amp;$H247&amp;$I247,'Saturation Data'!$B$2:$B$236,0),MATCH(O230,'Saturation Data'!$I$1:$V$1,0))</f>
        <v>1.6445095534231555E-2</v>
      </c>
      <c r="R247" s="32">
        <f>INDEX('UEC Data'!$I$2:$W$236,MATCH(LEFT($O$1,2)&amp;$H247&amp;$I247,'UEC Data'!$B$2:$B$236,0),MATCH(O230,'UEC Data'!$I$1:$V$1,0))</f>
        <v>3.3487274049292917</v>
      </c>
      <c r="S247" s="33">
        <f t="shared" si="23"/>
        <v>5.5070142092161517E-2</v>
      </c>
      <c r="T247" s="34">
        <f>S247*Q231</f>
        <v>8.3975553292394117E-2</v>
      </c>
      <c r="U247" s="21"/>
      <c r="V247" s="30" t="s">
        <v>12</v>
      </c>
      <c r="W247" s="35" t="s">
        <v>8</v>
      </c>
      <c r="X247" s="31">
        <f>INDEX('Saturation Data'!$I$2:$W$236,MATCH(LEFT($V$1,2)&amp;$H247&amp;$I247,'Saturation Data'!$B$2:$B$236,0),MATCH(V230,'Saturation Data'!$I$1:$V$1,0))</f>
        <v>1.6445095534231555E-2</v>
      </c>
      <c r="Y247" s="32">
        <f>INDEX('UEC Data'!$I$2:$W$236,MATCH(LEFT($V$1,2)&amp;$H247&amp;$I247,'UEC Data'!$B$2:$B$236,0),MATCH(V230,'UEC Data'!$I$1:$V$1,0))</f>
        <v>3.3197875838318294</v>
      </c>
      <c r="Z247" s="33">
        <f t="shared" si="24"/>
        <v>5.4594223969470182E-2</v>
      </c>
      <c r="AA247" s="34">
        <f>Z247*X231</f>
        <v>3.5827294452583675E-2</v>
      </c>
      <c r="AB247" s="21"/>
      <c r="AC247" s="30" t="s">
        <v>12</v>
      </c>
      <c r="AD247" s="35" t="s">
        <v>8</v>
      </c>
      <c r="AE247" s="31">
        <f>INDEX('Saturation Data'!$I$2:$W$236,MATCH(LEFT($AC$1,2)&amp;$H247&amp;$I247,'Saturation Data'!$B$2:$B$236,0),MATCH(AC230,'Saturation Data'!$I$1:$V$1,0))</f>
        <v>2.0640820438841939E-2</v>
      </c>
      <c r="AF247" s="32">
        <f>INDEX('UEC Data'!$I$2:$W$236,MATCH(LEFT($AC$1,2)&amp;$H247&amp;$I247,'UEC Data'!$B$2:$B$236,0),MATCH(AC230,'UEC Data'!$I$1:$V$1,0))</f>
        <v>1.1904263864885831</v>
      </c>
      <c r="AG247" s="33">
        <f t="shared" si="25"/>
        <v>2.4571377289170301E-2</v>
      </c>
      <c r="AH247" s="34">
        <f>AG247*AE231</f>
        <v>7.2503465449943114E-3</v>
      </c>
      <c r="AI247" s="21"/>
    </row>
    <row r="248" spans="1:35" outlineLevel="1" x14ac:dyDescent="0.25">
      <c r="A248" s="30" t="s">
        <v>12</v>
      </c>
      <c r="B248" s="35" t="s">
        <v>10</v>
      </c>
      <c r="C248" s="31">
        <f>INDEX('Saturation Data'!$I$2:$W$236,MATCH(LEFT($A$1,2)&amp;$H248&amp;$I248,'Saturation Data'!$B$2:$B$236,0),MATCH(A230,'Saturation Data'!$I$1:$V$1,0))</f>
        <v>4.9808329398902222E-2</v>
      </c>
      <c r="D248" s="32">
        <f>INDEX('UEC Data'!$I$2:$W$236,MATCH(LEFT($A$1,2)&amp;$H248&amp;$I248,'UEC Data'!$B$2:$B$236,0),MATCH(A230,'UEC Data'!$I$1:$V$1,0))</f>
        <v>2.7168119567769922</v>
      </c>
      <c r="E248" s="33">
        <f t="shared" si="21"/>
        <v>0.13531986485802452</v>
      </c>
      <c r="F248" s="34">
        <f>E248*C231</f>
        <v>1.3906908549014774</v>
      </c>
      <c r="G248" s="21"/>
      <c r="H248" s="30" t="s">
        <v>12</v>
      </c>
      <c r="I248" s="35" t="s">
        <v>10</v>
      </c>
      <c r="J248" s="31">
        <f>INDEX('Saturation Data'!$I$2:$W$236,MATCH(LEFT($H$1,2)&amp;$H248&amp;$I248,'Saturation Data'!$B$2:$B$236,0),MATCH(H230,'Saturation Data'!$I$1:$V$1,0))</f>
        <v>8.8254673831978034E-2</v>
      </c>
      <c r="K248" s="32">
        <f>INDEX('UEC Data'!$I$2:$W$236,MATCH(LEFT($H$1,2)&amp;$H248&amp;$I248,'UEC Data'!$B$2:$B$236,0),MATCH(H230,'UEC Data'!$I$1:$V$1,0))</f>
        <v>2.6796428528459848</v>
      </c>
      <c r="L248" s="33">
        <f t="shared" si="22"/>
        <v>0.23649100596411349</v>
      </c>
      <c r="M248" s="34">
        <f>L248*J231</f>
        <v>0.35725130835683244</v>
      </c>
      <c r="N248" s="21"/>
      <c r="O248" s="30" t="s">
        <v>12</v>
      </c>
      <c r="P248" s="35" t="s">
        <v>10</v>
      </c>
      <c r="Q248" s="31">
        <f>INDEX('Saturation Data'!$I$2:$W$236,MATCH(LEFT($O$1,2)&amp;$H248&amp;$I248,'Saturation Data'!$B$2:$B$236,0),MATCH(O230,'Saturation Data'!$I$1:$V$1,0))</f>
        <v>4.9808329398902222E-2</v>
      </c>
      <c r="R248" s="32">
        <f>INDEX('UEC Data'!$I$2:$W$236,MATCH(LEFT($O$1,2)&amp;$H248&amp;$I248,'UEC Data'!$B$2:$B$236,0),MATCH(O230,'UEC Data'!$I$1:$V$1,0))</f>
        <v>3.7208082276992127</v>
      </c>
      <c r="S248" s="33">
        <f t="shared" si="23"/>
        <v>0.18532724183538796</v>
      </c>
      <c r="T248" s="34">
        <f>S248*Q231</f>
        <v>0.2826024608259583</v>
      </c>
      <c r="U248" s="21"/>
      <c r="V248" s="30" t="s">
        <v>12</v>
      </c>
      <c r="W248" s="35" t="s">
        <v>10</v>
      </c>
      <c r="X248" s="31">
        <f>INDEX('Saturation Data'!$I$2:$W$236,MATCH(LEFT($V$1,2)&amp;$H248&amp;$I248,'Saturation Data'!$B$2:$B$236,0),MATCH(V230,'Saturation Data'!$I$1:$V$1,0))</f>
        <v>4.9808329398902222E-2</v>
      </c>
      <c r="Y248" s="32">
        <f>INDEX('UEC Data'!$I$2:$W$236,MATCH(LEFT($V$1,2)&amp;$H248&amp;$I248,'UEC Data'!$B$2:$B$236,0),MATCH(V230,'UEC Data'!$I$1:$V$1,0))</f>
        <v>3.6886528709242548</v>
      </c>
      <c r="Z248" s="33">
        <f t="shared" si="24"/>
        <v>0.18372563723320165</v>
      </c>
      <c r="AA248" s="34">
        <f>Z248*X231</f>
        <v>0.12056939406856389</v>
      </c>
      <c r="AB248" s="21"/>
      <c r="AC248" s="30" t="s">
        <v>12</v>
      </c>
      <c r="AD248" s="35" t="s">
        <v>10</v>
      </c>
      <c r="AE248" s="31">
        <f>INDEX('Saturation Data'!$I$2:$W$236,MATCH(LEFT($AC$1,2)&amp;$H248&amp;$I248,'Saturation Data'!$B$2:$B$236,0),MATCH(AC230,'Saturation Data'!$I$1:$V$1,0))</f>
        <v>8.8254673831978034E-2</v>
      </c>
      <c r="AF248" s="32">
        <f>INDEX('UEC Data'!$I$2:$W$236,MATCH(LEFT($AC$1,2)&amp;$H248&amp;$I248,'UEC Data'!$B$2:$B$236,0),MATCH(AC230,'UEC Data'!$I$1:$V$1,0))</f>
        <v>1.3226959849873146</v>
      </c>
      <c r="AG248" s="33">
        <f t="shared" si="25"/>
        <v>0.11673410273392236</v>
      </c>
      <c r="AH248" s="34">
        <f>AG248*AE231</f>
        <v>3.4445065430375149E-2</v>
      </c>
      <c r="AI248" s="21"/>
    </row>
    <row r="249" spans="1:35" outlineLevel="1" x14ac:dyDescent="0.25">
      <c r="A249" s="30" t="s">
        <v>12</v>
      </c>
      <c r="B249" s="35" t="s">
        <v>11</v>
      </c>
      <c r="C249" s="31">
        <f>INDEX('Saturation Data'!$I$2:$W$236,MATCH(LEFT($A$1,2)&amp;$H249&amp;$I249,'Saturation Data'!$B$2:$B$236,0),MATCH(A230,'Saturation Data'!$I$1:$V$1,0))</f>
        <v>0</v>
      </c>
      <c r="D249" s="32">
        <f>INDEX('UEC Data'!$I$2:$W$236,MATCH(LEFT($A$1,2)&amp;$H249&amp;$I249,'UEC Data'!$B$2:$B$236,0),MATCH(A230,'UEC Data'!$I$1:$V$1,0))</f>
        <v>2.3056464619279042</v>
      </c>
      <c r="E249" s="33">
        <f t="shared" si="21"/>
        <v>0</v>
      </c>
      <c r="F249" s="34">
        <f>E249*C231</f>
        <v>0</v>
      </c>
      <c r="G249" s="21"/>
      <c r="H249" s="30" t="s">
        <v>12</v>
      </c>
      <c r="I249" s="35" t="s">
        <v>11</v>
      </c>
      <c r="J249" s="31">
        <f>INDEX('Saturation Data'!$I$2:$W$236,MATCH(LEFT($H$1,2)&amp;$H249&amp;$I249,'Saturation Data'!$B$2:$B$236,0),MATCH(H230,'Saturation Data'!$I$1:$V$1,0))</f>
        <v>0</v>
      </c>
      <c r="K249" s="32">
        <f>INDEX('UEC Data'!$I$2:$W$236,MATCH(LEFT($H$1,2)&amp;$H249&amp;$I249,'UEC Data'!$B$2:$B$236,0),MATCH(H230,'UEC Data'!$I$1:$V$1,0))</f>
        <v>2.278969535358486</v>
      </c>
      <c r="L249" s="33">
        <f t="shared" si="22"/>
        <v>0</v>
      </c>
      <c r="M249" s="34">
        <f>L249*J231</f>
        <v>0</v>
      </c>
      <c r="N249" s="21"/>
      <c r="O249" s="30" t="s">
        <v>12</v>
      </c>
      <c r="P249" s="35" t="s">
        <v>11</v>
      </c>
      <c r="Q249" s="31">
        <f>INDEX('Saturation Data'!$I$2:$W$236,MATCH(LEFT($O$1,2)&amp;$H249&amp;$I249,'Saturation Data'!$B$2:$B$236,0),MATCH(O230,'Saturation Data'!$I$1:$V$1,0))</f>
        <v>0</v>
      </c>
      <c r="R249" s="32">
        <f>INDEX('UEC Data'!$I$2:$W$236,MATCH(LEFT($O$1,2)&amp;$H249&amp;$I249,'UEC Data'!$B$2:$B$236,0),MATCH(O230,'UEC Data'!$I$1:$V$1,0))</f>
        <v>3.2724277734005418</v>
      </c>
      <c r="S249" s="33">
        <f t="shared" si="23"/>
        <v>0</v>
      </c>
      <c r="T249" s="34">
        <f>S249*Q231</f>
        <v>0</v>
      </c>
      <c r="U249" s="21"/>
      <c r="V249" s="30" t="s">
        <v>12</v>
      </c>
      <c r="W249" s="35" t="s">
        <v>11</v>
      </c>
      <c r="X249" s="31">
        <f>INDEX('Saturation Data'!$I$2:$W$236,MATCH(LEFT($V$1,2)&amp;$H249&amp;$I249,'Saturation Data'!$B$2:$B$236,0),MATCH(V230,'Saturation Data'!$I$1:$V$1,0))</f>
        <v>0</v>
      </c>
      <c r="Y249" s="32">
        <f>INDEX('UEC Data'!$I$2:$W$236,MATCH(LEFT($V$1,2)&amp;$H249&amp;$I249,'UEC Data'!$B$2:$B$236,0),MATCH(V230,'UEC Data'!$I$1:$V$1,0))</f>
        <v>3.1995915942641018</v>
      </c>
      <c r="Z249" s="33">
        <f t="shared" si="24"/>
        <v>0</v>
      </c>
      <c r="AA249" s="34">
        <f>Z249*X231</f>
        <v>0</v>
      </c>
      <c r="AB249" s="21"/>
      <c r="AC249" s="30" t="s">
        <v>12</v>
      </c>
      <c r="AD249" s="35" t="s">
        <v>11</v>
      </c>
      <c r="AE249" s="31">
        <f>INDEX('Saturation Data'!$I$2:$W$236,MATCH(LEFT($AC$1,2)&amp;$H249&amp;$I249,'Saturation Data'!$B$2:$B$236,0),MATCH(AC230,'Saturation Data'!$I$1:$V$1,0))</f>
        <v>0</v>
      </c>
      <c r="AF249" s="32">
        <f>INDEX('UEC Data'!$I$2:$W$236,MATCH(LEFT($AC$1,2)&amp;$H249&amp;$I249,'UEC Data'!$B$2:$B$236,0),MATCH(AC230,'UEC Data'!$I$1:$V$1,0))</f>
        <v>1.1071097113722135</v>
      </c>
      <c r="AG249" s="33">
        <f t="shared" si="25"/>
        <v>0</v>
      </c>
      <c r="AH249" s="34">
        <f>AG249*AE231</f>
        <v>0</v>
      </c>
      <c r="AI249" s="21"/>
    </row>
    <row r="250" spans="1:35" outlineLevel="1" x14ac:dyDescent="0.25">
      <c r="A250" s="30" t="s">
        <v>15</v>
      </c>
      <c r="B250" s="35" t="s">
        <v>15</v>
      </c>
      <c r="C250" s="31">
        <f>INDEX('Saturation Data'!$I$2:$W$236,MATCH(LEFT($A$1,2)&amp;$H250&amp;$I250,'Saturation Data'!$B$2:$B$236,0),MATCH(A230,'Saturation Data'!$I$1:$V$1,0))</f>
        <v>1</v>
      </c>
      <c r="D250" s="32">
        <f>INDEX('UEC Data'!$I$2:$W$236,MATCH(LEFT($A$1,2)&amp;$H250&amp;$I250,'UEC Data'!$B$2:$B$236,0),MATCH(A230,'UEC Data'!$I$1:$V$1,0))</f>
        <v>4.8329165360047694</v>
      </c>
      <c r="E250" s="33">
        <f t="shared" si="21"/>
        <v>4.8329165360047694</v>
      </c>
      <c r="F250" s="34">
        <f>E250*C231</f>
        <v>49.668190521588421</v>
      </c>
      <c r="G250" s="21"/>
      <c r="H250" s="30" t="s">
        <v>15</v>
      </c>
      <c r="I250" s="35" t="s">
        <v>15</v>
      </c>
      <c r="J250" s="31">
        <f>INDEX('Saturation Data'!$I$2:$W$236,MATCH(LEFT($H$1,2)&amp;$H250&amp;$I250,'Saturation Data'!$B$2:$B$236,0),MATCH(H230,'Saturation Data'!$I$1:$V$1,0))</f>
        <v>1</v>
      </c>
      <c r="K250" s="32">
        <f>INDEX('UEC Data'!$I$2:$W$236,MATCH(LEFT($H$1,2)&amp;$H250&amp;$I250,'UEC Data'!$B$2:$B$236,0),MATCH(H230,'UEC Data'!$I$1:$V$1,0))</f>
        <v>5.2892036863396523</v>
      </c>
      <c r="L250" s="33">
        <f t="shared" si="22"/>
        <v>5.2892036863396523</v>
      </c>
      <c r="M250" s="34">
        <f>L250*J231</f>
        <v>7.9900498938947262</v>
      </c>
      <c r="N250" s="21"/>
      <c r="O250" s="30" t="s">
        <v>15</v>
      </c>
      <c r="P250" s="35" t="s">
        <v>15</v>
      </c>
      <c r="Q250" s="31">
        <f>INDEX('Saturation Data'!$I$2:$W$236,MATCH(LEFT($O$1,2)&amp;$H250&amp;$I250,'Saturation Data'!$B$2:$B$236,0),MATCH(O230,'Saturation Data'!$I$1:$V$1,0))</f>
        <v>1</v>
      </c>
      <c r="R250" s="32">
        <f>INDEX('UEC Data'!$I$2:$W$236,MATCH(LEFT($O$1,2)&amp;$H250&amp;$I250,'UEC Data'!$B$2:$B$236,0),MATCH(O230,'UEC Data'!$I$1:$V$1,0))</f>
        <v>4.8183710814593148</v>
      </c>
      <c r="S250" s="33">
        <f t="shared" si="23"/>
        <v>4.8183710814593148</v>
      </c>
      <c r="T250" s="34">
        <f>S250*Q231</f>
        <v>7.347454757906104</v>
      </c>
      <c r="U250" s="21"/>
      <c r="V250" s="30" t="s">
        <v>15</v>
      </c>
      <c r="W250" s="35" t="s">
        <v>15</v>
      </c>
      <c r="X250" s="31">
        <f>INDEX('Saturation Data'!$I$2:$W$236,MATCH(LEFT($V$1,2)&amp;$H250&amp;$I250,'Saturation Data'!$B$2:$B$236,0),MATCH(V230,'Saturation Data'!$I$1:$V$1,0))</f>
        <v>1</v>
      </c>
      <c r="Y250" s="32">
        <f>INDEX('UEC Data'!$I$2:$W$236,MATCH(LEFT($V$1,2)&amp;$H250&amp;$I250,'UEC Data'!$B$2:$B$236,0),MATCH(V230,'UEC Data'!$I$1:$V$1,0))</f>
        <v>4.8266665360047689</v>
      </c>
      <c r="Z250" s="33">
        <f t="shared" si="24"/>
        <v>4.8266665360047689</v>
      </c>
      <c r="AA250" s="34">
        <f>Z250*X231</f>
        <v>3.1674853242089798</v>
      </c>
      <c r="AB250" s="21"/>
      <c r="AC250" s="30" t="s">
        <v>15</v>
      </c>
      <c r="AD250" s="35" t="s">
        <v>15</v>
      </c>
      <c r="AE250" s="31">
        <f>INDEX('Saturation Data'!$I$2:$W$236,MATCH(LEFT($AC$1,2)&amp;$H250&amp;$I250,'Saturation Data'!$B$2:$B$236,0),MATCH(AC230,'Saturation Data'!$I$1:$V$1,0))</f>
        <v>1</v>
      </c>
      <c r="AF250" s="32">
        <f>INDEX('UEC Data'!$I$2:$W$236,MATCH(LEFT($AC$1,2)&amp;$H250&amp;$I250,'UEC Data'!$B$2:$B$236,0),MATCH(AC230,'UEC Data'!$I$1:$V$1,0))</f>
        <v>4.4175116064208799</v>
      </c>
      <c r="AG250" s="33">
        <f t="shared" si="25"/>
        <v>4.4175116064208799</v>
      </c>
      <c r="AH250" s="34">
        <f>AG250*AE231</f>
        <v>1.3034877791405808</v>
      </c>
      <c r="AI250" s="21"/>
    </row>
    <row r="251" spans="1:35" outlineLevel="1" x14ac:dyDescent="0.25">
      <c r="A251" s="30" t="s">
        <v>16</v>
      </c>
      <c r="B251" s="35" t="s">
        <v>17</v>
      </c>
      <c r="C251" s="31">
        <f>INDEX('Saturation Data'!$I$2:$W$236,MATCH(LEFT($A$1,2)&amp;$H251&amp;$I251,'Saturation Data'!$B$2:$B$236,0),MATCH(A230,'Saturation Data'!$I$1:$V$1,0))</f>
        <v>0.39156401002843094</v>
      </c>
      <c r="D251" s="32">
        <f>INDEX('UEC Data'!$I$2:$W$236,MATCH(LEFT($A$1,2)&amp;$H251&amp;$I251,'UEC Data'!$B$2:$B$236,0),MATCH(A230,'UEC Data'!$I$1:$V$1,0))</f>
        <v>7.5191350000000003</v>
      </c>
      <c r="E251" s="33">
        <f t="shared" si="21"/>
        <v>2.9442226525451263</v>
      </c>
      <c r="F251" s="34">
        <f>E251*C231</f>
        <v>30.2579633964619</v>
      </c>
      <c r="G251" s="21"/>
      <c r="H251" s="30" t="s">
        <v>16</v>
      </c>
      <c r="I251" s="35" t="s">
        <v>17</v>
      </c>
      <c r="J251" s="31">
        <f>INDEX('Saturation Data'!$I$2:$W$236,MATCH(LEFT($H$1,2)&amp;$H251&amp;$I251,'Saturation Data'!$B$2:$B$236,0),MATCH(H230,'Saturation Data'!$I$1:$V$1,0))</f>
        <v>0.366986768693217</v>
      </c>
      <c r="K251" s="32">
        <f>INDEX('UEC Data'!$I$2:$W$236,MATCH(LEFT($H$1,2)&amp;$H251&amp;$I251,'UEC Data'!$B$2:$B$236,0),MATCH(H230,'UEC Data'!$I$1:$V$1,0))</f>
        <v>7.0446059999999999</v>
      </c>
      <c r="L251" s="33">
        <f t="shared" si="22"/>
        <v>2.5852771926568487</v>
      </c>
      <c r="M251" s="34">
        <f>L251*J231</f>
        <v>3.9054071243702579</v>
      </c>
      <c r="N251" s="21"/>
      <c r="O251" s="30" t="s">
        <v>16</v>
      </c>
      <c r="P251" s="35" t="s">
        <v>17</v>
      </c>
      <c r="Q251" s="31">
        <f>INDEX('Saturation Data'!$I$2:$W$236,MATCH(LEFT($O$1,2)&amp;$H251&amp;$I251,'Saturation Data'!$B$2:$B$236,0),MATCH(O230,'Saturation Data'!$I$1:$V$1,0))</f>
        <v>0.39156401002843094</v>
      </c>
      <c r="R251" s="32">
        <f>INDEX('UEC Data'!$I$2:$W$236,MATCH(LEFT($O$1,2)&amp;$H251&amp;$I251,'UEC Data'!$B$2:$B$236,0),MATCH(O230,'UEC Data'!$I$1:$V$1,0))</f>
        <v>7.5191350000000003</v>
      </c>
      <c r="S251" s="33">
        <f t="shared" si="23"/>
        <v>2.9442226525451263</v>
      </c>
      <c r="T251" s="34">
        <f>S251*Q231</f>
        <v>4.4895966647354779</v>
      </c>
      <c r="U251" s="21"/>
      <c r="V251" s="30" t="s">
        <v>16</v>
      </c>
      <c r="W251" s="35" t="s">
        <v>17</v>
      </c>
      <c r="X251" s="31">
        <f>INDEX('Saturation Data'!$I$2:$W$236,MATCH(LEFT($V$1,2)&amp;$H251&amp;$I251,'Saturation Data'!$B$2:$B$236,0),MATCH(V230,'Saturation Data'!$I$1:$V$1,0))</f>
        <v>0.39156401002843094</v>
      </c>
      <c r="Y251" s="32">
        <f>INDEX('UEC Data'!$I$2:$W$236,MATCH(LEFT($V$1,2)&amp;$H251&amp;$I251,'UEC Data'!$B$2:$B$236,0),MATCH(V230,'UEC Data'!$I$1:$V$1,0))</f>
        <v>7.5191350000000003</v>
      </c>
      <c r="Z251" s="33">
        <f t="shared" si="24"/>
        <v>2.9442226525451263</v>
      </c>
      <c r="AA251" s="34">
        <f>Z251*X231</f>
        <v>1.9321372159386128</v>
      </c>
      <c r="AB251" s="21"/>
      <c r="AC251" s="30" t="s">
        <v>16</v>
      </c>
      <c r="AD251" s="35" t="s">
        <v>17</v>
      </c>
      <c r="AE251" s="31">
        <f>INDEX('Saturation Data'!$I$2:$W$236,MATCH(LEFT($AC$1,2)&amp;$H251&amp;$I251,'Saturation Data'!$B$2:$B$236,0),MATCH(AC230,'Saturation Data'!$I$1:$V$1,0))</f>
        <v>0.366986768693217</v>
      </c>
      <c r="AF251" s="32">
        <f>INDEX('UEC Data'!$I$2:$W$236,MATCH(LEFT($AC$1,2)&amp;$H251&amp;$I251,'UEC Data'!$B$2:$B$236,0),MATCH(AC230,'UEC Data'!$I$1:$V$1,0))</f>
        <v>7.0446059999999999</v>
      </c>
      <c r="AG251" s="33">
        <f t="shared" si="25"/>
        <v>2.5852771926568487</v>
      </c>
      <c r="AH251" s="34">
        <f>AG251*AE231</f>
        <v>0.76284513240914498</v>
      </c>
      <c r="AI251" s="21"/>
    </row>
    <row r="252" spans="1:35" outlineLevel="1" x14ac:dyDescent="0.25">
      <c r="A252" s="30" t="s">
        <v>18</v>
      </c>
      <c r="B252" s="35" t="s">
        <v>19</v>
      </c>
      <c r="C252" s="31">
        <f>INDEX('Saturation Data'!$I$2:$W$236,MATCH(LEFT($A$1,2)&amp;$H252&amp;$I252,'Saturation Data'!$B$2:$B$236,0),MATCH(A230,'Saturation Data'!$I$1:$V$1,0))</f>
        <v>1</v>
      </c>
      <c r="D252" s="32">
        <f>INDEX('UEC Data'!$I$2:$W$236,MATCH(LEFT($A$1,2)&amp;$H252&amp;$I252,'UEC Data'!$B$2:$B$236,0),MATCH(A230,'UEC Data'!$I$1:$V$1,0))</f>
        <v>2.3833224970827267</v>
      </c>
      <c r="E252" s="33">
        <f t="shared" si="21"/>
        <v>2.3833224970827267</v>
      </c>
      <c r="F252" s="34">
        <f>E252*C231</f>
        <v>24.493556836251539</v>
      </c>
      <c r="G252" s="21"/>
      <c r="H252" s="30" t="s">
        <v>18</v>
      </c>
      <c r="I252" s="35" t="s">
        <v>19</v>
      </c>
      <c r="J252" s="31">
        <f>INDEX('Saturation Data'!$I$2:$W$236,MATCH(LEFT($H$1,2)&amp;$H252&amp;$I252,'Saturation Data'!$B$2:$B$236,0),MATCH(H230,'Saturation Data'!$I$1:$V$1,0))</f>
        <v>1</v>
      </c>
      <c r="K252" s="32">
        <f>INDEX('UEC Data'!$I$2:$W$236,MATCH(LEFT($H$1,2)&amp;$H252&amp;$I252,'UEC Data'!$B$2:$B$236,0),MATCH(H230,'UEC Data'!$I$1:$V$1,0))</f>
        <v>2.0394232577614226</v>
      </c>
      <c r="L252" s="33">
        <f t="shared" si="22"/>
        <v>2.0394232577614226</v>
      </c>
      <c r="M252" s="34">
        <f>L252*J231</f>
        <v>3.0808217173349148</v>
      </c>
      <c r="N252" s="21"/>
      <c r="O252" s="30" t="s">
        <v>18</v>
      </c>
      <c r="P252" s="35" t="s">
        <v>19</v>
      </c>
      <c r="Q252" s="31">
        <f>INDEX('Saturation Data'!$I$2:$W$236,MATCH(LEFT($O$1,2)&amp;$H252&amp;$I252,'Saturation Data'!$B$2:$B$236,0),MATCH(O230,'Saturation Data'!$I$1:$V$1,0))</f>
        <v>1</v>
      </c>
      <c r="R252" s="32">
        <f>INDEX('UEC Data'!$I$2:$W$236,MATCH(LEFT($O$1,2)&amp;$H252&amp;$I252,'UEC Data'!$B$2:$B$236,0),MATCH(O230,'UEC Data'!$I$1:$V$1,0))</f>
        <v>2.6412469265737051</v>
      </c>
      <c r="S252" s="33">
        <f t="shared" si="23"/>
        <v>2.6412469265737051</v>
      </c>
      <c r="T252" s="34">
        <f>S252*Q231</f>
        <v>4.0275939667937148</v>
      </c>
      <c r="U252" s="21"/>
      <c r="V252" s="30" t="s">
        <v>18</v>
      </c>
      <c r="W252" s="35" t="s">
        <v>19</v>
      </c>
      <c r="X252" s="31">
        <f>INDEX('Saturation Data'!$I$2:$W$236,MATCH(LEFT($V$1,2)&amp;$H252&amp;$I252,'Saturation Data'!$B$2:$B$236,0),MATCH(V230,'Saturation Data'!$I$1:$V$1,0))</f>
        <v>1</v>
      </c>
      <c r="Y252" s="32">
        <f>INDEX('UEC Data'!$I$2:$W$236,MATCH(LEFT($V$1,2)&amp;$H252&amp;$I252,'UEC Data'!$B$2:$B$236,0),MATCH(V230,'UEC Data'!$I$1:$V$1,0))</f>
        <v>2.3833224970827267</v>
      </c>
      <c r="Z252" s="33">
        <f t="shared" si="24"/>
        <v>2.3833224970827267</v>
      </c>
      <c r="AA252" s="34">
        <f>Z252*X231</f>
        <v>1.5640481844050014</v>
      </c>
      <c r="AB252" s="21"/>
      <c r="AC252" s="30" t="s">
        <v>18</v>
      </c>
      <c r="AD252" s="35" t="s">
        <v>19</v>
      </c>
      <c r="AE252" s="31">
        <f>INDEX('Saturation Data'!$I$2:$W$236,MATCH(LEFT($AC$1,2)&amp;$H252&amp;$I252,'Saturation Data'!$B$2:$B$236,0),MATCH(AC230,'Saturation Data'!$I$1:$V$1,0))</f>
        <v>1</v>
      </c>
      <c r="AF252" s="32">
        <f>INDEX('UEC Data'!$I$2:$W$236,MATCH(LEFT($AC$1,2)&amp;$H252&amp;$I252,'UEC Data'!$B$2:$B$236,0),MATCH(AC230,'UEC Data'!$I$1:$V$1,0))</f>
        <v>2.0394232577614226</v>
      </c>
      <c r="AG252" s="33">
        <f t="shared" si="25"/>
        <v>2.0394232577614226</v>
      </c>
      <c r="AH252" s="34">
        <f>AG252*AE231</f>
        <v>0.60177845127178331</v>
      </c>
      <c r="AI252" s="21"/>
    </row>
    <row r="253" spans="1:35" outlineLevel="1" x14ac:dyDescent="0.25">
      <c r="A253" s="30" t="s">
        <v>18</v>
      </c>
      <c r="B253" s="35" t="s">
        <v>20</v>
      </c>
      <c r="C253" s="31">
        <f>INDEX('Saturation Data'!$I$2:$W$236,MATCH(LEFT($A$1,2)&amp;$H253&amp;$I253,'Saturation Data'!$B$2:$B$236,0),MATCH(A230,'Saturation Data'!$I$1:$V$1,0))</f>
        <v>1</v>
      </c>
      <c r="D253" s="32">
        <f>INDEX('UEC Data'!$I$2:$W$236,MATCH(LEFT($A$1,2)&amp;$H253&amp;$I253,'UEC Data'!$B$2:$B$236,0),MATCH(A230,'UEC Data'!$I$1:$V$1,0))</f>
        <v>1.9870988367301112E-2</v>
      </c>
      <c r="E253" s="33">
        <f t="shared" si="21"/>
        <v>1.9870988367301112E-2</v>
      </c>
      <c r="F253" s="34">
        <f>E253*C231</f>
        <v>0.2042154108656026</v>
      </c>
      <c r="G253" s="21"/>
      <c r="H253" s="30" t="s">
        <v>18</v>
      </c>
      <c r="I253" s="35" t="s">
        <v>20</v>
      </c>
      <c r="J253" s="31">
        <f>INDEX('Saturation Data'!$I$2:$W$236,MATCH(LEFT($H$1,2)&amp;$H253&amp;$I253,'Saturation Data'!$B$2:$B$236,0),MATCH(H230,'Saturation Data'!$I$1:$V$1,0))</f>
        <v>1</v>
      </c>
      <c r="K253" s="32">
        <f>INDEX('UEC Data'!$I$2:$W$236,MATCH(LEFT($H$1,2)&amp;$H253&amp;$I253,'UEC Data'!$B$2:$B$236,0),MATCH(H230,'UEC Data'!$I$1:$V$1,0))</f>
        <v>1.7003723113672223E-2</v>
      </c>
      <c r="L253" s="33">
        <f t="shared" si="22"/>
        <v>1.7003723113672223E-2</v>
      </c>
      <c r="M253" s="34">
        <f>L253*J231</f>
        <v>2.5686398958523225E-2</v>
      </c>
      <c r="N253" s="21"/>
      <c r="O253" s="30" t="s">
        <v>18</v>
      </c>
      <c r="P253" s="35" t="s">
        <v>20</v>
      </c>
      <c r="Q253" s="31">
        <f>INDEX('Saturation Data'!$I$2:$W$236,MATCH(LEFT($O$1,2)&amp;$H253&amp;$I253,'Saturation Data'!$B$2:$B$236,0),MATCH(O230,'Saturation Data'!$I$1:$V$1,0))</f>
        <v>1</v>
      </c>
      <c r="R253" s="32">
        <f>INDEX('UEC Data'!$I$2:$W$236,MATCH(LEFT($O$1,2)&amp;$H253&amp;$I253,'UEC Data'!$B$2:$B$236,0),MATCH(O230,'UEC Data'!$I$1:$V$1,0))</f>
        <v>2.2021437307522766E-2</v>
      </c>
      <c r="S253" s="33">
        <f t="shared" si="23"/>
        <v>2.2021437307522766E-2</v>
      </c>
      <c r="T253" s="34">
        <f>S253*Q231</f>
        <v>3.3580127305613237E-2</v>
      </c>
      <c r="U253" s="21"/>
      <c r="V253" s="30" t="s">
        <v>18</v>
      </c>
      <c r="W253" s="35" t="s">
        <v>20</v>
      </c>
      <c r="X253" s="31">
        <f>INDEX('Saturation Data'!$I$2:$W$236,MATCH(LEFT($V$1,2)&amp;$H253&amp;$I253,'Saturation Data'!$B$2:$B$236,0),MATCH(V230,'Saturation Data'!$I$1:$V$1,0))</f>
        <v>1</v>
      </c>
      <c r="Y253" s="32">
        <f>INDEX('UEC Data'!$I$2:$W$236,MATCH(LEFT($V$1,2)&amp;$H253&amp;$I253,'UEC Data'!$B$2:$B$236,0),MATCH(V230,'UEC Data'!$I$1:$V$1,0))</f>
        <v>1.9870988367301112E-2</v>
      </c>
      <c r="Z253" s="33">
        <f t="shared" si="24"/>
        <v>1.9870988367301112E-2</v>
      </c>
      <c r="AA253" s="34">
        <f>Z253*X231</f>
        <v>1.3040276050031944E-2</v>
      </c>
      <c r="AB253" s="21"/>
      <c r="AC253" s="30" t="s">
        <v>18</v>
      </c>
      <c r="AD253" s="35" t="s">
        <v>20</v>
      </c>
      <c r="AE253" s="31">
        <f>INDEX('Saturation Data'!$I$2:$W$236,MATCH(LEFT($AC$1,2)&amp;$H253&amp;$I253,'Saturation Data'!$B$2:$B$236,0),MATCH(AC230,'Saturation Data'!$I$1:$V$1,0))</f>
        <v>1</v>
      </c>
      <c r="AF253" s="32">
        <f>INDEX('UEC Data'!$I$2:$W$236,MATCH(LEFT($AC$1,2)&amp;$H253&amp;$I253,'UEC Data'!$B$2:$B$236,0),MATCH(AC230,'UEC Data'!$I$1:$V$1,0))</f>
        <v>1.7003723113672223E-2</v>
      </c>
      <c r="AG253" s="33">
        <f t="shared" si="25"/>
        <v>1.7003723113672223E-2</v>
      </c>
      <c r="AH253" s="34">
        <f>AG253*AE231</f>
        <v>5.0173371919037509E-3</v>
      </c>
      <c r="AI253" s="21"/>
    </row>
    <row r="254" spans="1:35" outlineLevel="1" x14ac:dyDescent="0.25">
      <c r="A254" s="30" t="s">
        <v>18</v>
      </c>
      <c r="B254" s="35" t="s">
        <v>21</v>
      </c>
      <c r="C254" s="31">
        <f>INDEX('Saturation Data'!$I$2:$W$236,MATCH(LEFT($A$1,2)&amp;$H254&amp;$I254,'Saturation Data'!$B$2:$B$236,0),MATCH(A230,'Saturation Data'!$I$1:$V$1,0))</f>
        <v>1</v>
      </c>
      <c r="D254" s="32">
        <f>INDEX('UEC Data'!$I$2:$W$236,MATCH(LEFT($A$1,2)&amp;$H254&amp;$I254,'UEC Data'!$B$2:$B$236,0),MATCH(A230,'UEC Data'!$I$1:$V$1,0))</f>
        <v>4.2972188844363719E-2</v>
      </c>
      <c r="E254" s="33">
        <f t="shared" si="21"/>
        <v>4.2972188844363719E-2</v>
      </c>
      <c r="F254" s="34">
        <f>E254*C231</f>
        <v>0.44162791696293996</v>
      </c>
      <c r="G254" s="21"/>
      <c r="H254" s="30" t="s">
        <v>18</v>
      </c>
      <c r="I254" s="35" t="s">
        <v>21</v>
      </c>
      <c r="J254" s="31">
        <f>INDEX('Saturation Data'!$I$2:$W$236,MATCH(LEFT($H$1,2)&amp;$H254&amp;$I254,'Saturation Data'!$B$2:$B$236,0),MATCH(H230,'Saturation Data'!$I$1:$V$1,0))</f>
        <v>1</v>
      </c>
      <c r="K254" s="32">
        <f>INDEX('UEC Data'!$I$2:$W$236,MATCH(LEFT($H$1,2)&amp;$H254&amp;$I254,'UEC Data'!$B$2:$B$236,0),MATCH(H230,'UEC Data'!$I$1:$V$1,0))</f>
        <v>3.6771557971438613E-2</v>
      </c>
      <c r="L254" s="33">
        <f t="shared" si="22"/>
        <v>3.6771557971438613E-2</v>
      </c>
      <c r="M254" s="34">
        <f>L254*J231</f>
        <v>5.5548358560447715E-2</v>
      </c>
      <c r="N254" s="21"/>
      <c r="O254" s="30" t="s">
        <v>18</v>
      </c>
      <c r="P254" s="35" t="s">
        <v>21</v>
      </c>
      <c r="Q254" s="31">
        <f>INDEX('Saturation Data'!$I$2:$W$236,MATCH(LEFT($O$1,2)&amp;$H254&amp;$I254,'Saturation Data'!$B$2:$B$236,0),MATCH(O230,'Saturation Data'!$I$1:$V$1,0))</f>
        <v>1</v>
      </c>
      <c r="R254" s="32">
        <f>INDEX('UEC Data'!$I$2:$W$236,MATCH(LEFT($O$1,2)&amp;$H254&amp;$I254,'UEC Data'!$B$2:$B$236,0),MATCH(O230,'UEC Data'!$I$1:$V$1,0))</f>
        <v>4.7622661999057535E-2</v>
      </c>
      <c r="S254" s="33">
        <f t="shared" si="23"/>
        <v>4.7622661999057535E-2</v>
      </c>
      <c r="T254" s="34">
        <f>S254*Q231</f>
        <v>7.2619013474395061E-2</v>
      </c>
      <c r="U254" s="21"/>
      <c r="V254" s="30" t="s">
        <v>18</v>
      </c>
      <c r="W254" s="35" t="s">
        <v>21</v>
      </c>
      <c r="X254" s="31">
        <f>INDEX('Saturation Data'!$I$2:$W$236,MATCH(LEFT($V$1,2)&amp;$H254&amp;$I254,'Saturation Data'!$B$2:$B$236,0),MATCH(V230,'Saturation Data'!$I$1:$V$1,0))</f>
        <v>1</v>
      </c>
      <c r="Y254" s="32">
        <f>INDEX('UEC Data'!$I$2:$W$236,MATCH(LEFT($V$1,2)&amp;$H254&amp;$I254,'UEC Data'!$B$2:$B$236,0),MATCH(V230,'UEC Data'!$I$1:$V$1,0))</f>
        <v>4.2972188844363719E-2</v>
      </c>
      <c r="Z254" s="33">
        <f t="shared" si="24"/>
        <v>4.2972188844363719E-2</v>
      </c>
      <c r="AA254" s="34">
        <f>Z254*X231</f>
        <v>2.8200369032812016E-2</v>
      </c>
      <c r="AB254" s="21"/>
      <c r="AC254" s="30" t="s">
        <v>18</v>
      </c>
      <c r="AD254" s="35" t="s">
        <v>21</v>
      </c>
      <c r="AE254" s="31">
        <f>INDEX('Saturation Data'!$I$2:$W$236,MATCH(LEFT($AC$1,2)&amp;$H254&amp;$I254,'Saturation Data'!$B$2:$B$236,0),MATCH(AC230,'Saturation Data'!$I$1:$V$1,0))</f>
        <v>1</v>
      </c>
      <c r="AF254" s="32">
        <f>INDEX('UEC Data'!$I$2:$W$236,MATCH(LEFT($AC$1,2)&amp;$H254&amp;$I254,'UEC Data'!$B$2:$B$236,0),MATCH(AC230,'UEC Data'!$I$1:$V$1,0))</f>
        <v>3.6771557971438613E-2</v>
      </c>
      <c r="AG254" s="33">
        <f t="shared" si="25"/>
        <v>3.6771557971438613E-2</v>
      </c>
      <c r="AH254" s="34">
        <f>AG254*AE231</f>
        <v>1.0850288738587859E-2</v>
      </c>
      <c r="AI254" s="21"/>
    </row>
    <row r="255" spans="1:35" outlineLevel="1" x14ac:dyDescent="0.25">
      <c r="A255" s="30" t="s">
        <v>18</v>
      </c>
      <c r="B255" s="35" t="s">
        <v>22</v>
      </c>
      <c r="C255" s="31">
        <f>INDEX('Saturation Data'!$I$2:$W$236,MATCH(LEFT($A$1,2)&amp;$H255&amp;$I255,'Saturation Data'!$B$2:$B$236,0),MATCH(A230,'Saturation Data'!$I$1:$V$1,0))</f>
        <v>1</v>
      </c>
      <c r="D255" s="32">
        <f>INDEX('UEC Data'!$I$2:$W$236,MATCH(LEFT($A$1,2)&amp;$H255&amp;$I255,'UEC Data'!$B$2:$B$236,0),MATCH(A230,'UEC Data'!$I$1:$V$1,0))</f>
        <v>2.1056372533738266</v>
      </c>
      <c r="E255" s="33">
        <f t="shared" si="21"/>
        <v>2.1056372533738266</v>
      </c>
      <c r="F255" s="34">
        <f>E255*C231</f>
        <v>21.639767931184103</v>
      </c>
      <c r="G255" s="21"/>
      <c r="H255" s="30" t="s">
        <v>18</v>
      </c>
      <c r="I255" s="35" t="s">
        <v>22</v>
      </c>
      <c r="J255" s="31">
        <f>INDEX('Saturation Data'!$I$2:$W$236,MATCH(LEFT($H$1,2)&amp;$H255&amp;$I255,'Saturation Data'!$B$2:$B$236,0),MATCH(H230,'Saturation Data'!$I$1:$V$1,0))</f>
        <v>1</v>
      </c>
      <c r="K255" s="32">
        <f>INDEX('UEC Data'!$I$2:$W$236,MATCH(LEFT($H$1,2)&amp;$H255&amp;$I255,'UEC Data'!$B$2:$B$236,0),MATCH(H230,'UEC Data'!$I$1:$V$1,0))</f>
        <v>1.801806340600496</v>
      </c>
      <c r="L255" s="33">
        <f t="shared" si="22"/>
        <v>1.801806340600496</v>
      </c>
      <c r="M255" s="34">
        <f>L255*J231</f>
        <v>2.7218695694619441</v>
      </c>
      <c r="N255" s="21"/>
      <c r="O255" s="30" t="s">
        <v>18</v>
      </c>
      <c r="P255" s="35" t="s">
        <v>22</v>
      </c>
      <c r="Q255" s="31">
        <f>INDEX('Saturation Data'!$I$2:$W$236,MATCH(LEFT($O$1,2)&amp;$H255&amp;$I255,'Saturation Data'!$B$2:$B$236,0),MATCH(O230,'Saturation Data'!$I$1:$V$1,0))</f>
        <v>1</v>
      </c>
      <c r="R255" s="32">
        <f>INDEX('UEC Data'!$I$2:$W$236,MATCH(LEFT($O$1,2)&amp;$H255&amp;$I255,'UEC Data'!$B$2:$B$236,0),MATCH(O230,'UEC Data'!$I$1:$V$1,0))</f>
        <v>2.3335104379538243</v>
      </c>
      <c r="S255" s="33">
        <f t="shared" si="23"/>
        <v>2.3335104379538243</v>
      </c>
      <c r="T255" s="34">
        <f>S255*Q231</f>
        <v>3.5583316602453658</v>
      </c>
      <c r="U255" s="21"/>
      <c r="V255" s="30" t="s">
        <v>18</v>
      </c>
      <c r="W255" s="35" t="s">
        <v>22</v>
      </c>
      <c r="X255" s="31">
        <f>INDEX('Saturation Data'!$I$2:$W$236,MATCH(LEFT($V$1,2)&amp;$H255&amp;$I255,'Saturation Data'!$B$2:$B$236,0),MATCH(V230,'Saturation Data'!$I$1:$V$1,0))</f>
        <v>1</v>
      </c>
      <c r="Y255" s="32">
        <f>INDEX('UEC Data'!$I$2:$W$236,MATCH(LEFT($V$1,2)&amp;$H255&amp;$I255,'UEC Data'!$B$2:$B$236,0),MATCH(V230,'UEC Data'!$I$1:$V$1,0))</f>
        <v>2.1056372533738266</v>
      </c>
      <c r="Z255" s="33">
        <f t="shared" si="24"/>
        <v>2.1056372533738266</v>
      </c>
      <c r="AA255" s="34">
        <f>Z255*X231</f>
        <v>1.3818180826077917</v>
      </c>
      <c r="AB255" s="21"/>
      <c r="AC255" s="30" t="s">
        <v>18</v>
      </c>
      <c r="AD255" s="35" t="s">
        <v>22</v>
      </c>
      <c r="AE255" s="31">
        <f>INDEX('Saturation Data'!$I$2:$W$236,MATCH(LEFT($AC$1,2)&amp;$H255&amp;$I255,'Saturation Data'!$B$2:$B$236,0),MATCH(AC230,'Saturation Data'!$I$1:$V$1,0))</f>
        <v>1</v>
      </c>
      <c r="AF255" s="32">
        <f>INDEX('UEC Data'!$I$2:$W$236,MATCH(LEFT($AC$1,2)&amp;$H255&amp;$I255,'UEC Data'!$B$2:$B$236,0),MATCH(AC230,'UEC Data'!$I$1:$V$1,0))</f>
        <v>1.801806340600496</v>
      </c>
      <c r="AG255" s="33">
        <f t="shared" si="25"/>
        <v>1.801806340600496</v>
      </c>
      <c r="AH255" s="34">
        <f>AG255*AE231</f>
        <v>0.53166414819080621</v>
      </c>
      <c r="AI255" s="21"/>
    </row>
    <row r="256" spans="1:35" outlineLevel="1" x14ac:dyDescent="0.25">
      <c r="A256" s="30" t="s">
        <v>23</v>
      </c>
      <c r="B256" s="35" t="s">
        <v>19</v>
      </c>
      <c r="C256" s="31">
        <f>INDEX('Saturation Data'!$I$2:$W$236,MATCH(LEFT($A$1,2)&amp;$H256&amp;$I256,'Saturation Data'!$B$2:$B$236,0),MATCH(A230,'Saturation Data'!$I$1:$V$1,0))</f>
        <v>1</v>
      </c>
      <c r="D256" s="32">
        <f>INDEX('UEC Data'!$I$2:$W$236,MATCH(LEFT($A$1,2)&amp;$H256&amp;$I256,'UEC Data'!$B$2:$B$236,0),MATCH(A230,'UEC Data'!$I$1:$V$1,0))</f>
        <v>0.28424901957983884</v>
      </c>
      <c r="E256" s="33">
        <f t="shared" si="21"/>
        <v>0.28424901957983884</v>
      </c>
      <c r="F256" s="34">
        <f>E256*C231</f>
        <v>2.9212452470236947</v>
      </c>
      <c r="G256" s="21"/>
      <c r="H256" s="30" t="s">
        <v>23</v>
      </c>
      <c r="I256" s="35" t="s">
        <v>19</v>
      </c>
      <c r="J256" s="31">
        <f>INDEX('Saturation Data'!$I$2:$W$236,MATCH(LEFT($H$1,2)&amp;$H256&amp;$I256,'Saturation Data'!$B$2:$B$236,0),MATCH(H230,'Saturation Data'!$I$1:$V$1,0))</f>
        <v>1</v>
      </c>
      <c r="K256" s="32">
        <f>INDEX('UEC Data'!$I$2:$W$236,MATCH(LEFT($H$1,2)&amp;$H256&amp;$I256,'UEC Data'!$B$2:$B$236,0),MATCH(H230,'UEC Data'!$I$1:$V$1,0))</f>
        <v>0.24323357927287823</v>
      </c>
      <c r="L256" s="33">
        <f t="shared" si="22"/>
        <v>0.24323357927287823</v>
      </c>
      <c r="M256" s="34">
        <f>L256*J231</f>
        <v>0.36743686753456112</v>
      </c>
      <c r="N256" s="21"/>
      <c r="O256" s="30" t="s">
        <v>23</v>
      </c>
      <c r="P256" s="35" t="s">
        <v>19</v>
      </c>
      <c r="Q256" s="31">
        <f>INDEX('Saturation Data'!$I$2:$W$236,MATCH(LEFT($O$1,2)&amp;$H256&amp;$I256,'Saturation Data'!$B$2:$B$236,0),MATCH(O230,'Saturation Data'!$I$1:$V$1,0))</f>
        <v>1</v>
      </c>
      <c r="R256" s="32">
        <f>INDEX('UEC Data'!$I$2:$W$236,MATCH(LEFT($O$1,2)&amp;$H256&amp;$I256,'UEC Data'!$B$2:$B$236,0),MATCH(O230,'UEC Data'!$I$1:$V$1,0))</f>
        <v>0.31501059981005941</v>
      </c>
      <c r="S256" s="33">
        <f t="shared" si="23"/>
        <v>0.31501059981005941</v>
      </c>
      <c r="T256" s="34">
        <f>S256*Q231</f>
        <v>0.48035447897970707</v>
      </c>
      <c r="U256" s="21"/>
      <c r="V256" s="30" t="s">
        <v>23</v>
      </c>
      <c r="W256" s="35" t="s">
        <v>19</v>
      </c>
      <c r="X256" s="31">
        <f>INDEX('Saturation Data'!$I$2:$W$236,MATCH(LEFT($V$1,2)&amp;$H256&amp;$I256,'Saturation Data'!$B$2:$B$236,0),MATCH(V230,'Saturation Data'!$I$1:$V$1,0))</f>
        <v>1</v>
      </c>
      <c r="Y256" s="32">
        <f>INDEX('UEC Data'!$I$2:$W$236,MATCH(LEFT($V$1,2)&amp;$H256&amp;$I256,'UEC Data'!$B$2:$B$236,0),MATCH(V230,'UEC Data'!$I$1:$V$1,0))</f>
        <v>0.28424901957983884</v>
      </c>
      <c r="Z256" s="33">
        <f t="shared" si="24"/>
        <v>0.28424901957983884</v>
      </c>
      <c r="AA256" s="34">
        <f>Z256*X231</f>
        <v>0.18653755987153633</v>
      </c>
      <c r="AB256" s="21"/>
      <c r="AC256" s="30" t="s">
        <v>23</v>
      </c>
      <c r="AD256" s="35" t="s">
        <v>19</v>
      </c>
      <c r="AE256" s="31">
        <f>INDEX('Saturation Data'!$I$2:$W$236,MATCH(LEFT($AC$1,2)&amp;$H256&amp;$I256,'Saturation Data'!$B$2:$B$236,0),MATCH(AC230,'Saturation Data'!$I$1:$V$1,0))</f>
        <v>1</v>
      </c>
      <c r="AF256" s="32">
        <f>INDEX('UEC Data'!$I$2:$W$236,MATCH(LEFT($AC$1,2)&amp;$H256&amp;$I256,'UEC Data'!$B$2:$B$236,0),MATCH(AC230,'UEC Data'!$I$1:$V$1,0))</f>
        <v>0.24323357927287823</v>
      </c>
      <c r="AG256" s="33">
        <f t="shared" si="25"/>
        <v>0.24323357927287823</v>
      </c>
      <c r="AH256" s="34">
        <f>AG256*AE231</f>
        <v>7.1771627628093027E-2</v>
      </c>
      <c r="AI256" s="21"/>
    </row>
    <row r="257" spans="1:35" outlineLevel="1" x14ac:dyDescent="0.25">
      <c r="A257" s="30" t="s">
        <v>23</v>
      </c>
      <c r="B257" s="35" t="s">
        <v>24</v>
      </c>
      <c r="C257" s="31">
        <f>INDEX('Saturation Data'!$I$2:$W$236,MATCH(LEFT($A$1,2)&amp;$H257&amp;$I257,'Saturation Data'!$B$2:$B$236,0),MATCH(A230,'Saturation Data'!$I$1:$V$1,0))</f>
        <v>1</v>
      </c>
      <c r="D257" s="32">
        <f>INDEX('UEC Data'!$I$2:$W$236,MATCH(LEFT($A$1,2)&amp;$H257&amp;$I257,'UEC Data'!$B$2:$B$236,0),MATCH(A230,'UEC Data'!$I$1:$V$1,0))</f>
        <v>8.1748038922794877E-2</v>
      </c>
      <c r="E257" s="33">
        <f t="shared" si="21"/>
        <v>8.1748038922794877E-2</v>
      </c>
      <c r="F257" s="34">
        <f>E257*C231</f>
        <v>0.84012979362149587</v>
      </c>
      <c r="G257" s="21"/>
      <c r="H257" s="30" t="s">
        <v>23</v>
      </c>
      <c r="I257" s="35" t="s">
        <v>24</v>
      </c>
      <c r="J257" s="31">
        <f>INDEX('Saturation Data'!$I$2:$W$236,MATCH(LEFT($H$1,2)&amp;$H257&amp;$I257,'Saturation Data'!$B$2:$B$236,0),MATCH(H230,'Saturation Data'!$I$1:$V$1,0))</f>
        <v>1</v>
      </c>
      <c r="K257" s="32">
        <f>INDEX('UEC Data'!$I$2:$W$236,MATCH(LEFT($H$1,2)&amp;$H257&amp;$I257,'UEC Data'!$B$2:$B$236,0),MATCH(H230,'UEC Data'!$I$1:$V$1,0))</f>
        <v>6.9952283864061146E-2</v>
      </c>
      <c r="L257" s="33">
        <f t="shared" si="22"/>
        <v>6.9952283864061146E-2</v>
      </c>
      <c r="M257" s="34">
        <f>L257*J231</f>
        <v>0.10567228479199159</v>
      </c>
      <c r="N257" s="21"/>
      <c r="O257" s="30" t="s">
        <v>23</v>
      </c>
      <c r="P257" s="35" t="s">
        <v>24</v>
      </c>
      <c r="Q257" s="31">
        <f>INDEX('Saturation Data'!$I$2:$W$236,MATCH(LEFT($O$1,2)&amp;$H257&amp;$I257,'Saturation Data'!$B$2:$B$236,0),MATCH(O230,'Saturation Data'!$I$1:$V$1,0))</f>
        <v>1</v>
      </c>
      <c r="R257" s="32">
        <f>INDEX('UEC Data'!$I$2:$W$236,MATCH(LEFT($O$1,2)&amp;$H257&amp;$I257,'UEC Data'!$B$2:$B$236,0),MATCH(O230,'UEC Data'!$I$1:$V$1,0))</f>
        <v>9.059485521684521E-2</v>
      </c>
      <c r="S257" s="33">
        <f t="shared" si="23"/>
        <v>9.059485521684521E-2</v>
      </c>
      <c r="T257" s="34">
        <f>S257*Q231</f>
        <v>0.13814660364498629</v>
      </c>
      <c r="U257" s="21"/>
      <c r="V257" s="30" t="s">
        <v>23</v>
      </c>
      <c r="W257" s="35" t="s">
        <v>24</v>
      </c>
      <c r="X257" s="31">
        <f>INDEX('Saturation Data'!$I$2:$W$236,MATCH(LEFT($V$1,2)&amp;$H257&amp;$I257,'Saturation Data'!$B$2:$B$236,0),MATCH(V230,'Saturation Data'!$I$1:$V$1,0))</f>
        <v>1</v>
      </c>
      <c r="Y257" s="32">
        <f>INDEX('UEC Data'!$I$2:$W$236,MATCH(LEFT($V$1,2)&amp;$H257&amp;$I257,'UEC Data'!$B$2:$B$236,0),MATCH(V230,'UEC Data'!$I$1:$V$1,0))</f>
        <v>8.1748038922794877E-2</v>
      </c>
      <c r="Z257" s="33">
        <f t="shared" si="24"/>
        <v>8.1748038922794877E-2</v>
      </c>
      <c r="AA257" s="34">
        <f>Z257*X231</f>
        <v>5.3646903435170604E-2</v>
      </c>
      <c r="AB257" s="21"/>
      <c r="AC257" s="30" t="s">
        <v>23</v>
      </c>
      <c r="AD257" s="35" t="s">
        <v>24</v>
      </c>
      <c r="AE257" s="31">
        <f>INDEX('Saturation Data'!$I$2:$W$236,MATCH(LEFT($AC$1,2)&amp;$H257&amp;$I257,'Saturation Data'!$B$2:$B$236,0),MATCH(AC230,'Saturation Data'!$I$1:$V$1,0))</f>
        <v>1</v>
      </c>
      <c r="AF257" s="32">
        <f>INDEX('UEC Data'!$I$2:$W$236,MATCH(LEFT($AC$1,2)&amp;$H257&amp;$I257,'UEC Data'!$B$2:$B$236,0),MATCH(AC230,'UEC Data'!$I$1:$V$1,0))</f>
        <v>6.9952283864061146E-2</v>
      </c>
      <c r="AG257" s="33">
        <f t="shared" si="25"/>
        <v>6.9952283864061146E-2</v>
      </c>
      <c r="AH257" s="34">
        <f>AG257*AE231</f>
        <v>2.0641020389678893E-2</v>
      </c>
      <c r="AI257" s="21"/>
    </row>
    <row r="258" spans="1:35" outlineLevel="1" x14ac:dyDescent="0.25">
      <c r="A258" s="30" t="s">
        <v>23</v>
      </c>
      <c r="B258" s="35" t="s">
        <v>22</v>
      </c>
      <c r="C258" s="31">
        <f>INDEX('Saturation Data'!$I$2:$W$236,MATCH(LEFT($A$1,2)&amp;$H258&amp;$I258,'Saturation Data'!$B$2:$B$236,0),MATCH(A230,'Saturation Data'!$I$1:$V$1,0))</f>
        <v>1</v>
      </c>
      <c r="D258" s="32">
        <f>INDEX('UEC Data'!$I$2:$W$236,MATCH(LEFT($A$1,2)&amp;$H258&amp;$I258,'UEC Data'!$B$2:$B$236,0),MATCH(A230,'UEC Data'!$I$1:$V$1,0))</f>
        <v>0.20857124860164428</v>
      </c>
      <c r="E258" s="33">
        <f t="shared" si="21"/>
        <v>0.20857124860164428</v>
      </c>
      <c r="F258" s="34">
        <f>E258*C231</f>
        <v>2.1434999830218104</v>
      </c>
      <c r="G258" s="21"/>
      <c r="H258" s="30" t="s">
        <v>23</v>
      </c>
      <c r="I258" s="35" t="s">
        <v>22</v>
      </c>
      <c r="J258" s="31">
        <f>INDEX('Saturation Data'!$I$2:$W$236,MATCH(LEFT($H$1,2)&amp;$H258&amp;$I258,'Saturation Data'!$B$2:$B$236,0),MATCH(H230,'Saturation Data'!$I$1:$V$1,0))</f>
        <v>1</v>
      </c>
      <c r="K258" s="32">
        <f>INDEX('UEC Data'!$I$2:$W$236,MATCH(LEFT($H$1,2)&amp;$H258&amp;$I258,'UEC Data'!$B$2:$B$236,0),MATCH(H230,'UEC Data'!$I$1:$V$1,0))</f>
        <v>0.17847565984846586</v>
      </c>
      <c r="L258" s="33">
        <f t="shared" si="22"/>
        <v>0.17847565984846586</v>
      </c>
      <c r="M258" s="34">
        <f>L258*J231</f>
        <v>0.26961136526430451</v>
      </c>
      <c r="N258" s="21"/>
      <c r="O258" s="30" t="s">
        <v>23</v>
      </c>
      <c r="P258" s="35" t="s">
        <v>22</v>
      </c>
      <c r="Q258" s="31">
        <f>INDEX('Saturation Data'!$I$2:$W$236,MATCH(LEFT($O$1,2)&amp;$H258&amp;$I258,'Saturation Data'!$B$2:$B$236,0),MATCH(O230,'Saturation Data'!$I$1:$V$1,0))</f>
        <v>1</v>
      </c>
      <c r="R258" s="32">
        <f>INDEX('UEC Data'!$I$2:$W$236,MATCH(LEFT($O$1,2)&amp;$H258&amp;$I258,'UEC Data'!$B$2:$B$236,0),MATCH(O230,'UEC Data'!$I$1:$V$1,0))</f>
        <v>0.23114294016652823</v>
      </c>
      <c r="S258" s="33">
        <f t="shared" si="23"/>
        <v>0.23114294016652823</v>
      </c>
      <c r="T258" s="34">
        <f>S258*Q231</f>
        <v>0.35246606514345191</v>
      </c>
      <c r="U258" s="21"/>
      <c r="V258" s="30" t="s">
        <v>23</v>
      </c>
      <c r="W258" s="35" t="s">
        <v>22</v>
      </c>
      <c r="X258" s="31">
        <f>INDEX('Saturation Data'!$I$2:$W$236,MATCH(LEFT($V$1,2)&amp;$H258&amp;$I258,'Saturation Data'!$B$2:$B$236,0),MATCH(V230,'Saturation Data'!$I$1:$V$1,0))</f>
        <v>1</v>
      </c>
      <c r="Y258" s="32">
        <f>INDEX('UEC Data'!$I$2:$W$236,MATCH(LEFT($V$1,2)&amp;$H258&amp;$I258,'UEC Data'!$B$2:$B$236,0),MATCH(V230,'UEC Data'!$I$1:$V$1,0))</f>
        <v>0.20857124860164428</v>
      </c>
      <c r="Z258" s="33">
        <f t="shared" si="24"/>
        <v>0.20857124860164428</v>
      </c>
      <c r="AA258" s="34">
        <f>Z258*X231</f>
        <v>0.13687425142580809</v>
      </c>
      <c r="AB258" s="21"/>
      <c r="AC258" s="30" t="s">
        <v>23</v>
      </c>
      <c r="AD258" s="35" t="s">
        <v>22</v>
      </c>
      <c r="AE258" s="31">
        <f>INDEX('Saturation Data'!$I$2:$W$236,MATCH(LEFT($AC$1,2)&amp;$H258&amp;$I258,'Saturation Data'!$B$2:$B$236,0),MATCH(AC230,'Saturation Data'!$I$1:$V$1,0))</f>
        <v>1</v>
      </c>
      <c r="AF258" s="32">
        <f>INDEX('UEC Data'!$I$2:$W$236,MATCH(LEFT($AC$1,2)&amp;$H258&amp;$I258,'UEC Data'!$B$2:$B$236,0),MATCH(AC230,'UEC Data'!$I$1:$V$1,0))</f>
        <v>0.17847565984846586</v>
      </c>
      <c r="AG258" s="33">
        <f t="shared" si="25"/>
        <v>0.17847565984846586</v>
      </c>
      <c r="AH258" s="34">
        <f>AG258*AE231</f>
        <v>5.2663323204036772E-2</v>
      </c>
      <c r="AI258" s="21"/>
    </row>
    <row r="259" spans="1:35" outlineLevel="1" x14ac:dyDescent="0.25">
      <c r="A259" s="30" t="s">
        <v>25</v>
      </c>
      <c r="B259" s="35" t="s">
        <v>26</v>
      </c>
      <c r="C259" s="31">
        <f>INDEX('Saturation Data'!$I$2:$W$236,MATCH(LEFT($A$1,2)&amp;$H259&amp;$I259,'Saturation Data'!$B$2:$B$236,0),MATCH(A230,'Saturation Data'!$I$1:$V$1,0))</f>
        <v>0.74</v>
      </c>
      <c r="D259" s="32">
        <f>INDEX('UEC Data'!$I$2:$W$236,MATCH(LEFT($A$1,2)&amp;$H259&amp;$I259,'UEC Data'!$B$2:$B$236,0),MATCH(A230,'UEC Data'!$I$1:$V$1,0))</f>
        <v>3.7323561847988067</v>
      </c>
      <c r="E259" s="33">
        <f t="shared" si="21"/>
        <v>2.7619435767511171</v>
      </c>
      <c r="F259" s="34">
        <f>E259*C231</f>
        <v>28.384669745063537</v>
      </c>
      <c r="G259" s="21"/>
      <c r="H259" s="30" t="s">
        <v>25</v>
      </c>
      <c r="I259" s="35" t="s">
        <v>26</v>
      </c>
      <c r="J259" s="31">
        <f>INDEX('Saturation Data'!$I$2:$W$236,MATCH(LEFT($H$1,2)&amp;$H259&amp;$I259,'Saturation Data'!$B$2:$B$236,0),MATCH(H230,'Saturation Data'!$I$1:$V$1,0))</f>
        <v>0.74</v>
      </c>
      <c r="K259" s="32">
        <f>INDEX('UEC Data'!$I$2:$W$236,MATCH(LEFT($H$1,2)&amp;$H259&amp;$I259,'UEC Data'!$B$2:$B$236,0),MATCH(H230,'UEC Data'!$I$1:$V$1,0))</f>
        <v>5.0272552693208432</v>
      </c>
      <c r="L259" s="33">
        <f t="shared" si="22"/>
        <v>3.7201688992974238</v>
      </c>
      <c r="M259" s="34">
        <f>L259*J231</f>
        <v>5.619812902246597</v>
      </c>
      <c r="N259" s="21"/>
      <c r="O259" s="30" t="s">
        <v>25</v>
      </c>
      <c r="P259" s="35" t="s">
        <v>26</v>
      </c>
      <c r="Q259" s="31">
        <f>INDEX('Saturation Data'!$I$2:$W$236,MATCH(LEFT($O$1,2)&amp;$H259&amp;$I259,'Saturation Data'!$B$2:$B$236,0),MATCH(O230,'Saturation Data'!$I$1:$V$1,0))</f>
        <v>0.74</v>
      </c>
      <c r="R259" s="32">
        <f>INDEX('UEC Data'!$I$2:$W$236,MATCH(LEFT($O$1,2)&amp;$H259&amp;$I259,'UEC Data'!$B$2:$B$236,0),MATCH(O230,'UEC Data'!$I$1:$V$1,0))</f>
        <v>3.7323561847988067</v>
      </c>
      <c r="S259" s="33">
        <f t="shared" si="23"/>
        <v>2.7619435767511171</v>
      </c>
      <c r="T259" s="34">
        <f>S259*Q231</f>
        <v>4.211642302137113</v>
      </c>
      <c r="U259" s="21"/>
      <c r="V259" s="30" t="s">
        <v>25</v>
      </c>
      <c r="W259" s="35" t="s">
        <v>26</v>
      </c>
      <c r="X259" s="31">
        <f>INDEX('Saturation Data'!$I$2:$W$236,MATCH(LEFT($V$1,2)&amp;$H259&amp;$I259,'Saturation Data'!$B$2:$B$236,0),MATCH(V230,'Saturation Data'!$I$1:$V$1,0))</f>
        <v>0.74</v>
      </c>
      <c r="Y259" s="32">
        <f>INDEX('UEC Data'!$I$2:$W$236,MATCH(LEFT($V$1,2)&amp;$H259&amp;$I259,'UEC Data'!$B$2:$B$236,0),MATCH(V230,'UEC Data'!$I$1:$V$1,0))</f>
        <v>3.7323561847988067</v>
      </c>
      <c r="Z259" s="33">
        <f t="shared" si="24"/>
        <v>2.7619435767511171</v>
      </c>
      <c r="AA259" s="34">
        <f>Z259*X231</f>
        <v>1.812517123441854</v>
      </c>
      <c r="AB259" s="21"/>
      <c r="AC259" s="30" t="s">
        <v>25</v>
      </c>
      <c r="AD259" s="35" t="s">
        <v>26</v>
      </c>
      <c r="AE259" s="31">
        <f>INDEX('Saturation Data'!$I$2:$W$236,MATCH(LEFT($AC$1,2)&amp;$H259&amp;$I259,'Saturation Data'!$B$2:$B$236,0),MATCH(AC230,'Saturation Data'!$I$1:$V$1,0))</f>
        <v>0.74</v>
      </c>
      <c r="AF259" s="32">
        <f>INDEX('UEC Data'!$I$2:$W$236,MATCH(LEFT($AC$1,2)&amp;$H259&amp;$I259,'UEC Data'!$B$2:$B$236,0),MATCH(AC230,'UEC Data'!$I$1:$V$1,0))</f>
        <v>5.0272552693208397</v>
      </c>
      <c r="AG259" s="33">
        <f t="shared" si="25"/>
        <v>3.7201688992974211</v>
      </c>
      <c r="AH259" s="34">
        <f>AG259*AE231</f>
        <v>1.0977208728834396</v>
      </c>
      <c r="AI259" s="21"/>
    </row>
    <row r="260" spans="1:35" outlineLevel="1" x14ac:dyDescent="0.25">
      <c r="A260" s="30" t="s">
        <v>25</v>
      </c>
      <c r="B260" s="35" t="s">
        <v>27</v>
      </c>
      <c r="C260" s="31">
        <f>INDEX('Saturation Data'!$I$2:$W$236,MATCH(LEFT($A$1,2)&amp;$H260&amp;$I260,'Saturation Data'!$B$2:$B$236,0),MATCH(A230,'Saturation Data'!$I$1:$V$1,0))</f>
        <v>7.0000000000000007E-2</v>
      </c>
      <c r="D260" s="32">
        <f>INDEX('UEC Data'!$I$2:$W$236,MATCH(LEFT($A$1,2)&amp;$H260&amp;$I260,'UEC Data'!$B$2:$B$236,0),MATCH(A230,'UEC Data'!$I$1:$V$1,0))</f>
        <v>1.0469451008064514</v>
      </c>
      <c r="E260" s="33">
        <f t="shared" si="21"/>
        <v>7.3286157056451612E-2</v>
      </c>
      <c r="F260" s="34">
        <f>E260*C231</f>
        <v>0.75316649566722382</v>
      </c>
      <c r="G260" s="21"/>
      <c r="H260" s="30" t="s">
        <v>25</v>
      </c>
      <c r="I260" s="35" t="s">
        <v>27</v>
      </c>
      <c r="J260" s="31">
        <f>INDEX('Saturation Data'!$I$2:$W$236,MATCH(LEFT($H$1,2)&amp;$H260&amp;$I260,'Saturation Data'!$B$2:$B$236,0),MATCH(H230,'Saturation Data'!$I$1:$V$1,0))</f>
        <v>7.0000000000000007E-2</v>
      </c>
      <c r="K260" s="32">
        <f>INDEX('UEC Data'!$I$2:$W$236,MATCH(LEFT($H$1,2)&amp;$H260&amp;$I260,'UEC Data'!$B$2:$B$236,0),MATCH(H230,'UEC Data'!$I$1:$V$1,0))</f>
        <v>1.4829966820276494</v>
      </c>
      <c r="L260" s="33">
        <f t="shared" si="22"/>
        <v>0.10380976774193547</v>
      </c>
      <c r="M260" s="34">
        <f>L260*J231</f>
        <v>0.1568185445143441</v>
      </c>
      <c r="N260" s="21"/>
      <c r="O260" s="30" t="s">
        <v>25</v>
      </c>
      <c r="P260" s="35" t="s">
        <v>27</v>
      </c>
      <c r="Q260" s="31">
        <f>INDEX('Saturation Data'!$I$2:$W$236,MATCH(LEFT($O$1,2)&amp;$H260&amp;$I260,'Saturation Data'!$B$2:$B$236,0),MATCH(O230,'Saturation Data'!$I$1:$V$1,0))</f>
        <v>7.0000000000000007E-2</v>
      </c>
      <c r="R260" s="32">
        <f>INDEX('UEC Data'!$I$2:$W$236,MATCH(LEFT($O$1,2)&amp;$H260&amp;$I260,'UEC Data'!$B$2:$B$236,0),MATCH(O230,'UEC Data'!$I$1:$V$1,0))</f>
        <v>1.0469451008064514</v>
      </c>
      <c r="S260" s="33">
        <f t="shared" si="23"/>
        <v>7.3286157056451612E-2</v>
      </c>
      <c r="T260" s="34">
        <f>S260*Q231</f>
        <v>0.11175285469918536</v>
      </c>
      <c r="U260" s="21"/>
      <c r="V260" s="30" t="s">
        <v>25</v>
      </c>
      <c r="W260" s="35" t="s">
        <v>27</v>
      </c>
      <c r="X260" s="31">
        <f>INDEX('Saturation Data'!$I$2:$W$236,MATCH(LEFT($V$1,2)&amp;$H260&amp;$I260,'Saturation Data'!$B$2:$B$236,0),MATCH(V230,'Saturation Data'!$I$1:$V$1,0))</f>
        <v>7.0000000000000007E-2</v>
      </c>
      <c r="Y260" s="32">
        <f>INDEX('UEC Data'!$I$2:$W$236,MATCH(LEFT($V$1,2)&amp;$H260&amp;$I260,'UEC Data'!$B$2:$B$236,0),MATCH(V230,'UEC Data'!$I$1:$V$1,0))</f>
        <v>1.017453689516129</v>
      </c>
      <c r="Z260" s="33">
        <f t="shared" si="24"/>
        <v>7.1221758266129032E-2</v>
      </c>
      <c r="AA260" s="34">
        <f>Z260*X231</f>
        <v>4.6739063573067278E-2</v>
      </c>
      <c r="AB260" s="21"/>
      <c r="AC260" s="30" t="s">
        <v>25</v>
      </c>
      <c r="AD260" s="35" t="s">
        <v>27</v>
      </c>
      <c r="AE260" s="31">
        <f>INDEX('Saturation Data'!$I$2:$W$236,MATCH(LEFT($AC$1,2)&amp;$H260&amp;$I260,'Saturation Data'!$B$2:$B$236,0),MATCH(AC230,'Saturation Data'!$I$1:$V$1,0))</f>
        <v>7.0000000000000007E-2</v>
      </c>
      <c r="AF260" s="32">
        <f>INDEX('UEC Data'!$I$2:$W$236,MATCH(LEFT($AC$1,2)&amp;$H260&amp;$I260,'UEC Data'!$B$2:$B$236,0),MATCH(AC230,'UEC Data'!$I$1:$V$1,0))</f>
        <v>1.2831999999999999</v>
      </c>
      <c r="AG260" s="33">
        <f t="shared" si="25"/>
        <v>8.9824000000000001E-2</v>
      </c>
      <c r="AH260" s="34">
        <f>AG260*AE231</f>
        <v>2.6504624482104475E-2</v>
      </c>
      <c r="AI260" s="21"/>
    </row>
    <row r="261" spans="1:35" outlineLevel="1" x14ac:dyDescent="0.25">
      <c r="A261" s="30" t="s">
        <v>25</v>
      </c>
      <c r="B261" s="35" t="s">
        <v>28</v>
      </c>
      <c r="C261" s="31">
        <f>INDEX('Saturation Data'!$I$2:$W$236,MATCH(LEFT($A$1,2)&amp;$H261&amp;$I261,'Saturation Data'!$B$2:$B$236,0),MATCH(A230,'Saturation Data'!$I$1:$V$1,0))</f>
        <v>5.1999999999999998E-2</v>
      </c>
      <c r="D261" s="32">
        <f>INDEX('UEC Data'!$I$2:$W$236,MATCH(LEFT($A$1,2)&amp;$H261&amp;$I261,'UEC Data'!$B$2:$B$236,0),MATCH(A230,'UEC Data'!$I$1:$V$1,0))</f>
        <v>0.57775909090909083</v>
      </c>
      <c r="E261" s="33">
        <f t="shared" si="21"/>
        <v>3.0043472727272723E-2</v>
      </c>
      <c r="F261" s="34">
        <f>E261*C231</f>
        <v>0.30875867940849844</v>
      </c>
      <c r="G261" s="21"/>
      <c r="H261" s="30" t="s">
        <v>25</v>
      </c>
      <c r="I261" s="35" t="s">
        <v>28</v>
      </c>
      <c r="J261" s="31">
        <f>INDEX('Saturation Data'!$I$2:$W$236,MATCH(LEFT($H$1,2)&amp;$H261&amp;$I261,'Saturation Data'!$B$2:$B$236,0),MATCH(H230,'Saturation Data'!$I$1:$V$1,0))</f>
        <v>5.1999999999999998E-2</v>
      </c>
      <c r="K261" s="32">
        <f>INDEX('UEC Data'!$I$2:$W$236,MATCH(LEFT($H$1,2)&amp;$H261&amp;$I261,'UEC Data'!$B$2:$B$236,0),MATCH(H230,'UEC Data'!$I$1:$V$1,0))</f>
        <v>3.6316285714285712</v>
      </c>
      <c r="L261" s="33">
        <f t="shared" si="22"/>
        <v>0.1888446857142857</v>
      </c>
      <c r="M261" s="34">
        <f>L261*J231</f>
        <v>0.28527516626954058</v>
      </c>
      <c r="N261" s="21"/>
      <c r="O261" s="30" t="s">
        <v>25</v>
      </c>
      <c r="P261" s="35" t="s">
        <v>28</v>
      </c>
      <c r="Q261" s="31">
        <f>INDEX('Saturation Data'!$I$2:$W$236,MATCH(LEFT($O$1,2)&amp;$H261&amp;$I261,'Saturation Data'!$B$2:$B$236,0),MATCH(O230,'Saturation Data'!$I$1:$V$1,0))</f>
        <v>5.1999999999999998E-2</v>
      </c>
      <c r="R261" s="32">
        <f>INDEX('UEC Data'!$I$2:$W$236,MATCH(LEFT($O$1,2)&amp;$H261&amp;$I261,'UEC Data'!$B$2:$B$236,0),MATCH(O230,'UEC Data'!$I$1:$V$1,0))</f>
        <v>0.57775909090909083</v>
      </c>
      <c r="S261" s="33">
        <f t="shared" si="23"/>
        <v>3.0043472727272723E-2</v>
      </c>
      <c r="T261" s="34">
        <f>S261*Q231</f>
        <v>4.5812797084770596E-2</v>
      </c>
      <c r="U261" s="21"/>
      <c r="V261" s="30" t="s">
        <v>25</v>
      </c>
      <c r="W261" s="35" t="s">
        <v>28</v>
      </c>
      <c r="X261" s="31">
        <f>INDEX('Saturation Data'!$I$2:$W$236,MATCH(LEFT($V$1,2)&amp;$H261&amp;$I261,'Saturation Data'!$B$2:$B$236,0),MATCH(V230,'Saturation Data'!$I$1:$V$1,0))</f>
        <v>5.1999999999999998E-2</v>
      </c>
      <c r="Y261" s="32">
        <f>INDEX('UEC Data'!$I$2:$W$236,MATCH(LEFT($V$1,2)&amp;$H261&amp;$I261,'UEC Data'!$B$2:$B$236,0),MATCH(V230,'UEC Data'!$I$1:$V$1,0))</f>
        <v>0.57775909090909083</v>
      </c>
      <c r="Z261" s="33">
        <f t="shared" si="24"/>
        <v>3.0043472727272723E-2</v>
      </c>
      <c r="AA261" s="34">
        <f>Z261*X231</f>
        <v>1.9715938161884872E-2</v>
      </c>
      <c r="AB261" s="21"/>
      <c r="AC261" s="30" t="s">
        <v>25</v>
      </c>
      <c r="AD261" s="35" t="s">
        <v>28</v>
      </c>
      <c r="AE261" s="31">
        <f>INDEX('Saturation Data'!$I$2:$W$236,MATCH(LEFT($AC$1,2)&amp;$H261&amp;$I261,'Saturation Data'!$B$2:$B$236,0),MATCH(AC230,'Saturation Data'!$I$1:$V$1,0))</f>
        <v>5.1999999999999998E-2</v>
      </c>
      <c r="AF261" s="32">
        <f>INDEX('UEC Data'!$I$2:$W$236,MATCH(LEFT($AC$1,2)&amp;$H261&amp;$I261,'UEC Data'!$B$2:$B$236,0),MATCH(AC230,'UEC Data'!$I$1:$V$1,0))</f>
        <v>1.2105428571428571</v>
      </c>
      <c r="AG261" s="33">
        <f t="shared" si="25"/>
        <v>6.2948228571428566E-2</v>
      </c>
      <c r="AH261" s="34">
        <f>AG261*AE231</f>
        <v>1.8574313770255098E-2</v>
      </c>
      <c r="AI261" s="21"/>
    </row>
    <row r="262" spans="1:35" outlineLevel="1" x14ac:dyDescent="0.25">
      <c r="A262" s="30" t="s">
        <v>25</v>
      </c>
      <c r="B262" s="35" t="s">
        <v>29</v>
      </c>
      <c r="C262" s="31">
        <f>INDEX('Saturation Data'!$I$2:$W$236,MATCH(LEFT($A$1,2)&amp;$H262&amp;$I262,'Saturation Data'!$B$2:$B$236,0),MATCH(A230,'Saturation Data'!$I$1:$V$1,0))</f>
        <v>1.7333333333333333E-2</v>
      </c>
      <c r="D262" s="32">
        <f>INDEX('UEC Data'!$I$2:$W$236,MATCH(LEFT($A$1,2)&amp;$H262&amp;$I262,'UEC Data'!$B$2:$B$236,0),MATCH(A230,'UEC Data'!$I$1:$V$1,0))</f>
        <v>1.6554545454545455</v>
      </c>
      <c r="E262" s="33">
        <f t="shared" si="21"/>
        <v>2.8694545454545455E-2</v>
      </c>
      <c r="F262" s="34">
        <f>E262*C231</f>
        <v>0.2948956680607025</v>
      </c>
      <c r="G262" s="21"/>
      <c r="H262" s="30" t="s">
        <v>25</v>
      </c>
      <c r="I262" s="35" t="s">
        <v>29</v>
      </c>
      <c r="J262" s="31">
        <f>INDEX('Saturation Data'!$I$2:$W$236,MATCH(LEFT($H$1,2)&amp;$H262&amp;$I262,'Saturation Data'!$B$2:$B$236,0),MATCH(H230,'Saturation Data'!$I$1:$V$1,0))</f>
        <v>5.1999999999999998E-2</v>
      </c>
      <c r="K262" s="32">
        <f>INDEX('UEC Data'!$I$2:$W$236,MATCH(LEFT($H$1,2)&amp;$H262&amp;$I262,'UEC Data'!$B$2:$B$236,0),MATCH(H230,'UEC Data'!$I$1:$V$1,0))</f>
        <v>1.7342857142857142</v>
      </c>
      <c r="L262" s="33">
        <f t="shared" si="22"/>
        <v>9.0182857142857134E-2</v>
      </c>
      <c r="M262" s="34">
        <f>L262*J231</f>
        <v>0.13623327269592636</v>
      </c>
      <c r="N262" s="21"/>
      <c r="O262" s="30" t="s">
        <v>25</v>
      </c>
      <c r="P262" s="35" t="s">
        <v>29</v>
      </c>
      <c r="Q262" s="31">
        <f>INDEX('Saturation Data'!$I$2:$W$236,MATCH(LEFT($O$1,2)&amp;$H262&amp;$I262,'Saturation Data'!$B$2:$B$236,0),MATCH(O230,'Saturation Data'!$I$1:$V$1,0))</f>
        <v>1.7333333333333333E-2</v>
      </c>
      <c r="R262" s="32">
        <f>INDEX('UEC Data'!$I$2:$W$236,MATCH(LEFT($O$1,2)&amp;$H262&amp;$I262,'UEC Data'!$B$2:$B$236,0),MATCH(O230,'UEC Data'!$I$1:$V$1,0))</f>
        <v>1.6554545454545455</v>
      </c>
      <c r="S262" s="33">
        <f t="shared" si="23"/>
        <v>2.8694545454545455E-2</v>
      </c>
      <c r="T262" s="34">
        <f>S262*Q231</f>
        <v>4.375584008820247E-2</v>
      </c>
      <c r="U262" s="21"/>
      <c r="V262" s="30" t="s">
        <v>25</v>
      </c>
      <c r="W262" s="35" t="s">
        <v>29</v>
      </c>
      <c r="X262" s="31">
        <f>INDEX('Saturation Data'!$I$2:$W$236,MATCH(LEFT($V$1,2)&amp;$H262&amp;$I262,'Saturation Data'!$B$2:$B$236,0),MATCH(V230,'Saturation Data'!$I$1:$V$1,0))</f>
        <v>1.7333333333333333E-2</v>
      </c>
      <c r="Y262" s="32">
        <f>INDEX('UEC Data'!$I$2:$W$236,MATCH(LEFT($V$1,2)&amp;$H262&amp;$I262,'UEC Data'!$B$2:$B$236,0),MATCH(V230,'UEC Data'!$I$1:$V$1,0))</f>
        <v>1.6554545454545455</v>
      </c>
      <c r="Z262" s="33">
        <f t="shared" si="24"/>
        <v>2.8694545454545455E-2</v>
      </c>
      <c r="AA262" s="34">
        <f>Z262*X231</f>
        <v>1.8830708716693997E-2</v>
      </c>
      <c r="AB262" s="21"/>
      <c r="AC262" s="30" t="s">
        <v>25</v>
      </c>
      <c r="AD262" s="35" t="s">
        <v>29</v>
      </c>
      <c r="AE262" s="31">
        <f>INDEX('Saturation Data'!$I$2:$W$236,MATCH(LEFT($AC$1,2)&amp;$H262&amp;$I262,'Saturation Data'!$B$2:$B$236,0),MATCH(AC230,'Saturation Data'!$I$1:$V$1,0))</f>
        <v>5.1999999999999998E-2</v>
      </c>
      <c r="AF262" s="32">
        <f>INDEX('UEC Data'!$I$2:$W$236,MATCH(LEFT($AC$1,2)&amp;$H262&amp;$I262,'UEC Data'!$B$2:$B$236,0),MATCH(AC230,'UEC Data'!$I$1:$V$1,0))</f>
        <v>3.4685714285714284</v>
      </c>
      <c r="AG262" s="33">
        <f t="shared" si="25"/>
        <v>0.18036571428571427</v>
      </c>
      <c r="AH262" s="34">
        <f>AG262*AE231</f>
        <v>5.3221026970402152E-2</v>
      </c>
      <c r="AI262" s="21"/>
    </row>
    <row r="263" spans="1:35" outlineLevel="1" x14ac:dyDescent="0.25">
      <c r="A263" s="30" t="s">
        <v>25</v>
      </c>
      <c r="B263" s="35" t="s">
        <v>30</v>
      </c>
      <c r="C263" s="31">
        <f>INDEX('Saturation Data'!$I$2:$W$236,MATCH(LEFT($A$1,2)&amp;$H263&amp;$I263,'Saturation Data'!$B$2:$B$236,0),MATCH(A230,'Saturation Data'!$I$1:$V$1,0))</f>
        <v>0.97299999999999998</v>
      </c>
      <c r="D263" s="32">
        <f>INDEX('UEC Data'!$I$2:$W$236,MATCH(LEFT($A$1,2)&amp;$H263&amp;$I263,'UEC Data'!$B$2:$B$236,0),MATCH(A230,'UEC Data'!$I$1:$V$1,0))</f>
        <v>6.2883899426332288</v>
      </c>
      <c r="E263" s="33">
        <f t="shared" si="21"/>
        <v>6.1186034141821315</v>
      </c>
      <c r="F263" s="34">
        <f>E263*C231</f>
        <v>62.881276313715254</v>
      </c>
      <c r="G263" s="21"/>
      <c r="H263" s="30" t="s">
        <v>25</v>
      </c>
      <c r="I263" s="35" t="s">
        <v>30</v>
      </c>
      <c r="J263" s="31">
        <f>INDEX('Saturation Data'!$I$2:$W$236,MATCH(LEFT($H$1,2)&amp;$H263&amp;$I263,'Saturation Data'!$B$2:$B$236,0),MATCH(H230,'Saturation Data'!$I$1:$V$1,0))</f>
        <v>0.97299999999999998</v>
      </c>
      <c r="K263" s="32">
        <f>INDEX('UEC Data'!$I$2:$W$236,MATCH(LEFT($H$1,2)&amp;$H263&amp;$I263,'UEC Data'!$B$2:$B$236,0),MATCH(H230,'UEC Data'!$I$1:$V$1,0))</f>
        <v>5.6467174995073899</v>
      </c>
      <c r="L263" s="33">
        <f t="shared" si="22"/>
        <v>5.49425612702069</v>
      </c>
      <c r="M263" s="34">
        <f>L263*J231</f>
        <v>8.2998090427317806</v>
      </c>
      <c r="N263" s="21"/>
      <c r="O263" s="30" t="s">
        <v>25</v>
      </c>
      <c r="P263" s="35" t="s">
        <v>30</v>
      </c>
      <c r="Q263" s="31">
        <f>INDEX('Saturation Data'!$I$2:$W$236,MATCH(LEFT($O$1,2)&amp;$H263&amp;$I263,'Saturation Data'!$B$2:$B$236,0),MATCH(O230,'Saturation Data'!$I$1:$V$1,0))</f>
        <v>0.97299999999999998</v>
      </c>
      <c r="R263" s="32">
        <f>INDEX('UEC Data'!$I$2:$W$236,MATCH(LEFT($O$1,2)&amp;$H263&amp;$I263,'UEC Data'!$B$2:$B$236,0),MATCH(O230,'UEC Data'!$I$1:$V$1,0))</f>
        <v>6.2883899426332288</v>
      </c>
      <c r="S263" s="33">
        <f t="shared" si="23"/>
        <v>6.1186034141821315</v>
      </c>
      <c r="T263" s="34">
        <f>S263*Q231</f>
        <v>9.330157641917733</v>
      </c>
      <c r="U263" s="21"/>
      <c r="V263" s="30" t="s">
        <v>25</v>
      </c>
      <c r="W263" s="35" t="s">
        <v>30</v>
      </c>
      <c r="X263" s="31">
        <f>INDEX('Saturation Data'!$I$2:$W$236,MATCH(LEFT($V$1,2)&amp;$H263&amp;$I263,'Saturation Data'!$B$2:$B$236,0),MATCH(V230,'Saturation Data'!$I$1:$V$1,0))</f>
        <v>0.97299999999999998</v>
      </c>
      <c r="Y263" s="32">
        <f>INDEX('UEC Data'!$I$2:$W$236,MATCH(LEFT($V$1,2)&amp;$H263&amp;$I263,'UEC Data'!$B$2:$B$236,0),MATCH(V230,'UEC Data'!$I$1:$V$1,0))</f>
        <v>6.2883899426332288</v>
      </c>
      <c r="Z263" s="33">
        <f t="shared" si="24"/>
        <v>6.1186034141821315</v>
      </c>
      <c r="AA263" s="34">
        <f>Z263*X231</f>
        <v>4.015314995247004</v>
      </c>
      <c r="AB263" s="21"/>
      <c r="AC263" s="30" t="s">
        <v>25</v>
      </c>
      <c r="AD263" s="35" t="s">
        <v>30</v>
      </c>
      <c r="AE263" s="31">
        <f>INDEX('Saturation Data'!$I$2:$W$236,MATCH(LEFT($AC$1,2)&amp;$H263&amp;$I263,'Saturation Data'!$B$2:$B$236,0),MATCH(AC230,'Saturation Data'!$I$1:$V$1,0))</f>
        <v>0.97299999999999998</v>
      </c>
      <c r="AF263" s="32">
        <f>INDEX('UEC Data'!$I$2:$W$236,MATCH(LEFT($AC$1,2)&amp;$H263&amp;$I263,'UEC Data'!$B$2:$B$236,0),MATCH(AC230,'UEC Data'!$I$1:$V$1,0))</f>
        <v>6.3907714285714281</v>
      </c>
      <c r="AG263" s="33">
        <f t="shared" si="25"/>
        <v>6.2182205999999995</v>
      </c>
      <c r="AH263" s="34">
        <f>AG263*AE231</f>
        <v>1.8348281300085318</v>
      </c>
      <c r="AI263" s="21"/>
    </row>
    <row r="264" spans="1:35" outlineLevel="1" x14ac:dyDescent="0.25">
      <c r="A264" s="30" t="s">
        <v>25</v>
      </c>
      <c r="B264" s="35" t="s">
        <v>31</v>
      </c>
      <c r="C264" s="31">
        <f>INDEX('Saturation Data'!$I$2:$W$236,MATCH(LEFT($A$1,2)&amp;$H264&amp;$I264,'Saturation Data'!$B$2:$B$236,0),MATCH(A230,'Saturation Data'!$I$1:$V$1,0))</f>
        <v>0.97299999999999998</v>
      </c>
      <c r="D264" s="32">
        <f>INDEX('UEC Data'!$I$2:$W$236,MATCH(LEFT($A$1,2)&amp;$H264&amp;$I264,'UEC Data'!$B$2:$B$236,0),MATCH(A230,'UEC Data'!$I$1:$V$1,0))</f>
        <v>0.43724829885555538</v>
      </c>
      <c r="E264" s="33">
        <f t="shared" si="21"/>
        <v>0.42544259478645535</v>
      </c>
      <c r="F264" s="34">
        <f>E264*C231</f>
        <v>4.372300596633302</v>
      </c>
      <c r="G264" s="21"/>
      <c r="H264" s="30" t="s">
        <v>25</v>
      </c>
      <c r="I264" s="35" t="s">
        <v>31</v>
      </c>
      <c r="J264" s="31">
        <f>INDEX('Saturation Data'!$I$2:$W$236,MATCH(LEFT($H$1,2)&amp;$H264&amp;$I264,'Saturation Data'!$B$2:$B$236,0),MATCH(H230,'Saturation Data'!$I$1:$V$1,0))</f>
        <v>0.97299999999999998</v>
      </c>
      <c r="K264" s="32">
        <f>INDEX('UEC Data'!$I$2:$W$236,MATCH(LEFT($H$1,2)&amp;$H264&amp;$I264,'UEC Data'!$B$2:$B$236,0),MATCH(H230,'UEC Data'!$I$1:$V$1,0))</f>
        <v>0.39263112550294771</v>
      </c>
      <c r="L264" s="33">
        <f t="shared" si="22"/>
        <v>0.38203008511436809</v>
      </c>
      <c r="M264" s="34">
        <f>L264*J231</f>
        <v>0.5771075613737735</v>
      </c>
      <c r="N264" s="21"/>
      <c r="O264" s="30" t="s">
        <v>25</v>
      </c>
      <c r="P264" s="35" t="s">
        <v>31</v>
      </c>
      <c r="Q264" s="31">
        <f>INDEX('Saturation Data'!$I$2:$W$236,MATCH(LEFT($O$1,2)&amp;$H264&amp;$I264,'Saturation Data'!$B$2:$B$236,0),MATCH(O230,'Saturation Data'!$I$1:$V$1,0))</f>
        <v>0.97299999999999998</v>
      </c>
      <c r="R264" s="32">
        <f>INDEX('UEC Data'!$I$2:$W$236,MATCH(LEFT($O$1,2)&amp;$H264&amp;$I264,'UEC Data'!$B$2:$B$236,0),MATCH(O230,'UEC Data'!$I$1:$V$1,0))</f>
        <v>0.43724829885555538</v>
      </c>
      <c r="S264" s="33">
        <f t="shared" si="23"/>
        <v>0.42544259478645535</v>
      </c>
      <c r="T264" s="34">
        <f>S264*Q231</f>
        <v>0.6487504105501416</v>
      </c>
      <c r="U264" s="21"/>
      <c r="V264" s="30" t="s">
        <v>25</v>
      </c>
      <c r="W264" s="35" t="s">
        <v>31</v>
      </c>
      <c r="X264" s="31">
        <f>INDEX('Saturation Data'!$I$2:$W$236,MATCH(LEFT($V$1,2)&amp;$H264&amp;$I264,'Saturation Data'!$B$2:$B$236,0),MATCH(V230,'Saturation Data'!$I$1:$V$1,0))</f>
        <v>0.97299999999999998</v>
      </c>
      <c r="Y264" s="32">
        <f>INDEX('UEC Data'!$I$2:$W$236,MATCH(LEFT($V$1,2)&amp;$H264&amp;$I264,'UEC Data'!$B$2:$B$236,0),MATCH(V230,'UEC Data'!$I$1:$V$1,0))</f>
        <v>0.40601627750873004</v>
      </c>
      <c r="Z264" s="33">
        <f t="shared" si="24"/>
        <v>0.39505383801599431</v>
      </c>
      <c r="AA264" s="34">
        <f>Z264*X231</f>
        <v>0.25925288702953753</v>
      </c>
      <c r="AB264" s="21"/>
      <c r="AC264" s="30" t="s">
        <v>25</v>
      </c>
      <c r="AD264" s="35" t="s">
        <v>31</v>
      </c>
      <c r="AE264" s="31">
        <f>INDEX('Saturation Data'!$I$2:$W$236,MATCH(LEFT($AC$1,2)&amp;$H264&amp;$I264,'Saturation Data'!$B$2:$B$236,0),MATCH(AC230,'Saturation Data'!$I$1:$V$1,0))</f>
        <v>0.97299999999999998</v>
      </c>
      <c r="AF264" s="32">
        <f>INDEX('UEC Data'!$I$2:$W$236,MATCH(LEFT($AC$1,2)&amp;$H264&amp;$I264,'UEC Data'!$B$2:$B$236,0),MATCH(AC230,'UEC Data'!$I$1:$V$1,0))</f>
        <v>0.38497287797513713</v>
      </c>
      <c r="AG264" s="33">
        <f t="shared" si="25"/>
        <v>0.37457861026980843</v>
      </c>
      <c r="AH264" s="34">
        <f>AG264*AE231</f>
        <v>0.11052798143291141</v>
      </c>
      <c r="AI264" s="21"/>
    </row>
    <row r="265" spans="1:35" outlineLevel="1" x14ac:dyDescent="0.25">
      <c r="A265" s="30" t="s">
        <v>32</v>
      </c>
      <c r="B265" s="35" t="s">
        <v>33</v>
      </c>
      <c r="C265" s="31">
        <f>INDEX('Saturation Data'!$I$2:$W$236,MATCH(LEFT($A$1,2)&amp;$H265&amp;$I265,'Saturation Data'!$B$2:$B$236,0),MATCH(A230,'Saturation Data'!$I$1:$V$1,0))</f>
        <v>0.21</v>
      </c>
      <c r="D265" s="32">
        <f>INDEX('UEC Data'!$I$2:$W$236,MATCH(LEFT($A$1,2)&amp;$H265&amp;$I265,'UEC Data'!$B$2:$B$236,0),MATCH(A230,'UEC Data'!$I$1:$V$1,0))</f>
        <v>11.004481594369949</v>
      </c>
      <c r="E265" s="33">
        <f t="shared" si="21"/>
        <v>2.3109411348176891</v>
      </c>
      <c r="F265" s="34">
        <f>E265*C231</f>
        <v>23.749688974183325</v>
      </c>
      <c r="G265" s="21"/>
      <c r="H265" s="30" t="s">
        <v>32</v>
      </c>
      <c r="I265" s="35" t="s">
        <v>33</v>
      </c>
      <c r="J265" s="31">
        <f>INDEX('Saturation Data'!$I$2:$W$236,MATCH(LEFT($H$1,2)&amp;$H265&amp;$I265,'Saturation Data'!$B$2:$B$236,0),MATCH(H230,'Saturation Data'!$I$1:$V$1,0))</f>
        <v>0.21</v>
      </c>
      <c r="K265" s="32">
        <f>INDEX('UEC Data'!$I$2:$W$236,MATCH(LEFT($H$1,2)&amp;$H265&amp;$I265,'UEC Data'!$B$2:$B$236,0),MATCH(H230,'UEC Data'!$I$1:$V$1,0))</f>
        <v>8.3843669290437717</v>
      </c>
      <c r="L265" s="33">
        <f t="shared" si="22"/>
        <v>1.760717055099192</v>
      </c>
      <c r="M265" s="34">
        <f>L265*J231</f>
        <v>2.6597987057310175</v>
      </c>
      <c r="N265" s="21"/>
      <c r="O265" s="30" t="s">
        <v>32</v>
      </c>
      <c r="P265" s="35" t="s">
        <v>33</v>
      </c>
      <c r="Q265" s="31">
        <f>INDEX('Saturation Data'!$I$2:$W$236,MATCH(LEFT($O$1,2)&amp;$H265&amp;$I265,'Saturation Data'!$B$2:$B$236,0),MATCH(O230,'Saturation Data'!$I$1:$V$1,0))</f>
        <v>0.21</v>
      </c>
      <c r="R265" s="32">
        <f>INDEX('UEC Data'!$I$2:$W$236,MATCH(LEFT($O$1,2)&amp;$H265&amp;$I265,'UEC Data'!$B$2:$B$236,0),MATCH(O230,'UEC Data'!$I$1:$V$1,0))</f>
        <v>11.004481594369949</v>
      </c>
      <c r="S265" s="33">
        <f t="shared" si="23"/>
        <v>2.3109411348176891</v>
      </c>
      <c r="T265" s="34">
        <f>S265*Q231</f>
        <v>3.523916101354871</v>
      </c>
      <c r="U265" s="21"/>
      <c r="V265" s="30" t="s">
        <v>32</v>
      </c>
      <c r="W265" s="35" t="s">
        <v>33</v>
      </c>
      <c r="X265" s="31">
        <f>INDEX('Saturation Data'!$I$2:$W$236,MATCH(LEFT($V$1,2)&amp;$H265&amp;$I265,'Saturation Data'!$B$2:$B$236,0),MATCH(V230,'Saturation Data'!$I$1:$V$1,0))</f>
        <v>0.21</v>
      </c>
      <c r="Y265" s="32">
        <f>INDEX('UEC Data'!$I$2:$W$236,MATCH(LEFT($V$1,2)&amp;$H265&amp;$I265,'UEC Data'!$B$2:$B$236,0),MATCH(V230,'UEC Data'!$I$1:$V$1,0))</f>
        <v>11.004481594369949</v>
      </c>
      <c r="Z265" s="33">
        <f t="shared" si="24"/>
        <v>2.3109411348176891</v>
      </c>
      <c r="AA265" s="34">
        <f>Z265*X231</f>
        <v>1.5165481342129006</v>
      </c>
      <c r="AB265" s="21"/>
      <c r="AC265" s="30" t="s">
        <v>32</v>
      </c>
      <c r="AD265" s="35" t="s">
        <v>33</v>
      </c>
      <c r="AE265" s="31">
        <f>INDEX('Saturation Data'!$I$2:$W$236,MATCH(LEFT($AC$1,2)&amp;$H265&amp;$I265,'Saturation Data'!$B$2:$B$236,0),MATCH(AC230,'Saturation Data'!$I$1:$V$1,0))</f>
        <v>0.21</v>
      </c>
      <c r="AF265" s="32">
        <f>INDEX('UEC Data'!$I$2:$W$236,MATCH(LEFT($AC$1,2)&amp;$H265&amp;$I265,'UEC Data'!$B$2:$B$236,0),MATCH(AC230,'UEC Data'!$I$1:$V$1,0))</f>
        <v>13.114992936999428</v>
      </c>
      <c r="AG265" s="33">
        <f t="shared" si="25"/>
        <v>2.75414851676988</v>
      </c>
      <c r="AH265" s="34">
        <f>AG265*AE231</f>
        <v>0.81267447680943494</v>
      </c>
      <c r="AI265" s="21"/>
    </row>
    <row r="266" spans="1:35" outlineLevel="1" x14ac:dyDescent="0.25">
      <c r="A266" s="30" t="s">
        <v>32</v>
      </c>
      <c r="B266" s="35" t="s">
        <v>34</v>
      </c>
      <c r="C266" s="31">
        <f>INDEX('Saturation Data'!$I$2:$W$236,MATCH(LEFT($A$1,2)&amp;$H266&amp;$I266,'Saturation Data'!$B$2:$B$236,0),MATCH(A230,'Saturation Data'!$I$1:$V$1,0))</f>
        <v>0.82</v>
      </c>
      <c r="D266" s="32">
        <f>INDEX('UEC Data'!$I$2:$W$236,MATCH(LEFT($A$1,2)&amp;$H266&amp;$I266,'UEC Data'!$B$2:$B$236,0),MATCH(A230,'UEC Data'!$I$1:$V$1,0))</f>
        <v>6.0951527203484659</v>
      </c>
      <c r="E266" s="33">
        <f t="shared" si="21"/>
        <v>4.9980252306857418</v>
      </c>
      <c r="F266" s="34">
        <f>E266*C231</f>
        <v>51.365023074580229</v>
      </c>
      <c r="G266" s="21"/>
      <c r="H266" s="30" t="s">
        <v>32</v>
      </c>
      <c r="I266" s="35" t="s">
        <v>34</v>
      </c>
      <c r="J266" s="31">
        <f>INDEX('Saturation Data'!$I$2:$W$236,MATCH(LEFT($H$1,2)&amp;$H266&amp;$I266,'Saturation Data'!$B$2:$B$236,0),MATCH(H230,'Saturation Data'!$I$1:$V$1,0))</f>
        <v>0.82</v>
      </c>
      <c r="K266" s="32">
        <f>INDEX('UEC Data'!$I$2:$W$236,MATCH(LEFT($H$1,2)&amp;$H266&amp;$I266,'UEC Data'!$B$2:$B$236,0),MATCH(H230,'UEC Data'!$I$1:$V$1,0))</f>
        <v>4.5974866233485576</v>
      </c>
      <c r="L266" s="33">
        <f t="shared" si="22"/>
        <v>3.769939031145817</v>
      </c>
      <c r="M266" s="34">
        <f>L266*J231</f>
        <v>5.6949973459316503</v>
      </c>
      <c r="N266" s="21"/>
      <c r="O266" s="30" t="s">
        <v>32</v>
      </c>
      <c r="P266" s="35" t="s">
        <v>34</v>
      </c>
      <c r="Q266" s="31">
        <f>INDEX('Saturation Data'!$I$2:$W$236,MATCH(LEFT($O$1,2)&amp;$H266&amp;$I266,'Saturation Data'!$B$2:$B$236,0),MATCH(O230,'Saturation Data'!$I$1:$V$1,0))</f>
        <v>0.82</v>
      </c>
      <c r="R266" s="32">
        <f>INDEX('UEC Data'!$I$2:$W$236,MATCH(LEFT($O$1,2)&amp;$H266&amp;$I266,'UEC Data'!$B$2:$B$236,0),MATCH(O230,'UEC Data'!$I$1:$V$1,0))</f>
        <v>6.0951527203484659</v>
      </c>
      <c r="S266" s="33">
        <f t="shared" si="23"/>
        <v>4.9980252306857418</v>
      </c>
      <c r="T266" s="34">
        <f>S266*Q231</f>
        <v>7.6214064131844896</v>
      </c>
      <c r="U266" s="21"/>
      <c r="V266" s="30" t="s">
        <v>32</v>
      </c>
      <c r="W266" s="35" t="s">
        <v>34</v>
      </c>
      <c r="X266" s="31">
        <f>INDEX('Saturation Data'!$I$2:$W$236,MATCH(LEFT($V$1,2)&amp;$H266&amp;$I266,'Saturation Data'!$B$2:$B$236,0),MATCH(V230,'Saturation Data'!$I$1:$V$1,0))</f>
        <v>0.82</v>
      </c>
      <c r="Y266" s="32">
        <f>INDEX('UEC Data'!$I$2:$W$236,MATCH(LEFT($V$1,2)&amp;$H266&amp;$I266,'UEC Data'!$B$2:$B$236,0),MATCH(V230,'UEC Data'!$I$1:$V$1,0))</f>
        <v>6.0951527203484659</v>
      </c>
      <c r="Z266" s="33">
        <f t="shared" si="24"/>
        <v>4.9980252306857418</v>
      </c>
      <c r="AA266" s="34">
        <f>Z266*X231</f>
        <v>3.279938949610429</v>
      </c>
      <c r="AB266" s="21"/>
      <c r="AC266" s="30" t="s">
        <v>32</v>
      </c>
      <c r="AD266" s="35" t="s">
        <v>34</v>
      </c>
      <c r="AE266" s="31">
        <f>INDEX('Saturation Data'!$I$2:$W$236,MATCH(LEFT($AC$1,2)&amp;$H266&amp;$I266,'Saturation Data'!$B$2:$B$236,0),MATCH(AC230,'Saturation Data'!$I$1:$V$1,0))</f>
        <v>0.82</v>
      </c>
      <c r="AF266" s="32">
        <f>INDEX('UEC Data'!$I$2:$W$236,MATCH(LEFT($AC$1,2)&amp;$H266&amp;$I266,'UEC Data'!$B$2:$B$236,0),MATCH(AC230,'UEC Data'!$I$1:$V$1,0))</f>
        <v>6.1071428571428568</v>
      </c>
      <c r="AG266" s="33">
        <f t="shared" si="25"/>
        <v>5.0078571428571426</v>
      </c>
      <c r="AH266" s="34">
        <f>AG266*AE231</f>
        <v>1.477682724343752</v>
      </c>
      <c r="AI266" s="21"/>
    </row>
    <row r="267" spans="1:35" outlineLevel="1" x14ac:dyDescent="0.25">
      <c r="A267" s="30" t="s">
        <v>32</v>
      </c>
      <c r="B267" s="35" t="s">
        <v>35</v>
      </c>
      <c r="C267" s="31">
        <f>INDEX('Saturation Data'!$I$2:$W$236,MATCH(LEFT($A$1,2)&amp;$H267&amp;$I267,'Saturation Data'!$B$2:$B$236,0),MATCH(A230,'Saturation Data'!$I$1:$V$1,0))</f>
        <v>0.31740200000000002</v>
      </c>
      <c r="D267" s="32">
        <f>INDEX('UEC Data'!$I$2:$W$236,MATCH(LEFT($A$1,2)&amp;$H267&amp;$I267,'UEC Data'!$B$2:$B$236,0),MATCH(A230,'UEC Data'!$I$1:$V$1,0))</f>
        <v>7.0198863636363633</v>
      </c>
      <c r="E267" s="33">
        <f t="shared" si="21"/>
        <v>2.228125971590909</v>
      </c>
      <c r="F267" s="34">
        <f>E267*C231</f>
        <v>22.898592276241072</v>
      </c>
      <c r="G267" s="21"/>
      <c r="H267" s="30" t="s">
        <v>32</v>
      </c>
      <c r="I267" s="35" t="s">
        <v>35</v>
      </c>
      <c r="J267" s="31">
        <f>INDEX('Saturation Data'!$I$2:$W$236,MATCH(LEFT($H$1,2)&amp;$H267&amp;$I267,'Saturation Data'!$B$2:$B$236,0),MATCH(H230,'Saturation Data'!$I$1:$V$1,0))</f>
        <v>0.52509700000000004</v>
      </c>
      <c r="K267" s="32">
        <f>INDEX('UEC Data'!$I$2:$W$236,MATCH(LEFT($H$1,2)&amp;$H267&amp;$I267,'UEC Data'!$B$2:$B$236,0),MATCH(H230,'UEC Data'!$I$1:$V$1,0))</f>
        <v>5.2949999999999999</v>
      </c>
      <c r="L267" s="33">
        <f t="shared" si="22"/>
        <v>2.7803886150000001</v>
      </c>
      <c r="M267" s="34">
        <f>L267*J231</f>
        <v>4.2001490348428723</v>
      </c>
      <c r="N267" s="21"/>
      <c r="O267" s="30" t="s">
        <v>32</v>
      </c>
      <c r="P267" s="35" t="s">
        <v>35</v>
      </c>
      <c r="Q267" s="31">
        <f>INDEX('Saturation Data'!$I$2:$W$236,MATCH(LEFT($O$1,2)&amp;$H267&amp;$I267,'Saturation Data'!$B$2:$B$236,0),MATCH(O230,'Saturation Data'!$I$1:$V$1,0))</f>
        <v>0.31740200000000002</v>
      </c>
      <c r="R267" s="32">
        <f>INDEX('UEC Data'!$I$2:$W$236,MATCH(LEFT($O$1,2)&amp;$H267&amp;$I267,'UEC Data'!$B$2:$B$236,0),MATCH(O230,'UEC Data'!$I$1:$V$1,0))</f>
        <v>7.0198863636363633</v>
      </c>
      <c r="S267" s="33">
        <f t="shared" si="23"/>
        <v>2.228125971590909</v>
      </c>
      <c r="T267" s="34">
        <f>S267*Q231</f>
        <v>3.3976326219817778</v>
      </c>
      <c r="U267" s="21"/>
      <c r="V267" s="30" t="s">
        <v>32</v>
      </c>
      <c r="W267" s="35" t="s">
        <v>35</v>
      </c>
      <c r="X267" s="31">
        <f>INDEX('Saturation Data'!$I$2:$W$236,MATCH(LEFT($V$1,2)&amp;$H267&amp;$I267,'Saturation Data'!$B$2:$B$236,0),MATCH(V230,'Saturation Data'!$I$1:$V$1,0))</f>
        <v>0.31740200000000002</v>
      </c>
      <c r="Y267" s="32">
        <f>INDEX('UEC Data'!$I$2:$W$236,MATCH(LEFT($V$1,2)&amp;$H267&amp;$I267,'UEC Data'!$B$2:$B$236,0),MATCH(V230,'UEC Data'!$I$1:$V$1,0))</f>
        <v>7.0198863636363633</v>
      </c>
      <c r="Z267" s="33">
        <f t="shared" si="24"/>
        <v>2.228125971590909</v>
      </c>
      <c r="AA267" s="34">
        <f>Z267*X231</f>
        <v>1.4622009336789421</v>
      </c>
      <c r="AB267" s="21"/>
      <c r="AC267" s="30" t="s">
        <v>32</v>
      </c>
      <c r="AD267" s="35" t="s">
        <v>35</v>
      </c>
      <c r="AE267" s="31">
        <f>INDEX('Saturation Data'!$I$2:$W$236,MATCH(LEFT($AC$1,2)&amp;$H267&amp;$I267,'Saturation Data'!$B$2:$B$236,0),MATCH(AC230,'Saturation Data'!$I$1:$V$1,0))</f>
        <v>0.52509700000000004</v>
      </c>
      <c r="AF267" s="32">
        <f>INDEX('UEC Data'!$I$2:$W$236,MATCH(LEFT($AC$1,2)&amp;$H267&amp;$I267,'UEC Data'!$B$2:$B$236,0),MATCH(AC230,'UEC Data'!$I$1:$V$1,0))</f>
        <v>6.7069999999999999</v>
      </c>
      <c r="AG267" s="33">
        <f t="shared" si="25"/>
        <v>3.5218255790000002</v>
      </c>
      <c r="AH267" s="34">
        <f>AG267*AE231</f>
        <v>1.0391951423101307</v>
      </c>
      <c r="AI267" s="21"/>
    </row>
    <row r="268" spans="1:35" outlineLevel="1" x14ac:dyDescent="0.25">
      <c r="A268" s="30" t="s">
        <v>32</v>
      </c>
      <c r="B268" s="35" t="s">
        <v>36</v>
      </c>
      <c r="C268" s="31">
        <f>INDEX('Saturation Data'!$I$2:$W$236,MATCH(LEFT($A$1,2)&amp;$H268&amp;$I268,'Saturation Data'!$B$2:$B$236,0),MATCH(A230,'Saturation Data'!$I$1:$V$1,0))</f>
        <v>0.84</v>
      </c>
      <c r="D268" s="32">
        <f>INDEX('UEC Data'!$I$2:$W$236,MATCH(LEFT($A$1,2)&amp;$H268&amp;$I268,'UEC Data'!$B$2:$B$236,0),MATCH(A230,'UEC Data'!$I$1:$V$1,0))</f>
        <v>0.36347776603138438</v>
      </c>
      <c r="E268" s="33">
        <f t="shared" si="21"/>
        <v>0.30532132346636287</v>
      </c>
      <c r="F268" s="34">
        <f>E268*C231</f>
        <v>3.1378066538610447</v>
      </c>
      <c r="G268" s="21"/>
      <c r="H268" s="30" t="s">
        <v>32</v>
      </c>
      <c r="I268" s="35" t="s">
        <v>36</v>
      </c>
      <c r="J268" s="31">
        <f>INDEX('Saturation Data'!$I$2:$W$236,MATCH(LEFT($H$1,2)&amp;$H268&amp;$I268,'Saturation Data'!$B$2:$B$236,0),MATCH(H230,'Saturation Data'!$I$1:$V$1,0))</f>
        <v>0.84</v>
      </c>
      <c r="K268" s="32">
        <f>INDEX('UEC Data'!$I$2:$W$236,MATCH(LEFT($H$1,2)&amp;$H268&amp;$I268,'UEC Data'!$B$2:$B$236,0),MATCH(H230,'UEC Data'!$I$1:$V$1,0))</f>
        <v>0.28558967331037344</v>
      </c>
      <c r="L268" s="33">
        <f t="shared" si="22"/>
        <v>0.23989532558071369</v>
      </c>
      <c r="M268" s="34">
        <f>L268*J231</f>
        <v>0.3623939886551259</v>
      </c>
      <c r="N268" s="21"/>
      <c r="O268" s="30" t="s">
        <v>32</v>
      </c>
      <c r="P268" s="35" t="s">
        <v>36</v>
      </c>
      <c r="Q268" s="31">
        <f>INDEX('Saturation Data'!$I$2:$W$236,MATCH(LEFT($O$1,2)&amp;$H268&amp;$I268,'Saturation Data'!$B$2:$B$236,0),MATCH(O230,'Saturation Data'!$I$1:$V$1,0))</f>
        <v>0.84</v>
      </c>
      <c r="R268" s="32">
        <f>INDEX('UEC Data'!$I$2:$W$236,MATCH(LEFT($O$1,2)&amp;$H268&amp;$I268,'UEC Data'!$B$2:$B$236,0),MATCH(O230,'UEC Data'!$I$1:$V$1,0))</f>
        <v>0.36347776603138438</v>
      </c>
      <c r="S268" s="33">
        <f t="shared" si="23"/>
        <v>0.30532132346636287</v>
      </c>
      <c r="T268" s="34">
        <f>S268*Q231</f>
        <v>0.4655794609562719</v>
      </c>
      <c r="U268" s="21"/>
      <c r="V268" s="30" t="s">
        <v>32</v>
      </c>
      <c r="W268" s="35" t="s">
        <v>36</v>
      </c>
      <c r="X268" s="31">
        <f>INDEX('Saturation Data'!$I$2:$W$236,MATCH(LEFT($V$1,2)&amp;$H268&amp;$I268,'Saturation Data'!$B$2:$B$236,0),MATCH(V230,'Saturation Data'!$I$1:$V$1,0))</f>
        <v>0.84</v>
      </c>
      <c r="Y268" s="32">
        <f>INDEX('UEC Data'!$I$2:$W$236,MATCH(LEFT($V$1,2)&amp;$H268&amp;$I268,'UEC Data'!$B$2:$B$236,0),MATCH(V230,'UEC Data'!$I$1:$V$1,0))</f>
        <v>0.36347776603138438</v>
      </c>
      <c r="Z268" s="33">
        <f t="shared" si="24"/>
        <v>0.30532132346636287</v>
      </c>
      <c r="AA268" s="34">
        <f>Z268*X231</f>
        <v>0.20036619559972263</v>
      </c>
      <c r="AB268" s="21"/>
      <c r="AC268" s="30" t="s">
        <v>32</v>
      </c>
      <c r="AD268" s="35" t="s">
        <v>36</v>
      </c>
      <c r="AE268" s="31">
        <f>INDEX('Saturation Data'!$I$2:$W$236,MATCH(LEFT($AC$1,2)&amp;$H268&amp;$I268,'Saturation Data'!$B$2:$B$236,0),MATCH(AC230,'Saturation Data'!$I$1:$V$1,0))</f>
        <v>0.84</v>
      </c>
      <c r="AF268" s="32">
        <f>INDEX('UEC Data'!$I$2:$W$236,MATCH(LEFT($AC$1,2)&amp;$H268&amp;$I268,'UEC Data'!$B$2:$B$236,0),MATCH(AC230,'UEC Data'!$I$1:$V$1,0))</f>
        <v>0.9991314093401692</v>
      </c>
      <c r="AG268" s="33">
        <f t="shared" si="25"/>
        <v>0.83927038384574204</v>
      </c>
      <c r="AH268" s="34">
        <f>AG268*AE231</f>
        <v>0.2476459115913684</v>
      </c>
      <c r="AI268" s="21"/>
    </row>
    <row r="269" spans="1:35" outlineLevel="1" x14ac:dyDescent="0.25">
      <c r="A269" s="30" t="s">
        <v>32</v>
      </c>
      <c r="B269" s="35" t="s">
        <v>37</v>
      </c>
      <c r="C269" s="31">
        <f>INDEX('Saturation Data'!$I$2:$W$236,MATCH(LEFT($A$1,2)&amp;$H269&amp;$I269,'Saturation Data'!$B$2:$B$236,0),MATCH(A230,'Saturation Data'!$I$1:$V$1,0))</f>
        <v>0.16</v>
      </c>
      <c r="D269" s="32">
        <f>INDEX('UEC Data'!$I$2:$W$236,MATCH(LEFT($A$1,2)&amp;$H269&amp;$I269,'UEC Data'!$B$2:$B$236,0),MATCH(A230,'UEC Data'!$I$1:$V$1,0))</f>
        <v>6.1104488260604004</v>
      </c>
      <c r="E269" s="33">
        <f t="shared" si="21"/>
        <v>0.97767181216966403</v>
      </c>
      <c r="F269" s="34">
        <f>E269*C231</f>
        <v>10.047595374897979</v>
      </c>
      <c r="G269" s="21"/>
      <c r="H269" s="30" t="s">
        <v>32</v>
      </c>
      <c r="I269" s="35" t="s">
        <v>37</v>
      </c>
      <c r="J269" s="31">
        <f>INDEX('Saturation Data'!$I$2:$W$236,MATCH(LEFT($H$1,2)&amp;$H269&amp;$I269,'Saturation Data'!$B$2:$B$236,0),MATCH(H230,'Saturation Data'!$I$1:$V$1,0))</f>
        <v>0.16</v>
      </c>
      <c r="K269" s="32">
        <f>INDEX('UEC Data'!$I$2:$W$236,MATCH(LEFT($H$1,2)&amp;$H269&amp;$I269,'UEC Data'!$B$2:$B$236,0),MATCH(H230,'UEC Data'!$I$1:$V$1,0))</f>
        <v>4.5391905565020121</v>
      </c>
      <c r="L269" s="33">
        <f t="shared" si="22"/>
        <v>0.72627048904032199</v>
      </c>
      <c r="M269" s="34">
        <f>L269*J231</f>
        <v>1.0971287528371532</v>
      </c>
      <c r="N269" s="21"/>
      <c r="O269" s="30" t="s">
        <v>32</v>
      </c>
      <c r="P269" s="35" t="s">
        <v>37</v>
      </c>
      <c r="Q269" s="31">
        <f>INDEX('Saturation Data'!$I$2:$W$236,MATCH(LEFT($O$1,2)&amp;$H269&amp;$I269,'Saturation Data'!$B$2:$B$236,0),MATCH(O230,'Saturation Data'!$I$1:$V$1,0))</f>
        <v>0.16</v>
      </c>
      <c r="R269" s="32">
        <f>INDEX('UEC Data'!$I$2:$W$236,MATCH(LEFT($O$1,2)&amp;$H269&amp;$I269,'UEC Data'!$B$2:$B$236,0),MATCH(O230,'UEC Data'!$I$1:$V$1,0))</f>
        <v>6.1104488260604004</v>
      </c>
      <c r="S269" s="33">
        <f t="shared" si="23"/>
        <v>0.97767181216966403</v>
      </c>
      <c r="T269" s="34">
        <f>S269*Q231</f>
        <v>1.4908356551527955</v>
      </c>
      <c r="U269" s="21"/>
      <c r="V269" s="30" t="s">
        <v>32</v>
      </c>
      <c r="W269" s="35" t="s">
        <v>37</v>
      </c>
      <c r="X269" s="31">
        <f>INDEX('Saturation Data'!$I$2:$W$236,MATCH(LEFT($V$1,2)&amp;$H269&amp;$I269,'Saturation Data'!$B$2:$B$236,0),MATCH(V230,'Saturation Data'!$I$1:$V$1,0))</f>
        <v>0.16</v>
      </c>
      <c r="Y269" s="32">
        <f>INDEX('UEC Data'!$I$2:$W$236,MATCH(LEFT($V$1,2)&amp;$H269&amp;$I269,'UEC Data'!$B$2:$B$236,0),MATCH(V230,'UEC Data'!$I$1:$V$1,0))</f>
        <v>6.3881964999722358</v>
      </c>
      <c r="Z269" s="33">
        <f t="shared" si="24"/>
        <v>1.0221114399955578</v>
      </c>
      <c r="AA269" s="34">
        <f>Z269*X231</f>
        <v>0.67075754285935574</v>
      </c>
      <c r="AB269" s="21"/>
      <c r="AC269" s="30" t="s">
        <v>32</v>
      </c>
      <c r="AD269" s="35" t="s">
        <v>37</v>
      </c>
      <c r="AE269" s="31">
        <f>INDEX('Saturation Data'!$I$2:$W$236,MATCH(LEFT($AC$1,2)&amp;$H269&amp;$I269,'Saturation Data'!$B$2:$B$236,0),MATCH(AC230,'Saturation Data'!$I$1:$V$1,0))</f>
        <v>0.16</v>
      </c>
      <c r="AF269" s="32">
        <f>INDEX('UEC Data'!$I$2:$W$236,MATCH(LEFT($AC$1,2)&amp;$H269&amp;$I269,'UEC Data'!$B$2:$B$236,0),MATCH(AC230,'UEC Data'!$I$1:$V$1,0))</f>
        <v>3.7372799999999997</v>
      </c>
      <c r="AG269" s="33">
        <f t="shared" si="25"/>
        <v>0.59796479999999996</v>
      </c>
      <c r="AH269" s="34">
        <f>AG269*AE231</f>
        <v>0.17644318308599824</v>
      </c>
      <c r="AI269" s="21"/>
    </row>
    <row r="270" spans="1:35" outlineLevel="1" x14ac:dyDescent="0.25">
      <c r="A270" s="30" t="s">
        <v>32</v>
      </c>
      <c r="B270" s="35" t="s">
        <v>184</v>
      </c>
      <c r="C270" s="31">
        <f>INDEX('Saturation Data'!$I$2:$W$236,MATCH(LEFT($A$1,2)&amp;$H270&amp;$I270,'Saturation Data'!$B$2:$B$236,0),MATCH(A230,'Saturation Data'!$I$1:$V$1,0))</f>
        <v>0.2</v>
      </c>
      <c r="D270" s="32">
        <f>INDEX('UEC Data'!$I$2:$W$236,MATCH(LEFT($A$1,2)&amp;$H270&amp;$I270,'UEC Data'!$B$2:$B$236,0),MATCH(A230,'UEC Data'!$I$1:$V$1,0))</f>
        <v>4.8028775279660367</v>
      </c>
      <c r="E270" s="33">
        <f t="shared" si="21"/>
        <v>0.96057550559320737</v>
      </c>
      <c r="F270" s="34">
        <f>E270*C231</f>
        <v>9.871895545213583</v>
      </c>
      <c r="G270" s="21"/>
      <c r="H270" s="30" t="s">
        <v>32</v>
      </c>
      <c r="I270" s="35" t="s">
        <v>184</v>
      </c>
      <c r="J270" s="31">
        <f>INDEX('Saturation Data'!$I$2:$W$236,MATCH(LEFT($H$1,2)&amp;$H270&amp;$I270,'Saturation Data'!$B$2:$B$236,0),MATCH(H230,'Saturation Data'!$I$1:$V$1,0))</f>
        <v>0.2</v>
      </c>
      <c r="K270" s="32">
        <f>INDEX('UEC Data'!$I$2:$W$236,MATCH(LEFT($H$1,2)&amp;$H270&amp;$I270,'UEC Data'!$B$2:$B$236,0),MATCH(H230,'UEC Data'!$I$1:$V$1,0))</f>
        <v>3.7736894862590287</v>
      </c>
      <c r="L270" s="33">
        <f t="shared" si="22"/>
        <v>0.75473789725180573</v>
      </c>
      <c r="M270" s="34">
        <f>L270*J231</f>
        <v>1.1401325820424966</v>
      </c>
      <c r="N270" s="21"/>
      <c r="O270" s="30" t="s">
        <v>32</v>
      </c>
      <c r="P270" s="35" t="s">
        <v>184</v>
      </c>
      <c r="Q270" s="31">
        <f>INDEX('Saturation Data'!$I$2:$W$236,MATCH(LEFT($O$1,2)&amp;$H270&amp;$I270,'Saturation Data'!$B$2:$B$236,0),MATCH(O230,'Saturation Data'!$I$1:$V$1,0))</f>
        <v>0.2</v>
      </c>
      <c r="R270" s="32">
        <f>INDEX('UEC Data'!$I$2:$W$236,MATCH(LEFT($O$1,2)&amp;$H270&amp;$I270,'UEC Data'!$B$2:$B$236,0),MATCH(O230,'UEC Data'!$I$1:$V$1,0))</f>
        <v>4.8028775279660367</v>
      </c>
      <c r="S270" s="33">
        <f t="shared" si="23"/>
        <v>0.96057550559320737</v>
      </c>
      <c r="T270" s="34">
        <f>S270*Q231</f>
        <v>1.4647657786376467</v>
      </c>
      <c r="U270" s="21"/>
      <c r="V270" s="30" t="s">
        <v>32</v>
      </c>
      <c r="W270" s="35" t="s">
        <v>184</v>
      </c>
      <c r="X270" s="31">
        <f>INDEX('Saturation Data'!$I$2:$W$236,MATCH(LEFT($V$1,2)&amp;$H270&amp;$I270,'Saturation Data'!$B$2:$B$236,0),MATCH(V230,'Saturation Data'!$I$1:$V$1,0))</f>
        <v>0.2</v>
      </c>
      <c r="Y270" s="32">
        <f>INDEX('UEC Data'!$I$2:$W$236,MATCH(LEFT($V$1,2)&amp;$H270&amp;$I270,'UEC Data'!$B$2:$B$236,0),MATCH(V230,'UEC Data'!$I$1:$V$1,0))</f>
        <v>4.8028775279660367</v>
      </c>
      <c r="Z270" s="33">
        <f t="shared" si="24"/>
        <v>0.96057550559320737</v>
      </c>
      <c r="AA270" s="34">
        <f>Z270*X231</f>
        <v>0.6303747719185917</v>
      </c>
      <c r="AB270" s="21"/>
      <c r="AC270" s="30" t="s">
        <v>32</v>
      </c>
      <c r="AD270" s="35" t="s">
        <v>184</v>
      </c>
      <c r="AE270" s="31">
        <f>INDEX('Saturation Data'!$I$2:$W$236,MATCH(LEFT($AC$1,2)&amp;$H270&amp;$I270,'Saturation Data'!$B$2:$B$236,0),MATCH(AC230,'Saturation Data'!$I$1:$V$1,0))</f>
        <v>0.2</v>
      </c>
      <c r="AF270" s="32">
        <f>INDEX('UEC Data'!$I$2:$W$236,MATCH(LEFT($AC$1,2)&amp;$H270&amp;$I270,'UEC Data'!$B$2:$B$236,0),MATCH(AC230,'UEC Data'!$I$1:$V$1,0))</f>
        <v>5.8326171428571429</v>
      </c>
      <c r="AG270" s="33">
        <f t="shared" si="25"/>
        <v>1.1665234285714285</v>
      </c>
      <c r="AH270" s="34">
        <f>AG270*AE231</f>
        <v>0.34420940309786624</v>
      </c>
      <c r="AI270" s="21"/>
    </row>
    <row r="271" spans="1:35" outlineLevel="1" x14ac:dyDescent="0.25">
      <c r="A271" s="30" t="s">
        <v>38</v>
      </c>
      <c r="B271" s="30" t="s">
        <v>39</v>
      </c>
      <c r="C271" s="31">
        <f>INDEX('Saturation Data'!$I$2:$W$236,MATCH(LEFT($A$1,2)&amp;$H271&amp;$I271,'Saturation Data'!$B$2:$B$236,0),MATCH(A230,'Saturation Data'!$I$1:$V$1,0))</f>
        <v>1</v>
      </c>
      <c r="D271" s="32">
        <f>INDEX('UEC Data'!$I$2:$W$236,MATCH(LEFT($A$1,2)&amp;$H271&amp;$I271,'UEC Data'!$B$2:$B$236,0),MATCH(A230,'UEC Data'!$I$1:$V$1,0))</f>
        <v>8.4537140348919085E-2</v>
      </c>
      <c r="E271" s="33">
        <f t="shared" si="21"/>
        <v>8.4537140348919085E-2</v>
      </c>
      <c r="F271" s="34">
        <f>E271*C231</f>
        <v>0.86879356631128657</v>
      </c>
      <c r="G271" s="21"/>
      <c r="H271" s="30" t="s">
        <v>38</v>
      </c>
      <c r="I271" s="30" t="s">
        <v>39</v>
      </c>
      <c r="J271" s="31">
        <f>INDEX('Saturation Data'!$I$2:$W$236,MATCH(LEFT($H$1,2)&amp;$H271&amp;$I271,'Saturation Data'!$B$2:$B$236,0),MATCH(H230,'Saturation Data'!$I$1:$V$1,0))</f>
        <v>1</v>
      </c>
      <c r="K271" s="32">
        <f>INDEX('UEC Data'!$I$2:$W$236,MATCH(LEFT($H$1,2)&amp;$H271&amp;$I271,'UEC Data'!$B$2:$B$236,0),MATCH(H230,'UEC Data'!$I$1:$V$1,0))</f>
        <v>4.5146060813974882E-2</v>
      </c>
      <c r="L271" s="33">
        <f t="shared" si="22"/>
        <v>4.5146060813974882E-2</v>
      </c>
      <c r="M271" s="34">
        <f>L271*J231</f>
        <v>6.8199165660435643E-2</v>
      </c>
      <c r="N271" s="21"/>
      <c r="O271" s="30" t="s">
        <v>38</v>
      </c>
      <c r="P271" s="30" t="s">
        <v>39</v>
      </c>
      <c r="Q271" s="31">
        <f>INDEX('Saturation Data'!$I$2:$W$236,MATCH(LEFT($O$1,2)&amp;$H271&amp;$I271,'Saturation Data'!$B$2:$B$236,0),MATCH(O230,'Saturation Data'!$I$1:$V$1,0))</f>
        <v>1</v>
      </c>
      <c r="R271" s="32">
        <f>INDEX('UEC Data'!$I$2:$W$236,MATCH(LEFT($O$1,2)&amp;$H271&amp;$I271,'UEC Data'!$B$2:$B$236,0),MATCH(O230,'UEC Data'!$I$1:$V$1,0))</f>
        <v>8.4537140348919085E-2</v>
      </c>
      <c r="S271" s="33">
        <f t="shared" si="23"/>
        <v>8.4537140348919085E-2</v>
      </c>
      <c r="T271" s="34">
        <f>S271*Q231</f>
        <v>0.12890929394510695</v>
      </c>
      <c r="U271" s="21"/>
      <c r="V271" s="30" t="s">
        <v>38</v>
      </c>
      <c r="W271" s="30" t="s">
        <v>39</v>
      </c>
      <c r="X271" s="31">
        <f>INDEX('Saturation Data'!$I$2:$W$236,MATCH(LEFT($V$1,2)&amp;$H271&amp;$I271,'Saturation Data'!$B$2:$B$236,0),MATCH(V230,'Saturation Data'!$I$1:$V$1,0))</f>
        <v>1</v>
      </c>
      <c r="Y271" s="32">
        <f>INDEX('UEC Data'!$I$2:$W$236,MATCH(LEFT($V$1,2)&amp;$H271&amp;$I271,'UEC Data'!$B$2:$B$236,0),MATCH(V230,'UEC Data'!$I$1:$V$1,0))</f>
        <v>3.0595641959110683E-2</v>
      </c>
      <c r="Z271" s="33">
        <f t="shared" si="24"/>
        <v>3.0595641959110683E-2</v>
      </c>
      <c r="AA271" s="34">
        <f>Z271*X231</f>
        <v>2.0078297551181776E-2</v>
      </c>
      <c r="AB271" s="21"/>
      <c r="AC271" s="30" t="s">
        <v>38</v>
      </c>
      <c r="AD271" s="30" t="s">
        <v>39</v>
      </c>
      <c r="AE271" s="31">
        <f>INDEX('Saturation Data'!$I$2:$W$236,MATCH(LEFT($AC$1,2)&amp;$H271&amp;$I271,'Saturation Data'!$B$2:$B$236,0),MATCH(AC230,'Saturation Data'!$I$1:$V$1,0))</f>
        <v>1</v>
      </c>
      <c r="AF271" s="32">
        <f>INDEX('UEC Data'!$I$2:$W$236,MATCH(LEFT($AC$1,2)&amp;$H271&amp;$I271,'UEC Data'!$B$2:$B$236,0),MATCH(AC230,'UEC Data'!$I$1:$V$1,0))</f>
        <v>5.313763107646343E-2</v>
      </c>
      <c r="AG271" s="33">
        <f t="shared" si="25"/>
        <v>5.313763107646343E-2</v>
      </c>
      <c r="AH271" s="34">
        <f>AG271*AE231</f>
        <v>1.567947271943209E-2</v>
      </c>
      <c r="AI271" s="21"/>
    </row>
    <row r="272" spans="1:35" outlineLevel="1" x14ac:dyDescent="0.25">
      <c r="A272" s="30" t="s">
        <v>38</v>
      </c>
      <c r="B272" s="30" t="s">
        <v>40</v>
      </c>
      <c r="C272" s="31">
        <f>INDEX('Saturation Data'!$I$2:$W$236,MATCH(LEFT($A$1,2)&amp;$H272&amp;$I272,'Saturation Data'!$B$2:$B$236,0),MATCH(A230,'Saturation Data'!$I$1:$V$1,0))</f>
        <v>1</v>
      </c>
      <c r="D272" s="32">
        <f>INDEX('UEC Data'!$I$2:$W$236,MATCH(LEFT($A$1,2)&amp;$H272&amp;$I272,'UEC Data'!$B$2:$B$236,0),MATCH(A230,'UEC Data'!$I$1:$V$1,0))</f>
        <v>1.7977033780630182E-2</v>
      </c>
      <c r="E272" s="33">
        <f t="shared" si="21"/>
        <v>1.7977033780630182E-2</v>
      </c>
      <c r="F272" s="34">
        <f>E272*C231</f>
        <v>0.18475111915909356</v>
      </c>
      <c r="G272" s="21"/>
      <c r="H272" s="30" t="s">
        <v>38</v>
      </c>
      <c r="I272" s="30" t="s">
        <v>40</v>
      </c>
      <c r="J272" s="31">
        <f>INDEX('Saturation Data'!$I$2:$W$236,MATCH(LEFT($H$1,2)&amp;$H272&amp;$I272,'Saturation Data'!$B$2:$B$236,0),MATCH(H230,'Saturation Data'!$I$1:$V$1,0))</f>
        <v>1</v>
      </c>
      <c r="K272" s="32">
        <f>INDEX('UEC Data'!$I$2:$W$236,MATCH(LEFT($H$1,2)&amp;$H272&amp;$I272,'UEC Data'!$B$2:$B$236,0),MATCH(H230,'UEC Data'!$I$1:$V$1,0))</f>
        <v>1.1327181665795508E-2</v>
      </c>
      <c r="L272" s="33">
        <f t="shared" si="22"/>
        <v>1.1327181665795508E-2</v>
      </c>
      <c r="M272" s="34">
        <f>L272*J231</f>
        <v>1.7111223547820808E-2</v>
      </c>
      <c r="N272" s="21"/>
      <c r="O272" s="30" t="s">
        <v>38</v>
      </c>
      <c r="P272" s="30" t="s">
        <v>40</v>
      </c>
      <c r="Q272" s="31">
        <f>INDEX('Saturation Data'!$I$2:$W$236,MATCH(LEFT($O$1,2)&amp;$H272&amp;$I272,'Saturation Data'!$B$2:$B$236,0),MATCH(O230,'Saturation Data'!$I$1:$V$1,0))</f>
        <v>1</v>
      </c>
      <c r="R272" s="32">
        <f>INDEX('UEC Data'!$I$2:$W$236,MATCH(LEFT($O$1,2)&amp;$H272&amp;$I272,'UEC Data'!$B$2:$B$236,0),MATCH(O230,'UEC Data'!$I$1:$V$1,0))</f>
        <v>1.7977033780630182E-2</v>
      </c>
      <c r="S272" s="33">
        <f t="shared" si="23"/>
        <v>1.7977033780630182E-2</v>
      </c>
      <c r="T272" s="34">
        <f>S272*Q231</f>
        <v>2.7412882933152166E-2</v>
      </c>
      <c r="U272" s="21"/>
      <c r="V272" s="30" t="s">
        <v>38</v>
      </c>
      <c r="W272" s="30" t="s">
        <v>40</v>
      </c>
      <c r="X272" s="31">
        <f>INDEX('Saturation Data'!$I$2:$W$236,MATCH(LEFT($V$1,2)&amp;$H272&amp;$I272,'Saturation Data'!$B$2:$B$236,0),MATCH(V230,'Saturation Data'!$I$1:$V$1,0))</f>
        <v>1</v>
      </c>
      <c r="Y272" s="32">
        <f>INDEX('UEC Data'!$I$2:$W$236,MATCH(LEFT($V$1,2)&amp;$H272&amp;$I272,'UEC Data'!$B$2:$B$236,0),MATCH(V230,'UEC Data'!$I$1:$V$1,0))</f>
        <v>1.0648486896563957E-2</v>
      </c>
      <c r="Z272" s="33">
        <f t="shared" si="24"/>
        <v>1.0648486896563957E-2</v>
      </c>
      <c r="AA272" s="34">
        <f>Z272*X231</f>
        <v>6.9880373376315294E-3</v>
      </c>
      <c r="AB272" s="21"/>
      <c r="AC272" s="30" t="s">
        <v>38</v>
      </c>
      <c r="AD272" s="30" t="s">
        <v>40</v>
      </c>
      <c r="AE272" s="31">
        <f>INDEX('Saturation Data'!$I$2:$W$236,MATCH(LEFT($AC$1,2)&amp;$H272&amp;$I272,'Saturation Data'!$B$2:$B$236,0),MATCH(AC230,'Saturation Data'!$I$1:$V$1,0))</f>
        <v>1</v>
      </c>
      <c r="AF272" s="32">
        <f>INDEX('UEC Data'!$I$2:$W$236,MATCH(LEFT($AC$1,2)&amp;$H272&amp;$I272,'UEC Data'!$B$2:$B$236,0),MATCH(AC230,'UEC Data'!$I$1:$V$1,0))</f>
        <v>1.1299849804967543E-2</v>
      </c>
      <c r="AG272" s="33">
        <f t="shared" si="25"/>
        <v>1.1299849804967543E-2</v>
      </c>
      <c r="AH272" s="34">
        <f>AG272*AE231</f>
        <v>3.334278987629656E-3</v>
      </c>
      <c r="AI272" s="21"/>
    </row>
    <row r="273" spans="1:35" outlineLevel="1" x14ac:dyDescent="0.25">
      <c r="A273" s="30" t="s">
        <v>38</v>
      </c>
      <c r="B273" s="30" t="s">
        <v>41</v>
      </c>
      <c r="C273" s="31">
        <f>INDEX('Saturation Data'!$I$2:$W$236,MATCH(LEFT($A$1,2)&amp;$H273&amp;$I273,'Saturation Data'!$B$2:$B$236,0),MATCH(A230,'Saturation Data'!$I$1:$V$1,0))</f>
        <v>1</v>
      </c>
      <c r="D273" s="32">
        <f>INDEX('UEC Data'!$I$2:$W$236,MATCH(LEFT($A$1,2)&amp;$H273&amp;$I273,'UEC Data'!$B$2:$B$236,0),MATCH(A230,'UEC Data'!$I$1:$V$1,0))</f>
        <v>0.38581600428384838</v>
      </c>
      <c r="E273" s="33">
        <f t="shared" si="21"/>
        <v>0.38581600428384838</v>
      </c>
      <c r="F273" s="34">
        <f>E273*C231</f>
        <v>3.9650556065446696</v>
      </c>
      <c r="G273" s="21"/>
      <c r="H273" s="30" t="s">
        <v>38</v>
      </c>
      <c r="I273" s="30" t="s">
        <v>41</v>
      </c>
      <c r="J273" s="31">
        <f>INDEX('Saturation Data'!$I$2:$W$236,MATCH(LEFT($H$1,2)&amp;$H273&amp;$I273,'Saturation Data'!$B$2:$B$236,0),MATCH(H230,'Saturation Data'!$I$1:$V$1,0))</f>
        <v>1</v>
      </c>
      <c r="K273" s="32">
        <f>INDEX('UEC Data'!$I$2:$W$236,MATCH(LEFT($H$1,2)&amp;$H273&amp;$I273,'UEC Data'!$B$2:$B$236,0),MATCH(H230,'UEC Data'!$I$1:$V$1,0))</f>
        <v>0.40418819496403163</v>
      </c>
      <c r="L273" s="33">
        <f t="shared" si="22"/>
        <v>0.40418819496403163</v>
      </c>
      <c r="M273" s="34">
        <f>L273*J231</f>
        <v>0.61058035118341192</v>
      </c>
      <c r="N273" s="21"/>
      <c r="O273" s="30" t="s">
        <v>38</v>
      </c>
      <c r="P273" s="30" t="s">
        <v>41</v>
      </c>
      <c r="Q273" s="31">
        <f>INDEX('Saturation Data'!$I$2:$W$236,MATCH(LEFT($O$1,2)&amp;$H273&amp;$I273,'Saturation Data'!$B$2:$B$236,0),MATCH(O230,'Saturation Data'!$I$1:$V$1,0))</f>
        <v>1</v>
      </c>
      <c r="R273" s="32">
        <f>INDEX('UEC Data'!$I$2:$W$236,MATCH(LEFT($O$1,2)&amp;$H273&amp;$I273,'UEC Data'!$B$2:$B$236,0),MATCH(O230,'UEC Data'!$I$1:$V$1,0))</f>
        <v>0.28371639610389665</v>
      </c>
      <c r="S273" s="33">
        <f t="shared" si="23"/>
        <v>0.28371639610389665</v>
      </c>
      <c r="T273" s="34">
        <f>S273*Q231</f>
        <v>0.4326344628106556</v>
      </c>
      <c r="U273" s="21"/>
      <c r="V273" s="30" t="s">
        <v>38</v>
      </c>
      <c r="W273" s="30" t="s">
        <v>41</v>
      </c>
      <c r="X273" s="31">
        <f>INDEX('Saturation Data'!$I$2:$W$236,MATCH(LEFT($V$1,2)&amp;$H273&amp;$I273,'Saturation Data'!$B$2:$B$236,0),MATCH(V230,'Saturation Data'!$I$1:$V$1,0))</f>
        <v>1</v>
      </c>
      <c r="Y273" s="32">
        <f>INDEX('UEC Data'!$I$2:$W$236,MATCH(LEFT($V$1,2)&amp;$H273&amp;$I273,'UEC Data'!$B$2:$B$236,0),MATCH(V230,'UEC Data'!$I$1:$V$1,0))</f>
        <v>0.38581600428384838</v>
      </c>
      <c r="Z273" s="33">
        <f t="shared" si="24"/>
        <v>0.38581600428384838</v>
      </c>
      <c r="AA273" s="34">
        <f>Z273*X231</f>
        <v>0.25319058656693394</v>
      </c>
      <c r="AB273" s="21"/>
      <c r="AC273" s="30" t="s">
        <v>38</v>
      </c>
      <c r="AD273" s="30" t="s">
        <v>41</v>
      </c>
      <c r="AE273" s="31">
        <f>INDEX('Saturation Data'!$I$2:$W$236,MATCH(LEFT($AC$1,2)&amp;$H273&amp;$I273,'Saturation Data'!$B$2:$B$236,0),MATCH(AC230,'Saturation Data'!$I$1:$V$1,0))</f>
        <v>1</v>
      </c>
      <c r="AF273" s="32">
        <f>INDEX('UEC Data'!$I$2:$W$236,MATCH(LEFT($AC$1,2)&amp;$H273&amp;$I273,'UEC Data'!$B$2:$B$236,0),MATCH(AC230,'UEC Data'!$I$1:$V$1,0))</f>
        <v>0.40418819496403163</v>
      </c>
      <c r="AG273" s="33">
        <f t="shared" si="25"/>
        <v>0.40418819496403163</v>
      </c>
      <c r="AH273" s="34">
        <f>AG273*AE231</f>
        <v>0.11926496624088539</v>
      </c>
      <c r="AI273" s="21"/>
    </row>
    <row r="274" spans="1:35" outlineLevel="1" x14ac:dyDescent="0.25">
      <c r="A274" s="30" t="s">
        <v>38</v>
      </c>
      <c r="B274" s="30" t="s">
        <v>42</v>
      </c>
      <c r="C274" s="31">
        <f>INDEX('Saturation Data'!$I$2:$W$236,MATCH(LEFT($A$1,2)&amp;$H274&amp;$I274,'Saturation Data'!$B$2:$B$236,0),MATCH(A230,'Saturation Data'!$I$1:$V$1,0))</f>
        <v>1</v>
      </c>
      <c r="D274" s="32">
        <f>INDEX('UEC Data'!$I$2:$W$236,MATCH(LEFT($A$1,2)&amp;$H274&amp;$I274,'UEC Data'!$B$2:$B$236,0),MATCH(A230,'UEC Data'!$I$1:$V$1,0))</f>
        <v>1.427422304802E-2</v>
      </c>
      <c r="E274" s="33">
        <f t="shared" si="21"/>
        <v>1.427422304802E-2</v>
      </c>
      <c r="F274" s="34">
        <f>E274*C231</f>
        <v>0.14669709783210838</v>
      </c>
      <c r="G274" s="21"/>
      <c r="H274" s="30" t="s">
        <v>38</v>
      </c>
      <c r="I274" s="30" t="s">
        <v>42</v>
      </c>
      <c r="J274" s="31">
        <f>INDEX('Saturation Data'!$I$2:$W$236,MATCH(LEFT($H$1,2)&amp;$H274&amp;$I274,'Saturation Data'!$B$2:$B$236,0),MATCH(H230,'Saturation Data'!$I$1:$V$1,0))</f>
        <v>1</v>
      </c>
      <c r="K274" s="32">
        <f>INDEX('UEC Data'!$I$2:$W$236,MATCH(LEFT($H$1,2)&amp;$H274&amp;$I274,'UEC Data'!$B$2:$B$236,0),MATCH(H230,'UEC Data'!$I$1:$V$1,0))</f>
        <v>9.3981161387199121E-3</v>
      </c>
      <c r="L274" s="33">
        <f t="shared" si="22"/>
        <v>9.3981161387199121E-3</v>
      </c>
      <c r="M274" s="34">
        <f>L274*J231</f>
        <v>1.4197111949181846E-2</v>
      </c>
      <c r="N274" s="21"/>
      <c r="O274" s="30" t="s">
        <v>38</v>
      </c>
      <c r="P274" s="30" t="s">
        <v>42</v>
      </c>
      <c r="Q274" s="31">
        <f>INDEX('Saturation Data'!$I$2:$W$236,MATCH(LEFT($O$1,2)&amp;$H274&amp;$I274,'Saturation Data'!$B$2:$B$236,0),MATCH(O230,'Saturation Data'!$I$1:$V$1,0))</f>
        <v>1</v>
      </c>
      <c r="R274" s="32">
        <f>INDEX('UEC Data'!$I$2:$W$236,MATCH(LEFT($O$1,2)&amp;$H274&amp;$I274,'UEC Data'!$B$2:$B$236,0),MATCH(O230,'UEC Data'!$I$1:$V$1,0))</f>
        <v>1.427422304802E-2</v>
      </c>
      <c r="S274" s="33">
        <f t="shared" si="23"/>
        <v>1.427422304802E-2</v>
      </c>
      <c r="T274" s="34">
        <f>S274*Q231</f>
        <v>2.176652779051283E-2</v>
      </c>
      <c r="U274" s="21"/>
      <c r="V274" s="30" t="s">
        <v>38</v>
      </c>
      <c r="W274" s="30" t="s">
        <v>42</v>
      </c>
      <c r="X274" s="31">
        <f>INDEX('Saturation Data'!$I$2:$W$236,MATCH(LEFT($V$1,2)&amp;$H274&amp;$I274,'Saturation Data'!$B$2:$B$236,0),MATCH(V230,'Saturation Data'!$I$1:$V$1,0))</f>
        <v>1</v>
      </c>
      <c r="Y274" s="32">
        <f>INDEX('UEC Data'!$I$2:$W$236,MATCH(LEFT($V$1,2)&amp;$H274&amp;$I274,'UEC Data'!$B$2:$B$236,0),MATCH(V230,'UEC Data'!$I$1:$V$1,0))</f>
        <v>8.8350058742098329E-3</v>
      </c>
      <c r="Z274" s="33">
        <f t="shared" si="24"/>
        <v>8.8350058742098329E-3</v>
      </c>
      <c r="AA274" s="34">
        <f>Z274*X231</f>
        <v>5.7979458985007708E-3</v>
      </c>
      <c r="AB274" s="21"/>
      <c r="AC274" s="30" t="s">
        <v>38</v>
      </c>
      <c r="AD274" s="30" t="s">
        <v>42</v>
      </c>
      <c r="AE274" s="31">
        <f>INDEX('Saturation Data'!$I$2:$W$236,MATCH(LEFT($AC$1,2)&amp;$H274&amp;$I274,'Saturation Data'!$B$2:$B$236,0),MATCH(AC230,'Saturation Data'!$I$1:$V$1,0))</f>
        <v>1</v>
      </c>
      <c r="AF274" s="32">
        <f>INDEX('UEC Data'!$I$2:$W$236,MATCH(LEFT($AC$1,2)&amp;$H274&amp;$I274,'UEC Data'!$B$2:$B$236,0),MATCH(AC230,'UEC Data'!$I$1:$V$1,0))</f>
        <v>8.9723687730411429E-3</v>
      </c>
      <c r="AG274" s="33">
        <f t="shared" si="25"/>
        <v>8.9723687730411429E-3</v>
      </c>
      <c r="AH274" s="34">
        <f>AG274*AE231</f>
        <v>2.6475025053929457E-3</v>
      </c>
      <c r="AI274" s="21"/>
    </row>
    <row r="275" spans="1:35" outlineLevel="1" x14ac:dyDescent="0.25">
      <c r="A275" s="30" t="s">
        <v>38</v>
      </c>
      <c r="B275" s="30" t="s">
        <v>43</v>
      </c>
      <c r="C275" s="31">
        <f>INDEX('Saturation Data'!$I$2:$W$236,MATCH(LEFT($A$1,2)&amp;$H275&amp;$I275,'Saturation Data'!$B$2:$B$236,0),MATCH(A230,'Saturation Data'!$I$1:$V$1,0))</f>
        <v>1</v>
      </c>
      <c r="D275" s="32">
        <f>INDEX('UEC Data'!$I$2:$W$236,MATCH(LEFT($A$1,2)&amp;$H275&amp;$I275,'UEC Data'!$B$2:$B$236,0),MATCH(A230,'UEC Data'!$I$1:$V$1,0))</f>
        <v>6.3756493506493636E-2</v>
      </c>
      <c r="E275" s="33">
        <f t="shared" si="21"/>
        <v>6.3756493506493636E-2</v>
      </c>
      <c r="F275" s="34">
        <f>E275*C231</f>
        <v>0.65522953745994839</v>
      </c>
      <c r="G275" s="21"/>
      <c r="H275" s="30" t="s">
        <v>38</v>
      </c>
      <c r="I275" s="30" t="s">
        <v>43</v>
      </c>
      <c r="J275" s="31">
        <f>INDEX('Saturation Data'!$I$2:$W$236,MATCH(LEFT($H$1,2)&amp;$H275&amp;$I275,'Saturation Data'!$B$2:$B$236,0),MATCH(H230,'Saturation Data'!$I$1:$V$1,0))</f>
        <v>1</v>
      </c>
      <c r="K275" s="32">
        <f>INDEX('UEC Data'!$I$2:$W$236,MATCH(LEFT($H$1,2)&amp;$H275&amp;$I275,'UEC Data'!$B$2:$B$236,0),MATCH(H230,'UEC Data'!$I$1:$V$1,0))</f>
        <v>4.4083061224489892E-2</v>
      </c>
      <c r="L275" s="33">
        <f t="shared" si="22"/>
        <v>4.4083061224489892E-2</v>
      </c>
      <c r="M275" s="34">
        <f>L275*J231</f>
        <v>6.6593362545098927E-2</v>
      </c>
      <c r="N275" s="21"/>
      <c r="O275" s="30" t="s">
        <v>38</v>
      </c>
      <c r="P275" s="30" t="s">
        <v>43</v>
      </c>
      <c r="Q275" s="31">
        <f>INDEX('Saturation Data'!$I$2:$W$236,MATCH(LEFT($O$1,2)&amp;$H275&amp;$I275,'Saturation Data'!$B$2:$B$236,0),MATCH(O230,'Saturation Data'!$I$1:$V$1,0))</f>
        <v>1</v>
      </c>
      <c r="R275" s="32">
        <f>INDEX('UEC Data'!$I$2:$W$236,MATCH(LEFT($O$1,2)&amp;$H275&amp;$I275,'UEC Data'!$B$2:$B$236,0),MATCH(O230,'UEC Data'!$I$1:$V$1,0))</f>
        <v>6.3756493506493636E-2</v>
      </c>
      <c r="S275" s="33">
        <f t="shared" si="23"/>
        <v>6.3756493506493636E-2</v>
      </c>
      <c r="T275" s="34">
        <f>S275*Q231</f>
        <v>9.7221227597900139E-2</v>
      </c>
      <c r="U275" s="21"/>
      <c r="V275" s="30" t="s">
        <v>38</v>
      </c>
      <c r="W275" s="30" t="s">
        <v>43</v>
      </c>
      <c r="X275" s="31">
        <f>INDEX('Saturation Data'!$I$2:$W$236,MATCH(LEFT($V$1,2)&amp;$H275&amp;$I275,'Saturation Data'!$B$2:$B$236,0),MATCH(V230,'Saturation Data'!$I$1:$V$1,0))</f>
        <v>1</v>
      </c>
      <c r="Y275" s="32">
        <f>INDEX('UEC Data'!$I$2:$W$236,MATCH(LEFT($V$1,2)&amp;$H275&amp;$I275,'UEC Data'!$B$2:$B$236,0),MATCH(V230,'UEC Data'!$I$1:$V$1,0))</f>
        <v>4.1441720779220863E-2</v>
      </c>
      <c r="Z275" s="33">
        <f t="shared" si="24"/>
        <v>4.1441720779220863E-2</v>
      </c>
      <c r="AA275" s="34">
        <f>Z275*X231</f>
        <v>2.7196003991359789E-2</v>
      </c>
      <c r="AB275" s="21"/>
      <c r="AC275" s="30" t="s">
        <v>38</v>
      </c>
      <c r="AD275" s="30" t="s">
        <v>43</v>
      </c>
      <c r="AE275" s="31">
        <f>INDEX('Saturation Data'!$I$2:$W$236,MATCH(LEFT($AC$1,2)&amp;$H275&amp;$I275,'Saturation Data'!$B$2:$B$236,0),MATCH(AC230,'Saturation Data'!$I$1:$V$1,0))</f>
        <v>1</v>
      </c>
      <c r="AF275" s="32">
        <f>INDEX('UEC Data'!$I$2:$W$236,MATCH(LEFT($AC$1,2)&amp;$H275&amp;$I275,'UEC Data'!$B$2:$B$236,0),MATCH(AC230,'UEC Data'!$I$1:$V$1,0))</f>
        <v>4.0075510204081712E-2</v>
      </c>
      <c r="AG275" s="33">
        <f t="shared" si="25"/>
        <v>4.0075510204081712E-2</v>
      </c>
      <c r="AH275" s="34">
        <f>AG275*AE231</f>
        <v>1.182519536969999E-2</v>
      </c>
      <c r="AI275" s="21"/>
    </row>
    <row r="276" spans="1:35" outlineLevel="1" x14ac:dyDescent="0.25">
      <c r="A276" s="30" t="s">
        <v>38</v>
      </c>
      <c r="B276" s="30" t="s">
        <v>44</v>
      </c>
      <c r="C276" s="31">
        <f>INDEX('Saturation Data'!$I$2:$W$236,MATCH(LEFT($A$1,2)&amp;$H276&amp;$I276,'Saturation Data'!$B$2:$B$236,0),MATCH(A230,'Saturation Data'!$I$1:$V$1,0))</f>
        <v>1</v>
      </c>
      <c r="D276" s="32">
        <f>INDEX('UEC Data'!$I$2:$W$236,MATCH(LEFT($A$1,2)&amp;$H276&amp;$I276,'UEC Data'!$B$2:$B$236,0),MATCH(A230,'UEC Data'!$I$1:$V$1,0))</f>
        <v>0.11101365426778183</v>
      </c>
      <c r="E276" s="33">
        <f t="shared" si="21"/>
        <v>0.11101365426778183</v>
      </c>
      <c r="F276" s="34">
        <f>E276*C231</f>
        <v>1.1408943832553895</v>
      </c>
      <c r="G276" s="21"/>
      <c r="H276" s="30" t="s">
        <v>38</v>
      </c>
      <c r="I276" s="30" t="s">
        <v>44</v>
      </c>
      <c r="J276" s="31">
        <f>INDEX('Saturation Data'!$I$2:$W$236,MATCH(LEFT($H$1,2)&amp;$H276&amp;$I276,'Saturation Data'!$B$2:$B$236,0),MATCH(H230,'Saturation Data'!$I$1:$V$1,0))</f>
        <v>1</v>
      </c>
      <c r="K276" s="32">
        <f>INDEX('UEC Data'!$I$2:$W$236,MATCH(LEFT($H$1,2)&amp;$H276&amp;$I276,'UEC Data'!$B$2:$B$236,0),MATCH(H230,'UEC Data'!$I$1:$V$1,0))</f>
        <v>6.2802010128630861E-2</v>
      </c>
      <c r="L276" s="33">
        <f t="shared" si="22"/>
        <v>6.2802010128630861E-2</v>
      </c>
      <c r="M276" s="34">
        <f>L276*J231</f>
        <v>9.487083956713771E-2</v>
      </c>
      <c r="N276" s="21"/>
      <c r="O276" s="30" t="s">
        <v>38</v>
      </c>
      <c r="P276" s="30" t="s">
        <v>44</v>
      </c>
      <c r="Q276" s="31">
        <f>INDEX('Saturation Data'!$I$2:$W$236,MATCH(LEFT($O$1,2)&amp;$H276&amp;$I276,'Saturation Data'!$B$2:$B$236,0),MATCH(O230,'Saturation Data'!$I$1:$V$1,0))</f>
        <v>1</v>
      </c>
      <c r="R276" s="32">
        <f>INDEX('UEC Data'!$I$2:$W$236,MATCH(LEFT($O$1,2)&amp;$H276&amp;$I276,'UEC Data'!$B$2:$B$236,0),MATCH(O230,'UEC Data'!$I$1:$V$1,0))</f>
        <v>9.4361606127614545E-2</v>
      </c>
      <c r="S276" s="33">
        <f t="shared" si="23"/>
        <v>9.4361606127614545E-2</v>
      </c>
      <c r="T276" s="34">
        <f>S276*Q231</f>
        <v>0.14389046011292717</v>
      </c>
      <c r="U276" s="21"/>
      <c r="V276" s="30" t="s">
        <v>38</v>
      </c>
      <c r="W276" s="30" t="s">
        <v>44</v>
      </c>
      <c r="X276" s="31">
        <f>INDEX('Saturation Data'!$I$2:$W$236,MATCH(LEFT($V$1,2)&amp;$H276&amp;$I276,'Saturation Data'!$B$2:$B$236,0),MATCH(V230,'Saturation Data'!$I$1:$V$1,0))</f>
        <v>1</v>
      </c>
      <c r="Y276" s="32">
        <f>INDEX('UEC Data'!$I$2:$W$236,MATCH(LEFT($V$1,2)&amp;$H276&amp;$I276,'UEC Data'!$B$2:$B$236,0),MATCH(V230,'UEC Data'!$I$1:$V$1,0))</f>
        <v>6.1057509847280006E-2</v>
      </c>
      <c r="Z276" s="33">
        <f t="shared" si="24"/>
        <v>6.1057509847280006E-2</v>
      </c>
      <c r="AA276" s="34">
        <f>Z276*X231</f>
        <v>4.0068806272680446E-2</v>
      </c>
      <c r="AB276" s="21"/>
      <c r="AC276" s="30" t="s">
        <v>38</v>
      </c>
      <c r="AD276" s="30" t="s">
        <v>44</v>
      </c>
      <c r="AE276" s="31">
        <f>INDEX('Saturation Data'!$I$2:$W$236,MATCH(LEFT($AC$1,2)&amp;$H276&amp;$I276,'Saturation Data'!$B$2:$B$236,0),MATCH(AC230,'Saturation Data'!$I$1:$V$1,0))</f>
        <v>1</v>
      </c>
      <c r="AF276" s="32">
        <f>INDEX('UEC Data'!$I$2:$W$236,MATCH(LEFT($AC$1,2)&amp;$H276&amp;$I276,'UEC Data'!$B$2:$B$236,0),MATCH(AC230,'UEC Data'!$I$1:$V$1,0))</f>
        <v>6.2802010128630861E-2</v>
      </c>
      <c r="AG276" s="33">
        <f t="shared" si="25"/>
        <v>6.2802010128630861E-2</v>
      </c>
      <c r="AH276" s="34">
        <f>AG276*AE231</f>
        <v>1.853116867630792E-2</v>
      </c>
      <c r="AI276" s="21"/>
    </row>
    <row r="277" spans="1:35" outlineLevel="1" x14ac:dyDescent="0.25">
      <c r="A277" s="30" t="s">
        <v>45</v>
      </c>
      <c r="B277" s="30" t="s">
        <v>46</v>
      </c>
      <c r="C277" s="31">
        <f>INDEX('Saturation Data'!$I$2:$W$236,MATCH(LEFT($A$1,2)&amp;$H277&amp;$I277,'Saturation Data'!$B$2:$B$236,0),MATCH(A230,'Saturation Data'!$I$1:$V$1,0))</f>
        <v>0.19994718336345799</v>
      </c>
      <c r="D277" s="32">
        <f>INDEX('UEC Data'!$I$2:$W$236,MATCH(LEFT($A$1,2)&amp;$H277&amp;$I277,'UEC Data'!$B$2:$B$236,0),MATCH(A230,'UEC Data'!$I$1:$V$1,0))</f>
        <v>5.766818181818182E-2</v>
      </c>
      <c r="E277" s="33">
        <f t="shared" si="21"/>
        <v>1.1530590524237234E-2</v>
      </c>
      <c r="F277" s="34">
        <f>E277*C231</f>
        <v>0.11850061194263337</v>
      </c>
      <c r="G277" s="21"/>
      <c r="H277" s="30" t="s">
        <v>45</v>
      </c>
      <c r="I277" s="30" t="s">
        <v>46</v>
      </c>
      <c r="J277" s="31">
        <f>INDEX('Saturation Data'!$I$2:$W$236,MATCH(LEFT($H$1,2)&amp;$H277&amp;$I277,'Saturation Data'!$B$2:$B$236,0),MATCH(H230,'Saturation Data'!$I$1:$V$1,0))</f>
        <v>0.19994718336345799</v>
      </c>
      <c r="K277" s="32">
        <f>INDEX('UEC Data'!$I$2:$W$236,MATCH(LEFT($H$1,2)&amp;$H277&amp;$I277,'UEC Data'!$B$2:$B$236,0),MATCH(H230,'UEC Data'!$I$1:$V$1,0))</f>
        <v>7.2497142857142857E-2</v>
      </c>
      <c r="L277" s="33">
        <f t="shared" si="22"/>
        <v>1.4495599516183951E-2</v>
      </c>
      <c r="M277" s="34">
        <f>L277*J231</f>
        <v>2.1897542663247033E-2</v>
      </c>
      <c r="N277" s="21"/>
      <c r="O277" s="30" t="s">
        <v>45</v>
      </c>
      <c r="P277" s="30" t="s">
        <v>46</v>
      </c>
      <c r="Q277" s="31">
        <f>INDEX('Saturation Data'!$I$2:$W$236,MATCH(LEFT($O$1,2)&amp;$H277&amp;$I277,'Saturation Data'!$B$2:$B$236,0),MATCH(O230,'Saturation Data'!$I$1:$V$1,0))</f>
        <v>0.19994718336345799</v>
      </c>
      <c r="R277" s="32">
        <f>INDEX('UEC Data'!$I$2:$W$236,MATCH(LEFT($O$1,2)&amp;$H277&amp;$I277,'UEC Data'!$B$2:$B$236,0),MATCH(O230,'UEC Data'!$I$1:$V$1,0))</f>
        <v>5.766818181818182E-2</v>
      </c>
      <c r="S277" s="33">
        <f t="shared" si="23"/>
        <v>1.1530590524237234E-2</v>
      </c>
      <c r="T277" s="34">
        <f>S277*Q231</f>
        <v>1.7582807711670694E-2</v>
      </c>
      <c r="U277" s="21"/>
      <c r="V277" s="30" t="s">
        <v>45</v>
      </c>
      <c r="W277" s="30" t="s">
        <v>46</v>
      </c>
      <c r="X277" s="31">
        <f>INDEX('Saturation Data'!$I$2:$W$236,MATCH(LEFT($V$1,2)&amp;$H277&amp;$I277,'Saturation Data'!$B$2:$B$236,0),MATCH(V230,'Saturation Data'!$I$1:$V$1,0))</f>
        <v>0.19994718336345799</v>
      </c>
      <c r="Y277" s="32">
        <f>INDEX('UEC Data'!$I$2:$W$236,MATCH(LEFT($V$1,2)&amp;$H277&amp;$I277,'UEC Data'!$B$2:$B$236,0),MATCH(V230,'UEC Data'!$I$1:$V$1,0))</f>
        <v>5.766818181818182E-2</v>
      </c>
      <c r="Z277" s="33">
        <f t="shared" si="24"/>
        <v>1.1530590524237234E-2</v>
      </c>
      <c r="AA277" s="34">
        <f>Z277*X231</f>
        <v>7.5669151768699029E-3</v>
      </c>
      <c r="AB277" s="21"/>
      <c r="AC277" s="30" t="s">
        <v>45</v>
      </c>
      <c r="AD277" s="30" t="s">
        <v>46</v>
      </c>
      <c r="AE277" s="31">
        <f>INDEX('Saturation Data'!$I$2:$W$236,MATCH(LEFT($AC$1,2)&amp;$H277&amp;$I277,'Saturation Data'!$B$2:$B$236,0),MATCH(AC230,'Saturation Data'!$I$1:$V$1,0))</f>
        <v>0.19994718336345799</v>
      </c>
      <c r="AF277" s="32">
        <f>INDEX('UEC Data'!$I$2:$W$236,MATCH(LEFT($AC$1,2)&amp;$H277&amp;$I277,'UEC Data'!$B$2:$B$236,0),MATCH(AC230,'UEC Data'!$I$1:$V$1,0))</f>
        <v>7.2497142857142857E-2</v>
      </c>
      <c r="AG277" s="33">
        <f t="shared" si="25"/>
        <v>1.4495599516183951E-2</v>
      </c>
      <c r="AH277" s="34">
        <f>AG277*AE231</f>
        <v>4.2772579913990796E-3</v>
      </c>
      <c r="AI277" s="21"/>
    </row>
    <row r="278" spans="1:35" outlineLevel="1" x14ac:dyDescent="0.25">
      <c r="A278" s="30" t="s">
        <v>45</v>
      </c>
      <c r="B278" s="30" t="s">
        <v>47</v>
      </c>
      <c r="C278" s="31">
        <f>INDEX('Saturation Data'!$I$2:$W$236,MATCH(LEFT($A$1,2)&amp;$H278&amp;$I278,'Saturation Data'!$B$2:$B$236,0),MATCH(A230,'Saturation Data'!$I$1:$V$1,0))</f>
        <v>0</v>
      </c>
      <c r="D278" s="32">
        <f>INDEX('UEC Data'!$I$2:$W$236,MATCH(LEFT($A$1,2)&amp;$H278&amp;$I278,'UEC Data'!$B$2:$B$236,0),MATCH(A230,'UEC Data'!$I$1:$V$1,0))</f>
        <v>6.0620683538270001E-3</v>
      </c>
      <c r="E278" s="33">
        <f t="shared" si="21"/>
        <v>0</v>
      </c>
      <c r="F278" s="34">
        <f>E278*C231</f>
        <v>0</v>
      </c>
      <c r="G278" s="21"/>
      <c r="H278" s="30" t="s">
        <v>45</v>
      </c>
      <c r="I278" s="30" t="s">
        <v>47</v>
      </c>
      <c r="J278" s="31">
        <f>INDEX('Saturation Data'!$I$2:$W$236,MATCH(LEFT($H$1,2)&amp;$H278&amp;$I278,'Saturation Data'!$B$2:$B$236,0),MATCH(H230,'Saturation Data'!$I$1:$V$1,0))</f>
        <v>0</v>
      </c>
      <c r="K278" s="32">
        <f>INDEX('UEC Data'!$I$2:$W$236,MATCH(LEFT($H$1,2)&amp;$H278&amp;$I278,'UEC Data'!$B$2:$B$236,0),MATCH(H230,'UEC Data'!$I$1:$V$1,0))</f>
        <v>7.6208859305253712E-3</v>
      </c>
      <c r="L278" s="33">
        <f t="shared" si="22"/>
        <v>0</v>
      </c>
      <c r="M278" s="34">
        <f>L278*J231</f>
        <v>0</v>
      </c>
      <c r="N278" s="21"/>
      <c r="O278" s="30" t="s">
        <v>45</v>
      </c>
      <c r="P278" s="30" t="s">
        <v>47</v>
      </c>
      <c r="Q278" s="31">
        <f>INDEX('Saturation Data'!$I$2:$W$236,MATCH(LEFT($O$1,2)&amp;$H278&amp;$I278,'Saturation Data'!$B$2:$B$236,0),MATCH(O230,'Saturation Data'!$I$1:$V$1,0))</f>
        <v>0</v>
      </c>
      <c r="R278" s="32">
        <f>INDEX('UEC Data'!$I$2:$W$236,MATCH(LEFT($O$1,2)&amp;$H278&amp;$I278,'UEC Data'!$B$2:$B$236,0),MATCH(O230,'UEC Data'!$I$1:$V$1,0))</f>
        <v>6.0620683538270001E-3</v>
      </c>
      <c r="S278" s="33">
        <f t="shared" si="23"/>
        <v>0</v>
      </c>
      <c r="T278" s="34">
        <f>S278*Q231</f>
        <v>0</v>
      </c>
      <c r="U278" s="21"/>
      <c r="V278" s="30" t="s">
        <v>45</v>
      </c>
      <c r="W278" s="30" t="s">
        <v>47</v>
      </c>
      <c r="X278" s="31">
        <f>INDEX('Saturation Data'!$I$2:$W$236,MATCH(LEFT($V$1,2)&amp;$H278&amp;$I278,'Saturation Data'!$B$2:$B$236,0),MATCH(V230,'Saturation Data'!$I$1:$V$1,0))</f>
        <v>0</v>
      </c>
      <c r="Y278" s="32">
        <f>INDEX('UEC Data'!$I$2:$W$236,MATCH(LEFT($V$1,2)&amp;$H278&amp;$I278,'UEC Data'!$B$2:$B$236,0),MATCH(V230,'UEC Data'!$I$1:$V$1,0))</f>
        <v>8.7340909090909084E-3</v>
      </c>
      <c r="Z278" s="33">
        <f t="shared" si="24"/>
        <v>0</v>
      </c>
      <c r="AA278" s="34">
        <f>Z278*X231</f>
        <v>0</v>
      </c>
      <c r="AB278" s="21"/>
      <c r="AC278" s="30" t="s">
        <v>45</v>
      </c>
      <c r="AD278" s="30" t="s">
        <v>47</v>
      </c>
      <c r="AE278" s="31">
        <f>INDEX('Saturation Data'!$I$2:$W$236,MATCH(LEFT($AC$1,2)&amp;$H278&amp;$I278,'Saturation Data'!$B$2:$B$236,0),MATCH(AC230,'Saturation Data'!$I$1:$V$1,0))</f>
        <v>0</v>
      </c>
      <c r="AF278" s="32">
        <f>INDEX('UEC Data'!$I$2:$W$236,MATCH(LEFT($AC$1,2)&amp;$H278&amp;$I278,'UEC Data'!$B$2:$B$236,0),MATCH(AC230,'UEC Data'!$I$1:$V$1,0))</f>
        <v>7.6208859305253712E-3</v>
      </c>
      <c r="AG278" s="33">
        <f t="shared" si="25"/>
        <v>0</v>
      </c>
      <c r="AH278" s="34">
        <f>AG278*AE231</f>
        <v>0</v>
      </c>
      <c r="AI278" s="21"/>
    </row>
    <row r="279" spans="1:35" outlineLevel="1" x14ac:dyDescent="0.25">
      <c r="A279" s="30" t="s">
        <v>45</v>
      </c>
      <c r="B279" s="30" t="s">
        <v>48</v>
      </c>
      <c r="C279" s="31">
        <f>INDEX('Saturation Data'!$I$2:$W$236,MATCH(LEFT($A$1,2)&amp;$H279&amp;$I279,'Saturation Data'!$B$2:$B$236,0),MATCH(A230,'Saturation Data'!$I$1:$V$1,0))</f>
        <v>0</v>
      </c>
      <c r="D279" s="32">
        <f>INDEX('UEC Data'!$I$2:$W$236,MATCH(LEFT($A$1,2)&amp;$H279&amp;$I279,'UEC Data'!$B$2:$B$236,0),MATCH(A230,'UEC Data'!$I$1:$V$1,0))</f>
        <v>4.3247326203208633E-2</v>
      </c>
      <c r="E279" s="33">
        <f t="shared" si="21"/>
        <v>0</v>
      </c>
      <c r="F279" s="34">
        <f>E279*C231</f>
        <v>0</v>
      </c>
      <c r="G279" s="21"/>
      <c r="H279" s="30" t="s">
        <v>45</v>
      </c>
      <c r="I279" s="30" t="s">
        <v>48</v>
      </c>
      <c r="J279" s="31">
        <f>INDEX('Saturation Data'!$I$2:$W$236,MATCH(LEFT($H$1,2)&amp;$H279&amp;$I279,'Saturation Data'!$B$2:$B$236,0),MATCH(H230,'Saturation Data'!$I$1:$V$1,0))</f>
        <v>0</v>
      </c>
      <c r="K279" s="32">
        <f>INDEX('UEC Data'!$I$2:$W$236,MATCH(LEFT($H$1,2)&amp;$H279&amp;$I279,'UEC Data'!$B$2:$B$236,0),MATCH(H230,'UEC Data'!$I$1:$V$1,0))</f>
        <v>5.4368067226890852E-2</v>
      </c>
      <c r="L279" s="33">
        <f t="shared" si="22"/>
        <v>0</v>
      </c>
      <c r="M279" s="34">
        <f>L279*J231</f>
        <v>0</v>
      </c>
      <c r="N279" s="21"/>
      <c r="O279" s="30" t="s">
        <v>45</v>
      </c>
      <c r="P279" s="30" t="s">
        <v>48</v>
      </c>
      <c r="Q279" s="31">
        <f>INDEX('Saturation Data'!$I$2:$W$236,MATCH(LEFT($O$1,2)&amp;$H279&amp;$I279,'Saturation Data'!$B$2:$B$236,0),MATCH(O230,'Saturation Data'!$I$1:$V$1,0))</f>
        <v>0</v>
      </c>
      <c r="R279" s="32">
        <f>INDEX('UEC Data'!$I$2:$W$236,MATCH(LEFT($O$1,2)&amp;$H279&amp;$I279,'UEC Data'!$B$2:$B$236,0),MATCH(O230,'UEC Data'!$I$1:$V$1,0))</f>
        <v>4.3247326203208633E-2</v>
      </c>
      <c r="S279" s="33">
        <f t="shared" si="23"/>
        <v>0</v>
      </c>
      <c r="T279" s="34">
        <f>S279*Q231</f>
        <v>0</v>
      </c>
      <c r="U279" s="21"/>
      <c r="V279" s="30" t="s">
        <v>45</v>
      </c>
      <c r="W279" s="30" t="s">
        <v>48</v>
      </c>
      <c r="X279" s="31">
        <f>INDEX('Saturation Data'!$I$2:$W$236,MATCH(LEFT($V$1,2)&amp;$H279&amp;$I279,'Saturation Data'!$B$2:$B$236,0),MATCH(V230,'Saturation Data'!$I$1:$V$1,0))</f>
        <v>0</v>
      </c>
      <c r="Y279" s="32">
        <f>INDEX('UEC Data'!$I$2:$W$236,MATCH(LEFT($V$1,2)&amp;$H279&amp;$I279,'UEC Data'!$B$2:$B$236,0),MATCH(V230,'UEC Data'!$I$1:$V$1,0))</f>
        <v>1.1320665909090909E-2</v>
      </c>
      <c r="Z279" s="33">
        <f t="shared" si="24"/>
        <v>0</v>
      </c>
      <c r="AA279" s="34">
        <f>Z279*X231</f>
        <v>0</v>
      </c>
      <c r="AB279" s="21"/>
      <c r="AC279" s="30" t="s">
        <v>45</v>
      </c>
      <c r="AD279" s="30" t="s">
        <v>48</v>
      </c>
      <c r="AE279" s="31">
        <f>INDEX('Saturation Data'!$I$2:$W$236,MATCH(LEFT($AC$1,2)&amp;$H279&amp;$I279,'Saturation Data'!$B$2:$B$236,0),MATCH(AC230,'Saturation Data'!$I$1:$V$1,0))</f>
        <v>0</v>
      </c>
      <c r="AF279" s="32">
        <f>INDEX('UEC Data'!$I$2:$W$236,MATCH(LEFT($AC$1,2)&amp;$H279&amp;$I279,'UEC Data'!$B$2:$B$236,0),MATCH(AC230,'UEC Data'!$I$1:$V$1,0))</f>
        <v>5.4368067226890852E-2</v>
      </c>
      <c r="AG279" s="33">
        <f t="shared" si="25"/>
        <v>0</v>
      </c>
      <c r="AH279" s="34">
        <f>AG279*AE231</f>
        <v>0</v>
      </c>
      <c r="AI279" s="21"/>
    </row>
    <row r="280" spans="1:35" outlineLevel="1" x14ac:dyDescent="0.25">
      <c r="A280" s="30" t="s">
        <v>45</v>
      </c>
      <c r="B280" s="30" t="s">
        <v>49</v>
      </c>
      <c r="C280" s="31">
        <f>INDEX('Saturation Data'!$I$2:$W$236,MATCH(LEFT($A$1,2)&amp;$H280&amp;$I280,'Saturation Data'!$B$2:$B$236,0),MATCH(A230,'Saturation Data'!$I$1:$V$1,0))</f>
        <v>0</v>
      </c>
      <c r="D280" s="32">
        <f>INDEX('UEC Data'!$I$2:$W$236,MATCH(LEFT($A$1,2)&amp;$H280&amp;$I280,'UEC Data'!$B$2:$B$236,0),MATCH(A230,'UEC Data'!$I$1:$V$1,0))</f>
        <v>3.357818181818182E-4</v>
      </c>
      <c r="E280" s="33">
        <f t="shared" si="21"/>
        <v>0</v>
      </c>
      <c r="F280" s="34">
        <f>E280*C231</f>
        <v>0</v>
      </c>
      <c r="G280" s="21"/>
      <c r="H280" s="30" t="s">
        <v>45</v>
      </c>
      <c r="I280" s="30" t="s">
        <v>49</v>
      </c>
      <c r="J280" s="31">
        <f>INDEX('Saturation Data'!$I$2:$W$236,MATCH(LEFT($H$1,2)&amp;$H280&amp;$I280,'Saturation Data'!$B$2:$B$236,0),MATCH(H230,'Saturation Data'!$I$1:$V$1,0))</f>
        <v>0</v>
      </c>
      <c r="K280" s="32">
        <f>INDEX('UEC Data'!$I$2:$W$236,MATCH(LEFT($H$1,2)&amp;$H280&amp;$I280,'UEC Data'!$B$2:$B$236,0),MATCH(H230,'UEC Data'!$I$1:$V$1,0))</f>
        <v>4.2212571428571432E-4</v>
      </c>
      <c r="L280" s="33">
        <f t="shared" si="22"/>
        <v>0</v>
      </c>
      <c r="M280" s="34">
        <f>L280*J231</f>
        <v>0</v>
      </c>
      <c r="N280" s="21"/>
      <c r="O280" s="30" t="s">
        <v>45</v>
      </c>
      <c r="P280" s="30" t="s">
        <v>49</v>
      </c>
      <c r="Q280" s="31">
        <f>INDEX('Saturation Data'!$I$2:$W$236,MATCH(LEFT($O$1,2)&amp;$H280&amp;$I280,'Saturation Data'!$B$2:$B$236,0),MATCH(O230,'Saturation Data'!$I$1:$V$1,0))</f>
        <v>0</v>
      </c>
      <c r="R280" s="32">
        <f>INDEX('UEC Data'!$I$2:$W$236,MATCH(LEFT($O$1,2)&amp;$H280&amp;$I280,'UEC Data'!$B$2:$B$236,0),MATCH(O230,'UEC Data'!$I$1:$V$1,0))</f>
        <v>3.357818181818182E-4</v>
      </c>
      <c r="S280" s="33">
        <f t="shared" si="23"/>
        <v>0</v>
      </c>
      <c r="T280" s="34">
        <f>S280*Q231</f>
        <v>0</v>
      </c>
      <c r="U280" s="21"/>
      <c r="V280" s="30" t="s">
        <v>45</v>
      </c>
      <c r="W280" s="30" t="s">
        <v>49</v>
      </c>
      <c r="X280" s="31">
        <f>INDEX('Saturation Data'!$I$2:$W$236,MATCH(LEFT($V$1,2)&amp;$H280&amp;$I280,'Saturation Data'!$B$2:$B$236,0),MATCH(V230,'Saturation Data'!$I$1:$V$1,0))</f>
        <v>0</v>
      </c>
      <c r="Y280" s="32">
        <f>INDEX('UEC Data'!$I$2:$W$236,MATCH(LEFT($V$1,2)&amp;$H280&amp;$I280,'UEC Data'!$B$2:$B$236,0),MATCH(V230,'UEC Data'!$I$1:$V$1,0))</f>
        <v>2.7541455759891482E-3</v>
      </c>
      <c r="Z280" s="33">
        <f t="shared" si="24"/>
        <v>0</v>
      </c>
      <c r="AA280" s="34">
        <f>Z280*X231</f>
        <v>0</v>
      </c>
      <c r="AB280" s="21"/>
      <c r="AC280" s="30" t="s">
        <v>45</v>
      </c>
      <c r="AD280" s="30" t="s">
        <v>49</v>
      </c>
      <c r="AE280" s="31">
        <f>INDEX('Saturation Data'!$I$2:$W$236,MATCH(LEFT($AC$1,2)&amp;$H280&amp;$I280,'Saturation Data'!$B$2:$B$236,0),MATCH(AC230,'Saturation Data'!$I$1:$V$1,0))</f>
        <v>0</v>
      </c>
      <c r="AF280" s="32">
        <f>INDEX('UEC Data'!$I$2:$W$236,MATCH(LEFT($AC$1,2)&amp;$H280&amp;$I280,'UEC Data'!$B$2:$B$236,0),MATCH(AC230,'UEC Data'!$I$1:$V$1,0))</f>
        <v>4.2212571428571432E-4</v>
      </c>
      <c r="AG280" s="33">
        <f t="shared" si="25"/>
        <v>0</v>
      </c>
      <c r="AH280" s="34">
        <f>AG280*AE231</f>
        <v>0</v>
      </c>
      <c r="AI280" s="21"/>
    </row>
    <row r="281" spans="1:35" outlineLevel="1" x14ac:dyDescent="0.25">
      <c r="A281" s="30" t="s">
        <v>45</v>
      </c>
      <c r="B281" s="30" t="s">
        <v>50</v>
      </c>
      <c r="C281" s="31">
        <f>INDEX('Saturation Data'!$I$2:$W$236,MATCH(LEFT($A$1,2)&amp;$H281&amp;$I281,'Saturation Data'!$B$2:$B$236,0),MATCH(A230,'Saturation Data'!$I$1:$V$1,0))</f>
        <v>0</v>
      </c>
      <c r="D281" s="32">
        <f>INDEX('UEC Data'!$I$2:$W$236,MATCH(LEFT($A$1,2)&amp;$H281&amp;$I281,'UEC Data'!$B$2:$B$236,0),MATCH(A230,'UEC Data'!$I$1:$V$1,0))</f>
        <v>6.4545639820572731E-3</v>
      </c>
      <c r="E281" s="33">
        <f t="shared" si="21"/>
        <v>0</v>
      </c>
      <c r="F281" s="34">
        <f>E281*C231</f>
        <v>0</v>
      </c>
      <c r="G281" s="21"/>
      <c r="H281" s="30" t="s">
        <v>45</v>
      </c>
      <c r="I281" s="30" t="s">
        <v>50</v>
      </c>
      <c r="J281" s="31">
        <f>INDEX('Saturation Data'!$I$2:$W$236,MATCH(LEFT($H$1,2)&amp;$H281&amp;$I281,'Saturation Data'!$B$2:$B$236,0),MATCH(H230,'Saturation Data'!$I$1:$V$1,0))</f>
        <v>0</v>
      </c>
      <c r="K281" s="32">
        <f>INDEX('UEC Data'!$I$2:$W$236,MATCH(LEFT($H$1,2)&amp;$H281&amp;$I281,'UEC Data'!$B$2:$B$236,0),MATCH(H230,'UEC Data'!$I$1:$V$1,0))</f>
        <v>8.1143090060148571E-3</v>
      </c>
      <c r="L281" s="33">
        <f t="shared" si="22"/>
        <v>0</v>
      </c>
      <c r="M281" s="34">
        <f>L281*J231</f>
        <v>0</v>
      </c>
      <c r="N281" s="21"/>
      <c r="O281" s="30" t="s">
        <v>45</v>
      </c>
      <c r="P281" s="30" t="s">
        <v>50</v>
      </c>
      <c r="Q281" s="31">
        <f>INDEX('Saturation Data'!$I$2:$W$236,MATCH(LEFT($O$1,2)&amp;$H281&amp;$I281,'Saturation Data'!$B$2:$B$236,0),MATCH(O230,'Saturation Data'!$I$1:$V$1,0))</f>
        <v>0</v>
      </c>
      <c r="R281" s="32">
        <f>INDEX('UEC Data'!$I$2:$W$236,MATCH(LEFT($O$1,2)&amp;$H281&amp;$I281,'UEC Data'!$B$2:$B$236,0),MATCH(O230,'UEC Data'!$I$1:$V$1,0))</f>
        <v>6.4545639820572731E-3</v>
      </c>
      <c r="S281" s="33">
        <f t="shared" si="23"/>
        <v>0</v>
      </c>
      <c r="T281" s="34">
        <f>S281*Q231</f>
        <v>0</v>
      </c>
      <c r="U281" s="21"/>
      <c r="V281" s="30" t="s">
        <v>45</v>
      </c>
      <c r="W281" s="30" t="s">
        <v>50</v>
      </c>
      <c r="X281" s="31">
        <f>INDEX('Saturation Data'!$I$2:$W$236,MATCH(LEFT($V$1,2)&amp;$H281&amp;$I281,'Saturation Data'!$B$2:$B$236,0),MATCH(V230,'Saturation Data'!$I$1:$V$1,0))</f>
        <v>0</v>
      </c>
      <c r="Y281" s="32">
        <f>INDEX('UEC Data'!$I$2:$W$236,MATCH(LEFT($V$1,2)&amp;$H281&amp;$I281,'UEC Data'!$B$2:$B$236,0),MATCH(V230,'UEC Data'!$I$1:$V$1,0))</f>
        <v>8.9396532208302279E-3</v>
      </c>
      <c r="Z281" s="33">
        <f t="shared" si="24"/>
        <v>0</v>
      </c>
      <c r="AA281" s="34">
        <f>Z281*X231</f>
        <v>0</v>
      </c>
      <c r="AB281" s="21"/>
      <c r="AC281" s="30" t="s">
        <v>45</v>
      </c>
      <c r="AD281" s="30" t="s">
        <v>50</v>
      </c>
      <c r="AE281" s="31">
        <f>INDEX('Saturation Data'!$I$2:$W$236,MATCH(LEFT($AC$1,2)&amp;$H281&amp;$I281,'Saturation Data'!$B$2:$B$236,0),MATCH(AC230,'Saturation Data'!$I$1:$V$1,0))</f>
        <v>0</v>
      </c>
      <c r="AF281" s="32">
        <f>INDEX('UEC Data'!$I$2:$W$236,MATCH(LEFT($AC$1,2)&amp;$H281&amp;$I281,'UEC Data'!$B$2:$B$236,0),MATCH(AC230,'UEC Data'!$I$1:$V$1,0))</f>
        <v>8.1143090060148571E-3</v>
      </c>
      <c r="AG281" s="33">
        <f t="shared" si="25"/>
        <v>0</v>
      </c>
      <c r="AH281" s="34">
        <f>AG281*AE231</f>
        <v>0</v>
      </c>
      <c r="AI281" s="21"/>
    </row>
    <row r="282" spans="1:35" outlineLevel="1" x14ac:dyDescent="0.25">
      <c r="A282" s="30" t="s">
        <v>45</v>
      </c>
      <c r="B282" t="s">
        <v>185</v>
      </c>
      <c r="C282" s="31">
        <f>INDEX('Saturation Data'!$I$2:$W$236,MATCH(LEFT($A$1,2)&amp;$H282&amp;$I282,'Saturation Data'!$B$2:$B$236,0),MATCH(A230,'Saturation Data'!$I$1:$V$1,0))</f>
        <v>0</v>
      </c>
      <c r="D282" s="32">
        <f>INDEX('UEC Data'!$I$2:$W$236,MATCH(LEFT($A$1,2)&amp;$H282&amp;$I282,'UEC Data'!$B$2:$B$236,0),MATCH(A230,'UEC Data'!$I$1:$V$1,0))</f>
        <v>0.12289093159265688</v>
      </c>
      <c r="E282" s="33">
        <f t="shared" si="21"/>
        <v>0</v>
      </c>
      <c r="F282" s="34">
        <f>E282*C231</f>
        <v>0</v>
      </c>
      <c r="G282" s="21"/>
      <c r="H282" s="30" t="s">
        <v>45</v>
      </c>
      <c r="I282" t="s">
        <v>185</v>
      </c>
      <c r="J282" s="31">
        <f>INDEX('Saturation Data'!$I$2:$W$236,MATCH(LEFT($H$1,2)&amp;$H282&amp;$I282,'Saturation Data'!$B$2:$B$236,0),MATCH(H230,'Saturation Data'!$I$1:$V$1,0))</f>
        <v>0</v>
      </c>
      <c r="K282" s="32">
        <f>INDEX('UEC Data'!$I$2:$W$236,MATCH(LEFT($H$1,2)&amp;$H282&amp;$I282,'UEC Data'!$B$2:$B$236,0),MATCH(H230,'UEC Data'!$I$1:$V$1,0))</f>
        <v>4.0619522012488411E-2</v>
      </c>
      <c r="L282" s="33">
        <f t="shared" si="22"/>
        <v>0</v>
      </c>
      <c r="M282" s="34">
        <f>L282*J231</f>
        <v>0</v>
      </c>
      <c r="N282" s="21"/>
      <c r="O282" s="30" t="s">
        <v>45</v>
      </c>
      <c r="P282" t="s">
        <v>185</v>
      </c>
      <c r="Q282" s="31">
        <f>INDEX('Saturation Data'!$I$2:$W$236,MATCH(LEFT($O$1,2)&amp;$H282&amp;$I282,'Saturation Data'!$B$2:$B$236,0),MATCH(O230,'Saturation Data'!$I$1:$V$1,0))</f>
        <v>0</v>
      </c>
      <c r="R282" s="32">
        <f>INDEX('UEC Data'!$I$2:$W$236,MATCH(LEFT($O$1,2)&amp;$H282&amp;$I282,'UEC Data'!$B$2:$B$236,0),MATCH(O230,'UEC Data'!$I$1:$V$1,0))</f>
        <v>2.3639875248312792E-2</v>
      </c>
      <c r="S282" s="33">
        <f t="shared" si="23"/>
        <v>0</v>
      </c>
      <c r="T282" s="34">
        <f>S282*Q231</f>
        <v>0</v>
      </c>
      <c r="U282" s="21"/>
      <c r="V282" s="30" t="s">
        <v>45</v>
      </c>
      <c r="W282" t="s">
        <v>185</v>
      </c>
      <c r="X282" s="31">
        <f>INDEX('Saturation Data'!$I$2:$W$236,MATCH(LEFT($V$1,2)&amp;$H282&amp;$I282,'Saturation Data'!$B$2:$B$236,0),MATCH(V230,'Saturation Data'!$I$1:$V$1,0))</f>
        <v>0</v>
      </c>
      <c r="Y282" s="32">
        <f>INDEX('UEC Data'!$I$2:$W$236,MATCH(LEFT($V$1,2)&amp;$H282&amp;$I282,'UEC Data'!$B$2:$B$236,0),MATCH(V230,'UEC Data'!$I$1:$V$1,0))</f>
        <v>2.8333423083818126E-2</v>
      </c>
      <c r="Z282" s="33">
        <f t="shared" si="24"/>
        <v>0</v>
      </c>
      <c r="AA282" s="34">
        <f>Z282*X231</f>
        <v>0</v>
      </c>
      <c r="AB282" s="21"/>
      <c r="AC282" s="30" t="s">
        <v>45</v>
      </c>
      <c r="AD282" t="s">
        <v>185</v>
      </c>
      <c r="AE282" s="31">
        <f>INDEX('Saturation Data'!$I$2:$W$236,MATCH(LEFT($AC$1,2)&amp;$H282&amp;$I282,'Saturation Data'!$B$2:$B$236,0),MATCH(AC230,'Saturation Data'!$I$1:$V$1,0))</f>
        <v>0</v>
      </c>
      <c r="AF282" s="32">
        <f>INDEX('UEC Data'!$I$2:$W$236,MATCH(LEFT($AC$1,2)&amp;$H282&amp;$I282,'UEC Data'!$B$2:$B$236,0),MATCH(AC230,'UEC Data'!$I$1:$V$1,0))</f>
        <v>1.6691294549919699E-2</v>
      </c>
      <c r="AG282" s="33">
        <f t="shared" si="25"/>
        <v>0</v>
      </c>
      <c r="AH282" s="34">
        <f>AG282*AE231</f>
        <v>0</v>
      </c>
      <c r="AI282" s="21"/>
    </row>
    <row r="283" spans="1:35" outlineLevel="1" x14ac:dyDescent="0.25">
      <c r="A283" s="30" t="s">
        <v>45</v>
      </c>
      <c r="B283" s="30" t="s">
        <v>51</v>
      </c>
      <c r="C283" s="31">
        <f>INDEX('Saturation Data'!$I$2:$W$236,MATCH(LEFT($A$1,2)&amp;$H283&amp;$I283,'Saturation Data'!$B$2:$B$236,0),MATCH(A230,'Saturation Data'!$I$1:$V$1,0))</f>
        <v>1</v>
      </c>
      <c r="D283" s="32">
        <f>INDEX('UEC Data'!$I$2:$W$236,MATCH(LEFT($A$1,2)&amp;$H283&amp;$I283,'UEC Data'!$B$2:$B$236,0),MATCH(A230,'UEC Data'!$I$1:$V$1,0))</f>
        <v>1.0435886508724701</v>
      </c>
      <c r="E283" s="33">
        <f t="shared" si="21"/>
        <v>1.0435886508724701</v>
      </c>
      <c r="F283" s="34">
        <f>E283*C231</f>
        <v>10.72502691729707</v>
      </c>
      <c r="G283" s="21"/>
      <c r="H283" s="30" t="s">
        <v>45</v>
      </c>
      <c r="I283" s="30" t="s">
        <v>51</v>
      </c>
      <c r="J283" s="31">
        <f>INDEX('Saturation Data'!$I$2:$W$236,MATCH(LEFT($H$1,2)&amp;$H283&amp;$I283,'Saturation Data'!$B$2:$B$236,0),MATCH(H230,'Saturation Data'!$I$1:$V$1,0))</f>
        <v>1</v>
      </c>
      <c r="K283" s="32">
        <f>INDEX('UEC Data'!$I$2:$W$236,MATCH(LEFT($H$1,2)&amp;$H283&amp;$I283,'UEC Data'!$B$2:$B$236,0),MATCH(H230,'UEC Data'!$I$1:$V$1,0))</f>
        <v>1.0602351552133147</v>
      </c>
      <c r="L283" s="33">
        <f t="shared" si="22"/>
        <v>1.0602351552133147</v>
      </c>
      <c r="M283" s="34">
        <f>L283*J231</f>
        <v>1.6016270674722521</v>
      </c>
      <c r="N283" s="21"/>
      <c r="O283" s="30" t="s">
        <v>45</v>
      </c>
      <c r="P283" s="30" t="s">
        <v>51</v>
      </c>
      <c r="Q283" s="31">
        <f>INDEX('Saturation Data'!$I$2:$W$236,MATCH(LEFT($O$1,2)&amp;$H283&amp;$I283,'Saturation Data'!$B$2:$B$236,0),MATCH(O230,'Saturation Data'!$I$1:$V$1,0))</f>
        <v>1</v>
      </c>
      <c r="R283" s="32">
        <f>INDEX('UEC Data'!$I$2:$W$236,MATCH(LEFT($O$1,2)&amp;$H283&amp;$I283,'UEC Data'!$B$2:$B$236,0),MATCH(O230,'UEC Data'!$I$1:$V$1,0))</f>
        <v>1.0435886508724701</v>
      </c>
      <c r="S283" s="33">
        <f t="shared" si="23"/>
        <v>1.0435886508724701</v>
      </c>
      <c r="T283" s="34">
        <f>S283*Q231</f>
        <v>1.59135115758404</v>
      </c>
      <c r="U283" s="21"/>
      <c r="V283" s="30" t="s">
        <v>45</v>
      </c>
      <c r="W283" s="30" t="s">
        <v>51</v>
      </c>
      <c r="X283" s="31">
        <f>INDEX('Saturation Data'!$I$2:$W$236,MATCH(LEFT($V$1,2)&amp;$H283&amp;$I283,'Saturation Data'!$B$2:$B$236,0),MATCH(V230,'Saturation Data'!$I$1:$V$1,0))</f>
        <v>1</v>
      </c>
      <c r="Y283" s="32">
        <f>INDEX('UEC Data'!$I$2:$W$236,MATCH(LEFT($V$1,2)&amp;$H283&amp;$I283,'UEC Data'!$B$2:$B$236,0),MATCH(V230,'UEC Data'!$I$1:$V$1,0))</f>
        <v>0.94655498544407102</v>
      </c>
      <c r="Z283" s="33">
        <f t="shared" si="24"/>
        <v>0.94655498544407102</v>
      </c>
      <c r="AA283" s="34">
        <f>Z283*X231</f>
        <v>0.6211738479519392</v>
      </c>
      <c r="AB283" s="21"/>
      <c r="AC283" s="30" t="s">
        <v>45</v>
      </c>
      <c r="AD283" s="30" t="s">
        <v>51</v>
      </c>
      <c r="AE283" s="31">
        <f>INDEX('Saturation Data'!$I$2:$W$236,MATCH(LEFT($AC$1,2)&amp;$H283&amp;$I283,'Saturation Data'!$B$2:$B$236,0),MATCH(AC230,'Saturation Data'!$I$1:$V$1,0))</f>
        <v>1</v>
      </c>
      <c r="AF283" s="32">
        <f>INDEX('UEC Data'!$I$2:$W$236,MATCH(LEFT($AC$1,2)&amp;$H283&amp;$I283,'UEC Data'!$B$2:$B$236,0),MATCH(AC230,'UEC Data'!$I$1:$V$1,0))</f>
        <v>1.0602351552133147</v>
      </c>
      <c r="AG283" s="33">
        <f t="shared" si="25"/>
        <v>1.0602351552133147</v>
      </c>
      <c r="AH283" s="34">
        <f>AG283*AE231</f>
        <v>0.31284661840548916</v>
      </c>
      <c r="AI283" s="21"/>
    </row>
    <row r="284" spans="1:35" ht="14.4" outlineLevel="1" thickBot="1" x14ac:dyDescent="0.3">
      <c r="A284" s="30" t="s">
        <v>187</v>
      </c>
      <c r="B284" t="s">
        <v>186</v>
      </c>
      <c r="C284" s="31">
        <f>INDEX('Saturation Data'!$I$2:$W$236,MATCH(LEFT($A$1,2)&amp;$H284&amp;$I284,'Saturation Data'!$B$2:$B$236,0),MATCH(A230,'Saturation Data'!$I$1:$V$1,0))</f>
        <v>1.2539386534627998E-2</v>
      </c>
      <c r="D284" s="32">
        <f>INDEX('UEC Data'!$I$2:$W$236,MATCH(LEFT($A$1,2)&amp;$H284&amp;$I284,'UEC Data'!$B$2:$B$236,0),MATCH(A230,'UEC Data'!$I$1:$V$1,0))</f>
        <v>-12.211104732791547</v>
      </c>
      <c r="E284" s="33">
        <f t="shared" si="21"/>
        <v>-0.15311976225929855</v>
      </c>
      <c r="F284" s="34">
        <f>E284*C231</f>
        <v>-1.5736215322274416</v>
      </c>
      <c r="G284" s="21"/>
      <c r="H284" s="30" t="s">
        <v>187</v>
      </c>
      <c r="I284" t="s">
        <v>186</v>
      </c>
      <c r="J284" s="31">
        <f>INDEX('Saturation Data'!$I$2:$W$236,MATCH(LEFT($H$1,2)&amp;$H284&amp;$I284,'Saturation Data'!$B$2:$B$236,0),MATCH(H230,'Saturation Data'!$I$1:$V$1,0))</f>
        <v>8.6036924179960575E-3</v>
      </c>
      <c r="K284" s="32">
        <f>INDEX('UEC Data'!$I$2:$W$236,MATCH(LEFT($H$1,2)&amp;$H284&amp;$I284,'UEC Data'!$B$2:$B$236,0),MATCH(H230,'UEC Data'!$I$1:$V$1,0))</f>
        <v>-8.2147010466253594</v>
      </c>
      <c r="L284" s="33">
        <f t="shared" si="22"/>
        <v>-7.0676761110954889E-2</v>
      </c>
      <c r="M284" s="34">
        <f>L284*J231</f>
        <v>-0.10676670461262029</v>
      </c>
      <c r="N284" s="21"/>
      <c r="O284" s="30" t="s">
        <v>187</v>
      </c>
      <c r="P284" t="s">
        <v>186</v>
      </c>
      <c r="Q284" s="31">
        <f>INDEX('Saturation Data'!$I$2:$W$236,MATCH(LEFT($O$1,2)&amp;$H284&amp;$I284,'Saturation Data'!$B$2:$B$236,0),MATCH(O230,'Saturation Data'!$I$1:$V$1,0))</f>
        <v>2.3870417732310316E-3</v>
      </c>
      <c r="R284" s="32">
        <f>INDEX('UEC Data'!$I$2:$W$236,MATCH(LEFT($O$1,2)&amp;$H284&amp;$I284,'UEC Data'!$B$2:$B$236,0),MATCH(O230,'UEC Data'!$I$1:$V$1,0))</f>
        <v>-5.2893042715306349</v>
      </c>
      <c r="S284" s="33">
        <f t="shared" si="23"/>
        <v>-1.2625790247472957E-2</v>
      </c>
      <c r="T284" s="34">
        <f>S284*Q231</f>
        <v>-1.9252859744049368E-2</v>
      </c>
      <c r="U284" s="21"/>
      <c r="V284" s="30" t="s">
        <v>187</v>
      </c>
      <c r="W284" t="s">
        <v>186</v>
      </c>
      <c r="X284" s="31">
        <f>INDEX('Saturation Data'!$I$2:$W$236,MATCH(LEFT($V$1,2)&amp;$H284&amp;$I284,'Saturation Data'!$B$2:$B$236,0),MATCH(V230,'Saturation Data'!$I$1:$V$1,0))</f>
        <v>4.7179702243656954E-3</v>
      </c>
      <c r="Y284" s="32">
        <f>INDEX('UEC Data'!$I$2:$W$236,MATCH(LEFT($V$1,2)&amp;$H284&amp;$I284,'UEC Data'!$B$2:$B$236,0),MATCH(V230,'UEC Data'!$I$1:$V$1,0))</f>
        <v>-6.5157281487784182</v>
      </c>
      <c r="Z284" s="33">
        <f t="shared" si="24"/>
        <v>-3.074101139599799E-2</v>
      </c>
      <c r="AA284" s="34">
        <f>Z284*X231</f>
        <v>-2.0173695804716441E-2</v>
      </c>
      <c r="AB284" s="21"/>
      <c r="AC284" s="30" t="s">
        <v>187</v>
      </c>
      <c r="AD284" t="s">
        <v>186</v>
      </c>
      <c r="AE284" s="31">
        <f>INDEX('Saturation Data'!$I$2:$W$236,MATCH(LEFT($AC$1,2)&amp;$H284&amp;$I284,'Saturation Data'!$B$2:$B$236,0),MATCH(AC230,'Saturation Data'!$I$1:$V$1,0))</f>
        <v>7.457717405779731E-3</v>
      </c>
      <c r="AF284" s="32">
        <f>INDEX('UEC Data'!$I$2:$W$236,MATCH(LEFT($AC$1,2)&amp;$H284&amp;$I284,'UEC Data'!$B$2:$B$236,0),MATCH(AC230,'UEC Data'!$I$1:$V$1,0))</f>
        <v>-57.904678277214551</v>
      </c>
      <c r="AG284" s="33">
        <f t="shared" si="25"/>
        <v>-0.43183672706405846</v>
      </c>
      <c r="AH284" s="34">
        <f>AG284*AE231</f>
        <v>-0.12742329765334334</v>
      </c>
      <c r="AI284" s="21"/>
    </row>
    <row r="285" spans="1:35" ht="15" outlineLevel="1" thickTop="1" thickBot="1" x14ac:dyDescent="0.3">
      <c r="A285" s="36" t="s">
        <v>52</v>
      </c>
      <c r="B285" s="36"/>
      <c r="C285" s="36"/>
      <c r="D285" s="40"/>
      <c r="E285" s="40">
        <f>SUM(E238:E284)</f>
        <v>42.947994092199508</v>
      </c>
      <c r="F285" s="40">
        <f>SUM(F238:F284)</f>
        <v>441.37926595662469</v>
      </c>
      <c r="G285" s="21"/>
      <c r="H285" s="36" t="s">
        <v>52</v>
      </c>
      <c r="I285" s="36"/>
      <c r="J285" s="36"/>
      <c r="K285" s="40"/>
      <c r="L285" s="40">
        <f>SUM(L238:L284)</f>
        <v>39.758413849753616</v>
      </c>
      <c r="M285" s="40">
        <f>SUM(M238:M284)</f>
        <v>60.060404023027608</v>
      </c>
      <c r="N285" s="21"/>
      <c r="O285" s="36" t="s">
        <v>52</v>
      </c>
      <c r="P285" s="36"/>
      <c r="Q285" s="36"/>
      <c r="R285" s="40"/>
      <c r="S285" s="40">
        <f>SUM(S238:S284)</f>
        <v>43.620591335074302</v>
      </c>
      <c r="T285" s="40">
        <f>SUM(T238:T284)</f>
        <v>66.516321787839814</v>
      </c>
      <c r="U285" s="21"/>
      <c r="V285" s="36" t="s">
        <v>52</v>
      </c>
      <c r="W285" s="36"/>
      <c r="X285" s="36"/>
      <c r="Y285" s="40"/>
      <c r="Z285" s="40">
        <f>SUM(Z238:Z284)</f>
        <v>42.729026275831139</v>
      </c>
      <c r="AA285" s="40">
        <f>SUM(AA238:AA284)</f>
        <v>28.040794332244161</v>
      </c>
      <c r="AB285" s="21"/>
      <c r="AC285" s="36" t="s">
        <v>52</v>
      </c>
      <c r="AD285" s="36"/>
      <c r="AE285" s="36"/>
      <c r="AF285" s="40"/>
      <c r="AG285" s="40">
        <f>SUM(AG238:AG284)</f>
        <v>43.047709110152752</v>
      </c>
      <c r="AH285" s="40">
        <f>SUM(AH238:AH284)</f>
        <v>12.702210598275146</v>
      </c>
      <c r="AI285" s="21"/>
    </row>
    <row r="286" spans="1:35" ht="14.4" outlineLevel="1" thickTop="1" x14ac:dyDescent="0.25">
      <c r="G286" s="21"/>
      <c r="N286" s="21"/>
      <c r="U286" s="21"/>
      <c r="AB286" s="21"/>
      <c r="AI286" s="21"/>
    </row>
    <row r="287" spans="1:35" ht="15.6" thickBot="1" x14ac:dyDescent="0.3">
      <c r="A287" s="95" t="s">
        <v>58</v>
      </c>
      <c r="B287" s="95"/>
      <c r="C287" s="95"/>
      <c r="D287" s="95"/>
      <c r="E287" s="95"/>
      <c r="F287" s="95"/>
      <c r="G287" s="21"/>
      <c r="H287" s="95" t="s">
        <v>58</v>
      </c>
      <c r="I287" s="95"/>
      <c r="J287" s="95"/>
      <c r="K287" s="95"/>
      <c r="L287" s="95"/>
      <c r="M287" s="95"/>
      <c r="N287" s="21"/>
      <c r="O287" s="95" t="s">
        <v>58</v>
      </c>
      <c r="P287" s="95"/>
      <c r="Q287" s="95"/>
      <c r="R287" s="95"/>
      <c r="S287" s="95"/>
      <c r="T287" s="95"/>
      <c r="U287" s="21"/>
      <c r="V287" s="95" t="s">
        <v>58</v>
      </c>
      <c r="W287" s="95"/>
      <c r="X287" s="95"/>
      <c r="Y287" s="95"/>
      <c r="Z287" s="95"/>
      <c r="AA287" s="95"/>
      <c r="AB287" s="21"/>
      <c r="AC287" s="95" t="s">
        <v>58</v>
      </c>
      <c r="AD287" s="95"/>
      <c r="AE287" s="95"/>
      <c r="AF287" s="95"/>
      <c r="AG287" s="95"/>
      <c r="AH287" s="95"/>
      <c r="AI287" s="21"/>
    </row>
    <row r="288" spans="1:35" ht="14.4" outlineLevel="1" thickTop="1" x14ac:dyDescent="0.25">
      <c r="A288" s="1"/>
      <c r="B288" s="22" t="s">
        <v>164</v>
      </c>
      <c r="C288" s="23">
        <f>INDEX('Control Total'!$E:$E,MATCH(LEFT(A1,2)&amp;A287,'Control Total'!$A:$A,0))/1000000</f>
        <v>7.8526668139244933</v>
      </c>
      <c r="D288" s="24"/>
      <c r="E288" s="1"/>
      <c r="F288" s="1"/>
      <c r="G288" s="21"/>
      <c r="H288" s="1"/>
      <c r="I288" s="22" t="s">
        <v>164</v>
      </c>
      <c r="J288" s="23">
        <f>INDEX('Control Total'!$E:$E,MATCH(LEFT($H$1,2)&amp;H287,'Control Total'!$A:$A,0))/1000000</f>
        <v>1.4267771365630457</v>
      </c>
      <c r="K288" s="24"/>
      <c r="L288" s="1"/>
      <c r="M288" s="1"/>
      <c r="N288" s="21"/>
      <c r="O288" s="1"/>
      <c r="P288" s="22" t="s">
        <v>164</v>
      </c>
      <c r="Q288" s="23">
        <f>INDEX('Control Total'!$E:$E,MATCH(LEFT(O1,2)&amp;O287,'Control Total'!$A:$A,0))/1000000</f>
        <v>0.99061542462873164</v>
      </c>
      <c r="R288" s="24"/>
      <c r="S288" s="1"/>
      <c r="T288" s="1"/>
      <c r="U288" s="21"/>
      <c r="V288" s="1"/>
      <c r="W288" s="22" t="s">
        <v>164</v>
      </c>
      <c r="X288" s="23">
        <f>INDEX('Control Total'!$E:$E,MATCH(LEFT(V1,2)&amp;V287,'Control Total'!$A:$A,0))/1000000</f>
        <v>0.78737246498108215</v>
      </c>
      <c r="Y288" s="24"/>
      <c r="Z288" s="1"/>
      <c r="AA288" s="1"/>
      <c r="AB288" s="21"/>
      <c r="AC288" s="1"/>
      <c r="AD288" s="22" t="s">
        <v>164</v>
      </c>
      <c r="AE288" s="23">
        <f>INDEX('Control Total'!$E:$E,MATCH(LEFT(AC1,2)&amp;AC287,'Control Total'!$A:$A,0))/1000000</f>
        <v>0.41228167245409841</v>
      </c>
      <c r="AF288" s="24"/>
      <c r="AG288" s="1"/>
      <c r="AH288" s="1"/>
      <c r="AI288" s="21"/>
    </row>
    <row r="289" spans="1:35" outlineLevel="1" x14ac:dyDescent="0.25">
      <c r="A289" s="1"/>
      <c r="B289" s="25" t="s">
        <v>165</v>
      </c>
      <c r="C289" s="23">
        <f>INDEX('Control Total'!$F:$F,MATCH(LEFT(A1,2)&amp;A287,'Control Total'!$A:$A,0))</f>
        <v>41.46135153535139</v>
      </c>
      <c r="D289" s="1"/>
      <c r="E289" s="1"/>
      <c r="F289" s="1"/>
      <c r="G289" s="21"/>
      <c r="H289" s="1"/>
      <c r="I289" s="25" t="s">
        <v>165</v>
      </c>
      <c r="J289" s="23">
        <f>INDEX('Control Total'!$F:$F,MATCH(LEFT($H$1,2)&amp;H287,'Control Total'!$A:$A,0))</f>
        <v>43.782535319453075</v>
      </c>
      <c r="K289" s="1"/>
      <c r="L289" s="1"/>
      <c r="M289" s="1"/>
      <c r="N289" s="21"/>
      <c r="O289" s="1"/>
      <c r="P289" s="25" t="s">
        <v>165</v>
      </c>
      <c r="Q289" s="23">
        <f>INDEX('Control Total'!$F:$F,MATCH(LEFT(O1,2)&amp;O287,'Control Total'!$A:$A,0))</f>
        <v>44.000004772545552</v>
      </c>
      <c r="R289" s="1"/>
      <c r="S289" s="1"/>
      <c r="T289" s="1"/>
      <c r="U289" s="21"/>
      <c r="V289" s="1"/>
      <c r="W289" s="25" t="s">
        <v>165</v>
      </c>
      <c r="X289" s="23">
        <f>INDEX('Control Total'!$F:$F,MATCH(LEFT(V1,2)&amp;V287,'Control Total'!$A:$A,0))</f>
        <v>38.959162049150976</v>
      </c>
      <c r="Y289" s="1"/>
      <c r="Z289" s="1"/>
      <c r="AA289" s="1"/>
      <c r="AB289" s="21"/>
      <c r="AC289" s="1"/>
      <c r="AD289" s="25" t="s">
        <v>165</v>
      </c>
      <c r="AE289" s="23">
        <f>INDEX('Control Total'!$F:$F,MATCH(LEFT(AC1,2)&amp;AC287,'Control Total'!$A:$A,0))</f>
        <v>40.381896124153741</v>
      </c>
      <c r="AF289" s="1"/>
      <c r="AG289" s="1"/>
      <c r="AH289" s="1"/>
      <c r="AI289" s="21"/>
    </row>
    <row r="290" spans="1:35" outlineLevel="1" x14ac:dyDescent="0.25">
      <c r="A290" s="1"/>
      <c r="B290" s="22" t="s">
        <v>166</v>
      </c>
      <c r="C290" s="23">
        <f>INDEX('Control Total'!$D:$D,MATCH(LEFT(A1,2)&amp;A287,'Control Total'!$A:$A,0))/1000</f>
        <v>325.5821792621112</v>
      </c>
      <c r="D290" s="24"/>
      <c r="E290" s="1"/>
      <c r="F290" s="1"/>
      <c r="G290" s="21"/>
      <c r="H290" s="1"/>
      <c r="I290" s="22" t="s">
        <v>166</v>
      </c>
      <c r="J290" s="23">
        <f>INDEX('Control Total'!$D:$D,MATCH(LEFT($H$1,2)&amp;H287,'Control Total'!$A:$A,0))/1000</f>
        <v>62.467920374559668</v>
      </c>
      <c r="K290" s="24"/>
      <c r="L290" s="1"/>
      <c r="M290" s="1"/>
      <c r="N290" s="21"/>
      <c r="O290" s="1"/>
      <c r="P290" s="22" t="s">
        <v>166</v>
      </c>
      <c r="Q290" s="23">
        <f>INDEX('Control Total'!$D:$D,MATCH(LEFT(O1,2)&amp;O287,'Control Total'!$A:$A,0))/1000</f>
        <v>43.587083411421432</v>
      </c>
      <c r="R290" s="24"/>
      <c r="S290" s="1"/>
      <c r="T290" s="1"/>
      <c r="U290" s="21"/>
      <c r="V290" s="1"/>
      <c r="W290" s="22" t="s">
        <v>166</v>
      </c>
      <c r="X290" s="23">
        <f>INDEX('Control Total'!$D:$D,MATCH(LEFT(V1,2)&amp;V287,'Control Total'!$A:$A,0))/1000</f>
        <v>30.675371456237428</v>
      </c>
      <c r="Y290" s="24"/>
      <c r="Z290" s="1"/>
      <c r="AA290" s="1"/>
      <c r="AB290" s="21"/>
      <c r="AC290" s="1"/>
      <c r="AD290" s="22" t="s">
        <v>166</v>
      </c>
      <c r="AE290" s="23">
        <f>INDEX('Control Total'!$D:$D,MATCH(LEFT(AC1,2)&amp;AC287,'Control Total'!$A:$A,0))/1000</f>
        <v>16.648715670933779</v>
      </c>
      <c r="AF290" s="24"/>
      <c r="AG290" s="1"/>
      <c r="AH290" s="1"/>
      <c r="AI290" s="21"/>
    </row>
    <row r="291" spans="1:35" outlineLevel="1" x14ac:dyDescent="0.25">
      <c r="A291" s="1"/>
      <c r="B291" s="25"/>
      <c r="C291" s="26"/>
      <c r="D291" s="1"/>
      <c r="E291" s="1"/>
      <c r="F291" s="1"/>
      <c r="G291" s="21"/>
      <c r="H291" s="1"/>
      <c r="I291" s="25"/>
      <c r="J291" s="26"/>
      <c r="K291" s="1"/>
      <c r="L291" s="1"/>
      <c r="M291" s="1"/>
      <c r="N291" s="21"/>
      <c r="O291" s="1"/>
      <c r="P291" s="25"/>
      <c r="Q291" s="26"/>
      <c r="R291" s="1"/>
      <c r="S291" s="1"/>
      <c r="T291" s="1"/>
      <c r="U291" s="21"/>
      <c r="V291" s="1"/>
      <c r="W291" s="25"/>
      <c r="X291" s="26"/>
      <c r="Y291" s="1"/>
      <c r="Z291" s="1"/>
      <c r="AA291" s="1"/>
      <c r="AB291" s="21"/>
      <c r="AC291" s="1"/>
      <c r="AD291" s="25"/>
      <c r="AE291" s="26"/>
      <c r="AF291" s="1"/>
      <c r="AG291" s="1"/>
      <c r="AH291" s="1"/>
      <c r="AI291" s="21"/>
    </row>
    <row r="292" spans="1:35" ht="15.6" customHeight="1" outlineLevel="1" thickBot="1" x14ac:dyDescent="0.3">
      <c r="A292" s="96" t="s">
        <v>174</v>
      </c>
      <c r="B292" s="96"/>
      <c r="C292" s="96"/>
      <c r="D292" s="96"/>
      <c r="E292" s="96"/>
      <c r="F292" s="96"/>
      <c r="G292" s="21"/>
      <c r="H292" s="96" t="s">
        <v>174</v>
      </c>
      <c r="I292" s="96"/>
      <c r="J292" s="96"/>
      <c r="K292" s="96"/>
      <c r="L292" s="96"/>
      <c r="M292" s="96"/>
      <c r="N292" s="21"/>
      <c r="O292" s="96" t="s">
        <v>174</v>
      </c>
      <c r="P292" s="96"/>
      <c r="Q292" s="96"/>
      <c r="R292" s="96"/>
      <c r="S292" s="96"/>
      <c r="T292" s="96"/>
      <c r="U292" s="21"/>
      <c r="V292" s="96" t="s">
        <v>174</v>
      </c>
      <c r="W292" s="96"/>
      <c r="X292" s="96"/>
      <c r="Y292" s="96"/>
      <c r="Z292" s="96"/>
      <c r="AA292" s="96"/>
      <c r="AB292" s="21"/>
      <c r="AC292" s="96" t="s">
        <v>174</v>
      </c>
      <c r="AD292" s="96"/>
      <c r="AE292" s="96"/>
      <c r="AF292" s="96"/>
      <c r="AG292" s="96"/>
      <c r="AH292" s="96"/>
      <c r="AI292" s="21"/>
    </row>
    <row r="293" spans="1:35" ht="14.4" outlineLevel="1" thickTop="1" x14ac:dyDescent="0.25">
      <c r="A293" s="97" t="s">
        <v>1</v>
      </c>
      <c r="B293" s="99" t="s">
        <v>2</v>
      </c>
      <c r="C293" s="99" t="s">
        <v>167</v>
      </c>
      <c r="D293" s="37" t="s">
        <v>168</v>
      </c>
      <c r="E293" s="38" t="s">
        <v>169</v>
      </c>
      <c r="F293" s="37" t="s">
        <v>170</v>
      </c>
      <c r="G293" s="21"/>
      <c r="H293" s="97" t="s">
        <v>1</v>
      </c>
      <c r="I293" s="99" t="s">
        <v>2</v>
      </c>
      <c r="J293" s="99" t="s">
        <v>167</v>
      </c>
      <c r="K293" s="37" t="s">
        <v>168</v>
      </c>
      <c r="L293" s="38" t="s">
        <v>169</v>
      </c>
      <c r="M293" s="37" t="s">
        <v>170</v>
      </c>
      <c r="N293" s="21"/>
      <c r="O293" s="97" t="s">
        <v>1</v>
      </c>
      <c r="P293" s="99" t="s">
        <v>2</v>
      </c>
      <c r="Q293" s="99" t="s">
        <v>167</v>
      </c>
      <c r="R293" s="37" t="s">
        <v>168</v>
      </c>
      <c r="S293" s="38" t="s">
        <v>169</v>
      </c>
      <c r="T293" s="37" t="s">
        <v>170</v>
      </c>
      <c r="U293" s="21"/>
      <c r="V293" s="97" t="s">
        <v>1</v>
      </c>
      <c r="W293" s="99" t="s">
        <v>2</v>
      </c>
      <c r="X293" s="99" t="s">
        <v>167</v>
      </c>
      <c r="Y293" s="37" t="s">
        <v>168</v>
      </c>
      <c r="Z293" s="38" t="s">
        <v>169</v>
      </c>
      <c r="AA293" s="37" t="s">
        <v>170</v>
      </c>
      <c r="AB293" s="21"/>
      <c r="AC293" s="97" t="s">
        <v>1</v>
      </c>
      <c r="AD293" s="99" t="s">
        <v>2</v>
      </c>
      <c r="AE293" s="99" t="s">
        <v>167</v>
      </c>
      <c r="AF293" s="37" t="s">
        <v>168</v>
      </c>
      <c r="AG293" s="38" t="s">
        <v>169</v>
      </c>
      <c r="AH293" s="37" t="s">
        <v>170</v>
      </c>
      <c r="AI293" s="21"/>
    </row>
    <row r="294" spans="1:35" ht="14.4" outlineLevel="1" thickBot="1" x14ac:dyDescent="0.3">
      <c r="A294" s="98"/>
      <c r="B294" s="100"/>
      <c r="C294" s="100"/>
      <c r="D294" s="39" t="s">
        <v>171</v>
      </c>
      <c r="E294" s="39" t="s">
        <v>172</v>
      </c>
      <c r="F294" s="39" t="s">
        <v>173</v>
      </c>
      <c r="G294" s="21"/>
      <c r="H294" s="98"/>
      <c r="I294" s="100"/>
      <c r="J294" s="100"/>
      <c r="K294" s="39" t="s">
        <v>171</v>
      </c>
      <c r="L294" s="39" t="s">
        <v>172</v>
      </c>
      <c r="M294" s="39" t="s">
        <v>173</v>
      </c>
      <c r="N294" s="21"/>
      <c r="O294" s="98"/>
      <c r="P294" s="100"/>
      <c r="Q294" s="100"/>
      <c r="R294" s="39" t="s">
        <v>171</v>
      </c>
      <c r="S294" s="39" t="s">
        <v>172</v>
      </c>
      <c r="T294" s="39" t="s">
        <v>173</v>
      </c>
      <c r="U294" s="21"/>
      <c r="V294" s="98"/>
      <c r="W294" s="100"/>
      <c r="X294" s="100"/>
      <c r="Y294" s="39" t="s">
        <v>171</v>
      </c>
      <c r="Z294" s="39" t="s">
        <v>172</v>
      </c>
      <c r="AA294" s="39" t="s">
        <v>173</v>
      </c>
      <c r="AB294" s="21"/>
      <c r="AC294" s="98"/>
      <c r="AD294" s="100"/>
      <c r="AE294" s="100"/>
      <c r="AF294" s="39" t="s">
        <v>171</v>
      </c>
      <c r="AG294" s="39" t="s">
        <v>172</v>
      </c>
      <c r="AH294" s="39" t="s">
        <v>173</v>
      </c>
      <c r="AI294" s="21"/>
    </row>
    <row r="295" spans="1:35" ht="14.4" outlineLevel="1" thickTop="1" x14ac:dyDescent="0.25">
      <c r="A295" s="30" t="s">
        <v>3</v>
      </c>
      <c r="B295" t="s">
        <v>4</v>
      </c>
      <c r="C295" s="31">
        <f>INDEX('Saturation Data'!$I$2:$W$236,MATCH(LEFT($A$1,2)&amp;$H295&amp;$I295,'Saturation Data'!$B$2:$B$236,0),MATCH(A287,'Saturation Data'!$I$1:$V$1,0))</f>
        <v>0</v>
      </c>
      <c r="D295" s="32">
        <f>INDEX('UEC Data'!$I$2:$W$236,MATCH(LEFT($A$1,2)&amp;$H295&amp;$I295,'UEC Data'!$B$2:$B$236,0),MATCH(A287,'UEC Data'!$I$1:$V$1,0))</f>
        <v>1.2138041354148352</v>
      </c>
      <c r="E295" s="33">
        <f>C295*D295</f>
        <v>0</v>
      </c>
      <c r="F295" s="34">
        <f>E295*C288</f>
        <v>0</v>
      </c>
      <c r="G295" s="21"/>
      <c r="H295" s="30" t="s">
        <v>3</v>
      </c>
      <c r="I295" t="s">
        <v>4</v>
      </c>
      <c r="J295" s="31">
        <f>INDEX('Saturation Data'!$I$2:$W$236,MATCH(LEFT($H$1,2)&amp;$H295&amp;$I295,'Saturation Data'!$B$2:$B$236,0),MATCH(H287,'Saturation Data'!$I$1:$V$1,0))</f>
        <v>5.433788953337626E-3</v>
      </c>
      <c r="K295" s="32">
        <f>INDEX('UEC Data'!$I$2:$W$236,MATCH(LEFT($H$1,2)&amp;$H295&amp;$I295,'UEC Data'!$B$2:$B$236,0),MATCH(H287,'UEC Data'!$I$1:$V$1,0))</f>
        <v>0.91305622445490053</v>
      </c>
      <c r="L295" s="33">
        <f>J295*K295</f>
        <v>4.9613548262191984E-3</v>
      </c>
      <c r="M295" s="34">
        <f>L295*J288</f>
        <v>7.0787476324262752E-3</v>
      </c>
      <c r="N295" s="21"/>
      <c r="O295" s="30" t="s">
        <v>3</v>
      </c>
      <c r="P295" t="s">
        <v>4</v>
      </c>
      <c r="Q295" s="31">
        <f>INDEX('Saturation Data'!$I$2:$W$236,MATCH(LEFT($O$1,2)&amp;$H295&amp;$I295,'Saturation Data'!$B$2:$B$236,0),MATCH(O287,'Saturation Data'!$I$1:$V$1,0))</f>
        <v>0</v>
      </c>
      <c r="R295" s="32">
        <f>INDEX('UEC Data'!$I$2:$W$236,MATCH(LEFT($O$1,2)&amp;$H295&amp;$I295,'UEC Data'!$B$2:$B$236,0),MATCH(O287,'UEC Data'!$I$1:$V$1,0))</f>
        <v>1.1366328396555376</v>
      </c>
      <c r="S295" s="33">
        <f>Q295*R295</f>
        <v>0</v>
      </c>
      <c r="T295" s="34">
        <f>S295*Q288</f>
        <v>0</v>
      </c>
      <c r="U295" s="21"/>
      <c r="V295" s="30" t="s">
        <v>3</v>
      </c>
      <c r="W295" t="s">
        <v>4</v>
      </c>
      <c r="X295" s="31">
        <f>INDEX('Saturation Data'!$I$2:$W$236,MATCH(LEFT($V$1,2)&amp;$H295&amp;$I295,'Saturation Data'!$B$2:$B$236,0),MATCH(V287,'Saturation Data'!$I$1:$V$1,0))</f>
        <v>0</v>
      </c>
      <c r="Y295" s="32">
        <f>INDEX('UEC Data'!$I$2:$W$236,MATCH(LEFT($V$1,2)&amp;$H295&amp;$I295,'UEC Data'!$B$2:$B$236,0),MATCH(V287,'UEC Data'!$I$1:$V$1,0))</f>
        <v>1.1740189342332101</v>
      </c>
      <c r="Z295" s="33">
        <f>X295*Y295</f>
        <v>0</v>
      </c>
      <c r="AA295" s="34">
        <f>Z295*X288</f>
        <v>0</v>
      </c>
      <c r="AB295" s="21"/>
      <c r="AC295" s="30" t="s">
        <v>3</v>
      </c>
      <c r="AD295" t="s">
        <v>4</v>
      </c>
      <c r="AE295" s="31">
        <f>INDEX('Saturation Data'!$I$2:$W$236,MATCH(LEFT($AC$1,2)&amp;$H295&amp;$I295,'Saturation Data'!$B$2:$B$236,0),MATCH(AC287,'Saturation Data'!$I$1:$V$1,0))</f>
        <v>5.433788953337626E-3</v>
      </c>
      <c r="AF295" s="32">
        <f>INDEX('UEC Data'!$I$2:$W$236,MATCH(LEFT($AC$1,2)&amp;$H295&amp;$I295,'UEC Data'!$B$2:$B$236,0),MATCH(AC287,'UEC Data'!$I$1:$V$1,0))</f>
        <v>1.7292924211660829</v>
      </c>
      <c r="AG295" s="33">
        <f>AE295*AF295</f>
        <v>9.3966100552227393E-3</v>
      </c>
      <c r="AH295" s="34">
        <f>AG295*AE288</f>
        <v>3.8740501089662288E-3</v>
      </c>
      <c r="AI295" s="21"/>
    </row>
    <row r="296" spans="1:35" outlineLevel="1" x14ac:dyDescent="0.25">
      <c r="A296" s="30" t="s">
        <v>3</v>
      </c>
      <c r="B296" t="s">
        <v>5</v>
      </c>
      <c r="C296" s="31">
        <f>INDEX('Saturation Data'!$I$2:$W$236,MATCH(LEFT($A$1,2)&amp;$H296&amp;$I296,'Saturation Data'!$B$2:$B$236,0),MATCH(A287,'Saturation Data'!$I$1:$V$1,0))</f>
        <v>0</v>
      </c>
      <c r="D296" s="32">
        <f>INDEX('UEC Data'!$I$2:$W$236,MATCH(LEFT($A$1,2)&amp;$H296&amp;$I296,'UEC Data'!$B$2:$B$236,0),MATCH(A287,'UEC Data'!$I$1:$V$1,0))</f>
        <v>1.2060026077672994</v>
      </c>
      <c r="E296" s="33">
        <f t="shared" ref="E296:E341" si="26">C296*D296</f>
        <v>0</v>
      </c>
      <c r="F296" s="34">
        <f>E296*C288</f>
        <v>0</v>
      </c>
      <c r="G296" s="21"/>
      <c r="H296" s="30" t="s">
        <v>3</v>
      </c>
      <c r="I296" t="s">
        <v>5</v>
      </c>
      <c r="J296" s="31">
        <f>INDEX('Saturation Data'!$I$2:$W$236,MATCH(LEFT($H$1,2)&amp;$H296&amp;$I296,'Saturation Data'!$B$2:$B$236,0),MATCH(H287,'Saturation Data'!$I$1:$V$1,0))</f>
        <v>3.3463567246195219E-3</v>
      </c>
      <c r="K296" s="32">
        <f>INDEX('UEC Data'!$I$2:$W$236,MATCH(LEFT($H$1,2)&amp;$H296&amp;$I296,'UEC Data'!$B$2:$B$236,0),MATCH(H287,'UEC Data'!$I$1:$V$1,0))</f>
        <v>0.99566733791643003</v>
      </c>
      <c r="L296" s="33">
        <f t="shared" ref="L296:L341" si="27">J296*K296</f>
        <v>3.3318580917206637E-3</v>
      </c>
      <c r="M296" s="34">
        <f>L296*J288</f>
        <v>4.7538189475396222E-3</v>
      </c>
      <c r="N296" s="21"/>
      <c r="O296" s="30" t="s">
        <v>3</v>
      </c>
      <c r="P296" t="s">
        <v>5</v>
      </c>
      <c r="Q296" s="31">
        <f>INDEX('Saturation Data'!$I$2:$W$236,MATCH(LEFT($O$1,2)&amp;$H296&amp;$I296,'Saturation Data'!$B$2:$B$236,0),MATCH(O287,'Saturation Data'!$I$1:$V$1,0))</f>
        <v>0</v>
      </c>
      <c r="R296" s="32">
        <f>INDEX('UEC Data'!$I$2:$W$236,MATCH(LEFT($O$1,2)&amp;$H296&amp;$I296,'UEC Data'!$B$2:$B$236,0),MATCH(O287,'UEC Data'!$I$1:$V$1,0))</f>
        <v>1.2084781204593069</v>
      </c>
      <c r="S296" s="33">
        <f t="shared" ref="S296:S341" si="28">Q296*R296</f>
        <v>0</v>
      </c>
      <c r="T296" s="34">
        <f>S296*Q288</f>
        <v>0</v>
      </c>
      <c r="U296" s="21"/>
      <c r="V296" s="30" t="s">
        <v>3</v>
      </c>
      <c r="W296" t="s">
        <v>5</v>
      </c>
      <c r="X296" s="31">
        <f>INDEX('Saturation Data'!$I$2:$W$236,MATCH(LEFT($V$1,2)&amp;$H296&amp;$I296,'Saturation Data'!$B$2:$B$236,0),MATCH(V287,'Saturation Data'!$I$1:$V$1,0))</f>
        <v>0</v>
      </c>
      <c r="Y296" s="32">
        <f>INDEX('UEC Data'!$I$2:$W$236,MATCH(LEFT($V$1,2)&amp;$H296&amp;$I296,'UEC Data'!$B$2:$B$236,0),MATCH(V287,'UEC Data'!$I$1:$V$1,0))</f>
        <v>1.233303301547084</v>
      </c>
      <c r="Z296" s="33">
        <f t="shared" ref="Z296:Z341" si="29">X296*Y296</f>
        <v>0</v>
      </c>
      <c r="AA296" s="34">
        <f>Z296*X288</f>
        <v>0</v>
      </c>
      <c r="AB296" s="21"/>
      <c r="AC296" s="30" t="s">
        <v>3</v>
      </c>
      <c r="AD296" t="s">
        <v>5</v>
      </c>
      <c r="AE296" s="31">
        <f>INDEX('Saturation Data'!$I$2:$W$236,MATCH(LEFT($AC$1,2)&amp;$H296&amp;$I296,'Saturation Data'!$B$2:$B$236,0),MATCH(AC287,'Saturation Data'!$I$1:$V$1,0))</f>
        <v>3.3463567246195219E-3</v>
      </c>
      <c r="AF296" s="32">
        <f>INDEX('UEC Data'!$I$2:$W$236,MATCH(LEFT($AC$1,2)&amp;$H296&amp;$I296,'UEC Data'!$B$2:$B$236,0),MATCH(AC287,'UEC Data'!$I$1:$V$1,0))</f>
        <v>1.80835811364966</v>
      </c>
      <c r="AG296" s="33">
        <f t="shared" ref="AG296:AG341" si="30">AE296*AF296</f>
        <v>6.0514113341318138E-3</v>
      </c>
      <c r="AH296" s="34">
        <f>AG296*AE288</f>
        <v>2.4948859855435514E-3</v>
      </c>
      <c r="AI296" s="21"/>
    </row>
    <row r="297" spans="1:35" outlineLevel="1" x14ac:dyDescent="0.25">
      <c r="A297" s="30" t="s">
        <v>3</v>
      </c>
      <c r="B297" t="s">
        <v>6</v>
      </c>
      <c r="C297" s="31">
        <f>INDEX('Saturation Data'!$I$2:$W$236,MATCH(LEFT($A$1,2)&amp;$H297&amp;$I297,'Saturation Data'!$B$2:$B$236,0),MATCH(A287,'Saturation Data'!$I$1:$V$1,0))</f>
        <v>0.18773563254520473</v>
      </c>
      <c r="D297" s="32">
        <f>INDEX('UEC Data'!$I$2:$W$236,MATCH(LEFT($A$1,2)&amp;$H297&amp;$I297,'UEC Data'!$B$2:$B$236,0),MATCH(A287,'UEC Data'!$I$1:$V$1,0))</f>
        <v>1.1782713864695324</v>
      </c>
      <c r="E297" s="33">
        <f t="shared" si="26"/>
        <v>0.22120352404877305</v>
      </c>
      <c r="F297" s="34">
        <f>E297*C288</f>
        <v>1.7370375724209488</v>
      </c>
      <c r="G297" s="21"/>
      <c r="H297" s="30" t="s">
        <v>3</v>
      </c>
      <c r="I297" t="s">
        <v>6</v>
      </c>
      <c r="J297" s="31">
        <f>INDEX('Saturation Data'!$I$2:$W$236,MATCH(LEFT($H$1,2)&amp;$H297&amp;$I297,'Saturation Data'!$B$2:$B$236,0),MATCH(H287,'Saturation Data'!$I$1:$V$1,0))</f>
        <v>0.75188065389049663</v>
      </c>
      <c r="K297" s="32">
        <f>INDEX('UEC Data'!$I$2:$W$236,MATCH(LEFT($H$1,2)&amp;$H297&amp;$I297,'UEC Data'!$B$2:$B$236,0),MATCH(H287,'UEC Data'!$I$1:$V$1,0))</f>
        <v>0.92275809968033407</v>
      </c>
      <c r="L297" s="33">
        <f t="shared" si="27"/>
        <v>0.69380396337040162</v>
      </c>
      <c r="M297" s="34">
        <f>L297*J288</f>
        <v>0.98990363219371391</v>
      </c>
      <c r="N297" s="21"/>
      <c r="O297" s="30" t="s">
        <v>3</v>
      </c>
      <c r="P297" t="s">
        <v>6</v>
      </c>
      <c r="Q297" s="31">
        <f>INDEX('Saturation Data'!$I$2:$W$236,MATCH(LEFT($O$1,2)&amp;$H297&amp;$I297,'Saturation Data'!$B$2:$B$236,0),MATCH(O287,'Saturation Data'!$I$1:$V$1,0))</f>
        <v>0.18773563254520473</v>
      </c>
      <c r="R297" s="32">
        <f>INDEX('UEC Data'!$I$2:$W$236,MATCH(LEFT($O$1,2)&amp;$H297&amp;$I297,'UEC Data'!$B$2:$B$236,0),MATCH(O287,'UEC Data'!$I$1:$V$1,0))</f>
        <v>1.1061473421119761</v>
      </c>
      <c r="S297" s="33">
        <f t="shared" si="28"/>
        <v>0.20766327095958881</v>
      </c>
      <c r="T297" s="34">
        <f>S297*Q288</f>
        <v>0.20571443934142442</v>
      </c>
      <c r="U297" s="21"/>
      <c r="V297" s="30" t="s">
        <v>3</v>
      </c>
      <c r="W297" t="s">
        <v>6</v>
      </c>
      <c r="X297" s="31">
        <f>INDEX('Saturation Data'!$I$2:$W$236,MATCH(LEFT($V$1,2)&amp;$H297&amp;$I297,'Saturation Data'!$B$2:$B$236,0),MATCH(V287,'Saturation Data'!$I$1:$V$1,0))</f>
        <v>0.18773563254520473</v>
      </c>
      <c r="Y297" s="32">
        <f>INDEX('UEC Data'!$I$2:$W$236,MATCH(LEFT($V$1,2)&amp;$H297&amp;$I297,'UEC Data'!$B$2:$B$236,0),MATCH(V287,'UEC Data'!$I$1:$V$1,0))</f>
        <v>1.1372615958502259</v>
      </c>
      <c r="Z297" s="33">
        <f t="shared" si="29"/>
        <v>0.21350452506631112</v>
      </c>
      <c r="AA297" s="34">
        <f>Z297*X288</f>
        <v>0.16810758418607663</v>
      </c>
      <c r="AB297" s="21"/>
      <c r="AC297" s="30" t="s">
        <v>3</v>
      </c>
      <c r="AD297" t="s">
        <v>6</v>
      </c>
      <c r="AE297" s="31">
        <f>INDEX('Saturation Data'!$I$2:$W$236,MATCH(LEFT($AC$1,2)&amp;$H297&amp;$I297,'Saturation Data'!$B$2:$B$236,0),MATCH(AC287,'Saturation Data'!$I$1:$V$1,0))</f>
        <v>0.75188065389049663</v>
      </c>
      <c r="AF297" s="32">
        <f>INDEX('UEC Data'!$I$2:$W$236,MATCH(LEFT($AC$1,2)&amp;$H297&amp;$I297,'UEC Data'!$B$2:$B$236,0),MATCH(AC287,'UEC Data'!$I$1:$V$1,0))</f>
        <v>1.7732411859908048</v>
      </c>
      <c r="AG297" s="33">
        <f t="shared" si="30"/>
        <v>1.3332657424283261</v>
      </c>
      <c r="AH297" s="34">
        <f>AG297*AE288</f>
        <v>0.54968103011410552</v>
      </c>
      <c r="AI297" s="21"/>
    </row>
    <row r="298" spans="1:35" outlineLevel="1" x14ac:dyDescent="0.25">
      <c r="A298" s="30" t="s">
        <v>3</v>
      </c>
      <c r="B298" s="35" t="s">
        <v>7</v>
      </c>
      <c r="C298" s="31">
        <f>INDEX('Saturation Data'!$I$2:$W$236,MATCH(LEFT($A$1,2)&amp;$H298&amp;$I298,'Saturation Data'!$B$2:$B$236,0),MATCH(A287,'Saturation Data'!$I$1:$V$1,0))</f>
        <v>0.28422205790509036</v>
      </c>
      <c r="D298" s="32">
        <f>INDEX('UEC Data'!$I$2:$W$236,MATCH(LEFT($A$1,2)&amp;$H298&amp;$I298,'UEC Data'!$B$2:$B$236,0),MATCH(A287,'UEC Data'!$I$1:$V$1,0))</f>
        <v>0.98788457702935661</v>
      </c>
      <c r="E298" s="33">
        <f t="shared" si="26"/>
        <v>0.2807785874559835</v>
      </c>
      <c r="F298" s="34">
        <f>E298*C288</f>
        <v>2.2048606957761976</v>
      </c>
      <c r="G298" s="21"/>
      <c r="H298" s="30" t="s">
        <v>3</v>
      </c>
      <c r="I298" s="35" t="s">
        <v>7</v>
      </c>
      <c r="J298" s="31">
        <f>INDEX('Saturation Data'!$I$2:$W$236,MATCH(LEFT($H$1,2)&amp;$H298&amp;$I298,'Saturation Data'!$B$2:$B$236,0),MATCH(H287,'Saturation Data'!$I$1:$V$1,0))</f>
        <v>3.4837893703487659E-2</v>
      </c>
      <c r="K298" s="32">
        <f>INDEX('UEC Data'!$I$2:$W$236,MATCH(LEFT($H$1,2)&amp;$H298&amp;$I298,'UEC Data'!$B$2:$B$236,0),MATCH(H287,'UEC Data'!$I$1:$V$1,0))</f>
        <v>0.90444400810860925</v>
      </c>
      <c r="L298" s="33">
        <f t="shared" si="27"/>
        <v>3.1508924215244059E-2</v>
      </c>
      <c r="M298" s="34">
        <f>L298*J288</f>
        <v>4.4956212668007929E-2</v>
      </c>
      <c r="N298" s="21"/>
      <c r="O298" s="30" t="s">
        <v>3</v>
      </c>
      <c r="P298" s="35" t="s">
        <v>7</v>
      </c>
      <c r="Q298" s="31">
        <f>INDEX('Saturation Data'!$I$2:$W$236,MATCH(LEFT($O$1,2)&amp;$H298&amp;$I298,'Saturation Data'!$B$2:$B$236,0),MATCH(O287,'Saturation Data'!$I$1:$V$1,0))</f>
        <v>0.28422205790509036</v>
      </c>
      <c r="R298" s="32">
        <f>INDEX('UEC Data'!$I$2:$W$236,MATCH(LEFT($O$1,2)&amp;$H298&amp;$I298,'UEC Data'!$B$2:$B$236,0),MATCH(O287,'UEC Data'!$I$1:$V$1,0))</f>
        <v>0.94592113014589185</v>
      </c>
      <c r="S298" s="33">
        <f t="shared" si="28"/>
        <v>0.26885165022597418</v>
      </c>
      <c r="T298" s="34">
        <f>S298*Q288</f>
        <v>0.26632859165073863</v>
      </c>
      <c r="U298" s="21"/>
      <c r="V298" s="30" t="s">
        <v>3</v>
      </c>
      <c r="W298" s="35" t="s">
        <v>7</v>
      </c>
      <c r="X298" s="31">
        <f>INDEX('Saturation Data'!$I$2:$W$236,MATCH(LEFT($V$1,2)&amp;$H298&amp;$I298,'Saturation Data'!$B$2:$B$236,0),MATCH(V287,'Saturation Data'!$I$1:$V$1,0))</f>
        <v>0.28422205790509036</v>
      </c>
      <c r="Y298" s="32">
        <f>INDEX('UEC Data'!$I$2:$W$236,MATCH(LEFT($V$1,2)&amp;$H298&amp;$I298,'UEC Data'!$B$2:$B$236,0),MATCH(V287,'UEC Data'!$I$1:$V$1,0))</f>
        <v>0.93533609006877516</v>
      </c>
      <c r="Z298" s="33">
        <f t="shared" si="29"/>
        <v>0.2658431483522482</v>
      </c>
      <c r="AA298" s="34">
        <f>Z298*X288</f>
        <v>0.20931757501644119</v>
      </c>
      <c r="AB298" s="21"/>
      <c r="AC298" s="30" t="s">
        <v>3</v>
      </c>
      <c r="AD298" s="35" t="s">
        <v>7</v>
      </c>
      <c r="AE298" s="31">
        <f>INDEX('Saturation Data'!$I$2:$W$236,MATCH(LEFT($AC$1,2)&amp;$H298&amp;$I298,'Saturation Data'!$B$2:$B$236,0),MATCH(AC287,'Saturation Data'!$I$1:$V$1,0))</f>
        <v>3.4837893703487659E-2</v>
      </c>
      <c r="AF298" s="32">
        <f>INDEX('UEC Data'!$I$2:$W$236,MATCH(LEFT($AC$1,2)&amp;$H298&amp;$I298,'UEC Data'!$B$2:$B$236,0),MATCH(AC287,'UEC Data'!$I$1:$V$1,0))</f>
        <v>1.6888648162028608</v>
      </c>
      <c r="AG298" s="33">
        <f t="shared" si="30"/>
        <v>5.8836492946435483E-2</v>
      </c>
      <c r="AH298" s="34">
        <f>AG298*AE288</f>
        <v>2.4257207713290187E-2</v>
      </c>
      <c r="AI298" s="21"/>
    </row>
    <row r="299" spans="1:35" outlineLevel="1" x14ac:dyDescent="0.25">
      <c r="A299" s="30" t="s">
        <v>3</v>
      </c>
      <c r="B299" s="35" t="s">
        <v>8</v>
      </c>
      <c r="C299" s="31">
        <f>INDEX('Saturation Data'!$I$2:$W$236,MATCH(LEFT($A$1,2)&amp;$H299&amp;$I299,'Saturation Data'!$B$2:$B$236,0),MATCH(A287,'Saturation Data'!$I$1:$V$1,0))</f>
        <v>5.198485120214643E-3</v>
      </c>
      <c r="D299" s="32">
        <f>INDEX('UEC Data'!$I$2:$W$236,MATCH(LEFT($A$1,2)&amp;$H299&amp;$I299,'UEC Data'!$B$2:$B$236,0),MATCH(A287,'UEC Data'!$I$1:$V$1,0))</f>
        <v>1.0481576451985855</v>
      </c>
      <c r="E299" s="33">
        <f t="shared" si="26"/>
        <v>5.448831922204066E-3</v>
      </c>
      <c r="F299" s="34">
        <f>E299*C288</f>
        <v>4.2787861610144279E-2</v>
      </c>
      <c r="G299" s="21"/>
      <c r="H299" s="30" t="s">
        <v>3</v>
      </c>
      <c r="I299" s="35" t="s">
        <v>8</v>
      </c>
      <c r="J299" s="31">
        <f>INDEX('Saturation Data'!$I$2:$W$236,MATCH(LEFT($H$1,2)&amp;$H299&amp;$I299,'Saturation Data'!$B$2:$B$236,0),MATCH(H287,'Saturation Data'!$I$1:$V$1,0))</f>
        <v>6.6354516081422723E-3</v>
      </c>
      <c r="K299" s="32">
        <f>INDEX('UEC Data'!$I$2:$W$236,MATCH(LEFT($H$1,2)&amp;$H299&amp;$I299,'UEC Data'!$B$2:$B$236,0),MATCH(H287,'UEC Data'!$I$1:$V$1,0))</f>
        <v>0.84139917777841289</v>
      </c>
      <c r="L299" s="33">
        <f t="shared" si="27"/>
        <v>5.5830635272793557E-3</v>
      </c>
      <c r="M299" s="34">
        <f>L299*J288</f>
        <v>7.9657873927012172E-3</v>
      </c>
      <c r="N299" s="21"/>
      <c r="O299" s="30" t="s">
        <v>3</v>
      </c>
      <c r="P299" s="35" t="s">
        <v>8</v>
      </c>
      <c r="Q299" s="31">
        <f>INDEX('Saturation Data'!$I$2:$W$236,MATCH(LEFT($O$1,2)&amp;$H299&amp;$I299,'Saturation Data'!$B$2:$B$236,0),MATCH(O287,'Saturation Data'!$I$1:$V$1,0))</f>
        <v>5.198485120214643E-3</v>
      </c>
      <c r="R299" s="32">
        <f>INDEX('UEC Data'!$I$2:$W$236,MATCH(LEFT($O$1,2)&amp;$H299&amp;$I299,'UEC Data'!$B$2:$B$236,0),MATCH(O287,'UEC Data'!$I$1:$V$1,0))</f>
        <v>0.95287880598690078</v>
      </c>
      <c r="S299" s="33">
        <f t="shared" si="28"/>
        <v>4.953526294290799E-3</v>
      </c>
      <c r="T299" s="34">
        <f>S299*Q288</f>
        <v>4.9070395534284673E-3</v>
      </c>
      <c r="U299" s="21"/>
      <c r="V299" s="30" t="s">
        <v>3</v>
      </c>
      <c r="W299" s="35" t="s">
        <v>8</v>
      </c>
      <c r="X299" s="31">
        <f>INDEX('Saturation Data'!$I$2:$W$236,MATCH(LEFT($V$1,2)&amp;$H299&amp;$I299,'Saturation Data'!$B$2:$B$236,0),MATCH(V287,'Saturation Data'!$I$1:$V$1,0))</f>
        <v>5.198485120214643E-3</v>
      </c>
      <c r="Y299" s="32">
        <f>INDEX('UEC Data'!$I$2:$W$236,MATCH(LEFT($V$1,2)&amp;$H299&amp;$I299,'UEC Data'!$B$2:$B$236,0),MATCH(V287,'UEC Data'!$I$1:$V$1,0))</f>
        <v>0.96087397901312999</v>
      </c>
      <c r="Z299" s="33">
        <f t="shared" si="29"/>
        <v>4.9950890823011931E-3</v>
      </c>
      <c r="AA299" s="34">
        <f>Z299*X288</f>
        <v>3.9329956035315822E-3</v>
      </c>
      <c r="AB299" s="21"/>
      <c r="AC299" s="30" t="s">
        <v>3</v>
      </c>
      <c r="AD299" s="35" t="s">
        <v>8</v>
      </c>
      <c r="AE299" s="31">
        <f>INDEX('Saturation Data'!$I$2:$W$236,MATCH(LEFT($AC$1,2)&amp;$H299&amp;$I299,'Saturation Data'!$B$2:$B$236,0),MATCH(AC287,'Saturation Data'!$I$1:$V$1,0))</f>
        <v>6.6354516081422723E-3</v>
      </c>
      <c r="AF299" s="32">
        <f>INDEX('UEC Data'!$I$2:$W$236,MATCH(LEFT($AC$1,2)&amp;$H299&amp;$I299,'UEC Data'!$B$2:$B$236,0),MATCH(AC287,'UEC Data'!$I$1:$V$1,0))</f>
        <v>1.6095859952543699</v>
      </c>
      <c r="AG299" s="33">
        <f t="shared" si="30"/>
        <v>1.0680329980653889E-2</v>
      </c>
      <c r="AH299" s="34">
        <f>AG299*AE288</f>
        <v>4.4033043067856336E-3</v>
      </c>
      <c r="AI299" s="21"/>
    </row>
    <row r="300" spans="1:35" outlineLevel="1" x14ac:dyDescent="0.25">
      <c r="A300" s="30" t="s">
        <v>3</v>
      </c>
      <c r="B300" s="35" t="s">
        <v>10</v>
      </c>
      <c r="C300" s="31">
        <f>INDEX('Saturation Data'!$I$2:$W$236,MATCH(LEFT($A$1,2)&amp;$H300&amp;$I300,'Saturation Data'!$B$2:$B$236,0),MATCH(A287,'Saturation Data'!$I$1:$V$1,0))</f>
        <v>0</v>
      </c>
      <c r="D300" s="32">
        <f>INDEX('UEC Data'!$I$2:$W$236,MATCH(LEFT($A$1,2)&amp;$H300&amp;$I300,'UEC Data'!$B$2:$B$236,0),MATCH(A287,'UEC Data'!$I$1:$V$1,0))</f>
        <v>1.0481576451985855</v>
      </c>
      <c r="E300" s="33">
        <f t="shared" si="26"/>
        <v>0</v>
      </c>
      <c r="F300" s="34">
        <f>E300*C288</f>
        <v>0</v>
      </c>
      <c r="G300" s="21"/>
      <c r="H300" s="30" t="s">
        <v>3</v>
      </c>
      <c r="I300" s="35" t="s">
        <v>10</v>
      </c>
      <c r="J300" s="31">
        <f>INDEX('Saturation Data'!$I$2:$W$236,MATCH(LEFT($H$1,2)&amp;$H300&amp;$I300,'Saturation Data'!$B$2:$B$236,0),MATCH(H287,'Saturation Data'!$I$1:$V$1,0))</f>
        <v>7.6204999826074191E-2</v>
      </c>
      <c r="K300" s="32">
        <f>INDEX('UEC Data'!$I$2:$W$236,MATCH(LEFT($H$1,2)&amp;$H300&amp;$I300,'UEC Data'!$B$2:$B$236,0),MATCH(H287,'UEC Data'!$I$1:$V$1,0))</f>
        <v>0.84139917777841289</v>
      </c>
      <c r="L300" s="33">
        <f t="shared" si="27"/>
        <v>6.4118824196262927E-2</v>
      </c>
      <c r="M300" s="34">
        <f>L300*J288</f>
        <v>9.1483272386533351E-2</v>
      </c>
      <c r="N300" s="21"/>
      <c r="O300" s="30" t="s">
        <v>3</v>
      </c>
      <c r="P300" s="35" t="s">
        <v>10</v>
      </c>
      <c r="Q300" s="31">
        <f>INDEX('Saturation Data'!$I$2:$W$236,MATCH(LEFT($O$1,2)&amp;$H300&amp;$I300,'Saturation Data'!$B$2:$B$236,0),MATCH(O287,'Saturation Data'!$I$1:$V$1,0))</f>
        <v>0</v>
      </c>
      <c r="R300" s="32">
        <f>INDEX('UEC Data'!$I$2:$W$236,MATCH(LEFT($O$1,2)&amp;$H300&amp;$I300,'UEC Data'!$B$2:$B$236,0),MATCH(O287,'UEC Data'!$I$1:$V$1,0))</f>
        <v>0.95287880598690078</v>
      </c>
      <c r="S300" s="33">
        <f t="shared" si="28"/>
        <v>0</v>
      </c>
      <c r="T300" s="34">
        <f>S300*Q288</f>
        <v>0</v>
      </c>
      <c r="U300" s="21"/>
      <c r="V300" s="30" t="s">
        <v>3</v>
      </c>
      <c r="W300" s="35" t="s">
        <v>10</v>
      </c>
      <c r="X300" s="31">
        <f>INDEX('Saturation Data'!$I$2:$W$236,MATCH(LEFT($V$1,2)&amp;$H300&amp;$I300,'Saturation Data'!$B$2:$B$236,0),MATCH(V287,'Saturation Data'!$I$1:$V$1,0))</f>
        <v>0</v>
      </c>
      <c r="Y300" s="32">
        <f>INDEX('UEC Data'!$I$2:$W$236,MATCH(LEFT($V$1,2)&amp;$H300&amp;$I300,'UEC Data'!$B$2:$B$236,0),MATCH(V287,'UEC Data'!$I$1:$V$1,0))</f>
        <v>0.96087397901312999</v>
      </c>
      <c r="Z300" s="33">
        <f t="shared" si="29"/>
        <v>0</v>
      </c>
      <c r="AA300" s="34">
        <f>Z300*X288</f>
        <v>0</v>
      </c>
      <c r="AB300" s="21"/>
      <c r="AC300" s="30" t="s">
        <v>3</v>
      </c>
      <c r="AD300" s="35" t="s">
        <v>10</v>
      </c>
      <c r="AE300" s="31">
        <f>INDEX('Saturation Data'!$I$2:$W$236,MATCH(LEFT($AC$1,2)&amp;$H300&amp;$I300,'Saturation Data'!$B$2:$B$236,0),MATCH(AC287,'Saturation Data'!$I$1:$V$1,0))</f>
        <v>7.6204999826074191E-2</v>
      </c>
      <c r="AF300" s="32">
        <f>INDEX('UEC Data'!$I$2:$W$236,MATCH(LEFT($AC$1,2)&amp;$H300&amp;$I300,'UEC Data'!$B$2:$B$236,0),MATCH(AC287,'UEC Data'!$I$1:$V$1,0))</f>
        <v>1.6095859952543699</v>
      </c>
      <c r="AG300" s="33">
        <f t="shared" si="30"/>
        <v>0.1226585004884107</v>
      </c>
      <c r="AH300" s="34">
        <f>AG300*AE288</f>
        <v>5.0569851722073809E-2</v>
      </c>
      <c r="AI300" s="21"/>
    </row>
    <row r="301" spans="1:35" outlineLevel="1" x14ac:dyDescent="0.25">
      <c r="A301" s="30" t="s">
        <v>3</v>
      </c>
      <c r="B301" s="35" t="s">
        <v>11</v>
      </c>
      <c r="C301" s="31">
        <f>INDEX('Saturation Data'!$I$2:$W$236,MATCH(LEFT($A$1,2)&amp;$H301&amp;$I301,'Saturation Data'!$B$2:$B$236,0),MATCH(A287,'Saturation Data'!$I$1:$V$1,0))</f>
        <v>0</v>
      </c>
      <c r="D301" s="32">
        <f>INDEX('UEC Data'!$I$2:$W$236,MATCH(LEFT($A$1,2)&amp;$H301&amp;$I301,'UEC Data'!$B$2:$B$236,0),MATCH(A287,'UEC Data'!$I$1:$V$1,0))</f>
        <v>1.0371135080084786</v>
      </c>
      <c r="E301" s="33">
        <f t="shared" si="26"/>
        <v>0</v>
      </c>
      <c r="F301" s="34">
        <f>E301*C288</f>
        <v>0</v>
      </c>
      <c r="G301" s="21"/>
      <c r="H301" s="30" t="s">
        <v>3</v>
      </c>
      <c r="I301" s="35" t="s">
        <v>11</v>
      </c>
      <c r="J301" s="31">
        <f>INDEX('Saturation Data'!$I$2:$W$236,MATCH(LEFT($H$1,2)&amp;$H301&amp;$I301,'Saturation Data'!$B$2:$B$236,0),MATCH(H287,'Saturation Data'!$I$1:$V$1,0))</f>
        <v>0</v>
      </c>
      <c r="K301" s="32">
        <f>INDEX('UEC Data'!$I$2:$W$236,MATCH(LEFT($H$1,2)&amp;$H301&amp;$I301,'UEC Data'!$B$2:$B$236,0),MATCH(H287,'UEC Data'!$I$1:$V$1,0))</f>
        <v>0.66181784834399082</v>
      </c>
      <c r="L301" s="33">
        <f t="shared" si="27"/>
        <v>0</v>
      </c>
      <c r="M301" s="34">
        <f>L301*J288</f>
        <v>0</v>
      </c>
      <c r="N301" s="21"/>
      <c r="O301" s="30" t="s">
        <v>3</v>
      </c>
      <c r="P301" s="35" t="s">
        <v>11</v>
      </c>
      <c r="Q301" s="31">
        <f>INDEX('Saturation Data'!$I$2:$W$236,MATCH(LEFT($O$1,2)&amp;$H301&amp;$I301,'Saturation Data'!$B$2:$B$236,0),MATCH(O287,'Saturation Data'!$I$1:$V$1,0))</f>
        <v>0</v>
      </c>
      <c r="R301" s="32">
        <f>INDEX('UEC Data'!$I$2:$W$236,MATCH(LEFT($O$1,2)&amp;$H301&amp;$I301,'UEC Data'!$B$2:$B$236,0),MATCH(O287,'UEC Data'!$I$1:$V$1,0))</f>
        <v>0.95822538282847314</v>
      </c>
      <c r="S301" s="33">
        <f t="shared" si="28"/>
        <v>0</v>
      </c>
      <c r="T301" s="34">
        <f>S301*Q288</f>
        <v>0</v>
      </c>
      <c r="U301" s="21"/>
      <c r="V301" s="30" t="s">
        <v>3</v>
      </c>
      <c r="W301" s="35" t="s">
        <v>11</v>
      </c>
      <c r="X301" s="31">
        <f>INDEX('Saturation Data'!$I$2:$W$236,MATCH(LEFT($V$1,2)&amp;$H301&amp;$I301,'Saturation Data'!$B$2:$B$236,0),MATCH(V287,'Saturation Data'!$I$1:$V$1,0))</f>
        <v>0</v>
      </c>
      <c r="Y301" s="32">
        <f>INDEX('UEC Data'!$I$2:$W$236,MATCH(LEFT($V$1,2)&amp;$H301&amp;$I301,'UEC Data'!$B$2:$B$236,0),MATCH(V287,'UEC Data'!$I$1:$V$1,0))</f>
        <v>0.97354270287435796</v>
      </c>
      <c r="Z301" s="33">
        <f t="shared" si="29"/>
        <v>0</v>
      </c>
      <c r="AA301" s="34">
        <f>Z301*X288</f>
        <v>0</v>
      </c>
      <c r="AB301" s="21"/>
      <c r="AC301" s="30" t="s">
        <v>3</v>
      </c>
      <c r="AD301" s="35" t="s">
        <v>11</v>
      </c>
      <c r="AE301" s="31">
        <f>INDEX('Saturation Data'!$I$2:$W$236,MATCH(LEFT($AC$1,2)&amp;$H301&amp;$I301,'Saturation Data'!$B$2:$B$236,0),MATCH(AC287,'Saturation Data'!$I$1:$V$1,0))</f>
        <v>0</v>
      </c>
      <c r="AF301" s="32">
        <f>INDEX('UEC Data'!$I$2:$W$236,MATCH(LEFT($AC$1,2)&amp;$H301&amp;$I301,'UEC Data'!$B$2:$B$236,0),MATCH(AC287,'UEC Data'!$I$1:$V$1,0))</f>
        <v>1.2692575872456469</v>
      </c>
      <c r="AG301" s="33">
        <f t="shared" si="30"/>
        <v>0</v>
      </c>
      <c r="AH301" s="34">
        <f>AG301*AE288</f>
        <v>0</v>
      </c>
      <c r="AI301" s="21"/>
    </row>
    <row r="302" spans="1:35" outlineLevel="1" x14ac:dyDescent="0.25">
      <c r="A302" s="30" t="s">
        <v>12</v>
      </c>
      <c r="B302" s="35" t="s">
        <v>13</v>
      </c>
      <c r="C302" s="31">
        <f>INDEX('Saturation Data'!$I$2:$W$236,MATCH(LEFT($A$1,2)&amp;$H302&amp;$I302,'Saturation Data'!$B$2:$B$236,0),MATCH(A287,'Saturation Data'!$I$1:$V$1,0))</f>
        <v>0.45133102859124141</v>
      </c>
      <c r="D302" s="32">
        <f>INDEX('UEC Data'!$I$2:$W$236,MATCH(LEFT($A$1,2)&amp;$H302&amp;$I302,'UEC Data'!$B$2:$B$236,0),MATCH(A287,'UEC Data'!$I$1:$V$1,0))</f>
        <v>0.88381127902316126</v>
      </c>
      <c r="E302" s="33">
        <f t="shared" si="26"/>
        <v>0.39889145364206402</v>
      </c>
      <c r="F302" s="34">
        <f>E302*C288</f>
        <v>3.1323616803731364</v>
      </c>
      <c r="G302" s="21"/>
      <c r="H302" s="30" t="s">
        <v>12</v>
      </c>
      <c r="I302" s="35" t="s">
        <v>13</v>
      </c>
      <c r="J302" s="31">
        <f>INDEX('Saturation Data'!$I$2:$W$236,MATCH(LEFT($H$1,2)&amp;$H302&amp;$I302,'Saturation Data'!$B$2:$B$236,0),MATCH(H287,'Saturation Data'!$I$1:$V$1,0))</f>
        <v>0.35955868276953629</v>
      </c>
      <c r="K302" s="32">
        <f>INDEX('UEC Data'!$I$2:$W$236,MATCH(LEFT($H$1,2)&amp;$H302&amp;$I302,'UEC Data'!$B$2:$B$236,0),MATCH(H287,'UEC Data'!$I$1:$V$1,0))</f>
        <v>11.150628649351889</v>
      </c>
      <c r="L302" s="33">
        <f t="shared" si="27"/>
        <v>4.0093053492132187</v>
      </c>
      <c r="M302" s="34">
        <f>L302*J288</f>
        <v>5.7203852057573386</v>
      </c>
      <c r="N302" s="21"/>
      <c r="O302" s="30" t="s">
        <v>12</v>
      </c>
      <c r="P302" s="35" t="s">
        <v>13</v>
      </c>
      <c r="Q302" s="31">
        <f>INDEX('Saturation Data'!$I$2:$W$236,MATCH(LEFT($O$1,2)&amp;$H302&amp;$I302,'Saturation Data'!$B$2:$B$236,0),MATCH(O287,'Saturation Data'!$I$1:$V$1,0))</f>
        <v>0.45133102859124141</v>
      </c>
      <c r="R302" s="32">
        <f>INDEX('UEC Data'!$I$2:$W$236,MATCH(LEFT($O$1,2)&amp;$H302&amp;$I302,'UEC Data'!$B$2:$B$236,0),MATCH(O287,'UEC Data'!$I$1:$V$1,0))</f>
        <v>0.84634654279528554</v>
      </c>
      <c r="S302" s="33">
        <f t="shared" si="28"/>
        <v>0.38198245570443734</v>
      </c>
      <c r="T302" s="34">
        <f>S302*Q288</f>
        <v>0.3783977125583769</v>
      </c>
      <c r="U302" s="21"/>
      <c r="V302" s="30" t="s">
        <v>12</v>
      </c>
      <c r="W302" s="35" t="s">
        <v>13</v>
      </c>
      <c r="X302" s="31">
        <f>INDEX('Saturation Data'!$I$2:$W$236,MATCH(LEFT($V$1,2)&amp;$H302&amp;$I302,'Saturation Data'!$B$2:$B$236,0),MATCH(V287,'Saturation Data'!$I$1:$V$1,0))</f>
        <v>0.45133102859124141</v>
      </c>
      <c r="Y302" s="32">
        <f>INDEX('UEC Data'!$I$2:$W$236,MATCH(LEFT($V$1,2)&amp;$H302&amp;$I302,'UEC Data'!$B$2:$B$236,0),MATCH(V287,'UEC Data'!$I$1:$V$1,0))</f>
        <v>0.84368950901965156</v>
      </c>
      <c r="Z302" s="33">
        <f t="shared" si="29"/>
        <v>0.3807832539174788</v>
      </c>
      <c r="AA302" s="34">
        <f>Z302*X288</f>
        <v>0.29981824926052258</v>
      </c>
      <c r="AB302" s="21"/>
      <c r="AC302" s="30" t="s">
        <v>12</v>
      </c>
      <c r="AD302" s="35" t="s">
        <v>13</v>
      </c>
      <c r="AE302" s="31">
        <f>INDEX('Saturation Data'!$I$2:$W$236,MATCH(LEFT($AC$1,2)&amp;$H302&amp;$I302,'Saturation Data'!$B$2:$B$236,0),MATCH(AC287,'Saturation Data'!$I$1:$V$1,0))</f>
        <v>0.35955868276953629</v>
      </c>
      <c r="AF302" s="32">
        <f>INDEX('UEC Data'!$I$2:$W$236,MATCH(LEFT($AC$1,2)&amp;$H302&amp;$I302,'UEC Data'!$B$2:$B$236,0),MATCH(AC287,'UEC Data'!$I$1:$V$1,0))</f>
        <v>0.73350626864228297</v>
      </c>
      <c r="AG302" s="33">
        <f t="shared" si="30"/>
        <v>0.26373854775621686</v>
      </c>
      <c r="AH302" s="34">
        <f>AG302*AE288</f>
        <v>0.10873456955954819</v>
      </c>
      <c r="AI302" s="21"/>
    </row>
    <row r="303" spans="1:35" outlineLevel="1" x14ac:dyDescent="0.25">
      <c r="A303" s="30" t="s">
        <v>12</v>
      </c>
      <c r="B303" s="35" t="s">
        <v>14</v>
      </c>
      <c r="C303" s="31">
        <f>INDEX('Saturation Data'!$I$2:$W$236,MATCH(LEFT($A$1,2)&amp;$H303&amp;$I303,'Saturation Data'!$B$2:$B$236,0),MATCH(A287,'Saturation Data'!$I$1:$V$1,0))</f>
        <v>0</v>
      </c>
      <c r="D303" s="32">
        <f>INDEX('UEC Data'!$I$2:$W$236,MATCH(LEFT($A$1,2)&amp;$H303&amp;$I303,'UEC Data'!$B$2:$B$236,0),MATCH(A287,'UEC Data'!$I$1:$V$1,0))</f>
        <v>0.84172502764110591</v>
      </c>
      <c r="E303" s="33">
        <f t="shared" si="26"/>
        <v>0</v>
      </c>
      <c r="F303" s="34">
        <f>E303*C288</f>
        <v>0</v>
      </c>
      <c r="G303" s="21"/>
      <c r="H303" s="30" t="s">
        <v>12</v>
      </c>
      <c r="I303" s="35" t="s">
        <v>14</v>
      </c>
      <c r="J303" s="31">
        <f>INDEX('Saturation Data'!$I$2:$W$236,MATCH(LEFT($H$1,2)&amp;$H303&amp;$I303,'Saturation Data'!$B$2:$B$236,0),MATCH(H287,'Saturation Data'!$I$1:$V$1,0))</f>
        <v>6.6208391930666299E-2</v>
      </c>
      <c r="K303" s="32">
        <f>INDEX('UEC Data'!$I$2:$W$236,MATCH(LEFT($H$1,2)&amp;$H303&amp;$I303,'UEC Data'!$B$2:$B$236,0),MATCH(H287,'UEC Data'!$I$1:$V$1,0))</f>
        <v>10.619646332716083</v>
      </c>
      <c r="L303" s="33">
        <f t="shared" si="27"/>
        <v>0.70310970656152949</v>
      </c>
      <c r="M303" s="34">
        <f>L303*J288</f>
        <v>1.0031808538175424</v>
      </c>
      <c r="N303" s="21"/>
      <c r="O303" s="30" t="s">
        <v>12</v>
      </c>
      <c r="P303" s="35" t="s">
        <v>14</v>
      </c>
      <c r="Q303" s="31">
        <f>INDEX('Saturation Data'!$I$2:$W$236,MATCH(LEFT($O$1,2)&amp;$H303&amp;$I303,'Saturation Data'!$B$2:$B$236,0),MATCH(O287,'Saturation Data'!$I$1:$V$1,0))</f>
        <v>0</v>
      </c>
      <c r="R303" s="32">
        <f>INDEX('UEC Data'!$I$2:$W$236,MATCH(LEFT($O$1,2)&amp;$H303&amp;$I303,'UEC Data'!$B$2:$B$236,0),MATCH(O287,'UEC Data'!$I$1:$V$1,0))</f>
        <v>0.80604432647170043</v>
      </c>
      <c r="S303" s="33">
        <f t="shared" si="28"/>
        <v>0</v>
      </c>
      <c r="T303" s="34">
        <f>S303*Q288</f>
        <v>0</v>
      </c>
      <c r="U303" s="21"/>
      <c r="V303" s="30" t="s">
        <v>12</v>
      </c>
      <c r="W303" s="35" t="s">
        <v>14</v>
      </c>
      <c r="X303" s="31">
        <f>INDEX('Saturation Data'!$I$2:$W$236,MATCH(LEFT($V$1,2)&amp;$H303&amp;$I303,'Saturation Data'!$B$2:$B$236,0),MATCH(V287,'Saturation Data'!$I$1:$V$1,0))</f>
        <v>0</v>
      </c>
      <c r="Y303" s="32">
        <f>INDEX('UEC Data'!$I$2:$W$236,MATCH(LEFT($V$1,2)&amp;$H303&amp;$I303,'UEC Data'!$B$2:$B$236,0),MATCH(V287,'UEC Data'!$I$1:$V$1,0))</f>
        <v>0.80351381811395384</v>
      </c>
      <c r="Z303" s="33">
        <f t="shared" si="29"/>
        <v>0</v>
      </c>
      <c r="AA303" s="34">
        <f>Z303*X288</f>
        <v>0</v>
      </c>
      <c r="AB303" s="21"/>
      <c r="AC303" s="30" t="s">
        <v>12</v>
      </c>
      <c r="AD303" s="35" t="s">
        <v>14</v>
      </c>
      <c r="AE303" s="31">
        <f>INDEX('Saturation Data'!$I$2:$W$236,MATCH(LEFT($AC$1,2)&amp;$H303&amp;$I303,'Saturation Data'!$B$2:$B$236,0),MATCH(AC287,'Saturation Data'!$I$1:$V$1,0))</f>
        <v>6.6208391930666299E-2</v>
      </c>
      <c r="AF303" s="32">
        <f>INDEX('UEC Data'!$I$2:$W$236,MATCH(LEFT($AC$1,2)&amp;$H303&amp;$I303,'UEC Data'!$B$2:$B$236,0),MATCH(AC287,'UEC Data'!$I$1:$V$1,0))</f>
        <v>0.69857739870693614</v>
      </c>
      <c r="AG303" s="33">
        <f t="shared" si="30"/>
        <v>4.6251686207494168E-2</v>
      </c>
      <c r="AH303" s="34">
        <f>AG303*AE288</f>
        <v>1.9068722543447852E-2</v>
      </c>
      <c r="AI303" s="21"/>
    </row>
    <row r="304" spans="1:35" outlineLevel="1" x14ac:dyDescent="0.25">
      <c r="A304" s="30" t="s">
        <v>12</v>
      </c>
      <c r="B304" s="35" t="s">
        <v>8</v>
      </c>
      <c r="C304" s="31">
        <f>INDEX('Saturation Data'!$I$2:$W$236,MATCH(LEFT($A$1,2)&amp;$H304&amp;$I304,'Saturation Data'!$B$2:$B$236,0),MATCH(A287,'Saturation Data'!$I$1:$V$1,0))</f>
        <v>5.198485120214643E-3</v>
      </c>
      <c r="D304" s="32">
        <f>INDEX('UEC Data'!$I$2:$W$236,MATCH(LEFT($A$1,2)&amp;$H304&amp;$I304,'UEC Data'!$B$2:$B$236,0),MATCH(A287,'UEC Data'!$I$1:$V$1,0))</f>
        <v>0.40959873887845366</v>
      </c>
      <c r="E304" s="33">
        <f t="shared" si="26"/>
        <v>2.1292929493183245E-3</v>
      </c>
      <c r="F304" s="34">
        <f>E304*C288</f>
        <v>1.6720628080235417E-2</v>
      </c>
      <c r="G304" s="21"/>
      <c r="H304" s="30" t="s">
        <v>12</v>
      </c>
      <c r="I304" s="35" t="s">
        <v>8</v>
      </c>
      <c r="J304" s="31">
        <f>INDEX('Saturation Data'!$I$2:$W$236,MATCH(LEFT($H$1,2)&amp;$H304&amp;$I304,'Saturation Data'!$B$2:$B$236,0),MATCH(H287,'Saturation Data'!$I$1:$V$1,0))</f>
        <v>6.6354516081422723E-3</v>
      </c>
      <c r="K304" s="32">
        <f>INDEX('UEC Data'!$I$2:$W$236,MATCH(LEFT($H$1,2)&amp;$H304&amp;$I304,'UEC Data'!$B$2:$B$236,0),MATCH(H287,'UEC Data'!$I$1:$V$1,0))</f>
        <v>5.3021980992878506</v>
      </c>
      <c r="L304" s="33">
        <f t="shared" si="27"/>
        <v>3.5182478904608468E-2</v>
      </c>
      <c r="M304" s="34">
        <f>L304*J288</f>
        <v>5.0197556508707032E-2</v>
      </c>
      <c r="N304" s="21"/>
      <c r="O304" s="30" t="s">
        <v>12</v>
      </c>
      <c r="P304" s="35" t="s">
        <v>8</v>
      </c>
      <c r="Q304" s="31">
        <f>INDEX('Saturation Data'!$I$2:$W$236,MATCH(LEFT($O$1,2)&amp;$H304&amp;$I304,'Saturation Data'!$B$2:$B$236,0),MATCH(O287,'Saturation Data'!$I$1:$V$1,0))</f>
        <v>5.198485120214643E-3</v>
      </c>
      <c r="R304" s="32">
        <f>INDEX('UEC Data'!$I$2:$W$236,MATCH(LEFT($O$1,2)&amp;$H304&amp;$I304,'UEC Data'!$B$2:$B$236,0),MATCH(O287,'UEC Data'!$I$1:$V$1,0))</f>
        <v>0.44175148577702705</v>
      </c>
      <c r="S304" s="33">
        <f t="shared" si="28"/>
        <v>2.2964385256445856E-3</v>
      </c>
      <c r="T304" s="34">
        <f>S304*Q288</f>
        <v>2.2748874252151896E-3</v>
      </c>
      <c r="U304" s="21"/>
      <c r="V304" s="30" t="s">
        <v>12</v>
      </c>
      <c r="W304" s="35" t="s">
        <v>8</v>
      </c>
      <c r="X304" s="31">
        <f>INDEX('Saturation Data'!$I$2:$W$236,MATCH(LEFT($V$1,2)&amp;$H304&amp;$I304,'Saturation Data'!$B$2:$B$236,0),MATCH(V287,'Saturation Data'!$I$1:$V$1,0))</f>
        <v>5.198485120214643E-3</v>
      </c>
      <c r="Y304" s="32">
        <f>INDEX('UEC Data'!$I$2:$W$236,MATCH(LEFT($V$1,2)&amp;$H304&amp;$I304,'UEC Data'!$B$2:$B$236,0),MATCH(V287,'UEC Data'!$I$1:$V$1,0))</f>
        <v>0.44365117226780493</v>
      </c>
      <c r="Z304" s="33">
        <f t="shared" si="29"/>
        <v>2.3063140175999673E-3</v>
      </c>
      <c r="AA304" s="34">
        <f>Z304*X288</f>
        <v>1.8159281530581092E-3</v>
      </c>
      <c r="AB304" s="21"/>
      <c r="AC304" s="30" t="s">
        <v>12</v>
      </c>
      <c r="AD304" s="35" t="s">
        <v>8</v>
      </c>
      <c r="AE304" s="31">
        <f>INDEX('Saturation Data'!$I$2:$W$236,MATCH(LEFT($AC$1,2)&amp;$H304&amp;$I304,'Saturation Data'!$B$2:$B$236,0),MATCH(AC287,'Saturation Data'!$I$1:$V$1,0))</f>
        <v>6.6354516081422723E-3</v>
      </c>
      <c r="AF304" s="32">
        <f>INDEX('UEC Data'!$I$2:$W$236,MATCH(LEFT($AC$1,2)&amp;$H304&amp;$I304,'UEC Data'!$B$2:$B$236,0),MATCH(AC287,'UEC Data'!$I$1:$V$1,0))</f>
        <v>0.32466826080018463</v>
      </c>
      <c r="AG304" s="33">
        <f t="shared" si="30"/>
        <v>2.1543205332393398E-3</v>
      </c>
      <c r="AH304" s="34">
        <f>AG304*AE288</f>
        <v>8.8818687244612013E-4</v>
      </c>
      <c r="AI304" s="21"/>
    </row>
    <row r="305" spans="1:35" outlineLevel="1" x14ac:dyDescent="0.25">
      <c r="A305" s="30" t="s">
        <v>12</v>
      </c>
      <c r="B305" s="35" t="s">
        <v>10</v>
      </c>
      <c r="C305" s="31">
        <f>INDEX('Saturation Data'!$I$2:$W$236,MATCH(LEFT($A$1,2)&amp;$H305&amp;$I305,'Saturation Data'!$B$2:$B$236,0),MATCH(A287,'Saturation Data'!$I$1:$V$1,0))</f>
        <v>0</v>
      </c>
      <c r="D305" s="32">
        <f>INDEX('UEC Data'!$I$2:$W$236,MATCH(LEFT($A$1,2)&amp;$H305&amp;$I305,'UEC Data'!$B$2:$B$236,0),MATCH(A287,'UEC Data'!$I$1:$V$1,0))</f>
        <v>0.45510970986494853</v>
      </c>
      <c r="E305" s="33">
        <f t="shared" si="26"/>
        <v>0</v>
      </c>
      <c r="F305" s="34">
        <f>E305*C288</f>
        <v>0</v>
      </c>
      <c r="G305" s="21"/>
      <c r="H305" s="30" t="s">
        <v>12</v>
      </c>
      <c r="I305" s="35" t="s">
        <v>10</v>
      </c>
      <c r="J305" s="31">
        <f>INDEX('Saturation Data'!$I$2:$W$236,MATCH(LEFT($H$1,2)&amp;$H305&amp;$I305,'Saturation Data'!$B$2:$B$236,0),MATCH(H287,'Saturation Data'!$I$1:$V$1,0))</f>
        <v>7.6204999826074177E-2</v>
      </c>
      <c r="K305" s="32">
        <f>INDEX('UEC Data'!$I$2:$W$236,MATCH(LEFT($H$1,2)&amp;$H305&amp;$I305,'UEC Data'!$B$2:$B$236,0),MATCH(H287,'UEC Data'!$I$1:$V$1,0))</f>
        <v>5.8913312214309448</v>
      </c>
      <c r="L305" s="33">
        <f t="shared" si="27"/>
        <v>0.44894889470449051</v>
      </c>
      <c r="M305" s="34">
        <f>L305*J288</f>
        <v>0.64055001844961734</v>
      </c>
      <c r="N305" s="21"/>
      <c r="O305" s="30" t="s">
        <v>12</v>
      </c>
      <c r="P305" s="35" t="s">
        <v>10</v>
      </c>
      <c r="Q305" s="31">
        <f>INDEX('Saturation Data'!$I$2:$W$236,MATCH(LEFT($O$1,2)&amp;$H305&amp;$I305,'Saturation Data'!$B$2:$B$236,0),MATCH(O287,'Saturation Data'!$I$1:$V$1,0))</f>
        <v>0</v>
      </c>
      <c r="R305" s="32">
        <f>INDEX('UEC Data'!$I$2:$W$236,MATCH(LEFT($O$1,2)&amp;$H305&amp;$I305,'UEC Data'!$B$2:$B$236,0),MATCH(O287,'UEC Data'!$I$1:$V$1,0))</f>
        <v>0.49083498419669669</v>
      </c>
      <c r="S305" s="33">
        <f t="shared" si="28"/>
        <v>0</v>
      </c>
      <c r="T305" s="34">
        <f>S305*Q288</f>
        <v>0</v>
      </c>
      <c r="U305" s="21"/>
      <c r="V305" s="30" t="s">
        <v>12</v>
      </c>
      <c r="W305" s="35" t="s">
        <v>10</v>
      </c>
      <c r="X305" s="31">
        <f>INDEX('Saturation Data'!$I$2:$W$236,MATCH(LEFT($V$1,2)&amp;$H305&amp;$I305,'Saturation Data'!$B$2:$B$236,0),MATCH(V287,'Saturation Data'!$I$1:$V$1,0))</f>
        <v>0</v>
      </c>
      <c r="Y305" s="32">
        <f>INDEX('UEC Data'!$I$2:$W$236,MATCH(LEFT($V$1,2)&amp;$H305&amp;$I305,'UEC Data'!$B$2:$B$236,0),MATCH(V287,'UEC Data'!$I$1:$V$1,0))</f>
        <v>0.49294574696422766</v>
      </c>
      <c r="Z305" s="33">
        <f t="shared" si="29"/>
        <v>0</v>
      </c>
      <c r="AA305" s="34">
        <f>Z305*X288</f>
        <v>0</v>
      </c>
      <c r="AB305" s="21"/>
      <c r="AC305" s="30" t="s">
        <v>12</v>
      </c>
      <c r="AD305" s="35" t="s">
        <v>10</v>
      </c>
      <c r="AE305" s="31">
        <f>INDEX('Saturation Data'!$I$2:$W$236,MATCH(LEFT($AC$1,2)&amp;$H305&amp;$I305,'Saturation Data'!$B$2:$B$236,0),MATCH(AC287,'Saturation Data'!$I$1:$V$1,0))</f>
        <v>7.6204999826074177E-2</v>
      </c>
      <c r="AF305" s="32">
        <f>INDEX('UEC Data'!$I$2:$W$236,MATCH(LEFT($AC$1,2)&amp;$H305&amp;$I305,'UEC Data'!$B$2:$B$236,0),MATCH(AC287,'UEC Data'!$I$1:$V$1,0))</f>
        <v>0.36074251200020513</v>
      </c>
      <c r="AG305" s="33">
        <f t="shared" si="30"/>
        <v>2.7490383064233192E-2</v>
      </c>
      <c r="AH305" s="34">
        <f>AG305*AE288</f>
        <v>1.1333781106125883E-2</v>
      </c>
      <c r="AI305" s="21"/>
    </row>
    <row r="306" spans="1:35" outlineLevel="1" x14ac:dyDescent="0.25">
      <c r="A306" s="30" t="s">
        <v>12</v>
      </c>
      <c r="B306" s="35" t="s">
        <v>11</v>
      </c>
      <c r="C306" s="31">
        <f>INDEX('Saturation Data'!$I$2:$W$236,MATCH(LEFT($A$1,2)&amp;$H306&amp;$I306,'Saturation Data'!$B$2:$B$236,0),MATCH(A287,'Saturation Data'!$I$1:$V$1,0))</f>
        <v>0</v>
      </c>
      <c r="D306" s="32">
        <f>INDEX('UEC Data'!$I$2:$W$236,MATCH(LEFT($A$1,2)&amp;$H306&amp;$I306,'UEC Data'!$B$2:$B$236,0),MATCH(A287,'UEC Data'!$I$1:$V$1,0))</f>
        <v>0.38374501751406043</v>
      </c>
      <c r="E306" s="33">
        <f t="shared" si="26"/>
        <v>0</v>
      </c>
      <c r="F306" s="34">
        <f>E306*C288</f>
        <v>0</v>
      </c>
      <c r="G306" s="21"/>
      <c r="H306" s="30" t="s">
        <v>12</v>
      </c>
      <c r="I306" s="35" t="s">
        <v>11</v>
      </c>
      <c r="J306" s="31">
        <f>INDEX('Saturation Data'!$I$2:$W$236,MATCH(LEFT($H$1,2)&amp;$H306&amp;$I306,'Saturation Data'!$B$2:$B$236,0),MATCH(H287,'Saturation Data'!$I$1:$V$1,0))</f>
        <v>0</v>
      </c>
      <c r="K306" s="32">
        <f>INDEX('UEC Data'!$I$2:$W$236,MATCH(LEFT($H$1,2)&amp;$H306&amp;$I306,'UEC Data'!$B$2:$B$236,0),MATCH(H287,'UEC Data'!$I$1:$V$1,0))</f>
        <v>4.9552120258273522</v>
      </c>
      <c r="L306" s="33">
        <f t="shared" si="27"/>
        <v>0</v>
      </c>
      <c r="M306" s="34">
        <f>L306*J288</f>
        <v>0</v>
      </c>
      <c r="N306" s="21"/>
      <c r="O306" s="30" t="s">
        <v>12</v>
      </c>
      <c r="P306" s="35" t="s">
        <v>11</v>
      </c>
      <c r="Q306" s="31">
        <f>INDEX('Saturation Data'!$I$2:$W$236,MATCH(LEFT($O$1,2)&amp;$H306&amp;$I306,'Saturation Data'!$B$2:$B$236,0),MATCH(O287,'Saturation Data'!$I$1:$V$1,0))</f>
        <v>0</v>
      </c>
      <c r="R306" s="32">
        <f>INDEX('UEC Data'!$I$2:$W$236,MATCH(LEFT($O$1,2)&amp;$H306&amp;$I306,'UEC Data'!$B$2:$B$236,0),MATCH(O287,'UEC Data'!$I$1:$V$1,0))</f>
        <v>0.4211651805795934</v>
      </c>
      <c r="S306" s="33">
        <f t="shared" si="28"/>
        <v>0</v>
      </c>
      <c r="T306" s="34">
        <f>S306*Q288</f>
        <v>0</v>
      </c>
      <c r="U306" s="21"/>
      <c r="V306" s="30" t="s">
        <v>12</v>
      </c>
      <c r="W306" s="35" t="s">
        <v>11</v>
      </c>
      <c r="X306" s="31">
        <f>INDEX('Saturation Data'!$I$2:$W$236,MATCH(LEFT($V$1,2)&amp;$H306&amp;$I306,'Saturation Data'!$B$2:$B$236,0),MATCH(V287,'Saturation Data'!$I$1:$V$1,0))</f>
        <v>0</v>
      </c>
      <c r="Y306" s="32">
        <f>INDEX('UEC Data'!$I$2:$W$236,MATCH(LEFT($V$1,2)&amp;$H306&amp;$I306,'UEC Data'!$B$2:$B$236,0),MATCH(V287,'UEC Data'!$I$1:$V$1,0))</f>
        <v>0.42424195994544334</v>
      </c>
      <c r="Z306" s="33">
        <f t="shared" si="29"/>
        <v>0</v>
      </c>
      <c r="AA306" s="34">
        <f>Z306*X288</f>
        <v>0</v>
      </c>
      <c r="AB306" s="21"/>
      <c r="AC306" s="30" t="s">
        <v>12</v>
      </c>
      <c r="AD306" s="35" t="s">
        <v>11</v>
      </c>
      <c r="AE306" s="31">
        <f>INDEX('Saturation Data'!$I$2:$W$236,MATCH(LEFT($AC$1,2)&amp;$H306&amp;$I306,'Saturation Data'!$B$2:$B$236,0),MATCH(AC287,'Saturation Data'!$I$1:$V$1,0))</f>
        <v>0</v>
      </c>
      <c r="AF306" s="32">
        <f>INDEX('UEC Data'!$I$2:$W$236,MATCH(LEFT($AC$1,2)&amp;$H306&amp;$I306,'UEC Data'!$B$2:$B$236,0),MATCH(AC287,'UEC Data'!$I$1:$V$1,0))</f>
        <v>0.30122876191550652</v>
      </c>
      <c r="AG306" s="33">
        <f t="shared" si="30"/>
        <v>0</v>
      </c>
      <c r="AH306" s="34">
        <f>AG306*AE288</f>
        <v>0</v>
      </c>
      <c r="AI306" s="21"/>
    </row>
    <row r="307" spans="1:35" outlineLevel="1" x14ac:dyDescent="0.25">
      <c r="A307" s="30" t="s">
        <v>15</v>
      </c>
      <c r="B307" s="35" t="s">
        <v>15</v>
      </c>
      <c r="C307" s="31">
        <f>INDEX('Saturation Data'!$I$2:$W$236,MATCH(LEFT($A$1,2)&amp;$H307&amp;$I307,'Saturation Data'!$B$2:$B$236,0),MATCH(A287,'Saturation Data'!$I$1:$V$1,0))</f>
        <v>1</v>
      </c>
      <c r="D307" s="32">
        <f>INDEX('UEC Data'!$I$2:$W$236,MATCH(LEFT($A$1,2)&amp;$H307&amp;$I307,'UEC Data'!$B$2:$B$236,0),MATCH(A287,'UEC Data'!$I$1:$V$1,0))</f>
        <v>2.7043340715203357</v>
      </c>
      <c r="E307" s="33">
        <f t="shared" si="26"/>
        <v>2.7043340715203357</v>
      </c>
      <c r="F307" s="34">
        <f>E307*C288</f>
        <v>21.236234417193046</v>
      </c>
      <c r="G307" s="21"/>
      <c r="H307" s="30" t="s">
        <v>15</v>
      </c>
      <c r="I307" s="35" t="s">
        <v>15</v>
      </c>
      <c r="J307" s="31">
        <f>INDEX('Saturation Data'!$I$2:$W$236,MATCH(LEFT($H$1,2)&amp;$H307&amp;$I307,'Saturation Data'!$B$2:$B$236,0),MATCH(H287,'Saturation Data'!$I$1:$V$1,0))</f>
        <v>1</v>
      </c>
      <c r="K307" s="32">
        <f>INDEX('UEC Data'!$I$2:$W$236,MATCH(LEFT($H$1,2)&amp;$H307&amp;$I307,'UEC Data'!$B$2:$B$236,0),MATCH(H287,'UEC Data'!$I$1:$V$1,0))</f>
        <v>2.7388037684900333</v>
      </c>
      <c r="L307" s="33">
        <f t="shared" si="27"/>
        <v>2.7388037684900333</v>
      </c>
      <c r="M307" s="34">
        <f>L307*J288</f>
        <v>3.9076625984142885</v>
      </c>
      <c r="N307" s="21"/>
      <c r="O307" s="30" t="s">
        <v>15</v>
      </c>
      <c r="P307" s="35" t="s">
        <v>15</v>
      </c>
      <c r="Q307" s="31">
        <f>INDEX('Saturation Data'!$I$2:$W$236,MATCH(LEFT($O$1,2)&amp;$H307&amp;$I307,'Saturation Data'!$B$2:$B$236,0),MATCH(O287,'Saturation Data'!$I$1:$V$1,0))</f>
        <v>1</v>
      </c>
      <c r="R307" s="32">
        <f>INDEX('UEC Data'!$I$2:$W$236,MATCH(LEFT($O$1,2)&amp;$H307&amp;$I307,'UEC Data'!$B$2:$B$236,0),MATCH(O287,'UEC Data'!$I$1:$V$1,0))</f>
        <v>2.6890007381870027</v>
      </c>
      <c r="S307" s="33">
        <f t="shared" si="28"/>
        <v>2.6890007381870027</v>
      </c>
      <c r="T307" s="34">
        <f>S307*Q288</f>
        <v>2.6637656080860905</v>
      </c>
      <c r="U307" s="21"/>
      <c r="V307" s="30" t="s">
        <v>15</v>
      </c>
      <c r="W307" s="35" t="s">
        <v>15</v>
      </c>
      <c r="X307" s="31">
        <f>INDEX('Saturation Data'!$I$2:$W$236,MATCH(LEFT($V$1,2)&amp;$H307&amp;$I307,'Saturation Data'!$B$2:$B$236,0),MATCH(V287,'Saturation Data'!$I$1:$V$1,0))</f>
        <v>1</v>
      </c>
      <c r="Y307" s="32">
        <f>INDEX('UEC Data'!$I$2:$W$236,MATCH(LEFT($V$1,2)&amp;$H307&amp;$I307,'UEC Data'!$B$2:$B$236,0),MATCH(V287,'UEC Data'!$I$1:$V$1,0))</f>
        <v>2.6951674048536693</v>
      </c>
      <c r="Z307" s="33">
        <f t="shared" si="29"/>
        <v>2.6951674048536693</v>
      </c>
      <c r="AA307" s="34">
        <f>Z307*X288</f>
        <v>2.1221006030962997</v>
      </c>
      <c r="AB307" s="21"/>
      <c r="AC307" s="30" t="s">
        <v>15</v>
      </c>
      <c r="AD307" s="35" t="s">
        <v>15</v>
      </c>
      <c r="AE307" s="31">
        <f>INDEX('Saturation Data'!$I$2:$W$236,MATCH(LEFT($AC$1,2)&amp;$H307&amp;$I307,'Saturation Data'!$B$2:$B$236,0),MATCH(AC287,'Saturation Data'!$I$1:$V$1,0))</f>
        <v>1</v>
      </c>
      <c r="AF307" s="32">
        <f>INDEX('UEC Data'!$I$2:$W$236,MATCH(LEFT($AC$1,2)&amp;$H307&amp;$I307,'UEC Data'!$B$2:$B$236,0),MATCH(AC287,'UEC Data'!$I$1:$V$1,0))</f>
        <v>2.8596057284863932</v>
      </c>
      <c r="AG307" s="33">
        <f t="shared" si="30"/>
        <v>2.8596057284863932</v>
      </c>
      <c r="AH307" s="34">
        <f>AG307*AE288</f>
        <v>1.1789630322996907</v>
      </c>
      <c r="AI307" s="21"/>
    </row>
    <row r="308" spans="1:35" outlineLevel="1" x14ac:dyDescent="0.25">
      <c r="A308" s="30" t="s">
        <v>16</v>
      </c>
      <c r="B308" s="35" t="s">
        <v>17</v>
      </c>
      <c r="C308" s="31">
        <f>INDEX('Saturation Data'!$I$2:$W$236,MATCH(LEFT($A$1,2)&amp;$H308&amp;$I308,'Saturation Data'!$B$2:$B$236,0),MATCH(A287,'Saturation Data'!$I$1:$V$1,0))</f>
        <v>0.68585847577745629</v>
      </c>
      <c r="D308" s="32">
        <f>INDEX('UEC Data'!$I$2:$W$236,MATCH(LEFT($A$1,2)&amp;$H308&amp;$I308,'UEC Data'!$B$2:$B$236,0),MATCH(A287,'UEC Data'!$I$1:$V$1,0))</f>
        <v>2.0985469999999999</v>
      </c>
      <c r="E308" s="33">
        <f t="shared" si="26"/>
        <v>1.4393062467673534</v>
      </c>
      <c r="F308" s="34">
        <f>E308*C288</f>
        <v>11.302392399064214</v>
      </c>
      <c r="G308" s="21"/>
      <c r="H308" s="30" t="s">
        <v>16</v>
      </c>
      <c r="I308" s="35" t="s">
        <v>17</v>
      </c>
      <c r="J308" s="31">
        <f>INDEX('Saturation Data'!$I$2:$W$236,MATCH(LEFT($H$1,2)&amp;$H308&amp;$I308,'Saturation Data'!$B$2:$B$236,0),MATCH(H287,'Saturation Data'!$I$1:$V$1,0))</f>
        <v>0.26390291046018399</v>
      </c>
      <c r="K308" s="32">
        <f>INDEX('UEC Data'!$I$2:$W$236,MATCH(LEFT($H$1,2)&amp;$H308&amp;$I308,'UEC Data'!$B$2:$B$236,0),MATCH(H287,'UEC Data'!$I$1:$V$1,0))</f>
        <v>2.2897630000000002</v>
      </c>
      <c r="L308" s="33">
        <f t="shared" si="27"/>
        <v>0.60427511996404237</v>
      </c>
      <c r="M308" s="34">
        <f>L308*J288</f>
        <v>0.86216592535858727</v>
      </c>
      <c r="N308" s="21"/>
      <c r="O308" s="30" t="s">
        <v>16</v>
      </c>
      <c r="P308" s="35" t="s">
        <v>17</v>
      </c>
      <c r="Q308" s="31">
        <f>INDEX('Saturation Data'!$I$2:$W$236,MATCH(LEFT($O$1,2)&amp;$H308&amp;$I308,'Saturation Data'!$B$2:$B$236,0),MATCH(O287,'Saturation Data'!$I$1:$V$1,0))</f>
        <v>0.68585847577745629</v>
      </c>
      <c r="R308" s="32">
        <f>INDEX('UEC Data'!$I$2:$W$236,MATCH(LEFT($O$1,2)&amp;$H308&amp;$I308,'UEC Data'!$B$2:$B$236,0),MATCH(O287,'UEC Data'!$I$1:$V$1,0))</f>
        <v>2.0985469999999999</v>
      </c>
      <c r="S308" s="33">
        <f t="shared" si="28"/>
        <v>1.4393062467673534</v>
      </c>
      <c r="T308" s="34">
        <f>S308*Q288</f>
        <v>1.4257989688122279</v>
      </c>
      <c r="U308" s="21"/>
      <c r="V308" s="30" t="s">
        <v>16</v>
      </c>
      <c r="W308" s="35" t="s">
        <v>17</v>
      </c>
      <c r="X308" s="31">
        <f>INDEX('Saturation Data'!$I$2:$W$236,MATCH(LEFT($V$1,2)&amp;$H308&amp;$I308,'Saturation Data'!$B$2:$B$236,0),MATCH(V287,'Saturation Data'!$I$1:$V$1,0))</f>
        <v>0.68585847577745629</v>
      </c>
      <c r="Y308" s="32">
        <f>INDEX('UEC Data'!$I$2:$W$236,MATCH(LEFT($V$1,2)&amp;$H308&amp;$I308,'UEC Data'!$B$2:$B$236,0),MATCH(V287,'UEC Data'!$I$1:$V$1,0))</f>
        <v>2.0985469999999999</v>
      </c>
      <c r="Z308" s="33">
        <f t="shared" si="29"/>
        <v>1.4393062467673534</v>
      </c>
      <c r="AA308" s="34">
        <f>Z308*X288</f>
        <v>1.1332701073798808</v>
      </c>
      <c r="AB308" s="21"/>
      <c r="AC308" s="30" t="s">
        <v>16</v>
      </c>
      <c r="AD308" s="35" t="s">
        <v>17</v>
      </c>
      <c r="AE308" s="31">
        <f>INDEX('Saturation Data'!$I$2:$W$236,MATCH(LEFT($AC$1,2)&amp;$H308&amp;$I308,'Saturation Data'!$B$2:$B$236,0),MATCH(AC287,'Saturation Data'!$I$1:$V$1,0))</f>
        <v>0.26390291046018399</v>
      </c>
      <c r="AF308" s="32">
        <f>INDEX('UEC Data'!$I$2:$W$236,MATCH(LEFT($AC$1,2)&amp;$H308&amp;$I308,'UEC Data'!$B$2:$B$236,0),MATCH(AC287,'UEC Data'!$I$1:$V$1,0))</f>
        <v>2.2897630000000002</v>
      </c>
      <c r="AG308" s="33">
        <f t="shared" si="30"/>
        <v>0.60427511996404237</v>
      </c>
      <c r="AH308" s="34">
        <f>AG308*AE288</f>
        <v>0.24913155708117635</v>
      </c>
      <c r="AI308" s="21"/>
    </row>
    <row r="309" spans="1:35" outlineLevel="1" x14ac:dyDescent="0.25">
      <c r="A309" s="30" t="s">
        <v>18</v>
      </c>
      <c r="B309" s="35" t="s">
        <v>19</v>
      </c>
      <c r="C309" s="31">
        <f>INDEX('Saturation Data'!$I$2:$W$236,MATCH(LEFT($A$1,2)&amp;$H309&amp;$I309,'Saturation Data'!$B$2:$B$236,0),MATCH(A287,'Saturation Data'!$I$1:$V$1,0))</f>
        <v>1</v>
      </c>
      <c r="D309" s="32">
        <f>INDEX('UEC Data'!$I$2:$W$236,MATCH(LEFT($A$1,2)&amp;$H309&amp;$I309,'UEC Data'!$B$2:$B$236,0),MATCH(A287,'UEC Data'!$I$1:$V$1,0))</f>
        <v>0.72415164955153299</v>
      </c>
      <c r="E309" s="33">
        <f t="shared" si="26"/>
        <v>0.72415164955153299</v>
      </c>
      <c r="F309" s="34">
        <f>E309*C288</f>
        <v>5.6865216266820031</v>
      </c>
      <c r="G309" s="21"/>
      <c r="H309" s="30" t="s">
        <v>18</v>
      </c>
      <c r="I309" s="35" t="s">
        <v>19</v>
      </c>
      <c r="J309" s="31">
        <f>INDEX('Saturation Data'!$I$2:$W$236,MATCH(LEFT($H$1,2)&amp;$H309&amp;$I309,'Saturation Data'!$B$2:$B$236,0),MATCH(H287,'Saturation Data'!$I$1:$V$1,0))</f>
        <v>1</v>
      </c>
      <c r="K309" s="32">
        <f>INDEX('UEC Data'!$I$2:$W$236,MATCH(LEFT($H$1,2)&amp;$H309&amp;$I309,'UEC Data'!$B$2:$B$236,0),MATCH(H287,'UEC Data'!$I$1:$V$1,0))</f>
        <v>0.62306666084732543</v>
      </c>
      <c r="L309" s="33">
        <f t="shared" si="27"/>
        <v>0.62306666084732543</v>
      </c>
      <c r="M309" s="34">
        <f>L309*J288</f>
        <v>0.8889772662516453</v>
      </c>
      <c r="N309" s="21"/>
      <c r="O309" s="30" t="s">
        <v>18</v>
      </c>
      <c r="P309" s="35" t="s">
        <v>19</v>
      </c>
      <c r="Q309" s="31">
        <f>INDEX('Saturation Data'!$I$2:$W$236,MATCH(LEFT($O$1,2)&amp;$H309&amp;$I309,'Saturation Data'!$B$2:$B$236,0),MATCH(O287,'Saturation Data'!$I$1:$V$1,0))</f>
        <v>1</v>
      </c>
      <c r="R309" s="32">
        <f>INDEX('UEC Data'!$I$2:$W$236,MATCH(LEFT($O$1,2)&amp;$H309&amp;$I309,'UEC Data'!$B$2:$B$236,0),MATCH(O287,'UEC Data'!$I$1:$V$1,0))</f>
        <v>0.79996539107968856</v>
      </c>
      <c r="S309" s="33">
        <f t="shared" si="28"/>
        <v>0.79996539107968856</v>
      </c>
      <c r="T309" s="34">
        <f>S309*Q288</f>
        <v>0.79245805557269511</v>
      </c>
      <c r="U309" s="21"/>
      <c r="V309" s="30" t="s">
        <v>18</v>
      </c>
      <c r="W309" s="35" t="s">
        <v>19</v>
      </c>
      <c r="X309" s="31">
        <f>INDEX('Saturation Data'!$I$2:$W$236,MATCH(LEFT($V$1,2)&amp;$H309&amp;$I309,'Saturation Data'!$B$2:$B$236,0),MATCH(V287,'Saturation Data'!$I$1:$V$1,0))</f>
        <v>1</v>
      </c>
      <c r="Y309" s="32">
        <f>INDEX('UEC Data'!$I$2:$W$236,MATCH(LEFT($V$1,2)&amp;$H309&amp;$I309,'UEC Data'!$B$2:$B$236,0),MATCH(V287,'UEC Data'!$I$1:$V$1,0))</f>
        <v>0.72415164955153299</v>
      </c>
      <c r="Z309" s="33">
        <f t="shared" si="29"/>
        <v>0.72415164955153299</v>
      </c>
      <c r="AA309" s="34">
        <f>Z309*X288</f>
        <v>0.57017706932750734</v>
      </c>
      <c r="AB309" s="21"/>
      <c r="AC309" s="30" t="s">
        <v>18</v>
      </c>
      <c r="AD309" s="35" t="s">
        <v>19</v>
      </c>
      <c r="AE309" s="31">
        <f>INDEX('Saturation Data'!$I$2:$W$236,MATCH(LEFT($AC$1,2)&amp;$H309&amp;$I309,'Saturation Data'!$B$2:$B$236,0),MATCH(AC287,'Saturation Data'!$I$1:$V$1,0))</f>
        <v>1</v>
      </c>
      <c r="AF309" s="32">
        <f>INDEX('UEC Data'!$I$2:$W$236,MATCH(LEFT($AC$1,2)&amp;$H309&amp;$I309,'UEC Data'!$B$2:$B$236,0),MATCH(AC287,'UEC Data'!$I$1:$V$1,0))</f>
        <v>0.62306666084732543</v>
      </c>
      <c r="AG309" s="33">
        <f t="shared" si="30"/>
        <v>0.62306666084732543</v>
      </c>
      <c r="AH309" s="34">
        <f>AG309*AE288</f>
        <v>0.25687896498452584</v>
      </c>
      <c r="AI309" s="21"/>
    </row>
    <row r="310" spans="1:35" outlineLevel="1" x14ac:dyDescent="0.25">
      <c r="A310" s="30" t="s">
        <v>18</v>
      </c>
      <c r="B310" s="35" t="s">
        <v>20</v>
      </c>
      <c r="C310" s="31">
        <f>INDEX('Saturation Data'!$I$2:$W$236,MATCH(LEFT($A$1,2)&amp;$H310&amp;$I310,'Saturation Data'!$B$2:$B$236,0),MATCH(A287,'Saturation Data'!$I$1:$V$1,0))</f>
        <v>1</v>
      </c>
      <c r="D310" s="32">
        <f>INDEX('UEC Data'!$I$2:$W$236,MATCH(LEFT($A$1,2)&amp;$H310&amp;$I310,'UEC Data'!$B$2:$B$236,0),MATCH(A287,'UEC Data'!$I$1:$V$1,0))</f>
        <v>4.1615823314996192E-4</v>
      </c>
      <c r="E310" s="33">
        <f t="shared" si="26"/>
        <v>4.1615823314996192E-4</v>
      </c>
      <c r="F310" s="34">
        <f>E310*C288</f>
        <v>3.2679519467981579E-3</v>
      </c>
      <c r="G310" s="21"/>
      <c r="H310" s="30" t="s">
        <v>18</v>
      </c>
      <c r="I310" s="35" t="s">
        <v>20</v>
      </c>
      <c r="J310" s="31">
        <f>INDEX('Saturation Data'!$I$2:$W$236,MATCH(LEFT($H$1,2)&amp;$H310&amp;$I310,'Saturation Data'!$B$2:$B$236,0),MATCH(H287,'Saturation Data'!$I$1:$V$1,0))</f>
        <v>1</v>
      </c>
      <c r="K310" s="32">
        <f>INDEX('UEC Data'!$I$2:$W$236,MATCH(LEFT($H$1,2)&amp;$H310&amp;$I310,'UEC Data'!$B$2:$B$236,0),MATCH(H287,'UEC Data'!$I$1:$V$1,0))</f>
        <v>3.5806632612581969E-4</v>
      </c>
      <c r="L310" s="33">
        <f t="shared" si="27"/>
        <v>3.5806632612581969E-4</v>
      </c>
      <c r="M310" s="34">
        <f>L310*J288</f>
        <v>5.1088084748944669E-4</v>
      </c>
      <c r="N310" s="21"/>
      <c r="O310" s="30" t="s">
        <v>18</v>
      </c>
      <c r="P310" s="35" t="s">
        <v>20</v>
      </c>
      <c r="Q310" s="31">
        <f>INDEX('Saturation Data'!$I$2:$W$236,MATCH(LEFT($O$1,2)&amp;$H310&amp;$I310,'Saturation Data'!$B$2:$B$236,0),MATCH(O287,'Saturation Data'!$I$1:$V$1,0))</f>
        <v>1</v>
      </c>
      <c r="R310" s="32">
        <f>INDEX('UEC Data'!$I$2:$W$236,MATCH(LEFT($O$1,2)&amp;$H310&amp;$I310,'UEC Data'!$B$2:$B$236,0),MATCH(O287,'UEC Data'!$I$1:$V$1,0))</f>
        <v>4.5972716341806852E-4</v>
      </c>
      <c r="S310" s="33">
        <f t="shared" si="28"/>
        <v>4.5972716341806852E-4</v>
      </c>
      <c r="T310" s="34">
        <f>S310*Q288</f>
        <v>4.5541281920275227E-4</v>
      </c>
      <c r="U310" s="21"/>
      <c r="V310" s="30" t="s">
        <v>18</v>
      </c>
      <c r="W310" s="35" t="s">
        <v>20</v>
      </c>
      <c r="X310" s="31">
        <f>INDEX('Saturation Data'!$I$2:$W$236,MATCH(LEFT($V$1,2)&amp;$H310&amp;$I310,'Saturation Data'!$B$2:$B$236,0),MATCH(V287,'Saturation Data'!$I$1:$V$1,0))</f>
        <v>1</v>
      </c>
      <c r="Y310" s="32">
        <f>INDEX('UEC Data'!$I$2:$W$236,MATCH(LEFT($V$1,2)&amp;$H310&amp;$I310,'UEC Data'!$B$2:$B$236,0),MATCH(V287,'UEC Data'!$I$1:$V$1,0))</f>
        <v>4.1615823314996192E-4</v>
      </c>
      <c r="Z310" s="33">
        <f t="shared" si="29"/>
        <v>4.1615823314996192E-4</v>
      </c>
      <c r="AA310" s="34">
        <f>Z310*X288</f>
        <v>3.276715338574574E-4</v>
      </c>
      <c r="AB310" s="21"/>
      <c r="AC310" s="30" t="s">
        <v>18</v>
      </c>
      <c r="AD310" s="35" t="s">
        <v>20</v>
      </c>
      <c r="AE310" s="31">
        <f>INDEX('Saturation Data'!$I$2:$W$236,MATCH(LEFT($AC$1,2)&amp;$H310&amp;$I310,'Saturation Data'!$B$2:$B$236,0),MATCH(AC287,'Saturation Data'!$I$1:$V$1,0))</f>
        <v>1</v>
      </c>
      <c r="AF310" s="32">
        <f>INDEX('UEC Data'!$I$2:$W$236,MATCH(LEFT($AC$1,2)&amp;$H310&amp;$I310,'UEC Data'!$B$2:$B$236,0),MATCH(AC287,'UEC Data'!$I$1:$V$1,0))</f>
        <v>3.5806632612581969E-4</v>
      </c>
      <c r="AG310" s="33">
        <f t="shared" si="30"/>
        <v>3.5806632612581969E-4</v>
      </c>
      <c r="AH310" s="34">
        <f>AG310*AE288</f>
        <v>1.4762418378464758E-4</v>
      </c>
      <c r="AI310" s="21"/>
    </row>
    <row r="311" spans="1:35" outlineLevel="1" x14ac:dyDescent="0.25">
      <c r="A311" s="30" t="s">
        <v>18</v>
      </c>
      <c r="B311" s="35" t="s">
        <v>21</v>
      </c>
      <c r="C311" s="31">
        <f>INDEX('Saturation Data'!$I$2:$W$236,MATCH(LEFT($A$1,2)&amp;$H311&amp;$I311,'Saturation Data'!$B$2:$B$236,0),MATCH(A287,'Saturation Data'!$I$1:$V$1,0))</f>
        <v>1</v>
      </c>
      <c r="D311" s="32">
        <f>INDEX('UEC Data'!$I$2:$W$236,MATCH(LEFT($A$1,2)&amp;$H311&amp;$I311,'UEC Data'!$B$2:$B$236,0),MATCH(A287,'UEC Data'!$I$1:$V$1,0))</f>
        <v>0.37768267238623826</v>
      </c>
      <c r="E311" s="33">
        <f t="shared" si="26"/>
        <v>0.37768267238623826</v>
      </c>
      <c r="F311" s="34">
        <f>E311*C288</f>
        <v>2.9658161876417299</v>
      </c>
      <c r="G311" s="21"/>
      <c r="H311" s="30" t="s">
        <v>18</v>
      </c>
      <c r="I311" s="35" t="s">
        <v>21</v>
      </c>
      <c r="J311" s="31">
        <f>INDEX('Saturation Data'!$I$2:$W$236,MATCH(LEFT($H$1,2)&amp;$H311&amp;$I311,'Saturation Data'!$B$2:$B$236,0),MATCH(H287,'Saturation Data'!$I$1:$V$1,0))</f>
        <v>1</v>
      </c>
      <c r="K311" s="32">
        <f>INDEX('UEC Data'!$I$2:$W$236,MATCH(LEFT($H$1,2)&amp;$H311&amp;$I311,'UEC Data'!$B$2:$B$236,0),MATCH(H287,'UEC Data'!$I$1:$V$1,0))</f>
        <v>0.32496160395315316</v>
      </c>
      <c r="L311" s="33">
        <f t="shared" si="27"/>
        <v>0.32496160395315316</v>
      </c>
      <c r="M311" s="34">
        <f>L311*J288</f>
        <v>0.46364778678121438</v>
      </c>
      <c r="N311" s="21"/>
      <c r="O311" s="30" t="s">
        <v>18</v>
      </c>
      <c r="P311" s="35" t="s">
        <v>21</v>
      </c>
      <c r="Q311" s="31">
        <f>INDEX('Saturation Data'!$I$2:$W$236,MATCH(LEFT($O$1,2)&amp;$H311&amp;$I311,'Saturation Data'!$B$2:$B$236,0),MATCH(O287,'Saturation Data'!$I$1:$V$1,0))</f>
        <v>1</v>
      </c>
      <c r="R311" s="32">
        <f>INDEX('UEC Data'!$I$2:$W$236,MATCH(LEFT($O$1,2)&amp;$H311&amp;$I311,'UEC Data'!$B$2:$B$236,0),MATCH(O287,'UEC Data'!$I$1:$V$1,0))</f>
        <v>0.41722347371105206</v>
      </c>
      <c r="S311" s="33">
        <f t="shared" si="28"/>
        <v>0.41722347371105206</v>
      </c>
      <c r="T311" s="34">
        <f>S311*Q288</f>
        <v>0.41330800857534827</v>
      </c>
      <c r="U311" s="21"/>
      <c r="V311" s="30" t="s">
        <v>18</v>
      </c>
      <c r="W311" s="35" t="s">
        <v>21</v>
      </c>
      <c r="X311" s="31">
        <f>INDEX('Saturation Data'!$I$2:$W$236,MATCH(LEFT($V$1,2)&amp;$H311&amp;$I311,'Saturation Data'!$B$2:$B$236,0),MATCH(V287,'Saturation Data'!$I$1:$V$1,0))</f>
        <v>1</v>
      </c>
      <c r="Y311" s="32">
        <f>INDEX('UEC Data'!$I$2:$W$236,MATCH(LEFT($V$1,2)&amp;$H311&amp;$I311,'UEC Data'!$B$2:$B$236,0),MATCH(V287,'UEC Data'!$I$1:$V$1,0))</f>
        <v>0.37768267238623826</v>
      </c>
      <c r="Z311" s="33">
        <f t="shared" si="29"/>
        <v>0.37768267238623826</v>
      </c>
      <c r="AA311" s="34">
        <f>Z311*X288</f>
        <v>0.2973769367373949</v>
      </c>
      <c r="AB311" s="21"/>
      <c r="AC311" s="30" t="s">
        <v>18</v>
      </c>
      <c r="AD311" s="35" t="s">
        <v>21</v>
      </c>
      <c r="AE311" s="31">
        <f>INDEX('Saturation Data'!$I$2:$W$236,MATCH(LEFT($AC$1,2)&amp;$H311&amp;$I311,'Saturation Data'!$B$2:$B$236,0),MATCH(AC287,'Saturation Data'!$I$1:$V$1,0))</f>
        <v>1</v>
      </c>
      <c r="AF311" s="32">
        <f>INDEX('UEC Data'!$I$2:$W$236,MATCH(LEFT($AC$1,2)&amp;$H311&amp;$I311,'UEC Data'!$B$2:$B$236,0),MATCH(AC287,'UEC Data'!$I$1:$V$1,0))</f>
        <v>0.32496160395315316</v>
      </c>
      <c r="AG311" s="33">
        <f t="shared" si="30"/>
        <v>0.32496160395315316</v>
      </c>
      <c r="AH311" s="34">
        <f>AG311*AE288</f>
        <v>0.13397571356117235</v>
      </c>
      <c r="AI311" s="21"/>
    </row>
    <row r="312" spans="1:35" outlineLevel="1" x14ac:dyDescent="0.25">
      <c r="A312" s="30" t="s">
        <v>18</v>
      </c>
      <c r="B312" s="35" t="s">
        <v>22</v>
      </c>
      <c r="C312" s="31">
        <f>INDEX('Saturation Data'!$I$2:$W$236,MATCH(LEFT($A$1,2)&amp;$H312&amp;$I312,'Saturation Data'!$B$2:$B$236,0),MATCH(A287,'Saturation Data'!$I$1:$V$1,0))</f>
        <v>1</v>
      </c>
      <c r="D312" s="32">
        <f>INDEX('UEC Data'!$I$2:$W$236,MATCH(LEFT($A$1,2)&amp;$H312&amp;$I312,'UEC Data'!$B$2:$B$236,0),MATCH(A287,'UEC Data'!$I$1:$V$1,0))</f>
        <v>5.644972923913623</v>
      </c>
      <c r="E312" s="33">
        <f t="shared" si="26"/>
        <v>5.644972923913623</v>
      </c>
      <c r="F312" s="34">
        <f>E312*C288</f>
        <v>44.328091545118824</v>
      </c>
      <c r="G312" s="21"/>
      <c r="H312" s="30" t="s">
        <v>18</v>
      </c>
      <c r="I312" s="35" t="s">
        <v>22</v>
      </c>
      <c r="J312" s="31">
        <f>INDEX('Saturation Data'!$I$2:$W$236,MATCH(LEFT($H$1,2)&amp;$H312&amp;$I312,'Saturation Data'!$B$2:$B$236,0),MATCH(H287,'Saturation Data'!$I$1:$V$1,0))</f>
        <v>1</v>
      </c>
      <c r="K312" s="32">
        <f>INDEX('UEC Data'!$I$2:$W$236,MATCH(LEFT($H$1,2)&amp;$H312&amp;$I312,'UEC Data'!$B$2:$B$236,0),MATCH(H287,'UEC Data'!$I$1:$V$1,0))</f>
        <v>4.856986009014304</v>
      </c>
      <c r="L312" s="33">
        <f t="shared" si="27"/>
        <v>4.856986009014304</v>
      </c>
      <c r="M312" s="34">
        <f>L312*J288</f>
        <v>6.929836590268204</v>
      </c>
      <c r="N312" s="21"/>
      <c r="O312" s="30" t="s">
        <v>18</v>
      </c>
      <c r="P312" s="35" t="s">
        <v>22</v>
      </c>
      <c r="Q312" s="31">
        <f>INDEX('Saturation Data'!$I$2:$W$236,MATCH(LEFT($O$1,2)&amp;$H312&amp;$I312,'Saturation Data'!$B$2:$B$236,0),MATCH(O287,'Saturation Data'!$I$1:$V$1,0))</f>
        <v>1</v>
      </c>
      <c r="R312" s="32">
        <f>INDEX('UEC Data'!$I$2:$W$236,MATCH(LEFT($O$1,2)&amp;$H312&amp;$I312,'UEC Data'!$B$2:$B$236,0),MATCH(O287,'UEC Data'!$I$1:$V$1,0))</f>
        <v>6.2359631100881137</v>
      </c>
      <c r="S312" s="33">
        <f t="shared" si="28"/>
        <v>6.2359631100881137</v>
      </c>
      <c r="T312" s="34">
        <f>S312*Q288</f>
        <v>6.1774412442690432</v>
      </c>
      <c r="U312" s="21"/>
      <c r="V312" s="30" t="s">
        <v>18</v>
      </c>
      <c r="W312" s="35" t="s">
        <v>22</v>
      </c>
      <c r="X312" s="31">
        <f>INDEX('Saturation Data'!$I$2:$W$236,MATCH(LEFT($V$1,2)&amp;$H312&amp;$I312,'Saturation Data'!$B$2:$B$236,0),MATCH(V287,'Saturation Data'!$I$1:$V$1,0))</f>
        <v>1</v>
      </c>
      <c r="Y312" s="32">
        <f>INDEX('UEC Data'!$I$2:$W$236,MATCH(LEFT($V$1,2)&amp;$H312&amp;$I312,'UEC Data'!$B$2:$B$236,0),MATCH(V287,'UEC Data'!$I$1:$V$1,0))</f>
        <v>5.644972923913623</v>
      </c>
      <c r="Z312" s="33">
        <f t="shared" si="29"/>
        <v>5.644972923913623</v>
      </c>
      <c r="AA312" s="34">
        <f>Z312*X288</f>
        <v>4.4446962458533363</v>
      </c>
      <c r="AB312" s="21"/>
      <c r="AC312" s="30" t="s">
        <v>18</v>
      </c>
      <c r="AD312" s="35" t="s">
        <v>22</v>
      </c>
      <c r="AE312" s="31">
        <f>INDEX('Saturation Data'!$I$2:$W$236,MATCH(LEFT($AC$1,2)&amp;$H312&amp;$I312,'Saturation Data'!$B$2:$B$236,0),MATCH(AC287,'Saturation Data'!$I$1:$V$1,0))</f>
        <v>1</v>
      </c>
      <c r="AF312" s="32">
        <f>INDEX('UEC Data'!$I$2:$W$236,MATCH(LEFT($AC$1,2)&amp;$H312&amp;$I312,'UEC Data'!$B$2:$B$236,0),MATCH(AC287,'UEC Data'!$I$1:$V$1,0))</f>
        <v>4.856986009014304</v>
      </c>
      <c r="AG312" s="33">
        <f t="shared" si="30"/>
        <v>4.856986009014304</v>
      </c>
      <c r="AH312" s="34">
        <f>AG312*AE288</f>
        <v>2.0024463148825742</v>
      </c>
      <c r="AI312" s="21"/>
    </row>
    <row r="313" spans="1:35" outlineLevel="1" x14ac:dyDescent="0.25">
      <c r="A313" s="30" t="s">
        <v>23</v>
      </c>
      <c r="B313" s="35" t="s">
        <v>19</v>
      </c>
      <c r="C313" s="31">
        <f>INDEX('Saturation Data'!$I$2:$W$236,MATCH(LEFT($A$1,2)&amp;$H313&amp;$I313,'Saturation Data'!$B$2:$B$236,0),MATCH(A287,'Saturation Data'!$I$1:$V$1,0))</f>
        <v>1</v>
      </c>
      <c r="D313" s="32">
        <f>INDEX('UEC Data'!$I$2:$W$236,MATCH(LEFT($A$1,2)&amp;$H313&amp;$I313,'UEC Data'!$B$2:$B$236,0),MATCH(A287,'UEC Data'!$I$1:$V$1,0))</f>
        <v>0.52259341198458353</v>
      </c>
      <c r="E313" s="33">
        <f t="shared" si="26"/>
        <v>0.52259341198458353</v>
      </c>
      <c r="F313" s="34">
        <f>E313*C288</f>
        <v>4.1037519434669099</v>
      </c>
      <c r="G313" s="21"/>
      <c r="H313" s="30" t="s">
        <v>23</v>
      </c>
      <c r="I313" s="35" t="s">
        <v>19</v>
      </c>
      <c r="J313" s="31">
        <f>INDEX('Saturation Data'!$I$2:$W$236,MATCH(LEFT($H$1,2)&amp;$H313&amp;$I313,'Saturation Data'!$B$2:$B$236,0),MATCH(H287,'Saturation Data'!$I$1:$V$1,0))</f>
        <v>1</v>
      </c>
      <c r="K313" s="32">
        <f>INDEX('UEC Data'!$I$2:$W$236,MATCH(LEFT($H$1,2)&amp;$H313&amp;$I313,'UEC Data'!$B$2:$B$236,0),MATCH(H287,'UEC Data'!$I$1:$V$1,0))</f>
        <v>0.44964412134902354</v>
      </c>
      <c r="L313" s="33">
        <f t="shared" si="27"/>
        <v>0.44964412134902354</v>
      </c>
      <c r="M313" s="34">
        <f>L313*J288</f>
        <v>0.64154195193076646</v>
      </c>
      <c r="N313" s="21"/>
      <c r="O313" s="30" t="s">
        <v>23</v>
      </c>
      <c r="P313" s="35" t="s">
        <v>19</v>
      </c>
      <c r="Q313" s="31">
        <f>INDEX('Saturation Data'!$I$2:$W$236,MATCH(LEFT($O$1,2)&amp;$H313&amp;$I313,'Saturation Data'!$B$2:$B$236,0),MATCH(O287,'Saturation Data'!$I$1:$V$1,0))</f>
        <v>1</v>
      </c>
      <c r="R313" s="32">
        <f>INDEX('UEC Data'!$I$2:$W$236,MATCH(LEFT($O$1,2)&amp;$H313&amp;$I313,'UEC Data'!$B$2:$B$236,0),MATCH(O287,'UEC Data'!$I$1:$V$1,0))</f>
        <v>0.57730537996125342</v>
      </c>
      <c r="S313" s="33">
        <f t="shared" si="28"/>
        <v>0.57730537996125342</v>
      </c>
      <c r="T313" s="34">
        <f>S313*Q288</f>
        <v>0.57188761411076827</v>
      </c>
      <c r="U313" s="21"/>
      <c r="V313" s="30" t="s">
        <v>23</v>
      </c>
      <c r="W313" s="35" t="s">
        <v>19</v>
      </c>
      <c r="X313" s="31">
        <f>INDEX('Saturation Data'!$I$2:$W$236,MATCH(LEFT($V$1,2)&amp;$H313&amp;$I313,'Saturation Data'!$B$2:$B$236,0),MATCH(V287,'Saturation Data'!$I$1:$V$1,0))</f>
        <v>1</v>
      </c>
      <c r="Y313" s="32">
        <f>INDEX('UEC Data'!$I$2:$W$236,MATCH(LEFT($V$1,2)&amp;$H313&amp;$I313,'UEC Data'!$B$2:$B$236,0),MATCH(V287,'UEC Data'!$I$1:$V$1,0))</f>
        <v>0.52259341198458353</v>
      </c>
      <c r="Z313" s="33">
        <f t="shared" si="29"/>
        <v>0.52259341198458353</v>
      </c>
      <c r="AA313" s="34">
        <f>Z313*X288</f>
        <v>0.41147566297717575</v>
      </c>
      <c r="AB313" s="21"/>
      <c r="AC313" s="30" t="s">
        <v>23</v>
      </c>
      <c r="AD313" s="35" t="s">
        <v>19</v>
      </c>
      <c r="AE313" s="31">
        <f>INDEX('Saturation Data'!$I$2:$W$236,MATCH(LEFT($AC$1,2)&amp;$H313&amp;$I313,'Saturation Data'!$B$2:$B$236,0),MATCH(AC287,'Saturation Data'!$I$1:$V$1,0))</f>
        <v>1</v>
      </c>
      <c r="AF313" s="32">
        <f>INDEX('UEC Data'!$I$2:$W$236,MATCH(LEFT($AC$1,2)&amp;$H313&amp;$I313,'UEC Data'!$B$2:$B$236,0),MATCH(AC287,'UEC Data'!$I$1:$V$1,0))</f>
        <v>0.44964412134902354</v>
      </c>
      <c r="AG313" s="33">
        <f t="shared" si="30"/>
        <v>0.44964412134902354</v>
      </c>
      <c r="AH313" s="34">
        <f>AG313*AE288</f>
        <v>0.185380030358929</v>
      </c>
      <c r="AI313" s="21"/>
    </row>
    <row r="314" spans="1:35" outlineLevel="1" x14ac:dyDescent="0.25">
      <c r="A314" s="30" t="s">
        <v>23</v>
      </c>
      <c r="B314" s="35" t="s">
        <v>24</v>
      </c>
      <c r="C314" s="31">
        <f>INDEX('Saturation Data'!$I$2:$W$236,MATCH(LEFT($A$1,2)&amp;$H314&amp;$I314,'Saturation Data'!$B$2:$B$236,0),MATCH(A287,'Saturation Data'!$I$1:$V$1,0))</f>
        <v>1</v>
      </c>
      <c r="D314" s="32">
        <f>INDEX('UEC Data'!$I$2:$W$236,MATCH(LEFT($A$1,2)&amp;$H314&amp;$I314,'UEC Data'!$B$2:$B$236,0),MATCH(A287,'UEC Data'!$I$1:$V$1,0))</f>
        <v>0.11410147081046097</v>
      </c>
      <c r="E314" s="33">
        <f t="shared" si="26"/>
        <v>0.11410147081046097</v>
      </c>
      <c r="F314" s="34">
        <f>E314*C288</f>
        <v>0.89600083325328117</v>
      </c>
      <c r="G314" s="21"/>
      <c r="H314" s="30" t="s">
        <v>23</v>
      </c>
      <c r="I314" s="35" t="s">
        <v>24</v>
      </c>
      <c r="J314" s="31">
        <f>INDEX('Saturation Data'!$I$2:$W$236,MATCH(LEFT($H$1,2)&amp;$H314&amp;$I314,'Saturation Data'!$B$2:$B$236,0),MATCH(H287,'Saturation Data'!$I$1:$V$1,0))</f>
        <v>1</v>
      </c>
      <c r="K314" s="32">
        <f>INDEX('UEC Data'!$I$2:$W$236,MATCH(LEFT($H$1,2)&amp;$H314&amp;$I314,'UEC Data'!$B$2:$B$236,0),MATCH(H287,'UEC Data'!$I$1:$V$1,0))</f>
        <v>9.817394251559082E-2</v>
      </c>
      <c r="L314" s="33">
        <f t="shared" si="27"/>
        <v>9.817394251559082E-2</v>
      </c>
      <c r="M314" s="34">
        <f>L314*J288</f>
        <v>0.14007233658749974</v>
      </c>
      <c r="N314" s="21"/>
      <c r="O314" s="30" t="s">
        <v>23</v>
      </c>
      <c r="P314" s="35" t="s">
        <v>24</v>
      </c>
      <c r="Q314" s="31">
        <f>INDEX('Saturation Data'!$I$2:$W$236,MATCH(LEFT($O$1,2)&amp;$H314&amp;$I314,'Saturation Data'!$B$2:$B$236,0),MATCH(O287,'Saturation Data'!$I$1:$V$1,0))</f>
        <v>1</v>
      </c>
      <c r="R314" s="32">
        <f>INDEX('UEC Data'!$I$2:$W$236,MATCH(LEFT($O$1,2)&amp;$H314&amp;$I314,'UEC Data'!$B$2:$B$236,0),MATCH(O287,'UEC Data'!$I$1:$V$1,0))</f>
        <v>0.12604711703161356</v>
      </c>
      <c r="S314" s="33">
        <f t="shared" si="28"/>
        <v>0.12604711703161356</v>
      </c>
      <c r="T314" s="34">
        <f>S314*Q288</f>
        <v>0.1248642183614993</v>
      </c>
      <c r="U314" s="21"/>
      <c r="V314" s="30" t="s">
        <v>23</v>
      </c>
      <c r="W314" s="35" t="s">
        <v>24</v>
      </c>
      <c r="X314" s="31">
        <f>INDEX('Saturation Data'!$I$2:$W$236,MATCH(LEFT($V$1,2)&amp;$H314&amp;$I314,'Saturation Data'!$B$2:$B$236,0),MATCH(V287,'Saturation Data'!$I$1:$V$1,0))</f>
        <v>1</v>
      </c>
      <c r="Y314" s="32">
        <f>INDEX('UEC Data'!$I$2:$W$236,MATCH(LEFT($V$1,2)&amp;$H314&amp;$I314,'UEC Data'!$B$2:$B$236,0),MATCH(V287,'UEC Data'!$I$1:$V$1,0))</f>
        <v>0.11410147081046097</v>
      </c>
      <c r="Z314" s="33">
        <f t="shared" si="29"/>
        <v>0.11410147081046097</v>
      </c>
      <c r="AA314" s="34">
        <f>Z314*X288</f>
        <v>8.9840356329999649E-2</v>
      </c>
      <c r="AB314" s="21"/>
      <c r="AC314" s="30" t="s">
        <v>23</v>
      </c>
      <c r="AD314" s="35" t="s">
        <v>24</v>
      </c>
      <c r="AE314" s="31">
        <f>INDEX('Saturation Data'!$I$2:$W$236,MATCH(LEFT($AC$1,2)&amp;$H314&amp;$I314,'Saturation Data'!$B$2:$B$236,0),MATCH(AC287,'Saturation Data'!$I$1:$V$1,0))</f>
        <v>1</v>
      </c>
      <c r="AF314" s="32">
        <f>INDEX('UEC Data'!$I$2:$W$236,MATCH(LEFT($AC$1,2)&amp;$H314&amp;$I314,'UEC Data'!$B$2:$B$236,0),MATCH(AC287,'UEC Data'!$I$1:$V$1,0))</f>
        <v>9.817394251559082E-2</v>
      </c>
      <c r="AG314" s="33">
        <f t="shared" si="30"/>
        <v>9.817394251559082E-2</v>
      </c>
      <c r="AH314" s="34">
        <f>AG314*AE288</f>
        <v>4.0475317211740303E-2</v>
      </c>
      <c r="AI314" s="21"/>
    </row>
    <row r="315" spans="1:35" outlineLevel="1" x14ac:dyDescent="0.25">
      <c r="A315" s="30" t="s">
        <v>23</v>
      </c>
      <c r="B315" s="35" t="s">
        <v>22</v>
      </c>
      <c r="C315" s="31">
        <f>INDEX('Saturation Data'!$I$2:$W$236,MATCH(LEFT($A$1,2)&amp;$H315&amp;$I315,'Saturation Data'!$B$2:$B$236,0),MATCH(A287,'Saturation Data'!$I$1:$V$1,0))</f>
        <v>1</v>
      </c>
      <c r="D315" s="32">
        <f>INDEX('UEC Data'!$I$2:$W$236,MATCH(LEFT($A$1,2)&amp;$H315&amp;$I315,'UEC Data'!$B$2:$B$236,0),MATCH(A287,'UEC Data'!$I$1:$V$1,0))</f>
        <v>0.47187811447104694</v>
      </c>
      <c r="E315" s="33">
        <f t="shared" si="26"/>
        <v>0.47187811447104694</v>
      </c>
      <c r="F315" s="34">
        <f>E315*C288</f>
        <v>3.7055016097240534</v>
      </c>
      <c r="G315" s="21"/>
      <c r="H315" s="30" t="s">
        <v>23</v>
      </c>
      <c r="I315" s="35" t="s">
        <v>22</v>
      </c>
      <c r="J315" s="31">
        <f>INDEX('Saturation Data'!$I$2:$W$236,MATCH(LEFT($H$1,2)&amp;$H315&amp;$I315,'Saturation Data'!$B$2:$B$236,0),MATCH(H287,'Saturation Data'!$I$1:$V$1,0))</f>
        <v>1</v>
      </c>
      <c r="K315" s="32">
        <f>INDEX('UEC Data'!$I$2:$W$236,MATCH(LEFT($H$1,2)&amp;$H315&amp;$I315,'UEC Data'!$B$2:$B$236,0),MATCH(H287,'UEC Data'!$I$1:$V$1,0))</f>
        <v>0.40600821843392654</v>
      </c>
      <c r="L315" s="33">
        <f t="shared" si="27"/>
        <v>0.40600821843392654</v>
      </c>
      <c r="M315" s="34">
        <f>L315*J288</f>
        <v>0.57928324331822134</v>
      </c>
      <c r="N315" s="21"/>
      <c r="O315" s="30" t="s">
        <v>23</v>
      </c>
      <c r="P315" s="35" t="s">
        <v>22</v>
      </c>
      <c r="Q315" s="31">
        <f>INDEX('Saturation Data'!$I$2:$W$236,MATCH(LEFT($O$1,2)&amp;$H315&amp;$I315,'Saturation Data'!$B$2:$B$236,0),MATCH(O287,'Saturation Data'!$I$1:$V$1,0))</f>
        <v>1</v>
      </c>
      <c r="R315" s="32">
        <f>INDEX('UEC Data'!$I$2:$W$236,MATCH(LEFT($O$1,2)&amp;$H315&amp;$I315,'UEC Data'!$B$2:$B$236,0),MATCH(O287,'UEC Data'!$I$1:$V$1,0))</f>
        <v>0.52128053649888695</v>
      </c>
      <c r="S315" s="33">
        <f t="shared" si="28"/>
        <v>0.52128053649888695</v>
      </c>
      <c r="T315" s="34">
        <f>S315*Q288</f>
        <v>0.51638854001453793</v>
      </c>
      <c r="U315" s="21"/>
      <c r="V315" s="30" t="s">
        <v>23</v>
      </c>
      <c r="W315" s="35" t="s">
        <v>22</v>
      </c>
      <c r="X315" s="31">
        <f>INDEX('Saturation Data'!$I$2:$W$236,MATCH(LEFT($V$1,2)&amp;$H315&amp;$I315,'Saturation Data'!$B$2:$B$236,0),MATCH(V287,'Saturation Data'!$I$1:$V$1,0))</f>
        <v>1</v>
      </c>
      <c r="Y315" s="32">
        <f>INDEX('UEC Data'!$I$2:$W$236,MATCH(LEFT($V$1,2)&amp;$H315&amp;$I315,'UEC Data'!$B$2:$B$236,0),MATCH(V287,'UEC Data'!$I$1:$V$1,0))</f>
        <v>0.47187811447104694</v>
      </c>
      <c r="Z315" s="33">
        <f t="shared" si="29"/>
        <v>0.47187811447104694</v>
      </c>
      <c r="AA315" s="34">
        <f>Z315*X288</f>
        <v>0.37154383416169351</v>
      </c>
      <c r="AB315" s="21"/>
      <c r="AC315" s="30" t="s">
        <v>23</v>
      </c>
      <c r="AD315" s="35" t="s">
        <v>22</v>
      </c>
      <c r="AE315" s="31">
        <f>INDEX('Saturation Data'!$I$2:$W$236,MATCH(LEFT($AC$1,2)&amp;$H315&amp;$I315,'Saturation Data'!$B$2:$B$236,0),MATCH(AC287,'Saturation Data'!$I$1:$V$1,0))</f>
        <v>1</v>
      </c>
      <c r="AF315" s="32">
        <f>INDEX('UEC Data'!$I$2:$W$236,MATCH(LEFT($AC$1,2)&amp;$H315&amp;$I315,'UEC Data'!$B$2:$B$236,0),MATCH(AC287,'UEC Data'!$I$1:$V$1,0))</f>
        <v>0.40600821843392654</v>
      </c>
      <c r="AG315" s="33">
        <f t="shared" si="30"/>
        <v>0.40600821843392654</v>
      </c>
      <c r="AH315" s="34">
        <f>AG315*AE288</f>
        <v>0.16738974732604814</v>
      </c>
      <c r="AI315" s="21"/>
    </row>
    <row r="316" spans="1:35" outlineLevel="1" x14ac:dyDescent="0.25">
      <c r="A316" s="30" t="s">
        <v>25</v>
      </c>
      <c r="B316" s="35" t="s">
        <v>26</v>
      </c>
      <c r="C316" s="31">
        <f>INDEX('Saturation Data'!$I$2:$W$236,MATCH(LEFT($A$1,2)&amp;$H316&amp;$I316,'Saturation Data'!$B$2:$B$236,0),MATCH(A287,'Saturation Data'!$I$1:$V$1,0))</f>
        <v>0.16</v>
      </c>
      <c r="D316" s="32">
        <f>INDEX('UEC Data'!$I$2:$W$236,MATCH(LEFT($A$1,2)&amp;$H316&amp;$I316,'UEC Data'!$B$2:$B$236,0),MATCH(A287,'UEC Data'!$I$1:$V$1,0))</f>
        <v>1.71066325136612</v>
      </c>
      <c r="E316" s="33">
        <f t="shared" si="26"/>
        <v>0.27370612021857921</v>
      </c>
      <c r="F316" s="34">
        <f>E316*C288</f>
        <v>2.1493229670084646</v>
      </c>
      <c r="G316" s="21"/>
      <c r="H316" s="30" t="s">
        <v>25</v>
      </c>
      <c r="I316" s="35" t="s">
        <v>26</v>
      </c>
      <c r="J316" s="31">
        <f>INDEX('Saturation Data'!$I$2:$W$236,MATCH(LEFT($H$1,2)&amp;$H316&amp;$I316,'Saturation Data'!$B$2:$B$236,0),MATCH(H287,'Saturation Data'!$I$1:$V$1,0))</f>
        <v>0.16</v>
      </c>
      <c r="K316" s="32">
        <f>INDEX('UEC Data'!$I$2:$W$236,MATCH(LEFT($H$1,2)&amp;$H316&amp;$I316,'UEC Data'!$B$2:$B$236,0),MATCH(H287,'UEC Data'!$I$1:$V$1,0))</f>
        <v>1.0663874813710879</v>
      </c>
      <c r="L316" s="33">
        <f t="shared" si="27"/>
        <v>0.17062199701937406</v>
      </c>
      <c r="M316" s="34">
        <f>L316*J288</f>
        <v>0.24343956434197103</v>
      </c>
      <c r="N316" s="21"/>
      <c r="O316" s="30" t="s">
        <v>25</v>
      </c>
      <c r="P316" s="35" t="s">
        <v>26</v>
      </c>
      <c r="Q316" s="31">
        <f>INDEX('Saturation Data'!$I$2:$W$236,MATCH(LEFT($O$1,2)&amp;$H316&amp;$I316,'Saturation Data'!$B$2:$B$236,0),MATCH(O287,'Saturation Data'!$I$1:$V$1,0))</f>
        <v>0.16</v>
      </c>
      <c r="R316" s="32">
        <f>INDEX('UEC Data'!$I$2:$W$236,MATCH(LEFT($O$1,2)&amp;$H316&amp;$I316,'UEC Data'!$B$2:$B$236,0),MATCH(O287,'UEC Data'!$I$1:$V$1,0))</f>
        <v>2.3460524590163931</v>
      </c>
      <c r="S316" s="33">
        <f t="shared" si="28"/>
        <v>0.37536839344262291</v>
      </c>
      <c r="T316" s="34">
        <f>S316*Q288</f>
        <v>0.37184572046236869</v>
      </c>
      <c r="U316" s="21"/>
      <c r="V316" s="30" t="s">
        <v>25</v>
      </c>
      <c r="W316" s="35" t="s">
        <v>26</v>
      </c>
      <c r="X316" s="31">
        <f>INDEX('Saturation Data'!$I$2:$W$236,MATCH(LEFT($V$1,2)&amp;$H316&amp;$I316,'Saturation Data'!$B$2:$B$236,0),MATCH(V287,'Saturation Data'!$I$1:$V$1,0))</f>
        <v>0.16</v>
      </c>
      <c r="Y316" s="32">
        <f>INDEX('UEC Data'!$I$2:$W$236,MATCH(LEFT($V$1,2)&amp;$H316&amp;$I316,'UEC Data'!$B$2:$B$236,0),MATCH(V287,'UEC Data'!$I$1:$V$1,0))</f>
        <v>2.0039198087431691</v>
      </c>
      <c r="Z316" s="33">
        <f t="shared" si="29"/>
        <v>0.32062716939890706</v>
      </c>
      <c r="AA316" s="34">
        <f>Z316*X288</f>
        <v>0.25245300470952442</v>
      </c>
      <c r="AB316" s="21"/>
      <c r="AC316" s="30" t="s">
        <v>25</v>
      </c>
      <c r="AD316" s="35" t="s">
        <v>26</v>
      </c>
      <c r="AE316" s="31">
        <f>INDEX('Saturation Data'!$I$2:$W$236,MATCH(LEFT($AC$1,2)&amp;$H316&amp;$I316,'Saturation Data'!$B$2:$B$236,0),MATCH(AC287,'Saturation Data'!$I$1:$V$1,0))</f>
        <v>0.16</v>
      </c>
      <c r="AF316" s="32">
        <f>INDEX('UEC Data'!$I$2:$W$236,MATCH(LEFT($AC$1,2)&amp;$H316&amp;$I316,'UEC Data'!$B$2:$B$236,0),MATCH(AC287,'UEC Data'!$I$1:$V$1,0))</f>
        <v>1.6529005961251853</v>
      </c>
      <c r="AG316" s="33">
        <f t="shared" si="30"/>
        <v>0.26446409538002963</v>
      </c>
      <c r="AH316" s="34">
        <f>AG316*AE288</f>
        <v>0.10903369954733881</v>
      </c>
      <c r="AI316" s="21"/>
    </row>
    <row r="317" spans="1:35" outlineLevel="1" x14ac:dyDescent="0.25">
      <c r="A317" s="30" t="s">
        <v>25</v>
      </c>
      <c r="B317" s="35" t="s">
        <v>27</v>
      </c>
      <c r="C317" s="31">
        <f>INDEX('Saturation Data'!$I$2:$W$236,MATCH(LEFT($A$1,2)&amp;$H317&amp;$I317,'Saturation Data'!$B$2:$B$236,0),MATCH(A287,'Saturation Data'!$I$1:$V$1,0))</f>
        <v>0.83055975794251102</v>
      </c>
      <c r="D317" s="32">
        <f>INDEX('UEC Data'!$I$2:$W$236,MATCH(LEFT($A$1,2)&amp;$H317&amp;$I317,'UEC Data'!$B$2:$B$236,0),MATCH(A287,'UEC Data'!$I$1:$V$1,0))</f>
        <v>0.86508139784946225</v>
      </c>
      <c r="E317" s="33">
        <f t="shared" si="26"/>
        <v>0.71850179639841849</v>
      </c>
      <c r="F317" s="34">
        <f>E317*C288</f>
        <v>5.6421552123229937</v>
      </c>
      <c r="G317" s="21"/>
      <c r="H317" s="30" t="s">
        <v>25</v>
      </c>
      <c r="I317" s="35" t="s">
        <v>27</v>
      </c>
      <c r="J317" s="31">
        <f>INDEX('Saturation Data'!$I$2:$W$236,MATCH(LEFT($H$1,2)&amp;$H317&amp;$I317,'Saturation Data'!$B$2:$B$236,0),MATCH(H287,'Saturation Data'!$I$1:$V$1,0))</f>
        <v>0.83055975794251102</v>
      </c>
      <c r="K317" s="32">
        <f>INDEX('UEC Data'!$I$2:$W$236,MATCH(LEFT($H$1,2)&amp;$H317&amp;$I317,'UEC Data'!$B$2:$B$236,0),MATCH(H287,'UEC Data'!$I$1:$V$1,0))</f>
        <v>0.58982822580645156</v>
      </c>
      <c r="L317" s="33">
        <f t="shared" si="27"/>
        <v>0.48988758845346714</v>
      </c>
      <c r="M317" s="34">
        <f>L317*J288</f>
        <v>0.69896041069141357</v>
      </c>
      <c r="N317" s="21"/>
      <c r="O317" s="30" t="s">
        <v>25</v>
      </c>
      <c r="P317" s="35" t="s">
        <v>27</v>
      </c>
      <c r="Q317" s="31">
        <f>INDEX('Saturation Data'!$I$2:$W$236,MATCH(LEFT($O$1,2)&amp;$H317&amp;$I317,'Saturation Data'!$B$2:$B$236,0),MATCH(O287,'Saturation Data'!$I$1:$V$1,0))</f>
        <v>0.83055975794251102</v>
      </c>
      <c r="R317" s="32">
        <f>INDEX('UEC Data'!$I$2:$W$236,MATCH(LEFT($O$1,2)&amp;$H317&amp;$I317,'UEC Data'!$B$2:$B$236,0),MATCH(O287,'UEC Data'!$I$1:$V$1,0))</f>
        <v>0.87589491532258046</v>
      </c>
      <c r="S317" s="33">
        <f t="shared" si="28"/>
        <v>0.72748306885339864</v>
      </c>
      <c r="T317" s="34">
        <f>S317*Q288</f>
        <v>0.72065594916242226</v>
      </c>
      <c r="U317" s="21"/>
      <c r="V317" s="30" t="s">
        <v>25</v>
      </c>
      <c r="W317" s="35" t="s">
        <v>27</v>
      </c>
      <c r="X317" s="31">
        <f>INDEX('Saturation Data'!$I$2:$W$236,MATCH(LEFT($V$1,2)&amp;$H317&amp;$I317,'Saturation Data'!$B$2:$B$236,0),MATCH(V287,'Saturation Data'!$I$1:$V$1,0))</f>
        <v>0.83055975794251102</v>
      </c>
      <c r="Y317" s="32">
        <f>INDEX('UEC Data'!$I$2:$W$236,MATCH(LEFT($V$1,2)&amp;$H317&amp;$I317,'UEC Data'!$B$2:$B$236,0),MATCH(V287,'UEC Data'!$I$1:$V$1,0))</f>
        <v>0.74072594690860205</v>
      </c>
      <c r="Z317" s="33">
        <f t="shared" si="29"/>
        <v>0.61521716316614583</v>
      </c>
      <c r="AA317" s="34">
        <f>Z317*X288</f>
        <v>0.48440505426079689</v>
      </c>
      <c r="AB317" s="21"/>
      <c r="AC317" s="30" t="s">
        <v>25</v>
      </c>
      <c r="AD317" s="35" t="s">
        <v>27</v>
      </c>
      <c r="AE317" s="31">
        <f>INDEX('Saturation Data'!$I$2:$W$236,MATCH(LEFT($AC$1,2)&amp;$H317&amp;$I317,'Saturation Data'!$B$2:$B$236,0),MATCH(AC287,'Saturation Data'!$I$1:$V$1,0))</f>
        <v>0.83055975794251102</v>
      </c>
      <c r="AF317" s="32">
        <f>INDEX('UEC Data'!$I$2:$W$236,MATCH(LEFT($AC$1,2)&amp;$H317&amp;$I317,'UEC Data'!$B$2:$B$236,0),MATCH(AC287,'UEC Data'!$I$1:$V$1,0))</f>
        <v>0.52057090909090908</v>
      </c>
      <c r="AG317" s="33">
        <f t="shared" si="30"/>
        <v>0.43236524824645833</v>
      </c>
      <c r="AH317" s="34">
        <f>AG317*AE288</f>
        <v>0.17825626765808128</v>
      </c>
      <c r="AI317" s="21"/>
    </row>
    <row r="318" spans="1:35" outlineLevel="1" x14ac:dyDescent="0.25">
      <c r="A318" s="30" t="s">
        <v>25</v>
      </c>
      <c r="B318" s="35" t="s">
        <v>28</v>
      </c>
      <c r="C318" s="31">
        <f>INDEX('Saturation Data'!$I$2:$W$236,MATCH(LEFT($A$1,2)&amp;$H318&amp;$I318,'Saturation Data'!$B$2:$B$236,0),MATCH(A287,'Saturation Data'!$I$1:$V$1,0))</f>
        <v>0.94899999999999995</v>
      </c>
      <c r="D318" s="32">
        <f>INDEX('UEC Data'!$I$2:$W$236,MATCH(LEFT($A$1,2)&amp;$H318&amp;$I318,'UEC Data'!$B$2:$B$236,0),MATCH(A287,'UEC Data'!$I$1:$V$1,0))</f>
        <v>16.947599999999998</v>
      </c>
      <c r="E318" s="33">
        <f t="shared" si="26"/>
        <v>16.083272399999998</v>
      </c>
      <c r="F318" s="34">
        <f>E318*C288</f>
        <v>126.29657943478773</v>
      </c>
      <c r="G318" s="21"/>
      <c r="H318" s="30" t="s">
        <v>25</v>
      </c>
      <c r="I318" s="35" t="s">
        <v>28</v>
      </c>
      <c r="J318" s="31">
        <f>INDEX('Saturation Data'!$I$2:$W$236,MATCH(LEFT($H$1,2)&amp;$H318&amp;$I318,'Saturation Data'!$B$2:$B$236,0),MATCH(H287,'Saturation Data'!$I$1:$V$1,0))</f>
        <v>0.94899999999999995</v>
      </c>
      <c r="K318" s="32">
        <f>INDEX('UEC Data'!$I$2:$W$236,MATCH(LEFT($H$1,2)&amp;$H318&amp;$I318,'UEC Data'!$B$2:$B$236,0),MATCH(H287,'UEC Data'!$I$1:$V$1,0))</f>
        <v>11.555181818181817</v>
      </c>
      <c r="L318" s="33">
        <f t="shared" si="27"/>
        <v>10.965867545454543</v>
      </c>
      <c r="M318" s="34">
        <f>L318*J288</f>
        <v>15.645849096433267</v>
      </c>
      <c r="N318" s="21"/>
      <c r="O318" s="30" t="s">
        <v>25</v>
      </c>
      <c r="P318" s="35" t="s">
        <v>28</v>
      </c>
      <c r="Q318" s="31">
        <f>INDEX('Saturation Data'!$I$2:$W$236,MATCH(LEFT($O$1,2)&amp;$H318&amp;$I318,'Saturation Data'!$B$2:$B$236,0),MATCH(O287,'Saturation Data'!$I$1:$V$1,0))</f>
        <v>0.94899999999999995</v>
      </c>
      <c r="R318" s="32">
        <f>INDEX('UEC Data'!$I$2:$W$236,MATCH(LEFT($O$1,2)&amp;$H318&amp;$I318,'UEC Data'!$B$2:$B$236,0),MATCH(O287,'UEC Data'!$I$1:$V$1,0))</f>
        <v>17.088829999999998</v>
      </c>
      <c r="S318" s="33">
        <f t="shared" si="28"/>
        <v>16.217299669999996</v>
      </c>
      <c r="T318" s="34">
        <f>S318*Q288</f>
        <v>16.065107198928434</v>
      </c>
      <c r="U318" s="21"/>
      <c r="V318" s="30" t="s">
        <v>25</v>
      </c>
      <c r="W318" s="35" t="s">
        <v>28</v>
      </c>
      <c r="X318" s="31">
        <f>INDEX('Saturation Data'!$I$2:$W$236,MATCH(LEFT($V$1,2)&amp;$H318&amp;$I318,'Saturation Data'!$B$2:$B$236,0),MATCH(V287,'Saturation Data'!$I$1:$V$1,0))</f>
        <v>0.94899999999999995</v>
      </c>
      <c r="Y318" s="32">
        <f>INDEX('UEC Data'!$I$2:$W$236,MATCH(LEFT($V$1,2)&amp;$H318&amp;$I318,'UEC Data'!$B$2:$B$236,0),MATCH(V287,'UEC Data'!$I$1:$V$1,0))</f>
        <v>14.5113825</v>
      </c>
      <c r="Z318" s="33">
        <f t="shared" si="29"/>
        <v>13.7713019925</v>
      </c>
      <c r="AA318" s="34">
        <f>Z318*X288</f>
        <v>10.843143995833612</v>
      </c>
      <c r="AB318" s="21"/>
      <c r="AC318" s="30" t="s">
        <v>25</v>
      </c>
      <c r="AD318" s="35" t="s">
        <v>28</v>
      </c>
      <c r="AE318" s="31">
        <f>INDEX('Saturation Data'!$I$2:$W$236,MATCH(LEFT($AC$1,2)&amp;$H318&amp;$I318,'Saturation Data'!$B$2:$B$236,0),MATCH(AC287,'Saturation Data'!$I$1:$V$1,0))</f>
        <v>0.94899999999999995</v>
      </c>
      <c r="AF318" s="32">
        <f>INDEX('UEC Data'!$I$2:$W$236,MATCH(LEFT($AC$1,2)&amp;$H318&amp;$I318,'UEC Data'!$B$2:$B$236,0),MATCH(AC287,'UEC Data'!$I$1:$V$1,0))</f>
        <v>11.747768181818181</v>
      </c>
      <c r="AG318" s="33">
        <f t="shared" si="30"/>
        <v>11.148632004545453</v>
      </c>
      <c r="AH318" s="34">
        <f>AG318*AE288</f>
        <v>4.5963766484092874</v>
      </c>
      <c r="AI318" s="21"/>
    </row>
    <row r="319" spans="1:35" outlineLevel="1" x14ac:dyDescent="0.25">
      <c r="A319" s="30" t="s">
        <v>25</v>
      </c>
      <c r="B319" s="35" t="s">
        <v>29</v>
      </c>
      <c r="C319" s="31">
        <f>INDEX('Saturation Data'!$I$2:$W$236,MATCH(LEFT($A$1,2)&amp;$H319&amp;$I319,'Saturation Data'!$B$2:$B$236,0),MATCH(A287,'Saturation Data'!$I$1:$V$1,0))</f>
        <v>0.3163333333333333</v>
      </c>
      <c r="D319" s="32">
        <f>INDEX('UEC Data'!$I$2:$W$236,MATCH(LEFT($A$1,2)&amp;$H319&amp;$I319,'UEC Data'!$B$2:$B$236,0),MATCH(A287,'UEC Data'!$I$1:$V$1,0))</f>
        <v>16.186666666666667</v>
      </c>
      <c r="E319" s="33">
        <f t="shared" si="26"/>
        <v>5.1203822222222222</v>
      </c>
      <c r="F319" s="34">
        <f>E319*C288</f>
        <v>40.208655551053397</v>
      </c>
      <c r="G319" s="21"/>
      <c r="H319" s="30" t="s">
        <v>25</v>
      </c>
      <c r="I319" s="35" t="s">
        <v>29</v>
      </c>
      <c r="J319" s="31">
        <f>INDEX('Saturation Data'!$I$2:$W$236,MATCH(LEFT($H$1,2)&amp;$H319&amp;$I319,'Saturation Data'!$B$2:$B$236,0),MATCH(H287,'Saturation Data'!$I$1:$V$1,0))</f>
        <v>0.94899999999999995</v>
      </c>
      <c r="K319" s="32">
        <f>INDEX('UEC Data'!$I$2:$W$236,MATCH(LEFT($H$1,2)&amp;$H319&amp;$I319,'UEC Data'!$B$2:$B$236,0),MATCH(H287,'UEC Data'!$I$1:$V$1,0))</f>
        <v>11.036363636363637</v>
      </c>
      <c r="L319" s="33">
        <f t="shared" si="27"/>
        <v>10.473509090909092</v>
      </c>
      <c r="M319" s="34">
        <f>L319*J288</f>
        <v>14.943363310494302</v>
      </c>
      <c r="N319" s="21"/>
      <c r="O319" s="30" t="s">
        <v>25</v>
      </c>
      <c r="P319" s="35" t="s">
        <v>29</v>
      </c>
      <c r="Q319" s="31">
        <f>INDEX('Saturation Data'!$I$2:$W$236,MATCH(LEFT($O$1,2)&amp;$H319&amp;$I319,'Saturation Data'!$B$2:$B$236,0),MATCH(O287,'Saturation Data'!$I$1:$V$1,0))</f>
        <v>0.3163333333333333</v>
      </c>
      <c r="R319" s="32">
        <f>INDEX('UEC Data'!$I$2:$W$236,MATCH(LEFT($O$1,2)&amp;$H319&amp;$I319,'UEC Data'!$B$2:$B$236,0),MATCH(O287,'UEC Data'!$I$1:$V$1,0))</f>
        <v>16.388999999999999</v>
      </c>
      <c r="S319" s="33">
        <f t="shared" si="28"/>
        <v>5.1843869999999992</v>
      </c>
      <c r="T319" s="34">
        <f>S319*Q288</f>
        <v>5.1357337294446754</v>
      </c>
      <c r="U319" s="21"/>
      <c r="V319" s="30" t="s">
        <v>25</v>
      </c>
      <c r="W319" s="35" t="s">
        <v>29</v>
      </c>
      <c r="X319" s="31">
        <f>INDEX('Saturation Data'!$I$2:$W$236,MATCH(LEFT($V$1,2)&amp;$H319&amp;$I319,'Saturation Data'!$B$2:$B$236,0),MATCH(V287,'Saturation Data'!$I$1:$V$1,0))</f>
        <v>0.3163333333333333</v>
      </c>
      <c r="Y319" s="32">
        <f>INDEX('UEC Data'!$I$2:$W$236,MATCH(LEFT($V$1,2)&amp;$H319&amp;$I319,'UEC Data'!$B$2:$B$236,0),MATCH(V287,'UEC Data'!$I$1:$V$1,0))</f>
        <v>13.859833333333333</v>
      </c>
      <c r="Z319" s="33">
        <f t="shared" si="29"/>
        <v>4.3843272777777766</v>
      </c>
      <c r="AA319" s="34">
        <f>Z319*X288</f>
        <v>3.4520985759876859</v>
      </c>
      <c r="AB319" s="21"/>
      <c r="AC319" s="30" t="s">
        <v>25</v>
      </c>
      <c r="AD319" s="35" t="s">
        <v>29</v>
      </c>
      <c r="AE319" s="31">
        <f>INDEX('Saturation Data'!$I$2:$W$236,MATCH(LEFT($AC$1,2)&amp;$H319&amp;$I319,'Saturation Data'!$B$2:$B$236,0),MATCH(AC287,'Saturation Data'!$I$1:$V$1,0))</f>
        <v>0.94899999999999995</v>
      </c>
      <c r="AF319" s="32">
        <f>INDEX('UEC Data'!$I$2:$W$236,MATCH(LEFT($AC$1,2)&amp;$H319&amp;$I319,'UEC Data'!$B$2:$B$236,0),MATCH(AC287,'UEC Data'!$I$1:$V$1,0))</f>
        <v>11.257090909090907</v>
      </c>
      <c r="AG319" s="33">
        <f t="shared" si="30"/>
        <v>10.68297927272727</v>
      </c>
      <c r="AH319" s="34">
        <f>AG319*AE288</f>
        <v>4.4043965613524669</v>
      </c>
      <c r="AI319" s="21"/>
    </row>
    <row r="320" spans="1:35" outlineLevel="1" x14ac:dyDescent="0.25">
      <c r="A320" s="30" t="s">
        <v>25</v>
      </c>
      <c r="B320" s="35" t="s">
        <v>30</v>
      </c>
      <c r="C320" s="31">
        <f>INDEX('Saturation Data'!$I$2:$W$236,MATCH(LEFT($A$1,2)&amp;$H320&amp;$I320,'Saturation Data'!$B$2:$B$236,0),MATCH(A287,'Saturation Data'!$I$1:$V$1,0))</f>
        <v>0.98899999999999999</v>
      </c>
      <c r="D320" s="32">
        <f>INDEX('UEC Data'!$I$2:$W$236,MATCH(LEFT($A$1,2)&amp;$H320&amp;$I320,'UEC Data'!$B$2:$B$236,0),MATCH(A287,'UEC Data'!$I$1:$V$1,0))</f>
        <v>2.6351348331034483</v>
      </c>
      <c r="E320" s="33">
        <f t="shared" si="26"/>
        <v>2.6061483499393105</v>
      </c>
      <c r="F320" s="34">
        <f>E320*C288</f>
        <v>20.465214659732503</v>
      </c>
      <c r="G320" s="21"/>
      <c r="H320" s="30" t="s">
        <v>25</v>
      </c>
      <c r="I320" s="35" t="s">
        <v>30</v>
      </c>
      <c r="J320" s="31">
        <f>INDEX('Saturation Data'!$I$2:$W$236,MATCH(LEFT($H$1,2)&amp;$H320&amp;$I320,'Saturation Data'!$B$2:$B$236,0),MATCH(H287,'Saturation Data'!$I$1:$V$1,0))</f>
        <v>0.98899999999999999</v>
      </c>
      <c r="K320" s="32">
        <f>INDEX('UEC Data'!$I$2:$W$236,MATCH(LEFT($H$1,2)&amp;$H320&amp;$I320,'UEC Data'!$B$2:$B$236,0),MATCH(H287,'UEC Data'!$I$1:$V$1,0))</f>
        <v>1.7966828407523512</v>
      </c>
      <c r="L320" s="33">
        <f t="shared" si="27"/>
        <v>1.7769193295040753</v>
      </c>
      <c r="M320" s="34">
        <f>L320*J288</f>
        <v>2.5352678728533515</v>
      </c>
      <c r="N320" s="21"/>
      <c r="O320" s="30" t="s">
        <v>25</v>
      </c>
      <c r="P320" s="35" t="s">
        <v>30</v>
      </c>
      <c r="Q320" s="31">
        <f>INDEX('Saturation Data'!$I$2:$W$236,MATCH(LEFT($O$1,2)&amp;$H320&amp;$I320,'Saturation Data'!$B$2:$B$236,0),MATCH(O287,'Saturation Data'!$I$1:$V$1,0))</f>
        <v>0.98899999999999999</v>
      </c>
      <c r="R320" s="32">
        <f>INDEX('UEC Data'!$I$2:$W$236,MATCH(LEFT($O$1,2)&amp;$H320&amp;$I320,'UEC Data'!$B$2:$B$236,0),MATCH(O287,'UEC Data'!$I$1:$V$1,0))</f>
        <v>3.9527022496551725</v>
      </c>
      <c r="S320" s="33">
        <f t="shared" si="28"/>
        <v>3.9092225249089654</v>
      </c>
      <c r="T320" s="34">
        <f>S320*Q288</f>
        <v>3.872536131480897</v>
      </c>
      <c r="U320" s="21"/>
      <c r="V320" s="30" t="s">
        <v>25</v>
      </c>
      <c r="W320" s="35" t="s">
        <v>30</v>
      </c>
      <c r="X320" s="31">
        <f>INDEX('Saturation Data'!$I$2:$W$236,MATCH(LEFT($V$1,2)&amp;$H320&amp;$I320,'Saturation Data'!$B$2:$B$236,0),MATCH(V287,'Saturation Data'!$I$1:$V$1,0))</f>
        <v>0.98899999999999999</v>
      </c>
      <c r="Y320" s="32">
        <f>INDEX('UEC Data'!$I$2:$W$236,MATCH(LEFT($V$1,2)&amp;$H320&amp;$I320,'UEC Data'!$B$2:$B$236,0),MATCH(V287,'UEC Data'!$I$1:$V$1,0))</f>
        <v>3.3762665049137928</v>
      </c>
      <c r="Z320" s="33">
        <f t="shared" si="29"/>
        <v>3.339127573359741</v>
      </c>
      <c r="AA320" s="34">
        <f>Z320*X288</f>
        <v>2.6291371083225585</v>
      </c>
      <c r="AB320" s="21"/>
      <c r="AC320" s="30" t="s">
        <v>25</v>
      </c>
      <c r="AD320" s="35" t="s">
        <v>30</v>
      </c>
      <c r="AE320" s="31">
        <f>INDEX('Saturation Data'!$I$2:$W$236,MATCH(LEFT($AC$1,2)&amp;$H320&amp;$I320,'Saturation Data'!$B$2:$B$236,0),MATCH(AC287,'Saturation Data'!$I$1:$V$1,0))</f>
        <v>0.98899999999999999</v>
      </c>
      <c r="AF320" s="32">
        <f>INDEX('UEC Data'!$I$2:$W$236,MATCH(LEFT($AC$1,2)&amp;$H320&amp;$I320,'UEC Data'!$B$2:$B$236,0),MATCH(AC287,'UEC Data'!$I$1:$V$1,0))</f>
        <v>2.101208181818182</v>
      </c>
      <c r="AG320" s="33">
        <f t="shared" si="30"/>
        <v>2.0780948918181821</v>
      </c>
      <c r="AH320" s="34">
        <f>AG320*AE288</f>
        <v>0.85676043751711883</v>
      </c>
      <c r="AI320" s="21"/>
    </row>
    <row r="321" spans="1:35" outlineLevel="1" x14ac:dyDescent="0.25">
      <c r="A321" s="30" t="s">
        <v>25</v>
      </c>
      <c r="B321" s="35" t="s">
        <v>31</v>
      </c>
      <c r="C321" s="31">
        <f>INDEX('Saturation Data'!$I$2:$W$236,MATCH(LEFT($A$1,2)&amp;$H321&amp;$I321,'Saturation Data'!$B$2:$B$236,0),MATCH(A287,'Saturation Data'!$I$1:$V$1,0))</f>
        <v>0.98899999999999999</v>
      </c>
      <c r="D321" s="32">
        <f>INDEX('UEC Data'!$I$2:$W$236,MATCH(LEFT($A$1,2)&amp;$H321&amp;$I321,'UEC Data'!$B$2:$B$236,0),MATCH(A287,'UEC Data'!$I$1:$V$1,0))</f>
        <v>0.72145969311166647</v>
      </c>
      <c r="E321" s="33">
        <f t="shared" si="26"/>
        <v>0.71352363648743811</v>
      </c>
      <c r="F321" s="34">
        <f>E321*C288</f>
        <v>5.6030633811956285</v>
      </c>
      <c r="G321" s="21"/>
      <c r="H321" s="30" t="s">
        <v>25</v>
      </c>
      <c r="I321" s="35" t="s">
        <v>31</v>
      </c>
      <c r="J321" s="31">
        <f>INDEX('Saturation Data'!$I$2:$W$236,MATCH(LEFT($H$1,2)&amp;$H321&amp;$I321,'Saturation Data'!$B$2:$B$236,0),MATCH(H287,'Saturation Data'!$I$1:$V$1,0))</f>
        <v>0.98899999999999999</v>
      </c>
      <c r="K321" s="32">
        <f>INDEX('UEC Data'!$I$2:$W$236,MATCH(LEFT($H$1,2)&amp;$H321&amp;$I321,'UEC Data'!$B$2:$B$236,0),MATCH(H287,'UEC Data'!$I$1:$V$1,0))</f>
        <v>0.49971234154920618</v>
      </c>
      <c r="L321" s="33">
        <f t="shared" si="27"/>
        <v>0.49421550579216489</v>
      </c>
      <c r="M321" s="34">
        <f>L321*J288</f>
        <v>0.70513538419920241</v>
      </c>
      <c r="N321" s="21"/>
      <c r="O321" s="30" t="s">
        <v>25</v>
      </c>
      <c r="P321" s="35" t="s">
        <v>31</v>
      </c>
      <c r="Q321" s="31">
        <f>INDEX('Saturation Data'!$I$2:$W$236,MATCH(LEFT($O$1,2)&amp;$H321&amp;$I321,'Saturation Data'!$B$2:$B$236,0),MATCH(O287,'Saturation Data'!$I$1:$V$1,0))</f>
        <v>0.98899999999999999</v>
      </c>
      <c r="R321" s="32">
        <f>INDEX('UEC Data'!$I$2:$W$236,MATCH(LEFT($O$1,2)&amp;$H321&amp;$I321,'UEC Data'!$B$2:$B$236,0),MATCH(O287,'UEC Data'!$I$1:$V$1,0))</f>
        <v>0.74436317543267172</v>
      </c>
      <c r="S321" s="33">
        <f t="shared" si="28"/>
        <v>0.73617518050291231</v>
      </c>
      <c r="T321" s="34">
        <f>S321*Q288</f>
        <v>0.72926648903502567</v>
      </c>
      <c r="U321" s="21"/>
      <c r="V321" s="30" t="s">
        <v>25</v>
      </c>
      <c r="W321" s="35" t="s">
        <v>31</v>
      </c>
      <c r="X321" s="31">
        <f>INDEX('Saturation Data'!$I$2:$W$236,MATCH(LEFT($V$1,2)&amp;$H321&amp;$I321,'Saturation Data'!$B$2:$B$236,0),MATCH(V287,'Saturation Data'!$I$1:$V$1,0))</f>
        <v>0.98899999999999999</v>
      </c>
      <c r="Y321" s="32">
        <f>INDEX('UEC Data'!$I$2:$W$236,MATCH(LEFT($V$1,2)&amp;$H321&amp;$I321,'UEC Data'!$B$2:$B$236,0),MATCH(V287,'UEC Data'!$I$1:$V$1,0))</f>
        <v>0.62984576382764534</v>
      </c>
      <c r="Z321" s="33">
        <f t="shared" si="29"/>
        <v>0.62291746042554119</v>
      </c>
      <c r="AA321" s="34">
        <f>Z321*X288</f>
        <v>0.49046805629501405</v>
      </c>
      <c r="AB321" s="21"/>
      <c r="AC321" s="30" t="s">
        <v>25</v>
      </c>
      <c r="AD321" s="35" t="s">
        <v>31</v>
      </c>
      <c r="AE321" s="31">
        <f>INDEX('Saturation Data'!$I$2:$W$236,MATCH(LEFT($AC$1,2)&amp;$H321&amp;$I321,'Saturation Data'!$B$2:$B$236,0),MATCH(AC287,'Saturation Data'!$I$1:$V$1,0))</f>
        <v>0.98899999999999999</v>
      </c>
      <c r="AF321" s="32">
        <f>INDEX('UEC Data'!$I$2:$W$236,MATCH(LEFT($AC$1,2)&amp;$H321&amp;$I321,'UEC Data'!$B$2:$B$236,0),MATCH(AC287,'UEC Data'!$I$1:$V$1,0))</f>
        <v>0.50221461808574708</v>
      </c>
      <c r="AG321" s="33">
        <f t="shared" si="30"/>
        <v>0.49669025728680388</v>
      </c>
      <c r="AH321" s="34">
        <f>AG321*AE288</f>
        <v>0.20477628996585995</v>
      </c>
      <c r="AI321" s="21"/>
    </row>
    <row r="322" spans="1:35" outlineLevel="1" x14ac:dyDescent="0.25">
      <c r="A322" s="30" t="s">
        <v>32</v>
      </c>
      <c r="B322" s="35" t="s">
        <v>33</v>
      </c>
      <c r="C322" s="31">
        <f>INDEX('Saturation Data'!$I$2:$W$236,MATCH(LEFT($A$1,2)&amp;$H322&amp;$I322,'Saturation Data'!$B$2:$B$236,0),MATCH(A287,'Saturation Data'!$I$1:$V$1,0))</f>
        <v>0.11</v>
      </c>
      <c r="D322" s="32">
        <f>INDEX('UEC Data'!$I$2:$W$236,MATCH(LEFT($A$1,2)&amp;$H322&amp;$I322,'UEC Data'!$B$2:$B$236,0),MATCH(A287,'UEC Data'!$I$1:$V$1,0))</f>
        <v>1.46726421258266</v>
      </c>
      <c r="E322" s="33">
        <f t="shared" si="26"/>
        <v>0.1613990633840926</v>
      </c>
      <c r="F322" s="34">
        <f>E322*C288</f>
        <v>1.2674130688347598</v>
      </c>
      <c r="G322" s="21"/>
      <c r="H322" s="30" t="s">
        <v>32</v>
      </c>
      <c r="I322" s="35" t="s">
        <v>33</v>
      </c>
      <c r="J322" s="31">
        <f>INDEX('Saturation Data'!$I$2:$W$236,MATCH(LEFT($H$1,2)&amp;$H322&amp;$I322,'Saturation Data'!$B$2:$B$236,0),MATCH(H287,'Saturation Data'!$I$1:$V$1,0))</f>
        <v>0.11</v>
      </c>
      <c r="K322" s="32">
        <f>INDEX('UEC Data'!$I$2:$W$236,MATCH(LEFT($H$1,2)&amp;$H322&amp;$I322,'UEC Data'!$B$2:$B$236,0),MATCH(H287,'UEC Data'!$I$1:$V$1,0))</f>
        <v>1.3338765568933273</v>
      </c>
      <c r="L322" s="33">
        <f t="shared" si="27"/>
        <v>0.14672642125826602</v>
      </c>
      <c r="M322" s="34">
        <f>L322*J288</f>
        <v>0.20934590318101198</v>
      </c>
      <c r="N322" s="21"/>
      <c r="O322" s="30" t="s">
        <v>32</v>
      </c>
      <c r="P322" s="35" t="s">
        <v>33</v>
      </c>
      <c r="Q322" s="31">
        <f>INDEX('Saturation Data'!$I$2:$W$236,MATCH(LEFT($O$1,2)&amp;$H322&amp;$I322,'Saturation Data'!$B$2:$B$236,0),MATCH(O287,'Saturation Data'!$I$1:$V$1,0))</f>
        <v>0.11</v>
      </c>
      <c r="R322" s="32">
        <f>INDEX('UEC Data'!$I$2:$W$236,MATCH(LEFT($O$1,2)&amp;$H322&amp;$I322,'UEC Data'!$B$2:$B$236,0),MATCH(O287,'UEC Data'!$I$1:$V$1,0))</f>
        <v>1.46726421258266</v>
      </c>
      <c r="S322" s="33">
        <f t="shared" si="28"/>
        <v>0.1613990633840926</v>
      </c>
      <c r="T322" s="34">
        <f>S322*Q288</f>
        <v>0.15988440170891247</v>
      </c>
      <c r="U322" s="21"/>
      <c r="V322" s="30" t="s">
        <v>32</v>
      </c>
      <c r="W322" s="35" t="s">
        <v>33</v>
      </c>
      <c r="X322" s="31">
        <f>INDEX('Saturation Data'!$I$2:$W$236,MATCH(LEFT($V$1,2)&amp;$H322&amp;$I322,'Saturation Data'!$B$2:$B$236,0),MATCH(V287,'Saturation Data'!$I$1:$V$1,0))</f>
        <v>0.11</v>
      </c>
      <c r="Y322" s="32">
        <f>INDEX('UEC Data'!$I$2:$W$236,MATCH(LEFT($V$1,2)&amp;$H322&amp;$I322,'UEC Data'!$B$2:$B$236,0),MATCH(V287,'UEC Data'!$I$1:$V$1,0))</f>
        <v>1.46726421258266</v>
      </c>
      <c r="Z322" s="33">
        <f t="shared" si="29"/>
        <v>0.1613990633840926</v>
      </c>
      <c r="AA322" s="34">
        <f>Z322*X288</f>
        <v>0.1270811783823709</v>
      </c>
      <c r="AB322" s="21"/>
      <c r="AC322" s="30" t="s">
        <v>32</v>
      </c>
      <c r="AD322" s="35" t="s">
        <v>33</v>
      </c>
      <c r="AE322" s="31">
        <f>INDEX('Saturation Data'!$I$2:$W$236,MATCH(LEFT($AC$1,2)&amp;$H322&amp;$I322,'Saturation Data'!$B$2:$B$236,0),MATCH(AC287,'Saturation Data'!$I$1:$V$1,0))</f>
        <v>0.11</v>
      </c>
      <c r="AF322" s="32">
        <f>INDEX('UEC Data'!$I$2:$W$236,MATCH(LEFT($AC$1,2)&amp;$H322&amp;$I322,'UEC Data'!$B$2:$B$236,0),MATCH(AC287,'UEC Data'!$I$1:$V$1,0))</f>
        <v>1.6691809192544729</v>
      </c>
      <c r="AG322" s="33">
        <f t="shared" si="30"/>
        <v>0.18360990111799202</v>
      </c>
      <c r="AH322" s="34">
        <f>AG322*AE288</f>
        <v>7.5698997112057381E-2</v>
      </c>
      <c r="AI322" s="21"/>
    </row>
    <row r="323" spans="1:35" outlineLevel="1" x14ac:dyDescent="0.25">
      <c r="A323" s="30" t="s">
        <v>32</v>
      </c>
      <c r="B323" s="35" t="s">
        <v>34</v>
      </c>
      <c r="C323" s="31">
        <f>INDEX('Saturation Data'!$I$2:$W$236,MATCH(LEFT($A$1,2)&amp;$H323&amp;$I323,'Saturation Data'!$B$2:$B$236,0),MATCH(A287,'Saturation Data'!$I$1:$V$1,0))</f>
        <v>0.87</v>
      </c>
      <c r="D323" s="32">
        <f>INDEX('UEC Data'!$I$2:$W$236,MATCH(LEFT($A$1,2)&amp;$H323&amp;$I323,'UEC Data'!$B$2:$B$236,0),MATCH(A287,'UEC Data'!$I$1:$V$1,0))</f>
        <v>0.98335130554955263</v>
      </c>
      <c r="E323" s="33">
        <f t="shared" si="26"/>
        <v>0.85551563582811074</v>
      </c>
      <c r="F323" s="34">
        <f>E323*C288</f>
        <v>6.7180792422609175</v>
      </c>
      <c r="G323" s="21"/>
      <c r="H323" s="30" t="s">
        <v>32</v>
      </c>
      <c r="I323" s="35" t="s">
        <v>34</v>
      </c>
      <c r="J323" s="31">
        <f>INDEX('Saturation Data'!$I$2:$W$236,MATCH(LEFT($H$1,2)&amp;$H323&amp;$I323,'Saturation Data'!$B$2:$B$236,0),MATCH(H287,'Saturation Data'!$I$1:$V$1,0))</f>
        <v>0.87</v>
      </c>
      <c r="K323" s="32">
        <f>INDEX('UEC Data'!$I$2:$W$236,MATCH(LEFT($H$1,2)&amp;$H323&amp;$I323,'UEC Data'!$B$2:$B$236,0),MATCH(H287,'UEC Data'!$I$1:$V$1,0))</f>
        <v>0.88745423608273677</v>
      </c>
      <c r="L323" s="33">
        <f t="shared" si="27"/>
        <v>0.77208518539198101</v>
      </c>
      <c r="M323" s="34">
        <f>L323*J288</f>
        <v>1.1015934899963189</v>
      </c>
      <c r="N323" s="21"/>
      <c r="O323" s="30" t="s">
        <v>32</v>
      </c>
      <c r="P323" s="35" t="s">
        <v>34</v>
      </c>
      <c r="Q323" s="31">
        <f>INDEX('Saturation Data'!$I$2:$W$236,MATCH(LEFT($O$1,2)&amp;$H323&amp;$I323,'Saturation Data'!$B$2:$B$236,0),MATCH(O287,'Saturation Data'!$I$1:$V$1,0))</f>
        <v>0.87</v>
      </c>
      <c r="R323" s="32">
        <f>INDEX('UEC Data'!$I$2:$W$236,MATCH(LEFT($O$1,2)&amp;$H323&amp;$I323,'UEC Data'!$B$2:$B$236,0),MATCH(O287,'UEC Data'!$I$1:$V$1,0))</f>
        <v>0.98335130554955263</v>
      </c>
      <c r="S323" s="33">
        <f t="shared" si="28"/>
        <v>0.85551563582811074</v>
      </c>
      <c r="T323" s="34">
        <f>S323*Q288</f>
        <v>0.84748698486238327</v>
      </c>
      <c r="U323" s="21"/>
      <c r="V323" s="30" t="s">
        <v>32</v>
      </c>
      <c r="W323" s="35" t="s">
        <v>34</v>
      </c>
      <c r="X323" s="31">
        <f>INDEX('Saturation Data'!$I$2:$W$236,MATCH(LEFT($V$1,2)&amp;$H323&amp;$I323,'Saturation Data'!$B$2:$B$236,0),MATCH(V287,'Saturation Data'!$I$1:$V$1,0))</f>
        <v>0.87</v>
      </c>
      <c r="Y323" s="32">
        <f>INDEX('UEC Data'!$I$2:$W$236,MATCH(LEFT($V$1,2)&amp;$H323&amp;$I323,'UEC Data'!$B$2:$B$236,0),MATCH(V287,'UEC Data'!$I$1:$V$1,0))</f>
        <v>0.98335130554955263</v>
      </c>
      <c r="Z323" s="33">
        <f t="shared" si="29"/>
        <v>0.85551563582811074</v>
      </c>
      <c r="AA323" s="34">
        <f>Z323*X288</f>
        <v>0.67360945501183733</v>
      </c>
      <c r="AB323" s="21"/>
      <c r="AC323" s="30" t="s">
        <v>32</v>
      </c>
      <c r="AD323" s="35" t="s">
        <v>34</v>
      </c>
      <c r="AE323" s="31">
        <f>INDEX('Saturation Data'!$I$2:$W$236,MATCH(LEFT($AC$1,2)&amp;$H323&amp;$I323,'Saturation Data'!$B$2:$B$236,0),MATCH(AC287,'Saturation Data'!$I$1:$V$1,0))</f>
        <v>0.87</v>
      </c>
      <c r="AF323" s="32">
        <f>INDEX('UEC Data'!$I$2:$W$236,MATCH(LEFT($AC$1,2)&amp;$H323&amp;$I323,'UEC Data'!$B$2:$B$236,0),MATCH(AC287,'UEC Data'!$I$1:$V$1,0))</f>
        <v>0.92045454545454541</v>
      </c>
      <c r="AG323" s="33">
        <f t="shared" si="30"/>
        <v>0.80079545454545453</v>
      </c>
      <c r="AH323" s="34">
        <f>AG323*AE288</f>
        <v>0.33015328929363996</v>
      </c>
      <c r="AI323" s="21"/>
    </row>
    <row r="324" spans="1:35" outlineLevel="1" x14ac:dyDescent="0.25">
      <c r="A324" s="30" t="s">
        <v>32</v>
      </c>
      <c r="B324" s="35" t="s">
        <v>35</v>
      </c>
      <c r="C324" s="31">
        <f>INDEX('Saturation Data'!$I$2:$W$236,MATCH(LEFT($A$1,2)&amp;$H324&amp;$I324,'Saturation Data'!$B$2:$B$236,0),MATCH(A287,'Saturation Data'!$I$1:$V$1,0))</f>
        <v>0.25333600000000001</v>
      </c>
      <c r="D324" s="32">
        <f>INDEX('UEC Data'!$I$2:$W$236,MATCH(LEFT($A$1,2)&amp;$H324&amp;$I324,'UEC Data'!$B$2:$B$236,0),MATCH(A287,'UEC Data'!$I$1:$V$1,0))</f>
        <v>1.2355</v>
      </c>
      <c r="E324" s="33">
        <f t="shared" si="26"/>
        <v>0.312996628</v>
      </c>
      <c r="F324" s="34">
        <f>E324*C288</f>
        <v>2.4578582335658696</v>
      </c>
      <c r="G324" s="21"/>
      <c r="H324" s="30" t="s">
        <v>32</v>
      </c>
      <c r="I324" s="35" t="s">
        <v>35</v>
      </c>
      <c r="J324" s="31">
        <f>INDEX('Saturation Data'!$I$2:$W$236,MATCH(LEFT($H$1,2)&amp;$H324&amp;$I324,'Saturation Data'!$B$2:$B$236,0),MATCH(H287,'Saturation Data'!$I$1:$V$1,0))</f>
        <v>0.548682</v>
      </c>
      <c r="K324" s="32">
        <f>INDEX('UEC Data'!$I$2:$W$236,MATCH(LEFT($H$1,2)&amp;$H324&amp;$I324,'UEC Data'!$B$2:$B$236,0),MATCH(H287,'UEC Data'!$I$1:$V$1,0))</f>
        <v>0.99681818181818183</v>
      </c>
      <c r="L324" s="33">
        <f t="shared" si="27"/>
        <v>0.5469361936363637</v>
      </c>
      <c r="M324" s="34">
        <f>L324*J288</f>
        <v>0.78035605623918247</v>
      </c>
      <c r="N324" s="21"/>
      <c r="O324" s="30" t="s">
        <v>32</v>
      </c>
      <c r="P324" s="35" t="s">
        <v>35</v>
      </c>
      <c r="Q324" s="31">
        <f>INDEX('Saturation Data'!$I$2:$W$236,MATCH(LEFT($O$1,2)&amp;$H324&amp;$I324,'Saturation Data'!$B$2:$B$236,0),MATCH(O287,'Saturation Data'!$I$1:$V$1,0))</f>
        <v>0.25333600000000001</v>
      </c>
      <c r="R324" s="32">
        <f>INDEX('UEC Data'!$I$2:$W$236,MATCH(LEFT($O$1,2)&amp;$H324&amp;$I324,'UEC Data'!$B$2:$B$236,0),MATCH(O287,'UEC Data'!$I$1:$V$1,0))</f>
        <v>1.2355</v>
      </c>
      <c r="S324" s="33">
        <f t="shared" si="28"/>
        <v>0.312996628</v>
      </c>
      <c r="T324" s="34">
        <f>S324*Q288</f>
        <v>0.31005928755358114</v>
      </c>
      <c r="U324" s="21"/>
      <c r="V324" s="30" t="s">
        <v>32</v>
      </c>
      <c r="W324" s="35" t="s">
        <v>35</v>
      </c>
      <c r="X324" s="31">
        <f>INDEX('Saturation Data'!$I$2:$W$236,MATCH(LEFT($V$1,2)&amp;$H324&amp;$I324,'Saturation Data'!$B$2:$B$236,0),MATCH(V287,'Saturation Data'!$I$1:$V$1,0))</f>
        <v>0.25333600000000001</v>
      </c>
      <c r="Y324" s="32">
        <f>INDEX('UEC Data'!$I$2:$W$236,MATCH(LEFT($V$1,2)&amp;$H324&amp;$I324,'UEC Data'!$B$2:$B$236,0),MATCH(V287,'UEC Data'!$I$1:$V$1,0))</f>
        <v>1.2355</v>
      </c>
      <c r="Z324" s="33">
        <f t="shared" si="29"/>
        <v>0.312996628</v>
      </c>
      <c r="AA324" s="34">
        <f>Z324*X288</f>
        <v>0.24644492651912681</v>
      </c>
      <c r="AB324" s="21"/>
      <c r="AC324" s="30" t="s">
        <v>32</v>
      </c>
      <c r="AD324" s="35" t="s">
        <v>35</v>
      </c>
      <c r="AE324" s="31">
        <f>INDEX('Saturation Data'!$I$2:$W$236,MATCH(LEFT($AC$1,2)&amp;$H324&amp;$I324,'Saturation Data'!$B$2:$B$236,0),MATCH(AC287,'Saturation Data'!$I$1:$V$1,0))</f>
        <v>0.548682</v>
      </c>
      <c r="AF324" s="32">
        <f>INDEX('UEC Data'!$I$2:$W$236,MATCH(LEFT($AC$1,2)&amp;$H324&amp;$I324,'UEC Data'!$B$2:$B$236,0),MATCH(AC287,'UEC Data'!$I$1:$V$1,0))</f>
        <v>1.1231818181818183</v>
      </c>
      <c r="AG324" s="33">
        <f t="shared" si="30"/>
        <v>0.61626964636363646</v>
      </c>
      <c r="AH324" s="34">
        <f>AG324*AE288</f>
        <v>0.25407668048549581</v>
      </c>
      <c r="AI324" s="21"/>
    </row>
    <row r="325" spans="1:35" outlineLevel="1" x14ac:dyDescent="0.25">
      <c r="A325" s="30" t="s">
        <v>32</v>
      </c>
      <c r="B325" s="35" t="s">
        <v>36</v>
      </c>
      <c r="C325" s="31">
        <f>INDEX('Saturation Data'!$I$2:$W$236,MATCH(LEFT($A$1,2)&amp;$H325&amp;$I325,'Saturation Data'!$B$2:$B$236,0),MATCH(A287,'Saturation Data'!$I$1:$V$1,0))</f>
        <v>0.73</v>
      </c>
      <c r="D325" s="32">
        <f>INDEX('UEC Data'!$I$2:$W$236,MATCH(LEFT($A$1,2)&amp;$H325&amp;$I325,'UEC Data'!$B$2:$B$236,0),MATCH(A287,'UEC Data'!$I$1:$V$1,0))</f>
        <v>9.99563856586307E-2</v>
      </c>
      <c r="E325" s="33">
        <f t="shared" si="26"/>
        <v>7.2968161530800407E-2</v>
      </c>
      <c r="F325" s="34">
        <f>E325*C288</f>
        <v>0.57299466052599823</v>
      </c>
      <c r="G325" s="21"/>
      <c r="H325" s="30" t="s">
        <v>32</v>
      </c>
      <c r="I325" s="35" t="s">
        <v>36</v>
      </c>
      <c r="J325" s="31">
        <f>INDEX('Saturation Data'!$I$2:$W$236,MATCH(LEFT($H$1,2)&amp;$H325&amp;$I325,'Saturation Data'!$B$2:$B$236,0),MATCH(H287,'Saturation Data'!$I$1:$V$1,0))</f>
        <v>0.73</v>
      </c>
      <c r="K325" s="32">
        <f>INDEX('UEC Data'!$I$2:$W$236,MATCH(LEFT($H$1,2)&amp;$H325&amp;$I325,'UEC Data'!$B$2:$B$236,0),MATCH(H287,'UEC Data'!$I$1:$V$1,0))</f>
        <v>9.0869441507846094E-2</v>
      </c>
      <c r="L325" s="33">
        <f t="shared" si="27"/>
        <v>6.6334692300727652E-2</v>
      </c>
      <c r="M325" s="34">
        <f>L325*J288</f>
        <v>9.4644822335622908E-2</v>
      </c>
      <c r="N325" s="21"/>
      <c r="O325" s="30" t="s">
        <v>32</v>
      </c>
      <c r="P325" s="35" t="s">
        <v>36</v>
      </c>
      <c r="Q325" s="31">
        <f>INDEX('Saturation Data'!$I$2:$W$236,MATCH(LEFT($O$1,2)&amp;$H325&amp;$I325,'Saturation Data'!$B$2:$B$236,0),MATCH(O287,'Saturation Data'!$I$1:$V$1,0))</f>
        <v>0.73</v>
      </c>
      <c r="R325" s="32">
        <f>INDEX('UEC Data'!$I$2:$W$236,MATCH(LEFT($O$1,2)&amp;$H325&amp;$I325,'UEC Data'!$B$2:$B$236,0),MATCH(O287,'UEC Data'!$I$1:$V$1,0))</f>
        <v>9.99563856586307E-2</v>
      </c>
      <c r="S325" s="33">
        <f t="shared" si="28"/>
        <v>7.2968161530800407E-2</v>
      </c>
      <c r="T325" s="34">
        <f>S325*Q288</f>
        <v>7.2283386319211732E-2</v>
      </c>
      <c r="U325" s="21"/>
      <c r="V325" s="30" t="s">
        <v>32</v>
      </c>
      <c r="W325" s="35" t="s">
        <v>36</v>
      </c>
      <c r="X325" s="31">
        <f>INDEX('Saturation Data'!$I$2:$W$236,MATCH(LEFT($V$1,2)&amp;$H325&amp;$I325,'Saturation Data'!$B$2:$B$236,0),MATCH(V287,'Saturation Data'!$I$1:$V$1,0))</f>
        <v>0.73</v>
      </c>
      <c r="Y325" s="32">
        <f>INDEX('UEC Data'!$I$2:$W$236,MATCH(LEFT($V$1,2)&amp;$H325&amp;$I325,'UEC Data'!$B$2:$B$236,0),MATCH(V287,'UEC Data'!$I$1:$V$1,0))</f>
        <v>9.99563856586307E-2</v>
      </c>
      <c r="Z325" s="33">
        <f t="shared" si="29"/>
        <v>7.2968161530800407E-2</v>
      </c>
      <c r="AA325" s="34">
        <f>Z325*X288</f>
        <v>5.745312120964409E-2</v>
      </c>
      <c r="AB325" s="21"/>
      <c r="AC325" s="30" t="s">
        <v>32</v>
      </c>
      <c r="AD325" s="35" t="s">
        <v>36</v>
      </c>
      <c r="AE325" s="31">
        <f>INDEX('Saturation Data'!$I$2:$W$236,MATCH(LEFT($AC$1,2)&amp;$H325&amp;$I325,'Saturation Data'!$B$2:$B$236,0),MATCH(AC287,'Saturation Data'!$I$1:$V$1,0))</f>
        <v>0.73</v>
      </c>
      <c r="AF325" s="32">
        <f>INDEX('UEC Data'!$I$2:$W$236,MATCH(LEFT($AC$1,2)&amp;$H325&amp;$I325,'UEC Data'!$B$2:$B$236,0),MATCH(AC287,'UEC Data'!$I$1:$V$1,0))</f>
        <v>0.26492120702201455</v>
      </c>
      <c r="AG325" s="33">
        <f t="shared" si="30"/>
        <v>0.1933924811260706</v>
      </c>
      <c r="AH325" s="34">
        <f>AG325*AE288</f>
        <v>7.9732175558704044E-2</v>
      </c>
      <c r="AI325" s="21"/>
    </row>
    <row r="326" spans="1:35" outlineLevel="1" x14ac:dyDescent="0.25">
      <c r="A326" s="30" t="s">
        <v>32</v>
      </c>
      <c r="B326" s="35" t="s">
        <v>37</v>
      </c>
      <c r="C326" s="31">
        <f>INDEX('Saturation Data'!$I$2:$W$236,MATCH(LEFT($A$1,2)&amp;$H326&amp;$I326,'Saturation Data'!$B$2:$B$236,0),MATCH(A287,'Saturation Data'!$I$1:$V$1,0))</f>
        <v>0.2</v>
      </c>
      <c r="D326" s="32">
        <f>INDEX('UEC Data'!$I$2:$W$236,MATCH(LEFT($A$1,2)&amp;$H326&amp;$I326,'UEC Data'!$B$2:$B$236,0),MATCH(A287,'UEC Data'!$I$1:$V$1,0))</f>
        <v>1.2220897652120801</v>
      </c>
      <c r="E326" s="33">
        <f t="shared" si="26"/>
        <v>0.24441795304241604</v>
      </c>
      <c r="F326" s="34">
        <f>E326*C288</f>
        <v>1.9193327485835356</v>
      </c>
      <c r="G326" s="21"/>
      <c r="H326" s="30" t="s">
        <v>32</v>
      </c>
      <c r="I326" s="35" t="s">
        <v>37</v>
      </c>
      <c r="J326" s="31">
        <f>INDEX('Saturation Data'!$I$2:$W$236,MATCH(LEFT($H$1,2)&amp;$H326&amp;$I326,'Saturation Data'!$B$2:$B$236,0),MATCH(H287,'Saturation Data'!$I$1:$V$1,0))</f>
        <v>0.2</v>
      </c>
      <c r="K326" s="32">
        <f>INDEX('UEC Data'!$I$2:$W$236,MATCH(LEFT($H$1,2)&amp;$H326&amp;$I326,'UEC Data'!$B$2:$B$236,0),MATCH(H287,'UEC Data'!$I$1:$V$1,0))</f>
        <v>1.1109906956473454</v>
      </c>
      <c r="L326" s="33">
        <f t="shared" si="27"/>
        <v>0.22219813912946909</v>
      </c>
      <c r="M326" s="34">
        <f>L326*J288</f>
        <v>0.31702722469678113</v>
      </c>
      <c r="N326" s="21"/>
      <c r="O326" s="30" t="s">
        <v>32</v>
      </c>
      <c r="P326" s="35" t="s">
        <v>37</v>
      </c>
      <c r="Q326" s="31">
        <f>INDEX('Saturation Data'!$I$2:$W$236,MATCH(LEFT($O$1,2)&amp;$H326&amp;$I326,'Saturation Data'!$B$2:$B$236,0),MATCH(O287,'Saturation Data'!$I$1:$V$1,0))</f>
        <v>0.2</v>
      </c>
      <c r="R326" s="32">
        <f>INDEX('UEC Data'!$I$2:$W$236,MATCH(LEFT($O$1,2)&amp;$H326&amp;$I326,'UEC Data'!$B$2:$B$236,0),MATCH(O287,'UEC Data'!$I$1:$V$1,0))</f>
        <v>1.2220897652120801</v>
      </c>
      <c r="S326" s="33">
        <f t="shared" si="28"/>
        <v>0.24441795304241604</v>
      </c>
      <c r="T326" s="34">
        <f>S326*Q288</f>
        <v>0.24212419433999835</v>
      </c>
      <c r="U326" s="21"/>
      <c r="V326" s="30" t="s">
        <v>32</v>
      </c>
      <c r="W326" s="35" t="s">
        <v>37</v>
      </c>
      <c r="X326" s="31">
        <f>INDEX('Saturation Data'!$I$2:$W$236,MATCH(LEFT($V$1,2)&amp;$H326&amp;$I326,'Saturation Data'!$B$2:$B$236,0),MATCH(V287,'Saturation Data'!$I$1:$V$1,0))</f>
        <v>0.2</v>
      </c>
      <c r="Y326" s="32">
        <f>INDEX('UEC Data'!$I$2:$W$236,MATCH(LEFT($V$1,2)&amp;$H326&amp;$I326,'UEC Data'!$B$2:$B$236,0),MATCH(V287,'UEC Data'!$I$1:$V$1,0))</f>
        <v>1.2220897652120801</v>
      </c>
      <c r="Z326" s="33">
        <f t="shared" si="29"/>
        <v>0.24441795304241604</v>
      </c>
      <c r="AA326" s="34">
        <f>Z326*X288</f>
        <v>0.19244796617263751</v>
      </c>
      <c r="AB326" s="21"/>
      <c r="AC326" s="30" t="s">
        <v>32</v>
      </c>
      <c r="AD326" s="35" t="s">
        <v>37</v>
      </c>
      <c r="AE326" s="31">
        <f>INDEX('Saturation Data'!$I$2:$W$236,MATCH(LEFT($AC$1,2)&amp;$H326&amp;$I326,'Saturation Data'!$B$2:$B$236,0),MATCH(AC287,'Saturation Data'!$I$1:$V$1,0))</f>
        <v>0.2</v>
      </c>
      <c r="AF326" s="32">
        <f>INDEX('UEC Data'!$I$2:$W$236,MATCH(LEFT($AC$1,2)&amp;$H326&amp;$I326,'UEC Data'!$B$2:$B$236,0),MATCH(AC287,'UEC Data'!$I$1:$V$1,0))</f>
        <v>0.69949090909090905</v>
      </c>
      <c r="AG326" s="33">
        <f t="shared" si="30"/>
        <v>0.13989818181818181</v>
      </c>
      <c r="AH326" s="34">
        <f>AG326*AE288</f>
        <v>5.7677456373287542E-2</v>
      </c>
      <c r="AI326" s="21"/>
    </row>
    <row r="327" spans="1:35" outlineLevel="1" x14ac:dyDescent="0.25">
      <c r="A327" s="30" t="s">
        <v>32</v>
      </c>
      <c r="B327" s="35" t="s">
        <v>184</v>
      </c>
      <c r="C327" s="31">
        <f>INDEX('Saturation Data'!$I$2:$W$236,MATCH(LEFT($A$1,2)&amp;$H327&amp;$I327,'Saturation Data'!$B$2:$B$236,0),MATCH(A287,'Saturation Data'!$I$1:$V$1,0))</f>
        <v>0</v>
      </c>
      <c r="D327" s="32">
        <f>INDEX('UEC Data'!$I$2:$W$236,MATCH(LEFT($A$1,2)&amp;$H327&amp;$I327,'UEC Data'!$B$2:$B$236,0),MATCH(A287,'UEC Data'!$I$1:$V$1,0))</f>
        <v>1.3207913201906598</v>
      </c>
      <c r="E327" s="33">
        <f t="shared" si="26"/>
        <v>0</v>
      </c>
      <c r="F327" s="34">
        <f>E327*C288</f>
        <v>0</v>
      </c>
      <c r="G327" s="21"/>
      <c r="H327" s="30" t="s">
        <v>32</v>
      </c>
      <c r="I327" s="35" t="s">
        <v>184</v>
      </c>
      <c r="J327" s="31">
        <f>INDEX('Saturation Data'!$I$2:$W$236,MATCH(LEFT($H$1,2)&amp;$H327&amp;$I327,'Saturation Data'!$B$2:$B$236,0),MATCH(H287,'Saturation Data'!$I$1:$V$1,0))</f>
        <v>0</v>
      </c>
      <c r="K327" s="32">
        <f>INDEX('UEC Data'!$I$2:$W$236,MATCH(LEFT($H$1,2)&amp;$H327&amp;$I327,'UEC Data'!$B$2:$B$236,0),MATCH(H287,'UEC Data'!$I$1:$V$1,0))</f>
        <v>1.2007193819915092</v>
      </c>
      <c r="L327" s="33">
        <f t="shared" si="27"/>
        <v>0</v>
      </c>
      <c r="M327" s="34">
        <f>L327*J288</f>
        <v>0</v>
      </c>
      <c r="N327" s="21"/>
      <c r="O327" s="30" t="s">
        <v>32</v>
      </c>
      <c r="P327" s="35" t="s">
        <v>184</v>
      </c>
      <c r="Q327" s="31">
        <f>INDEX('Saturation Data'!$I$2:$W$236,MATCH(LEFT($O$1,2)&amp;$H327&amp;$I327,'Saturation Data'!$B$2:$B$236,0),MATCH(O287,'Saturation Data'!$I$1:$V$1,0))</f>
        <v>0</v>
      </c>
      <c r="R327" s="32">
        <f>INDEX('UEC Data'!$I$2:$W$236,MATCH(LEFT($O$1,2)&amp;$H327&amp;$I327,'UEC Data'!$B$2:$B$236,0),MATCH(O287,'UEC Data'!$I$1:$V$1,0))</f>
        <v>1.3207913201906598</v>
      </c>
      <c r="S327" s="33">
        <f t="shared" si="28"/>
        <v>0</v>
      </c>
      <c r="T327" s="34">
        <f>S327*Q288</f>
        <v>0</v>
      </c>
      <c r="U327" s="21"/>
      <c r="V327" s="30" t="s">
        <v>32</v>
      </c>
      <c r="W327" s="35" t="s">
        <v>184</v>
      </c>
      <c r="X327" s="31">
        <f>INDEX('Saturation Data'!$I$2:$W$236,MATCH(LEFT($V$1,2)&amp;$H327&amp;$I327,'Saturation Data'!$B$2:$B$236,0),MATCH(V287,'Saturation Data'!$I$1:$V$1,0))</f>
        <v>0</v>
      </c>
      <c r="Y327" s="32">
        <f>INDEX('UEC Data'!$I$2:$W$236,MATCH(LEFT($V$1,2)&amp;$H327&amp;$I327,'UEC Data'!$B$2:$B$236,0),MATCH(V287,'UEC Data'!$I$1:$V$1,0))</f>
        <v>1.3207913201906598</v>
      </c>
      <c r="Z327" s="33">
        <f t="shared" si="29"/>
        <v>0</v>
      </c>
      <c r="AA327" s="34">
        <f>Z327*X288</f>
        <v>0</v>
      </c>
      <c r="AB327" s="21"/>
      <c r="AC327" s="30" t="s">
        <v>32</v>
      </c>
      <c r="AD327" s="35" t="s">
        <v>184</v>
      </c>
      <c r="AE327" s="31">
        <f>INDEX('Saturation Data'!$I$2:$W$236,MATCH(LEFT($AC$1,2)&amp;$H327&amp;$I327,'Saturation Data'!$B$2:$B$236,0),MATCH(AC287,'Saturation Data'!$I$1:$V$1,0))</f>
        <v>0</v>
      </c>
      <c r="AF327" s="32">
        <f>INDEX('UEC Data'!$I$2:$W$236,MATCH(LEFT($AC$1,2)&amp;$H327&amp;$I327,'UEC Data'!$B$2:$B$236,0),MATCH(AC287,'UEC Data'!$I$1:$V$1,0))</f>
        <v>1.5465272727272728</v>
      </c>
      <c r="AG327" s="33">
        <f t="shared" si="30"/>
        <v>0</v>
      </c>
      <c r="AH327" s="34">
        <f>AG327*AE288</f>
        <v>0</v>
      </c>
      <c r="AI327" s="21"/>
    </row>
    <row r="328" spans="1:35" outlineLevel="1" x14ac:dyDescent="0.25">
      <c r="A328" s="30" t="s">
        <v>38</v>
      </c>
      <c r="B328" s="30" t="s">
        <v>39</v>
      </c>
      <c r="C328" s="31">
        <f>INDEX('Saturation Data'!$I$2:$W$236,MATCH(LEFT($A$1,2)&amp;$H328&amp;$I328,'Saturation Data'!$B$2:$B$236,0),MATCH(A287,'Saturation Data'!$I$1:$V$1,0))</f>
        <v>1</v>
      </c>
      <c r="D328" s="32">
        <f>INDEX('UEC Data'!$I$2:$W$236,MATCH(LEFT($A$1,2)&amp;$H328&amp;$I328,'UEC Data'!$B$2:$B$236,0),MATCH(A287,'UEC Data'!$I$1:$V$1,0))</f>
        <v>2.3247713595952752E-2</v>
      </c>
      <c r="E328" s="33">
        <f t="shared" si="26"/>
        <v>2.3247713595952752E-2</v>
      </c>
      <c r="F328" s="34">
        <f>E328*C288</f>
        <v>0.18255654905455942</v>
      </c>
      <c r="G328" s="21"/>
      <c r="H328" s="30" t="s">
        <v>38</v>
      </c>
      <c r="I328" s="30" t="s">
        <v>39</v>
      </c>
      <c r="J328" s="31">
        <f>INDEX('Saturation Data'!$I$2:$W$236,MATCH(LEFT($H$1,2)&amp;$H328&amp;$I328,'Saturation Data'!$B$2:$B$236,0),MATCH(H287,'Saturation Data'!$I$1:$V$1,0))</f>
        <v>1</v>
      </c>
      <c r="K328" s="32">
        <f>INDEX('UEC Data'!$I$2:$W$236,MATCH(LEFT($H$1,2)&amp;$H328&amp;$I328,'UEC Data'!$B$2:$B$236,0),MATCH(H287,'UEC Data'!$I$1:$V$1,0))</f>
        <v>1.9588166882096539E-2</v>
      </c>
      <c r="L328" s="33">
        <f t="shared" si="27"/>
        <v>1.9588166882096539E-2</v>
      </c>
      <c r="M328" s="34">
        <f>L328*J288</f>
        <v>2.7947948654556784E-2</v>
      </c>
      <c r="N328" s="21"/>
      <c r="O328" s="30" t="s">
        <v>38</v>
      </c>
      <c r="P328" s="30" t="s">
        <v>39</v>
      </c>
      <c r="Q328" s="31">
        <f>INDEX('Saturation Data'!$I$2:$W$236,MATCH(LEFT($O$1,2)&amp;$H328&amp;$I328,'Saturation Data'!$B$2:$B$236,0),MATCH(O287,'Saturation Data'!$I$1:$V$1,0))</f>
        <v>1</v>
      </c>
      <c r="R328" s="32">
        <f>INDEX('UEC Data'!$I$2:$W$236,MATCH(LEFT($O$1,2)&amp;$H328&amp;$I328,'UEC Data'!$B$2:$B$236,0),MATCH(O287,'UEC Data'!$I$1:$V$1,0))</f>
        <v>2.3247713595952752E-2</v>
      </c>
      <c r="S328" s="33">
        <f t="shared" si="28"/>
        <v>2.3247713595952752E-2</v>
      </c>
      <c r="T328" s="34">
        <f>S328*Q288</f>
        <v>2.3029543675501873E-2</v>
      </c>
      <c r="U328" s="21"/>
      <c r="V328" s="30" t="s">
        <v>38</v>
      </c>
      <c r="W328" s="30" t="s">
        <v>39</v>
      </c>
      <c r="X328" s="31">
        <f>INDEX('Saturation Data'!$I$2:$W$236,MATCH(LEFT($V$1,2)&amp;$H328&amp;$I328,'Saturation Data'!$B$2:$B$236,0),MATCH(V287,'Saturation Data'!$I$1:$V$1,0))</f>
        <v>1</v>
      </c>
      <c r="Y328" s="32">
        <f>INDEX('UEC Data'!$I$2:$W$236,MATCH(LEFT($V$1,2)&amp;$H328&amp;$I328,'UEC Data'!$B$2:$B$236,0),MATCH(V287,'UEC Data'!$I$1:$V$1,0))</f>
        <v>1.2944310059623751E-2</v>
      </c>
      <c r="Z328" s="33">
        <f t="shared" si="29"/>
        <v>1.2944310059623751E-2</v>
      </c>
      <c r="AA328" s="34">
        <f>Z328*X288</f>
        <v>1.0191993319125372E-2</v>
      </c>
      <c r="AB328" s="21"/>
      <c r="AC328" s="30" t="s">
        <v>38</v>
      </c>
      <c r="AD328" s="30" t="s">
        <v>39</v>
      </c>
      <c r="AE328" s="31">
        <f>INDEX('Saturation Data'!$I$2:$W$236,MATCH(LEFT($AC$1,2)&amp;$H328&amp;$I328,'Saturation Data'!$B$2:$B$236,0),MATCH(AC287,'Saturation Data'!$I$1:$V$1,0))</f>
        <v>1</v>
      </c>
      <c r="AF328" s="32">
        <f>INDEX('UEC Data'!$I$2:$W$236,MATCH(LEFT($AC$1,2)&amp;$H328&amp;$I328,'UEC Data'!$B$2:$B$236,0),MATCH(AC287,'UEC Data'!$I$1:$V$1,0))</f>
        <v>2.874262771863249E-2</v>
      </c>
      <c r="AG328" s="33">
        <f t="shared" si="30"/>
        <v>2.874262771863249E-2</v>
      </c>
      <c r="AH328" s="34">
        <f>AG328*AE288</f>
        <v>1.1850058626563331E-2</v>
      </c>
      <c r="AI328" s="21"/>
    </row>
    <row r="329" spans="1:35" outlineLevel="1" x14ac:dyDescent="0.25">
      <c r="A329" s="30" t="s">
        <v>38</v>
      </c>
      <c r="B329" s="30" t="s">
        <v>40</v>
      </c>
      <c r="C329" s="31">
        <f>INDEX('Saturation Data'!$I$2:$W$236,MATCH(LEFT($A$1,2)&amp;$H329&amp;$I329,'Saturation Data'!$B$2:$B$236,0),MATCH(A287,'Saturation Data'!$I$1:$V$1,0))</f>
        <v>0.64</v>
      </c>
      <c r="D329" s="32">
        <f>INDEX('UEC Data'!$I$2:$W$236,MATCH(LEFT($A$1,2)&amp;$H329&amp;$I329,'UEC Data'!$B$2:$B$236,0),MATCH(A287,'UEC Data'!$I$1:$V$1,0))</f>
        <v>4.9436842896732995E-3</v>
      </c>
      <c r="E329" s="33">
        <f t="shared" si="26"/>
        <v>3.1639579453909116E-3</v>
      </c>
      <c r="F329" s="34">
        <f>E329*C288</f>
        <v>2.4845507558423935E-2</v>
      </c>
      <c r="G329" s="21"/>
      <c r="H329" s="30" t="s">
        <v>38</v>
      </c>
      <c r="I329" s="30" t="s">
        <v>40</v>
      </c>
      <c r="J329" s="31">
        <f>INDEX('Saturation Data'!$I$2:$W$236,MATCH(LEFT($H$1,2)&amp;$H329&amp;$I329,'Saturation Data'!$B$2:$B$236,0),MATCH(H287,'Saturation Data'!$I$1:$V$1,0))</f>
        <v>0.64</v>
      </c>
      <c r="K329" s="32">
        <f>INDEX('UEC Data'!$I$2:$W$236,MATCH(LEFT($H$1,2)&amp;$H329&amp;$I329,'UEC Data'!$B$2:$B$236,0),MATCH(H287,'UEC Data'!$I$1:$V$1,0))</f>
        <v>4.9146862599525956E-3</v>
      </c>
      <c r="L329" s="33">
        <f t="shared" si="27"/>
        <v>3.1453992063696611E-3</v>
      </c>
      <c r="M329" s="34">
        <f>L329*J288</f>
        <v>4.4877836730117813E-3</v>
      </c>
      <c r="N329" s="21"/>
      <c r="O329" s="30" t="s">
        <v>38</v>
      </c>
      <c r="P329" s="30" t="s">
        <v>40</v>
      </c>
      <c r="Q329" s="31">
        <f>INDEX('Saturation Data'!$I$2:$W$236,MATCH(LEFT($O$1,2)&amp;$H329&amp;$I329,'Saturation Data'!$B$2:$B$236,0),MATCH(O287,'Saturation Data'!$I$1:$V$1,0))</f>
        <v>0.64</v>
      </c>
      <c r="R329" s="32">
        <f>INDEX('UEC Data'!$I$2:$W$236,MATCH(LEFT($O$1,2)&amp;$H329&amp;$I329,'UEC Data'!$B$2:$B$236,0),MATCH(O287,'UEC Data'!$I$1:$V$1,0))</f>
        <v>4.9436842896732995E-3</v>
      </c>
      <c r="S329" s="33">
        <f t="shared" si="28"/>
        <v>3.1639579453909116E-3</v>
      </c>
      <c r="T329" s="34">
        <f>S329*Q288</f>
        <v>3.1342655435808672E-3</v>
      </c>
      <c r="U329" s="21"/>
      <c r="V329" s="30" t="s">
        <v>38</v>
      </c>
      <c r="W329" s="30" t="s">
        <v>40</v>
      </c>
      <c r="X329" s="31">
        <f>INDEX('Saturation Data'!$I$2:$W$236,MATCH(LEFT($V$1,2)&amp;$H329&amp;$I329,'Saturation Data'!$B$2:$B$236,0),MATCH(V287,'Saturation Data'!$I$1:$V$1,0))</f>
        <v>0.64</v>
      </c>
      <c r="Y329" s="32">
        <f>INDEX('UEC Data'!$I$2:$W$236,MATCH(LEFT($V$1,2)&amp;$H329&amp;$I329,'UEC Data'!$B$2:$B$236,0),MATCH(V287,'UEC Data'!$I$1:$V$1,0))</f>
        <v>4.5051290716232126E-3</v>
      </c>
      <c r="Z329" s="33">
        <f t="shared" si="29"/>
        <v>2.8832826058388561E-3</v>
      </c>
      <c r="AA329" s="34">
        <f>Z329*X288</f>
        <v>2.270217332596418E-3</v>
      </c>
      <c r="AB329" s="21"/>
      <c r="AC329" s="30" t="s">
        <v>38</v>
      </c>
      <c r="AD329" s="30" t="s">
        <v>40</v>
      </c>
      <c r="AE329" s="31">
        <f>INDEX('Saturation Data'!$I$2:$W$236,MATCH(LEFT($AC$1,2)&amp;$H329&amp;$I329,'Saturation Data'!$B$2:$B$236,0),MATCH(AC287,'Saturation Data'!$I$1:$V$1,0))</f>
        <v>0.64</v>
      </c>
      <c r="AF329" s="32">
        <f>INDEX('UEC Data'!$I$2:$W$236,MATCH(LEFT($AC$1,2)&amp;$H329&amp;$I329,'UEC Data'!$B$2:$B$236,0),MATCH(AC287,'UEC Data'!$I$1:$V$1,0))</f>
        <v>6.1121914854142612E-3</v>
      </c>
      <c r="AG329" s="33">
        <f t="shared" si="30"/>
        <v>3.911802550665127E-3</v>
      </c>
      <c r="AH329" s="34">
        <f>AG329*AE288</f>
        <v>1.6127644978984265E-3</v>
      </c>
      <c r="AI329" s="21"/>
    </row>
    <row r="330" spans="1:35" outlineLevel="1" x14ac:dyDescent="0.25">
      <c r="A330" s="30" t="s">
        <v>38</v>
      </c>
      <c r="B330" s="30" t="s">
        <v>41</v>
      </c>
      <c r="C330" s="31">
        <f>INDEX('Saturation Data'!$I$2:$W$236,MATCH(LEFT($A$1,2)&amp;$H330&amp;$I330,'Saturation Data'!$B$2:$B$236,0),MATCH(A287,'Saturation Data'!$I$1:$V$1,0))</f>
        <v>1</v>
      </c>
      <c r="D330" s="32">
        <f>INDEX('UEC Data'!$I$2:$W$236,MATCH(LEFT($A$1,2)&amp;$H330&amp;$I330,'UEC Data'!$B$2:$B$236,0),MATCH(A287,'UEC Data'!$I$1:$V$1,0))</f>
        <v>4.7155289412470353E-2</v>
      </c>
      <c r="E330" s="33">
        <f t="shared" si="26"/>
        <v>4.7155289412470353E-2</v>
      </c>
      <c r="F330" s="34">
        <f>E330*C288</f>
        <v>0.37029477627031093</v>
      </c>
      <c r="G330" s="21"/>
      <c r="H330" s="30" t="s">
        <v>38</v>
      </c>
      <c r="I330" s="30" t="s">
        <v>41</v>
      </c>
      <c r="J330" s="31">
        <f>INDEX('Saturation Data'!$I$2:$W$236,MATCH(LEFT($H$1,2)&amp;$H330&amp;$I330,'Saturation Data'!$B$2:$B$236,0),MATCH(H287,'Saturation Data'!$I$1:$V$1,0))</f>
        <v>1</v>
      </c>
      <c r="K330" s="32">
        <f>INDEX('UEC Data'!$I$2:$W$236,MATCH(LEFT($H$1,2)&amp;$H330&amp;$I330,'UEC Data'!$B$2:$B$236,0),MATCH(H287,'UEC Data'!$I$1:$V$1,0))</f>
        <v>7.716320085676967E-2</v>
      </c>
      <c r="L330" s="33">
        <f t="shared" si="27"/>
        <v>7.716320085676967E-2</v>
      </c>
      <c r="M330" s="34">
        <f>L330*J288</f>
        <v>0.11009469076646099</v>
      </c>
      <c r="N330" s="21"/>
      <c r="O330" s="30" t="s">
        <v>38</v>
      </c>
      <c r="P330" s="30" t="s">
        <v>41</v>
      </c>
      <c r="Q330" s="31">
        <f>INDEX('Saturation Data'!$I$2:$W$236,MATCH(LEFT($O$1,2)&amp;$H330&amp;$I330,'Saturation Data'!$B$2:$B$236,0),MATCH(O287,'Saturation Data'!$I$1:$V$1,0))</f>
        <v>1</v>
      </c>
      <c r="R330" s="32">
        <f>INDEX('UEC Data'!$I$2:$W$236,MATCH(LEFT($O$1,2)&amp;$H330&amp;$I330,'UEC Data'!$B$2:$B$236,0),MATCH(O287,'UEC Data'!$I$1:$V$1,0))</f>
        <v>5.6105714285714391E-2</v>
      </c>
      <c r="S330" s="33">
        <f t="shared" si="28"/>
        <v>5.6105714285714391E-2</v>
      </c>
      <c r="T330" s="34">
        <f>S330*Q288</f>
        <v>5.5579185981241258E-2</v>
      </c>
      <c r="U330" s="21"/>
      <c r="V330" s="30" t="s">
        <v>38</v>
      </c>
      <c r="W330" s="30" t="s">
        <v>41</v>
      </c>
      <c r="X330" s="31">
        <f>INDEX('Saturation Data'!$I$2:$W$236,MATCH(LEFT($V$1,2)&amp;$H330&amp;$I330,'Saturation Data'!$B$2:$B$236,0),MATCH(V287,'Saturation Data'!$I$1:$V$1,0))</f>
        <v>1</v>
      </c>
      <c r="Y330" s="32">
        <f>INDEX('UEC Data'!$I$2:$W$236,MATCH(LEFT($V$1,2)&amp;$H330&amp;$I330,'UEC Data'!$B$2:$B$236,0),MATCH(V287,'UEC Data'!$I$1:$V$1,0))</f>
        <v>4.7155289412470353E-2</v>
      </c>
      <c r="Z330" s="33">
        <f t="shared" si="29"/>
        <v>4.7155289412470353E-2</v>
      </c>
      <c r="AA330" s="34">
        <f>Z330*X288</f>
        <v>3.7128776461593106E-2</v>
      </c>
      <c r="AB330" s="21"/>
      <c r="AC330" s="30" t="s">
        <v>38</v>
      </c>
      <c r="AD330" s="30" t="s">
        <v>41</v>
      </c>
      <c r="AE330" s="31">
        <f>INDEX('Saturation Data'!$I$2:$W$236,MATCH(LEFT($AC$1,2)&amp;$H330&amp;$I330,'Saturation Data'!$B$2:$B$236,0),MATCH(AC287,'Saturation Data'!$I$1:$V$1,0))</f>
        <v>1</v>
      </c>
      <c r="AF330" s="32">
        <f>INDEX('UEC Data'!$I$2:$W$236,MATCH(LEFT($AC$1,2)&amp;$H330&amp;$I330,'UEC Data'!$B$2:$B$236,0),MATCH(AC287,'UEC Data'!$I$1:$V$1,0))</f>
        <v>5.1442133904513111E-2</v>
      </c>
      <c r="AG330" s="33">
        <f t="shared" si="30"/>
        <v>5.1442133904513111E-2</v>
      </c>
      <c r="AH330" s="34">
        <f>AG330*AE288</f>
        <v>2.1208649000760346E-2</v>
      </c>
      <c r="AI330" s="21"/>
    </row>
    <row r="331" spans="1:35" outlineLevel="1" x14ac:dyDescent="0.25">
      <c r="A331" s="30" t="s">
        <v>38</v>
      </c>
      <c r="B331" s="30" t="s">
        <v>42</v>
      </c>
      <c r="C331" s="31">
        <f>INDEX('Saturation Data'!$I$2:$W$236,MATCH(LEFT($A$1,2)&amp;$H331&amp;$I331,'Saturation Data'!$B$2:$B$236,0),MATCH(A287,'Saturation Data'!$I$1:$V$1,0))</f>
        <v>1</v>
      </c>
      <c r="D331" s="32">
        <f>INDEX('UEC Data'!$I$2:$W$236,MATCH(LEFT($A$1,2)&amp;$H331&amp;$I331,'UEC Data'!$B$2:$B$236,0),MATCH(A287,'UEC Data'!$I$1:$V$1,0))</f>
        <v>3.9254113382055002E-3</v>
      </c>
      <c r="E331" s="33">
        <f t="shared" si="26"/>
        <v>3.9254113382055002E-3</v>
      </c>
      <c r="F331" s="34">
        <f>E331*C288</f>
        <v>3.0824947346529265E-2</v>
      </c>
      <c r="G331" s="21"/>
      <c r="H331" s="30" t="s">
        <v>38</v>
      </c>
      <c r="I331" s="30" t="s">
        <v>42</v>
      </c>
      <c r="J331" s="31">
        <f>INDEX('Saturation Data'!$I$2:$W$236,MATCH(LEFT($H$1,2)&amp;$H331&amp;$I331,'Saturation Data'!$B$2:$B$236,0),MATCH(H287,'Saturation Data'!$I$1:$V$1,0))</f>
        <v>1</v>
      </c>
      <c r="K331" s="32">
        <f>INDEX('UEC Data'!$I$2:$W$236,MATCH(LEFT($H$1,2)&amp;$H331&amp;$I331,'UEC Data'!$B$2:$B$236,0),MATCH(H287,'UEC Data'!$I$1:$V$1,0))</f>
        <v>4.0776950188660772E-3</v>
      </c>
      <c r="L331" s="33">
        <f t="shared" si="27"/>
        <v>4.0776950188660772E-3</v>
      </c>
      <c r="M331" s="34">
        <f>L331*J288</f>
        <v>5.8179620227951367E-3</v>
      </c>
      <c r="N331" s="21"/>
      <c r="O331" s="30" t="s">
        <v>38</v>
      </c>
      <c r="P331" s="30" t="s">
        <v>42</v>
      </c>
      <c r="Q331" s="31">
        <f>INDEX('Saturation Data'!$I$2:$W$236,MATCH(LEFT($O$1,2)&amp;$H331&amp;$I331,'Saturation Data'!$B$2:$B$236,0),MATCH(O287,'Saturation Data'!$I$1:$V$1,0))</f>
        <v>1</v>
      </c>
      <c r="R331" s="32">
        <f>INDEX('UEC Data'!$I$2:$W$236,MATCH(LEFT($O$1,2)&amp;$H331&amp;$I331,'UEC Data'!$B$2:$B$236,0),MATCH(O287,'UEC Data'!$I$1:$V$1,0))</f>
        <v>3.9254113382055002E-3</v>
      </c>
      <c r="S331" s="33">
        <f t="shared" si="28"/>
        <v>3.9254113382055002E-3</v>
      </c>
      <c r="T331" s="34">
        <f>S331*Q288</f>
        <v>3.8885730196388793E-3</v>
      </c>
      <c r="U331" s="21"/>
      <c r="V331" s="30" t="s">
        <v>38</v>
      </c>
      <c r="W331" s="30" t="s">
        <v>42</v>
      </c>
      <c r="X331" s="31">
        <f>INDEX('Saturation Data'!$I$2:$W$236,MATCH(LEFT($V$1,2)&amp;$H331&amp;$I331,'Saturation Data'!$B$2:$B$236,0),MATCH(V287,'Saturation Data'!$I$1:$V$1,0))</f>
        <v>1</v>
      </c>
      <c r="Y331" s="32">
        <f>INDEX('UEC Data'!$I$2:$W$236,MATCH(LEFT($V$1,2)&amp;$H331&amp;$I331,'UEC Data'!$B$2:$B$236,0),MATCH(V287,'UEC Data'!$I$1:$V$1,0))</f>
        <v>3.7378871006272375E-3</v>
      </c>
      <c r="Z331" s="33">
        <f t="shared" si="29"/>
        <v>3.7378871006272375E-3</v>
      </c>
      <c r="AA331" s="34">
        <f>Z331*X288</f>
        <v>2.9431093802418581E-3</v>
      </c>
      <c r="AB331" s="21"/>
      <c r="AC331" s="30" t="s">
        <v>38</v>
      </c>
      <c r="AD331" s="30" t="s">
        <v>42</v>
      </c>
      <c r="AE331" s="31">
        <f>INDEX('Saturation Data'!$I$2:$W$236,MATCH(LEFT($AC$1,2)&amp;$H331&amp;$I331,'Saturation Data'!$B$2:$B$236,0),MATCH(AC287,'Saturation Data'!$I$1:$V$1,0))</f>
        <v>1</v>
      </c>
      <c r="AF331" s="32">
        <f>INDEX('UEC Data'!$I$2:$W$236,MATCH(LEFT($AC$1,2)&amp;$H331&amp;$I331,'UEC Data'!$B$2:$B$236,0),MATCH(AC287,'UEC Data'!$I$1:$V$1,0))</f>
        <v>4.8532358363267995E-3</v>
      </c>
      <c r="AG331" s="33">
        <f t="shared" si="30"/>
        <v>4.8532358363267995E-3</v>
      </c>
      <c r="AH331" s="34">
        <f>AG331*AE288</f>
        <v>2.000900187414978E-3</v>
      </c>
      <c r="AI331" s="21"/>
    </row>
    <row r="332" spans="1:35" outlineLevel="1" x14ac:dyDescent="0.25">
      <c r="A332" s="30" t="s">
        <v>38</v>
      </c>
      <c r="B332" s="30" t="s">
        <v>43</v>
      </c>
      <c r="C332" s="31">
        <f>INDEX('Saturation Data'!$I$2:$W$236,MATCH(LEFT($A$1,2)&amp;$H332&amp;$I332,'Saturation Data'!$B$2:$B$236,0),MATCH(A287,'Saturation Data'!$I$1:$V$1,0))</f>
        <v>1</v>
      </c>
      <c r="D332" s="32">
        <f>INDEX('UEC Data'!$I$2:$W$236,MATCH(LEFT($A$1,2)&amp;$H332&amp;$I332,'UEC Data'!$B$2:$B$236,0),MATCH(A287,'UEC Data'!$I$1:$V$1,0))</f>
        <v>1.7533035714285751E-2</v>
      </c>
      <c r="E332" s="33">
        <f t="shared" si="26"/>
        <v>1.7533035714285751E-2</v>
      </c>
      <c r="F332" s="34">
        <f>E332*C288</f>
        <v>0.13768108770092463</v>
      </c>
      <c r="G332" s="21"/>
      <c r="H332" s="30" t="s">
        <v>38</v>
      </c>
      <c r="I332" s="30" t="s">
        <v>43</v>
      </c>
      <c r="J332" s="31">
        <f>INDEX('Saturation Data'!$I$2:$W$236,MATCH(LEFT($H$1,2)&amp;$H332&amp;$I332,'Saturation Data'!$B$2:$B$236,0),MATCH(H287,'Saturation Data'!$I$1:$V$1,0))</f>
        <v>1</v>
      </c>
      <c r="K332" s="32">
        <f>INDEX('UEC Data'!$I$2:$W$236,MATCH(LEFT($H$1,2)&amp;$H332&amp;$I332,'UEC Data'!$B$2:$B$236,0),MATCH(H287,'UEC Data'!$I$1:$V$1,0))</f>
        <v>1.9126948051948089E-2</v>
      </c>
      <c r="L332" s="33">
        <f t="shared" si="27"/>
        <v>1.9126948051948089E-2</v>
      </c>
      <c r="M332" s="34">
        <f>L332*J288</f>
        <v>2.7289892172748621E-2</v>
      </c>
      <c r="N332" s="21"/>
      <c r="O332" s="30" t="s">
        <v>38</v>
      </c>
      <c r="P332" s="30" t="s">
        <v>43</v>
      </c>
      <c r="Q332" s="31">
        <f>INDEX('Saturation Data'!$I$2:$W$236,MATCH(LEFT($O$1,2)&amp;$H332&amp;$I332,'Saturation Data'!$B$2:$B$236,0),MATCH(O287,'Saturation Data'!$I$1:$V$1,0))</f>
        <v>1</v>
      </c>
      <c r="R332" s="32">
        <f>INDEX('UEC Data'!$I$2:$W$236,MATCH(LEFT($O$1,2)&amp;$H332&amp;$I332,'UEC Data'!$B$2:$B$236,0),MATCH(O287,'UEC Data'!$I$1:$V$1,0))</f>
        <v>1.7533035714285751E-2</v>
      </c>
      <c r="S332" s="33">
        <f t="shared" si="28"/>
        <v>1.7533035714285751E-2</v>
      </c>
      <c r="T332" s="34">
        <f>S332*Q288</f>
        <v>1.7368495619137895E-2</v>
      </c>
      <c r="U332" s="21"/>
      <c r="V332" s="30" t="s">
        <v>38</v>
      </c>
      <c r="W332" s="30" t="s">
        <v>43</v>
      </c>
      <c r="X332" s="31">
        <f>INDEX('Saturation Data'!$I$2:$W$236,MATCH(LEFT($V$1,2)&amp;$H332&amp;$I332,'Saturation Data'!$B$2:$B$236,0),MATCH(V287,'Saturation Data'!$I$1:$V$1,0))</f>
        <v>1</v>
      </c>
      <c r="Y332" s="32">
        <f>INDEX('UEC Data'!$I$2:$W$236,MATCH(LEFT($V$1,2)&amp;$H332&amp;$I332,'UEC Data'!$B$2:$B$236,0),MATCH(V287,'UEC Data'!$I$1:$V$1,0))</f>
        <v>1.7533035714285751E-2</v>
      </c>
      <c r="Z332" s="33">
        <f t="shared" si="29"/>
        <v>1.7533035714285751E-2</v>
      </c>
      <c r="AA332" s="34">
        <f>Z332*X288</f>
        <v>1.3805029548958521E-2</v>
      </c>
      <c r="AB332" s="21"/>
      <c r="AC332" s="30" t="s">
        <v>38</v>
      </c>
      <c r="AD332" s="30" t="s">
        <v>43</v>
      </c>
      <c r="AE332" s="31">
        <f>INDEX('Saturation Data'!$I$2:$W$236,MATCH(LEFT($AC$1,2)&amp;$H332&amp;$I332,'Saturation Data'!$B$2:$B$236,0),MATCH(AC287,'Saturation Data'!$I$1:$V$1,0))</f>
        <v>1</v>
      </c>
      <c r="AF332" s="32">
        <f>INDEX('UEC Data'!$I$2:$W$236,MATCH(LEFT($AC$1,2)&amp;$H332&amp;$I332,'UEC Data'!$B$2:$B$236,0),MATCH(AC287,'UEC Data'!$I$1:$V$1,0))</f>
        <v>2.1677207792207834E-2</v>
      </c>
      <c r="AG332" s="33">
        <f t="shared" si="30"/>
        <v>2.1677207792207834E-2</v>
      </c>
      <c r="AH332" s="34">
        <f>AG332*AE288</f>
        <v>8.9371154827064606E-3</v>
      </c>
      <c r="AI332" s="21"/>
    </row>
    <row r="333" spans="1:35" outlineLevel="1" x14ac:dyDescent="0.25">
      <c r="A333" s="30" t="s">
        <v>38</v>
      </c>
      <c r="B333" s="30" t="s">
        <v>44</v>
      </c>
      <c r="C333" s="31">
        <f>INDEX('Saturation Data'!$I$2:$W$236,MATCH(LEFT($A$1,2)&amp;$H333&amp;$I333,'Saturation Data'!$B$2:$B$236,0),MATCH(A287,'Saturation Data'!$I$1:$V$1,0))</f>
        <v>1</v>
      </c>
      <c r="D333" s="32">
        <f>INDEX('UEC Data'!$I$2:$W$236,MATCH(LEFT($A$1,2)&amp;$H333&amp;$I333,'UEC Data'!$B$2:$B$236,0),MATCH(A287,'UEC Data'!$I$1:$V$1,0))</f>
        <v>0.31139330022112799</v>
      </c>
      <c r="E333" s="33">
        <f t="shared" si="26"/>
        <v>0.31139330022112799</v>
      </c>
      <c r="F333" s="34">
        <f>E333*C288</f>
        <v>2.4452678347248784</v>
      </c>
      <c r="G333" s="21"/>
      <c r="H333" s="30" t="s">
        <v>38</v>
      </c>
      <c r="I333" s="30" t="s">
        <v>44</v>
      </c>
      <c r="J333" s="31">
        <f>INDEX('Saturation Data'!$I$2:$W$236,MATCH(LEFT($H$1,2)&amp;$H333&amp;$I333,'Saturation Data'!$B$2:$B$236,0),MATCH(H287,'Saturation Data'!$I$1:$V$1,0))</f>
        <v>1</v>
      </c>
      <c r="K333" s="32">
        <f>INDEX('UEC Data'!$I$2:$W$236,MATCH(LEFT($H$1,2)&amp;$H333&amp;$I333,'UEC Data'!$B$2:$B$236,0),MATCH(H287,'UEC Data'!$I$1:$V$1,0))</f>
        <v>0.33970178205941237</v>
      </c>
      <c r="L333" s="33">
        <f t="shared" si="27"/>
        <v>0.33970178205941237</v>
      </c>
      <c r="M333" s="34">
        <f>L333*J288</f>
        <v>0.48467873589209221</v>
      </c>
      <c r="N333" s="21"/>
      <c r="O333" s="30" t="s">
        <v>38</v>
      </c>
      <c r="P333" s="30" t="s">
        <v>44</v>
      </c>
      <c r="Q333" s="31">
        <f>INDEX('Saturation Data'!$I$2:$W$236,MATCH(LEFT($O$1,2)&amp;$H333&amp;$I333,'Saturation Data'!$B$2:$B$236,0),MATCH(O287,'Saturation Data'!$I$1:$V$1,0))</f>
        <v>1</v>
      </c>
      <c r="R333" s="32">
        <f>INDEX('UEC Data'!$I$2:$W$236,MATCH(LEFT($O$1,2)&amp;$H333&amp;$I333,'UEC Data'!$B$2:$B$236,0),MATCH(O287,'UEC Data'!$I$1:$V$1,0))</f>
        <v>0.30325229890815736</v>
      </c>
      <c r="S333" s="33">
        <f t="shared" si="28"/>
        <v>0.30325229890815736</v>
      </c>
      <c r="T333" s="34">
        <f>S333*Q288</f>
        <v>0.30040640485254333</v>
      </c>
      <c r="U333" s="21"/>
      <c r="V333" s="30" t="s">
        <v>38</v>
      </c>
      <c r="W333" s="30" t="s">
        <v>44</v>
      </c>
      <c r="X333" s="31">
        <f>INDEX('Saturation Data'!$I$2:$W$236,MATCH(LEFT($V$1,2)&amp;$H333&amp;$I333,'Saturation Data'!$B$2:$B$236,0),MATCH(V287,'Saturation Data'!$I$1:$V$1,0))</f>
        <v>1</v>
      </c>
      <c r="Y333" s="32">
        <f>INDEX('UEC Data'!$I$2:$W$236,MATCH(LEFT($V$1,2)&amp;$H333&amp;$I333,'UEC Data'!$B$2:$B$236,0),MATCH(V287,'UEC Data'!$I$1:$V$1,0))</f>
        <v>0.31342855054937069</v>
      </c>
      <c r="Z333" s="33">
        <f t="shared" si="29"/>
        <v>0.31342855054937069</v>
      </c>
      <c r="AA333" s="34">
        <f>Z333*X288</f>
        <v>0.24678501044150572</v>
      </c>
      <c r="AB333" s="21"/>
      <c r="AC333" s="30" t="s">
        <v>38</v>
      </c>
      <c r="AD333" s="30" t="s">
        <v>44</v>
      </c>
      <c r="AE333" s="31">
        <f>INDEX('Saturation Data'!$I$2:$W$236,MATCH(LEFT($AC$1,2)&amp;$H333&amp;$I333,'Saturation Data'!$B$2:$B$236,0),MATCH(AC287,'Saturation Data'!$I$1:$V$1,0))</f>
        <v>1</v>
      </c>
      <c r="AF333" s="32">
        <f>INDEX('UEC Data'!$I$2:$W$236,MATCH(LEFT($AC$1,2)&amp;$H333&amp;$I333,'UEC Data'!$B$2:$B$236,0),MATCH(AC287,'UEC Data'!$I$1:$V$1,0))</f>
        <v>0.35968423982761311</v>
      </c>
      <c r="AG333" s="33">
        <f t="shared" si="30"/>
        <v>0.35968423982761311</v>
      </c>
      <c r="AH333" s="34">
        <f>AG333*AE288</f>
        <v>0.14829121995150937</v>
      </c>
      <c r="AI333" s="21"/>
    </row>
    <row r="334" spans="1:35" outlineLevel="1" x14ac:dyDescent="0.25">
      <c r="A334" s="30" t="s">
        <v>45</v>
      </c>
      <c r="B334" s="30" t="s">
        <v>46</v>
      </c>
      <c r="C334" s="31">
        <f>INDEX('Saturation Data'!$I$2:$W$236,MATCH(LEFT($A$1,2)&amp;$H334&amp;$I334,'Saturation Data'!$B$2:$B$236,0),MATCH(A287,'Saturation Data'!$I$1:$V$1,0))</f>
        <v>0.34644139250345779</v>
      </c>
      <c r="D334" s="32">
        <f>INDEX('UEC Data'!$I$2:$W$236,MATCH(LEFT($A$1,2)&amp;$H334&amp;$I334,'UEC Data'!$B$2:$B$236,0),MATCH(A287,'UEC Data'!$I$1:$V$1,0))</f>
        <v>0.8458</v>
      </c>
      <c r="E334" s="33">
        <f t="shared" si="26"/>
        <v>0.2930201297794246</v>
      </c>
      <c r="F334" s="34">
        <f>E334*C288</f>
        <v>2.3009894489307356</v>
      </c>
      <c r="G334" s="21"/>
      <c r="H334" s="30" t="s">
        <v>45</v>
      </c>
      <c r="I334" s="30" t="s">
        <v>46</v>
      </c>
      <c r="J334" s="31">
        <f>INDEX('Saturation Data'!$I$2:$W$236,MATCH(LEFT($H$1,2)&amp;$H334&amp;$I334,'Saturation Data'!$B$2:$B$236,0),MATCH(H287,'Saturation Data'!$I$1:$V$1,0))</f>
        <v>0.34644139250345779</v>
      </c>
      <c r="K334" s="32">
        <f>INDEX('UEC Data'!$I$2:$W$236,MATCH(LEFT($H$1,2)&amp;$H334&amp;$I334,'UEC Data'!$B$2:$B$236,0),MATCH(H287,'UEC Data'!$I$1:$V$1,0))</f>
        <v>0.80735454545454544</v>
      </c>
      <c r="L334" s="33">
        <f t="shared" si="27"/>
        <v>0.27970103297126891</v>
      </c>
      <c r="M334" s="34">
        <f>L334*J288</f>
        <v>0.39907103891647311</v>
      </c>
      <c r="N334" s="21"/>
      <c r="O334" s="30" t="s">
        <v>45</v>
      </c>
      <c r="P334" s="30" t="s">
        <v>46</v>
      </c>
      <c r="Q334" s="31">
        <f>INDEX('Saturation Data'!$I$2:$W$236,MATCH(LEFT($O$1,2)&amp;$H334&amp;$I334,'Saturation Data'!$B$2:$B$236,0),MATCH(O287,'Saturation Data'!$I$1:$V$1,0))</f>
        <v>0.34644139250345779</v>
      </c>
      <c r="R334" s="32">
        <f>INDEX('UEC Data'!$I$2:$W$236,MATCH(LEFT($O$1,2)&amp;$H334&amp;$I334,'UEC Data'!$B$2:$B$236,0),MATCH(O287,'UEC Data'!$I$1:$V$1,0))</f>
        <v>0.8458</v>
      </c>
      <c r="S334" s="33">
        <f t="shared" si="28"/>
        <v>0.2930201297794246</v>
      </c>
      <c r="T334" s="34">
        <f>S334*Q288</f>
        <v>0.29027026028621078</v>
      </c>
      <c r="U334" s="21"/>
      <c r="V334" s="30" t="s">
        <v>45</v>
      </c>
      <c r="W334" s="30" t="s">
        <v>46</v>
      </c>
      <c r="X334" s="31">
        <f>INDEX('Saturation Data'!$I$2:$W$236,MATCH(LEFT($V$1,2)&amp;$H334&amp;$I334,'Saturation Data'!$B$2:$B$236,0),MATCH(V287,'Saturation Data'!$I$1:$V$1,0))</f>
        <v>0.34644139250345779</v>
      </c>
      <c r="Y334" s="32">
        <f>INDEX('UEC Data'!$I$2:$W$236,MATCH(LEFT($V$1,2)&amp;$H334&amp;$I334,'UEC Data'!$B$2:$B$236,0),MATCH(V287,'UEC Data'!$I$1:$V$1,0))</f>
        <v>0.8458</v>
      </c>
      <c r="Z334" s="33">
        <f t="shared" si="29"/>
        <v>0.2930201297794246</v>
      </c>
      <c r="AA334" s="34">
        <f>Z334*X288</f>
        <v>0.23071598187350215</v>
      </c>
      <c r="AB334" s="21"/>
      <c r="AC334" s="30" t="s">
        <v>45</v>
      </c>
      <c r="AD334" s="30" t="s">
        <v>46</v>
      </c>
      <c r="AE334" s="31">
        <f>INDEX('Saturation Data'!$I$2:$W$236,MATCH(LEFT($AC$1,2)&amp;$H334&amp;$I334,'Saturation Data'!$B$2:$B$236,0),MATCH(AC287,'Saturation Data'!$I$1:$V$1,0))</f>
        <v>0.34644139250345779</v>
      </c>
      <c r="AF334" s="32">
        <f>INDEX('UEC Data'!$I$2:$W$236,MATCH(LEFT($AC$1,2)&amp;$H334&amp;$I334,'UEC Data'!$B$2:$B$236,0),MATCH(AC287,'UEC Data'!$I$1:$V$1,0))</f>
        <v>0.92269090909090912</v>
      </c>
      <c r="AG334" s="33">
        <f t="shared" si="30"/>
        <v>0.31965832339573591</v>
      </c>
      <c r="AH334" s="34">
        <f>AG334*AE288</f>
        <v>0.13178926818346706</v>
      </c>
      <c r="AI334" s="21"/>
    </row>
    <row r="335" spans="1:35" outlineLevel="1" x14ac:dyDescent="0.25">
      <c r="A335" s="30" t="s">
        <v>45</v>
      </c>
      <c r="B335" s="30" t="s">
        <v>47</v>
      </c>
      <c r="C335" s="31">
        <f>INDEX('Saturation Data'!$I$2:$W$236,MATCH(LEFT($A$1,2)&amp;$H335&amp;$I335,'Saturation Data'!$B$2:$B$236,0),MATCH(A287,'Saturation Data'!$I$1:$V$1,0))</f>
        <v>0</v>
      </c>
      <c r="D335" s="32">
        <f>INDEX('UEC Data'!$I$2:$W$236,MATCH(LEFT($A$1,2)&amp;$H335&amp;$I335,'UEC Data'!$B$2:$B$236,0),MATCH(A287,'UEC Data'!$I$1:$V$1,0))</f>
        <v>2.2227583964032332E-3</v>
      </c>
      <c r="E335" s="33">
        <f t="shared" si="26"/>
        <v>0</v>
      </c>
      <c r="F335" s="34">
        <f>E335*C288</f>
        <v>0</v>
      </c>
      <c r="G335" s="21"/>
      <c r="H335" s="30" t="s">
        <v>45</v>
      </c>
      <c r="I335" s="30" t="s">
        <v>47</v>
      </c>
      <c r="J335" s="31">
        <f>INDEX('Saturation Data'!$I$2:$W$236,MATCH(LEFT($H$1,2)&amp;$H335&amp;$I335,'Saturation Data'!$B$2:$B$236,0),MATCH(H287,'Saturation Data'!$I$1:$V$1,0))</f>
        <v>0</v>
      </c>
      <c r="K335" s="32">
        <f>INDEX('UEC Data'!$I$2:$W$236,MATCH(LEFT($H$1,2)&amp;$H335&amp;$I335,'UEC Data'!$B$2:$B$236,0),MATCH(H287,'UEC Data'!$I$1:$V$1,0))</f>
        <v>2.4248273415307998E-3</v>
      </c>
      <c r="L335" s="33">
        <f t="shared" si="27"/>
        <v>0</v>
      </c>
      <c r="M335" s="34">
        <f>L335*J288</f>
        <v>0</v>
      </c>
      <c r="N335" s="21"/>
      <c r="O335" s="30" t="s">
        <v>45</v>
      </c>
      <c r="P335" s="30" t="s">
        <v>47</v>
      </c>
      <c r="Q335" s="31">
        <f>INDEX('Saturation Data'!$I$2:$W$236,MATCH(LEFT($O$1,2)&amp;$H335&amp;$I335,'Saturation Data'!$B$2:$B$236,0),MATCH(O287,'Saturation Data'!$I$1:$V$1,0))</f>
        <v>0</v>
      </c>
      <c r="R335" s="32">
        <f>INDEX('UEC Data'!$I$2:$W$236,MATCH(LEFT($O$1,2)&amp;$H335&amp;$I335,'UEC Data'!$B$2:$B$236,0),MATCH(O287,'UEC Data'!$I$1:$V$1,0))</f>
        <v>2.2227583964032332E-3</v>
      </c>
      <c r="S335" s="33">
        <f t="shared" si="28"/>
        <v>0</v>
      </c>
      <c r="T335" s="34">
        <f>S335*Q288</f>
        <v>0</v>
      </c>
      <c r="U335" s="21"/>
      <c r="V335" s="30" t="s">
        <v>45</v>
      </c>
      <c r="W335" s="30" t="s">
        <v>47</v>
      </c>
      <c r="X335" s="31">
        <f>INDEX('Saturation Data'!$I$2:$W$236,MATCH(LEFT($V$1,2)&amp;$H335&amp;$I335,'Saturation Data'!$B$2:$B$236,0),MATCH(V287,'Saturation Data'!$I$1:$V$1,0))</f>
        <v>0</v>
      </c>
      <c r="Y335" s="32">
        <f>INDEX('UEC Data'!$I$2:$W$236,MATCH(LEFT($V$1,2)&amp;$H335&amp;$I335,'UEC Data'!$B$2:$B$236,0),MATCH(V287,'UEC Data'!$I$1:$V$1,0))</f>
        <v>3.2025000000000001E-3</v>
      </c>
      <c r="Z335" s="33">
        <f t="shared" si="29"/>
        <v>0</v>
      </c>
      <c r="AA335" s="34">
        <f>Z335*X288</f>
        <v>0</v>
      </c>
      <c r="AB335" s="21"/>
      <c r="AC335" s="30" t="s">
        <v>45</v>
      </c>
      <c r="AD335" s="30" t="s">
        <v>47</v>
      </c>
      <c r="AE335" s="31">
        <f>INDEX('Saturation Data'!$I$2:$W$236,MATCH(LEFT($AC$1,2)&amp;$H335&amp;$I335,'Saturation Data'!$B$2:$B$236,0),MATCH(AC287,'Saturation Data'!$I$1:$V$1,0))</f>
        <v>0</v>
      </c>
      <c r="AF335" s="32">
        <f>INDEX('UEC Data'!$I$2:$W$236,MATCH(LEFT($AC$1,2)&amp;$H335&amp;$I335,'UEC Data'!$B$2:$B$236,0),MATCH(AC287,'UEC Data'!$I$1:$V$1,0))</f>
        <v>2.4248273415307998E-3</v>
      </c>
      <c r="AG335" s="33">
        <f t="shared" si="30"/>
        <v>0</v>
      </c>
      <c r="AH335" s="34">
        <f>AG335*AE288</f>
        <v>0</v>
      </c>
      <c r="AI335" s="21"/>
    </row>
    <row r="336" spans="1:35" outlineLevel="1" x14ac:dyDescent="0.25">
      <c r="A336" s="30" t="s">
        <v>45</v>
      </c>
      <c r="B336" s="30" t="s">
        <v>48</v>
      </c>
      <c r="C336" s="31">
        <f>INDEX('Saturation Data'!$I$2:$W$236,MATCH(LEFT($A$1,2)&amp;$H336&amp;$I336,'Saturation Data'!$B$2:$B$236,0),MATCH(A287,'Saturation Data'!$I$1:$V$1,0))</f>
        <v>0</v>
      </c>
      <c r="D336" s="32">
        <f>INDEX('UEC Data'!$I$2:$W$236,MATCH(LEFT($A$1,2)&amp;$H336&amp;$I336,'UEC Data'!$B$2:$B$236,0),MATCH(A287,'UEC Data'!$I$1:$V$1,0))</f>
        <v>1.5857352941176499E-2</v>
      </c>
      <c r="E336" s="33">
        <f t="shared" si="26"/>
        <v>0</v>
      </c>
      <c r="F336" s="34">
        <f>E336*C288</f>
        <v>0</v>
      </c>
      <c r="G336" s="21"/>
      <c r="H336" s="30" t="s">
        <v>45</v>
      </c>
      <c r="I336" s="30" t="s">
        <v>48</v>
      </c>
      <c r="J336" s="31">
        <f>INDEX('Saturation Data'!$I$2:$W$236,MATCH(LEFT($H$1,2)&amp;$H336&amp;$I336,'Saturation Data'!$B$2:$B$236,0),MATCH(H287,'Saturation Data'!$I$1:$V$1,0))</f>
        <v>0</v>
      </c>
      <c r="K336" s="32">
        <f>INDEX('UEC Data'!$I$2:$W$236,MATCH(LEFT($H$1,2)&amp;$H336&amp;$I336,'UEC Data'!$B$2:$B$236,0),MATCH(H287,'UEC Data'!$I$1:$V$1,0))</f>
        <v>1.7298930481283455E-2</v>
      </c>
      <c r="L336" s="33">
        <f t="shared" si="27"/>
        <v>0</v>
      </c>
      <c r="M336" s="34">
        <f>L336*J288</f>
        <v>0</v>
      </c>
      <c r="N336" s="21"/>
      <c r="O336" s="30" t="s">
        <v>45</v>
      </c>
      <c r="P336" s="30" t="s">
        <v>48</v>
      </c>
      <c r="Q336" s="31">
        <f>INDEX('Saturation Data'!$I$2:$W$236,MATCH(LEFT($O$1,2)&amp;$H336&amp;$I336,'Saturation Data'!$B$2:$B$236,0),MATCH(O287,'Saturation Data'!$I$1:$V$1,0))</f>
        <v>0</v>
      </c>
      <c r="R336" s="32">
        <f>INDEX('UEC Data'!$I$2:$W$236,MATCH(LEFT($O$1,2)&amp;$H336&amp;$I336,'UEC Data'!$B$2:$B$236,0),MATCH(O287,'UEC Data'!$I$1:$V$1,0))</f>
        <v>1.5857352941176499E-2</v>
      </c>
      <c r="S336" s="33">
        <f t="shared" si="28"/>
        <v>0</v>
      </c>
      <c r="T336" s="34">
        <f>S336*Q288</f>
        <v>0</v>
      </c>
      <c r="U336" s="21"/>
      <c r="V336" s="30" t="s">
        <v>45</v>
      </c>
      <c r="W336" s="30" t="s">
        <v>48</v>
      </c>
      <c r="X336" s="31">
        <f>INDEX('Saturation Data'!$I$2:$W$236,MATCH(LEFT($V$1,2)&amp;$H336&amp;$I336,'Saturation Data'!$B$2:$B$236,0),MATCH(V287,'Saturation Data'!$I$1:$V$1,0))</f>
        <v>0</v>
      </c>
      <c r="Y336" s="32">
        <f>INDEX('UEC Data'!$I$2:$W$236,MATCH(LEFT($V$1,2)&amp;$H336&amp;$I336,'UEC Data'!$B$2:$B$236,0),MATCH(V287,'UEC Data'!$I$1:$V$1,0))</f>
        <v>4.1509108333333336E-3</v>
      </c>
      <c r="Z336" s="33">
        <f t="shared" si="29"/>
        <v>0</v>
      </c>
      <c r="AA336" s="34">
        <f>Z336*X288</f>
        <v>0</v>
      </c>
      <c r="AB336" s="21"/>
      <c r="AC336" s="30" t="s">
        <v>45</v>
      </c>
      <c r="AD336" s="30" t="s">
        <v>48</v>
      </c>
      <c r="AE336" s="31">
        <f>INDEX('Saturation Data'!$I$2:$W$236,MATCH(LEFT($AC$1,2)&amp;$H336&amp;$I336,'Saturation Data'!$B$2:$B$236,0),MATCH(AC287,'Saturation Data'!$I$1:$V$1,0))</f>
        <v>0</v>
      </c>
      <c r="AF336" s="32">
        <f>INDEX('UEC Data'!$I$2:$W$236,MATCH(LEFT($AC$1,2)&amp;$H336&amp;$I336,'UEC Data'!$B$2:$B$236,0),MATCH(AC287,'UEC Data'!$I$1:$V$1,0))</f>
        <v>1.7298930481283455E-2</v>
      </c>
      <c r="AG336" s="33">
        <f t="shared" si="30"/>
        <v>0</v>
      </c>
      <c r="AH336" s="34">
        <f>AG336*AE288</f>
        <v>0</v>
      </c>
      <c r="AI336" s="21"/>
    </row>
    <row r="337" spans="1:35" outlineLevel="1" x14ac:dyDescent="0.25">
      <c r="A337" s="30" t="s">
        <v>45</v>
      </c>
      <c r="B337" s="30" t="s">
        <v>49</v>
      </c>
      <c r="C337" s="31">
        <f>INDEX('Saturation Data'!$I$2:$W$236,MATCH(LEFT($A$1,2)&amp;$H337&amp;$I337,'Saturation Data'!$B$2:$B$236,0),MATCH(A287,'Saturation Data'!$I$1:$V$1,0))</f>
        <v>0</v>
      </c>
      <c r="D337" s="32">
        <f>INDEX('UEC Data'!$I$2:$W$236,MATCH(LEFT($A$1,2)&amp;$H337&amp;$I337,'UEC Data'!$B$2:$B$236,0),MATCH(A287,'UEC Data'!$I$1:$V$1,0))</f>
        <v>1.2312E-4</v>
      </c>
      <c r="E337" s="33">
        <f t="shared" si="26"/>
        <v>0</v>
      </c>
      <c r="F337" s="34">
        <f>E337*C288</f>
        <v>0</v>
      </c>
      <c r="G337" s="21"/>
      <c r="H337" s="30" t="s">
        <v>45</v>
      </c>
      <c r="I337" s="30" t="s">
        <v>49</v>
      </c>
      <c r="J337" s="31">
        <f>INDEX('Saturation Data'!$I$2:$W$236,MATCH(LEFT($H$1,2)&amp;$H337&amp;$I337,'Saturation Data'!$B$2:$B$236,0),MATCH(H287,'Saturation Data'!$I$1:$V$1,0))</f>
        <v>0</v>
      </c>
      <c r="K337" s="32">
        <f>INDEX('UEC Data'!$I$2:$W$236,MATCH(LEFT($H$1,2)&amp;$H337&amp;$I337,'UEC Data'!$B$2:$B$236,0),MATCH(H287,'UEC Data'!$I$1:$V$1,0))</f>
        <v>1.3431272727272727E-4</v>
      </c>
      <c r="L337" s="33">
        <f t="shared" si="27"/>
        <v>0</v>
      </c>
      <c r="M337" s="34">
        <f>L337*J288</f>
        <v>0</v>
      </c>
      <c r="N337" s="21"/>
      <c r="O337" s="30" t="s">
        <v>45</v>
      </c>
      <c r="P337" s="30" t="s">
        <v>49</v>
      </c>
      <c r="Q337" s="31">
        <f>INDEX('Saturation Data'!$I$2:$W$236,MATCH(LEFT($O$1,2)&amp;$H337&amp;$I337,'Saturation Data'!$B$2:$B$236,0),MATCH(O287,'Saturation Data'!$I$1:$V$1,0))</f>
        <v>0</v>
      </c>
      <c r="R337" s="32">
        <f>INDEX('UEC Data'!$I$2:$W$236,MATCH(LEFT($O$1,2)&amp;$H337&amp;$I337,'UEC Data'!$B$2:$B$236,0),MATCH(O287,'UEC Data'!$I$1:$V$1,0))</f>
        <v>1.2312E-4</v>
      </c>
      <c r="S337" s="33">
        <f t="shared" si="28"/>
        <v>0</v>
      </c>
      <c r="T337" s="34">
        <f>S337*Q288</f>
        <v>0</v>
      </c>
      <c r="U337" s="21"/>
      <c r="V337" s="30" t="s">
        <v>45</v>
      </c>
      <c r="W337" s="30" t="s">
        <v>49</v>
      </c>
      <c r="X337" s="31">
        <f>INDEX('Saturation Data'!$I$2:$W$236,MATCH(LEFT($V$1,2)&amp;$H337&amp;$I337,'Saturation Data'!$B$2:$B$236,0),MATCH(V287,'Saturation Data'!$I$1:$V$1,0))</f>
        <v>0</v>
      </c>
      <c r="Y337" s="32">
        <f>INDEX('UEC Data'!$I$2:$W$236,MATCH(LEFT($V$1,2)&amp;$H337&amp;$I337,'UEC Data'!$B$2:$B$236,0),MATCH(V287,'UEC Data'!$I$1:$V$1,0))</f>
        <v>1.0098533778626875E-3</v>
      </c>
      <c r="Z337" s="33">
        <f t="shared" si="29"/>
        <v>0</v>
      </c>
      <c r="AA337" s="34">
        <f>Z337*X288</f>
        <v>0</v>
      </c>
      <c r="AB337" s="21"/>
      <c r="AC337" s="30" t="s">
        <v>45</v>
      </c>
      <c r="AD337" s="30" t="s">
        <v>49</v>
      </c>
      <c r="AE337" s="31">
        <f>INDEX('Saturation Data'!$I$2:$W$236,MATCH(LEFT($AC$1,2)&amp;$H337&amp;$I337,'Saturation Data'!$B$2:$B$236,0),MATCH(AC287,'Saturation Data'!$I$1:$V$1,0))</f>
        <v>0</v>
      </c>
      <c r="AF337" s="32">
        <f>INDEX('UEC Data'!$I$2:$W$236,MATCH(LEFT($AC$1,2)&amp;$H337&amp;$I337,'UEC Data'!$B$2:$B$236,0),MATCH(AC287,'UEC Data'!$I$1:$V$1,0))</f>
        <v>1.3431272727272727E-4</v>
      </c>
      <c r="AG337" s="33">
        <f t="shared" si="30"/>
        <v>0</v>
      </c>
      <c r="AH337" s="34">
        <f>AG337*AE288</f>
        <v>0</v>
      </c>
      <c r="AI337" s="21"/>
    </row>
    <row r="338" spans="1:35" outlineLevel="1" x14ac:dyDescent="0.25">
      <c r="A338" s="30" t="s">
        <v>45</v>
      </c>
      <c r="B338" s="30" t="s">
        <v>50</v>
      </c>
      <c r="C338" s="31">
        <f>INDEX('Saturation Data'!$I$2:$W$236,MATCH(LEFT($A$1,2)&amp;$H338&amp;$I338,'Saturation Data'!$B$2:$B$236,0),MATCH(A287,'Saturation Data'!$I$1:$V$1,0))</f>
        <v>0</v>
      </c>
      <c r="D338" s="32">
        <f>INDEX('UEC Data'!$I$2:$W$236,MATCH(LEFT($A$1,2)&amp;$H338&amp;$I338,'UEC Data'!$B$2:$B$236,0),MATCH(A287,'UEC Data'!$I$1:$V$1,0))</f>
        <v>2.3666734600876669E-3</v>
      </c>
      <c r="E338" s="33">
        <f t="shared" si="26"/>
        <v>0</v>
      </c>
      <c r="F338" s="34">
        <f>E338*C288</f>
        <v>0</v>
      </c>
      <c r="G338" s="21"/>
      <c r="H338" s="30" t="s">
        <v>45</v>
      </c>
      <c r="I338" s="30" t="s">
        <v>50</v>
      </c>
      <c r="J338" s="31">
        <f>INDEX('Saturation Data'!$I$2:$W$236,MATCH(LEFT($H$1,2)&amp;$H338&amp;$I338,'Saturation Data'!$B$2:$B$236,0),MATCH(H287,'Saturation Data'!$I$1:$V$1,0))</f>
        <v>0</v>
      </c>
      <c r="K338" s="32">
        <f>INDEX('UEC Data'!$I$2:$W$236,MATCH(LEFT($H$1,2)&amp;$H338&amp;$I338,'UEC Data'!$B$2:$B$236,0),MATCH(H287,'UEC Data'!$I$1:$V$1,0))</f>
        <v>2.5818255928229091E-3</v>
      </c>
      <c r="L338" s="33">
        <f t="shared" si="27"/>
        <v>0</v>
      </c>
      <c r="M338" s="34">
        <f>L338*J288</f>
        <v>0</v>
      </c>
      <c r="N338" s="21"/>
      <c r="O338" s="30" t="s">
        <v>45</v>
      </c>
      <c r="P338" s="30" t="s">
        <v>50</v>
      </c>
      <c r="Q338" s="31">
        <f>INDEX('Saturation Data'!$I$2:$W$236,MATCH(LEFT($O$1,2)&amp;$H338&amp;$I338,'Saturation Data'!$B$2:$B$236,0),MATCH(O287,'Saturation Data'!$I$1:$V$1,0))</f>
        <v>0</v>
      </c>
      <c r="R338" s="32">
        <f>INDEX('UEC Data'!$I$2:$W$236,MATCH(LEFT($O$1,2)&amp;$H338&amp;$I338,'UEC Data'!$B$2:$B$236,0),MATCH(O287,'UEC Data'!$I$1:$V$1,0))</f>
        <v>2.3666734600876669E-3</v>
      </c>
      <c r="S338" s="33">
        <f t="shared" si="28"/>
        <v>0</v>
      </c>
      <c r="T338" s="34">
        <f>S338*Q288</f>
        <v>0</v>
      </c>
      <c r="U338" s="21"/>
      <c r="V338" s="30" t="s">
        <v>45</v>
      </c>
      <c r="W338" s="30" t="s">
        <v>50</v>
      </c>
      <c r="X338" s="31">
        <f>INDEX('Saturation Data'!$I$2:$W$236,MATCH(LEFT($V$1,2)&amp;$H338&amp;$I338,'Saturation Data'!$B$2:$B$236,0),MATCH(V287,'Saturation Data'!$I$1:$V$1,0))</f>
        <v>0</v>
      </c>
      <c r="Y338" s="32">
        <f>INDEX('UEC Data'!$I$2:$W$236,MATCH(LEFT($V$1,2)&amp;$H338&amp;$I338,'UEC Data'!$B$2:$B$236,0),MATCH(V287,'UEC Data'!$I$1:$V$1,0))</f>
        <v>3.2778728476377502E-3</v>
      </c>
      <c r="Z338" s="33">
        <f t="shared" si="29"/>
        <v>0</v>
      </c>
      <c r="AA338" s="34">
        <f>Z338*X288</f>
        <v>0</v>
      </c>
      <c r="AB338" s="21"/>
      <c r="AC338" s="30" t="s">
        <v>45</v>
      </c>
      <c r="AD338" s="30" t="s">
        <v>50</v>
      </c>
      <c r="AE338" s="31">
        <f>INDEX('Saturation Data'!$I$2:$W$236,MATCH(LEFT($AC$1,2)&amp;$H338&amp;$I338,'Saturation Data'!$B$2:$B$236,0),MATCH(AC287,'Saturation Data'!$I$1:$V$1,0))</f>
        <v>0</v>
      </c>
      <c r="AF338" s="32">
        <f>INDEX('UEC Data'!$I$2:$W$236,MATCH(LEFT($AC$1,2)&amp;$H338&amp;$I338,'UEC Data'!$B$2:$B$236,0),MATCH(AC287,'UEC Data'!$I$1:$V$1,0))</f>
        <v>2.5818255928229091E-3</v>
      </c>
      <c r="AG338" s="33">
        <f t="shared" si="30"/>
        <v>0</v>
      </c>
      <c r="AH338" s="34">
        <f>AG338*AE288</f>
        <v>0</v>
      </c>
      <c r="AI338" s="21"/>
    </row>
    <row r="339" spans="1:35" outlineLevel="1" x14ac:dyDescent="0.25">
      <c r="A339" s="30" t="s">
        <v>45</v>
      </c>
      <c r="B339" t="s">
        <v>185</v>
      </c>
      <c r="C339" s="31">
        <f>INDEX('Saturation Data'!$I$2:$W$236,MATCH(LEFT($A$1,2)&amp;$H339&amp;$I339,'Saturation Data'!$B$2:$B$236,0),MATCH(A287,'Saturation Data'!$I$1:$V$1,0))</f>
        <v>4.0176994730638203E-2</v>
      </c>
      <c r="D339" s="32">
        <f>INDEX('UEC Data'!$I$2:$W$236,MATCH(LEFT($A$1,2)&amp;$H339&amp;$I339,'UEC Data'!$B$2:$B$236,0),MATCH(A287,'UEC Data'!$I$1:$V$1,0))</f>
        <v>4.5060008250640854E-2</v>
      </c>
      <c r="E339" s="33">
        <f t="shared" si="26"/>
        <v>1.8103757140485116E-3</v>
      </c>
      <c r="F339" s="34">
        <f>E339*C288</f>
        <v>1.4216277290443606E-2</v>
      </c>
      <c r="G339" s="21"/>
      <c r="H339" s="30" t="s">
        <v>45</v>
      </c>
      <c r="I339" t="s">
        <v>185</v>
      </c>
      <c r="J339" s="31">
        <f>INDEX('Saturation Data'!$I$2:$W$236,MATCH(LEFT($H$1,2)&amp;$H339&amp;$I339,'Saturation Data'!$B$2:$B$236,0),MATCH(H287,'Saturation Data'!$I$1:$V$1,0))</f>
        <v>4.0176994730638203E-2</v>
      </c>
      <c r="K339" s="32">
        <f>INDEX('UEC Data'!$I$2:$W$236,MATCH(LEFT($H$1,2)&amp;$H339&amp;$I339,'UEC Data'!$B$2:$B$236,0),MATCH(H287,'UEC Data'!$I$1:$V$1,0))</f>
        <v>1.2924393367609949E-2</v>
      </c>
      <c r="L339" s="33">
        <f t="shared" si="27"/>
        <v>5.1926328422716021E-4</v>
      </c>
      <c r="M339" s="34">
        <f>L339*J288</f>
        <v>7.4087298179195053E-4</v>
      </c>
      <c r="N339" s="21"/>
      <c r="O339" s="30" t="s">
        <v>45</v>
      </c>
      <c r="P339" t="s">
        <v>185</v>
      </c>
      <c r="Q339" s="31">
        <f>INDEX('Saturation Data'!$I$2:$W$236,MATCH(LEFT($O$1,2)&amp;$H339&amp;$I339,'Saturation Data'!$B$2:$B$236,0),MATCH(O287,'Saturation Data'!$I$1:$V$1,0))</f>
        <v>4.0176994730638203E-2</v>
      </c>
      <c r="R339" s="32">
        <f>INDEX('UEC Data'!$I$2:$W$236,MATCH(LEFT($O$1,2)&amp;$H339&amp;$I339,'UEC Data'!$B$2:$B$236,0),MATCH(O287,'UEC Data'!$I$1:$V$1,0))</f>
        <v>8.6679542577146901E-3</v>
      </c>
      <c r="S339" s="33">
        <f t="shared" si="28"/>
        <v>3.4825235253761608E-4</v>
      </c>
      <c r="T339" s="34">
        <f>S339*Q288</f>
        <v>3.4498415208700532E-4</v>
      </c>
      <c r="U339" s="21"/>
      <c r="V339" s="30" t="s">
        <v>45</v>
      </c>
      <c r="W339" t="s">
        <v>185</v>
      </c>
      <c r="X339" s="31">
        <f>INDEX('Saturation Data'!$I$2:$W$236,MATCH(LEFT($V$1,2)&amp;$H339&amp;$I339,'Saturation Data'!$B$2:$B$236,0),MATCH(V287,'Saturation Data'!$I$1:$V$1,0))</f>
        <v>4.0176994730638203E-2</v>
      </c>
      <c r="Y339" s="32">
        <f>INDEX('UEC Data'!$I$2:$W$236,MATCH(LEFT($V$1,2)&amp;$H339&amp;$I339,'UEC Data'!$B$2:$B$236,0),MATCH(V287,'UEC Data'!$I$1:$V$1,0))</f>
        <v>1.038892179739998E-2</v>
      </c>
      <c r="Z339" s="33">
        <f t="shared" si="29"/>
        <v>4.1739565631115135E-4</v>
      </c>
      <c r="AA339" s="34">
        <f>Z339*X288</f>
        <v>3.2864584678210783E-4</v>
      </c>
      <c r="AB339" s="21"/>
      <c r="AC339" s="30" t="s">
        <v>45</v>
      </c>
      <c r="AD339" t="s">
        <v>185</v>
      </c>
      <c r="AE339" s="31">
        <f>INDEX('Saturation Data'!$I$2:$W$236,MATCH(LEFT($AC$1,2)&amp;$H339&amp;$I339,'Saturation Data'!$B$2:$B$236,0),MATCH(AC287,'Saturation Data'!$I$1:$V$1,0))</f>
        <v>4.0176994730638203E-2</v>
      </c>
      <c r="AF339" s="32">
        <f>INDEX('UEC Data'!$I$2:$W$236,MATCH(LEFT($AC$1,2)&amp;$H339&amp;$I339,'UEC Data'!$B$2:$B$236,0),MATCH(AC287,'UEC Data'!$I$1:$V$1,0))</f>
        <v>5.3108664477017229E-3</v>
      </c>
      <c r="AG339" s="33">
        <f t="shared" si="30"/>
        <v>2.1337465328443534E-4</v>
      </c>
      <c r="AH339" s="34">
        <f>AG339*AE288</f>
        <v>8.7970458915420381E-5</v>
      </c>
      <c r="AI339" s="21"/>
    </row>
    <row r="340" spans="1:35" outlineLevel="1" x14ac:dyDescent="0.25">
      <c r="A340" s="30" t="s">
        <v>45</v>
      </c>
      <c r="B340" s="30" t="s">
        <v>51</v>
      </c>
      <c r="C340" s="31">
        <f>INDEX('Saturation Data'!$I$2:$W$236,MATCH(LEFT($A$1,2)&amp;$H340&amp;$I340,'Saturation Data'!$B$2:$B$236,0),MATCH(A287,'Saturation Data'!$I$1:$V$1,0))</f>
        <v>1</v>
      </c>
      <c r="D340" s="32">
        <f>INDEX('UEC Data'!$I$2:$W$236,MATCH(LEFT($A$1,2)&amp;$H340&amp;$I340,'UEC Data'!$B$2:$B$236,0),MATCH(A287,'UEC Data'!$I$1:$V$1,0))</f>
        <v>0.84250170718173001</v>
      </c>
      <c r="E340" s="33">
        <f t="shared" si="26"/>
        <v>0.84250170718173001</v>
      </c>
      <c r="F340" s="34">
        <f>E340*C288</f>
        <v>6.6158851966607024</v>
      </c>
      <c r="G340" s="21"/>
      <c r="H340" s="30" t="s">
        <v>45</v>
      </c>
      <c r="I340" s="30" t="s">
        <v>51</v>
      </c>
      <c r="J340" s="31">
        <f>INDEX('Saturation Data'!$I$2:$W$236,MATCH(LEFT($H$1,2)&amp;$H340&amp;$I340,'Saturation Data'!$B$2:$B$236,0),MATCH(H287,'Saturation Data'!$I$1:$V$1,0))</f>
        <v>1</v>
      </c>
      <c r="K340" s="32">
        <f>INDEX('UEC Data'!$I$2:$W$236,MATCH(LEFT($H$1,2)&amp;$H340&amp;$I340,'UEC Data'!$B$2:$B$236,0),MATCH(H287,'UEC Data'!$I$1:$V$1,0))</f>
        <v>0.88275497487904264</v>
      </c>
      <c r="L340" s="33">
        <f t="shared" si="27"/>
        <v>0.88275497487904264</v>
      </c>
      <c r="M340" s="34">
        <f>L340*J288</f>
        <v>1.2594946153447037</v>
      </c>
      <c r="N340" s="21"/>
      <c r="O340" s="30" t="s">
        <v>45</v>
      </c>
      <c r="P340" s="30" t="s">
        <v>51</v>
      </c>
      <c r="Q340" s="31">
        <f>INDEX('Saturation Data'!$I$2:$W$236,MATCH(LEFT($O$1,2)&amp;$H340&amp;$I340,'Saturation Data'!$B$2:$B$236,0),MATCH(O287,'Saturation Data'!$I$1:$V$1,0))</f>
        <v>1</v>
      </c>
      <c r="R340" s="32">
        <f>INDEX('UEC Data'!$I$2:$W$236,MATCH(LEFT($O$1,2)&amp;$H340&amp;$I340,'UEC Data'!$B$2:$B$236,0),MATCH(O287,'UEC Data'!$I$1:$V$1,0))</f>
        <v>0.84250170718173001</v>
      </c>
      <c r="S340" s="33">
        <f t="shared" si="28"/>
        <v>0.84250170718173001</v>
      </c>
      <c r="T340" s="34">
        <f>S340*Q288</f>
        <v>0.83459518641026076</v>
      </c>
      <c r="U340" s="21"/>
      <c r="V340" s="30" t="s">
        <v>45</v>
      </c>
      <c r="W340" s="30" t="s">
        <v>51</v>
      </c>
      <c r="X340" s="31">
        <f>INDEX('Saturation Data'!$I$2:$W$236,MATCH(LEFT($V$1,2)&amp;$H340&amp;$I340,'Saturation Data'!$B$2:$B$236,0),MATCH(V287,'Saturation Data'!$I$1:$V$1,0))</f>
        <v>1</v>
      </c>
      <c r="Y340" s="32">
        <f>INDEX('UEC Data'!$I$2:$W$236,MATCH(LEFT($V$1,2)&amp;$H340&amp;$I340,'UEC Data'!$B$2:$B$236,0),MATCH(V287,'UEC Data'!$I$1:$V$1,0))</f>
        <v>0.74026471784789982</v>
      </c>
      <c r="Z340" s="33">
        <f t="shared" si="29"/>
        <v>0.74026471784789982</v>
      </c>
      <c r="AA340" s="34">
        <f>Z340*X288</f>
        <v>0.5828640556304262</v>
      </c>
      <c r="AB340" s="21"/>
      <c r="AC340" s="30" t="s">
        <v>45</v>
      </c>
      <c r="AD340" s="30" t="s">
        <v>51</v>
      </c>
      <c r="AE340" s="31">
        <f>INDEX('Saturation Data'!$I$2:$W$236,MATCH(LEFT($AC$1,2)&amp;$H340&amp;$I340,'Saturation Data'!$B$2:$B$236,0),MATCH(AC287,'Saturation Data'!$I$1:$V$1,0))</f>
        <v>1</v>
      </c>
      <c r="AF340" s="32">
        <f>INDEX('UEC Data'!$I$2:$W$236,MATCH(LEFT($AC$1,2)&amp;$H340&amp;$I340,'UEC Data'!$B$2:$B$236,0),MATCH(AC287,'UEC Data'!$I$1:$V$1,0))</f>
        <v>0.88275497487904264</v>
      </c>
      <c r="AG340" s="33">
        <f t="shared" si="30"/>
        <v>0.88275497487904264</v>
      </c>
      <c r="AH340" s="34">
        <f>AG340*AE288</f>
        <v>0.36394369741030735</v>
      </c>
      <c r="AI340" s="21"/>
    </row>
    <row r="341" spans="1:35" ht="14.4" outlineLevel="1" thickBot="1" x14ac:dyDescent="0.3">
      <c r="A341" s="30" t="s">
        <v>187</v>
      </c>
      <c r="B341" t="s">
        <v>186</v>
      </c>
      <c r="C341" s="31">
        <f>INDEX('Saturation Data'!$I$2:$W$236,MATCH(LEFT($A$1,2)&amp;$H341&amp;$I341,'Saturation Data'!$B$2:$B$236,0),MATCH(A287,'Saturation Data'!$I$1:$V$1,0))</f>
        <v>1.2539386534627998E-2</v>
      </c>
      <c r="D341" s="32">
        <f>INDEX('UEC Data'!$I$2:$W$236,MATCH(LEFT($A$1,2)&amp;$H341&amp;$I341,'UEC Data'!$B$2:$B$236,0),MATCH(A287,'UEC Data'!$I$1:$V$1,0))</f>
        <v>-12.211104732791547</v>
      </c>
      <c r="E341" s="33">
        <f t="shared" si="26"/>
        <v>-0.15311976225929855</v>
      </c>
      <c r="F341" s="34">
        <f>E341*C288</f>
        <v>-1.2023984756496018</v>
      </c>
      <c r="G341" s="21"/>
      <c r="H341" s="30" t="s">
        <v>187</v>
      </c>
      <c r="I341" t="s">
        <v>186</v>
      </c>
      <c r="J341" s="31">
        <f>INDEX('Saturation Data'!$I$2:$W$236,MATCH(LEFT($H$1,2)&amp;$H341&amp;$I341,'Saturation Data'!$B$2:$B$236,0),MATCH(H287,'Saturation Data'!$I$1:$V$1,0))</f>
        <v>8.6036924179960575E-3</v>
      </c>
      <c r="K341" s="32">
        <f>INDEX('UEC Data'!$I$2:$W$236,MATCH(LEFT($H$1,2)&amp;$H341&amp;$I341,'UEC Data'!$B$2:$B$236,0),MATCH(H287,'UEC Data'!$I$1:$V$1,0))</f>
        <v>-8.2147010466253594</v>
      </c>
      <c r="L341" s="33">
        <f t="shared" si="27"/>
        <v>-7.0676761110954889E-2</v>
      </c>
      <c r="M341" s="34">
        <f>L341*J288</f>
        <v>-0.10083998683943864</v>
      </c>
      <c r="N341" s="21"/>
      <c r="O341" s="30" t="s">
        <v>187</v>
      </c>
      <c r="P341" t="s">
        <v>186</v>
      </c>
      <c r="Q341" s="31">
        <f>INDEX('Saturation Data'!$I$2:$W$236,MATCH(LEFT($O$1,2)&amp;$H341&amp;$I341,'Saturation Data'!$B$2:$B$236,0),MATCH(O287,'Saturation Data'!$I$1:$V$1,0))</f>
        <v>2.3870417732310316E-3</v>
      </c>
      <c r="R341" s="32">
        <f>INDEX('UEC Data'!$I$2:$W$236,MATCH(LEFT($O$1,2)&amp;$H341&amp;$I341,'UEC Data'!$B$2:$B$236,0),MATCH(O287,'UEC Data'!$I$1:$V$1,0))</f>
        <v>-5.2893042715306349</v>
      </c>
      <c r="S341" s="33">
        <f t="shared" si="28"/>
        <v>-1.2625790247472957E-2</v>
      </c>
      <c r="T341" s="34">
        <f>S341*Q288</f>
        <v>-1.2507302567273722E-2</v>
      </c>
      <c r="U341" s="21"/>
      <c r="V341" s="30" t="s">
        <v>187</v>
      </c>
      <c r="W341" t="s">
        <v>186</v>
      </c>
      <c r="X341" s="31">
        <f>INDEX('Saturation Data'!$I$2:$W$236,MATCH(LEFT($V$1,2)&amp;$H341&amp;$I341,'Saturation Data'!$B$2:$B$236,0),MATCH(V287,'Saturation Data'!$I$1:$V$1,0))</f>
        <v>4.7179702243656954E-3</v>
      </c>
      <c r="Y341" s="32">
        <f>INDEX('UEC Data'!$I$2:$W$236,MATCH(LEFT($V$1,2)&amp;$H341&amp;$I341,'UEC Data'!$B$2:$B$236,0),MATCH(V287,'UEC Data'!$I$1:$V$1,0))</f>
        <v>-6.5157281487784182</v>
      </c>
      <c r="Z341" s="33">
        <f t="shared" si="29"/>
        <v>-3.074101139599799E-2</v>
      </c>
      <c r="AA341" s="34">
        <f>Z341*X288</f>
        <v>-2.4204625918878474E-2</v>
      </c>
      <c r="AB341" s="21"/>
      <c r="AC341" s="30" t="s">
        <v>187</v>
      </c>
      <c r="AD341" t="s">
        <v>186</v>
      </c>
      <c r="AE341" s="31">
        <f>INDEX('Saturation Data'!$I$2:$W$236,MATCH(LEFT($AC$1,2)&amp;$H341&amp;$I341,'Saturation Data'!$B$2:$B$236,0),MATCH(AC287,'Saturation Data'!$I$1:$V$1,0))</f>
        <v>7.457717405779731E-3</v>
      </c>
      <c r="AF341" s="32">
        <f>INDEX('UEC Data'!$I$2:$W$236,MATCH(LEFT($AC$1,2)&amp;$H341&amp;$I341,'UEC Data'!$B$2:$B$236,0),MATCH(AC287,'UEC Data'!$I$1:$V$1,0))</f>
        <v>-57.904678277214551</v>
      </c>
      <c r="AG341" s="33">
        <f t="shared" si="30"/>
        <v>-0.43183672706405846</v>
      </c>
      <c r="AH341" s="34">
        <f>AG341*AE288</f>
        <v>-0.17803836806107404</v>
      </c>
      <c r="AI341" s="21"/>
    </row>
    <row r="342" spans="1:35" ht="15" outlineLevel="1" thickTop="1" thickBot="1" x14ac:dyDescent="0.3">
      <c r="A342" s="36" t="s">
        <v>52</v>
      </c>
      <c r="B342" s="36"/>
      <c r="C342" s="36"/>
      <c r="D342" s="40"/>
      <c r="E342" s="40">
        <f>SUM(E295:E341)</f>
        <v>41.461351535351398</v>
      </c>
      <c r="F342" s="40">
        <f>SUM(F295:F341)</f>
        <v>325.58217926211108</v>
      </c>
      <c r="G342" s="21"/>
      <c r="H342" s="36" t="s">
        <v>52</v>
      </c>
      <c r="I342" s="36"/>
      <c r="J342" s="36"/>
      <c r="K342" s="40"/>
      <c r="L342" s="40">
        <f>SUM(L295:L341)</f>
        <v>43.782535319453054</v>
      </c>
      <c r="M342" s="40">
        <f>SUM(M295:M341)</f>
        <v>62.467920374559675</v>
      </c>
      <c r="N342" s="21"/>
      <c r="O342" s="36" t="s">
        <v>52</v>
      </c>
      <c r="P342" s="36"/>
      <c r="Q342" s="36"/>
      <c r="R342" s="40"/>
      <c r="S342" s="40">
        <f>SUM(S295:S341)</f>
        <v>44.000004772545552</v>
      </c>
      <c r="T342" s="40">
        <f>SUM(T295:T341)</f>
        <v>43.587083411421446</v>
      </c>
      <c r="U342" s="21"/>
      <c r="V342" s="36" t="s">
        <v>52</v>
      </c>
      <c r="W342" s="36"/>
      <c r="X342" s="36"/>
      <c r="Y342" s="40"/>
      <c r="Z342" s="40">
        <f>SUM(Z295:Z341)</f>
        <v>38.959162049150983</v>
      </c>
      <c r="AA342" s="40">
        <f>SUM(AA295:AA341)</f>
        <v>30.675371456237446</v>
      </c>
      <c r="AB342" s="21"/>
      <c r="AC342" s="36" t="s">
        <v>52</v>
      </c>
      <c r="AD342" s="36"/>
      <c r="AE342" s="36"/>
      <c r="AF342" s="40"/>
      <c r="AG342" s="40">
        <f>SUM(AG295:AG341)</f>
        <v>40.381896124153741</v>
      </c>
      <c r="AH342" s="40">
        <f>SUM(AH295:AH341)</f>
        <v>16.648715670933782</v>
      </c>
      <c r="AI342" s="21"/>
    </row>
    <row r="343" spans="1:35" ht="14.4" outlineLevel="1" thickTop="1" x14ac:dyDescent="0.25">
      <c r="G343" s="21"/>
      <c r="N343" s="21"/>
      <c r="U343" s="21"/>
      <c r="AB343" s="21"/>
      <c r="AI343" s="21"/>
    </row>
    <row r="344" spans="1:35" ht="15.6" thickBot="1" x14ac:dyDescent="0.3">
      <c r="A344" s="95" t="s">
        <v>59</v>
      </c>
      <c r="B344" s="95"/>
      <c r="C344" s="95"/>
      <c r="D344" s="95"/>
      <c r="E344" s="95"/>
      <c r="F344" s="95"/>
      <c r="G344" s="21"/>
      <c r="H344" s="95" t="s">
        <v>59</v>
      </c>
      <c r="I344" s="95"/>
      <c r="J344" s="95"/>
      <c r="K344" s="95"/>
      <c r="L344" s="95"/>
      <c r="M344" s="95"/>
      <c r="N344" s="21"/>
      <c r="O344" s="95" t="s">
        <v>59</v>
      </c>
      <c r="P344" s="95"/>
      <c r="Q344" s="95"/>
      <c r="R344" s="95"/>
      <c r="S344" s="95"/>
      <c r="T344" s="95"/>
      <c r="U344" s="21"/>
      <c r="V344" s="95" t="s">
        <v>59</v>
      </c>
      <c r="W344" s="95"/>
      <c r="X344" s="95"/>
      <c r="Y344" s="95"/>
      <c r="Z344" s="95"/>
      <c r="AA344" s="95"/>
      <c r="AB344" s="21"/>
      <c r="AC344" s="95" t="s">
        <v>59</v>
      </c>
      <c r="AD344" s="95"/>
      <c r="AE344" s="95"/>
      <c r="AF344" s="95"/>
      <c r="AG344" s="95"/>
      <c r="AH344" s="95"/>
      <c r="AI344" s="21"/>
    </row>
    <row r="345" spans="1:35" ht="14.4" outlineLevel="1" thickTop="1" x14ac:dyDescent="0.25">
      <c r="A345" s="1"/>
      <c r="B345" s="22" t="s">
        <v>164</v>
      </c>
      <c r="C345" s="23">
        <f>INDEX('Control Total'!$E:$E,MATCH(LEFT(A1,2)&amp;A344,'Control Total'!$A:$A,0))/1000000</f>
        <v>18.052094850055827</v>
      </c>
      <c r="D345" s="24"/>
      <c r="E345" s="1"/>
      <c r="F345" s="1"/>
      <c r="G345" s="21"/>
      <c r="H345" s="1"/>
      <c r="I345" s="22" t="s">
        <v>164</v>
      </c>
      <c r="J345" s="23">
        <f>INDEX('Control Total'!$E:$E,MATCH(LEFT($H$1,2)&amp;H344,'Control Total'!$A:$A,0))/1000000</f>
        <v>2.6425477391887044</v>
      </c>
      <c r="K345" s="24"/>
      <c r="L345" s="1"/>
      <c r="M345" s="1"/>
      <c r="N345" s="21"/>
      <c r="O345" s="1"/>
      <c r="P345" s="22" t="s">
        <v>164</v>
      </c>
      <c r="Q345" s="23">
        <f>INDEX('Control Total'!$E:$E,MATCH(LEFT(O1,2)&amp;O344,'Control Total'!$A:$A,0))/1000000</f>
        <v>4.1135596622516211</v>
      </c>
      <c r="R345" s="24"/>
      <c r="S345" s="1"/>
      <c r="T345" s="1"/>
      <c r="U345" s="21"/>
      <c r="V345" s="1"/>
      <c r="W345" s="22" t="s">
        <v>164</v>
      </c>
      <c r="X345" s="23">
        <f>INDEX('Control Total'!$E:$E,MATCH(LEFT(V1,2)&amp;V344,'Control Total'!$A:$A,0))/1000000</f>
        <v>0.80237487412164787</v>
      </c>
      <c r="Y345" s="24"/>
      <c r="Z345" s="1"/>
      <c r="AA345" s="1"/>
      <c r="AB345" s="21"/>
      <c r="AC345" s="1"/>
      <c r="AD345" s="22" t="s">
        <v>164</v>
      </c>
      <c r="AE345" s="23">
        <f>INDEX('Control Total'!$E:$E,MATCH(LEFT(AC1,2)&amp;AC344,'Control Total'!$A:$A,0))/1000000</f>
        <v>0.56060310631683319</v>
      </c>
      <c r="AF345" s="24"/>
      <c r="AG345" s="1"/>
      <c r="AH345" s="1"/>
      <c r="AI345" s="21"/>
    </row>
    <row r="346" spans="1:35" outlineLevel="1" x14ac:dyDescent="0.25">
      <c r="A346" s="1"/>
      <c r="B346" s="25" t="s">
        <v>165</v>
      </c>
      <c r="C346" s="23">
        <f>INDEX('Control Total'!$F:$F,MATCH(LEFT(A1,2)&amp;A344,'Control Total'!$A:$A,0))</f>
        <v>22.328036846301544</v>
      </c>
      <c r="D346" s="1"/>
      <c r="E346" s="1"/>
      <c r="F346" s="1"/>
      <c r="G346" s="21"/>
      <c r="H346" s="1"/>
      <c r="I346" s="25" t="s">
        <v>165</v>
      </c>
      <c r="J346" s="23">
        <f>INDEX('Control Total'!$F:$F,MATCH(LEFT($H$1,2)&amp;H344,'Control Total'!$A:$A,0))</f>
        <v>25.883951456826679</v>
      </c>
      <c r="K346" s="1"/>
      <c r="L346" s="1"/>
      <c r="M346" s="1"/>
      <c r="N346" s="21"/>
      <c r="O346" s="1"/>
      <c r="P346" s="25" t="s">
        <v>165</v>
      </c>
      <c r="Q346" s="23">
        <f>INDEX('Control Total'!$F:$F,MATCH(LEFT(O1,2)&amp;O344,'Control Total'!$A:$A,0))</f>
        <v>23.528620111107571</v>
      </c>
      <c r="R346" s="1"/>
      <c r="S346" s="1"/>
      <c r="T346" s="1"/>
      <c r="U346" s="21"/>
      <c r="V346" s="1"/>
      <c r="W346" s="25" t="s">
        <v>165</v>
      </c>
      <c r="X346" s="23">
        <f>INDEX('Control Total'!$F:$F,MATCH(LEFT(V1,2)&amp;V344,'Control Total'!$A:$A,0))</f>
        <v>24.82011618978057</v>
      </c>
      <c r="Y346" s="1"/>
      <c r="Z346" s="1"/>
      <c r="AA346" s="1"/>
      <c r="AB346" s="21"/>
      <c r="AC346" s="1"/>
      <c r="AD346" s="25" t="s">
        <v>165</v>
      </c>
      <c r="AE346" s="23">
        <f>INDEX('Control Total'!$F:$F,MATCH(LEFT(AC1,2)&amp;AC344,'Control Total'!$A:$A,0))</f>
        <v>24.473135706361845</v>
      </c>
      <c r="AF346" s="1"/>
      <c r="AG346" s="1"/>
      <c r="AH346" s="1"/>
      <c r="AI346" s="21"/>
    </row>
    <row r="347" spans="1:35" outlineLevel="1" x14ac:dyDescent="0.25">
      <c r="A347" s="1"/>
      <c r="B347" s="22" t="s">
        <v>166</v>
      </c>
      <c r="C347" s="23">
        <f>INDEX('Control Total'!$D:$D,MATCH(LEFT(A1,2)&amp;A344,'Control Total'!$A:$A,0))/1000</f>
        <v>403.06783896497689</v>
      </c>
      <c r="D347" s="24"/>
      <c r="E347" s="1"/>
      <c r="F347" s="1"/>
      <c r="G347" s="21"/>
      <c r="H347" s="1"/>
      <c r="I347" s="22" t="s">
        <v>166</v>
      </c>
      <c r="J347" s="23">
        <f>INDEX('Control Total'!$D:$D,MATCH(LEFT($H$1,2)&amp;H344,'Control Total'!$A:$A,0))/1000</f>
        <v>68.399577403507521</v>
      </c>
      <c r="K347" s="24"/>
      <c r="L347" s="1"/>
      <c r="M347" s="1"/>
      <c r="N347" s="21"/>
      <c r="O347" s="1"/>
      <c r="P347" s="22" t="s">
        <v>166</v>
      </c>
      <c r="Q347" s="23">
        <f>INDEX('Control Total'!$D:$D,MATCH(LEFT(O1,2)&amp;O344,'Control Total'!$A:$A,0))/1000</f>
        <v>96.786382597494367</v>
      </c>
      <c r="R347" s="24"/>
      <c r="S347" s="1"/>
      <c r="T347" s="1"/>
      <c r="U347" s="21"/>
      <c r="V347" s="1"/>
      <c r="W347" s="22" t="s">
        <v>166</v>
      </c>
      <c r="X347" s="23">
        <f>INDEX('Control Total'!$D:$D,MATCH(LEFT(V1,2)&amp;V344,'Control Total'!$A:$A,0))/1000</f>
        <v>19.915037603459858</v>
      </c>
      <c r="Y347" s="24"/>
      <c r="Z347" s="1"/>
      <c r="AA347" s="1"/>
      <c r="AB347" s="21"/>
      <c r="AC347" s="1"/>
      <c r="AD347" s="22" t="s">
        <v>166</v>
      </c>
      <c r="AE347" s="23">
        <f>INDEX('Control Total'!$D:$D,MATCH(LEFT(AC1,2)&amp;AC344,'Control Total'!$A:$A,0))/1000</f>
        <v>13.719715898299855</v>
      </c>
      <c r="AF347" s="24"/>
      <c r="AG347" s="1"/>
      <c r="AH347" s="1"/>
      <c r="AI347" s="21"/>
    </row>
    <row r="348" spans="1:35" outlineLevel="1" x14ac:dyDescent="0.25">
      <c r="A348" s="1"/>
      <c r="B348" s="25"/>
      <c r="C348" s="26"/>
      <c r="D348" s="1"/>
      <c r="E348" s="1"/>
      <c r="F348" s="1"/>
      <c r="G348" s="21"/>
      <c r="H348" s="1"/>
      <c r="I348" s="25"/>
      <c r="J348" s="26"/>
      <c r="K348" s="1"/>
      <c r="L348" s="1"/>
      <c r="M348" s="1"/>
      <c r="N348" s="21"/>
      <c r="O348" s="1"/>
      <c r="P348" s="25"/>
      <c r="Q348" s="26"/>
      <c r="R348" s="1"/>
      <c r="S348" s="1"/>
      <c r="T348" s="1"/>
      <c r="U348" s="21"/>
      <c r="V348" s="1"/>
      <c r="W348" s="25"/>
      <c r="X348" s="26"/>
      <c r="Y348" s="1"/>
      <c r="Z348" s="1"/>
      <c r="AA348" s="1"/>
      <c r="AB348" s="21"/>
      <c r="AC348" s="1"/>
      <c r="AD348" s="25"/>
      <c r="AE348" s="26"/>
      <c r="AF348" s="1"/>
      <c r="AG348" s="1"/>
      <c r="AH348" s="1"/>
      <c r="AI348" s="21"/>
    </row>
    <row r="349" spans="1:35" ht="15.6" customHeight="1" outlineLevel="1" thickBot="1" x14ac:dyDescent="0.3">
      <c r="A349" s="96" t="s">
        <v>174</v>
      </c>
      <c r="B349" s="96"/>
      <c r="C349" s="96"/>
      <c r="D349" s="96"/>
      <c r="E349" s="96"/>
      <c r="F349" s="96"/>
      <c r="G349" s="21"/>
      <c r="H349" s="96" t="s">
        <v>174</v>
      </c>
      <c r="I349" s="96"/>
      <c r="J349" s="96"/>
      <c r="K349" s="96"/>
      <c r="L349" s="96"/>
      <c r="M349" s="96"/>
      <c r="N349" s="21"/>
      <c r="O349" s="96" t="s">
        <v>174</v>
      </c>
      <c r="P349" s="96"/>
      <c r="Q349" s="96"/>
      <c r="R349" s="96"/>
      <c r="S349" s="96"/>
      <c r="T349" s="96"/>
      <c r="U349" s="21"/>
      <c r="V349" s="96" t="s">
        <v>174</v>
      </c>
      <c r="W349" s="96"/>
      <c r="X349" s="96"/>
      <c r="Y349" s="96"/>
      <c r="Z349" s="96"/>
      <c r="AA349" s="96"/>
      <c r="AB349" s="21"/>
      <c r="AC349" s="96" t="s">
        <v>174</v>
      </c>
      <c r="AD349" s="96"/>
      <c r="AE349" s="96"/>
      <c r="AF349" s="96"/>
      <c r="AG349" s="96"/>
      <c r="AH349" s="96"/>
      <c r="AI349" s="21"/>
    </row>
    <row r="350" spans="1:35" ht="14.4" outlineLevel="1" thickTop="1" x14ac:dyDescent="0.25">
      <c r="A350" s="97" t="s">
        <v>1</v>
      </c>
      <c r="B350" s="99" t="s">
        <v>2</v>
      </c>
      <c r="C350" s="99" t="s">
        <v>167</v>
      </c>
      <c r="D350" s="37" t="s">
        <v>168</v>
      </c>
      <c r="E350" s="38" t="s">
        <v>169</v>
      </c>
      <c r="F350" s="37" t="s">
        <v>170</v>
      </c>
      <c r="G350" s="21"/>
      <c r="H350" s="97" t="s">
        <v>1</v>
      </c>
      <c r="I350" s="99" t="s">
        <v>2</v>
      </c>
      <c r="J350" s="99" t="s">
        <v>167</v>
      </c>
      <c r="K350" s="37" t="s">
        <v>168</v>
      </c>
      <c r="L350" s="38" t="s">
        <v>169</v>
      </c>
      <c r="M350" s="37" t="s">
        <v>170</v>
      </c>
      <c r="N350" s="21"/>
      <c r="O350" s="97" t="s">
        <v>1</v>
      </c>
      <c r="P350" s="99" t="s">
        <v>2</v>
      </c>
      <c r="Q350" s="99" t="s">
        <v>167</v>
      </c>
      <c r="R350" s="37" t="s">
        <v>168</v>
      </c>
      <c r="S350" s="38" t="s">
        <v>169</v>
      </c>
      <c r="T350" s="37" t="s">
        <v>170</v>
      </c>
      <c r="U350" s="21"/>
      <c r="V350" s="97" t="s">
        <v>1</v>
      </c>
      <c r="W350" s="99" t="s">
        <v>2</v>
      </c>
      <c r="X350" s="99" t="s">
        <v>167</v>
      </c>
      <c r="Y350" s="37" t="s">
        <v>168</v>
      </c>
      <c r="Z350" s="38" t="s">
        <v>169</v>
      </c>
      <c r="AA350" s="37" t="s">
        <v>170</v>
      </c>
      <c r="AB350" s="21"/>
      <c r="AC350" s="97" t="s">
        <v>1</v>
      </c>
      <c r="AD350" s="99" t="s">
        <v>2</v>
      </c>
      <c r="AE350" s="99" t="s">
        <v>167</v>
      </c>
      <c r="AF350" s="37" t="s">
        <v>168</v>
      </c>
      <c r="AG350" s="38" t="s">
        <v>169</v>
      </c>
      <c r="AH350" s="37" t="s">
        <v>170</v>
      </c>
      <c r="AI350" s="21"/>
    </row>
    <row r="351" spans="1:35" ht="14.4" outlineLevel="1" thickBot="1" x14ac:dyDescent="0.3">
      <c r="A351" s="98"/>
      <c r="B351" s="100"/>
      <c r="C351" s="100"/>
      <c r="D351" s="39" t="s">
        <v>171</v>
      </c>
      <c r="E351" s="39" t="s">
        <v>172</v>
      </c>
      <c r="F351" s="39" t="s">
        <v>173</v>
      </c>
      <c r="G351" s="21"/>
      <c r="H351" s="98"/>
      <c r="I351" s="100"/>
      <c r="J351" s="100"/>
      <c r="K351" s="39" t="s">
        <v>171</v>
      </c>
      <c r="L351" s="39" t="s">
        <v>172</v>
      </c>
      <c r="M351" s="39" t="s">
        <v>173</v>
      </c>
      <c r="N351" s="21"/>
      <c r="O351" s="98"/>
      <c r="P351" s="100"/>
      <c r="Q351" s="100"/>
      <c r="R351" s="39" t="s">
        <v>171</v>
      </c>
      <c r="S351" s="39" t="s">
        <v>172</v>
      </c>
      <c r="T351" s="39" t="s">
        <v>173</v>
      </c>
      <c r="U351" s="21"/>
      <c r="V351" s="98"/>
      <c r="W351" s="100"/>
      <c r="X351" s="100"/>
      <c r="Y351" s="39" t="s">
        <v>171</v>
      </c>
      <c r="Z351" s="39" t="s">
        <v>172</v>
      </c>
      <c r="AA351" s="39" t="s">
        <v>173</v>
      </c>
      <c r="AB351" s="21"/>
      <c r="AC351" s="98"/>
      <c r="AD351" s="100"/>
      <c r="AE351" s="100"/>
      <c r="AF351" s="39" t="s">
        <v>171</v>
      </c>
      <c r="AG351" s="39" t="s">
        <v>172</v>
      </c>
      <c r="AH351" s="39" t="s">
        <v>173</v>
      </c>
      <c r="AI351" s="21"/>
    </row>
    <row r="352" spans="1:35" ht="14.4" outlineLevel="1" thickTop="1" x14ac:dyDescent="0.25">
      <c r="A352" s="30" t="s">
        <v>3</v>
      </c>
      <c r="B352" t="s">
        <v>4</v>
      </c>
      <c r="C352" s="31">
        <f>INDEX('Saturation Data'!$I$2:$W$236,MATCH(LEFT($A$1,2)&amp;$H352&amp;$I352,'Saturation Data'!$B$2:$B$236,0),MATCH(A344,'Saturation Data'!$I$1:$V$1,0))</f>
        <v>0.18258674245937367</v>
      </c>
      <c r="D352" s="32">
        <f>INDEX('UEC Data'!$I$2:$W$236,MATCH(LEFT($A$1,2)&amp;$H352&amp;$I352,'UEC Data'!$B$2:$B$236,0),MATCH(A344,'UEC Data'!$I$1:$V$1,0))</f>
        <v>3.7175469732888815</v>
      </c>
      <c r="E352" s="33">
        <f>C352*D352</f>
        <v>0.67877479179252109</v>
      </c>
      <c r="F352" s="34">
        <f>E352*C345</f>
        <v>12.253306923265486</v>
      </c>
      <c r="G352" s="21"/>
      <c r="H352" s="30" t="s">
        <v>3</v>
      </c>
      <c r="I352" t="s">
        <v>4</v>
      </c>
      <c r="J352" s="31">
        <f>INDEX('Saturation Data'!$I$2:$W$236,MATCH(LEFT($H$1,2)&amp;$H352&amp;$I352,'Saturation Data'!$B$2:$B$236,0),MATCH(H344,'Saturation Data'!$I$1:$V$1,0))</f>
        <v>0.16484646220271584</v>
      </c>
      <c r="K352" s="32">
        <f>INDEX('UEC Data'!$I$2:$W$236,MATCH(LEFT($H$1,2)&amp;$H352&amp;$I352,'UEC Data'!$B$2:$B$236,0),MATCH(H344,'UEC Data'!$I$1:$V$1,0))</f>
        <v>3.8851078700981612</v>
      </c>
      <c r="L352" s="33">
        <f>J352*K352</f>
        <v>0.64044628766161038</v>
      </c>
      <c r="M352" s="34">
        <f>L352*J345</f>
        <v>1.6924098895319872</v>
      </c>
      <c r="N352" s="21"/>
      <c r="O352" s="30" t="s">
        <v>3</v>
      </c>
      <c r="P352" t="s">
        <v>4</v>
      </c>
      <c r="Q352" s="31">
        <f>INDEX('Saturation Data'!$I$2:$W$236,MATCH(LEFT($O$1,2)&amp;$H352&amp;$I352,'Saturation Data'!$B$2:$B$236,0),MATCH(O344,'Saturation Data'!$I$1:$V$1,0))</f>
        <v>0.18258674245937367</v>
      </c>
      <c r="R352" s="32">
        <f>INDEX('UEC Data'!$I$2:$W$236,MATCH(LEFT($O$1,2)&amp;$H352&amp;$I352,'UEC Data'!$B$2:$B$236,0),MATCH(O344,'UEC Data'!$I$1:$V$1,0))</f>
        <v>3.2410972123008497</v>
      </c>
      <c r="S352" s="33">
        <f>Q352*R352</f>
        <v>0.59178138198816921</v>
      </c>
      <c r="T352" s="34">
        <f>S352*Q345</f>
        <v>2.4343280218180507</v>
      </c>
      <c r="U352" s="21"/>
      <c r="V352" s="30" t="s">
        <v>3</v>
      </c>
      <c r="W352" t="s">
        <v>4</v>
      </c>
      <c r="X352" s="31">
        <f>INDEX('Saturation Data'!$I$2:$W$236,MATCH(LEFT($V$1,2)&amp;$H352&amp;$I352,'Saturation Data'!$B$2:$B$236,0),MATCH(V344,'Saturation Data'!$I$1:$V$1,0))</f>
        <v>0.18258674245937367</v>
      </c>
      <c r="Y352" s="32">
        <f>INDEX('UEC Data'!$I$2:$W$236,MATCH(LEFT($V$1,2)&amp;$H352&amp;$I352,'UEC Data'!$B$2:$B$236,0),MATCH(V344,'UEC Data'!$I$1:$V$1,0))</f>
        <v>3.3412207023374294</v>
      </c>
      <c r="Z352" s="33">
        <f>X352*Y352</f>
        <v>0.6100626038776118</v>
      </c>
      <c r="AA352" s="34">
        <f>Z352*X345</f>
        <v>0.4894989049926235</v>
      </c>
      <c r="AB352" s="21"/>
      <c r="AC352" s="30" t="s">
        <v>3</v>
      </c>
      <c r="AD352" t="s">
        <v>4</v>
      </c>
      <c r="AE352" s="31">
        <f>INDEX('Saturation Data'!$I$2:$W$236,MATCH(LEFT($AC$1,2)&amp;$H352&amp;$I352,'Saturation Data'!$B$2:$B$236,0),MATCH(AC344,'Saturation Data'!$I$1:$V$1,0))</f>
        <v>0.16484646220271584</v>
      </c>
      <c r="AF352" s="32">
        <f>INDEX('UEC Data'!$I$2:$W$236,MATCH(LEFT($AC$1,2)&amp;$H352&amp;$I352,'UEC Data'!$B$2:$B$236,0),MATCH(AC344,'UEC Data'!$I$1:$V$1,0))</f>
        <v>4.0332820109731458</v>
      </c>
      <c r="AG352" s="33">
        <f>AE352*AF352</f>
        <v>0.66487227057477838</v>
      </c>
      <c r="AH352" s="34">
        <f>AG352*AE345</f>
        <v>0.37272946018814679</v>
      </c>
      <c r="AI352" s="21"/>
    </row>
    <row r="353" spans="1:35" outlineLevel="1" x14ac:dyDescent="0.25">
      <c r="A353" s="30" t="s">
        <v>3</v>
      </c>
      <c r="B353" t="s">
        <v>5</v>
      </c>
      <c r="C353" s="31">
        <f>INDEX('Saturation Data'!$I$2:$W$236,MATCH(LEFT($A$1,2)&amp;$H353&amp;$I353,'Saturation Data'!$B$2:$B$236,0),MATCH(A344,'Saturation Data'!$I$1:$V$1,0))</f>
        <v>0.55213448962957601</v>
      </c>
      <c r="D353" s="32">
        <f>INDEX('UEC Data'!$I$2:$W$236,MATCH(LEFT($A$1,2)&amp;$H353&amp;$I353,'UEC Data'!$B$2:$B$236,0),MATCH(A344,'UEC Data'!$I$1:$V$1,0))</f>
        <v>4.0907612666929447</v>
      </c>
      <c r="E353" s="33">
        <f t="shared" ref="E353:E398" si="31">C353*D353</f>
        <v>2.258650384181947</v>
      </c>
      <c r="F353" s="34">
        <f>E353*C345</f>
        <v>40.773370968367537</v>
      </c>
      <c r="G353" s="21"/>
      <c r="H353" s="30" t="s">
        <v>3</v>
      </c>
      <c r="I353" t="s">
        <v>5</v>
      </c>
      <c r="J353" s="31">
        <f>INDEX('Saturation Data'!$I$2:$W$236,MATCH(LEFT($H$1,2)&amp;$H353&amp;$I353,'Saturation Data'!$B$2:$B$236,0),MATCH(H344,'Saturation Data'!$I$1:$V$1,0))</f>
        <v>0.65938584881086337</v>
      </c>
      <c r="K353" s="32">
        <f>INDEX('UEC Data'!$I$2:$W$236,MATCH(LEFT($H$1,2)&amp;$H353&amp;$I353,'UEC Data'!$B$2:$B$236,0),MATCH(H344,'UEC Data'!$I$1:$V$1,0))</f>
        <v>5.1107075736035581</v>
      </c>
      <c r="L353" s="33">
        <f t="shared" ref="L353:L398" si="32">J353*K353</f>
        <v>3.3699282514446902</v>
      </c>
      <c r="M353" s="34">
        <f>L353*J345</f>
        <v>8.9051962820833097</v>
      </c>
      <c r="N353" s="21"/>
      <c r="O353" s="30" t="s">
        <v>3</v>
      </c>
      <c r="P353" t="s">
        <v>5</v>
      </c>
      <c r="Q353" s="31">
        <f>INDEX('Saturation Data'!$I$2:$W$236,MATCH(LEFT($O$1,2)&amp;$H353&amp;$I353,'Saturation Data'!$B$2:$B$236,0),MATCH(O344,'Saturation Data'!$I$1:$V$1,0))</f>
        <v>0.55213448962957601</v>
      </c>
      <c r="R353" s="32">
        <f>INDEX('UEC Data'!$I$2:$W$236,MATCH(LEFT($O$1,2)&amp;$H353&amp;$I353,'UEC Data'!$B$2:$B$236,0),MATCH(O344,'UEC Data'!$I$1:$V$1,0))</f>
        <v>3.9447413891754191</v>
      </c>
      <c r="S353" s="33">
        <f t="shared" ref="S353:S398" si="33">Q353*R353</f>
        <v>2.1780277736330347</v>
      </c>
      <c r="T353" s="34">
        <f>S353*Q345</f>
        <v>8.9594471928805568</v>
      </c>
      <c r="U353" s="21"/>
      <c r="V353" s="30" t="s">
        <v>3</v>
      </c>
      <c r="W353" t="s">
        <v>5</v>
      </c>
      <c r="X353" s="31">
        <f>INDEX('Saturation Data'!$I$2:$W$236,MATCH(LEFT($V$1,2)&amp;$H353&amp;$I353,'Saturation Data'!$B$2:$B$236,0),MATCH(V344,'Saturation Data'!$I$1:$V$1,0))</f>
        <v>0.55213448962957601</v>
      </c>
      <c r="Y353" s="32">
        <f>INDEX('UEC Data'!$I$2:$W$236,MATCH(LEFT($V$1,2)&amp;$H353&amp;$I353,'UEC Data'!$B$2:$B$236,0),MATCH(V344,'UEC Data'!$I$1:$V$1,0))</f>
        <v>3.9440262395046473</v>
      </c>
      <c r="Z353" s="33">
        <f t="shared" ref="Z353:Z398" si="34">X353*Y353</f>
        <v>2.1776329148345543</v>
      </c>
      <c r="AA353" s="34">
        <f>Z353*X345</f>
        <v>1.7472779359235326</v>
      </c>
      <c r="AB353" s="21"/>
      <c r="AC353" s="30" t="s">
        <v>3</v>
      </c>
      <c r="AD353" t="s">
        <v>5</v>
      </c>
      <c r="AE353" s="31">
        <f>INDEX('Saturation Data'!$I$2:$W$236,MATCH(LEFT($AC$1,2)&amp;$H353&amp;$I353,'Saturation Data'!$B$2:$B$236,0),MATCH(AC344,'Saturation Data'!$I$1:$V$1,0))</f>
        <v>0.65938584881086337</v>
      </c>
      <c r="AF353" s="32">
        <f>INDEX('UEC Data'!$I$2:$W$236,MATCH(LEFT($AC$1,2)&amp;$H353&amp;$I353,'UEC Data'!$B$2:$B$236,0),MATCH(AC344,'UEC Data'!$I$1:$V$1,0))</f>
        <v>4.9719125583192554</v>
      </c>
      <c r="AG353" s="33">
        <f t="shared" ref="AG353:AG398" si="35">AE353*AF353</f>
        <v>3.2784087824807333</v>
      </c>
      <c r="AH353" s="34">
        <f>AG353*AE345</f>
        <v>1.8378861472350863</v>
      </c>
      <c r="AI353" s="21"/>
    </row>
    <row r="354" spans="1:35" outlineLevel="1" x14ac:dyDescent="0.25">
      <c r="A354" s="30" t="s">
        <v>3</v>
      </c>
      <c r="B354" t="s">
        <v>6</v>
      </c>
      <c r="C354" s="31">
        <f>INDEX('Saturation Data'!$I$2:$W$236,MATCH(LEFT($A$1,2)&amp;$H354&amp;$I354,'Saturation Data'!$B$2:$B$236,0),MATCH(A344,'Saturation Data'!$I$1:$V$1,0))</f>
        <v>0.21855339958857919</v>
      </c>
      <c r="D354" s="32">
        <f>INDEX('UEC Data'!$I$2:$W$236,MATCH(LEFT($A$1,2)&amp;$H354&amp;$I354,'UEC Data'!$B$2:$B$236,0),MATCH(A344,'UEC Data'!$I$1:$V$1,0))</f>
        <v>3.2108459842823684</v>
      </c>
      <c r="E354" s="33">
        <f t="shared" si="31"/>
        <v>0.70174130542024937</v>
      </c>
      <c r="F354" s="34">
        <f>E354*C345</f>
        <v>12.667900605648336</v>
      </c>
      <c r="G354" s="21"/>
      <c r="H354" s="30" t="s">
        <v>3</v>
      </c>
      <c r="I354" t="s">
        <v>6</v>
      </c>
      <c r="J354" s="31">
        <f>INDEX('Saturation Data'!$I$2:$W$236,MATCH(LEFT($H$1,2)&amp;$H354&amp;$I354,'Saturation Data'!$B$2:$B$236,0),MATCH(H344,'Saturation Data'!$I$1:$V$1,0))</f>
        <v>0.10837656684607615</v>
      </c>
      <c r="K354" s="32">
        <f>INDEX('UEC Data'!$I$2:$W$236,MATCH(LEFT($H$1,2)&amp;$H354&amp;$I354,'UEC Data'!$B$2:$B$236,0),MATCH(H344,'UEC Data'!$I$1:$V$1,0))</f>
        <v>2.7282799580337009</v>
      </c>
      <c r="L354" s="33">
        <f t="shared" si="32"/>
        <v>0.29568161524664921</v>
      </c>
      <c r="M354" s="34">
        <f>L354*J345</f>
        <v>0.7813527838896972</v>
      </c>
      <c r="N354" s="21"/>
      <c r="O354" s="30" t="s">
        <v>3</v>
      </c>
      <c r="P354" t="s">
        <v>6</v>
      </c>
      <c r="Q354" s="31">
        <f>INDEX('Saturation Data'!$I$2:$W$236,MATCH(LEFT($O$1,2)&amp;$H354&amp;$I354,'Saturation Data'!$B$2:$B$236,0),MATCH(O344,'Saturation Data'!$I$1:$V$1,0))</f>
        <v>0.21855339958857919</v>
      </c>
      <c r="R354" s="32">
        <f>INDEX('UEC Data'!$I$2:$W$236,MATCH(LEFT($O$1,2)&amp;$H354&amp;$I354,'UEC Data'!$B$2:$B$236,0),MATCH(O344,'UEC Data'!$I$1:$V$1,0))</f>
        <v>2.6578418875882974</v>
      </c>
      <c r="S354" s="33">
        <f t="shared" si="33"/>
        <v>0.58088038010134879</v>
      </c>
      <c r="T354" s="34">
        <f>S354*Q345</f>
        <v>2.3894861001782974</v>
      </c>
      <c r="U354" s="21"/>
      <c r="V354" s="30" t="s">
        <v>3</v>
      </c>
      <c r="W354" t="s">
        <v>6</v>
      </c>
      <c r="X354" s="31">
        <f>INDEX('Saturation Data'!$I$2:$W$236,MATCH(LEFT($V$1,2)&amp;$H354&amp;$I354,'Saturation Data'!$B$2:$B$236,0),MATCH(V344,'Saturation Data'!$I$1:$V$1,0))</f>
        <v>0.21855339958857919</v>
      </c>
      <c r="Y354" s="32">
        <f>INDEX('UEC Data'!$I$2:$W$236,MATCH(LEFT($V$1,2)&amp;$H354&amp;$I354,'UEC Data'!$B$2:$B$236,0),MATCH(V344,'UEC Data'!$I$1:$V$1,0))</f>
        <v>2.7303349587410515</v>
      </c>
      <c r="Z354" s="33">
        <f t="shared" si="34"/>
        <v>0.59672398724839992</v>
      </c>
      <c r="AA354" s="34">
        <f>Z354*X345</f>
        <v>0.47879633415380268</v>
      </c>
      <c r="AB354" s="21"/>
      <c r="AC354" s="30" t="s">
        <v>3</v>
      </c>
      <c r="AD354" t="s">
        <v>6</v>
      </c>
      <c r="AE354" s="31">
        <f>INDEX('Saturation Data'!$I$2:$W$236,MATCH(LEFT($AC$1,2)&amp;$H354&amp;$I354,'Saturation Data'!$B$2:$B$236,0),MATCH(AC344,'Saturation Data'!$I$1:$V$1,0))</f>
        <v>0.10837656684607615</v>
      </c>
      <c r="AF354" s="32">
        <f>INDEX('UEC Data'!$I$2:$W$236,MATCH(LEFT($AC$1,2)&amp;$H354&amp;$I354,'UEC Data'!$B$2:$B$236,0),MATCH(AC344,'UEC Data'!$I$1:$V$1,0))</f>
        <v>3.0756345706401196</v>
      </c>
      <c r="AG354" s="33">
        <f t="shared" si="35"/>
        <v>0.33332671563908162</v>
      </c>
      <c r="AH354" s="34">
        <f>AG354*AE345</f>
        <v>0.18686399220565689</v>
      </c>
      <c r="AI354" s="21"/>
    </row>
    <row r="355" spans="1:35" outlineLevel="1" x14ac:dyDescent="0.25">
      <c r="A355" s="30" t="s">
        <v>3</v>
      </c>
      <c r="B355" s="35" t="s">
        <v>7</v>
      </c>
      <c r="C355" s="31">
        <f>INDEX('Saturation Data'!$I$2:$W$236,MATCH(LEFT($A$1,2)&amp;$H355&amp;$I355,'Saturation Data'!$B$2:$B$236,0),MATCH(A344,'Saturation Data'!$I$1:$V$1,0))</f>
        <v>5.6288107434068783E-3</v>
      </c>
      <c r="D355" s="32">
        <f>INDEX('UEC Data'!$I$2:$W$236,MATCH(LEFT($A$1,2)&amp;$H355&amp;$I355,'UEC Data'!$B$2:$B$236,0),MATCH(A344,'UEC Data'!$I$1:$V$1,0))</f>
        <v>2.6920328062903489</v>
      </c>
      <c r="E355" s="33">
        <f t="shared" si="31"/>
        <v>1.5152943181650884E-2</v>
      </c>
      <c r="F355" s="34">
        <f>E355*C345</f>
        <v>0.27354236757266848</v>
      </c>
      <c r="G355" s="21"/>
      <c r="H355" s="30" t="s">
        <v>3</v>
      </c>
      <c r="I355" s="35" t="s">
        <v>7</v>
      </c>
      <c r="J355" s="31">
        <f>INDEX('Saturation Data'!$I$2:$W$236,MATCH(LEFT($H$1,2)&amp;$H355&amp;$I355,'Saturation Data'!$B$2:$B$236,0),MATCH(H344,'Saturation Data'!$I$1:$V$1,0))</f>
        <v>3.8026865560026719E-3</v>
      </c>
      <c r="K355" s="32">
        <f>INDEX('UEC Data'!$I$2:$W$236,MATCH(LEFT($H$1,2)&amp;$H355&amp;$I355,'UEC Data'!$B$2:$B$236,0),MATCH(H344,'UEC Data'!$I$1:$V$1,0))</f>
        <v>2.6741314558400711</v>
      </c>
      <c r="L355" s="33">
        <f t="shared" si="32"/>
        <v>1.0168883736106891E-2</v>
      </c>
      <c r="M355" s="34">
        <f>L355*J345</f>
        <v>2.6871760726922052E-2</v>
      </c>
      <c r="N355" s="21"/>
      <c r="O355" s="30" t="s">
        <v>3</v>
      </c>
      <c r="P355" s="35" t="s">
        <v>7</v>
      </c>
      <c r="Q355" s="31">
        <f>INDEX('Saturation Data'!$I$2:$W$236,MATCH(LEFT($O$1,2)&amp;$H355&amp;$I355,'Saturation Data'!$B$2:$B$236,0),MATCH(O344,'Saturation Data'!$I$1:$V$1,0))</f>
        <v>5.6288107434068783E-3</v>
      </c>
      <c r="R355" s="32">
        <f>INDEX('UEC Data'!$I$2:$W$236,MATCH(LEFT($O$1,2)&amp;$H355&amp;$I355,'UEC Data'!$B$2:$B$236,0),MATCH(O344,'UEC Data'!$I$1:$V$1,0))</f>
        <v>2.2728516413160698</v>
      </c>
      <c r="S355" s="33">
        <f t="shared" si="33"/>
        <v>1.279345173680985E-2</v>
      </c>
      <c r="T355" s="34">
        <f>S355*Q345</f>
        <v>5.262662700550394E-2</v>
      </c>
      <c r="U355" s="21"/>
      <c r="V355" s="30" t="s">
        <v>3</v>
      </c>
      <c r="W355" s="35" t="s">
        <v>7</v>
      </c>
      <c r="X355" s="31">
        <f>INDEX('Saturation Data'!$I$2:$W$236,MATCH(LEFT($V$1,2)&amp;$H355&amp;$I355,'Saturation Data'!$B$2:$B$236,0),MATCH(V344,'Saturation Data'!$I$1:$V$1,0))</f>
        <v>5.6288107434068783E-3</v>
      </c>
      <c r="Y355" s="32">
        <f>INDEX('UEC Data'!$I$2:$W$236,MATCH(LEFT($V$1,2)&amp;$H355&amp;$I355,'UEC Data'!$B$2:$B$236,0),MATCH(V344,'UEC Data'!$I$1:$V$1,0))</f>
        <v>2.2455526804083439</v>
      </c>
      <c r="Z355" s="33">
        <f t="shared" si="34"/>
        <v>1.2639791052368598E-2</v>
      </c>
      <c r="AA355" s="34">
        <f>Z355*X345</f>
        <v>1.0141850754568185E-2</v>
      </c>
      <c r="AB355" s="21"/>
      <c r="AC355" s="30" t="s">
        <v>3</v>
      </c>
      <c r="AD355" s="35" t="s">
        <v>7</v>
      </c>
      <c r="AE355" s="31">
        <f>INDEX('Saturation Data'!$I$2:$W$236,MATCH(LEFT($AC$1,2)&amp;$H355&amp;$I355,'Saturation Data'!$B$2:$B$236,0),MATCH(AC344,'Saturation Data'!$I$1:$V$1,0))</f>
        <v>3.8026865560026719E-3</v>
      </c>
      <c r="AF355" s="32">
        <f>INDEX('UEC Data'!$I$2:$W$236,MATCH(LEFT($AC$1,2)&amp;$H355&amp;$I355,'UEC Data'!$B$2:$B$236,0),MATCH(AC344,'UEC Data'!$I$1:$V$1,0))</f>
        <v>2.9292862442448508</v>
      </c>
      <c r="AG355" s="33">
        <f t="shared" si="35"/>
        <v>1.1139157419673452E-2</v>
      </c>
      <c r="AH355" s="34">
        <f>AG355*AE345</f>
        <v>6.244646251221138E-3</v>
      </c>
      <c r="AI355" s="21"/>
    </row>
    <row r="356" spans="1:35" outlineLevel="1" x14ac:dyDescent="0.25">
      <c r="A356" s="30" t="s">
        <v>3</v>
      </c>
      <c r="B356" s="35" t="s">
        <v>8</v>
      </c>
      <c r="C356" s="31">
        <f>INDEX('Saturation Data'!$I$2:$W$236,MATCH(LEFT($A$1,2)&amp;$H356&amp;$I356,'Saturation Data'!$B$2:$B$236,0),MATCH(A344,'Saturation Data'!$I$1:$V$1,0))</f>
        <v>0</v>
      </c>
      <c r="D356" s="32">
        <f>INDEX('UEC Data'!$I$2:$W$236,MATCH(LEFT($A$1,2)&amp;$H356&amp;$I356,'UEC Data'!$B$2:$B$236,0),MATCH(A344,'UEC Data'!$I$1:$V$1,0))</f>
        <v>3.2046537585088948</v>
      </c>
      <c r="E356" s="33">
        <f t="shared" si="31"/>
        <v>0</v>
      </c>
      <c r="F356" s="34">
        <f>E356*C345</f>
        <v>0</v>
      </c>
      <c r="G356" s="21"/>
      <c r="H356" s="30" t="s">
        <v>3</v>
      </c>
      <c r="I356" s="35" t="s">
        <v>8</v>
      </c>
      <c r="J356" s="31">
        <f>INDEX('Saturation Data'!$I$2:$W$236,MATCH(LEFT($H$1,2)&amp;$H356&amp;$I356,'Saturation Data'!$B$2:$B$236,0),MATCH(H344,'Saturation Data'!$I$1:$V$1,0))</f>
        <v>0</v>
      </c>
      <c r="K356" s="32">
        <f>INDEX('UEC Data'!$I$2:$W$236,MATCH(LEFT($H$1,2)&amp;$H356&amp;$I356,'UEC Data'!$B$2:$B$236,0),MATCH(H344,'UEC Data'!$I$1:$V$1,0))</f>
        <v>2.726951034527596</v>
      </c>
      <c r="L356" s="33">
        <f t="shared" si="32"/>
        <v>0</v>
      </c>
      <c r="M356" s="34">
        <f>L356*J345</f>
        <v>0</v>
      </c>
      <c r="N356" s="21"/>
      <c r="O356" s="30" t="s">
        <v>3</v>
      </c>
      <c r="P356" s="35" t="s">
        <v>8</v>
      </c>
      <c r="Q356" s="31">
        <f>INDEX('Saturation Data'!$I$2:$W$236,MATCH(LEFT($O$1,2)&amp;$H356&amp;$I356,'Saturation Data'!$B$2:$B$236,0),MATCH(O344,'Saturation Data'!$I$1:$V$1,0))</f>
        <v>0</v>
      </c>
      <c r="R356" s="32">
        <f>INDEX('UEC Data'!$I$2:$W$236,MATCH(LEFT($O$1,2)&amp;$H356&amp;$I356,'UEC Data'!$B$2:$B$236,0),MATCH(O344,'UEC Data'!$I$1:$V$1,0))</f>
        <v>2.6491280278127611</v>
      </c>
      <c r="S356" s="33">
        <f t="shared" si="33"/>
        <v>0</v>
      </c>
      <c r="T356" s="34">
        <f>S356*Q345</f>
        <v>0</v>
      </c>
      <c r="U356" s="21"/>
      <c r="V356" s="30" t="s">
        <v>3</v>
      </c>
      <c r="W356" s="35" t="s">
        <v>8</v>
      </c>
      <c r="X356" s="31">
        <f>INDEX('Saturation Data'!$I$2:$W$236,MATCH(LEFT($V$1,2)&amp;$H356&amp;$I356,'Saturation Data'!$B$2:$B$236,0),MATCH(V344,'Saturation Data'!$I$1:$V$1,0))</f>
        <v>0</v>
      </c>
      <c r="Y356" s="32">
        <f>INDEX('UEC Data'!$I$2:$W$236,MATCH(LEFT($V$1,2)&amp;$H356&amp;$I356,'UEC Data'!$B$2:$B$236,0),MATCH(V344,'UEC Data'!$I$1:$V$1,0))</f>
        <v>2.7213692502374625</v>
      </c>
      <c r="Z356" s="33">
        <f t="shared" si="34"/>
        <v>0</v>
      </c>
      <c r="AA356" s="34">
        <f>Z356*X345</f>
        <v>0</v>
      </c>
      <c r="AB356" s="21"/>
      <c r="AC356" s="30" t="s">
        <v>3</v>
      </c>
      <c r="AD356" s="35" t="s">
        <v>8</v>
      </c>
      <c r="AE356" s="31">
        <f>INDEX('Saturation Data'!$I$2:$W$236,MATCH(LEFT($AC$1,2)&amp;$H356&amp;$I356,'Saturation Data'!$B$2:$B$236,0),MATCH(AC344,'Saturation Data'!$I$1:$V$1,0))</f>
        <v>0</v>
      </c>
      <c r="AF356" s="32">
        <f>INDEX('UEC Data'!$I$2:$W$236,MATCH(LEFT($AC$1,2)&amp;$H356&amp;$I356,'UEC Data'!$B$2:$B$236,0),MATCH(AC344,'UEC Data'!$I$1:$V$1,0))</f>
        <v>3.0739338728933219</v>
      </c>
      <c r="AG356" s="33">
        <f t="shared" si="35"/>
        <v>0</v>
      </c>
      <c r="AH356" s="34">
        <f>AG356*AE345</f>
        <v>0</v>
      </c>
      <c r="AI356" s="21"/>
    </row>
    <row r="357" spans="1:35" outlineLevel="1" x14ac:dyDescent="0.25">
      <c r="A357" s="30" t="s">
        <v>3</v>
      </c>
      <c r="B357" s="35" t="s">
        <v>10</v>
      </c>
      <c r="C357" s="31">
        <f>INDEX('Saturation Data'!$I$2:$W$236,MATCH(LEFT($A$1,2)&amp;$H357&amp;$I357,'Saturation Data'!$B$2:$B$236,0),MATCH(A344,'Saturation Data'!$I$1:$V$1,0))</f>
        <v>7.6535270983328092E-3</v>
      </c>
      <c r="D357" s="32">
        <f>INDEX('UEC Data'!$I$2:$W$236,MATCH(LEFT($A$1,2)&amp;$H357&amp;$I357,'UEC Data'!$B$2:$B$236,0),MATCH(A344,'UEC Data'!$I$1:$V$1,0))</f>
        <v>3.2046537585088948</v>
      </c>
      <c r="E357" s="33">
        <f t="shared" si="31"/>
        <v>2.4526904381521913E-2</v>
      </c>
      <c r="F357" s="34">
        <f>E357*C345</f>
        <v>0.44276200427348344</v>
      </c>
      <c r="G357" s="21"/>
      <c r="H357" s="30" t="s">
        <v>3</v>
      </c>
      <c r="I357" s="35" t="s">
        <v>10</v>
      </c>
      <c r="J357" s="31">
        <f>INDEX('Saturation Data'!$I$2:$W$236,MATCH(LEFT($H$1,2)&amp;$H357&amp;$I357,'Saturation Data'!$B$2:$B$236,0),MATCH(H344,'Saturation Data'!$I$1:$V$1,0))</f>
        <v>5.7040298340040084E-3</v>
      </c>
      <c r="K357" s="32">
        <f>INDEX('UEC Data'!$I$2:$W$236,MATCH(LEFT($H$1,2)&amp;$H357&amp;$I357,'UEC Data'!$B$2:$B$236,0),MATCH(H344,'UEC Data'!$I$1:$V$1,0))</f>
        <v>2.726951034527596</v>
      </c>
      <c r="L357" s="33">
        <f t="shared" si="32"/>
        <v>1.5554610056813502E-2</v>
      </c>
      <c r="M357" s="34">
        <f>L357*J345</f>
        <v>4.1103799639594402E-2</v>
      </c>
      <c r="N357" s="21"/>
      <c r="O357" s="30" t="s">
        <v>3</v>
      </c>
      <c r="P357" s="35" t="s">
        <v>10</v>
      </c>
      <c r="Q357" s="31">
        <f>INDEX('Saturation Data'!$I$2:$W$236,MATCH(LEFT($O$1,2)&amp;$H357&amp;$I357,'Saturation Data'!$B$2:$B$236,0),MATCH(O344,'Saturation Data'!$I$1:$V$1,0))</f>
        <v>7.6535270983328092E-3</v>
      </c>
      <c r="R357" s="32">
        <f>INDEX('UEC Data'!$I$2:$W$236,MATCH(LEFT($O$1,2)&amp;$H357&amp;$I357,'UEC Data'!$B$2:$B$236,0),MATCH(O344,'UEC Data'!$I$1:$V$1,0))</f>
        <v>2.6491280278127611</v>
      </c>
      <c r="S357" s="33">
        <f t="shared" si="33"/>
        <v>2.0275173147817918E-2</v>
      </c>
      <c r="T357" s="34">
        <f>S357*Q345</f>
        <v>8.3403134406031018E-2</v>
      </c>
      <c r="U357" s="21"/>
      <c r="V357" s="30" t="s">
        <v>3</v>
      </c>
      <c r="W357" s="35" t="s">
        <v>10</v>
      </c>
      <c r="X357" s="31">
        <f>INDEX('Saturation Data'!$I$2:$W$236,MATCH(LEFT($V$1,2)&amp;$H357&amp;$I357,'Saturation Data'!$B$2:$B$236,0),MATCH(V344,'Saturation Data'!$I$1:$V$1,0))</f>
        <v>7.6535270983328092E-3</v>
      </c>
      <c r="Y357" s="32">
        <f>INDEX('UEC Data'!$I$2:$W$236,MATCH(LEFT($V$1,2)&amp;$H357&amp;$I357,'UEC Data'!$B$2:$B$236,0),MATCH(V344,'UEC Data'!$I$1:$V$1,0))</f>
        <v>2.7213692502374625</v>
      </c>
      <c r="Z357" s="33">
        <f t="shared" si="34"/>
        <v>2.0828073301262059E-2</v>
      </c>
      <c r="AA357" s="34">
        <f>Z357*X345</f>
        <v>1.6711922693296601E-2</v>
      </c>
      <c r="AB357" s="21"/>
      <c r="AC357" s="30" t="s">
        <v>3</v>
      </c>
      <c r="AD357" s="35" t="s">
        <v>10</v>
      </c>
      <c r="AE357" s="31">
        <f>INDEX('Saturation Data'!$I$2:$W$236,MATCH(LEFT($AC$1,2)&amp;$H357&amp;$I357,'Saturation Data'!$B$2:$B$236,0),MATCH(AC344,'Saturation Data'!$I$1:$V$1,0))</f>
        <v>5.7040298340040084E-3</v>
      </c>
      <c r="AF357" s="32">
        <f>INDEX('UEC Data'!$I$2:$W$236,MATCH(LEFT($AC$1,2)&amp;$H357&amp;$I357,'UEC Data'!$B$2:$B$236,0),MATCH(AC344,'UEC Data'!$I$1:$V$1,0))</f>
        <v>3.0739338728933219</v>
      </c>
      <c r="AG357" s="33">
        <f t="shared" si="35"/>
        <v>1.7533810518738993E-2</v>
      </c>
      <c r="AH357" s="34">
        <f>AG357*AE345</f>
        <v>9.8295086423758442E-3</v>
      </c>
      <c r="AI357" s="21"/>
    </row>
    <row r="358" spans="1:35" outlineLevel="1" x14ac:dyDescent="0.25">
      <c r="A358" s="30" t="s">
        <v>3</v>
      </c>
      <c r="B358" s="35" t="s">
        <v>11</v>
      </c>
      <c r="C358" s="31">
        <f>INDEX('Saturation Data'!$I$2:$W$236,MATCH(LEFT($A$1,2)&amp;$H358&amp;$I358,'Saturation Data'!$B$2:$B$236,0),MATCH(A344,'Saturation Data'!$I$1:$V$1,0))</f>
        <v>2.3985623146038401E-2</v>
      </c>
      <c r="D358" s="32">
        <f>INDEX('UEC Data'!$I$2:$W$236,MATCH(LEFT($A$1,2)&amp;$H358&amp;$I358,'UEC Data'!$B$2:$B$236,0),MATCH(A344,'UEC Data'!$I$1:$V$1,0))</f>
        <v>2.9773106122542266</v>
      </c>
      <c r="E358" s="33">
        <f t="shared" si="31"/>
        <v>7.1412650334230734E-2</v>
      </c>
      <c r="F358" s="34">
        <f>E358*C345</f>
        <v>1.2891479373274042</v>
      </c>
      <c r="G358" s="21"/>
      <c r="H358" s="30" t="s">
        <v>3</v>
      </c>
      <c r="I358" s="35" t="s">
        <v>11</v>
      </c>
      <c r="J358" s="31">
        <f>INDEX('Saturation Data'!$I$2:$W$236,MATCH(LEFT($H$1,2)&amp;$H358&amp;$I358,'Saturation Data'!$B$2:$B$236,0),MATCH(H344,'Saturation Data'!$I$1:$V$1,0))</f>
        <v>8.5560447510060131E-3</v>
      </c>
      <c r="K358" s="32">
        <f>INDEX('UEC Data'!$I$2:$W$236,MATCH(LEFT($H$1,2)&amp;$H358&amp;$I358,'UEC Data'!$B$2:$B$236,0),MATCH(H344,'UEC Data'!$I$1:$V$1,0))</f>
        <v>2.12544703257679</v>
      </c>
      <c r="L358" s="33">
        <f t="shared" si="32"/>
        <v>1.8185419926619952E-2</v>
      </c>
      <c r="M358" s="34">
        <f>L358*J345</f>
        <v>4.8055840313286767E-2</v>
      </c>
      <c r="N358" s="21"/>
      <c r="O358" s="30" t="s">
        <v>3</v>
      </c>
      <c r="P358" s="35" t="s">
        <v>11</v>
      </c>
      <c r="Q358" s="31">
        <f>INDEX('Saturation Data'!$I$2:$W$236,MATCH(LEFT($O$1,2)&amp;$H358&amp;$I358,'Saturation Data'!$B$2:$B$236,0),MATCH(O344,'Saturation Data'!$I$1:$V$1,0))</f>
        <v>2.3985623146038401E-2</v>
      </c>
      <c r="R358" s="32">
        <f>INDEX('UEC Data'!$I$2:$W$236,MATCH(LEFT($O$1,2)&amp;$H358&amp;$I358,'UEC Data'!$B$2:$B$236,0),MATCH(O344,'UEC Data'!$I$1:$V$1,0))</f>
        <v>2.4623533228871182</v>
      </c>
      <c r="S358" s="33">
        <f t="shared" si="33"/>
        <v>5.906107885516583E-2</v>
      </c>
      <c r="T358" s="34">
        <f>S358*Q345</f>
        <v>0.24295127158767232</v>
      </c>
      <c r="U358" s="21"/>
      <c r="V358" s="30" t="s">
        <v>3</v>
      </c>
      <c r="W358" s="35" t="s">
        <v>11</v>
      </c>
      <c r="X358" s="31">
        <f>INDEX('Saturation Data'!$I$2:$W$236,MATCH(LEFT($V$1,2)&amp;$H358&amp;$I358,'Saturation Data'!$B$2:$B$236,0),MATCH(V344,'Saturation Data'!$I$1:$V$1,0))</f>
        <v>2.3985623146038401E-2</v>
      </c>
      <c r="Y358" s="32">
        <f>INDEX('UEC Data'!$I$2:$W$236,MATCH(LEFT($V$1,2)&amp;$H358&amp;$I358,'UEC Data'!$B$2:$B$236,0),MATCH(V344,'UEC Data'!$I$1:$V$1,0))</f>
        <v>2.5295473633643835</v>
      </c>
      <c r="Z358" s="33">
        <f t="shared" si="34"/>
        <v>6.0672769787713167E-2</v>
      </c>
      <c r="AA358" s="34">
        <f>Z358*X345</f>
        <v>4.868230602102807E-2</v>
      </c>
      <c r="AB358" s="21"/>
      <c r="AC358" s="30" t="s">
        <v>3</v>
      </c>
      <c r="AD358" s="35" t="s">
        <v>11</v>
      </c>
      <c r="AE358" s="31">
        <f>INDEX('Saturation Data'!$I$2:$W$236,MATCH(LEFT($AC$1,2)&amp;$H358&amp;$I358,'Saturation Data'!$B$2:$B$236,0),MATCH(AC344,'Saturation Data'!$I$1:$V$1,0))</f>
        <v>8.5560447510060131E-3</v>
      </c>
      <c r="AF358" s="32">
        <f>INDEX('UEC Data'!$I$2:$W$236,MATCH(LEFT($AC$1,2)&amp;$H358&amp;$I358,'UEC Data'!$B$2:$B$236,0),MATCH(AC344,'UEC Data'!$I$1:$V$1,0))</f>
        <v>2.3959739074654367</v>
      </c>
      <c r="AG358" s="33">
        <f t="shared" si="35"/>
        <v>2.0500059974517017E-2</v>
      </c>
      <c r="AH358" s="34">
        <f>AG358*AE345</f>
        <v>1.149239730139562E-2</v>
      </c>
      <c r="AI358" s="21"/>
    </row>
    <row r="359" spans="1:35" outlineLevel="1" x14ac:dyDescent="0.25">
      <c r="A359" s="30" t="s">
        <v>12</v>
      </c>
      <c r="B359" s="35" t="s">
        <v>13</v>
      </c>
      <c r="C359" s="31">
        <f>INDEX('Saturation Data'!$I$2:$W$236,MATCH(LEFT($A$1,2)&amp;$H359&amp;$I359,'Saturation Data'!$B$2:$B$236,0),MATCH(A344,'Saturation Data'!$I$1:$V$1,0))</f>
        <v>0</v>
      </c>
      <c r="D359" s="32">
        <f>INDEX('UEC Data'!$I$2:$W$236,MATCH(LEFT($A$1,2)&amp;$H359&amp;$I359,'UEC Data'!$B$2:$B$236,0),MATCH(A344,'UEC Data'!$I$1:$V$1,0))</f>
        <v>10.097271106493988</v>
      </c>
      <c r="E359" s="33">
        <f t="shared" si="31"/>
        <v>0</v>
      </c>
      <c r="F359" s="34">
        <f>E359*C345</f>
        <v>0</v>
      </c>
      <c r="G359" s="21"/>
      <c r="H359" s="30" t="s">
        <v>12</v>
      </c>
      <c r="I359" s="35" t="s">
        <v>13</v>
      </c>
      <c r="J359" s="31">
        <f>INDEX('Saturation Data'!$I$2:$W$236,MATCH(LEFT($H$1,2)&amp;$H359&amp;$I359,'Saturation Data'!$B$2:$B$236,0),MATCH(H344,'Saturation Data'!$I$1:$V$1,0))</f>
        <v>8.2228653125043419E-2</v>
      </c>
      <c r="K359" s="32">
        <f>INDEX('UEC Data'!$I$2:$W$236,MATCH(LEFT($H$1,2)&amp;$H359&amp;$I359,'UEC Data'!$B$2:$B$236,0),MATCH(H344,'UEC Data'!$I$1:$V$1,0))</f>
        <v>9.1880472076160071</v>
      </c>
      <c r="L359" s="33">
        <f t="shared" si="32"/>
        <v>0.75552074673158043</v>
      </c>
      <c r="M359" s="34">
        <f>L359*J345</f>
        <v>1.9964996411856997</v>
      </c>
      <c r="N359" s="21"/>
      <c r="O359" s="30" t="s">
        <v>12</v>
      </c>
      <c r="P359" s="35" t="s">
        <v>13</v>
      </c>
      <c r="Q359" s="31">
        <f>INDEX('Saturation Data'!$I$2:$W$236,MATCH(LEFT($O$1,2)&amp;$H359&amp;$I359,'Saturation Data'!$B$2:$B$236,0),MATCH(O344,'Saturation Data'!$I$1:$V$1,0))</f>
        <v>0</v>
      </c>
      <c r="R359" s="32">
        <f>INDEX('UEC Data'!$I$2:$W$236,MATCH(LEFT($O$1,2)&amp;$H359&amp;$I359,'UEC Data'!$B$2:$B$236,0),MATCH(O344,'UEC Data'!$I$1:$V$1,0))</f>
        <v>9.5755082843885706</v>
      </c>
      <c r="S359" s="33">
        <f t="shared" si="33"/>
        <v>0</v>
      </c>
      <c r="T359" s="34">
        <f>S359*Q345</f>
        <v>0</v>
      </c>
      <c r="U359" s="21"/>
      <c r="V359" s="30" t="s">
        <v>12</v>
      </c>
      <c r="W359" s="35" t="s">
        <v>13</v>
      </c>
      <c r="X359" s="31">
        <f>INDEX('Saturation Data'!$I$2:$W$236,MATCH(LEFT($V$1,2)&amp;$H359&amp;$I359,'Saturation Data'!$B$2:$B$236,0),MATCH(V344,'Saturation Data'!$I$1:$V$1,0))</f>
        <v>0</v>
      </c>
      <c r="Y359" s="32">
        <f>INDEX('UEC Data'!$I$2:$W$236,MATCH(LEFT($V$1,2)&amp;$H359&amp;$I359,'UEC Data'!$B$2:$B$236,0),MATCH(V344,'UEC Data'!$I$1:$V$1,0))</f>
        <v>9.5883060999810645</v>
      </c>
      <c r="Z359" s="33">
        <f t="shared" si="34"/>
        <v>0</v>
      </c>
      <c r="AA359" s="34">
        <f>Z359*X345</f>
        <v>0</v>
      </c>
      <c r="AB359" s="21"/>
      <c r="AC359" s="30" t="s">
        <v>12</v>
      </c>
      <c r="AD359" s="35" t="s">
        <v>13</v>
      </c>
      <c r="AE359" s="31">
        <f>INDEX('Saturation Data'!$I$2:$W$236,MATCH(LEFT($AC$1,2)&amp;$H359&amp;$I359,'Saturation Data'!$B$2:$B$236,0),MATCH(AC344,'Saturation Data'!$I$1:$V$1,0))</f>
        <v>8.2228653125043419E-2</v>
      </c>
      <c r="AF359" s="32">
        <f>INDEX('UEC Data'!$I$2:$W$236,MATCH(LEFT($AC$1,2)&amp;$H359&amp;$I359,'UEC Data'!$B$2:$B$236,0),MATCH(AC344,'UEC Data'!$I$1:$V$1,0))</f>
        <v>2.7252550311363191</v>
      </c>
      <c r="AG359" s="33">
        <f t="shared" si="35"/>
        <v>0.22409405063258778</v>
      </c>
      <c r="AH359" s="34">
        <f>AG359*AE345</f>
        <v>0.1256278208917504</v>
      </c>
      <c r="AI359" s="21"/>
    </row>
    <row r="360" spans="1:35" outlineLevel="1" x14ac:dyDescent="0.25">
      <c r="A360" s="30" t="s">
        <v>12</v>
      </c>
      <c r="B360" s="35" t="s">
        <v>14</v>
      </c>
      <c r="C360" s="31">
        <f>INDEX('Saturation Data'!$I$2:$W$236,MATCH(LEFT($A$1,2)&amp;$H360&amp;$I360,'Saturation Data'!$B$2:$B$236,0),MATCH(A344,'Saturation Data'!$I$1:$V$1,0))</f>
        <v>9.1332654354686401E-3</v>
      </c>
      <c r="D360" s="32">
        <f>INDEX('UEC Data'!$I$2:$W$236,MATCH(LEFT($A$1,2)&amp;$H360&amp;$I360,'UEC Data'!$B$2:$B$236,0),MATCH(A344,'UEC Data'!$I$1:$V$1,0))</f>
        <v>9.6164486728514156</v>
      </c>
      <c r="E360" s="33">
        <f t="shared" si="31"/>
        <v>8.7829578275712111E-2</v>
      </c>
      <c r="F360" s="34">
        <f>E360*C345</f>
        <v>1.5855078776735578</v>
      </c>
      <c r="G360" s="21"/>
      <c r="H360" s="30" t="s">
        <v>12</v>
      </c>
      <c r="I360" s="35" t="s">
        <v>14</v>
      </c>
      <c r="J360" s="31">
        <f>INDEX('Saturation Data'!$I$2:$W$236,MATCH(LEFT($H$1,2)&amp;$H360&amp;$I360,'Saturation Data'!$B$2:$B$236,0),MATCH(H344,'Saturation Data'!$I$1:$V$1,0))</f>
        <v>1.6942716990050173E-3</v>
      </c>
      <c r="K360" s="32">
        <f>INDEX('UEC Data'!$I$2:$W$236,MATCH(LEFT($H$1,2)&amp;$H360&amp;$I360,'UEC Data'!$B$2:$B$236,0),MATCH(H344,'UEC Data'!$I$1:$V$1,0))</f>
        <v>8.7505211501104831</v>
      </c>
      <c r="L360" s="33">
        <f t="shared" si="32"/>
        <v>1.4825760336177026E-2</v>
      </c>
      <c r="M360" s="34">
        <f>L360*J345</f>
        <v>3.9177779458118164E-2</v>
      </c>
      <c r="N360" s="21"/>
      <c r="O360" s="30" t="s">
        <v>12</v>
      </c>
      <c r="P360" s="35" t="s">
        <v>14</v>
      </c>
      <c r="Q360" s="31">
        <f>INDEX('Saturation Data'!$I$2:$W$236,MATCH(LEFT($O$1,2)&amp;$H360&amp;$I360,'Saturation Data'!$B$2:$B$236,0),MATCH(O344,'Saturation Data'!$I$1:$V$1,0))</f>
        <v>9.1332654354686401E-3</v>
      </c>
      <c r="R360" s="32">
        <f>INDEX('UEC Data'!$I$2:$W$236,MATCH(LEFT($O$1,2)&amp;$H360&amp;$I360,'UEC Data'!$B$2:$B$236,0),MATCH(O344,'UEC Data'!$I$1:$V$1,0))</f>
        <v>9.1195316994176867</v>
      </c>
      <c r="S360" s="33">
        <f t="shared" si="33"/>
        <v>8.3291103657952142E-2</v>
      </c>
      <c r="T360" s="34">
        <f>S360*Q345</f>
        <v>0.34262292423177038</v>
      </c>
      <c r="U360" s="21"/>
      <c r="V360" s="30" t="s">
        <v>12</v>
      </c>
      <c r="W360" s="35" t="s">
        <v>14</v>
      </c>
      <c r="X360" s="31">
        <f>INDEX('Saturation Data'!$I$2:$W$236,MATCH(LEFT($V$1,2)&amp;$H360&amp;$I360,'Saturation Data'!$B$2:$B$236,0),MATCH(V344,'Saturation Data'!$I$1:$V$1,0))</f>
        <v>9.1332654354686401E-3</v>
      </c>
      <c r="Y360" s="32">
        <f>INDEX('UEC Data'!$I$2:$W$236,MATCH(LEFT($V$1,2)&amp;$H360&amp;$I360,'UEC Data'!$B$2:$B$236,0),MATCH(V344,'UEC Data'!$I$1:$V$1,0))</f>
        <v>9.1317200952200608</v>
      </c>
      <c r="Z360" s="33">
        <f t="shared" si="34"/>
        <v>8.3402423512047782E-2</v>
      </c>
      <c r="AA360" s="34">
        <f>Z360*X345</f>
        <v>6.6920009066919708E-2</v>
      </c>
      <c r="AB360" s="21"/>
      <c r="AC360" s="30" t="s">
        <v>12</v>
      </c>
      <c r="AD360" s="35" t="s">
        <v>14</v>
      </c>
      <c r="AE360" s="31">
        <f>INDEX('Saturation Data'!$I$2:$W$236,MATCH(LEFT($AC$1,2)&amp;$H360&amp;$I360,'Saturation Data'!$B$2:$B$236,0),MATCH(AC344,'Saturation Data'!$I$1:$V$1,0))</f>
        <v>1.6942716990050173E-3</v>
      </c>
      <c r="AF360" s="32">
        <f>INDEX('UEC Data'!$I$2:$W$236,MATCH(LEFT($AC$1,2)&amp;$H360&amp;$I360,'UEC Data'!$B$2:$B$236,0),MATCH(AC344,'UEC Data'!$I$1:$V$1,0))</f>
        <v>2.5954809820345894</v>
      </c>
      <c r="AG360" s="33">
        <f t="shared" si="35"/>
        <v>4.3974499731669545E-3</v>
      </c>
      <c r="AH360" s="34">
        <f>AG360*AE345</f>
        <v>2.4652241148302692E-3</v>
      </c>
      <c r="AI360" s="21"/>
    </row>
    <row r="361" spans="1:35" outlineLevel="1" x14ac:dyDescent="0.25">
      <c r="A361" s="30" t="s">
        <v>12</v>
      </c>
      <c r="B361" s="35" t="s">
        <v>8</v>
      </c>
      <c r="C361" s="31">
        <f>INDEX('Saturation Data'!$I$2:$W$236,MATCH(LEFT($A$1,2)&amp;$H361&amp;$I361,'Saturation Data'!$B$2:$B$236,0),MATCH(A344,'Saturation Data'!$I$1:$V$1,0))</f>
        <v>0</v>
      </c>
      <c r="D361" s="32">
        <f>INDEX('UEC Data'!$I$2:$W$236,MATCH(LEFT($A$1,2)&amp;$H361&amp;$I361,'UEC Data'!$B$2:$B$236,0),MATCH(A344,'UEC Data'!$I$1:$V$1,0))</f>
        <v>5.9448680953627324</v>
      </c>
      <c r="E361" s="33">
        <f t="shared" si="31"/>
        <v>0</v>
      </c>
      <c r="F361" s="34">
        <f>E361*C345</f>
        <v>0</v>
      </c>
      <c r="G361" s="21"/>
      <c r="H361" s="30" t="s">
        <v>12</v>
      </c>
      <c r="I361" s="35" t="s">
        <v>8</v>
      </c>
      <c r="J361" s="31">
        <f>INDEX('Saturation Data'!$I$2:$W$236,MATCH(LEFT($H$1,2)&amp;$H361&amp;$I361,'Saturation Data'!$B$2:$B$236,0),MATCH(H344,'Saturation Data'!$I$1:$V$1,0))</f>
        <v>0</v>
      </c>
      <c r="K361" s="32">
        <f>INDEX('UEC Data'!$I$2:$W$236,MATCH(LEFT($H$1,2)&amp;$H361&amp;$I361,'UEC Data'!$B$2:$B$236,0),MATCH(H344,'UEC Data'!$I$1:$V$1,0))</f>
        <v>5.423186131497058</v>
      </c>
      <c r="L361" s="33">
        <f t="shared" si="32"/>
        <v>0</v>
      </c>
      <c r="M361" s="34">
        <f>L361*J345</f>
        <v>0</v>
      </c>
      <c r="N361" s="21"/>
      <c r="O361" s="30" t="s">
        <v>12</v>
      </c>
      <c r="P361" s="35" t="s">
        <v>8</v>
      </c>
      <c r="Q361" s="31">
        <f>INDEX('Saturation Data'!$I$2:$W$236,MATCH(LEFT($O$1,2)&amp;$H361&amp;$I361,'Saturation Data'!$B$2:$B$236,0),MATCH(O344,'Saturation Data'!$I$1:$V$1,0))</f>
        <v>0</v>
      </c>
      <c r="R361" s="32">
        <f>INDEX('UEC Data'!$I$2:$W$236,MATCH(LEFT($O$1,2)&amp;$H361&amp;$I361,'UEC Data'!$B$2:$B$236,0),MATCH(O344,'UEC Data'!$I$1:$V$1,0))</f>
        <v>6.2920165192788451</v>
      </c>
      <c r="S361" s="33">
        <f t="shared" si="33"/>
        <v>0</v>
      </c>
      <c r="T361" s="34">
        <f>S361*Q345</f>
        <v>0</v>
      </c>
      <c r="U361" s="21"/>
      <c r="V361" s="30" t="s">
        <v>12</v>
      </c>
      <c r="W361" s="35" t="s">
        <v>8</v>
      </c>
      <c r="X361" s="31">
        <f>INDEX('Saturation Data'!$I$2:$W$236,MATCH(LEFT($V$1,2)&amp;$H361&amp;$I361,'Saturation Data'!$B$2:$B$236,0),MATCH(V344,'Saturation Data'!$I$1:$V$1,0))</f>
        <v>0</v>
      </c>
      <c r="Y361" s="32">
        <f>INDEX('UEC Data'!$I$2:$W$236,MATCH(LEFT($V$1,2)&amp;$H361&amp;$I361,'UEC Data'!$B$2:$B$236,0),MATCH(V344,'UEC Data'!$I$1:$V$1,0))</f>
        <v>6.3016291382855458</v>
      </c>
      <c r="Z361" s="33">
        <f t="shared" si="34"/>
        <v>0</v>
      </c>
      <c r="AA361" s="34">
        <f>Z361*X345</f>
        <v>0</v>
      </c>
      <c r="AB361" s="21"/>
      <c r="AC361" s="30" t="s">
        <v>12</v>
      </c>
      <c r="AD361" s="35" t="s">
        <v>8</v>
      </c>
      <c r="AE361" s="31">
        <f>INDEX('Saturation Data'!$I$2:$W$236,MATCH(LEFT($AC$1,2)&amp;$H361&amp;$I361,'Saturation Data'!$B$2:$B$236,0),MATCH(AC344,'Saturation Data'!$I$1:$V$1,0))</f>
        <v>0</v>
      </c>
      <c r="AF361" s="32">
        <f>INDEX('UEC Data'!$I$2:$W$236,MATCH(LEFT($AC$1,2)&amp;$H361&amp;$I361,'UEC Data'!$B$2:$B$236,0),MATCH(AC344,'UEC Data'!$I$1:$V$1,0))</f>
        <v>1.4950088036654134</v>
      </c>
      <c r="AG361" s="33">
        <f t="shared" si="35"/>
        <v>0</v>
      </c>
      <c r="AH361" s="34">
        <f>AG361*AE345</f>
        <v>0</v>
      </c>
      <c r="AI361" s="21"/>
    </row>
    <row r="362" spans="1:35" outlineLevel="1" x14ac:dyDescent="0.25">
      <c r="A362" s="30" t="s">
        <v>12</v>
      </c>
      <c r="B362" s="35" t="s">
        <v>10</v>
      </c>
      <c r="C362" s="31">
        <f>INDEX('Saturation Data'!$I$2:$W$236,MATCH(LEFT($A$1,2)&amp;$H362&amp;$I362,'Saturation Data'!$B$2:$B$236,0),MATCH(A344,'Saturation Data'!$I$1:$V$1,0))</f>
        <v>7.6535270983328092E-3</v>
      </c>
      <c r="D362" s="32">
        <f>INDEX('UEC Data'!$I$2:$W$236,MATCH(LEFT($A$1,2)&amp;$H362&amp;$I362,'UEC Data'!$B$2:$B$236,0),MATCH(A344,'UEC Data'!$I$1:$V$1,0))</f>
        <v>6.6054089948474806</v>
      </c>
      <c r="E362" s="33">
        <f t="shared" si="31"/>
        <v>5.0554676737636473E-2</v>
      </c>
      <c r="F362" s="34">
        <f>E362*C345</f>
        <v>0.9126178195817245</v>
      </c>
      <c r="G362" s="21"/>
      <c r="H362" s="30" t="s">
        <v>12</v>
      </c>
      <c r="I362" s="35" t="s">
        <v>10</v>
      </c>
      <c r="J362" s="31">
        <f>INDEX('Saturation Data'!$I$2:$W$236,MATCH(LEFT($H$1,2)&amp;$H362&amp;$I362,'Saturation Data'!$B$2:$B$236,0),MATCH(H344,'Saturation Data'!$I$1:$V$1,0))</f>
        <v>5.7040298340040084E-3</v>
      </c>
      <c r="K362" s="32">
        <f>INDEX('UEC Data'!$I$2:$W$236,MATCH(LEFT($H$1,2)&amp;$H362&amp;$I362,'UEC Data'!$B$2:$B$236,0),MATCH(H344,'UEC Data'!$I$1:$V$1,0))</f>
        <v>6.0257623683300645</v>
      </c>
      <c r="L362" s="33">
        <f t="shared" si="32"/>
        <v>3.4371128321573338E-2</v>
      </c>
      <c r="M362" s="34">
        <f>L362*J345</f>
        <v>9.0827347439538478E-2</v>
      </c>
      <c r="N362" s="21"/>
      <c r="O362" s="30" t="s">
        <v>12</v>
      </c>
      <c r="P362" s="35" t="s">
        <v>10</v>
      </c>
      <c r="Q362" s="31">
        <f>INDEX('Saturation Data'!$I$2:$W$236,MATCH(LEFT($O$1,2)&amp;$H362&amp;$I362,'Saturation Data'!$B$2:$B$236,0),MATCH(O344,'Saturation Data'!$I$1:$V$1,0))</f>
        <v>7.6535270983328092E-3</v>
      </c>
      <c r="R362" s="32">
        <f>INDEX('UEC Data'!$I$2:$W$236,MATCH(LEFT($O$1,2)&amp;$H362&amp;$I362,'UEC Data'!$B$2:$B$236,0),MATCH(O344,'UEC Data'!$I$1:$V$1,0))</f>
        <v>6.9911294658653835</v>
      </c>
      <c r="S362" s="33">
        <f t="shared" si="33"/>
        <v>5.3506798814953689E-2</v>
      </c>
      <c r="T362" s="34">
        <f>S362*Q345</f>
        <v>0.22010340926140634</v>
      </c>
      <c r="U362" s="21"/>
      <c r="V362" s="30" t="s">
        <v>12</v>
      </c>
      <c r="W362" s="35" t="s">
        <v>10</v>
      </c>
      <c r="X362" s="31">
        <f>INDEX('Saturation Data'!$I$2:$W$236,MATCH(LEFT($V$1,2)&amp;$H362&amp;$I362,'Saturation Data'!$B$2:$B$236,0),MATCH(V344,'Saturation Data'!$I$1:$V$1,0))</f>
        <v>7.6535270983328092E-3</v>
      </c>
      <c r="Y362" s="32">
        <f>INDEX('UEC Data'!$I$2:$W$236,MATCH(LEFT($V$1,2)&amp;$H362&amp;$I362,'UEC Data'!$B$2:$B$236,0),MATCH(V344,'UEC Data'!$I$1:$V$1,0))</f>
        <v>7.0018101536506059</v>
      </c>
      <c r="Z362" s="33">
        <f t="shared" si="34"/>
        <v>5.358854374834672E-2</v>
      </c>
      <c r="AA362" s="34">
        <f>Z362*X345</f>
        <v>4.299810104444212E-2</v>
      </c>
      <c r="AB362" s="21"/>
      <c r="AC362" s="30" t="s">
        <v>12</v>
      </c>
      <c r="AD362" s="35" t="s">
        <v>10</v>
      </c>
      <c r="AE362" s="31">
        <f>INDEX('Saturation Data'!$I$2:$W$236,MATCH(LEFT($AC$1,2)&amp;$H362&amp;$I362,'Saturation Data'!$B$2:$B$236,0),MATCH(AC344,'Saturation Data'!$I$1:$V$1,0))</f>
        <v>5.7040298340040084E-3</v>
      </c>
      <c r="AF362" s="32">
        <f>INDEX('UEC Data'!$I$2:$W$236,MATCH(LEFT($AC$1,2)&amp;$H362&amp;$I362,'UEC Data'!$B$2:$B$236,0),MATCH(AC344,'UEC Data'!$I$1:$V$1,0))</f>
        <v>1.6611208929615704</v>
      </c>
      <c r="AG362" s="33">
        <f t="shared" si="35"/>
        <v>9.475083131340177E-3</v>
      </c>
      <c r="AH362" s="34">
        <f>AG362*AE345</f>
        <v>5.3117610360395298E-3</v>
      </c>
      <c r="AI362" s="21"/>
    </row>
    <row r="363" spans="1:35" outlineLevel="1" x14ac:dyDescent="0.25">
      <c r="A363" s="30" t="s">
        <v>12</v>
      </c>
      <c r="B363" s="35" t="s">
        <v>11</v>
      </c>
      <c r="C363" s="31">
        <f>INDEX('Saturation Data'!$I$2:$W$236,MATCH(LEFT($A$1,2)&amp;$H363&amp;$I363,'Saturation Data'!$B$2:$B$236,0),MATCH(A344,'Saturation Data'!$I$1:$V$1,0))</f>
        <v>2.3985623146038401E-2</v>
      </c>
      <c r="D363" s="32">
        <f>INDEX('UEC Data'!$I$2:$W$236,MATCH(LEFT($A$1,2)&amp;$H363&amp;$I363,'UEC Data'!$B$2:$B$236,0),MATCH(A344,'UEC Data'!$I$1:$V$1,0))</f>
        <v>5.4994230059857623</v>
      </c>
      <c r="E363" s="33">
        <f t="shared" si="31"/>
        <v>0.13190708774222817</v>
      </c>
      <c r="F363" s="34">
        <f>E363*C345</f>
        <v>2.3811992593173392</v>
      </c>
      <c r="G363" s="21"/>
      <c r="H363" s="30" t="s">
        <v>12</v>
      </c>
      <c r="I363" s="35" t="s">
        <v>11</v>
      </c>
      <c r="J363" s="31">
        <f>INDEX('Saturation Data'!$I$2:$W$236,MATCH(LEFT($H$1,2)&amp;$H363&amp;$I363,'Saturation Data'!$B$2:$B$236,0),MATCH(H344,'Saturation Data'!$I$1:$V$1,0))</f>
        <v>8.5560447510060131E-3</v>
      </c>
      <c r="K363" s="32">
        <f>INDEX('UEC Data'!$I$2:$W$236,MATCH(LEFT($H$1,2)&amp;$H363&amp;$I363,'UEC Data'!$B$2:$B$236,0),MATCH(H344,'UEC Data'!$I$1:$V$1,0))</f>
        <v>5.1676441158216351</v>
      </c>
      <c r="L363" s="33">
        <f t="shared" si="32"/>
        <v>4.4214594312242811E-2</v>
      </c>
      <c r="M363" s="34">
        <f>L363*J345</f>
        <v>0.11683917623896299</v>
      </c>
      <c r="N363" s="21"/>
      <c r="O363" s="30" t="s">
        <v>12</v>
      </c>
      <c r="P363" s="35" t="s">
        <v>11</v>
      </c>
      <c r="Q363" s="31">
        <f>INDEX('Saturation Data'!$I$2:$W$236,MATCH(LEFT($O$1,2)&amp;$H363&amp;$I363,'Saturation Data'!$B$2:$B$236,0),MATCH(O344,'Saturation Data'!$I$1:$V$1,0))</f>
        <v>2.3985623146038401E-2</v>
      </c>
      <c r="R363" s="32">
        <f>INDEX('UEC Data'!$I$2:$W$236,MATCH(LEFT($O$1,2)&amp;$H363&amp;$I363,'UEC Data'!$B$2:$B$236,0),MATCH(O344,'UEC Data'!$I$1:$V$1,0))</f>
        <v>6.1323823305070118</v>
      </c>
      <c r="S363" s="33">
        <f t="shared" si="33"/>
        <v>0.14708901156696588</v>
      </c>
      <c r="T363" s="34">
        <f>S363*Q345</f>
        <v>0.60505942474233299</v>
      </c>
      <c r="U363" s="21"/>
      <c r="V363" s="30" t="s">
        <v>12</v>
      </c>
      <c r="W363" s="35" t="s">
        <v>11</v>
      </c>
      <c r="X363" s="31">
        <f>INDEX('Saturation Data'!$I$2:$W$236,MATCH(LEFT($V$1,2)&amp;$H363&amp;$I363,'Saturation Data'!$B$2:$B$236,0),MATCH(V344,'Saturation Data'!$I$1:$V$1,0))</f>
        <v>2.3985623146038401E-2</v>
      </c>
      <c r="Y363" s="32">
        <f>INDEX('UEC Data'!$I$2:$W$236,MATCH(LEFT($V$1,2)&amp;$H363&amp;$I363,'UEC Data'!$B$2:$B$236,0),MATCH(V344,'UEC Data'!$I$1:$V$1,0))</f>
        <v>6.096715431326917</v>
      </c>
      <c r="Z363" s="33">
        <f t="shared" si="34"/>
        <v>0.1462335187644444</v>
      </c>
      <c r="AA363" s="34">
        <f>Z363*X345</f>
        <v>0.11733410121098671</v>
      </c>
      <c r="AB363" s="21"/>
      <c r="AC363" s="30" t="s">
        <v>12</v>
      </c>
      <c r="AD363" s="35" t="s">
        <v>11</v>
      </c>
      <c r="AE363" s="31">
        <f>INDEX('Saturation Data'!$I$2:$W$236,MATCH(LEFT($AC$1,2)&amp;$H363&amp;$I363,'Saturation Data'!$B$2:$B$236,0),MATCH(AC344,'Saturation Data'!$I$1:$V$1,0))</f>
        <v>8.5560447510060131E-3</v>
      </c>
      <c r="AF363" s="32">
        <f>INDEX('UEC Data'!$I$2:$W$236,MATCH(LEFT($AC$1,2)&amp;$H363&amp;$I363,'UEC Data'!$B$2:$B$236,0),MATCH(AC344,'UEC Data'!$I$1:$V$1,0))</f>
        <v>1.3908875743794409</v>
      </c>
      <c r="AG363" s="33">
        <f t="shared" si="35"/>
        <v>1.1900496330008701E-2</v>
      </c>
      <c r="AH363" s="34">
        <f>AG363*AE345</f>
        <v>6.6714552093149505E-3</v>
      </c>
      <c r="AI363" s="21"/>
    </row>
    <row r="364" spans="1:35" outlineLevel="1" x14ac:dyDescent="0.25">
      <c r="A364" s="30" t="s">
        <v>15</v>
      </c>
      <c r="B364" s="35" t="s">
        <v>15</v>
      </c>
      <c r="C364" s="31">
        <f>INDEX('Saturation Data'!$I$2:$W$236,MATCH(LEFT($A$1,2)&amp;$H364&amp;$I364,'Saturation Data'!$B$2:$B$236,0),MATCH(A344,'Saturation Data'!$I$1:$V$1,0))</f>
        <v>1</v>
      </c>
      <c r="D364" s="32">
        <f>INDEX('UEC Data'!$I$2:$W$236,MATCH(LEFT($A$1,2)&amp;$H364&amp;$I364,'UEC Data'!$B$2:$B$236,0),MATCH(A344,'UEC Data'!$I$1:$V$1,0))</f>
        <v>4.7852085823060539</v>
      </c>
      <c r="E364" s="33">
        <f t="shared" si="31"/>
        <v>4.7852085823060539</v>
      </c>
      <c r="F364" s="34">
        <f>E364*C345</f>
        <v>86.383039205090057</v>
      </c>
      <c r="G364" s="21"/>
      <c r="H364" s="30" t="s">
        <v>15</v>
      </c>
      <c r="I364" s="35" t="s">
        <v>15</v>
      </c>
      <c r="J364" s="31">
        <f>INDEX('Saturation Data'!$I$2:$W$236,MATCH(LEFT($H$1,2)&amp;$H364&amp;$I364,'Saturation Data'!$B$2:$B$236,0),MATCH(H344,'Saturation Data'!$I$1:$V$1,0))</f>
        <v>1</v>
      </c>
      <c r="K364" s="32">
        <f>INDEX('UEC Data'!$I$2:$W$236,MATCH(LEFT($H$1,2)&amp;$H364&amp;$I364,'UEC Data'!$B$2:$B$236,0),MATCH(H344,'UEC Data'!$I$1:$V$1,0))</f>
        <v>5.3086595647413075</v>
      </c>
      <c r="L364" s="33">
        <f t="shared" si="32"/>
        <v>5.3086595647413075</v>
      </c>
      <c r="M364" s="34">
        <f>L364*J345</f>
        <v>14.028386330929633</v>
      </c>
      <c r="N364" s="21"/>
      <c r="O364" s="30" t="s">
        <v>15</v>
      </c>
      <c r="P364" s="35" t="s">
        <v>15</v>
      </c>
      <c r="Q364" s="31">
        <f>INDEX('Saturation Data'!$I$2:$W$236,MATCH(LEFT($O$1,2)&amp;$H364&amp;$I364,'Saturation Data'!$B$2:$B$236,0),MATCH(O344,'Saturation Data'!$I$1:$V$1,0))</f>
        <v>1</v>
      </c>
      <c r="R364" s="32">
        <f>INDEX('UEC Data'!$I$2:$W$236,MATCH(LEFT($O$1,2)&amp;$H364&amp;$I364,'UEC Data'!$B$2:$B$236,0),MATCH(O344,'UEC Data'!$I$1:$V$1,0))</f>
        <v>4.7400657251631966</v>
      </c>
      <c r="S364" s="33">
        <f t="shared" si="33"/>
        <v>4.7400657251631966</v>
      </c>
      <c r="T364" s="34">
        <f>S364*Q345</f>
        <v>19.498543163452805</v>
      </c>
      <c r="U364" s="21"/>
      <c r="V364" s="30" t="s">
        <v>15</v>
      </c>
      <c r="W364" s="35" t="s">
        <v>15</v>
      </c>
      <c r="X364" s="31">
        <f>INDEX('Saturation Data'!$I$2:$W$236,MATCH(LEFT($V$1,2)&amp;$H364&amp;$I364,'Saturation Data'!$B$2:$B$236,0),MATCH(V344,'Saturation Data'!$I$1:$V$1,0))</f>
        <v>1</v>
      </c>
      <c r="Y364" s="32">
        <f>INDEX('UEC Data'!$I$2:$W$236,MATCH(LEFT($V$1,2)&amp;$H364&amp;$I364,'UEC Data'!$B$2:$B$236,0),MATCH(V344,'UEC Data'!$I$1:$V$1,0))</f>
        <v>4.7548871537346251</v>
      </c>
      <c r="Z364" s="33">
        <f t="shared" si="34"/>
        <v>4.7548871537346251</v>
      </c>
      <c r="AA364" s="34">
        <f>Z364*X345</f>
        <v>3.8152019814404605</v>
      </c>
      <c r="AB364" s="21"/>
      <c r="AC364" s="30" t="s">
        <v>15</v>
      </c>
      <c r="AD364" s="35" t="s">
        <v>15</v>
      </c>
      <c r="AE364" s="31">
        <f>INDEX('Saturation Data'!$I$2:$W$236,MATCH(LEFT($AC$1,2)&amp;$H364&amp;$I364,'Saturation Data'!$B$2:$B$236,0),MATCH(AC344,'Saturation Data'!$I$1:$V$1,0))</f>
        <v>1</v>
      </c>
      <c r="AF364" s="32">
        <f>INDEX('UEC Data'!$I$2:$W$236,MATCH(LEFT($AC$1,2)&amp;$H364&amp;$I364,'UEC Data'!$B$2:$B$236,0),MATCH(AC344,'UEC Data'!$I$1:$V$1,0))</f>
        <v>4.9401179829225628</v>
      </c>
      <c r="AG364" s="33">
        <f t="shared" si="35"/>
        <v>4.9401179829225628</v>
      </c>
      <c r="AH364" s="34">
        <f>AG364*AE345</f>
        <v>2.7694454867980371</v>
      </c>
      <c r="AI364" s="21"/>
    </row>
    <row r="365" spans="1:35" outlineLevel="1" x14ac:dyDescent="0.25">
      <c r="A365" s="30" t="s">
        <v>16</v>
      </c>
      <c r="B365" s="35" t="s">
        <v>17</v>
      </c>
      <c r="C365" s="31">
        <f>INDEX('Saturation Data'!$I$2:$W$236,MATCH(LEFT($A$1,2)&amp;$H365&amp;$I365,'Saturation Data'!$B$2:$B$236,0),MATCH(A344,'Saturation Data'!$I$1:$V$1,0))</f>
        <v>8.4914475678193296E-2</v>
      </c>
      <c r="D365" s="32">
        <f>INDEX('UEC Data'!$I$2:$W$236,MATCH(LEFT($A$1,2)&amp;$H365&amp;$I365,'UEC Data'!$B$2:$B$236,0),MATCH(A344,'UEC Data'!$I$1:$V$1,0))</f>
        <v>3.4380739999999999</v>
      </c>
      <c r="E365" s="33">
        <f t="shared" si="31"/>
        <v>0.29194225105282873</v>
      </c>
      <c r="F365" s="34">
        <f>E365*C345</f>
        <v>5.270169206744475</v>
      </c>
      <c r="G365" s="21"/>
      <c r="H365" s="30" t="s">
        <v>16</v>
      </c>
      <c r="I365" s="35" t="s">
        <v>17</v>
      </c>
      <c r="J365" s="31">
        <f>INDEX('Saturation Data'!$I$2:$W$236,MATCH(LEFT($H$1,2)&amp;$H365&amp;$I365,'Saturation Data'!$B$2:$B$236,0),MATCH(H344,'Saturation Data'!$I$1:$V$1,0))</f>
        <v>8.4914475678193296E-2</v>
      </c>
      <c r="K365" s="32">
        <f>INDEX('UEC Data'!$I$2:$W$236,MATCH(LEFT($H$1,2)&amp;$H365&amp;$I365,'UEC Data'!$B$2:$B$236,0),MATCH(H344,'UEC Data'!$I$1:$V$1,0))</f>
        <v>3.5125523953811615</v>
      </c>
      <c r="L365" s="33">
        <f t="shared" si="32"/>
        <v>0.29826654494597327</v>
      </c>
      <c r="M365" s="34">
        <f>L365*J345</f>
        <v>0.7881835840226078</v>
      </c>
      <c r="N365" s="21"/>
      <c r="O365" s="30" t="s">
        <v>16</v>
      </c>
      <c r="P365" s="35" t="s">
        <v>17</v>
      </c>
      <c r="Q365" s="31">
        <f>INDEX('Saturation Data'!$I$2:$W$236,MATCH(LEFT($O$1,2)&amp;$H365&amp;$I365,'Saturation Data'!$B$2:$B$236,0),MATCH(O344,'Saturation Data'!$I$1:$V$1,0))</f>
        <v>8.4914475678193296E-2</v>
      </c>
      <c r="R365" s="32">
        <f>INDEX('UEC Data'!$I$2:$W$236,MATCH(LEFT($O$1,2)&amp;$H365&amp;$I365,'UEC Data'!$B$2:$B$236,0),MATCH(O344,'UEC Data'!$I$1:$V$1,0))</f>
        <v>3.4380739999999999</v>
      </c>
      <c r="S365" s="33">
        <f t="shared" si="33"/>
        <v>0.29194225105282873</v>
      </c>
      <c r="T365" s="34">
        <f>S365*Q345</f>
        <v>1.2009218676378521</v>
      </c>
      <c r="U365" s="21"/>
      <c r="V365" s="30" t="s">
        <v>16</v>
      </c>
      <c r="W365" s="35" t="s">
        <v>17</v>
      </c>
      <c r="X365" s="31">
        <f>INDEX('Saturation Data'!$I$2:$W$236,MATCH(LEFT($V$1,2)&amp;$H365&amp;$I365,'Saturation Data'!$B$2:$B$236,0),MATCH(V344,'Saturation Data'!$I$1:$V$1,0))</f>
        <v>8.4914475678193296E-2</v>
      </c>
      <c r="Y365" s="32">
        <f>INDEX('UEC Data'!$I$2:$W$236,MATCH(LEFT($V$1,2)&amp;$H365&amp;$I365,'UEC Data'!$B$2:$B$236,0),MATCH(V344,'UEC Data'!$I$1:$V$1,0))</f>
        <v>3.4380739999999999</v>
      </c>
      <c r="Z365" s="33">
        <f t="shared" si="34"/>
        <v>0.29194225105282873</v>
      </c>
      <c r="AA365" s="34">
        <f>Z365*X345</f>
        <v>0.23424712693930397</v>
      </c>
      <c r="AB365" s="21"/>
      <c r="AC365" s="30" t="s">
        <v>16</v>
      </c>
      <c r="AD365" s="35" t="s">
        <v>17</v>
      </c>
      <c r="AE365" s="31">
        <f>INDEX('Saturation Data'!$I$2:$W$236,MATCH(LEFT($AC$1,2)&amp;$H365&amp;$I365,'Saturation Data'!$B$2:$B$236,0),MATCH(AC344,'Saturation Data'!$I$1:$V$1,0))</f>
        <v>8.4914475678193296E-2</v>
      </c>
      <c r="AF365" s="32">
        <f>INDEX('UEC Data'!$I$2:$W$236,MATCH(LEFT($AC$1,2)&amp;$H365&amp;$I365,'UEC Data'!$B$2:$B$236,0),MATCH(AC344,'UEC Data'!$I$1:$V$1,0))</f>
        <v>3.5125523953811615</v>
      </c>
      <c r="AG365" s="33">
        <f t="shared" si="35"/>
        <v>0.29826654494597327</v>
      </c>
      <c r="AH365" s="34">
        <f>AG365*AE345</f>
        <v>0.16720915160710195</v>
      </c>
      <c r="AI365" s="21"/>
    </row>
    <row r="366" spans="1:35" outlineLevel="1" x14ac:dyDescent="0.25">
      <c r="A366" s="30" t="s">
        <v>18</v>
      </c>
      <c r="B366" s="35" t="s">
        <v>19</v>
      </c>
      <c r="C366" s="31">
        <f>INDEX('Saturation Data'!$I$2:$W$236,MATCH(LEFT($A$1,2)&amp;$H366&amp;$I366,'Saturation Data'!$B$2:$B$236,0),MATCH(A344,'Saturation Data'!$I$1:$V$1,0))</f>
        <v>1</v>
      </c>
      <c r="D366" s="32">
        <f>INDEX('UEC Data'!$I$2:$W$236,MATCH(LEFT($A$1,2)&amp;$H366&amp;$I366,'UEC Data'!$B$2:$B$236,0),MATCH(A344,'UEC Data'!$I$1:$V$1,0))</f>
        <v>1.1010308566646194</v>
      </c>
      <c r="E366" s="33">
        <f t="shared" si="31"/>
        <v>1.1010308566646194</v>
      </c>
      <c r="F366" s="34">
        <f>E366*C345</f>
        <v>19.875913457347931</v>
      </c>
      <c r="G366" s="21"/>
      <c r="H366" s="30" t="s">
        <v>18</v>
      </c>
      <c r="I366" s="35" t="s">
        <v>19</v>
      </c>
      <c r="J366" s="31">
        <f>INDEX('Saturation Data'!$I$2:$W$236,MATCH(LEFT($H$1,2)&amp;$H366&amp;$I366,'Saturation Data'!$B$2:$B$236,0),MATCH(H344,'Saturation Data'!$I$1:$V$1,0))</f>
        <v>1</v>
      </c>
      <c r="K366" s="32">
        <f>INDEX('UEC Data'!$I$2:$W$236,MATCH(LEFT($H$1,2)&amp;$H366&amp;$I366,'UEC Data'!$B$2:$B$236,0),MATCH(H344,'UEC Data'!$I$1:$V$1,0))</f>
        <v>1.0886358851382414</v>
      </c>
      <c r="L366" s="33">
        <f t="shared" si="32"/>
        <v>1.0886358851382414</v>
      </c>
      <c r="M366" s="34">
        <f>L366*J345</f>
        <v>2.8767722970717537</v>
      </c>
      <c r="N366" s="21"/>
      <c r="O366" s="30" t="s">
        <v>18</v>
      </c>
      <c r="P366" s="35" t="s">
        <v>19</v>
      </c>
      <c r="Q366" s="31">
        <f>INDEX('Saturation Data'!$I$2:$W$236,MATCH(LEFT($O$1,2)&amp;$H366&amp;$I366,'Saturation Data'!$B$2:$B$236,0),MATCH(O344,'Saturation Data'!$I$1:$V$1,0))</f>
        <v>1</v>
      </c>
      <c r="R366" s="32">
        <f>INDEX('UEC Data'!$I$2:$W$236,MATCH(LEFT($O$1,2)&amp;$H366&amp;$I366,'UEC Data'!$B$2:$B$236,0),MATCH(O344,'UEC Data'!$I$1:$V$1,0))</f>
        <v>1.1103270853094029</v>
      </c>
      <c r="S366" s="33">
        <f t="shared" si="33"/>
        <v>1.1103270853094029</v>
      </c>
      <c r="T366" s="34">
        <f>S366*Q345</f>
        <v>4.5673967100341741</v>
      </c>
      <c r="U366" s="21"/>
      <c r="V366" s="30" t="s">
        <v>18</v>
      </c>
      <c r="W366" s="35" t="s">
        <v>19</v>
      </c>
      <c r="X366" s="31">
        <f>INDEX('Saturation Data'!$I$2:$W$236,MATCH(LEFT($V$1,2)&amp;$H366&amp;$I366,'Saturation Data'!$B$2:$B$236,0),MATCH(V344,'Saturation Data'!$I$1:$V$1,0))</f>
        <v>1</v>
      </c>
      <c r="Y366" s="32">
        <f>INDEX('UEC Data'!$I$2:$W$236,MATCH(LEFT($V$1,2)&amp;$H366&amp;$I366,'UEC Data'!$B$2:$B$236,0),MATCH(V344,'UEC Data'!$I$1:$V$1,0))</f>
        <v>1.1010308566646194</v>
      </c>
      <c r="Z366" s="33">
        <f t="shared" si="34"/>
        <v>1.1010308566646194</v>
      </c>
      <c r="AA366" s="34">
        <f>Z366*X345</f>
        <v>0.88343949502032415</v>
      </c>
      <c r="AB366" s="21"/>
      <c r="AC366" s="30" t="s">
        <v>18</v>
      </c>
      <c r="AD366" s="35" t="s">
        <v>19</v>
      </c>
      <c r="AE366" s="31">
        <f>INDEX('Saturation Data'!$I$2:$W$236,MATCH(LEFT($AC$1,2)&amp;$H366&amp;$I366,'Saturation Data'!$B$2:$B$236,0),MATCH(AC344,'Saturation Data'!$I$1:$V$1,0))</f>
        <v>1</v>
      </c>
      <c r="AF366" s="32">
        <f>INDEX('UEC Data'!$I$2:$W$236,MATCH(LEFT($AC$1,2)&amp;$H366&amp;$I366,'UEC Data'!$B$2:$B$236,0),MATCH(AC344,'UEC Data'!$I$1:$V$1,0))</f>
        <v>1.0886358851382414</v>
      </c>
      <c r="AG366" s="33">
        <f t="shared" si="35"/>
        <v>1.0886358851382414</v>
      </c>
      <c r="AH366" s="34">
        <f>AG366*AE345</f>
        <v>0.61029265885647332</v>
      </c>
      <c r="AI366" s="21"/>
    </row>
    <row r="367" spans="1:35" outlineLevel="1" x14ac:dyDescent="0.25">
      <c r="A367" s="30" t="s">
        <v>18</v>
      </c>
      <c r="B367" s="35" t="s">
        <v>20</v>
      </c>
      <c r="C367" s="31">
        <f>INDEX('Saturation Data'!$I$2:$W$236,MATCH(LEFT($A$1,2)&amp;$H367&amp;$I367,'Saturation Data'!$B$2:$B$236,0),MATCH(A344,'Saturation Data'!$I$1:$V$1,0))</f>
        <v>1</v>
      </c>
      <c r="D367" s="32">
        <f>INDEX('UEC Data'!$I$2:$W$236,MATCH(LEFT($A$1,2)&amp;$H367&amp;$I367,'UEC Data'!$B$2:$B$236,0),MATCH(A344,'UEC Data'!$I$1:$V$1,0))</f>
        <v>8.3302436352255104E-3</v>
      </c>
      <c r="E367" s="33">
        <f t="shared" si="31"/>
        <v>8.3302436352255104E-3</v>
      </c>
      <c r="F367" s="34">
        <f>E367*C345</f>
        <v>0.15037834822716475</v>
      </c>
      <c r="G367" s="21"/>
      <c r="H367" s="30" t="s">
        <v>18</v>
      </c>
      <c r="I367" s="35" t="s">
        <v>20</v>
      </c>
      <c r="J367" s="31">
        <f>INDEX('Saturation Data'!$I$2:$W$236,MATCH(LEFT($H$1,2)&amp;$H367&amp;$I367,'Saturation Data'!$B$2:$B$236,0),MATCH(H344,'Saturation Data'!$I$1:$V$1,0))</f>
        <v>1</v>
      </c>
      <c r="K367" s="32">
        <f>INDEX('UEC Data'!$I$2:$W$236,MATCH(LEFT($H$1,2)&amp;$H367&amp;$I367,'UEC Data'!$B$2:$B$236,0),MATCH(H344,'UEC Data'!$I$1:$V$1,0))</f>
        <v>8.2364650348880058E-3</v>
      </c>
      <c r="L367" s="33">
        <f t="shared" si="32"/>
        <v>8.2364650348880058E-3</v>
      </c>
      <c r="M367" s="34">
        <f>L367*J345</f>
        <v>2.1765252056850114E-2</v>
      </c>
      <c r="N367" s="21"/>
      <c r="O367" s="30" t="s">
        <v>18</v>
      </c>
      <c r="P367" s="35" t="s">
        <v>20</v>
      </c>
      <c r="Q367" s="31">
        <f>INDEX('Saturation Data'!$I$2:$W$236,MATCH(LEFT($O$1,2)&amp;$H367&amp;$I367,'Saturation Data'!$B$2:$B$236,0),MATCH(O344,'Saturation Data'!$I$1:$V$1,0))</f>
        <v>1</v>
      </c>
      <c r="R367" s="32">
        <f>INDEX('UEC Data'!$I$2:$W$236,MATCH(LEFT($O$1,2)&amp;$H367&amp;$I367,'UEC Data'!$B$2:$B$236,0),MATCH(O344,'UEC Data'!$I$1:$V$1,0))</f>
        <v>8.4005775854786423E-3</v>
      </c>
      <c r="S367" s="33">
        <f t="shared" si="33"/>
        <v>8.4005775854786423E-3</v>
      </c>
      <c r="T367" s="34">
        <f>S367*Q345</f>
        <v>3.4556277095240062E-2</v>
      </c>
      <c r="U367" s="21"/>
      <c r="V367" s="30" t="s">
        <v>18</v>
      </c>
      <c r="W367" s="35" t="s">
        <v>20</v>
      </c>
      <c r="X367" s="31">
        <f>INDEX('Saturation Data'!$I$2:$W$236,MATCH(LEFT($V$1,2)&amp;$H367&amp;$I367,'Saturation Data'!$B$2:$B$236,0),MATCH(V344,'Saturation Data'!$I$1:$V$1,0))</f>
        <v>1</v>
      </c>
      <c r="Y367" s="32">
        <f>INDEX('UEC Data'!$I$2:$W$236,MATCH(LEFT($V$1,2)&amp;$H367&amp;$I367,'UEC Data'!$B$2:$B$236,0),MATCH(V344,'UEC Data'!$I$1:$V$1,0))</f>
        <v>8.3302436352255104E-3</v>
      </c>
      <c r="Z367" s="33">
        <f t="shared" si="34"/>
        <v>8.3302436352255104E-3</v>
      </c>
      <c r="AA367" s="34">
        <f>Z367*X345</f>
        <v>6.6839781882167271E-3</v>
      </c>
      <c r="AB367" s="21"/>
      <c r="AC367" s="30" t="s">
        <v>18</v>
      </c>
      <c r="AD367" s="35" t="s">
        <v>20</v>
      </c>
      <c r="AE367" s="31">
        <f>INDEX('Saturation Data'!$I$2:$W$236,MATCH(LEFT($AC$1,2)&amp;$H367&amp;$I367,'Saturation Data'!$B$2:$B$236,0),MATCH(AC344,'Saturation Data'!$I$1:$V$1,0))</f>
        <v>1</v>
      </c>
      <c r="AF367" s="32">
        <f>INDEX('UEC Data'!$I$2:$W$236,MATCH(LEFT($AC$1,2)&amp;$H367&amp;$I367,'UEC Data'!$B$2:$B$236,0),MATCH(AC344,'UEC Data'!$I$1:$V$1,0))</f>
        <v>8.2364650348880058E-3</v>
      </c>
      <c r="AG367" s="33">
        <f t="shared" si="35"/>
        <v>8.2364650348880058E-3</v>
      </c>
      <c r="AH367" s="34">
        <f>AG367*AE345</f>
        <v>4.6173878836281998E-3</v>
      </c>
      <c r="AI367" s="21"/>
    </row>
    <row r="368" spans="1:35" outlineLevel="1" x14ac:dyDescent="0.25">
      <c r="A368" s="30" t="s">
        <v>18</v>
      </c>
      <c r="B368" s="35" t="s">
        <v>21</v>
      </c>
      <c r="C368" s="31">
        <f>INDEX('Saturation Data'!$I$2:$W$236,MATCH(LEFT($A$1,2)&amp;$H368&amp;$I368,'Saturation Data'!$B$2:$B$236,0),MATCH(A344,'Saturation Data'!$I$1:$V$1,0))</f>
        <v>1</v>
      </c>
      <c r="D368" s="32">
        <f>INDEX('UEC Data'!$I$2:$W$236,MATCH(LEFT($A$1,2)&amp;$H368&amp;$I368,'UEC Data'!$B$2:$B$236,0),MATCH(A344,'UEC Data'!$I$1:$V$1,0))</f>
        <v>0.69058364664738348</v>
      </c>
      <c r="E368" s="33">
        <f t="shared" si="31"/>
        <v>0.69058364664738348</v>
      </c>
      <c r="F368" s="34">
        <f>E368*C345</f>
        <v>12.466481491176005</v>
      </c>
      <c r="G368" s="21"/>
      <c r="H368" s="30" t="s">
        <v>18</v>
      </c>
      <c r="I368" s="35" t="s">
        <v>21</v>
      </c>
      <c r="J368" s="31">
        <f>INDEX('Saturation Data'!$I$2:$W$236,MATCH(LEFT($H$1,2)&amp;$H368&amp;$I368,'Saturation Data'!$B$2:$B$236,0),MATCH(H344,'Saturation Data'!$I$1:$V$1,0))</f>
        <v>1</v>
      </c>
      <c r="K368" s="32">
        <f>INDEX('UEC Data'!$I$2:$W$236,MATCH(LEFT($H$1,2)&amp;$H368&amp;$I368,'UEC Data'!$B$2:$B$236,0),MATCH(H344,'UEC Data'!$I$1:$V$1,0))</f>
        <v>0.68280932807587047</v>
      </c>
      <c r="L368" s="33">
        <f t="shared" si="32"/>
        <v>0.68280932807587047</v>
      </c>
      <c r="M368" s="34">
        <f>L368*J345</f>
        <v>1.8043562462038498</v>
      </c>
      <c r="N368" s="21"/>
      <c r="O368" s="30" t="s">
        <v>18</v>
      </c>
      <c r="P368" s="35" t="s">
        <v>21</v>
      </c>
      <c r="Q368" s="31">
        <f>INDEX('Saturation Data'!$I$2:$W$236,MATCH(LEFT($O$1,2)&amp;$H368&amp;$I368,'Saturation Data'!$B$2:$B$236,0),MATCH(O344,'Saturation Data'!$I$1:$V$1,0))</f>
        <v>1</v>
      </c>
      <c r="R368" s="32">
        <f>INDEX('UEC Data'!$I$2:$W$236,MATCH(LEFT($O$1,2)&amp;$H368&amp;$I368,'UEC Data'!$B$2:$B$236,0),MATCH(O344,'UEC Data'!$I$1:$V$1,0))</f>
        <v>0.69641438557601842</v>
      </c>
      <c r="S368" s="33">
        <f t="shared" si="33"/>
        <v>0.69641438557601842</v>
      </c>
      <c r="T368" s="34">
        <f>S368*Q345</f>
        <v>2.8647421247172566</v>
      </c>
      <c r="U368" s="21"/>
      <c r="V368" s="30" t="s">
        <v>18</v>
      </c>
      <c r="W368" s="35" t="s">
        <v>21</v>
      </c>
      <c r="X368" s="31">
        <f>INDEX('Saturation Data'!$I$2:$W$236,MATCH(LEFT($V$1,2)&amp;$H368&amp;$I368,'Saturation Data'!$B$2:$B$236,0),MATCH(V344,'Saturation Data'!$I$1:$V$1,0))</f>
        <v>1</v>
      </c>
      <c r="Y368" s="32">
        <f>INDEX('UEC Data'!$I$2:$W$236,MATCH(LEFT($V$1,2)&amp;$H368&amp;$I368,'UEC Data'!$B$2:$B$236,0),MATCH(V344,'UEC Data'!$I$1:$V$1,0))</f>
        <v>0.69058364664738348</v>
      </c>
      <c r="Z368" s="33">
        <f t="shared" si="34"/>
        <v>0.69058364664738348</v>
      </c>
      <c r="AA368" s="34">
        <f>Z368*X345</f>
        <v>0.55410696654916292</v>
      </c>
      <c r="AB368" s="21"/>
      <c r="AC368" s="30" t="s">
        <v>18</v>
      </c>
      <c r="AD368" s="35" t="s">
        <v>21</v>
      </c>
      <c r="AE368" s="31">
        <f>INDEX('Saturation Data'!$I$2:$W$236,MATCH(LEFT($AC$1,2)&amp;$H368&amp;$I368,'Saturation Data'!$B$2:$B$236,0),MATCH(AC344,'Saturation Data'!$I$1:$V$1,0))</f>
        <v>1</v>
      </c>
      <c r="AF368" s="32">
        <f>INDEX('UEC Data'!$I$2:$W$236,MATCH(LEFT($AC$1,2)&amp;$H368&amp;$I368,'UEC Data'!$B$2:$B$236,0),MATCH(AC344,'UEC Data'!$I$1:$V$1,0))</f>
        <v>0.68280932807587047</v>
      </c>
      <c r="AG368" s="33">
        <f t="shared" si="35"/>
        <v>0.68280932807587047</v>
      </c>
      <c r="AH368" s="34">
        <f>AG368*AE345</f>
        <v>0.38278503034144262</v>
      </c>
      <c r="AI368" s="21"/>
    </row>
    <row r="369" spans="1:35" outlineLevel="1" x14ac:dyDescent="0.25">
      <c r="A369" s="30" t="s">
        <v>18</v>
      </c>
      <c r="B369" s="35" t="s">
        <v>22</v>
      </c>
      <c r="C369" s="31">
        <f>INDEX('Saturation Data'!$I$2:$W$236,MATCH(LEFT($A$1,2)&amp;$H369&amp;$I369,'Saturation Data'!$B$2:$B$236,0),MATCH(A344,'Saturation Data'!$I$1:$V$1,0))</f>
        <v>1</v>
      </c>
      <c r="D369" s="32">
        <f>INDEX('UEC Data'!$I$2:$W$236,MATCH(LEFT($A$1,2)&amp;$H369&amp;$I369,'UEC Data'!$B$2:$B$236,0),MATCH(A344,'UEC Data'!$I$1:$V$1,0))</f>
        <v>3.9273419478679976</v>
      </c>
      <c r="E369" s="33">
        <f t="shared" si="31"/>
        <v>3.9273419478679976</v>
      </c>
      <c r="F369" s="34">
        <f>E369*C345</f>
        <v>70.896749351516107</v>
      </c>
      <c r="G369" s="21"/>
      <c r="H369" s="30" t="s">
        <v>18</v>
      </c>
      <c r="I369" s="35" t="s">
        <v>22</v>
      </c>
      <c r="J369" s="31">
        <f>INDEX('Saturation Data'!$I$2:$W$236,MATCH(LEFT($H$1,2)&amp;$H369&amp;$I369,'Saturation Data'!$B$2:$B$236,0),MATCH(H344,'Saturation Data'!$I$1:$V$1,0))</f>
        <v>1</v>
      </c>
      <c r="K369" s="32">
        <f>INDEX('UEC Data'!$I$2:$W$236,MATCH(LEFT($H$1,2)&amp;$H369&amp;$I369,'UEC Data'!$B$2:$B$236,0),MATCH(H344,'UEC Data'!$I$1:$V$1,0))</f>
        <v>3.8831294797763767</v>
      </c>
      <c r="L369" s="33">
        <f t="shared" si="32"/>
        <v>3.8831294797763767</v>
      </c>
      <c r="M369" s="34">
        <f>L369*J345</f>
        <v>10.261355027760073</v>
      </c>
      <c r="N369" s="21"/>
      <c r="O369" s="30" t="s">
        <v>18</v>
      </c>
      <c r="P369" s="35" t="s">
        <v>22</v>
      </c>
      <c r="Q369" s="31">
        <f>INDEX('Saturation Data'!$I$2:$W$236,MATCH(LEFT($O$1,2)&amp;$H369&amp;$I369,'Saturation Data'!$B$2:$B$236,0),MATCH(O344,'Saturation Data'!$I$1:$V$1,0))</f>
        <v>1</v>
      </c>
      <c r="R369" s="32">
        <f>INDEX('UEC Data'!$I$2:$W$236,MATCH(LEFT($O$1,2)&amp;$H369&amp;$I369,'UEC Data'!$B$2:$B$236,0),MATCH(O344,'UEC Data'!$I$1:$V$1,0))</f>
        <v>3.9605012989367125</v>
      </c>
      <c r="S369" s="33">
        <f t="shared" si="33"/>
        <v>3.9605012989367125</v>
      </c>
      <c r="T369" s="34">
        <f>S369*Q345</f>
        <v>16.291758385601209</v>
      </c>
      <c r="U369" s="21"/>
      <c r="V369" s="30" t="s">
        <v>18</v>
      </c>
      <c r="W369" s="35" t="s">
        <v>22</v>
      </c>
      <c r="X369" s="31">
        <f>INDEX('Saturation Data'!$I$2:$W$236,MATCH(LEFT($V$1,2)&amp;$H369&amp;$I369,'Saturation Data'!$B$2:$B$236,0),MATCH(V344,'Saturation Data'!$I$1:$V$1,0))</f>
        <v>1</v>
      </c>
      <c r="Y369" s="32">
        <f>INDEX('UEC Data'!$I$2:$W$236,MATCH(LEFT($V$1,2)&amp;$H369&amp;$I369,'UEC Data'!$B$2:$B$236,0),MATCH(V344,'UEC Data'!$I$1:$V$1,0))</f>
        <v>3.9273419478679976</v>
      </c>
      <c r="Z369" s="33">
        <f t="shared" si="34"/>
        <v>3.9273419478679976</v>
      </c>
      <c r="AA369" s="34">
        <f>Z369*X345</f>
        <v>3.151200501053252</v>
      </c>
      <c r="AB369" s="21"/>
      <c r="AC369" s="30" t="s">
        <v>18</v>
      </c>
      <c r="AD369" s="35" t="s">
        <v>22</v>
      </c>
      <c r="AE369" s="31">
        <f>INDEX('Saturation Data'!$I$2:$W$236,MATCH(LEFT($AC$1,2)&amp;$H369&amp;$I369,'Saturation Data'!$B$2:$B$236,0),MATCH(AC344,'Saturation Data'!$I$1:$V$1,0))</f>
        <v>1</v>
      </c>
      <c r="AF369" s="32">
        <f>INDEX('UEC Data'!$I$2:$W$236,MATCH(LEFT($AC$1,2)&amp;$H369&amp;$I369,'UEC Data'!$B$2:$B$236,0),MATCH(AC344,'UEC Data'!$I$1:$V$1,0))</f>
        <v>3.8831294797763767</v>
      </c>
      <c r="AG369" s="33">
        <f t="shared" si="35"/>
        <v>3.8831294797763767</v>
      </c>
      <c r="AH369" s="34">
        <f>AG369*AE345</f>
        <v>2.1768944485931052</v>
      </c>
      <c r="AI369" s="21"/>
    </row>
    <row r="370" spans="1:35" outlineLevel="1" x14ac:dyDescent="0.25">
      <c r="A370" s="30" t="s">
        <v>23</v>
      </c>
      <c r="B370" s="35" t="s">
        <v>19</v>
      </c>
      <c r="C370" s="31">
        <f>INDEX('Saturation Data'!$I$2:$W$236,MATCH(LEFT($A$1,2)&amp;$H370&amp;$I370,'Saturation Data'!$B$2:$B$236,0),MATCH(A344,'Saturation Data'!$I$1:$V$1,0))</f>
        <v>1</v>
      </c>
      <c r="D370" s="32">
        <f>INDEX('UEC Data'!$I$2:$W$236,MATCH(LEFT($A$1,2)&amp;$H370&amp;$I370,'UEC Data'!$B$2:$B$236,0),MATCH(A344,'UEC Data'!$I$1:$V$1,0))</f>
        <v>5.8282226746941251E-2</v>
      </c>
      <c r="E370" s="33">
        <f t="shared" si="31"/>
        <v>5.8282226746941251E-2</v>
      </c>
      <c r="F370" s="34">
        <f>E370*C345</f>
        <v>1.0521162853082442</v>
      </c>
      <c r="G370" s="21"/>
      <c r="H370" s="30" t="s">
        <v>23</v>
      </c>
      <c r="I370" s="35" t="s">
        <v>19</v>
      </c>
      <c r="J370" s="31">
        <f>INDEX('Saturation Data'!$I$2:$W$236,MATCH(LEFT($H$1,2)&amp;$H370&amp;$I370,'Saturation Data'!$B$2:$B$236,0),MATCH(H344,'Saturation Data'!$I$1:$V$1,0))</f>
        <v>1</v>
      </c>
      <c r="K370" s="32">
        <f>INDEX('UEC Data'!$I$2:$W$236,MATCH(LEFT($H$1,2)&amp;$H370&amp;$I370,'UEC Data'!$B$2:$B$236,0),MATCH(H344,'UEC Data'!$I$1:$V$1,0))</f>
        <v>5.7626108404163219E-2</v>
      </c>
      <c r="L370" s="33">
        <f t="shared" si="32"/>
        <v>5.7626108404163219E-2</v>
      </c>
      <c r="M370" s="34">
        <f>L370*J345</f>
        <v>0.1522797424816647</v>
      </c>
      <c r="N370" s="21"/>
      <c r="O370" s="30" t="s">
        <v>23</v>
      </c>
      <c r="P370" s="35" t="s">
        <v>19</v>
      </c>
      <c r="Q370" s="31">
        <f>INDEX('Saturation Data'!$I$2:$W$236,MATCH(LEFT($O$1,2)&amp;$H370&amp;$I370,'Saturation Data'!$B$2:$B$236,0),MATCH(O344,'Saturation Data'!$I$1:$V$1,0))</f>
        <v>1</v>
      </c>
      <c r="R370" s="32">
        <f>INDEX('UEC Data'!$I$2:$W$236,MATCH(LEFT($O$1,2)&amp;$H370&amp;$I370,'UEC Data'!$B$2:$B$236,0),MATCH(O344,'UEC Data'!$I$1:$V$1,0))</f>
        <v>5.8774315504024753E-2</v>
      </c>
      <c r="S370" s="33">
        <f t="shared" si="33"/>
        <v>5.8774315504024753E-2</v>
      </c>
      <c r="T370" s="34">
        <f>S370*Q345</f>
        <v>0.24177165343380627</v>
      </c>
      <c r="U370" s="21"/>
      <c r="V370" s="30" t="s">
        <v>23</v>
      </c>
      <c r="W370" s="35" t="s">
        <v>19</v>
      </c>
      <c r="X370" s="31">
        <f>INDEX('Saturation Data'!$I$2:$W$236,MATCH(LEFT($V$1,2)&amp;$H370&amp;$I370,'Saturation Data'!$B$2:$B$236,0),MATCH(V344,'Saturation Data'!$I$1:$V$1,0))</f>
        <v>1</v>
      </c>
      <c r="Y370" s="32">
        <f>INDEX('UEC Data'!$I$2:$W$236,MATCH(LEFT($V$1,2)&amp;$H370&amp;$I370,'UEC Data'!$B$2:$B$236,0),MATCH(V344,'UEC Data'!$I$1:$V$1,0))</f>
        <v>5.8282226746941251E-2</v>
      </c>
      <c r="Z370" s="33">
        <f t="shared" si="34"/>
        <v>5.8282226746941251E-2</v>
      </c>
      <c r="AA370" s="34">
        <f>Z370*X345</f>
        <v>4.6764194349606325E-2</v>
      </c>
      <c r="AB370" s="21"/>
      <c r="AC370" s="30" t="s">
        <v>23</v>
      </c>
      <c r="AD370" s="35" t="s">
        <v>19</v>
      </c>
      <c r="AE370" s="31">
        <f>INDEX('Saturation Data'!$I$2:$W$236,MATCH(LEFT($AC$1,2)&amp;$H370&amp;$I370,'Saturation Data'!$B$2:$B$236,0),MATCH(AC344,'Saturation Data'!$I$1:$V$1,0))</f>
        <v>1</v>
      </c>
      <c r="AF370" s="32">
        <f>INDEX('UEC Data'!$I$2:$W$236,MATCH(LEFT($AC$1,2)&amp;$H370&amp;$I370,'UEC Data'!$B$2:$B$236,0),MATCH(AC344,'UEC Data'!$I$1:$V$1,0))</f>
        <v>5.7626108404163219E-2</v>
      </c>
      <c r="AG370" s="33">
        <f t="shared" si="35"/>
        <v>5.7626108404163219E-2</v>
      </c>
      <c r="AH370" s="34">
        <f>AG370*AE345</f>
        <v>3.2305375376324469E-2</v>
      </c>
      <c r="AI370" s="21"/>
    </row>
    <row r="371" spans="1:35" outlineLevel="1" x14ac:dyDescent="0.25">
      <c r="A371" s="30" t="s">
        <v>23</v>
      </c>
      <c r="B371" s="35" t="s">
        <v>24</v>
      </c>
      <c r="C371" s="31">
        <f>INDEX('Saturation Data'!$I$2:$W$236,MATCH(LEFT($A$1,2)&amp;$H371&amp;$I371,'Saturation Data'!$B$2:$B$236,0),MATCH(A344,'Saturation Data'!$I$1:$V$1,0))</f>
        <v>1</v>
      </c>
      <c r="D371" s="32">
        <f>INDEX('UEC Data'!$I$2:$W$236,MATCH(LEFT($A$1,2)&amp;$H371&amp;$I371,'UEC Data'!$B$2:$B$236,0),MATCH(A344,'UEC Data'!$I$1:$V$1,0))</f>
        <v>2.7481014569201739E-2</v>
      </c>
      <c r="E371" s="33">
        <f t="shared" si="31"/>
        <v>2.7481014569201739E-2</v>
      </c>
      <c r="F371" s="34">
        <f>E371*C345</f>
        <v>0.49608988157899586</v>
      </c>
      <c r="G371" s="21"/>
      <c r="H371" s="30" t="s">
        <v>23</v>
      </c>
      <c r="I371" s="35" t="s">
        <v>24</v>
      </c>
      <c r="J371" s="31">
        <f>INDEX('Saturation Data'!$I$2:$W$236,MATCH(LEFT($H$1,2)&amp;$H371&amp;$I371,'Saturation Data'!$B$2:$B$236,0),MATCH(H344,'Saturation Data'!$I$1:$V$1,0))</f>
        <v>1</v>
      </c>
      <c r="K371" s="32">
        <f>INDEX('UEC Data'!$I$2:$W$236,MATCH(LEFT($H$1,2)&amp;$H371&amp;$I371,'UEC Data'!$B$2:$B$236,0),MATCH(H344,'UEC Data'!$I$1:$V$1,0))</f>
        <v>2.7171644135994169E-2</v>
      </c>
      <c r="L371" s="33">
        <f t="shared" si="32"/>
        <v>2.7171644135994169E-2</v>
      </c>
      <c r="M371" s="34">
        <f>L371*J345</f>
        <v>7.1802366781611407E-2</v>
      </c>
      <c r="N371" s="21"/>
      <c r="O371" s="30" t="s">
        <v>23</v>
      </c>
      <c r="P371" s="35" t="s">
        <v>24</v>
      </c>
      <c r="Q371" s="31">
        <f>INDEX('Saturation Data'!$I$2:$W$236,MATCH(LEFT($O$1,2)&amp;$H371&amp;$I371,'Saturation Data'!$B$2:$B$236,0),MATCH(O344,'Saturation Data'!$I$1:$V$1,0))</f>
        <v>1</v>
      </c>
      <c r="R371" s="32">
        <f>INDEX('UEC Data'!$I$2:$W$236,MATCH(LEFT($O$1,2)&amp;$H371&amp;$I371,'UEC Data'!$B$2:$B$236,0),MATCH(O344,'UEC Data'!$I$1:$V$1,0))</f>
        <v>2.7713042394107417E-2</v>
      </c>
      <c r="S371" s="33">
        <f t="shared" si="33"/>
        <v>2.7713042394107417E-2</v>
      </c>
      <c r="T371" s="34">
        <f>S371*Q345</f>
        <v>0.11399925331066936</v>
      </c>
      <c r="U371" s="21"/>
      <c r="V371" s="30" t="s">
        <v>23</v>
      </c>
      <c r="W371" s="35" t="s">
        <v>24</v>
      </c>
      <c r="X371" s="31">
        <f>INDEX('Saturation Data'!$I$2:$W$236,MATCH(LEFT($V$1,2)&amp;$H371&amp;$I371,'Saturation Data'!$B$2:$B$236,0),MATCH(V344,'Saturation Data'!$I$1:$V$1,0))</f>
        <v>1</v>
      </c>
      <c r="Y371" s="32">
        <f>INDEX('UEC Data'!$I$2:$W$236,MATCH(LEFT($V$1,2)&amp;$H371&amp;$I371,'UEC Data'!$B$2:$B$236,0),MATCH(V344,'UEC Data'!$I$1:$V$1,0))</f>
        <v>2.7481014569201739E-2</v>
      </c>
      <c r="Z371" s="33">
        <f t="shared" si="34"/>
        <v>2.7481014569201739E-2</v>
      </c>
      <c r="AA371" s="34">
        <f>Z371*X345</f>
        <v>2.2050075605698417E-2</v>
      </c>
      <c r="AB371" s="21"/>
      <c r="AC371" s="30" t="s">
        <v>23</v>
      </c>
      <c r="AD371" s="35" t="s">
        <v>24</v>
      </c>
      <c r="AE371" s="31">
        <f>INDEX('Saturation Data'!$I$2:$W$236,MATCH(LEFT($AC$1,2)&amp;$H371&amp;$I371,'Saturation Data'!$B$2:$B$236,0),MATCH(AC344,'Saturation Data'!$I$1:$V$1,0))</f>
        <v>1</v>
      </c>
      <c r="AF371" s="32">
        <f>INDEX('UEC Data'!$I$2:$W$236,MATCH(LEFT($AC$1,2)&amp;$H371&amp;$I371,'UEC Data'!$B$2:$B$236,0),MATCH(AC344,'UEC Data'!$I$1:$V$1,0))</f>
        <v>2.7171644135994169E-2</v>
      </c>
      <c r="AG371" s="33">
        <f t="shared" si="35"/>
        <v>2.7171644135994169E-2</v>
      </c>
      <c r="AH371" s="34">
        <f>AG371*AE345</f>
        <v>1.5232508106373896E-2</v>
      </c>
      <c r="AI371" s="21"/>
    </row>
    <row r="372" spans="1:35" outlineLevel="1" x14ac:dyDescent="0.25">
      <c r="A372" s="30" t="s">
        <v>23</v>
      </c>
      <c r="B372" s="35" t="s">
        <v>22</v>
      </c>
      <c r="C372" s="31">
        <f>INDEX('Saturation Data'!$I$2:$W$236,MATCH(LEFT($A$1,2)&amp;$H372&amp;$I372,'Saturation Data'!$B$2:$B$236,0),MATCH(A344,'Saturation Data'!$I$1:$V$1,0))</f>
        <v>1</v>
      </c>
      <c r="D372" s="32">
        <f>INDEX('UEC Data'!$I$2:$W$236,MATCH(LEFT($A$1,2)&amp;$H372&amp;$I372,'UEC Data'!$B$2:$B$236,0),MATCH(A344,'UEC Data'!$I$1:$V$1,0))</f>
        <v>9.1624517947491088E-2</v>
      </c>
      <c r="E372" s="33">
        <f t="shared" si="31"/>
        <v>9.1624517947491088E-2</v>
      </c>
      <c r="F372" s="34">
        <f>E372*C345</f>
        <v>1.6540144885787516</v>
      </c>
      <c r="G372" s="21"/>
      <c r="H372" s="30" t="s">
        <v>23</v>
      </c>
      <c r="I372" s="35" t="s">
        <v>22</v>
      </c>
      <c r="J372" s="31">
        <f>INDEX('Saturation Data'!$I$2:$W$236,MATCH(LEFT($H$1,2)&amp;$H372&amp;$I372,'Saturation Data'!$B$2:$B$236,0),MATCH(H344,'Saturation Data'!$I$1:$V$1,0))</f>
        <v>1</v>
      </c>
      <c r="K372" s="32">
        <f>INDEX('UEC Data'!$I$2:$W$236,MATCH(LEFT($H$1,2)&amp;$H372&amp;$I372,'UEC Data'!$B$2:$B$236,0),MATCH(H344,'UEC Data'!$I$1:$V$1,0))</f>
        <v>9.0593045228808539E-2</v>
      </c>
      <c r="L372" s="33">
        <f t="shared" si="32"/>
        <v>9.0593045228808539E-2</v>
      </c>
      <c r="M372" s="34">
        <f>L372*J345</f>
        <v>0.23939644685560804</v>
      </c>
      <c r="N372" s="21"/>
      <c r="O372" s="30" t="s">
        <v>23</v>
      </c>
      <c r="P372" s="35" t="s">
        <v>22</v>
      </c>
      <c r="Q372" s="31">
        <f>INDEX('Saturation Data'!$I$2:$W$236,MATCH(LEFT($O$1,2)&amp;$H372&amp;$I372,'Saturation Data'!$B$2:$B$236,0),MATCH(O344,'Saturation Data'!$I$1:$V$1,0))</f>
        <v>1</v>
      </c>
      <c r="R372" s="32">
        <f>INDEX('UEC Data'!$I$2:$W$236,MATCH(LEFT($O$1,2)&amp;$H372&amp;$I372,'UEC Data'!$B$2:$B$236,0),MATCH(O344,'UEC Data'!$I$1:$V$1,0))</f>
        <v>9.2398122486503032E-2</v>
      </c>
      <c r="S372" s="33">
        <f t="shared" si="33"/>
        <v>9.2398122486503032E-2</v>
      </c>
      <c r="T372" s="34">
        <f>S372*Q345</f>
        <v>0.38008518952826331</v>
      </c>
      <c r="U372" s="21"/>
      <c r="V372" s="30" t="s">
        <v>23</v>
      </c>
      <c r="W372" s="35" t="s">
        <v>22</v>
      </c>
      <c r="X372" s="31">
        <f>INDEX('Saturation Data'!$I$2:$W$236,MATCH(LEFT($V$1,2)&amp;$H372&amp;$I372,'Saturation Data'!$B$2:$B$236,0),MATCH(V344,'Saturation Data'!$I$1:$V$1,0))</f>
        <v>1</v>
      </c>
      <c r="Y372" s="32">
        <f>INDEX('UEC Data'!$I$2:$W$236,MATCH(LEFT($V$1,2)&amp;$H372&amp;$I372,'UEC Data'!$B$2:$B$236,0),MATCH(V344,'UEC Data'!$I$1:$V$1,0))</f>
        <v>9.1624517947491088E-2</v>
      </c>
      <c r="Z372" s="33">
        <f t="shared" si="34"/>
        <v>9.1624517947491088E-2</v>
      </c>
      <c r="AA372" s="34">
        <f>Z372*X345</f>
        <v>7.351721105457483E-2</v>
      </c>
      <c r="AB372" s="21"/>
      <c r="AC372" s="30" t="s">
        <v>23</v>
      </c>
      <c r="AD372" s="35" t="s">
        <v>22</v>
      </c>
      <c r="AE372" s="31">
        <f>INDEX('Saturation Data'!$I$2:$W$236,MATCH(LEFT($AC$1,2)&amp;$H372&amp;$I372,'Saturation Data'!$B$2:$B$236,0),MATCH(AC344,'Saturation Data'!$I$1:$V$1,0))</f>
        <v>1</v>
      </c>
      <c r="AF372" s="32">
        <f>INDEX('UEC Data'!$I$2:$W$236,MATCH(LEFT($AC$1,2)&amp;$H372&amp;$I372,'UEC Data'!$B$2:$B$236,0),MATCH(AC344,'UEC Data'!$I$1:$V$1,0))</f>
        <v>9.0593045228808539E-2</v>
      </c>
      <c r="AG372" s="33">
        <f t="shared" si="35"/>
        <v>9.0593045228808539E-2</v>
      </c>
      <c r="AH372" s="34">
        <f>AG372*AE345</f>
        <v>5.0786742565971432E-2</v>
      </c>
      <c r="AI372" s="21"/>
    </row>
    <row r="373" spans="1:35" outlineLevel="1" x14ac:dyDescent="0.25">
      <c r="A373" s="30" t="s">
        <v>25</v>
      </c>
      <c r="B373" s="35" t="s">
        <v>26</v>
      </c>
      <c r="C373" s="31">
        <f>INDEX('Saturation Data'!$I$2:$W$236,MATCH(LEFT($A$1,2)&amp;$H373&amp;$I373,'Saturation Data'!$B$2:$B$236,0),MATCH(A344,'Saturation Data'!$I$1:$V$1,0))</f>
        <v>0.33</v>
      </c>
      <c r="D373" s="32">
        <f>INDEX('UEC Data'!$I$2:$W$236,MATCH(LEFT($A$1,2)&amp;$H373&amp;$I373,'UEC Data'!$B$2:$B$236,0),MATCH(A344,'UEC Data'!$I$1:$V$1,0))</f>
        <v>8.3787587822014037E-2</v>
      </c>
      <c r="E373" s="33">
        <f t="shared" si="31"/>
        <v>2.7649903981264632E-2</v>
      </c>
      <c r="F373" s="34">
        <f>E373*C345</f>
        <v>0.49913868926472538</v>
      </c>
      <c r="G373" s="21"/>
      <c r="H373" s="30" t="s">
        <v>25</v>
      </c>
      <c r="I373" s="35" t="s">
        <v>26</v>
      </c>
      <c r="J373" s="31">
        <f>INDEX('Saturation Data'!$I$2:$W$236,MATCH(LEFT($H$1,2)&amp;$H373&amp;$I373,'Saturation Data'!$B$2:$B$236,0),MATCH(H344,'Saturation Data'!$I$1:$V$1,0))</f>
        <v>0.33</v>
      </c>
      <c r="K373" s="32">
        <f>INDEX('UEC Data'!$I$2:$W$236,MATCH(LEFT($H$1,2)&amp;$H373&amp;$I373,'UEC Data'!$B$2:$B$236,0),MATCH(H344,'UEC Data'!$I$1:$V$1,0))</f>
        <v>0.48876092896174855</v>
      </c>
      <c r="L373" s="33">
        <f t="shared" si="32"/>
        <v>0.16129110655737702</v>
      </c>
      <c r="M373" s="34">
        <f>L373*J345</f>
        <v>0.42621944898444108</v>
      </c>
      <c r="N373" s="21"/>
      <c r="O373" s="30" t="s">
        <v>25</v>
      </c>
      <c r="P373" s="35" t="s">
        <v>26</v>
      </c>
      <c r="Q373" s="31">
        <f>INDEX('Saturation Data'!$I$2:$W$236,MATCH(LEFT($O$1,2)&amp;$H373&amp;$I373,'Saturation Data'!$B$2:$B$236,0),MATCH(O344,'Saturation Data'!$I$1:$V$1,0))</f>
        <v>0.33</v>
      </c>
      <c r="R373" s="32">
        <f>INDEX('UEC Data'!$I$2:$W$236,MATCH(LEFT($O$1,2)&amp;$H373&amp;$I373,'UEC Data'!$B$2:$B$236,0),MATCH(O344,'UEC Data'!$I$1:$V$1,0))</f>
        <v>0.16757517564402807</v>
      </c>
      <c r="S373" s="33">
        <f t="shared" si="33"/>
        <v>5.5299807962529264E-2</v>
      </c>
      <c r="T373" s="34">
        <f>S373*Q345</f>
        <v>0.22747905936492138</v>
      </c>
      <c r="U373" s="21"/>
      <c r="V373" s="30" t="s">
        <v>25</v>
      </c>
      <c r="W373" s="35" t="s">
        <v>26</v>
      </c>
      <c r="X373" s="31">
        <f>INDEX('Saturation Data'!$I$2:$W$236,MATCH(LEFT($V$1,2)&amp;$H373&amp;$I373,'Saturation Data'!$B$2:$B$236,0),MATCH(V344,'Saturation Data'!$I$1:$V$1,0))</f>
        <v>0.33</v>
      </c>
      <c r="Y373" s="32">
        <f>INDEX('UEC Data'!$I$2:$W$236,MATCH(LEFT($V$1,2)&amp;$H373&amp;$I373,'UEC Data'!$B$2:$B$236,0),MATCH(V344,'UEC Data'!$I$1:$V$1,0))</f>
        <v>0.41893793911007021</v>
      </c>
      <c r="Z373" s="33">
        <f t="shared" si="34"/>
        <v>0.13824951990632317</v>
      </c>
      <c r="AA373" s="34">
        <f>Z373*X345</f>
        <v>0.11092794113221431</v>
      </c>
      <c r="AB373" s="21"/>
      <c r="AC373" s="30" t="s">
        <v>25</v>
      </c>
      <c r="AD373" s="35" t="s">
        <v>26</v>
      </c>
      <c r="AE373" s="31">
        <f>INDEX('Saturation Data'!$I$2:$W$236,MATCH(LEFT($AC$1,2)&amp;$H373&amp;$I373,'Saturation Data'!$B$2:$B$236,0),MATCH(AC344,'Saturation Data'!$I$1:$V$1,0))</f>
        <v>0.33</v>
      </c>
      <c r="AF373" s="32">
        <f>INDEX('UEC Data'!$I$2:$W$236,MATCH(LEFT($AC$1,2)&amp;$H373&amp;$I373,'UEC Data'!$B$2:$B$236,0),MATCH(AC344,'UEC Data'!$I$1:$V$1,0))</f>
        <v>0.48876092896174833</v>
      </c>
      <c r="AG373" s="33">
        <f t="shared" si="35"/>
        <v>0.16129110655737697</v>
      </c>
      <c r="AH373" s="34">
        <f>AG373*AE345</f>
        <v>9.0420295357344874E-2</v>
      </c>
      <c r="AI373" s="21"/>
    </row>
    <row r="374" spans="1:35" outlineLevel="1" x14ac:dyDescent="0.25">
      <c r="A374" s="30" t="s">
        <v>25</v>
      </c>
      <c r="B374" s="35" t="s">
        <v>27</v>
      </c>
      <c r="C374" s="31">
        <f>INDEX('Saturation Data'!$I$2:$W$236,MATCH(LEFT($A$1,2)&amp;$H374&amp;$I374,'Saturation Data'!$B$2:$B$236,0),MATCH(A344,'Saturation Data'!$I$1:$V$1,0))</f>
        <v>0.5</v>
      </c>
      <c r="D374" s="32">
        <f>INDEX('UEC Data'!$I$2:$W$236,MATCH(LEFT($A$1,2)&amp;$H374&amp;$I374,'UEC Data'!$B$2:$B$236,0),MATCH(A344,'UEC Data'!$I$1:$V$1,0))</f>
        <v>4.1709281682027644E-2</v>
      </c>
      <c r="E374" s="33">
        <f t="shared" si="31"/>
        <v>2.0854640841013822E-2</v>
      </c>
      <c r="F374" s="34">
        <f>E374*C345</f>
        <v>0.37646995452582954</v>
      </c>
      <c r="G374" s="21"/>
      <c r="H374" s="30" t="s">
        <v>25</v>
      </c>
      <c r="I374" s="35" t="s">
        <v>27</v>
      </c>
      <c r="J374" s="31">
        <f>INDEX('Saturation Data'!$I$2:$W$236,MATCH(LEFT($H$1,2)&amp;$H374&amp;$I374,'Saturation Data'!$B$2:$B$236,0),MATCH(H344,'Saturation Data'!$I$1:$V$1,0))</f>
        <v>0.5</v>
      </c>
      <c r="K374" s="32">
        <f>INDEX('UEC Data'!$I$2:$W$236,MATCH(LEFT($H$1,2)&amp;$H374&amp;$I374,'UEC Data'!$B$2:$B$236,0),MATCH(H344,'UEC Data'!$I$1:$V$1,0))</f>
        <v>0.81101381048387078</v>
      </c>
      <c r="L374" s="33">
        <f t="shared" si="32"/>
        <v>0.40550690524193539</v>
      </c>
      <c r="M374" s="34">
        <f>L374*J345</f>
        <v>1.0715713556724846</v>
      </c>
      <c r="N374" s="21"/>
      <c r="O374" s="30" t="s">
        <v>25</v>
      </c>
      <c r="P374" s="35" t="s">
        <v>27</v>
      </c>
      <c r="Q374" s="31">
        <f>INDEX('Saturation Data'!$I$2:$W$236,MATCH(LEFT($O$1,2)&amp;$H374&amp;$I374,'Saturation Data'!$B$2:$B$236,0),MATCH(O344,'Saturation Data'!$I$1:$V$1,0))</f>
        <v>0.5</v>
      </c>
      <c r="R374" s="32">
        <f>INDEX('UEC Data'!$I$2:$W$236,MATCH(LEFT($O$1,2)&amp;$H374&amp;$I374,'UEC Data'!$B$2:$B$236,0),MATCH(O344,'UEC Data'!$I$1:$V$1,0))</f>
        <v>0.41245845218894006</v>
      </c>
      <c r="S374" s="33">
        <f t="shared" si="33"/>
        <v>0.20622922609447003</v>
      </c>
      <c r="T374" s="34">
        <f>S374*Q345</f>
        <v>0.84833622563958133</v>
      </c>
      <c r="U374" s="21"/>
      <c r="V374" s="30" t="s">
        <v>25</v>
      </c>
      <c r="W374" s="35" t="s">
        <v>27</v>
      </c>
      <c r="X374" s="31">
        <f>INDEX('Saturation Data'!$I$2:$W$236,MATCH(LEFT($V$1,2)&amp;$H374&amp;$I374,'Saturation Data'!$B$2:$B$236,0),MATCH(V344,'Saturation Data'!$I$1:$V$1,0))</f>
        <v>0.5</v>
      </c>
      <c r="Y374" s="32">
        <f>INDEX('UEC Data'!$I$2:$W$236,MATCH(LEFT($V$1,2)&amp;$H374&amp;$I374,'UEC Data'!$B$2:$B$236,0),MATCH(V344,'UEC Data'!$I$1:$V$1,0))</f>
        <v>0.92687292626728102</v>
      </c>
      <c r="Z374" s="33">
        <f t="shared" si="34"/>
        <v>0.46343646313364051</v>
      </c>
      <c r="AA374" s="34">
        <f>Z374*X345</f>
        <v>0.37184977377023654</v>
      </c>
      <c r="AB374" s="21"/>
      <c r="AC374" s="30" t="s">
        <v>25</v>
      </c>
      <c r="AD374" s="35" t="s">
        <v>27</v>
      </c>
      <c r="AE374" s="31">
        <f>INDEX('Saturation Data'!$I$2:$W$236,MATCH(LEFT($AC$1,2)&amp;$H374&amp;$I374,'Saturation Data'!$B$2:$B$236,0),MATCH(AC344,'Saturation Data'!$I$1:$V$1,0))</f>
        <v>0.5</v>
      </c>
      <c r="AF374" s="32">
        <f>INDEX('UEC Data'!$I$2:$W$236,MATCH(LEFT($AC$1,2)&amp;$H374&amp;$I374,'UEC Data'!$B$2:$B$236,0),MATCH(AC344,'UEC Data'!$I$1:$V$1,0))</f>
        <v>0.93566666666666665</v>
      </c>
      <c r="AG374" s="33">
        <f t="shared" si="35"/>
        <v>0.46783333333333332</v>
      </c>
      <c r="AH374" s="34">
        <f>AG374*AE345</f>
        <v>0.2622688199052251</v>
      </c>
      <c r="AI374" s="21"/>
    </row>
    <row r="375" spans="1:35" outlineLevel="1" x14ac:dyDescent="0.25">
      <c r="A375" s="30" t="s">
        <v>25</v>
      </c>
      <c r="B375" s="35" t="s">
        <v>28</v>
      </c>
      <c r="C375" s="31">
        <f>INDEX('Saturation Data'!$I$2:$W$236,MATCH(LEFT($A$1,2)&amp;$H375&amp;$I375,'Saturation Data'!$B$2:$B$236,0),MATCH(A344,'Saturation Data'!$I$1:$V$1,0))</f>
        <v>0.90400000000000003</v>
      </c>
      <c r="D375" s="32">
        <f>INDEX('UEC Data'!$I$2:$W$236,MATCH(LEFT($A$1,2)&amp;$H375&amp;$I375,'UEC Data'!$B$2:$B$236,0),MATCH(A344,'UEC Data'!$I$1:$V$1,0))</f>
        <v>0.96843428571428569</v>
      </c>
      <c r="E375" s="33">
        <f t="shared" si="31"/>
        <v>0.87546459428571433</v>
      </c>
      <c r="F375" s="34">
        <f>E375*C345</f>
        <v>15.803969893911358</v>
      </c>
      <c r="G375" s="21"/>
      <c r="H375" s="30" t="s">
        <v>25</v>
      </c>
      <c r="I375" s="35" t="s">
        <v>28</v>
      </c>
      <c r="J375" s="31">
        <f>INDEX('Saturation Data'!$I$2:$W$236,MATCH(LEFT($H$1,2)&amp;$H375&amp;$I375,'Saturation Data'!$B$2:$B$236,0),MATCH(H344,'Saturation Data'!$I$1:$V$1,0))</f>
        <v>0.85127804409160546</v>
      </c>
      <c r="K375" s="32">
        <f>INDEX('UEC Data'!$I$2:$W$236,MATCH(LEFT($H$1,2)&amp;$H375&amp;$I375,'UEC Data'!$B$2:$B$236,0),MATCH(H344,'UEC Data'!$I$1:$V$1,0))</f>
        <v>0.12251702499999999</v>
      </c>
      <c r="L375" s="33">
        <f t="shared" si="32"/>
        <v>0.10429605340992232</v>
      </c>
      <c r="M375" s="34">
        <f>L375*J345</f>
        <v>0.27560730014469459</v>
      </c>
      <c r="N375" s="21"/>
      <c r="O375" s="30" t="s">
        <v>25</v>
      </c>
      <c r="P375" s="35" t="s">
        <v>28</v>
      </c>
      <c r="Q375" s="31">
        <f>INDEX('Saturation Data'!$I$2:$W$236,MATCH(LEFT($O$1,2)&amp;$H375&amp;$I375,'Saturation Data'!$B$2:$B$236,0),MATCH(O344,'Saturation Data'!$I$1:$V$1,0))</f>
        <v>0.90400000000000003</v>
      </c>
      <c r="R375" s="32">
        <f>INDEX('UEC Data'!$I$2:$W$236,MATCH(LEFT($O$1,2)&amp;$H375&amp;$I375,'UEC Data'!$B$2:$B$236,0),MATCH(O344,'UEC Data'!$I$1:$V$1,0))</f>
        <v>6.0527142857142856E-2</v>
      </c>
      <c r="S375" s="33">
        <f t="shared" si="33"/>
        <v>5.4716537142857145E-2</v>
      </c>
      <c r="T375" s="34">
        <f>S375*Q345</f>
        <v>0.22507974004894971</v>
      </c>
      <c r="U375" s="21"/>
      <c r="V375" s="30" t="s">
        <v>25</v>
      </c>
      <c r="W375" s="35" t="s">
        <v>28</v>
      </c>
      <c r="X375" s="31">
        <f>INDEX('Saturation Data'!$I$2:$W$236,MATCH(LEFT($V$1,2)&amp;$H375&amp;$I375,'Saturation Data'!$B$2:$B$236,0),MATCH(V344,'Saturation Data'!$I$1:$V$1,0))</f>
        <v>0.90400000000000003</v>
      </c>
      <c r="Y375" s="32">
        <f>INDEX('UEC Data'!$I$2:$W$236,MATCH(LEFT($V$1,2)&amp;$H375&amp;$I375,'UEC Data'!$B$2:$B$236,0),MATCH(V344,'UEC Data'!$I$1:$V$1,0))</f>
        <v>0.10501459285714285</v>
      </c>
      <c r="Z375" s="33">
        <f t="shared" si="34"/>
        <v>9.493319194285714E-2</v>
      </c>
      <c r="AA375" s="34">
        <f>Z375*X345</f>
        <v>7.6172007935116234E-2</v>
      </c>
      <c r="AB375" s="21"/>
      <c r="AC375" s="30" t="s">
        <v>25</v>
      </c>
      <c r="AD375" s="35" t="s">
        <v>28</v>
      </c>
      <c r="AE375" s="31">
        <f>INDEX('Saturation Data'!$I$2:$W$236,MATCH(LEFT($AC$1,2)&amp;$H375&amp;$I375,'Saturation Data'!$B$2:$B$236,0),MATCH(AC344,'Saturation Data'!$I$1:$V$1,0))</f>
        <v>0.85127804409160546</v>
      </c>
      <c r="AF375" s="32">
        <f>INDEX('UEC Data'!$I$2:$W$236,MATCH(LEFT($AC$1,2)&amp;$H375&amp;$I375,'UEC Data'!$B$2:$B$236,0),MATCH(AC344,'UEC Data'!$I$1:$V$1,0))</f>
        <v>0.12251702499999999</v>
      </c>
      <c r="AG375" s="33">
        <f t="shared" si="35"/>
        <v>0.10429605340992232</v>
      </c>
      <c r="AH375" s="34">
        <f>AG375*AE345</f>
        <v>5.8468691518188794E-2</v>
      </c>
      <c r="AI375" s="21"/>
    </row>
    <row r="376" spans="1:35" outlineLevel="1" x14ac:dyDescent="0.25">
      <c r="A376" s="30" t="s">
        <v>25</v>
      </c>
      <c r="B376" s="35" t="s">
        <v>29</v>
      </c>
      <c r="C376" s="31">
        <f>INDEX('Saturation Data'!$I$2:$W$236,MATCH(LEFT($A$1,2)&amp;$H376&amp;$I376,'Saturation Data'!$B$2:$B$236,0),MATCH(A344,'Saturation Data'!$I$1:$V$1,0))</f>
        <v>0.30133333333333334</v>
      </c>
      <c r="D376" s="32">
        <f>INDEX('UEC Data'!$I$2:$W$236,MATCH(LEFT($A$1,2)&amp;$H376&amp;$I376,'UEC Data'!$B$2:$B$236,0),MATCH(A344,'UEC Data'!$I$1:$V$1,0))</f>
        <v>0.78042857142857147</v>
      </c>
      <c r="E376" s="33">
        <f t="shared" si="31"/>
        <v>0.23516914285714288</v>
      </c>
      <c r="F376" s="34">
        <f>E376*C345</f>
        <v>4.2452956726634721</v>
      </c>
      <c r="G376" s="21"/>
      <c r="H376" s="30" t="s">
        <v>25</v>
      </c>
      <c r="I376" s="35" t="s">
        <v>29</v>
      </c>
      <c r="J376" s="31">
        <f>INDEX('Saturation Data'!$I$2:$W$236,MATCH(LEFT($H$1,2)&amp;$H376&amp;$I376,'Saturation Data'!$B$2:$B$236,0),MATCH(H344,'Saturation Data'!$I$1:$V$1,0))</f>
        <v>0.85127804409160546</v>
      </c>
      <c r="K376" s="32">
        <f>INDEX('UEC Data'!$I$2:$W$236,MATCH(LEFT($H$1,2)&amp;$H376&amp;$I376,'UEC Data'!$B$2:$B$236,0),MATCH(H344,'UEC Data'!$I$1:$V$1,0))</f>
        <v>0.35104833333333335</v>
      </c>
      <c r="L376" s="33">
        <f t="shared" si="32"/>
        <v>0.29883973858161794</v>
      </c>
      <c r="M376" s="34">
        <f>L376*J345</f>
        <v>0.78969827556859795</v>
      </c>
      <c r="N376" s="21"/>
      <c r="O376" s="30" t="s">
        <v>25</v>
      </c>
      <c r="P376" s="35" t="s">
        <v>29</v>
      </c>
      <c r="Q376" s="31">
        <f>INDEX('Saturation Data'!$I$2:$W$236,MATCH(LEFT($O$1,2)&amp;$H376&amp;$I376,'Saturation Data'!$B$2:$B$236,0),MATCH(O344,'Saturation Data'!$I$1:$V$1,0))</f>
        <v>0.30133333333333334</v>
      </c>
      <c r="R376" s="32">
        <f>INDEX('UEC Data'!$I$2:$W$236,MATCH(LEFT($O$1,2)&amp;$H376&amp;$I376,'UEC Data'!$B$2:$B$236,0),MATCH(O344,'UEC Data'!$I$1:$V$1,0))</f>
        <v>0.17342857142857143</v>
      </c>
      <c r="S376" s="33">
        <f t="shared" si="33"/>
        <v>5.2259809523809528E-2</v>
      </c>
      <c r="T376" s="34">
        <f>S376*Q345</f>
        <v>0.21497384441409598</v>
      </c>
      <c r="U376" s="21"/>
      <c r="V376" s="30" t="s">
        <v>25</v>
      </c>
      <c r="W376" s="35" t="s">
        <v>29</v>
      </c>
      <c r="X376" s="31">
        <f>INDEX('Saturation Data'!$I$2:$W$236,MATCH(LEFT($V$1,2)&amp;$H376&amp;$I376,'Saturation Data'!$B$2:$B$236,0),MATCH(V344,'Saturation Data'!$I$1:$V$1,0))</f>
        <v>0.30133333333333334</v>
      </c>
      <c r="Y376" s="32">
        <f>INDEX('UEC Data'!$I$2:$W$236,MATCH(LEFT($V$1,2)&amp;$H376&amp;$I376,'UEC Data'!$B$2:$B$236,0),MATCH(V344,'UEC Data'!$I$1:$V$1,0))</f>
        <v>0.3008985714285714</v>
      </c>
      <c r="Z376" s="33">
        <f t="shared" si="34"/>
        <v>9.0670769523809522E-2</v>
      </c>
      <c r="AA376" s="34">
        <f>Z376*X345</f>
        <v>7.2751947283179616E-2</v>
      </c>
      <c r="AB376" s="21"/>
      <c r="AC376" s="30" t="s">
        <v>25</v>
      </c>
      <c r="AD376" s="35" t="s">
        <v>29</v>
      </c>
      <c r="AE376" s="31">
        <f>INDEX('Saturation Data'!$I$2:$W$236,MATCH(LEFT($AC$1,2)&amp;$H376&amp;$I376,'Saturation Data'!$B$2:$B$236,0),MATCH(AC344,'Saturation Data'!$I$1:$V$1,0))</f>
        <v>0.85127804409160546</v>
      </c>
      <c r="AF376" s="32">
        <f>INDEX('UEC Data'!$I$2:$W$236,MATCH(LEFT($AC$1,2)&amp;$H376&amp;$I376,'UEC Data'!$B$2:$B$236,0),MATCH(AC344,'UEC Data'!$I$1:$V$1,0))</f>
        <v>0.35104833333333335</v>
      </c>
      <c r="AG376" s="33">
        <f t="shared" si="35"/>
        <v>0.29883973858161794</v>
      </c>
      <c r="AH376" s="34">
        <f>AG376*AE345</f>
        <v>0.16753048573976539</v>
      </c>
      <c r="AI376" s="21"/>
    </row>
    <row r="377" spans="1:35" outlineLevel="1" x14ac:dyDescent="0.25">
      <c r="A377" s="30" t="s">
        <v>25</v>
      </c>
      <c r="B377" s="35" t="s">
        <v>30</v>
      </c>
      <c r="C377" s="31">
        <f>INDEX('Saturation Data'!$I$2:$W$236,MATCH(LEFT($A$1,2)&amp;$H377&amp;$I377,'Saturation Data'!$B$2:$B$236,0),MATCH(A344,'Saturation Data'!$I$1:$V$1,0))</f>
        <v>0.90400000000000003</v>
      </c>
      <c r="D377" s="32">
        <f>INDEX('UEC Data'!$I$2:$W$236,MATCH(LEFT($A$1,2)&amp;$H377&amp;$I377,'UEC Data'!$B$2:$B$236,0),MATCH(A344,'UEC Data'!$I$1:$V$1,0))</f>
        <v>0.14116793748768475</v>
      </c>
      <c r="E377" s="33">
        <f t="shared" si="31"/>
        <v>0.12761581548886702</v>
      </c>
      <c r="F377" s="34">
        <f>E377*C345</f>
        <v>2.3037328055722512</v>
      </c>
      <c r="G377" s="21"/>
      <c r="H377" s="30" t="s">
        <v>25</v>
      </c>
      <c r="I377" s="35" t="s">
        <v>30</v>
      </c>
      <c r="J377" s="31">
        <f>INDEX('Saturation Data'!$I$2:$W$236,MATCH(LEFT($H$1,2)&amp;$H377&amp;$I377,'Saturation Data'!$B$2:$B$236,0),MATCH(H344,'Saturation Data'!$I$1:$V$1,0))</f>
        <v>0.85127804409160546</v>
      </c>
      <c r="K377" s="32">
        <f>INDEX('UEC Data'!$I$2:$W$236,MATCH(LEFT($H$1,2)&amp;$H377&amp;$I377,'UEC Data'!$B$2:$B$236,0),MATCH(H344,'UEC Data'!$I$1:$V$1,0))</f>
        <v>0.8234796353448276</v>
      </c>
      <c r="L377" s="33">
        <f t="shared" si="32"/>
        <v>0.70101013332561335</v>
      </c>
      <c r="M377" s="34">
        <f>L377*J345</f>
        <v>1.8524527429679718</v>
      </c>
      <c r="N377" s="21"/>
      <c r="O377" s="30" t="s">
        <v>25</v>
      </c>
      <c r="P377" s="35" t="s">
        <v>30</v>
      </c>
      <c r="Q377" s="31">
        <f>INDEX('Saturation Data'!$I$2:$W$236,MATCH(LEFT($O$1,2)&amp;$H377&amp;$I377,'Saturation Data'!$B$2:$B$236,0),MATCH(O344,'Saturation Data'!$I$1:$V$1,0))</f>
        <v>0.90400000000000003</v>
      </c>
      <c r="R377" s="32">
        <f>INDEX('UEC Data'!$I$2:$W$236,MATCH(LEFT($O$1,2)&amp;$H377&amp;$I377,'UEC Data'!$B$2:$B$236,0),MATCH(O344,'UEC Data'!$I$1:$V$1,0))</f>
        <v>0.28233587497536949</v>
      </c>
      <c r="S377" s="33">
        <f t="shared" si="33"/>
        <v>0.25523163097773405</v>
      </c>
      <c r="T377" s="34">
        <f>S377*Q345</f>
        <v>1.049910541720698</v>
      </c>
      <c r="U377" s="21"/>
      <c r="V377" s="30" t="s">
        <v>25</v>
      </c>
      <c r="W377" s="35" t="s">
        <v>30</v>
      </c>
      <c r="X377" s="31">
        <f>INDEX('Saturation Data'!$I$2:$W$236,MATCH(LEFT($V$1,2)&amp;$H377&amp;$I377,'Saturation Data'!$B$2:$B$236,0),MATCH(V344,'Saturation Data'!$I$1:$V$1,0))</f>
        <v>0.90400000000000003</v>
      </c>
      <c r="Y377" s="32">
        <f>INDEX('UEC Data'!$I$2:$W$236,MATCH(LEFT($V$1,2)&amp;$H377&amp;$I377,'UEC Data'!$B$2:$B$236,0),MATCH(V344,'UEC Data'!$I$1:$V$1,0))</f>
        <v>0.70583968743842374</v>
      </c>
      <c r="Z377" s="33">
        <f t="shared" si="34"/>
        <v>0.63807907744433512</v>
      </c>
      <c r="AA377" s="34">
        <f>Z377*X345</f>
        <v>0.51197861944405565</v>
      </c>
      <c r="AB377" s="21"/>
      <c r="AC377" s="30" t="s">
        <v>25</v>
      </c>
      <c r="AD377" s="35" t="s">
        <v>30</v>
      </c>
      <c r="AE377" s="31">
        <f>INDEX('Saturation Data'!$I$2:$W$236,MATCH(LEFT($AC$1,2)&amp;$H377&amp;$I377,'Saturation Data'!$B$2:$B$236,0),MATCH(AC344,'Saturation Data'!$I$1:$V$1,0))</f>
        <v>0.85127804409160546</v>
      </c>
      <c r="AF377" s="32">
        <f>INDEX('UEC Data'!$I$2:$W$236,MATCH(LEFT($AC$1,2)&amp;$H377&amp;$I377,'UEC Data'!$B$2:$B$236,0),MATCH(AC344,'UEC Data'!$I$1:$V$1,0))</f>
        <v>0.62132500000000002</v>
      </c>
      <c r="AG377" s="33">
        <f t="shared" si="35"/>
        <v>0.52892033074521683</v>
      </c>
      <c r="AH377" s="34">
        <f>AG377*AE345</f>
        <v>0.29651438040989536</v>
      </c>
      <c r="AI377" s="21"/>
    </row>
    <row r="378" spans="1:35" outlineLevel="1" x14ac:dyDescent="0.25">
      <c r="A378" s="30" t="s">
        <v>25</v>
      </c>
      <c r="B378" s="35" t="s">
        <v>31</v>
      </c>
      <c r="C378" s="31">
        <f>INDEX('Saturation Data'!$I$2:$W$236,MATCH(LEFT($A$1,2)&amp;$H378&amp;$I378,'Saturation Data'!$B$2:$B$236,0),MATCH(A344,'Saturation Data'!$I$1:$V$1,0))</f>
        <v>0.90400000000000003</v>
      </c>
      <c r="D378" s="32">
        <f>INDEX('UEC Data'!$I$2:$W$236,MATCH(LEFT($A$1,2)&amp;$H378&amp;$I378,'UEC Data'!$B$2:$B$236,0),MATCH(A344,'UEC Data'!$I$1:$V$1,0))</f>
        <v>3.9263112550294771E-2</v>
      </c>
      <c r="E378" s="33">
        <f t="shared" si="31"/>
        <v>3.5493853745466472E-2</v>
      </c>
      <c r="F378" s="34">
        <f>E378*C345</f>
        <v>0.64073841440717005</v>
      </c>
      <c r="G378" s="21"/>
      <c r="H378" s="30" t="s">
        <v>25</v>
      </c>
      <c r="I378" s="35" t="s">
        <v>31</v>
      </c>
      <c r="J378" s="31">
        <f>INDEX('Saturation Data'!$I$2:$W$236,MATCH(LEFT($H$1,2)&amp;$H378&amp;$I378,'Saturation Data'!$B$2:$B$236,0),MATCH(H344,'Saturation Data'!$I$1:$V$1,0))</f>
        <v>0.85127804409160546</v>
      </c>
      <c r="K378" s="32">
        <f>INDEX('UEC Data'!$I$2:$W$236,MATCH(LEFT($H$1,2)&amp;$H378&amp;$I378,'UEC Data'!$B$2:$B$236,0),MATCH(H344,'UEC Data'!$I$1:$V$1,0))</f>
        <v>0.22903482321005283</v>
      </c>
      <c r="L378" s="33">
        <f t="shared" si="32"/>
        <v>0.19497231633112042</v>
      </c>
      <c r="M378" s="34">
        <f>L378*J345</f>
        <v>0.51522365372518719</v>
      </c>
      <c r="N378" s="21"/>
      <c r="O378" s="30" t="s">
        <v>25</v>
      </c>
      <c r="P378" s="35" t="s">
        <v>31</v>
      </c>
      <c r="Q378" s="31">
        <f>INDEX('Saturation Data'!$I$2:$W$236,MATCH(LEFT($O$1,2)&amp;$H378&amp;$I378,'Saturation Data'!$B$2:$B$236,0),MATCH(O344,'Saturation Data'!$I$1:$V$1,0))</f>
        <v>0.90400000000000003</v>
      </c>
      <c r="R378" s="32">
        <f>INDEX('UEC Data'!$I$2:$W$236,MATCH(LEFT($O$1,2)&amp;$H378&amp;$I378,'UEC Data'!$B$2:$B$236,0),MATCH(O344,'UEC Data'!$I$1:$V$1,0))</f>
        <v>8.8342003238163241E-2</v>
      </c>
      <c r="S378" s="33">
        <f t="shared" si="33"/>
        <v>7.9861170927299566E-2</v>
      </c>
      <c r="T378" s="34">
        <f>S378*Q345</f>
        <v>0.32851369130672137</v>
      </c>
      <c r="U378" s="21"/>
      <c r="V378" s="30" t="s">
        <v>25</v>
      </c>
      <c r="W378" s="35" t="s">
        <v>31</v>
      </c>
      <c r="X378" s="31">
        <f>INDEX('Saturation Data'!$I$2:$W$236,MATCH(LEFT($V$1,2)&amp;$H378&amp;$I378,'Saturation Data'!$B$2:$B$236,0),MATCH(V344,'Saturation Data'!$I$1:$V$1,0))</f>
        <v>0.90400000000000003</v>
      </c>
      <c r="Y378" s="32">
        <f>INDEX('UEC Data'!$I$2:$W$236,MATCH(LEFT($V$1,2)&amp;$H378&amp;$I378,'UEC Data'!$B$2:$B$236,0),MATCH(V344,'UEC Data'!$I$1:$V$1,0))</f>
        <v>0.19631556275147385</v>
      </c>
      <c r="Z378" s="33">
        <f t="shared" si="34"/>
        <v>0.17746926872733237</v>
      </c>
      <c r="AA378" s="34">
        <f>Z378*X345</f>
        <v>0.14239688215555421</v>
      </c>
      <c r="AB378" s="21"/>
      <c r="AC378" s="30" t="s">
        <v>25</v>
      </c>
      <c r="AD378" s="35" t="s">
        <v>31</v>
      </c>
      <c r="AE378" s="31">
        <f>INDEX('Saturation Data'!$I$2:$W$236,MATCH(LEFT($AC$1,2)&amp;$H378&amp;$I378,'Saturation Data'!$B$2:$B$236,0),MATCH(AC344,'Saturation Data'!$I$1:$V$1,0))</f>
        <v>0.85127804409160546</v>
      </c>
      <c r="AF378" s="32">
        <f>INDEX('UEC Data'!$I$2:$W$236,MATCH(LEFT($AC$1,2)&amp;$H378&amp;$I378,'UEC Data'!$B$2:$B$236,0),MATCH(AC344,'UEC Data'!$I$1:$V$1,0))</f>
        <v>0.22456751215216331</v>
      </c>
      <c r="AG378" s="33">
        <f t="shared" si="35"/>
        <v>0.19116939251141141</v>
      </c>
      <c r="AH378" s="34">
        <f>AG378*AE345</f>
        <v>0.10717015527459918</v>
      </c>
      <c r="AI378" s="21"/>
    </row>
    <row r="379" spans="1:35" outlineLevel="1" x14ac:dyDescent="0.25">
      <c r="A379" s="30" t="s">
        <v>32</v>
      </c>
      <c r="B379" s="35" t="s">
        <v>33</v>
      </c>
      <c r="C379" s="31">
        <f>INDEX('Saturation Data'!$I$2:$W$236,MATCH(LEFT($A$1,2)&amp;$H379&amp;$I379,'Saturation Data'!$B$2:$B$236,0),MATCH(A344,'Saturation Data'!$I$1:$V$1,0))</f>
        <v>0.69699999999999995</v>
      </c>
      <c r="D379" s="32">
        <f>INDEX('UEC Data'!$I$2:$W$236,MATCH(LEFT($A$1,2)&amp;$H379&amp;$I379,'UEC Data'!$B$2:$B$236,0),MATCH(A344,'UEC Data'!$I$1:$V$1,0))</f>
        <v>0.73363210629133002</v>
      </c>
      <c r="E379" s="33">
        <f t="shared" si="31"/>
        <v>0.51134157808505698</v>
      </c>
      <c r="F379" s="34">
        <f>E379*C345</f>
        <v>9.2307866683686761</v>
      </c>
      <c r="G379" s="21"/>
      <c r="H379" s="30" t="s">
        <v>32</v>
      </c>
      <c r="I379" s="35" t="s">
        <v>33</v>
      </c>
      <c r="J379" s="31">
        <f>INDEX('Saturation Data'!$I$2:$W$236,MATCH(LEFT($H$1,2)&amp;$H379&amp;$I379,'Saturation Data'!$B$2:$B$236,0),MATCH(H344,'Saturation Data'!$I$1:$V$1,0))</f>
        <v>0.69699999999999995</v>
      </c>
      <c r="K379" s="32">
        <f>INDEX('UEC Data'!$I$2:$W$236,MATCH(LEFT($H$1,2)&amp;$H379&amp;$I379,'UEC Data'!$B$2:$B$236,0),MATCH(H344,'UEC Data'!$I$1:$V$1,0))</f>
        <v>0.61136008857610835</v>
      </c>
      <c r="L379" s="33">
        <f t="shared" si="32"/>
        <v>0.4261179817375475</v>
      </c>
      <c r="M379" s="34">
        <f>L379*J345</f>
        <v>1.1260371092682098</v>
      </c>
      <c r="N379" s="21"/>
      <c r="O379" s="30" t="s">
        <v>32</v>
      </c>
      <c r="P379" s="35" t="s">
        <v>33</v>
      </c>
      <c r="Q379" s="31">
        <f>INDEX('Saturation Data'!$I$2:$W$236,MATCH(LEFT($O$1,2)&amp;$H379&amp;$I379,'Saturation Data'!$B$2:$B$236,0),MATCH(O344,'Saturation Data'!$I$1:$V$1,0))</f>
        <v>0.69699999999999995</v>
      </c>
      <c r="R379" s="32">
        <f>INDEX('UEC Data'!$I$2:$W$236,MATCH(LEFT($O$1,2)&amp;$H379&amp;$I379,'UEC Data'!$B$2:$B$236,0),MATCH(O344,'UEC Data'!$I$1:$V$1,0))</f>
        <v>0.73363210629133002</v>
      </c>
      <c r="S379" s="33">
        <f t="shared" si="33"/>
        <v>0.51134157808505698</v>
      </c>
      <c r="T379" s="34">
        <f>S379*Q345</f>
        <v>2.1034340892427781</v>
      </c>
      <c r="U379" s="21"/>
      <c r="V379" s="30" t="s">
        <v>32</v>
      </c>
      <c r="W379" s="35" t="s">
        <v>33</v>
      </c>
      <c r="X379" s="31">
        <f>INDEX('Saturation Data'!$I$2:$W$236,MATCH(LEFT($V$1,2)&amp;$H379&amp;$I379,'Saturation Data'!$B$2:$B$236,0),MATCH(V344,'Saturation Data'!$I$1:$V$1,0))</f>
        <v>0.69699999999999995</v>
      </c>
      <c r="Y379" s="32">
        <f>INDEX('UEC Data'!$I$2:$W$236,MATCH(LEFT($V$1,2)&amp;$H379&amp;$I379,'UEC Data'!$B$2:$B$236,0),MATCH(V344,'UEC Data'!$I$1:$V$1,0))</f>
        <v>0.73363210629133002</v>
      </c>
      <c r="Z379" s="33">
        <f t="shared" si="34"/>
        <v>0.51134157808505698</v>
      </c>
      <c r="AA379" s="34">
        <f>Z379*X345</f>
        <v>0.41028763434916238</v>
      </c>
      <c r="AB379" s="21"/>
      <c r="AC379" s="30" t="s">
        <v>32</v>
      </c>
      <c r="AD379" s="35" t="s">
        <v>33</v>
      </c>
      <c r="AE379" s="31">
        <f>INDEX('Saturation Data'!$I$2:$W$236,MATCH(LEFT($AC$1,2)&amp;$H379&amp;$I379,'Saturation Data'!$B$2:$B$236,0),MATCH(AC344,'Saturation Data'!$I$1:$V$1,0))</f>
        <v>0.69699999999999995</v>
      </c>
      <c r="AF379" s="32">
        <f>INDEX('UEC Data'!$I$2:$W$236,MATCH(LEFT($AC$1,2)&amp;$H379&amp;$I379,'UEC Data'!$B$2:$B$236,0),MATCH(AC344,'UEC Data'!$I$1:$V$1,0))</f>
        <v>1.0710577565216202</v>
      </c>
      <c r="AG379" s="33">
        <f t="shared" si="35"/>
        <v>0.74652725629556915</v>
      </c>
      <c r="AH379" s="34">
        <f>AG379*AE345</f>
        <v>0.41850549882947874</v>
      </c>
      <c r="AI379" s="21"/>
    </row>
    <row r="380" spans="1:35" outlineLevel="1" x14ac:dyDescent="0.25">
      <c r="A380" s="30" t="s">
        <v>32</v>
      </c>
      <c r="B380" s="35" t="s">
        <v>34</v>
      </c>
      <c r="C380" s="31">
        <f>INDEX('Saturation Data'!$I$2:$W$236,MATCH(LEFT($A$1,2)&amp;$H380&amp;$I380,'Saturation Data'!$B$2:$B$236,0),MATCH(A344,'Saturation Data'!$I$1:$V$1,0))</f>
        <v>0.80700000000000005</v>
      </c>
      <c r="D380" s="32">
        <f>INDEX('UEC Data'!$I$2:$W$236,MATCH(LEFT($A$1,2)&amp;$H380&amp;$I380,'UEC Data'!$B$2:$B$236,0),MATCH(A344,'UEC Data'!$I$1:$V$1,0))</f>
        <v>7.6624777055809307E-2</v>
      </c>
      <c r="E380" s="33">
        <f t="shared" si="31"/>
        <v>6.1836195084038113E-2</v>
      </c>
      <c r="F380" s="34">
        <f>E380*C345</f>
        <v>1.1162728588236119</v>
      </c>
      <c r="G380" s="21"/>
      <c r="H380" s="30" t="s">
        <v>32</v>
      </c>
      <c r="I380" s="35" t="s">
        <v>34</v>
      </c>
      <c r="J380" s="31">
        <f>INDEX('Saturation Data'!$I$2:$W$236,MATCH(LEFT($H$1,2)&amp;$H380&amp;$I380,'Saturation Data'!$B$2:$B$236,0),MATCH(H344,'Saturation Data'!$I$1:$V$1,0))</f>
        <v>0.80700000000000005</v>
      </c>
      <c r="K380" s="32">
        <f>INDEX('UEC Data'!$I$2:$W$236,MATCH(LEFT($H$1,2)&amp;$H380&amp;$I380,'UEC Data'!$B$2:$B$236,0),MATCH(H344,'UEC Data'!$I$1:$V$1,0))</f>
        <v>8.939557323177752E-2</v>
      </c>
      <c r="L380" s="33">
        <f t="shared" si="32"/>
        <v>7.2142227598044464E-2</v>
      </c>
      <c r="M380" s="34">
        <f>L380*J345</f>
        <v>0.19063928043924935</v>
      </c>
      <c r="N380" s="21"/>
      <c r="O380" s="30" t="s">
        <v>32</v>
      </c>
      <c r="P380" s="35" t="s">
        <v>34</v>
      </c>
      <c r="Q380" s="31">
        <f>INDEX('Saturation Data'!$I$2:$W$236,MATCH(LEFT($O$1,2)&amp;$H380&amp;$I380,'Saturation Data'!$B$2:$B$236,0),MATCH(O344,'Saturation Data'!$I$1:$V$1,0))</f>
        <v>0.80700000000000005</v>
      </c>
      <c r="R380" s="32">
        <f>INDEX('UEC Data'!$I$2:$W$236,MATCH(LEFT($O$1,2)&amp;$H380&amp;$I380,'UEC Data'!$B$2:$B$236,0),MATCH(O344,'UEC Data'!$I$1:$V$1,0))</f>
        <v>7.6624777055809307E-2</v>
      </c>
      <c r="S380" s="33">
        <f t="shared" si="33"/>
        <v>6.1836195084038113E-2</v>
      </c>
      <c r="T380" s="34">
        <f>S380*Q345</f>
        <v>0.2543668777648212</v>
      </c>
      <c r="U380" s="21"/>
      <c r="V380" s="30" t="s">
        <v>32</v>
      </c>
      <c r="W380" s="35" t="s">
        <v>34</v>
      </c>
      <c r="X380" s="31">
        <f>INDEX('Saturation Data'!$I$2:$W$236,MATCH(LEFT($V$1,2)&amp;$H380&amp;$I380,'Saturation Data'!$B$2:$B$236,0),MATCH(V344,'Saturation Data'!$I$1:$V$1,0))</f>
        <v>0.80700000000000005</v>
      </c>
      <c r="Y380" s="32">
        <f>INDEX('UEC Data'!$I$2:$W$236,MATCH(LEFT($V$1,2)&amp;$H380&amp;$I380,'UEC Data'!$B$2:$B$236,0),MATCH(V344,'UEC Data'!$I$1:$V$1,0))</f>
        <v>7.6624777055809307E-2</v>
      </c>
      <c r="Z380" s="33">
        <f t="shared" si="34"/>
        <v>6.1836195084038113E-2</v>
      </c>
      <c r="AA380" s="34">
        <f>Z380*X345</f>
        <v>4.9615809246716741E-2</v>
      </c>
      <c r="AB380" s="21"/>
      <c r="AC380" s="30" t="s">
        <v>32</v>
      </c>
      <c r="AD380" s="35" t="s">
        <v>34</v>
      </c>
      <c r="AE380" s="31">
        <f>INDEX('Saturation Data'!$I$2:$W$236,MATCH(LEFT($AC$1,2)&amp;$H380&amp;$I380,'Saturation Data'!$B$2:$B$236,0),MATCH(AC344,'Saturation Data'!$I$1:$V$1,0))</f>
        <v>0.80700000000000005</v>
      </c>
      <c r="AF380" s="32">
        <f>INDEX('UEC Data'!$I$2:$W$236,MATCH(LEFT($AC$1,2)&amp;$H380&amp;$I380,'UEC Data'!$B$2:$B$236,0),MATCH(AC344,'UEC Data'!$I$1:$V$1,0))</f>
        <v>9.375E-2</v>
      </c>
      <c r="AG380" s="33">
        <f t="shared" si="35"/>
        <v>7.5656250000000008E-2</v>
      </c>
      <c r="AH380" s="34">
        <f>AG380*AE345</f>
        <v>4.2413128762282919E-2</v>
      </c>
      <c r="AI380" s="21"/>
    </row>
    <row r="381" spans="1:35" outlineLevel="1" x14ac:dyDescent="0.25">
      <c r="A381" s="30" t="s">
        <v>32</v>
      </c>
      <c r="B381" s="35" t="s">
        <v>35</v>
      </c>
      <c r="C381" s="31">
        <f>INDEX('Saturation Data'!$I$2:$W$236,MATCH(LEFT($A$1,2)&amp;$H381&amp;$I381,'Saturation Data'!$B$2:$B$236,0),MATCH(A344,'Saturation Data'!$I$1:$V$1,0))</f>
        <v>0.30880099999999999</v>
      </c>
      <c r="D381" s="32">
        <f>INDEX('UEC Data'!$I$2:$W$236,MATCH(LEFT($A$1,2)&amp;$H381&amp;$I381,'UEC Data'!$B$2:$B$236,0),MATCH(A344,'UEC Data'!$I$1:$V$1,0))</f>
        <v>0.5482499999999999</v>
      </c>
      <c r="E381" s="33">
        <f t="shared" si="31"/>
        <v>0.16930014824999998</v>
      </c>
      <c r="F381" s="34">
        <f>E381*C345</f>
        <v>3.0562223343375128</v>
      </c>
      <c r="G381" s="21"/>
      <c r="H381" s="30" t="s">
        <v>32</v>
      </c>
      <c r="I381" s="35" t="s">
        <v>35</v>
      </c>
      <c r="J381" s="31">
        <f>INDEX('Saturation Data'!$I$2:$W$236,MATCH(LEFT($H$1,2)&amp;$H381&amp;$I381,'Saturation Data'!$B$2:$B$236,0),MATCH(H344,'Saturation Data'!$I$1:$V$1,0))</f>
        <v>0.49131464625715887</v>
      </c>
      <c r="K381" s="32">
        <f>INDEX('UEC Data'!$I$2:$W$236,MATCH(LEFT($H$1,2)&amp;$H381&amp;$I381,'UEC Data'!$B$2:$B$236,0),MATCH(H344,'UEC Data'!$I$1:$V$1,0))</f>
        <v>0.45687499999999998</v>
      </c>
      <c r="L381" s="33">
        <f t="shared" si="32"/>
        <v>0.22446937900873945</v>
      </c>
      <c r="M381" s="34">
        <f>L381*J345</f>
        <v>0.59317105001663684</v>
      </c>
      <c r="N381" s="21"/>
      <c r="O381" s="30" t="s">
        <v>32</v>
      </c>
      <c r="P381" s="35" t="s">
        <v>35</v>
      </c>
      <c r="Q381" s="31">
        <f>INDEX('Saturation Data'!$I$2:$W$236,MATCH(LEFT($O$1,2)&amp;$H381&amp;$I381,'Saturation Data'!$B$2:$B$236,0),MATCH(O344,'Saturation Data'!$I$1:$V$1,0))</f>
        <v>0.30880099999999999</v>
      </c>
      <c r="R381" s="32">
        <f>INDEX('UEC Data'!$I$2:$W$236,MATCH(LEFT($O$1,2)&amp;$H381&amp;$I381,'UEC Data'!$B$2:$B$236,0),MATCH(O344,'UEC Data'!$I$1:$V$1,0))</f>
        <v>0.5482499999999999</v>
      </c>
      <c r="S381" s="33">
        <f t="shared" si="33"/>
        <v>0.16930014824999998</v>
      </c>
      <c r="T381" s="34">
        <f>S381*Q345</f>
        <v>0.69642626065441926</v>
      </c>
      <c r="U381" s="21"/>
      <c r="V381" s="30" t="s">
        <v>32</v>
      </c>
      <c r="W381" s="35" t="s">
        <v>35</v>
      </c>
      <c r="X381" s="31">
        <f>INDEX('Saturation Data'!$I$2:$W$236,MATCH(LEFT($V$1,2)&amp;$H381&amp;$I381,'Saturation Data'!$B$2:$B$236,0),MATCH(V344,'Saturation Data'!$I$1:$V$1,0))</f>
        <v>0.30880099999999999</v>
      </c>
      <c r="Y381" s="32">
        <f>INDEX('UEC Data'!$I$2:$W$236,MATCH(LEFT($V$1,2)&amp;$H381&amp;$I381,'UEC Data'!$B$2:$B$236,0),MATCH(V344,'UEC Data'!$I$1:$V$1,0))</f>
        <v>0.5482499999999999</v>
      </c>
      <c r="Z381" s="33">
        <f t="shared" si="34"/>
        <v>0.16930014824999998</v>
      </c>
      <c r="AA381" s="34">
        <f>Z381*X345</f>
        <v>0.13584218514087004</v>
      </c>
      <c r="AB381" s="21"/>
      <c r="AC381" s="30" t="s">
        <v>32</v>
      </c>
      <c r="AD381" s="35" t="s">
        <v>35</v>
      </c>
      <c r="AE381" s="31">
        <f>INDEX('Saturation Data'!$I$2:$W$236,MATCH(LEFT($AC$1,2)&amp;$H381&amp;$I381,'Saturation Data'!$B$2:$B$236,0),MATCH(AC344,'Saturation Data'!$I$1:$V$1,0))</f>
        <v>0.49131464625715887</v>
      </c>
      <c r="AF381" s="32">
        <f>INDEX('UEC Data'!$I$2:$W$236,MATCH(LEFT($AC$1,2)&amp;$H381&amp;$I381,'UEC Data'!$B$2:$B$236,0),MATCH(AC344,'UEC Data'!$I$1:$V$1,0))</f>
        <v>0.63962499999999989</v>
      </c>
      <c r="AG381" s="33">
        <f t="shared" si="35"/>
        <v>0.3142571306122352</v>
      </c>
      <c r="AH381" s="34">
        <f>AG381*AE345</f>
        <v>0.17617352360343383</v>
      </c>
      <c r="AI381" s="21"/>
    </row>
    <row r="382" spans="1:35" outlineLevel="1" x14ac:dyDescent="0.25">
      <c r="A382" s="30" t="s">
        <v>32</v>
      </c>
      <c r="B382" s="35" t="s">
        <v>36</v>
      </c>
      <c r="C382" s="31">
        <f>INDEX('Saturation Data'!$I$2:$W$236,MATCH(LEFT($A$1,2)&amp;$H382&amp;$I382,'Saturation Data'!$B$2:$B$236,0),MATCH(A344,'Saturation Data'!$I$1:$V$1,0))</f>
        <v>0.30880099999999999</v>
      </c>
      <c r="D382" s="32">
        <f>INDEX('UEC Data'!$I$2:$W$236,MATCH(LEFT($A$1,2)&amp;$H382&amp;$I382,'UEC Data'!$B$2:$B$236,0),MATCH(A344,'UEC Data'!$I$1:$V$1,0))</f>
        <v>7.1397418327593361E-3</v>
      </c>
      <c r="E382" s="33">
        <f t="shared" si="31"/>
        <v>2.2047594176979159E-3</v>
      </c>
      <c r="F382" s="34">
        <f>E382*C345</f>
        <v>3.980052612983663E-2</v>
      </c>
      <c r="G382" s="21"/>
      <c r="H382" s="30" t="s">
        <v>32</v>
      </c>
      <c r="I382" s="35" t="s">
        <v>36</v>
      </c>
      <c r="J382" s="31">
        <f>INDEX('Saturation Data'!$I$2:$W$236,MATCH(LEFT($H$1,2)&amp;$H382&amp;$I382,'Saturation Data'!$B$2:$B$236,0),MATCH(H344,'Saturation Data'!$I$1:$V$1,0))</f>
        <v>0.49131464625715887</v>
      </c>
      <c r="K382" s="32">
        <f>INDEX('UEC Data'!$I$2:$W$236,MATCH(LEFT($H$1,2)&amp;$H382&amp;$I382,'UEC Data'!$B$2:$B$236,0),MATCH(H344,'UEC Data'!$I$1:$V$1,0))</f>
        <v>8.3296988048858923E-3</v>
      </c>
      <c r="L382" s="33">
        <f t="shared" si="32"/>
        <v>4.0925030217511911E-3</v>
      </c>
      <c r="M382" s="34">
        <f>L382*J345</f>
        <v>1.0814634607751551E-2</v>
      </c>
      <c r="N382" s="21"/>
      <c r="O382" s="30" t="s">
        <v>32</v>
      </c>
      <c r="P382" s="35" t="s">
        <v>36</v>
      </c>
      <c r="Q382" s="31">
        <f>INDEX('Saturation Data'!$I$2:$W$236,MATCH(LEFT($O$1,2)&amp;$H382&amp;$I382,'Saturation Data'!$B$2:$B$236,0),MATCH(O344,'Saturation Data'!$I$1:$V$1,0))</f>
        <v>0.30880099999999999</v>
      </c>
      <c r="R382" s="32">
        <f>INDEX('UEC Data'!$I$2:$W$236,MATCH(LEFT($O$1,2)&amp;$H382&amp;$I382,'UEC Data'!$B$2:$B$236,0),MATCH(O344,'UEC Data'!$I$1:$V$1,0))</f>
        <v>7.1397418327593361E-3</v>
      </c>
      <c r="S382" s="33">
        <f t="shared" si="33"/>
        <v>2.2047594176979159E-3</v>
      </c>
      <c r="T382" s="34">
        <f>S382*Q345</f>
        <v>9.0694094056115188E-3</v>
      </c>
      <c r="U382" s="21"/>
      <c r="V382" s="30" t="s">
        <v>32</v>
      </c>
      <c r="W382" s="35" t="s">
        <v>36</v>
      </c>
      <c r="X382" s="31">
        <f>INDEX('Saturation Data'!$I$2:$W$236,MATCH(LEFT($V$1,2)&amp;$H382&amp;$I382,'Saturation Data'!$B$2:$B$236,0),MATCH(V344,'Saturation Data'!$I$1:$V$1,0))</f>
        <v>0.30880099999999999</v>
      </c>
      <c r="Y382" s="32">
        <f>INDEX('UEC Data'!$I$2:$W$236,MATCH(LEFT($V$1,2)&amp;$H382&amp;$I382,'UEC Data'!$B$2:$B$236,0),MATCH(V344,'UEC Data'!$I$1:$V$1,0))</f>
        <v>7.1397418327593361E-3</v>
      </c>
      <c r="Z382" s="33">
        <f t="shared" si="34"/>
        <v>2.2047594176979159E-3</v>
      </c>
      <c r="AA382" s="34">
        <f>Z382*X345</f>
        <v>1.7690435602438828E-3</v>
      </c>
      <c r="AB382" s="21"/>
      <c r="AC382" s="30" t="s">
        <v>32</v>
      </c>
      <c r="AD382" s="35" t="s">
        <v>36</v>
      </c>
      <c r="AE382" s="31">
        <f>INDEX('Saturation Data'!$I$2:$W$236,MATCH(LEFT($AC$1,2)&amp;$H382&amp;$I382,'Saturation Data'!$B$2:$B$236,0),MATCH(AC344,'Saturation Data'!$I$1:$V$1,0))</f>
        <v>0.49131464625715887</v>
      </c>
      <c r="AF382" s="32">
        <f>INDEX('UEC Data'!$I$2:$W$236,MATCH(LEFT($AC$1,2)&amp;$H382&amp;$I382,'UEC Data'!$B$2:$B$236,0),MATCH(AC344,'UEC Data'!$I$1:$V$1,0))</f>
        <v>2.4284443977018001E-2</v>
      </c>
      <c r="AG382" s="33">
        <f t="shared" si="35"/>
        <v>1.1931303002120391E-2</v>
      </c>
      <c r="AH382" s="34">
        <f>AG382*AE345</f>
        <v>6.6887255253960491E-3</v>
      </c>
      <c r="AI382" s="21"/>
    </row>
    <row r="383" spans="1:35" outlineLevel="1" x14ac:dyDescent="0.25">
      <c r="A383" s="30" t="s">
        <v>32</v>
      </c>
      <c r="B383" s="35" t="s">
        <v>37</v>
      </c>
      <c r="C383" s="31">
        <f>INDEX('Saturation Data'!$I$2:$W$236,MATCH(LEFT($A$1,2)&amp;$H383&amp;$I383,'Saturation Data'!$B$2:$B$236,0),MATCH(A344,'Saturation Data'!$I$1:$V$1,0))</f>
        <v>0.30880099999999999</v>
      </c>
      <c r="D383" s="32">
        <f>INDEX('UEC Data'!$I$2:$W$236,MATCH(LEFT($A$1,2)&amp;$H383&amp;$I383,'UEC Data'!$B$2:$B$236,0),MATCH(A344,'UEC Data'!$I$1:$V$1,0))</f>
        <v>8.7292126086577146E-2</v>
      </c>
      <c r="E383" s="33">
        <f t="shared" si="31"/>
        <v>2.6955895827661107E-2</v>
      </c>
      <c r="F383" s="34">
        <f>E383*C345</f>
        <v>0.48661038824916242</v>
      </c>
      <c r="G383" s="21"/>
      <c r="H383" s="30" t="s">
        <v>32</v>
      </c>
      <c r="I383" s="35" t="s">
        <v>37</v>
      </c>
      <c r="J383" s="31">
        <f>INDEX('Saturation Data'!$I$2:$W$236,MATCH(LEFT($H$1,2)&amp;$H383&amp;$I383,'Saturation Data'!$B$2:$B$236,0),MATCH(H344,'Saturation Data'!$I$1:$V$1,0))</f>
        <v>0.49131464625715887</v>
      </c>
      <c r="K383" s="32">
        <f>INDEX('UEC Data'!$I$2:$W$236,MATCH(LEFT($H$1,2)&amp;$H383&amp;$I383,'UEC Data'!$B$2:$B$236,0),MATCH(H344,'UEC Data'!$I$1:$V$1,0))</f>
        <v>0.10184081376767333</v>
      </c>
      <c r="L383" s="33">
        <f t="shared" si="32"/>
        <v>5.003588339080562E-2</v>
      </c>
      <c r="M383" s="34">
        <f>L383*J345</f>
        <v>0.13222221053268304</v>
      </c>
      <c r="N383" s="21"/>
      <c r="O383" s="30" t="s">
        <v>32</v>
      </c>
      <c r="P383" s="35" t="s">
        <v>37</v>
      </c>
      <c r="Q383" s="31">
        <f>INDEX('Saturation Data'!$I$2:$W$236,MATCH(LEFT($O$1,2)&amp;$H383&amp;$I383,'Saturation Data'!$B$2:$B$236,0),MATCH(O344,'Saturation Data'!$I$1:$V$1,0))</f>
        <v>0.30880099999999999</v>
      </c>
      <c r="R383" s="32">
        <f>INDEX('UEC Data'!$I$2:$W$236,MATCH(LEFT($O$1,2)&amp;$H383&amp;$I383,'UEC Data'!$B$2:$B$236,0),MATCH(O344,'UEC Data'!$I$1:$V$1,0))</f>
        <v>8.7292126086577146E-2</v>
      </c>
      <c r="S383" s="33">
        <f t="shared" si="33"/>
        <v>2.6955895827661107E-2</v>
      </c>
      <c r="T383" s="34">
        <f>S383*Q345</f>
        <v>0.11088468573652351</v>
      </c>
      <c r="U383" s="21"/>
      <c r="V383" s="30" t="s">
        <v>32</v>
      </c>
      <c r="W383" s="35" t="s">
        <v>37</v>
      </c>
      <c r="X383" s="31">
        <f>INDEX('Saturation Data'!$I$2:$W$236,MATCH(LEFT($V$1,2)&amp;$H383&amp;$I383,'Saturation Data'!$B$2:$B$236,0),MATCH(V344,'Saturation Data'!$I$1:$V$1,0))</f>
        <v>0.30880099999999999</v>
      </c>
      <c r="Y383" s="32">
        <f>INDEX('UEC Data'!$I$2:$W$236,MATCH(LEFT($V$1,2)&amp;$H383&amp;$I383,'UEC Data'!$B$2:$B$236,0),MATCH(V344,'UEC Data'!$I$1:$V$1,0))</f>
        <v>8.7292126086577146E-2</v>
      </c>
      <c r="Z383" s="33">
        <f t="shared" si="34"/>
        <v>2.6955895827661107E-2</v>
      </c>
      <c r="AA383" s="34">
        <f>Z383*X345</f>
        <v>2.1628733521555834E-2</v>
      </c>
      <c r="AB383" s="21"/>
      <c r="AC383" s="30" t="s">
        <v>32</v>
      </c>
      <c r="AD383" s="35" t="s">
        <v>37</v>
      </c>
      <c r="AE383" s="31">
        <f>INDEX('Saturation Data'!$I$2:$W$236,MATCH(LEFT($AC$1,2)&amp;$H383&amp;$I383,'Saturation Data'!$B$2:$B$236,0),MATCH(AC344,'Saturation Data'!$I$1:$V$1,0))</f>
        <v>0.49131464625715887</v>
      </c>
      <c r="AF383" s="32">
        <f>INDEX('UEC Data'!$I$2:$W$236,MATCH(LEFT($AC$1,2)&amp;$H383&amp;$I383,'UEC Data'!$B$2:$B$236,0),MATCH(AC344,'UEC Data'!$I$1:$V$1,0))</f>
        <v>6.412000000000001E-2</v>
      </c>
      <c r="AG383" s="33">
        <f t="shared" si="35"/>
        <v>3.1503095118009035E-2</v>
      </c>
      <c r="AH383" s="34">
        <f>AG383*AE345</f>
        <v>1.7660732981750527E-2</v>
      </c>
      <c r="AI383" s="21"/>
    </row>
    <row r="384" spans="1:35" outlineLevel="1" x14ac:dyDescent="0.25">
      <c r="A384" s="30" t="s">
        <v>32</v>
      </c>
      <c r="B384" s="35" t="s">
        <v>184</v>
      </c>
      <c r="C384" s="31">
        <f>INDEX('Saturation Data'!$I$2:$W$236,MATCH(LEFT($A$1,2)&amp;$H384&amp;$I384,'Saturation Data'!$B$2:$B$236,0),MATCH(A344,'Saturation Data'!$I$1:$V$1,0))</f>
        <v>0.30880099999999999</v>
      </c>
      <c r="D384" s="32">
        <f>INDEX('UEC Data'!$I$2:$W$236,MATCH(LEFT($A$1,2)&amp;$H384&amp;$I384,'UEC Data'!$B$2:$B$236,0),MATCH(A344,'UEC Data'!$I$1:$V$1,0))</f>
        <v>9.4342237156475731E-2</v>
      </c>
      <c r="E384" s="33">
        <f t="shared" si="31"/>
        <v>2.9132977176156861E-2</v>
      </c>
      <c r="F384" s="34">
        <f>E384*C345</f>
        <v>0.52591126724849524</v>
      </c>
      <c r="G384" s="21"/>
      <c r="H384" s="30" t="s">
        <v>32</v>
      </c>
      <c r="I384" s="35" t="s">
        <v>184</v>
      </c>
      <c r="J384" s="31">
        <f>INDEX('Saturation Data'!$I$2:$W$236,MATCH(LEFT($H$1,2)&amp;$H384&amp;$I384,'Saturation Data'!$B$2:$B$236,0),MATCH(H344,'Saturation Data'!$I$1:$V$1,0))</f>
        <v>0.49131464625715887</v>
      </c>
      <c r="K384" s="32">
        <f>INDEX('UEC Data'!$I$2:$W$236,MATCH(LEFT($H$1,2)&amp;$H384&amp;$I384,'UEC Data'!$B$2:$B$236,0),MATCH(H344,'UEC Data'!$I$1:$V$1,0))</f>
        <v>0.11006594334922168</v>
      </c>
      <c r="L384" s="33">
        <f t="shared" si="32"/>
        <v>5.4077010021583334E-2</v>
      </c>
      <c r="M384" s="34">
        <f>L384*J345</f>
        <v>0.14290108057461995</v>
      </c>
      <c r="N384" s="21"/>
      <c r="O384" s="30" t="s">
        <v>32</v>
      </c>
      <c r="P384" s="35" t="s">
        <v>184</v>
      </c>
      <c r="Q384" s="31">
        <f>INDEX('Saturation Data'!$I$2:$W$236,MATCH(LEFT($O$1,2)&amp;$H384&amp;$I384,'Saturation Data'!$B$2:$B$236,0),MATCH(O344,'Saturation Data'!$I$1:$V$1,0))</f>
        <v>0.30880099999999999</v>
      </c>
      <c r="R384" s="32">
        <f>INDEX('UEC Data'!$I$2:$W$236,MATCH(LEFT($O$1,2)&amp;$H384&amp;$I384,'UEC Data'!$B$2:$B$236,0),MATCH(O344,'UEC Data'!$I$1:$V$1,0))</f>
        <v>9.4342237156475731E-2</v>
      </c>
      <c r="S384" s="33">
        <f t="shared" si="33"/>
        <v>2.9132977176156861E-2</v>
      </c>
      <c r="T384" s="34">
        <f>S384*Q345</f>
        <v>0.119840239753136</v>
      </c>
      <c r="U384" s="21"/>
      <c r="V384" s="30" t="s">
        <v>32</v>
      </c>
      <c r="W384" s="35" t="s">
        <v>184</v>
      </c>
      <c r="X384" s="31">
        <f>INDEX('Saturation Data'!$I$2:$W$236,MATCH(LEFT($V$1,2)&amp;$H384&amp;$I384,'Saturation Data'!$B$2:$B$236,0),MATCH(V344,'Saturation Data'!$I$1:$V$1,0))</f>
        <v>0.30880099999999999</v>
      </c>
      <c r="Y384" s="32">
        <f>INDEX('UEC Data'!$I$2:$W$236,MATCH(LEFT($V$1,2)&amp;$H384&amp;$I384,'UEC Data'!$B$2:$B$236,0),MATCH(V344,'UEC Data'!$I$1:$V$1,0))</f>
        <v>9.4342237156475731E-2</v>
      </c>
      <c r="Z384" s="33">
        <f t="shared" si="34"/>
        <v>2.9132977176156861E-2</v>
      </c>
      <c r="AA384" s="34">
        <f>Z384*X345</f>
        <v>2.3375568894507703E-2</v>
      </c>
      <c r="AB384" s="21"/>
      <c r="AC384" s="30" t="s">
        <v>32</v>
      </c>
      <c r="AD384" s="35" t="s">
        <v>184</v>
      </c>
      <c r="AE384" s="31">
        <f>INDEX('Saturation Data'!$I$2:$W$236,MATCH(LEFT($AC$1,2)&amp;$H384&amp;$I384,'Saturation Data'!$B$2:$B$236,0),MATCH(AC344,'Saturation Data'!$I$1:$V$1,0))</f>
        <v>0.49131464625715887</v>
      </c>
      <c r="AF384" s="32">
        <f>INDEX('UEC Data'!$I$2:$W$236,MATCH(LEFT($AC$1,2)&amp;$H384&amp;$I384,'UEC Data'!$B$2:$B$236,0),MATCH(AC344,'UEC Data'!$I$1:$V$1,0))</f>
        <v>0.141765</v>
      </c>
      <c r="AG384" s="33">
        <f t="shared" si="35"/>
        <v>6.9651220826646126E-2</v>
      </c>
      <c r="AH384" s="34">
        <f>AG384*AE345</f>
        <v>3.9046690754177521E-2</v>
      </c>
      <c r="AI384" s="21"/>
    </row>
    <row r="385" spans="1:35" outlineLevel="1" x14ac:dyDescent="0.25">
      <c r="A385" s="30" t="s">
        <v>38</v>
      </c>
      <c r="B385" s="30" t="s">
        <v>39</v>
      </c>
      <c r="C385" s="31">
        <f>INDEX('Saturation Data'!$I$2:$W$236,MATCH(LEFT($A$1,2)&amp;$H385&amp;$I385,'Saturation Data'!$B$2:$B$236,0),MATCH(A344,'Saturation Data'!$I$1:$V$1,0))</f>
        <v>1</v>
      </c>
      <c r="D385" s="32">
        <f>INDEX('UEC Data'!$I$2:$W$236,MATCH(LEFT($A$1,2)&amp;$H385&amp;$I385,'UEC Data'!$B$2:$B$236,0),MATCH(A344,'UEC Data'!$I$1:$V$1,0))</f>
        <v>0.18465326799071041</v>
      </c>
      <c r="E385" s="33">
        <f t="shared" si="31"/>
        <v>0.18465326799071041</v>
      </c>
      <c r="F385" s="34">
        <f>E385*C345</f>
        <v>3.3333783081410817</v>
      </c>
      <c r="G385" s="21"/>
      <c r="H385" s="30" t="s">
        <v>38</v>
      </c>
      <c r="I385" s="30" t="s">
        <v>39</v>
      </c>
      <c r="J385" s="31">
        <f>INDEX('Saturation Data'!$I$2:$W$236,MATCH(LEFT($H$1,2)&amp;$H385&amp;$I385,'Saturation Data'!$B$2:$B$236,0),MATCH(H344,'Saturation Data'!$I$1:$V$1,0))</f>
        <v>1</v>
      </c>
      <c r="K385" s="32">
        <f>INDEX('UEC Data'!$I$2:$W$236,MATCH(LEFT($H$1,2)&amp;$H385&amp;$I385,'UEC Data'!$B$2:$B$236,0),MATCH(H344,'UEC Data'!$I$1:$V$1,0))</f>
        <v>0.25616969355808472</v>
      </c>
      <c r="L385" s="33">
        <f t="shared" si="32"/>
        <v>0.25616969355808472</v>
      </c>
      <c r="M385" s="34">
        <f>L385*J345</f>
        <v>0.67694064456058001</v>
      </c>
      <c r="N385" s="21"/>
      <c r="O385" s="30" t="s">
        <v>38</v>
      </c>
      <c r="P385" s="30" t="s">
        <v>39</v>
      </c>
      <c r="Q385" s="31">
        <f>INDEX('Saturation Data'!$I$2:$W$236,MATCH(LEFT($O$1,2)&amp;$H385&amp;$I385,'Saturation Data'!$B$2:$B$236,0),MATCH(O344,'Saturation Data'!$I$1:$V$1,0))</f>
        <v>1</v>
      </c>
      <c r="R385" s="32">
        <f>INDEX('UEC Data'!$I$2:$W$236,MATCH(LEFT($O$1,2)&amp;$H385&amp;$I385,'UEC Data'!$B$2:$B$236,0),MATCH(O344,'UEC Data'!$I$1:$V$1,0))</f>
        <v>1.6153839847244882</v>
      </c>
      <c r="S385" s="33">
        <f t="shared" si="33"/>
        <v>1.6153839847244882</v>
      </c>
      <c r="T385" s="34">
        <f>S385*Q345</f>
        <v>6.6449783986099433</v>
      </c>
      <c r="U385" s="21"/>
      <c r="V385" s="30" t="s">
        <v>38</v>
      </c>
      <c r="W385" s="30" t="s">
        <v>39</v>
      </c>
      <c r="X385" s="31">
        <f>INDEX('Saturation Data'!$I$2:$W$236,MATCH(LEFT($V$1,2)&amp;$H385&amp;$I385,'Saturation Data'!$B$2:$B$236,0),MATCH(V344,'Saturation Data'!$I$1:$V$1,0))</f>
        <v>1</v>
      </c>
      <c r="Y385" s="32">
        <f>INDEX('UEC Data'!$I$2:$W$236,MATCH(LEFT($V$1,2)&amp;$H385&amp;$I385,'UEC Data'!$B$2:$B$236,0),MATCH(V344,'UEC Data'!$I$1:$V$1,0))</f>
        <v>1.1783020528560364</v>
      </c>
      <c r="Z385" s="33">
        <f t="shared" si="34"/>
        <v>1.1783020528560364</v>
      </c>
      <c r="AA385" s="34">
        <f>Z385*X345</f>
        <v>0.94543996133764152</v>
      </c>
      <c r="AB385" s="21"/>
      <c r="AC385" s="30" t="s">
        <v>38</v>
      </c>
      <c r="AD385" s="30" t="s">
        <v>39</v>
      </c>
      <c r="AE385" s="31">
        <f>INDEX('Saturation Data'!$I$2:$W$236,MATCH(LEFT($AC$1,2)&amp;$H385&amp;$I385,'Saturation Data'!$B$2:$B$236,0),MATCH(AC344,'Saturation Data'!$I$1:$V$1,0))</f>
        <v>1</v>
      </c>
      <c r="AF385" s="32">
        <f>INDEX('UEC Data'!$I$2:$W$236,MATCH(LEFT($AC$1,2)&amp;$H385&amp;$I385,'UEC Data'!$B$2:$B$236,0),MATCH(AC344,'UEC Data'!$I$1:$V$1,0))</f>
        <v>0.22007835537501935</v>
      </c>
      <c r="AG385" s="33">
        <f t="shared" si="35"/>
        <v>0.22007835537501935</v>
      </c>
      <c r="AH385" s="34">
        <f>AG385*AE345</f>
        <v>0.12337660965633578</v>
      </c>
      <c r="AI385" s="21"/>
    </row>
    <row r="386" spans="1:35" outlineLevel="1" x14ac:dyDescent="0.25">
      <c r="A386" s="30" t="s">
        <v>38</v>
      </c>
      <c r="B386" s="30" t="s">
        <v>40</v>
      </c>
      <c r="C386" s="31">
        <f>INDEX('Saturation Data'!$I$2:$W$236,MATCH(LEFT($A$1,2)&amp;$H386&amp;$I386,'Saturation Data'!$B$2:$B$236,0),MATCH(A344,'Saturation Data'!$I$1:$V$1,0))</f>
        <v>1</v>
      </c>
      <c r="D386" s="32">
        <f>INDEX('UEC Data'!$I$2:$W$236,MATCH(LEFT($A$1,2)&amp;$H386&amp;$I386,'UEC Data'!$B$2:$B$236,0),MATCH(A344,'UEC Data'!$I$1:$V$1,0))</f>
        <v>3.9266978072262204E-2</v>
      </c>
      <c r="E386" s="33">
        <f t="shared" si="31"/>
        <v>3.9266978072262204E-2</v>
      </c>
      <c r="F386" s="34">
        <f>E386*C345</f>
        <v>0.70885121263553963</v>
      </c>
      <c r="G386" s="21"/>
      <c r="H386" s="30" t="s">
        <v>38</v>
      </c>
      <c r="I386" s="30" t="s">
        <v>40</v>
      </c>
      <c r="J386" s="31">
        <f>INDEX('Saturation Data'!$I$2:$W$236,MATCH(LEFT($H$1,2)&amp;$H386&amp;$I386,'Saturation Data'!$B$2:$B$236,0),MATCH(H344,'Saturation Data'!$I$1:$V$1,0))</f>
        <v>1</v>
      </c>
      <c r="K386" s="32">
        <f>INDEX('UEC Data'!$I$2:$W$236,MATCH(LEFT($H$1,2)&amp;$H386&amp;$I386,'UEC Data'!$B$2:$B$236,0),MATCH(H344,'UEC Data'!$I$1:$V$1,0))</f>
        <v>6.4273174755157828E-2</v>
      </c>
      <c r="L386" s="33">
        <f t="shared" si="32"/>
        <v>6.4273174755157828E-2</v>
      </c>
      <c r="M386" s="34">
        <f>L386*J345</f>
        <v>0.16984493263972283</v>
      </c>
      <c r="N386" s="21"/>
      <c r="O386" s="30" t="s">
        <v>38</v>
      </c>
      <c r="P386" s="30" t="s">
        <v>40</v>
      </c>
      <c r="Q386" s="31">
        <f>INDEX('Saturation Data'!$I$2:$W$236,MATCH(LEFT($O$1,2)&amp;$H386&amp;$I386,'Saturation Data'!$B$2:$B$236,0),MATCH(O344,'Saturation Data'!$I$1:$V$1,0))</f>
        <v>1</v>
      </c>
      <c r="R386" s="32">
        <f>INDEX('UEC Data'!$I$2:$W$236,MATCH(LEFT($O$1,2)&amp;$H386&amp;$I386,'UEC Data'!$B$2:$B$236,0),MATCH(O344,'UEC Data'!$I$1:$V$1,0))</f>
        <v>0.34351543407101326</v>
      </c>
      <c r="S386" s="33">
        <f t="shared" si="33"/>
        <v>0.34351543407101326</v>
      </c>
      <c r="T386" s="34">
        <f>S386*Q345</f>
        <v>1.4130712329553763</v>
      </c>
      <c r="U386" s="21"/>
      <c r="V386" s="30" t="s">
        <v>38</v>
      </c>
      <c r="W386" s="30" t="s">
        <v>40</v>
      </c>
      <c r="X386" s="31">
        <f>INDEX('Saturation Data'!$I$2:$W$236,MATCH(LEFT($V$1,2)&amp;$H386&amp;$I386,'Saturation Data'!$B$2:$B$236,0),MATCH(V344,'Saturation Data'!$I$1:$V$1,0))</f>
        <v>1</v>
      </c>
      <c r="Y386" s="32">
        <f>INDEX('UEC Data'!$I$2:$W$236,MATCH(LEFT($V$1,2)&amp;$H386&amp;$I386,'UEC Data'!$B$2:$B$236,0),MATCH(V344,'UEC Data'!$I$1:$V$1,0))</f>
        <v>0.41009546349118736</v>
      </c>
      <c r="Z386" s="33">
        <f t="shared" si="34"/>
        <v>0.41009546349118736</v>
      </c>
      <c r="AA386" s="34">
        <f>Z386*X345</f>
        <v>0.32905029589660029</v>
      </c>
      <c r="AB386" s="21"/>
      <c r="AC386" s="30" t="s">
        <v>38</v>
      </c>
      <c r="AD386" s="30" t="s">
        <v>40</v>
      </c>
      <c r="AE386" s="31">
        <f>INDEX('Saturation Data'!$I$2:$W$236,MATCH(LEFT($AC$1,2)&amp;$H386&amp;$I386,'Saturation Data'!$B$2:$B$236,0),MATCH(AC344,'Saturation Data'!$I$1:$V$1,0))</f>
        <v>1</v>
      </c>
      <c r="AF386" s="32">
        <f>INDEX('UEC Data'!$I$2:$W$236,MATCH(LEFT($AC$1,2)&amp;$H386&amp;$I386,'UEC Data'!$B$2:$B$236,0),MATCH(AC344,'UEC Data'!$I$1:$V$1,0))</f>
        <v>4.6800211275573898E-2</v>
      </c>
      <c r="AG386" s="33">
        <f t="shared" si="35"/>
        <v>4.6800211275573898E-2</v>
      </c>
      <c r="AH386" s="34">
        <f>AG386*AE345</f>
        <v>2.6236343817370809E-2</v>
      </c>
      <c r="AI386" s="21"/>
    </row>
    <row r="387" spans="1:35" outlineLevel="1" x14ac:dyDescent="0.25">
      <c r="A387" s="30" t="s">
        <v>38</v>
      </c>
      <c r="B387" s="30" t="s">
        <v>41</v>
      </c>
      <c r="C387" s="31">
        <f>INDEX('Saturation Data'!$I$2:$W$236,MATCH(LEFT($A$1,2)&amp;$H387&amp;$I387,'Saturation Data'!$B$2:$B$236,0),MATCH(A344,'Saturation Data'!$I$1:$V$1,0))</f>
        <v>1</v>
      </c>
      <c r="D387" s="32">
        <f>INDEX('UEC Data'!$I$2:$W$236,MATCH(LEFT($A$1,2)&amp;$H387&amp;$I387,'UEC Data'!$B$2:$B$236,0),MATCH(A344,'UEC Data'!$I$1:$V$1,0))</f>
        <v>0.70732934118705526</v>
      </c>
      <c r="E387" s="33">
        <f t="shared" si="31"/>
        <v>0.70732934118705526</v>
      </c>
      <c r="F387" s="34">
        <f>E387*C345</f>
        <v>12.768776357336222</v>
      </c>
      <c r="G387" s="21"/>
      <c r="H387" s="30" t="s">
        <v>38</v>
      </c>
      <c r="I387" s="30" t="s">
        <v>41</v>
      </c>
      <c r="J387" s="31">
        <f>INDEX('Saturation Data'!$I$2:$W$236,MATCH(LEFT($H$1,2)&amp;$H387&amp;$I387,'Saturation Data'!$B$2:$B$236,0),MATCH(H344,'Saturation Data'!$I$1:$V$1,0))</f>
        <v>1</v>
      </c>
      <c r="K387" s="32">
        <f>INDEX('UEC Data'!$I$2:$W$236,MATCH(LEFT($H$1,2)&amp;$H387&amp;$I387,'UEC Data'!$B$2:$B$236,0),MATCH(H344,'UEC Data'!$I$1:$V$1,0))</f>
        <v>0.49513053883093872</v>
      </c>
      <c r="L387" s="33">
        <f t="shared" si="32"/>
        <v>0.49513053883093872</v>
      </c>
      <c r="M387" s="34">
        <f>L387*J345</f>
        <v>1.3084060859909821</v>
      </c>
      <c r="N387" s="21"/>
      <c r="O387" s="30" t="s">
        <v>38</v>
      </c>
      <c r="P387" s="30" t="s">
        <v>41</v>
      </c>
      <c r="Q387" s="31">
        <f>INDEX('Saturation Data'!$I$2:$W$236,MATCH(LEFT($O$1,2)&amp;$H387&amp;$I387,'Saturation Data'!$B$2:$B$236,0),MATCH(O344,'Saturation Data'!$I$1:$V$1,0))</f>
        <v>1</v>
      </c>
      <c r="R387" s="32">
        <f>INDEX('UEC Data'!$I$2:$W$236,MATCH(LEFT($O$1,2)&amp;$H387&amp;$I387,'UEC Data'!$B$2:$B$236,0),MATCH(O344,'UEC Data'!$I$1:$V$1,0))</f>
        <v>0.70031954081632786</v>
      </c>
      <c r="S387" s="33">
        <f t="shared" si="33"/>
        <v>0.70031954081632786</v>
      </c>
      <c r="T387" s="34">
        <f>S387*Q345</f>
        <v>2.8808062137886239</v>
      </c>
      <c r="U387" s="21"/>
      <c r="V387" s="30" t="s">
        <v>38</v>
      </c>
      <c r="W387" s="30" t="s">
        <v>41</v>
      </c>
      <c r="X387" s="31">
        <f>INDEX('Saturation Data'!$I$2:$W$236,MATCH(LEFT($V$1,2)&amp;$H387&amp;$I387,'Saturation Data'!$B$2:$B$236,0),MATCH(V344,'Saturation Data'!$I$1:$V$1,0))</f>
        <v>1</v>
      </c>
      <c r="Y387" s="32">
        <f>INDEX('UEC Data'!$I$2:$W$236,MATCH(LEFT($V$1,2)&amp;$H387&amp;$I387,'UEC Data'!$B$2:$B$236,0),MATCH(V344,'UEC Data'!$I$1:$V$1,0))</f>
        <v>0.76795757043166002</v>
      </c>
      <c r="Z387" s="33">
        <f t="shared" si="34"/>
        <v>0.76795757043166002</v>
      </c>
      <c r="AA387" s="34">
        <f>Z387*X345</f>
        <v>0.61618985890586975</v>
      </c>
      <c r="AB387" s="21"/>
      <c r="AC387" s="30" t="s">
        <v>38</v>
      </c>
      <c r="AD387" s="30" t="s">
        <v>41</v>
      </c>
      <c r="AE387" s="31">
        <f>INDEX('Saturation Data'!$I$2:$W$236,MATCH(LEFT($AC$1,2)&amp;$H387&amp;$I387,'Saturation Data'!$B$2:$B$236,0),MATCH(AC344,'Saturation Data'!$I$1:$V$1,0))</f>
        <v>1</v>
      </c>
      <c r="AF387" s="32">
        <f>INDEX('UEC Data'!$I$2:$W$236,MATCH(LEFT($AC$1,2)&amp;$H387&amp;$I387,'UEC Data'!$B$2:$B$236,0),MATCH(AC344,'UEC Data'!$I$1:$V$1,0))</f>
        <v>0.63659640706834986</v>
      </c>
      <c r="AG387" s="33">
        <f t="shared" si="35"/>
        <v>0.63659640706834986</v>
      </c>
      <c r="AH387" s="34">
        <f>AG387*AE345</f>
        <v>0.35687792327265216</v>
      </c>
      <c r="AI387" s="21"/>
    </row>
    <row r="388" spans="1:35" outlineLevel="1" x14ac:dyDescent="0.25">
      <c r="A388" s="30" t="s">
        <v>38</v>
      </c>
      <c r="B388" s="30" t="s">
        <v>42</v>
      </c>
      <c r="C388" s="31">
        <f>INDEX('Saturation Data'!$I$2:$W$236,MATCH(LEFT($A$1,2)&amp;$H388&amp;$I388,'Saturation Data'!$B$2:$B$236,0),MATCH(A344,'Saturation Data'!$I$1:$V$1,0))</f>
        <v>1</v>
      </c>
      <c r="D388" s="32">
        <f>INDEX('UEC Data'!$I$2:$W$236,MATCH(LEFT($A$1,2)&amp;$H388&amp;$I388,'UEC Data'!$B$2:$B$236,0),MATCH(A344,'UEC Data'!$I$1:$V$1,0))</f>
        <v>3.1178981486317973E-2</v>
      </c>
      <c r="E388" s="33">
        <f t="shared" si="31"/>
        <v>3.1178981486317973E-2</v>
      </c>
      <c r="F388" s="34">
        <f>E388*C345</f>
        <v>0.56284593111914671</v>
      </c>
      <c r="G388" s="21"/>
      <c r="H388" s="30" t="s">
        <v>38</v>
      </c>
      <c r="I388" s="30" t="s">
        <v>42</v>
      </c>
      <c r="J388" s="31">
        <f>INDEX('Saturation Data'!$I$2:$W$236,MATCH(LEFT($H$1,2)&amp;$H388&amp;$I388,'Saturation Data'!$B$2:$B$236,0),MATCH(H344,'Saturation Data'!$I$1:$V$1,0))</f>
        <v>1</v>
      </c>
      <c r="K388" s="32">
        <f>INDEX('UEC Data'!$I$2:$W$236,MATCH(LEFT($H$1,2)&amp;$H388&amp;$I388,'UEC Data'!$B$2:$B$236,0),MATCH(H344,'UEC Data'!$I$1:$V$1,0))</f>
        <v>5.3327189302281919E-2</v>
      </c>
      <c r="L388" s="33">
        <f t="shared" si="32"/>
        <v>5.3327189302281919E-2</v>
      </c>
      <c r="M388" s="34">
        <f>L388*J345</f>
        <v>0.14091964352803316</v>
      </c>
      <c r="N388" s="21"/>
      <c r="O388" s="30" t="s">
        <v>38</v>
      </c>
      <c r="P388" s="30" t="s">
        <v>42</v>
      </c>
      <c r="Q388" s="31">
        <f>INDEX('Saturation Data'!$I$2:$W$236,MATCH(LEFT($O$1,2)&amp;$H388&amp;$I388,'Saturation Data'!$B$2:$B$236,0),MATCH(O344,'Saturation Data'!$I$1:$V$1,0))</f>
        <v>1</v>
      </c>
      <c r="R388" s="32">
        <f>INDEX('UEC Data'!$I$2:$W$236,MATCH(LEFT($O$1,2)&amp;$H388&amp;$I388,'UEC Data'!$B$2:$B$236,0),MATCH(O344,'UEC Data'!$I$1:$V$1,0))</f>
        <v>0.27276001070045069</v>
      </c>
      <c r="S388" s="33">
        <f t="shared" si="33"/>
        <v>0.27276001070045069</v>
      </c>
      <c r="T388" s="34">
        <f>S388*Q345</f>
        <v>1.1220145774926944</v>
      </c>
      <c r="U388" s="21"/>
      <c r="V388" s="30" t="s">
        <v>38</v>
      </c>
      <c r="W388" s="30" t="s">
        <v>42</v>
      </c>
      <c r="X388" s="31">
        <f>INDEX('Saturation Data'!$I$2:$W$236,MATCH(LEFT($V$1,2)&amp;$H388&amp;$I388,'Saturation Data'!$B$2:$B$236,0),MATCH(V344,'Saturation Data'!$I$1:$V$1,0))</f>
        <v>1</v>
      </c>
      <c r="Y388" s="32">
        <f>INDEX('UEC Data'!$I$2:$W$236,MATCH(LEFT($V$1,2)&amp;$H388&amp;$I388,'UEC Data'!$B$2:$B$236,0),MATCH(V344,'UEC Data'!$I$1:$V$1,0))</f>
        <v>0.34025452293138225</v>
      </c>
      <c r="Z388" s="33">
        <f t="shared" si="34"/>
        <v>0.34025452293138225</v>
      </c>
      <c r="AA388" s="34">
        <f>Z388*X345</f>
        <v>0.2730116800063892</v>
      </c>
      <c r="AB388" s="21"/>
      <c r="AC388" s="30" t="s">
        <v>38</v>
      </c>
      <c r="AD388" s="30" t="s">
        <v>42</v>
      </c>
      <c r="AE388" s="31">
        <f>INDEX('Saturation Data'!$I$2:$W$236,MATCH(LEFT($AC$1,2)&amp;$H388&amp;$I388,'Saturation Data'!$B$2:$B$236,0),MATCH(AC344,'Saturation Data'!$I$1:$V$1,0))</f>
        <v>1</v>
      </c>
      <c r="AF388" s="32">
        <f>INDEX('UEC Data'!$I$2:$W$236,MATCH(LEFT($AC$1,2)&amp;$H388&amp;$I388,'UEC Data'!$B$2:$B$236,0),MATCH(AC344,'UEC Data'!$I$1:$V$1,0))</f>
        <v>3.7160560668345395E-2</v>
      </c>
      <c r="AG388" s="33">
        <f t="shared" si="35"/>
        <v>3.7160560668345395E-2</v>
      </c>
      <c r="AH388" s="34">
        <f>AG388*AE345</f>
        <v>2.0832325743149565E-2</v>
      </c>
      <c r="AI388" s="21"/>
    </row>
    <row r="389" spans="1:35" outlineLevel="1" x14ac:dyDescent="0.25">
      <c r="A389" s="30" t="s">
        <v>38</v>
      </c>
      <c r="B389" s="30" t="s">
        <v>43</v>
      </c>
      <c r="C389" s="31">
        <f>INDEX('Saturation Data'!$I$2:$W$236,MATCH(LEFT($A$1,2)&amp;$H389&amp;$I389,'Saturation Data'!$B$2:$B$236,0),MATCH(A344,'Saturation Data'!$I$1:$V$1,0))</f>
        <v>1</v>
      </c>
      <c r="D389" s="32">
        <f>INDEX('UEC Data'!$I$2:$W$236,MATCH(LEFT($A$1,2)&amp;$H389&amp;$I389,'UEC Data'!$B$2:$B$236,0),MATCH(A344,'UEC Data'!$I$1:$V$1,0))</f>
        <v>4.6086836734693964E-2</v>
      </c>
      <c r="E389" s="33">
        <f t="shared" si="31"/>
        <v>4.6086836734693964E-2</v>
      </c>
      <c r="F389" s="34">
        <f>E389*C345</f>
        <v>0.83196394807373264</v>
      </c>
      <c r="G389" s="21"/>
      <c r="H389" s="30" t="s">
        <v>38</v>
      </c>
      <c r="I389" s="30" t="s">
        <v>43</v>
      </c>
      <c r="J389" s="31">
        <f>INDEX('Saturation Data'!$I$2:$W$236,MATCH(LEFT($H$1,2)&amp;$H389&amp;$I389,'Saturation Data'!$B$2:$B$236,0),MATCH(H344,'Saturation Data'!$I$1:$V$1,0))</f>
        <v>1</v>
      </c>
      <c r="K389" s="32">
        <f>INDEX('UEC Data'!$I$2:$W$236,MATCH(LEFT($H$1,2)&amp;$H389&amp;$I389,'UEC Data'!$B$2:$B$236,0),MATCH(H344,'UEC Data'!$I$1:$V$1,0))</f>
        <v>8.2989702380952532E-2</v>
      </c>
      <c r="L389" s="33">
        <f t="shared" si="32"/>
        <v>8.2989702380952532E-2</v>
      </c>
      <c r="M389" s="34">
        <f>L389*J345</f>
        <v>0.21930425040272955</v>
      </c>
      <c r="N389" s="21"/>
      <c r="O389" s="30" t="s">
        <v>38</v>
      </c>
      <c r="P389" s="30" t="s">
        <v>43</v>
      </c>
      <c r="Q389" s="31">
        <f>INDEX('Saturation Data'!$I$2:$W$236,MATCH(LEFT($O$1,2)&amp;$H389&amp;$I389,'Saturation Data'!$B$2:$B$236,0),MATCH(O344,'Saturation Data'!$I$1:$V$1,0))</f>
        <v>1</v>
      </c>
      <c r="R389" s="32">
        <f>INDEX('UEC Data'!$I$2:$W$236,MATCH(LEFT($O$1,2)&amp;$H389&amp;$I389,'UEC Data'!$B$2:$B$236,0),MATCH(O344,'UEC Data'!$I$1:$V$1,0))</f>
        <v>0.40576454081632735</v>
      </c>
      <c r="S389" s="33">
        <f t="shared" si="33"/>
        <v>0.40576454081632735</v>
      </c>
      <c r="T389" s="34">
        <f>S389*Q345</f>
        <v>1.6691366474740956</v>
      </c>
      <c r="U389" s="21"/>
      <c r="V389" s="30" t="s">
        <v>38</v>
      </c>
      <c r="W389" s="30" t="s">
        <v>43</v>
      </c>
      <c r="X389" s="31">
        <f>INDEX('Saturation Data'!$I$2:$W$236,MATCH(LEFT($V$1,2)&amp;$H389&amp;$I389,'Saturation Data'!$B$2:$B$236,0),MATCH(V344,'Saturation Data'!$I$1:$V$1,0))</f>
        <v>1</v>
      </c>
      <c r="Y389" s="32">
        <f>INDEX('UEC Data'!$I$2:$W$236,MATCH(LEFT($V$1,2)&amp;$H389&amp;$I389,'UEC Data'!$B$2:$B$236,0),MATCH(V344,'UEC Data'!$I$1:$V$1,0))</f>
        <v>0.53100051020408268</v>
      </c>
      <c r="Z389" s="33">
        <f t="shared" si="34"/>
        <v>0.53100051020408268</v>
      </c>
      <c r="AA389" s="34">
        <f>Z389*X345</f>
        <v>0.42606146753353163</v>
      </c>
      <c r="AB389" s="21"/>
      <c r="AC389" s="30" t="s">
        <v>38</v>
      </c>
      <c r="AD389" s="30" t="s">
        <v>43</v>
      </c>
      <c r="AE389" s="31">
        <f>INDEX('Saturation Data'!$I$2:$W$236,MATCH(LEFT($AC$1,2)&amp;$H389&amp;$I389,'Saturation Data'!$B$2:$B$236,0),MATCH(AC344,'Saturation Data'!$I$1:$V$1,0))</f>
        <v>1</v>
      </c>
      <c r="AF389" s="32">
        <f>INDEX('UEC Data'!$I$2:$W$236,MATCH(LEFT($AC$1,2)&amp;$H389&amp;$I389,'UEC Data'!$B$2:$B$236,0),MATCH(AC344,'UEC Data'!$I$1:$V$1,0))</f>
        <v>5.6105714285714391E-2</v>
      </c>
      <c r="AG389" s="33">
        <f t="shared" si="35"/>
        <v>5.6105714285714391E-2</v>
      </c>
      <c r="AH389" s="34">
        <f>AG389*AE345</f>
        <v>3.1453037710696213E-2</v>
      </c>
      <c r="AI389" s="21"/>
    </row>
    <row r="390" spans="1:35" outlineLevel="1" x14ac:dyDescent="0.25">
      <c r="A390" s="30" t="s">
        <v>38</v>
      </c>
      <c r="B390" s="30" t="s">
        <v>44</v>
      </c>
      <c r="C390" s="31">
        <f>INDEX('Saturation Data'!$I$2:$W$236,MATCH(LEFT($A$1,2)&amp;$H390&amp;$I390,'Saturation Data'!$B$2:$B$236,0),MATCH(A344,'Saturation Data'!$I$1:$V$1,0))</f>
        <v>1</v>
      </c>
      <c r="D390" s="32">
        <f>INDEX('UEC Data'!$I$2:$W$236,MATCH(LEFT($A$1,2)&amp;$H390&amp;$I390,'UEC Data'!$B$2:$B$236,0),MATCH(A344,'UEC Data'!$I$1:$V$1,0))</f>
        <v>4.186800675242057E-2</v>
      </c>
      <c r="E390" s="33">
        <f t="shared" si="31"/>
        <v>4.186800675242057E-2</v>
      </c>
      <c r="F390" s="34">
        <f>E390*C345</f>
        <v>0.75580522907747394</v>
      </c>
      <c r="G390" s="21"/>
      <c r="H390" s="30" t="s">
        <v>38</v>
      </c>
      <c r="I390" s="30" t="s">
        <v>44</v>
      </c>
      <c r="J390" s="31">
        <f>INDEX('Saturation Data'!$I$2:$W$236,MATCH(LEFT($H$1,2)&amp;$H390&amp;$I390,'Saturation Data'!$B$2:$B$236,0),MATCH(H344,'Saturation Data'!$I$1:$V$1,0))</f>
        <v>1</v>
      </c>
      <c r="K390" s="32">
        <f>INDEX('UEC Data'!$I$2:$W$236,MATCH(LEFT($H$1,2)&amp;$H390&amp;$I390,'UEC Data'!$B$2:$B$236,0),MATCH(H344,'UEC Data'!$I$1:$V$1,0))</f>
        <v>7.3269011816736007E-2</v>
      </c>
      <c r="L390" s="33">
        <f t="shared" si="32"/>
        <v>7.3269011816736007E-2</v>
      </c>
      <c r="M390" s="34">
        <f>L390*J345</f>
        <v>0.1936168615289062</v>
      </c>
      <c r="N390" s="21"/>
      <c r="O390" s="30" t="s">
        <v>38</v>
      </c>
      <c r="P390" s="30" t="s">
        <v>44</v>
      </c>
      <c r="Q390" s="31">
        <f>INDEX('Saturation Data'!$I$2:$W$236,MATCH(LEFT($O$1,2)&amp;$H390&amp;$I390,'Saturation Data'!$B$2:$B$236,0),MATCH(O344,'Saturation Data'!$I$1:$V$1,0))</f>
        <v>1</v>
      </c>
      <c r="R390" s="32">
        <f>INDEX('UEC Data'!$I$2:$W$236,MATCH(LEFT($O$1,2)&amp;$H390&amp;$I390,'UEC Data'!$B$2:$B$236,0),MATCH(O344,'UEC Data'!$I$1:$V$1,0))</f>
        <v>0.35238905683287314</v>
      </c>
      <c r="S390" s="33">
        <f t="shared" si="33"/>
        <v>0.35238905683287314</v>
      </c>
      <c r="T390" s="34">
        <f>S390*Q345</f>
        <v>1.4495734096066009</v>
      </c>
      <c r="U390" s="21"/>
      <c r="V390" s="30" t="s">
        <v>38</v>
      </c>
      <c r="W390" s="30" t="s">
        <v>44</v>
      </c>
      <c r="X390" s="31">
        <f>INDEX('Saturation Data'!$I$2:$W$236,MATCH(LEFT($V$1,2)&amp;$H390&amp;$I390,'Saturation Data'!$B$2:$B$236,0),MATCH(V344,'Saturation Data'!$I$1:$V$1,0))</f>
        <v>1</v>
      </c>
      <c r="Y390" s="32">
        <f>INDEX('UEC Data'!$I$2:$W$236,MATCH(LEFT($V$1,2)&amp;$H390&amp;$I390,'UEC Data'!$B$2:$B$236,0),MATCH(V344,'UEC Data'!$I$1:$V$1,0))</f>
        <v>0.46403707483932805</v>
      </c>
      <c r="Z390" s="33">
        <f t="shared" si="34"/>
        <v>0.46403707483932805</v>
      </c>
      <c r="AA390" s="34">
        <f>Z390*X345</f>
        <v>0.37233168951198353</v>
      </c>
      <c r="AB390" s="21"/>
      <c r="AC390" s="30" t="s">
        <v>38</v>
      </c>
      <c r="AD390" s="30" t="s">
        <v>44</v>
      </c>
      <c r="AE390" s="31">
        <f>INDEX('Saturation Data'!$I$2:$W$236,MATCH(LEFT($AC$1,2)&amp;$H390&amp;$I390,'Saturation Data'!$B$2:$B$236,0),MATCH(AC344,'Saturation Data'!$I$1:$V$1,0))</f>
        <v>1</v>
      </c>
      <c r="AF390" s="32">
        <f>INDEX('UEC Data'!$I$2:$W$236,MATCH(LEFT($AC$1,2)&amp;$H390&amp;$I390,'UEC Data'!$B$2:$B$236,0),MATCH(AC344,'UEC Data'!$I$1:$V$1,0))</f>
        <v>4.8846007877823998E-2</v>
      </c>
      <c r="AG390" s="33">
        <f t="shared" si="35"/>
        <v>4.8846007877823998E-2</v>
      </c>
      <c r="AH390" s="34">
        <f>AG390*AE345</f>
        <v>2.7383223747484638E-2</v>
      </c>
      <c r="AI390" s="21"/>
    </row>
    <row r="391" spans="1:35" outlineLevel="1" x14ac:dyDescent="0.25">
      <c r="A391" s="30" t="s">
        <v>45</v>
      </c>
      <c r="B391" s="30" t="s">
        <v>46</v>
      </c>
      <c r="C391" s="31">
        <f>INDEX('Saturation Data'!$I$2:$W$236,MATCH(LEFT($A$1,2)&amp;$H391&amp;$I391,'Saturation Data'!$B$2:$B$236,0),MATCH(A344,'Saturation Data'!$I$1:$V$1,0))</f>
        <v>0.74104394863625245</v>
      </c>
      <c r="D391" s="32">
        <f>INDEX('UEC Data'!$I$2:$W$236,MATCH(LEFT($A$1,2)&amp;$H391&amp;$I391,'UEC Data'!$B$2:$B$236,0),MATCH(A344,'UEC Data'!$I$1:$V$1,0))</f>
        <v>1.8124285714285715</v>
      </c>
      <c r="E391" s="33">
        <f t="shared" si="31"/>
        <v>1.3430892251925908</v>
      </c>
      <c r="F391" s="34">
        <f>E391*C345</f>
        <v>24.245574085264639</v>
      </c>
      <c r="G391" s="21"/>
      <c r="H391" s="30" t="s">
        <v>45</v>
      </c>
      <c r="I391" s="30" t="s">
        <v>46</v>
      </c>
      <c r="J391" s="31">
        <f>INDEX('Saturation Data'!$I$2:$W$236,MATCH(LEFT($H$1,2)&amp;$H391&amp;$I391,'Saturation Data'!$B$2:$B$236,0),MATCH(H344,'Saturation Data'!$I$1:$V$1,0))</f>
        <v>0.74104394863625245</v>
      </c>
      <c r="K391" s="32">
        <f>INDEX('UEC Data'!$I$2:$W$236,MATCH(LEFT($H$1,2)&amp;$H391&amp;$I391,'UEC Data'!$B$2:$B$236,0),MATCH(H344,'UEC Data'!$I$1:$V$1,0))</f>
        <v>3.1717499999999998</v>
      </c>
      <c r="L391" s="33">
        <f t="shared" si="32"/>
        <v>2.3504061440870334</v>
      </c>
      <c r="M391" s="34">
        <f>L391*J345</f>
        <v>6.21106044223243</v>
      </c>
      <c r="N391" s="21"/>
      <c r="O391" s="30" t="s">
        <v>45</v>
      </c>
      <c r="P391" s="30" t="s">
        <v>46</v>
      </c>
      <c r="Q391" s="31">
        <f>INDEX('Saturation Data'!$I$2:$W$236,MATCH(LEFT($O$1,2)&amp;$H391&amp;$I391,'Saturation Data'!$B$2:$B$236,0),MATCH(O344,'Saturation Data'!$I$1:$V$1,0))</f>
        <v>0.74104394863625245</v>
      </c>
      <c r="R391" s="32">
        <f>INDEX('UEC Data'!$I$2:$W$236,MATCH(LEFT($O$1,2)&amp;$H391&amp;$I391,'UEC Data'!$B$2:$B$236,0),MATCH(O344,'UEC Data'!$I$1:$V$1,0))</f>
        <v>0.90621428571428575</v>
      </c>
      <c r="S391" s="33">
        <f t="shared" si="33"/>
        <v>0.67154461259629539</v>
      </c>
      <c r="T391" s="34">
        <f>S391*Q345</f>
        <v>2.7624388297785125</v>
      </c>
      <c r="U391" s="21"/>
      <c r="V391" s="30" t="s">
        <v>45</v>
      </c>
      <c r="W391" s="30" t="s">
        <v>46</v>
      </c>
      <c r="X391" s="31">
        <f>INDEX('Saturation Data'!$I$2:$W$236,MATCH(LEFT($V$1,2)&amp;$H391&amp;$I391,'Saturation Data'!$B$2:$B$236,0),MATCH(V344,'Saturation Data'!$I$1:$V$1,0))</f>
        <v>0.74104394863625245</v>
      </c>
      <c r="Y391" s="32">
        <f>INDEX('UEC Data'!$I$2:$W$236,MATCH(LEFT($V$1,2)&amp;$H391&amp;$I391,'UEC Data'!$B$2:$B$236,0),MATCH(V344,'UEC Data'!$I$1:$V$1,0))</f>
        <v>1.2686999999999999</v>
      </c>
      <c r="Z391" s="33">
        <f t="shared" si="34"/>
        <v>0.94016245763481343</v>
      </c>
      <c r="AA391" s="34">
        <f>Z391*X345</f>
        <v>0.75436273359863248</v>
      </c>
      <c r="AB391" s="21"/>
      <c r="AC391" s="30" t="s">
        <v>45</v>
      </c>
      <c r="AD391" s="30" t="s">
        <v>46</v>
      </c>
      <c r="AE391" s="31">
        <f>INDEX('Saturation Data'!$I$2:$W$236,MATCH(LEFT($AC$1,2)&amp;$H391&amp;$I391,'Saturation Data'!$B$2:$B$236,0),MATCH(AC344,'Saturation Data'!$I$1:$V$1,0))</f>
        <v>0.74104394863625245</v>
      </c>
      <c r="AF391" s="32">
        <f>INDEX('UEC Data'!$I$2:$W$236,MATCH(LEFT($AC$1,2)&amp;$H391&amp;$I391,'UEC Data'!$B$2:$B$236,0),MATCH(AC344,'UEC Data'!$I$1:$V$1,0))</f>
        <v>2.1145</v>
      </c>
      <c r="AG391" s="33">
        <f t="shared" si="35"/>
        <v>1.5669374293913558</v>
      </c>
      <c r="AH391" s="34">
        <f>AG391*AE345</f>
        <v>0.87842999032090752</v>
      </c>
      <c r="AI391" s="21"/>
    </row>
    <row r="392" spans="1:35" outlineLevel="1" x14ac:dyDescent="0.25">
      <c r="A392" s="30" t="s">
        <v>45</v>
      </c>
      <c r="B392" s="30" t="s">
        <v>47</v>
      </c>
      <c r="C392" s="31">
        <f>INDEX('Saturation Data'!$I$2:$W$236,MATCH(LEFT($A$1,2)&amp;$H392&amp;$I392,'Saturation Data'!$B$2:$B$236,0),MATCH(A344,'Saturation Data'!$I$1:$V$1,0))</f>
        <v>0</v>
      </c>
      <c r="D392" s="32">
        <f>INDEX('UEC Data'!$I$2:$W$236,MATCH(LEFT($A$1,2)&amp;$H392&amp;$I392,'UEC Data'!$B$2:$B$236,0),MATCH(A344,'UEC Data'!$I$1:$V$1,0))</f>
        <v>3.8104429652626857E-2</v>
      </c>
      <c r="E392" s="33">
        <f t="shared" si="31"/>
        <v>0</v>
      </c>
      <c r="F392" s="34">
        <f>E392*C345</f>
        <v>0</v>
      </c>
      <c r="G392" s="21"/>
      <c r="H392" s="30" t="s">
        <v>45</v>
      </c>
      <c r="I392" s="30" t="s">
        <v>47</v>
      </c>
      <c r="J392" s="31">
        <f>INDEX('Saturation Data'!$I$2:$W$236,MATCH(LEFT($H$1,2)&amp;$H392&amp;$I392,'Saturation Data'!$B$2:$B$236,0),MATCH(H344,'Saturation Data'!$I$1:$V$1,0))</f>
        <v>0</v>
      </c>
      <c r="K392" s="32">
        <f>INDEX('UEC Data'!$I$2:$W$236,MATCH(LEFT($H$1,2)&amp;$H392&amp;$I392,'UEC Data'!$B$2:$B$236,0),MATCH(H344,'UEC Data'!$I$1:$V$1,0))</f>
        <v>5.5568959910080831E-2</v>
      </c>
      <c r="L392" s="33">
        <f t="shared" si="32"/>
        <v>0</v>
      </c>
      <c r="M392" s="34">
        <f>L392*J345</f>
        <v>0</v>
      </c>
      <c r="N392" s="21"/>
      <c r="O392" s="30" t="s">
        <v>45</v>
      </c>
      <c r="P392" s="30" t="s">
        <v>47</v>
      </c>
      <c r="Q392" s="31">
        <f>INDEX('Saturation Data'!$I$2:$W$236,MATCH(LEFT($O$1,2)&amp;$H392&amp;$I392,'Saturation Data'!$B$2:$B$236,0),MATCH(O344,'Saturation Data'!$I$1:$V$1,0))</f>
        <v>0</v>
      </c>
      <c r="R392" s="32">
        <f>INDEX('UEC Data'!$I$2:$W$236,MATCH(LEFT($O$1,2)&amp;$H392&amp;$I392,'UEC Data'!$B$2:$B$236,0),MATCH(O344,'UEC Data'!$I$1:$V$1,0))</f>
        <v>1.9052214826313429E-2</v>
      </c>
      <c r="S392" s="33">
        <f t="shared" si="33"/>
        <v>0</v>
      </c>
      <c r="T392" s="34">
        <f>S392*Q345</f>
        <v>0</v>
      </c>
      <c r="U392" s="21"/>
      <c r="V392" s="30" t="s">
        <v>45</v>
      </c>
      <c r="W392" s="30" t="s">
        <v>47</v>
      </c>
      <c r="X392" s="31">
        <f>INDEX('Saturation Data'!$I$2:$W$236,MATCH(LEFT($V$1,2)&amp;$H392&amp;$I392,'Saturation Data'!$B$2:$B$236,0),MATCH(V344,'Saturation Data'!$I$1:$V$1,0))</f>
        <v>0</v>
      </c>
      <c r="Y392" s="32">
        <f>INDEX('UEC Data'!$I$2:$W$236,MATCH(LEFT($V$1,2)&amp;$H392&amp;$I392,'UEC Data'!$B$2:$B$236,0),MATCH(V344,'UEC Data'!$I$1:$V$1,0))</f>
        <v>2.7450000000000002E-2</v>
      </c>
      <c r="Z392" s="33">
        <f t="shared" si="34"/>
        <v>0</v>
      </c>
      <c r="AA392" s="34">
        <f>Z392*X345</f>
        <v>0</v>
      </c>
      <c r="AB392" s="21"/>
      <c r="AC392" s="30" t="s">
        <v>45</v>
      </c>
      <c r="AD392" s="30" t="s">
        <v>47</v>
      </c>
      <c r="AE392" s="31">
        <f>INDEX('Saturation Data'!$I$2:$W$236,MATCH(LEFT($AC$1,2)&amp;$H392&amp;$I392,'Saturation Data'!$B$2:$B$236,0),MATCH(AC344,'Saturation Data'!$I$1:$V$1,0))</f>
        <v>0</v>
      </c>
      <c r="AF392" s="32">
        <f>INDEX('UEC Data'!$I$2:$W$236,MATCH(LEFT($AC$1,2)&amp;$H392&amp;$I392,'UEC Data'!$B$2:$B$236,0),MATCH(AC344,'UEC Data'!$I$1:$V$1,0))</f>
        <v>4.4455167928064671E-2</v>
      </c>
      <c r="AG392" s="33">
        <f t="shared" si="35"/>
        <v>0</v>
      </c>
      <c r="AH392" s="34">
        <f>AG392*AE345</f>
        <v>0</v>
      </c>
      <c r="AI392" s="21"/>
    </row>
    <row r="393" spans="1:35" outlineLevel="1" x14ac:dyDescent="0.25">
      <c r="A393" s="30" t="s">
        <v>45</v>
      </c>
      <c r="B393" s="30" t="s">
        <v>48</v>
      </c>
      <c r="C393" s="31">
        <f>INDEX('Saturation Data'!$I$2:$W$236,MATCH(LEFT($A$1,2)&amp;$H393&amp;$I393,'Saturation Data'!$B$2:$B$236,0),MATCH(A344,'Saturation Data'!$I$1:$V$1,0))</f>
        <v>0</v>
      </c>
      <c r="D393" s="32">
        <f>INDEX('UEC Data'!$I$2:$W$236,MATCH(LEFT($A$1,2)&amp;$H393&amp;$I393,'UEC Data'!$B$2:$B$236,0),MATCH(A344,'UEC Data'!$I$1:$V$1,0))</f>
        <v>0.2718403361344543</v>
      </c>
      <c r="E393" s="33">
        <f t="shared" si="31"/>
        <v>0</v>
      </c>
      <c r="F393" s="34">
        <f>E393*C345</f>
        <v>0</v>
      </c>
      <c r="G393" s="21"/>
      <c r="H393" s="30" t="s">
        <v>45</v>
      </c>
      <c r="I393" s="30" t="s">
        <v>48</v>
      </c>
      <c r="J393" s="31">
        <f>INDEX('Saturation Data'!$I$2:$W$236,MATCH(LEFT($H$1,2)&amp;$H393&amp;$I393,'Saturation Data'!$B$2:$B$236,0),MATCH(H344,'Saturation Data'!$I$1:$V$1,0))</f>
        <v>0</v>
      </c>
      <c r="K393" s="32">
        <f>INDEX('UEC Data'!$I$2:$W$236,MATCH(LEFT($H$1,2)&amp;$H393&amp;$I393,'UEC Data'!$B$2:$B$236,0),MATCH(H344,'UEC Data'!$I$1:$V$1,0))</f>
        <v>0.39643382352941248</v>
      </c>
      <c r="L393" s="33">
        <f t="shared" si="32"/>
        <v>0</v>
      </c>
      <c r="M393" s="34">
        <f>L393*J345</f>
        <v>0</v>
      </c>
      <c r="N393" s="21"/>
      <c r="O393" s="30" t="s">
        <v>45</v>
      </c>
      <c r="P393" s="30" t="s">
        <v>48</v>
      </c>
      <c r="Q393" s="31">
        <f>INDEX('Saturation Data'!$I$2:$W$236,MATCH(LEFT($O$1,2)&amp;$H393&amp;$I393,'Saturation Data'!$B$2:$B$236,0),MATCH(O344,'Saturation Data'!$I$1:$V$1,0))</f>
        <v>0</v>
      </c>
      <c r="R393" s="32">
        <f>INDEX('UEC Data'!$I$2:$W$236,MATCH(LEFT($O$1,2)&amp;$H393&amp;$I393,'UEC Data'!$B$2:$B$236,0),MATCH(O344,'UEC Data'!$I$1:$V$1,0))</f>
        <v>0.13592016806722715</v>
      </c>
      <c r="S393" s="33">
        <f t="shared" si="33"/>
        <v>0</v>
      </c>
      <c r="T393" s="34">
        <f>S393*Q345</f>
        <v>0</v>
      </c>
      <c r="U393" s="21"/>
      <c r="V393" s="30" t="s">
        <v>45</v>
      </c>
      <c r="W393" s="30" t="s">
        <v>48</v>
      </c>
      <c r="X393" s="31">
        <f>INDEX('Saturation Data'!$I$2:$W$236,MATCH(LEFT($V$1,2)&amp;$H393&amp;$I393,'Saturation Data'!$B$2:$B$236,0),MATCH(V344,'Saturation Data'!$I$1:$V$1,0))</f>
        <v>0</v>
      </c>
      <c r="Y393" s="32">
        <f>INDEX('UEC Data'!$I$2:$W$236,MATCH(LEFT($V$1,2)&amp;$H393&amp;$I393,'UEC Data'!$B$2:$B$236,0),MATCH(V344,'UEC Data'!$I$1:$V$1,0))</f>
        <v>3.5579235714285715E-2</v>
      </c>
      <c r="Z393" s="33">
        <f t="shared" si="34"/>
        <v>0</v>
      </c>
      <c r="AA393" s="34">
        <f>Z393*X345</f>
        <v>0</v>
      </c>
      <c r="AB393" s="21"/>
      <c r="AC393" s="30" t="s">
        <v>45</v>
      </c>
      <c r="AD393" s="30" t="s">
        <v>48</v>
      </c>
      <c r="AE393" s="31">
        <f>INDEX('Saturation Data'!$I$2:$W$236,MATCH(LEFT($AC$1,2)&amp;$H393&amp;$I393,'Saturation Data'!$B$2:$B$236,0),MATCH(AC344,'Saturation Data'!$I$1:$V$1,0))</f>
        <v>0</v>
      </c>
      <c r="AF393" s="32">
        <f>INDEX('UEC Data'!$I$2:$W$236,MATCH(LEFT($AC$1,2)&amp;$H393&amp;$I393,'UEC Data'!$B$2:$B$236,0),MATCH(AC344,'UEC Data'!$I$1:$V$1,0))</f>
        <v>0.31714705882353</v>
      </c>
      <c r="AG393" s="33">
        <f t="shared" si="35"/>
        <v>0</v>
      </c>
      <c r="AH393" s="34">
        <f>AG393*AE345</f>
        <v>0</v>
      </c>
      <c r="AI393" s="21"/>
    </row>
    <row r="394" spans="1:35" outlineLevel="1" x14ac:dyDescent="0.25">
      <c r="A394" s="30" t="s">
        <v>45</v>
      </c>
      <c r="B394" s="30" t="s">
        <v>49</v>
      </c>
      <c r="C394" s="31">
        <f>INDEX('Saturation Data'!$I$2:$W$236,MATCH(LEFT($A$1,2)&amp;$H394&amp;$I394,'Saturation Data'!$B$2:$B$236,0),MATCH(A344,'Saturation Data'!$I$1:$V$1,0))</f>
        <v>0.63</v>
      </c>
      <c r="D394" s="32">
        <f>INDEX('UEC Data'!$I$2:$W$236,MATCH(LEFT($A$1,2)&amp;$H394&amp;$I394,'UEC Data'!$B$2:$B$236,0),MATCH(A344,'UEC Data'!$I$1:$V$1,0))</f>
        <v>2.6382857142857141E-3</v>
      </c>
      <c r="E394" s="33">
        <f t="shared" si="31"/>
        <v>1.66212E-3</v>
      </c>
      <c r="F394" s="34">
        <f>E394*C345</f>
        <v>3.0004747892174791E-2</v>
      </c>
      <c r="G394" s="21"/>
      <c r="H394" s="30" t="s">
        <v>45</v>
      </c>
      <c r="I394" s="30" t="s">
        <v>49</v>
      </c>
      <c r="J394" s="31">
        <f>INDEX('Saturation Data'!$I$2:$W$236,MATCH(LEFT($H$1,2)&amp;$H394&amp;$I394,'Saturation Data'!$B$2:$B$236,0),MATCH(H344,'Saturation Data'!$I$1:$V$1,0))</f>
        <v>0.63</v>
      </c>
      <c r="K394" s="32">
        <f>INDEX('UEC Data'!$I$2:$W$236,MATCH(LEFT($H$1,2)&amp;$H394&amp;$I394,'UEC Data'!$B$2:$B$236,0),MATCH(H344,'UEC Data'!$I$1:$V$1,0))</f>
        <v>3.078E-3</v>
      </c>
      <c r="L394" s="33">
        <f t="shared" si="32"/>
        <v>1.93914E-3</v>
      </c>
      <c r="M394" s="34">
        <f>L394*J345</f>
        <v>5.1242700229703845E-3</v>
      </c>
      <c r="N394" s="21"/>
      <c r="O394" s="30" t="s">
        <v>45</v>
      </c>
      <c r="P394" s="30" t="s">
        <v>49</v>
      </c>
      <c r="Q394" s="31">
        <f>INDEX('Saturation Data'!$I$2:$W$236,MATCH(LEFT($O$1,2)&amp;$H394&amp;$I394,'Saturation Data'!$B$2:$B$236,0),MATCH(O344,'Saturation Data'!$I$1:$V$1,0))</f>
        <v>0.63</v>
      </c>
      <c r="R394" s="32">
        <f>INDEX('UEC Data'!$I$2:$W$236,MATCH(LEFT($O$1,2)&amp;$H394&amp;$I394,'UEC Data'!$B$2:$B$236,0),MATCH(O344,'UEC Data'!$I$1:$V$1,0))</f>
        <v>2.6382857142857141E-3</v>
      </c>
      <c r="S394" s="33">
        <f t="shared" si="33"/>
        <v>1.66212E-3</v>
      </c>
      <c r="T394" s="34">
        <f>S394*Q345</f>
        <v>6.837229785821664E-3</v>
      </c>
      <c r="U394" s="21"/>
      <c r="V394" s="30" t="s">
        <v>45</v>
      </c>
      <c r="W394" s="30" t="s">
        <v>49</v>
      </c>
      <c r="X394" s="31">
        <f>INDEX('Saturation Data'!$I$2:$W$236,MATCH(LEFT($V$1,2)&amp;$H394&amp;$I394,'Saturation Data'!$B$2:$B$236,0),MATCH(V344,'Saturation Data'!$I$1:$V$1,0))</f>
        <v>0.63</v>
      </c>
      <c r="Y394" s="32">
        <f>INDEX('UEC Data'!$I$2:$W$236,MATCH(LEFT($V$1,2)&amp;$H394&amp;$I394,'UEC Data'!$B$2:$B$236,0),MATCH(V344,'UEC Data'!$I$1:$V$1,0))</f>
        <v>2.1639715239914734E-2</v>
      </c>
      <c r="Z394" s="33">
        <f t="shared" si="34"/>
        <v>1.3633020601146283E-2</v>
      </c>
      <c r="AA394" s="34">
        <f>Z394*X345</f>
        <v>1.0938793188742581E-2</v>
      </c>
      <c r="AB394" s="21"/>
      <c r="AC394" s="30" t="s">
        <v>45</v>
      </c>
      <c r="AD394" s="30" t="s">
        <v>49</v>
      </c>
      <c r="AE394" s="31">
        <f>INDEX('Saturation Data'!$I$2:$W$236,MATCH(LEFT($AC$1,2)&amp;$H394&amp;$I394,'Saturation Data'!$B$2:$B$236,0),MATCH(AC344,'Saturation Data'!$I$1:$V$1,0))</f>
        <v>0.63</v>
      </c>
      <c r="AF394" s="32">
        <f>INDEX('UEC Data'!$I$2:$W$236,MATCH(LEFT($AC$1,2)&amp;$H394&amp;$I394,'UEC Data'!$B$2:$B$236,0),MATCH(AC344,'UEC Data'!$I$1:$V$1,0))</f>
        <v>3.078E-3</v>
      </c>
      <c r="AG394" s="33">
        <f t="shared" si="35"/>
        <v>1.93914E-3</v>
      </c>
      <c r="AH394" s="34">
        <f>AG394*AE345</f>
        <v>1.0870879075832239E-3</v>
      </c>
      <c r="AI394" s="21"/>
    </row>
    <row r="395" spans="1:35" outlineLevel="1" x14ac:dyDescent="0.25">
      <c r="A395" s="30" t="s">
        <v>45</v>
      </c>
      <c r="B395" s="30" t="s">
        <v>50</v>
      </c>
      <c r="C395" s="31">
        <f>INDEX('Saturation Data'!$I$2:$W$236,MATCH(LEFT($A$1,2)&amp;$H395&amp;$I395,'Saturation Data'!$B$2:$B$236,0),MATCH(A344,'Saturation Data'!$I$1:$V$1,0))</f>
        <v>0.57999999999999996</v>
      </c>
      <c r="D395" s="32">
        <f>INDEX('UEC Data'!$I$2:$W$236,MATCH(LEFT($A$1,2)&amp;$H395&amp;$I395,'UEC Data'!$B$2:$B$236,0),MATCH(A344,'UEC Data'!$I$1:$V$1,0))</f>
        <v>5.0714431287592864E-2</v>
      </c>
      <c r="E395" s="33">
        <f t="shared" si="31"/>
        <v>2.9414370146803859E-2</v>
      </c>
      <c r="F395" s="34">
        <f>E395*C345</f>
        <v>0.53099099984475384</v>
      </c>
      <c r="G395" s="21"/>
      <c r="H395" s="30" t="s">
        <v>45</v>
      </c>
      <c r="I395" s="30" t="s">
        <v>50</v>
      </c>
      <c r="J395" s="31">
        <f>INDEX('Saturation Data'!$I$2:$W$236,MATCH(LEFT($H$1,2)&amp;$H395&amp;$I395,'Saturation Data'!$B$2:$B$236,0),MATCH(H344,'Saturation Data'!$I$1:$V$1,0))</f>
        <v>0.57999999999999996</v>
      </c>
      <c r="K395" s="32">
        <f>INDEX('UEC Data'!$I$2:$W$236,MATCH(LEFT($H$1,2)&amp;$H395&amp;$I395,'UEC Data'!$B$2:$B$236,0),MATCH(H344,'UEC Data'!$I$1:$V$1,0))</f>
        <v>5.9166836502191671E-2</v>
      </c>
      <c r="L395" s="33">
        <f t="shared" si="32"/>
        <v>3.431676517127117E-2</v>
      </c>
      <c r="M395" s="34">
        <f>L395*J345</f>
        <v>9.0683690219612298E-2</v>
      </c>
      <c r="N395" s="21"/>
      <c r="O395" s="30" t="s">
        <v>45</v>
      </c>
      <c r="P395" s="30" t="s">
        <v>50</v>
      </c>
      <c r="Q395" s="31">
        <f>INDEX('Saturation Data'!$I$2:$W$236,MATCH(LEFT($O$1,2)&amp;$H395&amp;$I395,'Saturation Data'!$B$2:$B$236,0),MATCH(O344,'Saturation Data'!$I$1:$V$1,0))</f>
        <v>0.57999999999999996</v>
      </c>
      <c r="R395" s="32">
        <f>INDEX('UEC Data'!$I$2:$W$236,MATCH(LEFT($O$1,2)&amp;$H395&amp;$I395,'UEC Data'!$B$2:$B$236,0),MATCH(O344,'UEC Data'!$I$1:$V$1,0))</f>
        <v>5.0714431287592864E-2</v>
      </c>
      <c r="S395" s="33">
        <f t="shared" si="33"/>
        <v>2.9414370146803859E-2</v>
      </c>
      <c r="T395" s="34">
        <f>S395*Q345</f>
        <v>0.12099776652643066</v>
      </c>
      <c r="U395" s="21"/>
      <c r="V395" s="30" t="s">
        <v>45</v>
      </c>
      <c r="W395" s="30" t="s">
        <v>50</v>
      </c>
      <c r="X395" s="31">
        <f>INDEX('Saturation Data'!$I$2:$W$236,MATCH(LEFT($V$1,2)&amp;$H395&amp;$I395,'Saturation Data'!$B$2:$B$236,0),MATCH(V344,'Saturation Data'!$I$1:$V$1,0))</f>
        <v>0.57999999999999996</v>
      </c>
      <c r="Y395" s="32">
        <f>INDEX('UEC Data'!$I$2:$W$236,MATCH(LEFT($V$1,2)&amp;$H395&amp;$I395,'UEC Data'!$B$2:$B$236,0),MATCH(V344,'UEC Data'!$I$1:$V$1,0))</f>
        <v>7.0240132449380363E-2</v>
      </c>
      <c r="Z395" s="33">
        <f t="shared" si="34"/>
        <v>4.0739276820640609E-2</v>
      </c>
      <c r="AA395" s="34">
        <f>Z395*X345</f>
        <v>3.2688172110768472E-2</v>
      </c>
      <c r="AB395" s="21"/>
      <c r="AC395" s="30" t="s">
        <v>45</v>
      </c>
      <c r="AD395" s="30" t="s">
        <v>50</v>
      </c>
      <c r="AE395" s="31">
        <f>INDEX('Saturation Data'!$I$2:$W$236,MATCH(LEFT($AC$1,2)&amp;$H395&amp;$I395,'Saturation Data'!$B$2:$B$236,0),MATCH(AC344,'Saturation Data'!$I$1:$V$1,0))</f>
        <v>0.57999999999999996</v>
      </c>
      <c r="AF395" s="32">
        <f>INDEX('UEC Data'!$I$2:$W$236,MATCH(LEFT($AC$1,2)&amp;$H395&amp;$I395,'UEC Data'!$B$2:$B$236,0),MATCH(AC344,'UEC Data'!$I$1:$V$1,0))</f>
        <v>5.9166836502191671E-2</v>
      </c>
      <c r="AG395" s="33">
        <f t="shared" si="35"/>
        <v>3.431676517127117E-2</v>
      </c>
      <c r="AH395" s="34">
        <f>AG395*AE345</f>
        <v>1.923808515375993E-2</v>
      </c>
      <c r="AI395" s="21"/>
    </row>
    <row r="396" spans="1:35" outlineLevel="1" x14ac:dyDescent="0.25">
      <c r="A396" s="30" t="s">
        <v>45</v>
      </c>
      <c r="B396" t="s">
        <v>185</v>
      </c>
      <c r="C396" s="31">
        <f>INDEX('Saturation Data'!$I$2:$W$236,MATCH(LEFT($A$1,2)&amp;$H396&amp;$I396,'Saturation Data'!$B$2:$B$236,0),MATCH(A344,'Saturation Data'!$I$1:$V$1,0))</f>
        <v>1.0669951069894899E-2</v>
      </c>
      <c r="D396" s="32">
        <f>INDEX('UEC Data'!$I$2:$W$236,MATCH(LEFT($A$1,2)&amp;$H396&amp;$I396,'UEC Data'!$B$2:$B$236,0),MATCH(A344,'UEC Data'!$I$1:$V$1,0))</f>
        <v>3.8622864214835018E-2</v>
      </c>
      <c r="E396" s="33">
        <f t="shared" si="31"/>
        <v>4.1210407135148434E-4</v>
      </c>
      <c r="F396" s="34">
        <f>E396*C345</f>
        <v>7.4393417841311692E-3</v>
      </c>
      <c r="G396" s="21"/>
      <c r="H396" s="30" t="s">
        <v>45</v>
      </c>
      <c r="I396" t="s">
        <v>185</v>
      </c>
      <c r="J396" s="31">
        <f>INDEX('Saturation Data'!$I$2:$W$236,MATCH(LEFT($H$1,2)&amp;$H396&amp;$I396,'Saturation Data'!$B$2:$B$236,0),MATCH(H344,'Saturation Data'!$I$1:$V$1,0))</f>
        <v>1.0669951069894899E-2</v>
      </c>
      <c r="K396" s="32">
        <f>INDEX('UEC Data'!$I$2:$W$236,MATCH(LEFT($H$1,2)&amp;$H396&amp;$I396,'UEC Data'!$B$2:$B$236,0),MATCH(H344,'UEC Data'!$I$1:$V$1,0))</f>
        <v>1.1847360586975787E-2</v>
      </c>
      <c r="L396" s="33">
        <f t="shared" si="32"/>
        <v>1.2641075777043297E-4</v>
      </c>
      <c r="M396" s="34">
        <f>L396*J345</f>
        <v>3.3404646215538862E-4</v>
      </c>
      <c r="N396" s="21"/>
      <c r="O396" s="30" t="s">
        <v>45</v>
      </c>
      <c r="P396" t="s">
        <v>185</v>
      </c>
      <c r="Q396" s="31">
        <f>INDEX('Saturation Data'!$I$2:$W$236,MATCH(LEFT($O$1,2)&amp;$H396&amp;$I396,'Saturation Data'!$B$2:$B$236,0),MATCH(O344,'Saturation Data'!$I$1:$V$1,0))</f>
        <v>1.0669951069894899E-2</v>
      </c>
      <c r="R396" s="32">
        <f>INDEX('UEC Data'!$I$2:$W$236,MATCH(LEFT($O$1,2)&amp;$H396&amp;$I396,'UEC Data'!$B$2:$B$236,0),MATCH(O344,'UEC Data'!$I$1:$V$1,0))</f>
        <v>7.4296750780411631E-3</v>
      </c>
      <c r="S396" s="33">
        <f t="shared" si="33"/>
        <v>7.9274269547916783E-5</v>
      </c>
      <c r="T396" s="34">
        <f>S396*Q345</f>
        <v>3.2609943746677255E-4</v>
      </c>
      <c r="U396" s="21"/>
      <c r="V396" s="30" t="s">
        <v>45</v>
      </c>
      <c r="W396" t="s">
        <v>185</v>
      </c>
      <c r="X396" s="31">
        <f>INDEX('Saturation Data'!$I$2:$W$236,MATCH(LEFT($V$1,2)&amp;$H396&amp;$I396,'Saturation Data'!$B$2:$B$236,0),MATCH(V344,'Saturation Data'!$I$1:$V$1,0))</f>
        <v>1.0669951069894899E-2</v>
      </c>
      <c r="Y396" s="32">
        <f>INDEX('UEC Data'!$I$2:$W$236,MATCH(LEFT($V$1,2)&amp;$H396&amp;$I396,'UEC Data'!$B$2:$B$236,0),MATCH(V344,'UEC Data'!$I$1:$V$1,0))</f>
        <v>8.904790112057125E-3</v>
      </c>
      <c r="Z396" s="33">
        <f t="shared" si="34"/>
        <v>9.5013674783333437E-5</v>
      </c>
      <c r="AA396" s="34">
        <f>Z396*X345</f>
        <v>7.6236585344112353E-5</v>
      </c>
      <c r="AB396" s="21"/>
      <c r="AC396" s="30" t="s">
        <v>45</v>
      </c>
      <c r="AD396" t="s">
        <v>185</v>
      </c>
      <c r="AE396" s="31">
        <f>INDEX('Saturation Data'!$I$2:$W$236,MATCH(LEFT($AC$1,2)&amp;$H396&amp;$I396,'Saturation Data'!$B$2:$B$236,0),MATCH(AC344,'Saturation Data'!$I$1:$V$1,0))</f>
        <v>1.0669951069894899E-2</v>
      </c>
      <c r="AF396" s="32">
        <f>INDEX('UEC Data'!$I$2:$W$236,MATCH(LEFT($AC$1,2)&amp;$H396&amp;$I396,'UEC Data'!$B$2:$B$236,0),MATCH(AC344,'UEC Data'!$I$1:$V$1,0))</f>
        <v>4.8682942437265793E-3</v>
      </c>
      <c r="AG396" s="33">
        <f t="shared" si="35"/>
        <v>5.1944461374413591E-5</v>
      </c>
      <c r="AH396" s="34">
        <f>AG396*AE345</f>
        <v>2.9120226402451019E-5</v>
      </c>
      <c r="AI396" s="21"/>
    </row>
    <row r="397" spans="1:35" outlineLevel="1" x14ac:dyDescent="0.25">
      <c r="A397" s="30" t="s">
        <v>45</v>
      </c>
      <c r="B397" s="30" t="s">
        <v>51</v>
      </c>
      <c r="C397" s="31">
        <f>INDEX('Saturation Data'!$I$2:$W$236,MATCH(LEFT($A$1,2)&amp;$H397&amp;$I397,'Saturation Data'!$B$2:$B$236,0),MATCH(A344,'Saturation Data'!$I$1:$V$1,0))</f>
        <v>1</v>
      </c>
      <c r="D397" s="32">
        <f>INDEX('UEC Data'!$I$2:$W$236,MATCH(LEFT($A$1,2)&amp;$H397&amp;$I397,'UEC Data'!$B$2:$B$236,0),MATCH(A344,'UEC Data'!$I$1:$V$1,0))</f>
        <v>2.9308002624011134</v>
      </c>
      <c r="E397" s="33">
        <f t="shared" si="31"/>
        <v>2.9308002624011134</v>
      </c>
      <c r="F397" s="34">
        <f>E397*C345</f>
        <v>52.907084323433402</v>
      </c>
      <c r="G397" s="21"/>
      <c r="H397" s="30" t="s">
        <v>45</v>
      </c>
      <c r="I397" s="30" t="s">
        <v>51</v>
      </c>
      <c r="J397" s="31">
        <f>INDEX('Saturation Data'!$I$2:$W$236,MATCH(LEFT($H$1,2)&amp;$H397&amp;$I397,'Saturation Data'!$B$2:$B$236,0),MATCH(H344,'Saturation Data'!$I$1:$V$1,0))</f>
        <v>1</v>
      </c>
      <c r="K397" s="32">
        <f>INDEX('UEC Data'!$I$2:$W$236,MATCH(LEFT($H$1,2)&amp;$H397&amp;$I397,'UEC Data'!$B$2:$B$236,0),MATCH(H344,'UEC Data'!$I$1:$V$1,0))</f>
        <v>3.2018038457956566</v>
      </c>
      <c r="L397" s="33">
        <f t="shared" si="32"/>
        <v>3.2018038457956566</v>
      </c>
      <c r="M397" s="34">
        <f>L397*J345</f>
        <v>8.4609195140330122</v>
      </c>
      <c r="N397" s="21"/>
      <c r="O397" s="30" t="s">
        <v>45</v>
      </c>
      <c r="P397" s="30" t="s">
        <v>51</v>
      </c>
      <c r="Q397" s="31">
        <f>INDEX('Saturation Data'!$I$2:$W$236,MATCH(LEFT($O$1,2)&amp;$H397&amp;$I397,'Saturation Data'!$B$2:$B$236,0),MATCH(O344,'Saturation Data'!$I$1:$V$1,0))</f>
        <v>1</v>
      </c>
      <c r="R397" s="32">
        <f>INDEX('UEC Data'!$I$2:$W$236,MATCH(LEFT($O$1,2)&amp;$H397&amp;$I397,'UEC Data'!$B$2:$B$236,0),MATCH(O344,'UEC Data'!$I$1:$V$1,0))</f>
        <v>2.9308002624011134</v>
      </c>
      <c r="S397" s="33">
        <f t="shared" si="33"/>
        <v>2.9308002624011134</v>
      </c>
      <c r="T397" s="34">
        <f>S397*Q345</f>
        <v>12.056021737529687</v>
      </c>
      <c r="U397" s="21"/>
      <c r="V397" s="30" t="s">
        <v>45</v>
      </c>
      <c r="W397" s="30" t="s">
        <v>51</v>
      </c>
      <c r="X397" s="31">
        <f>INDEX('Saturation Data'!$I$2:$W$236,MATCH(LEFT($V$1,2)&amp;$H397&amp;$I397,'Saturation Data'!$B$2:$B$236,0),MATCH(V344,'Saturation Data'!$I$1:$V$1,0))</f>
        <v>1</v>
      </c>
      <c r="Y397" s="32">
        <f>INDEX('UEC Data'!$I$2:$W$236,MATCH(LEFT($V$1,2)&amp;$H397&amp;$I397,'UEC Data'!$B$2:$B$236,0),MATCH(V344,'UEC Data'!$I$1:$V$1,0))</f>
        <v>3.0476819081795399</v>
      </c>
      <c r="Z397" s="33">
        <f t="shared" si="34"/>
        <v>3.0476819081795399</v>
      </c>
      <c r="AA397" s="34">
        <f>Z397*X345</f>
        <v>2.4453833874383819</v>
      </c>
      <c r="AB397" s="21"/>
      <c r="AC397" s="30" t="s">
        <v>45</v>
      </c>
      <c r="AD397" s="30" t="s">
        <v>51</v>
      </c>
      <c r="AE397" s="31">
        <f>INDEX('Saturation Data'!$I$2:$W$236,MATCH(LEFT($AC$1,2)&amp;$H397&amp;$I397,'Saturation Data'!$B$2:$B$236,0),MATCH(AC344,'Saturation Data'!$I$1:$V$1,0))</f>
        <v>1</v>
      </c>
      <c r="AF397" s="32">
        <f>INDEX('UEC Data'!$I$2:$W$236,MATCH(LEFT($AC$1,2)&amp;$H397&amp;$I397,'UEC Data'!$B$2:$B$236,0),MATCH(AC344,'UEC Data'!$I$1:$V$1,0))</f>
        <v>3.6020293265201135</v>
      </c>
      <c r="AG397" s="33">
        <f t="shared" si="35"/>
        <v>3.6020293265201135</v>
      </c>
      <c r="AH397" s="34">
        <f>AG397*AE345</f>
        <v>2.0193088294915063</v>
      </c>
      <c r="AI397" s="21"/>
    </row>
    <row r="398" spans="1:35" ht="14.4" outlineLevel="1" thickBot="1" x14ac:dyDescent="0.3">
      <c r="A398" s="30" t="s">
        <v>187</v>
      </c>
      <c r="B398" t="s">
        <v>186</v>
      </c>
      <c r="C398" s="31">
        <f>INDEX('Saturation Data'!$I$2:$W$236,MATCH(LEFT($A$1,2)&amp;$H398&amp;$I398,'Saturation Data'!$B$2:$B$236,0),MATCH(A344,'Saturation Data'!$I$1:$V$1,0))</f>
        <v>1.2539386534627998E-2</v>
      </c>
      <c r="D398" s="32">
        <f>INDEX('UEC Data'!$I$2:$W$236,MATCH(LEFT($A$1,2)&amp;$H398&amp;$I398,'UEC Data'!$B$2:$B$236,0),MATCH(A344,'UEC Data'!$I$1:$V$1,0))</f>
        <v>-12.211104732791547</v>
      </c>
      <c r="E398" s="33">
        <f t="shared" si="31"/>
        <v>-0.15311976225929855</v>
      </c>
      <c r="F398" s="34">
        <f>E398*C345</f>
        <v>-2.7641324717228559</v>
      </c>
      <c r="G398" s="21"/>
      <c r="H398" s="30" t="s">
        <v>187</v>
      </c>
      <c r="I398" t="s">
        <v>186</v>
      </c>
      <c r="J398" s="31">
        <f>INDEX('Saturation Data'!$I$2:$W$236,MATCH(LEFT($H$1,2)&amp;$H398&amp;$I398,'Saturation Data'!$B$2:$B$236,0),MATCH(H344,'Saturation Data'!$I$1:$V$1,0))</f>
        <v>8.6036924179960575E-3</v>
      </c>
      <c r="K398" s="32">
        <f>INDEX('UEC Data'!$I$2:$W$236,MATCH(LEFT($H$1,2)&amp;$H398&amp;$I398,'UEC Data'!$B$2:$B$236,0),MATCH(H344,'UEC Data'!$I$1:$V$1,0))</f>
        <v>-8.2147010466253594</v>
      </c>
      <c r="L398" s="33">
        <f t="shared" si="32"/>
        <v>-7.0676761110954889E-2</v>
      </c>
      <c r="M398" s="34">
        <f>L398*J345</f>
        <v>-0.18676671528693398</v>
      </c>
      <c r="N398" s="21"/>
      <c r="O398" s="30" t="s">
        <v>187</v>
      </c>
      <c r="P398" t="s">
        <v>186</v>
      </c>
      <c r="Q398" s="31">
        <f>INDEX('Saturation Data'!$I$2:$W$236,MATCH(LEFT($O$1,2)&amp;$H398&amp;$I398,'Saturation Data'!$B$2:$B$236,0),MATCH(O344,'Saturation Data'!$I$1:$V$1,0))</f>
        <v>2.3870417732310316E-3</v>
      </c>
      <c r="R398" s="32">
        <f>INDEX('UEC Data'!$I$2:$W$236,MATCH(LEFT($O$1,2)&amp;$H398&amp;$I398,'UEC Data'!$B$2:$B$236,0),MATCH(O344,'UEC Data'!$I$1:$V$1,0))</f>
        <v>-5.2893042715306349</v>
      </c>
      <c r="S398" s="33">
        <f t="shared" si="33"/>
        <v>-1.2625790247472957E-2</v>
      </c>
      <c r="T398" s="34">
        <f>S398*Q345</f>
        <v>-5.1936941466054667E-2</v>
      </c>
      <c r="U398" s="21"/>
      <c r="V398" s="30" t="s">
        <v>187</v>
      </c>
      <c r="W398" t="s">
        <v>186</v>
      </c>
      <c r="X398" s="31">
        <f>INDEX('Saturation Data'!$I$2:$W$236,MATCH(LEFT($V$1,2)&amp;$H398&amp;$I398,'Saturation Data'!$B$2:$B$236,0),MATCH(V344,'Saturation Data'!$I$1:$V$1,0))</f>
        <v>4.7179702243656954E-3</v>
      </c>
      <c r="Y398" s="32">
        <f>INDEX('UEC Data'!$I$2:$W$236,MATCH(LEFT($V$1,2)&amp;$H398&amp;$I398,'UEC Data'!$B$2:$B$236,0),MATCH(V344,'UEC Data'!$I$1:$V$1,0))</f>
        <v>-6.5157281487784182</v>
      </c>
      <c r="Z398" s="33">
        <f t="shared" si="34"/>
        <v>-3.074101139599799E-2</v>
      </c>
      <c r="AA398" s="34">
        <f>Z398*X345</f>
        <v>-2.466581514923603E-2</v>
      </c>
      <c r="AB398" s="21"/>
      <c r="AC398" s="30" t="s">
        <v>187</v>
      </c>
      <c r="AD398" t="s">
        <v>186</v>
      </c>
      <c r="AE398" s="31">
        <f>INDEX('Saturation Data'!$I$2:$W$236,MATCH(LEFT($AC$1,2)&amp;$H398&amp;$I398,'Saturation Data'!$B$2:$B$236,0),MATCH(AC344,'Saturation Data'!$I$1:$V$1,0))</f>
        <v>7.457717405779731E-3</v>
      </c>
      <c r="AF398" s="32">
        <f>INDEX('UEC Data'!$I$2:$W$236,MATCH(LEFT($AC$1,2)&amp;$H398&amp;$I398,'UEC Data'!$B$2:$B$236,0),MATCH(AC344,'UEC Data'!$I$1:$V$1,0))</f>
        <v>-57.904678277214551</v>
      </c>
      <c r="AG398" s="33">
        <f t="shared" si="35"/>
        <v>-0.43183672706405846</v>
      </c>
      <c r="AH398" s="34">
        <f>AG398*AE345</f>
        <v>-0.24208901061380564</v>
      </c>
      <c r="AI398" s="21"/>
    </row>
    <row r="399" spans="1:35" ht="15" outlineLevel="1" thickTop="1" thickBot="1" x14ac:dyDescent="0.3">
      <c r="A399" s="36" t="s">
        <v>52</v>
      </c>
      <c r="B399" s="36"/>
      <c r="C399" s="36"/>
      <c r="D399" s="40"/>
      <c r="E399" s="40">
        <f>SUM(E352:E398)</f>
        <v>22.328036846301547</v>
      </c>
      <c r="F399" s="40">
        <f>SUM(F352:F398)</f>
        <v>403.06783896497683</v>
      </c>
      <c r="G399" s="21"/>
      <c r="H399" s="36" t="s">
        <v>52</v>
      </c>
      <c r="I399" s="36"/>
      <c r="J399" s="36"/>
      <c r="K399" s="40"/>
      <c r="L399" s="40">
        <f>SUM(L352:L398)</f>
        <v>25.883951456826676</v>
      </c>
      <c r="M399" s="40">
        <f>SUM(M352:M398)</f>
        <v>68.399577403507493</v>
      </c>
      <c r="N399" s="21"/>
      <c r="O399" s="36" t="s">
        <v>52</v>
      </c>
      <c r="P399" s="36"/>
      <c r="Q399" s="36"/>
      <c r="R399" s="40"/>
      <c r="S399" s="40">
        <f>SUM(S352:S398)</f>
        <v>23.528620111107571</v>
      </c>
      <c r="T399" s="40">
        <f>SUM(T352:T398)</f>
        <v>96.786382597494381</v>
      </c>
      <c r="U399" s="21"/>
      <c r="V399" s="36" t="s">
        <v>52</v>
      </c>
      <c r="W399" s="36"/>
      <c r="X399" s="36"/>
      <c r="Y399" s="40"/>
      <c r="Z399" s="40">
        <f>SUM(Z352:Z398)</f>
        <v>24.820116189780574</v>
      </c>
      <c r="AA399" s="40">
        <f>SUM(AA352:AA398)</f>
        <v>19.915037603459862</v>
      </c>
      <c r="AB399" s="21"/>
      <c r="AC399" s="36" t="s">
        <v>52</v>
      </c>
      <c r="AD399" s="36"/>
      <c r="AE399" s="36"/>
      <c r="AF399" s="40"/>
      <c r="AG399" s="40">
        <f>SUM(AG352:AG398)</f>
        <v>24.473135706361845</v>
      </c>
      <c r="AH399" s="40">
        <f>SUM(AH352:AH398)</f>
        <v>13.719715898299858</v>
      </c>
      <c r="AI399" s="21"/>
    </row>
    <row r="400" spans="1:35" ht="14.4" outlineLevel="1" thickTop="1" x14ac:dyDescent="0.25">
      <c r="G400" s="21"/>
      <c r="N400" s="21"/>
      <c r="U400" s="21"/>
      <c r="AB400" s="21"/>
      <c r="AI400" s="21"/>
    </row>
    <row r="401" spans="1:35" ht="15.6" thickBot="1" x14ac:dyDescent="0.3">
      <c r="A401" s="95" t="s">
        <v>60</v>
      </c>
      <c r="B401" s="95"/>
      <c r="C401" s="95"/>
      <c r="D401" s="95"/>
      <c r="E401" s="95"/>
      <c r="F401" s="95"/>
      <c r="G401" s="21"/>
      <c r="H401" s="95" t="s">
        <v>60</v>
      </c>
      <c r="I401" s="95"/>
      <c r="J401" s="95"/>
      <c r="K401" s="95"/>
      <c r="L401" s="95"/>
      <c r="M401" s="95"/>
      <c r="N401" s="21"/>
      <c r="O401" s="95" t="s">
        <v>60</v>
      </c>
      <c r="P401" s="95"/>
      <c r="Q401" s="95"/>
      <c r="R401" s="95"/>
      <c r="S401" s="95"/>
      <c r="T401" s="95"/>
      <c r="U401" s="21"/>
      <c r="V401" s="95" t="s">
        <v>60</v>
      </c>
      <c r="W401" s="95"/>
      <c r="X401" s="95"/>
      <c r="Y401" s="95"/>
      <c r="Z401" s="95"/>
      <c r="AA401" s="95"/>
      <c r="AB401" s="21"/>
      <c r="AC401" s="95" t="s">
        <v>60</v>
      </c>
      <c r="AD401" s="95"/>
      <c r="AE401" s="95"/>
      <c r="AF401" s="95"/>
      <c r="AG401" s="95"/>
      <c r="AH401" s="95"/>
      <c r="AI401" s="21"/>
    </row>
    <row r="402" spans="1:35" ht="14.4" outlineLevel="1" thickTop="1" x14ac:dyDescent="0.25">
      <c r="A402" s="1"/>
      <c r="B402" s="22" t="s">
        <v>164</v>
      </c>
      <c r="C402" s="23">
        <f>INDEX('Control Total'!$E:$E,MATCH(LEFT(A1,2)&amp;A401,'Control Total'!$A:$A,0))/1000000</f>
        <v>23.136994755655085</v>
      </c>
      <c r="D402" s="24"/>
      <c r="E402" s="1"/>
      <c r="F402" s="1"/>
      <c r="G402" s="21"/>
      <c r="H402" s="1"/>
      <c r="I402" s="22" t="s">
        <v>164</v>
      </c>
      <c r="J402" s="23">
        <f>INDEX('Control Total'!$E:$E,MATCH(LEFT($H$1,2)&amp;H401,'Control Total'!$A:$A,0))/1000000</f>
        <v>5.2600975007871593</v>
      </c>
      <c r="K402" s="24"/>
      <c r="L402" s="1"/>
      <c r="M402" s="1"/>
      <c r="N402" s="21"/>
      <c r="O402" s="1"/>
      <c r="P402" s="22" t="s">
        <v>164</v>
      </c>
      <c r="Q402" s="23">
        <f>INDEX('Control Total'!$E:$E,MATCH(LEFT(O1,2)&amp;O401,'Control Total'!$A:$A,0))/1000000</f>
        <v>8.5375279436465981</v>
      </c>
      <c r="R402" s="24"/>
      <c r="S402" s="1"/>
      <c r="T402" s="1"/>
      <c r="U402" s="21"/>
      <c r="V402" s="1"/>
      <c r="W402" s="22" t="s">
        <v>164</v>
      </c>
      <c r="X402" s="23">
        <f>INDEX('Control Total'!$E:$E,MATCH(LEFT(V1,2)&amp;V401,'Control Total'!$A:$A,0))/1000000</f>
        <v>8.2342792768808213</v>
      </c>
      <c r="Y402" s="24"/>
      <c r="Z402" s="1"/>
      <c r="AA402" s="1"/>
      <c r="AB402" s="21"/>
      <c r="AC402" s="1"/>
      <c r="AD402" s="22" t="s">
        <v>164</v>
      </c>
      <c r="AE402" s="23">
        <f>INDEX('Control Total'!$E:$E,MATCH(LEFT(AC1,2)&amp;AC401,'Control Total'!$A:$A,0))/1000000</f>
        <v>0.59226955589437691</v>
      </c>
      <c r="AF402" s="24"/>
      <c r="AG402" s="1"/>
      <c r="AH402" s="1"/>
      <c r="AI402" s="21"/>
    </row>
    <row r="403" spans="1:35" outlineLevel="1" x14ac:dyDescent="0.25">
      <c r="A403" s="1"/>
      <c r="B403" s="25" t="s">
        <v>165</v>
      </c>
      <c r="C403" s="23">
        <f>INDEX('Control Total'!$F:$F,MATCH(LEFT(A1,2)&amp;A401,'Control Total'!$A:$A,0))</f>
        <v>12.107957858703479</v>
      </c>
      <c r="D403" s="1"/>
      <c r="E403" s="1"/>
      <c r="F403" s="1"/>
      <c r="G403" s="21"/>
      <c r="H403" s="1"/>
      <c r="I403" s="25" t="s">
        <v>165</v>
      </c>
      <c r="J403" s="23">
        <f>INDEX('Control Total'!$F:$F,MATCH(LEFT($H$1,2)&amp;H401,'Control Total'!$A:$A,0))</f>
        <v>12.853070955915966</v>
      </c>
      <c r="K403" s="1"/>
      <c r="L403" s="1"/>
      <c r="M403" s="1"/>
      <c r="N403" s="21"/>
      <c r="O403" s="1"/>
      <c r="P403" s="25" t="s">
        <v>165</v>
      </c>
      <c r="Q403" s="23">
        <f>INDEX('Control Total'!$F:$F,MATCH(LEFT(O1,2)&amp;O401,'Control Total'!$A:$A,0))</f>
        <v>13.525350947027356</v>
      </c>
      <c r="R403" s="1"/>
      <c r="S403" s="1"/>
      <c r="T403" s="1"/>
      <c r="U403" s="21"/>
      <c r="V403" s="1"/>
      <c r="W403" s="25" t="s">
        <v>165</v>
      </c>
      <c r="X403" s="23">
        <f>INDEX('Control Total'!$F:$F,MATCH(LEFT(V1,2)&amp;V401,'Control Total'!$A:$A,0))</f>
        <v>9.1595599819514977</v>
      </c>
      <c r="Y403" s="1"/>
      <c r="Z403" s="1"/>
      <c r="AA403" s="1"/>
      <c r="AB403" s="21"/>
      <c r="AC403" s="1"/>
      <c r="AD403" s="25" t="s">
        <v>165</v>
      </c>
      <c r="AE403" s="23">
        <f>INDEX('Control Total'!$F:$F,MATCH(LEFT(AC1,2)&amp;AC401,'Control Total'!$A:$A,0))</f>
        <v>10.750959722153203</v>
      </c>
      <c r="AF403" s="1"/>
      <c r="AG403" s="1"/>
      <c r="AH403" s="1"/>
      <c r="AI403" s="21"/>
    </row>
    <row r="404" spans="1:35" outlineLevel="1" x14ac:dyDescent="0.25">
      <c r="A404" s="1"/>
      <c r="B404" s="22" t="s">
        <v>166</v>
      </c>
      <c r="C404" s="23">
        <f>INDEX('Control Total'!$D:$D,MATCH(LEFT(A1,2)&amp;A401,'Control Total'!$A:$A,0))/1000</f>
        <v>280.14175747851516</v>
      </c>
      <c r="D404" s="24"/>
      <c r="E404" s="1"/>
      <c r="F404" s="1"/>
      <c r="G404" s="21"/>
      <c r="H404" s="1"/>
      <c r="I404" s="22" t="s">
        <v>166</v>
      </c>
      <c r="J404" s="23">
        <f>INDEX('Control Total'!$D:$D,MATCH(LEFT($H$1,2)&amp;H401,'Control Total'!$A:$A,0))/1000</f>
        <v>67.608406412653594</v>
      </c>
      <c r="K404" s="24"/>
      <c r="L404" s="1"/>
      <c r="M404" s="1"/>
      <c r="N404" s="21"/>
      <c r="O404" s="1"/>
      <c r="P404" s="22" t="s">
        <v>166</v>
      </c>
      <c r="Q404" s="23">
        <f>INDEX('Control Total'!$D:$D,MATCH(LEFT(O1,2)&amp;O401,'Control Total'!$A:$A,0))/1000</f>
        <v>115.47306165787305</v>
      </c>
      <c r="R404" s="24"/>
      <c r="S404" s="1"/>
      <c r="T404" s="1"/>
      <c r="U404" s="21"/>
      <c r="V404" s="1"/>
      <c r="W404" s="22" t="s">
        <v>166</v>
      </c>
      <c r="X404" s="23">
        <f>INDEX('Control Total'!$D:$D,MATCH(LEFT(V1,2)&amp;V401,'Control Total'!$A:$A,0))/1000</f>
        <v>75.422374944730095</v>
      </c>
      <c r="Y404" s="24"/>
      <c r="Z404" s="1"/>
      <c r="AA404" s="1"/>
      <c r="AB404" s="21"/>
      <c r="AC404" s="1"/>
      <c r="AD404" s="22" t="s">
        <v>166</v>
      </c>
      <c r="AE404" s="23">
        <f>INDEX('Control Total'!$D:$D,MATCH(LEFT(AC1,2)&amp;AC401,'Control Total'!$A:$A,0))/1000</f>
        <v>6.3674661400780117</v>
      </c>
      <c r="AF404" s="24"/>
      <c r="AG404" s="1"/>
      <c r="AH404" s="1"/>
      <c r="AI404" s="21"/>
    </row>
    <row r="405" spans="1:35" outlineLevel="1" x14ac:dyDescent="0.25">
      <c r="A405" s="1"/>
      <c r="B405" s="25"/>
      <c r="C405" s="26"/>
      <c r="D405" s="1"/>
      <c r="E405" s="1"/>
      <c r="F405" s="1"/>
      <c r="G405" s="21"/>
      <c r="H405" s="1"/>
      <c r="I405" s="25"/>
      <c r="J405" s="26"/>
      <c r="K405" s="1"/>
      <c r="L405" s="1"/>
      <c r="M405" s="1"/>
      <c r="N405" s="21"/>
      <c r="O405" s="1"/>
      <c r="P405" s="25"/>
      <c r="Q405" s="26"/>
      <c r="R405" s="1"/>
      <c r="S405" s="1"/>
      <c r="T405" s="1"/>
      <c r="U405" s="21"/>
      <c r="V405" s="1"/>
      <c r="W405" s="25"/>
      <c r="X405" s="26"/>
      <c r="Y405" s="1"/>
      <c r="Z405" s="1"/>
      <c r="AA405" s="1"/>
      <c r="AB405" s="21"/>
      <c r="AC405" s="1"/>
      <c r="AD405" s="25"/>
      <c r="AE405" s="26"/>
      <c r="AF405" s="1"/>
      <c r="AG405" s="1"/>
      <c r="AH405" s="1"/>
      <c r="AI405" s="21"/>
    </row>
    <row r="406" spans="1:35" ht="15.6" customHeight="1" outlineLevel="1" thickBot="1" x14ac:dyDescent="0.3">
      <c r="A406" s="96" t="s">
        <v>174</v>
      </c>
      <c r="B406" s="96"/>
      <c r="C406" s="96"/>
      <c r="D406" s="96"/>
      <c r="E406" s="96"/>
      <c r="F406" s="96"/>
      <c r="G406" s="21"/>
      <c r="H406" s="96" t="s">
        <v>174</v>
      </c>
      <c r="I406" s="96"/>
      <c r="J406" s="96"/>
      <c r="K406" s="96"/>
      <c r="L406" s="96"/>
      <c r="M406" s="96"/>
      <c r="N406" s="21"/>
      <c r="O406" s="96" t="s">
        <v>174</v>
      </c>
      <c r="P406" s="96"/>
      <c r="Q406" s="96"/>
      <c r="R406" s="96"/>
      <c r="S406" s="96"/>
      <c r="T406" s="96"/>
      <c r="U406" s="21"/>
      <c r="V406" s="96" t="s">
        <v>174</v>
      </c>
      <c r="W406" s="96"/>
      <c r="X406" s="96"/>
      <c r="Y406" s="96"/>
      <c r="Z406" s="96"/>
      <c r="AA406" s="96"/>
      <c r="AB406" s="21"/>
      <c r="AC406" s="96" t="s">
        <v>174</v>
      </c>
      <c r="AD406" s="96"/>
      <c r="AE406" s="96"/>
      <c r="AF406" s="96"/>
      <c r="AG406" s="96"/>
      <c r="AH406" s="96"/>
      <c r="AI406" s="21"/>
    </row>
    <row r="407" spans="1:35" ht="14.4" outlineLevel="1" thickTop="1" x14ac:dyDescent="0.25">
      <c r="A407" s="97" t="s">
        <v>1</v>
      </c>
      <c r="B407" s="99" t="s">
        <v>2</v>
      </c>
      <c r="C407" s="99" t="s">
        <v>167</v>
      </c>
      <c r="D407" s="37" t="s">
        <v>168</v>
      </c>
      <c r="E407" s="38" t="s">
        <v>169</v>
      </c>
      <c r="F407" s="37" t="s">
        <v>170</v>
      </c>
      <c r="G407" s="21"/>
      <c r="H407" s="97" t="s">
        <v>1</v>
      </c>
      <c r="I407" s="99" t="s">
        <v>2</v>
      </c>
      <c r="J407" s="99" t="s">
        <v>167</v>
      </c>
      <c r="K407" s="37" t="s">
        <v>168</v>
      </c>
      <c r="L407" s="38" t="s">
        <v>169</v>
      </c>
      <c r="M407" s="37" t="s">
        <v>170</v>
      </c>
      <c r="N407" s="21"/>
      <c r="O407" s="97" t="s">
        <v>1</v>
      </c>
      <c r="P407" s="99" t="s">
        <v>2</v>
      </c>
      <c r="Q407" s="99" t="s">
        <v>167</v>
      </c>
      <c r="R407" s="37" t="s">
        <v>168</v>
      </c>
      <c r="S407" s="38" t="s">
        <v>169</v>
      </c>
      <c r="T407" s="37" t="s">
        <v>170</v>
      </c>
      <c r="U407" s="21"/>
      <c r="V407" s="97" t="s">
        <v>1</v>
      </c>
      <c r="W407" s="99" t="s">
        <v>2</v>
      </c>
      <c r="X407" s="99" t="s">
        <v>167</v>
      </c>
      <c r="Y407" s="37" t="s">
        <v>168</v>
      </c>
      <c r="Z407" s="38" t="s">
        <v>169</v>
      </c>
      <c r="AA407" s="37" t="s">
        <v>170</v>
      </c>
      <c r="AB407" s="21"/>
      <c r="AC407" s="97" t="s">
        <v>1</v>
      </c>
      <c r="AD407" s="99" t="s">
        <v>2</v>
      </c>
      <c r="AE407" s="99" t="s">
        <v>167</v>
      </c>
      <c r="AF407" s="37" t="s">
        <v>168</v>
      </c>
      <c r="AG407" s="38" t="s">
        <v>169</v>
      </c>
      <c r="AH407" s="37" t="s">
        <v>170</v>
      </c>
      <c r="AI407" s="21"/>
    </row>
    <row r="408" spans="1:35" ht="14.4" outlineLevel="1" thickBot="1" x14ac:dyDescent="0.3">
      <c r="A408" s="98"/>
      <c r="B408" s="100"/>
      <c r="C408" s="100"/>
      <c r="D408" s="39" t="s">
        <v>171</v>
      </c>
      <c r="E408" s="39" t="s">
        <v>172</v>
      </c>
      <c r="F408" s="39" t="s">
        <v>173</v>
      </c>
      <c r="G408" s="21"/>
      <c r="H408" s="98"/>
      <c r="I408" s="100"/>
      <c r="J408" s="100"/>
      <c r="K408" s="39" t="s">
        <v>171</v>
      </c>
      <c r="L408" s="39" t="s">
        <v>172</v>
      </c>
      <c r="M408" s="39" t="s">
        <v>173</v>
      </c>
      <c r="N408" s="21"/>
      <c r="O408" s="98"/>
      <c r="P408" s="100"/>
      <c r="Q408" s="100"/>
      <c r="R408" s="39" t="s">
        <v>171</v>
      </c>
      <c r="S408" s="39" t="s">
        <v>172</v>
      </c>
      <c r="T408" s="39" t="s">
        <v>173</v>
      </c>
      <c r="U408" s="21"/>
      <c r="V408" s="98"/>
      <c r="W408" s="100"/>
      <c r="X408" s="100"/>
      <c r="Y408" s="39" t="s">
        <v>171</v>
      </c>
      <c r="Z408" s="39" t="s">
        <v>172</v>
      </c>
      <c r="AA408" s="39" t="s">
        <v>173</v>
      </c>
      <c r="AB408" s="21"/>
      <c r="AC408" s="98"/>
      <c r="AD408" s="100"/>
      <c r="AE408" s="100"/>
      <c r="AF408" s="39" t="s">
        <v>171</v>
      </c>
      <c r="AG408" s="39" t="s">
        <v>172</v>
      </c>
      <c r="AH408" s="39" t="s">
        <v>173</v>
      </c>
      <c r="AI408" s="21"/>
    </row>
    <row r="409" spans="1:35" ht="14.4" outlineLevel="1" thickTop="1" x14ac:dyDescent="0.25">
      <c r="A409" s="30" t="s">
        <v>3</v>
      </c>
      <c r="B409" t="s">
        <v>4</v>
      </c>
      <c r="C409" s="31">
        <f>INDEX('Saturation Data'!$I$2:$W$236,MATCH(LEFT($A$1,2)&amp;$H409&amp;$I409,'Saturation Data'!$B$2:$B$236,0),MATCH(A401,'Saturation Data'!$I$1:$V$1,0))</f>
        <v>0</v>
      </c>
      <c r="D409" s="32">
        <f>INDEX('UEC Data'!$I$2:$W$236,MATCH(LEFT($A$1,2)&amp;$H409&amp;$I409,'UEC Data'!$B$2:$B$236,0),MATCH(A401,'UEC Data'!$I$1:$V$1,0))</f>
        <v>2.0060826593271046</v>
      </c>
      <c r="E409" s="33">
        <f>C409*D409</f>
        <v>0</v>
      </c>
      <c r="F409" s="34">
        <f>E409*C402</f>
        <v>0</v>
      </c>
      <c r="G409" s="21"/>
      <c r="H409" s="30" t="s">
        <v>3</v>
      </c>
      <c r="I409" t="s">
        <v>4</v>
      </c>
      <c r="J409" s="31">
        <f>INDEX('Saturation Data'!$I$2:$W$236,MATCH(LEFT($H$1,2)&amp;$H409&amp;$I409,'Saturation Data'!$B$2:$B$236,0),MATCH(H401,'Saturation Data'!$I$1:$V$1,0))</f>
        <v>4.2947851605607643E-2</v>
      </c>
      <c r="K409" s="32">
        <f>INDEX('UEC Data'!$I$2:$W$236,MATCH(LEFT($H$1,2)&amp;$H409&amp;$I409,'UEC Data'!$B$2:$B$236,0),MATCH(H401,'UEC Data'!$I$1:$V$1,0))</f>
        <v>2.8660698074113307</v>
      </c>
      <c r="L409" s="33">
        <f>J409*K409</f>
        <v>0.1230915407800143</v>
      </c>
      <c r="M409" s="34">
        <f>L409*J402</f>
        <v>0.64747350602499398</v>
      </c>
      <c r="N409" s="21"/>
      <c r="O409" s="30" t="s">
        <v>3</v>
      </c>
      <c r="P409" t="s">
        <v>4</v>
      </c>
      <c r="Q409" s="31">
        <f>INDEX('Saturation Data'!$I$2:$W$236,MATCH(LEFT($O$1,2)&amp;$H409&amp;$I409,'Saturation Data'!$B$2:$B$236,0),MATCH(O401,'Saturation Data'!$I$1:$V$1,0))</f>
        <v>0</v>
      </c>
      <c r="R409" s="32">
        <f>INDEX('UEC Data'!$I$2:$W$236,MATCH(LEFT($O$1,2)&amp;$H409&amp;$I409,'UEC Data'!$B$2:$B$236,0),MATCH(O401,'UEC Data'!$I$1:$V$1,0))</f>
        <v>2.0373146192785812</v>
      </c>
      <c r="S409" s="33">
        <f>Q409*R409</f>
        <v>0</v>
      </c>
      <c r="T409" s="34">
        <f>S409*Q402</f>
        <v>0</v>
      </c>
      <c r="U409" s="21"/>
      <c r="V409" s="30" t="s">
        <v>3</v>
      </c>
      <c r="W409" t="s">
        <v>4</v>
      </c>
      <c r="X409" s="31">
        <f>INDEX('Saturation Data'!$I$2:$W$236,MATCH(LEFT($V$1,2)&amp;$H409&amp;$I409,'Saturation Data'!$B$2:$B$236,0),MATCH(V401,'Saturation Data'!$I$1:$V$1,0))</f>
        <v>0</v>
      </c>
      <c r="Y409" s="32">
        <f>INDEX('UEC Data'!$I$2:$W$236,MATCH(LEFT($V$1,2)&amp;$H409&amp;$I409,'UEC Data'!$B$2:$B$236,0),MATCH(V401,'UEC Data'!$I$1:$V$1,0))</f>
        <v>2.0278905937435683</v>
      </c>
      <c r="Z409" s="33">
        <f>X409*Y409</f>
        <v>0</v>
      </c>
      <c r="AA409" s="34">
        <f>Z409*X402</f>
        <v>0</v>
      </c>
      <c r="AB409" s="21"/>
      <c r="AC409" s="30" t="s">
        <v>3</v>
      </c>
      <c r="AD409" t="s">
        <v>4</v>
      </c>
      <c r="AE409" s="31">
        <f>INDEX('Saturation Data'!$I$2:$W$236,MATCH(LEFT($AC$1,2)&amp;$H409&amp;$I409,'Saturation Data'!$B$2:$B$236,0),MATCH(AC401,'Saturation Data'!$I$1:$V$1,0))</f>
        <v>5.843875900249719E-2</v>
      </c>
      <c r="AF409" s="32">
        <f>INDEX('UEC Data'!$I$2:$W$236,MATCH(LEFT($AC$1,2)&amp;$H409&amp;$I409,'UEC Data'!$B$2:$B$236,0),MATCH(AC401,'UEC Data'!$I$1:$V$1,0))</f>
        <v>2.5009380572301922</v>
      </c>
      <c r="AG409" s="33">
        <f>AE409*AF409</f>
        <v>0.14615171640664873</v>
      </c>
      <c r="AH409" s="34">
        <f>AG409*AE402</f>
        <v>8.6561212169366769E-2</v>
      </c>
      <c r="AI409" s="21"/>
    </row>
    <row r="410" spans="1:35" outlineLevel="1" x14ac:dyDescent="0.25">
      <c r="A410" s="30" t="s">
        <v>3</v>
      </c>
      <c r="B410" t="s">
        <v>5</v>
      </c>
      <c r="C410" s="31">
        <f>INDEX('Saturation Data'!$I$2:$W$236,MATCH(LEFT($A$1,2)&amp;$H410&amp;$I410,'Saturation Data'!$B$2:$B$236,0),MATCH(A401,'Saturation Data'!$I$1:$V$1,0))</f>
        <v>0.48900306493513135</v>
      </c>
      <c r="D410" s="32">
        <f>INDEX('UEC Data'!$I$2:$W$236,MATCH(LEFT($A$1,2)&amp;$H410&amp;$I410,'UEC Data'!$B$2:$B$236,0),MATCH(A401,'UEC Data'!$I$1:$V$1,0))</f>
        <v>2.2998275064993421</v>
      </c>
      <c r="E410" s="33">
        <f t="shared" ref="E410:E455" si="36">C410*D410</f>
        <v>1.124622699500299</v>
      </c>
      <c r="F410" s="34">
        <f>E410*C402</f>
        <v>26.020389500429083</v>
      </c>
      <c r="G410" s="21"/>
      <c r="H410" s="30" t="s">
        <v>3</v>
      </c>
      <c r="I410" t="s">
        <v>5</v>
      </c>
      <c r="J410" s="31">
        <f>INDEX('Saturation Data'!$I$2:$W$236,MATCH(LEFT($H$1,2)&amp;$H410&amp;$I410,'Saturation Data'!$B$2:$B$236,0),MATCH(H401,'Saturation Data'!$I$1:$V$1,0))</f>
        <v>0.13577209368250895</v>
      </c>
      <c r="K410" s="32">
        <f>INDEX('UEC Data'!$I$2:$W$236,MATCH(LEFT($H$1,2)&amp;$H410&amp;$I410,'UEC Data'!$B$2:$B$236,0),MATCH(H401,'UEC Data'!$I$1:$V$1,0))</f>
        <v>3.0852133599390417</v>
      </c>
      <c r="L410" s="33">
        <f t="shared" ref="L410:L455" si="37">J410*K410</f>
        <v>0.41888587733617177</v>
      </c>
      <c r="M410" s="34">
        <f>L410*J402</f>
        <v>2.2033805564910338</v>
      </c>
      <c r="N410" s="21"/>
      <c r="O410" s="30" t="s">
        <v>3</v>
      </c>
      <c r="P410" t="s">
        <v>5</v>
      </c>
      <c r="Q410" s="31">
        <f>INDEX('Saturation Data'!$I$2:$W$236,MATCH(LEFT($O$1,2)&amp;$H410&amp;$I410,'Saturation Data'!$B$2:$B$236,0),MATCH(O401,'Saturation Data'!$I$1:$V$1,0))</f>
        <v>0.48900306493513135</v>
      </c>
      <c r="R410" s="32">
        <f>INDEX('UEC Data'!$I$2:$W$236,MATCH(LEFT($O$1,2)&amp;$H410&amp;$I410,'UEC Data'!$B$2:$B$236,0),MATCH(O401,'UEC Data'!$I$1:$V$1,0))</f>
        <v>2.5559864783181325</v>
      </c>
      <c r="S410" s="33">
        <f t="shared" ref="S410:S455" si="38">Q410*R410</f>
        <v>1.2498852218303194</v>
      </c>
      <c r="T410" s="34">
        <f>S410*Q402</f>
        <v>10.670930007727279</v>
      </c>
      <c r="U410" s="21"/>
      <c r="V410" s="30" t="s">
        <v>3</v>
      </c>
      <c r="W410" t="s">
        <v>5</v>
      </c>
      <c r="X410" s="31">
        <f>INDEX('Saturation Data'!$I$2:$W$236,MATCH(LEFT($V$1,2)&amp;$H410&amp;$I410,'Saturation Data'!$B$2:$B$236,0),MATCH(V401,'Saturation Data'!$I$1:$V$1,0))</f>
        <v>0.42489696413987599</v>
      </c>
      <c r="Y410" s="32">
        <f>INDEX('UEC Data'!$I$2:$W$236,MATCH(LEFT($V$1,2)&amp;$H410&amp;$I410,'UEC Data'!$B$2:$B$236,0),MATCH(V401,'UEC Data'!$I$1:$V$1,0))</f>
        <v>2.4103686915075091</v>
      </c>
      <c r="Z410" s="33">
        <f t="shared" ref="Z410:Z455" si="39">X410*Y410</f>
        <v>1.0241583394793459</v>
      </c>
      <c r="AA410" s="34">
        <f>Z410*X402</f>
        <v>8.43320579101945</v>
      </c>
      <c r="AB410" s="21"/>
      <c r="AC410" s="30" t="s">
        <v>3</v>
      </c>
      <c r="AD410" t="s">
        <v>5</v>
      </c>
      <c r="AE410" s="31">
        <f>INDEX('Saturation Data'!$I$2:$W$236,MATCH(LEFT($AC$1,2)&amp;$H410&amp;$I410,'Saturation Data'!$B$2:$B$236,0),MATCH(AC401,'Saturation Data'!$I$1:$V$1,0))</f>
        <v>0.18474387810683024</v>
      </c>
      <c r="AF410" s="32">
        <f>INDEX('UEC Data'!$I$2:$W$236,MATCH(LEFT($AC$1,2)&amp;$H410&amp;$I410,'UEC Data'!$B$2:$B$236,0),MATCH(AC401,'UEC Data'!$I$1:$V$1,0))</f>
        <v>2.6123444912601648</v>
      </c>
      <c r="AG410" s="33">
        <f t="shared" ref="AG410:AG455" si="40">AE410*AF410</f>
        <v>0.48261465226641731</v>
      </c>
      <c r="AH410" s="34">
        <f>AG410*AE402</f>
        <v>0.28583796576595011</v>
      </c>
      <c r="AI410" s="21"/>
    </row>
    <row r="411" spans="1:35" outlineLevel="1" x14ac:dyDescent="0.25">
      <c r="A411" s="30" t="s">
        <v>3</v>
      </c>
      <c r="B411" t="s">
        <v>6</v>
      </c>
      <c r="C411" s="31">
        <f>INDEX('Saturation Data'!$I$2:$W$236,MATCH(LEFT($A$1,2)&amp;$H411&amp;$I411,'Saturation Data'!$B$2:$B$236,0),MATCH(A401,'Saturation Data'!$I$1:$V$1,0))</f>
        <v>0.21530305580851988</v>
      </c>
      <c r="D411" s="32">
        <f>INDEX('UEC Data'!$I$2:$W$236,MATCH(LEFT($A$1,2)&amp;$H411&amp;$I411,'UEC Data'!$B$2:$B$236,0),MATCH(A401,'UEC Data'!$I$1:$V$1,0))</f>
        <v>2.0338101321581634</v>
      </c>
      <c r="E411" s="33">
        <f t="shared" si="36"/>
        <v>0.43788553638798228</v>
      </c>
      <c r="F411" s="34">
        <f>E411*C402</f>
        <v>10.13135535898596</v>
      </c>
      <c r="G411" s="21"/>
      <c r="H411" s="30" t="s">
        <v>3</v>
      </c>
      <c r="I411" t="s">
        <v>6</v>
      </c>
      <c r="J411" s="31">
        <f>INDEX('Saturation Data'!$I$2:$W$236,MATCH(LEFT($H$1,2)&amp;$H411&amp;$I411,'Saturation Data'!$B$2:$B$236,0),MATCH(H401,'Saturation Data'!$I$1:$V$1,0))</f>
        <v>9.4682675016622517E-2</v>
      </c>
      <c r="K411" s="32">
        <f>INDEX('UEC Data'!$I$2:$W$236,MATCH(LEFT($H$1,2)&amp;$H411&amp;$I411,'UEC Data'!$B$2:$B$236,0),MATCH(H401,'UEC Data'!$I$1:$V$1,0))</f>
        <v>2.3213183870711758</v>
      </c>
      <c r="L411" s="33">
        <f t="shared" si="37"/>
        <v>0.21978863445317048</v>
      </c>
      <c r="M411" s="34">
        <f>L411*J402</f>
        <v>1.1561096467885446</v>
      </c>
      <c r="N411" s="21"/>
      <c r="O411" s="30" t="s">
        <v>3</v>
      </c>
      <c r="P411" t="s">
        <v>6</v>
      </c>
      <c r="Q411" s="31">
        <f>INDEX('Saturation Data'!$I$2:$W$236,MATCH(LEFT($O$1,2)&amp;$H411&amp;$I411,'Saturation Data'!$B$2:$B$236,0),MATCH(O401,'Saturation Data'!$I$1:$V$1,0))</f>
        <v>0.21530305580851988</v>
      </c>
      <c r="R411" s="32">
        <f>INDEX('UEC Data'!$I$2:$W$236,MATCH(LEFT($O$1,2)&amp;$H411&amp;$I411,'UEC Data'!$B$2:$B$236,0),MATCH(O401,'UEC Data'!$I$1:$V$1,0))</f>
        <v>1.9493396698097334</v>
      </c>
      <c r="S411" s="33">
        <f t="shared" si="38"/>
        <v>0.41969878771880675</v>
      </c>
      <c r="T411" s="34">
        <f>S411*Q402</f>
        <v>3.5831901280639142</v>
      </c>
      <c r="U411" s="21"/>
      <c r="V411" s="30" t="s">
        <v>3</v>
      </c>
      <c r="W411" t="s">
        <v>6</v>
      </c>
      <c r="X411" s="31">
        <f>INDEX('Saturation Data'!$I$2:$W$236,MATCH(LEFT($V$1,2)&amp;$H411&amp;$I411,'Saturation Data'!$B$2:$B$236,0),MATCH(V401,'Saturation Data'!$I$1:$V$1,0))</f>
        <v>0.18707779427765725</v>
      </c>
      <c r="Y411" s="32">
        <f>INDEX('UEC Data'!$I$2:$W$236,MATCH(LEFT($V$1,2)&amp;$H411&amp;$I411,'UEC Data'!$B$2:$B$236,0),MATCH(V401,'UEC Data'!$I$1:$V$1,0))</f>
        <v>2.0074032450951451</v>
      </c>
      <c r="Z411" s="33">
        <f t="shared" si="39"/>
        <v>0.37554057131821111</v>
      </c>
      <c r="AA411" s="34">
        <f>Z411*X402</f>
        <v>3.0923059440335301</v>
      </c>
      <c r="AB411" s="21"/>
      <c r="AC411" s="30" t="s">
        <v>3</v>
      </c>
      <c r="AD411" t="s">
        <v>6</v>
      </c>
      <c r="AE411" s="31">
        <f>INDEX('Saturation Data'!$I$2:$W$236,MATCH(LEFT($AC$1,2)&amp;$H411&amp;$I411,'Saturation Data'!$B$2:$B$236,0),MATCH(AC401,'Saturation Data'!$I$1:$V$1,0))</f>
        <v>0.12883387224625947</v>
      </c>
      <c r="AF411" s="32">
        <f>INDEX('UEC Data'!$I$2:$W$236,MATCH(LEFT($AC$1,2)&amp;$H411&amp;$I411,'UEC Data'!$B$2:$B$236,0),MATCH(AC401,'UEC Data'!$I$1:$V$1,0))</f>
        <v>2.1414154252462247</v>
      </c>
      <c r="AG411" s="33">
        <f t="shared" si="40"/>
        <v>0.27588684132234154</v>
      </c>
      <c r="AH411" s="34">
        <f>AG411*AE402</f>
        <v>0.16339937698708565</v>
      </c>
      <c r="AI411" s="21"/>
    </row>
    <row r="412" spans="1:35" outlineLevel="1" x14ac:dyDescent="0.25">
      <c r="A412" s="30" t="s">
        <v>3</v>
      </c>
      <c r="B412" s="35" t="s">
        <v>7</v>
      </c>
      <c r="C412" s="31">
        <f>INDEX('Saturation Data'!$I$2:$W$236,MATCH(LEFT($A$1,2)&amp;$H412&amp;$I412,'Saturation Data'!$B$2:$B$236,0),MATCH(A401,'Saturation Data'!$I$1:$V$1,0))</f>
        <v>0.13559262847092568</v>
      </c>
      <c r="D412" s="32">
        <f>INDEX('UEC Data'!$I$2:$W$236,MATCH(LEFT($A$1,2)&amp;$H412&amp;$I412,'UEC Data'!$B$2:$B$236,0),MATCH(A401,'UEC Data'!$I$1:$V$1,0))</f>
        <v>1.7051841241644548</v>
      </c>
      <c r="E412" s="33">
        <f t="shared" si="36"/>
        <v>0.23121039742235172</v>
      </c>
      <c r="F412" s="34">
        <f>E412*C402</f>
        <v>5.3495137526138796</v>
      </c>
      <c r="G412" s="21"/>
      <c r="H412" s="30" t="s">
        <v>3</v>
      </c>
      <c r="I412" s="35" t="s">
        <v>7</v>
      </c>
      <c r="J412" s="31">
        <f>INDEX('Saturation Data'!$I$2:$W$236,MATCH(LEFT($H$1,2)&amp;$H412&amp;$I412,'Saturation Data'!$B$2:$B$236,0),MATCH(H401,'Saturation Data'!$I$1:$V$1,0))</f>
        <v>1.1726883963958263E-2</v>
      </c>
      <c r="K412" s="32">
        <f>INDEX('UEC Data'!$I$2:$W$236,MATCH(LEFT($H$1,2)&amp;$H412&amp;$I412,'UEC Data'!$B$2:$B$236,0),MATCH(H401,'UEC Data'!$I$1:$V$1,0))</f>
        <v>2.2752469003807008</v>
      </c>
      <c r="L412" s="33">
        <f t="shared" si="37"/>
        <v>2.6681556390120181E-2</v>
      </c>
      <c r="M412" s="34">
        <f>L412*J402</f>
        <v>0.14034758808478281</v>
      </c>
      <c r="N412" s="21"/>
      <c r="O412" s="30" t="s">
        <v>3</v>
      </c>
      <c r="P412" s="35" t="s">
        <v>7</v>
      </c>
      <c r="Q412" s="31">
        <f>INDEX('Saturation Data'!$I$2:$W$236,MATCH(LEFT($O$1,2)&amp;$H412&amp;$I412,'Saturation Data'!$B$2:$B$236,0),MATCH(O401,'Saturation Data'!$I$1:$V$1,0))</f>
        <v>0.13559262847092568</v>
      </c>
      <c r="R412" s="32">
        <f>INDEX('UEC Data'!$I$2:$W$236,MATCH(LEFT($O$1,2)&amp;$H412&amp;$I412,'UEC Data'!$B$2:$B$236,0),MATCH(O401,'UEC Data'!$I$1:$V$1,0))</f>
        <v>1.6669764626329331</v>
      </c>
      <c r="S412" s="33">
        <f t="shared" si="38"/>
        <v>0.22602972016756523</v>
      </c>
      <c r="T412" s="34">
        <f>S412*Q402</f>
        <v>1.9297350520252092</v>
      </c>
      <c r="U412" s="21"/>
      <c r="V412" s="30" t="s">
        <v>3</v>
      </c>
      <c r="W412" s="35" t="s">
        <v>7</v>
      </c>
      <c r="X412" s="31">
        <f>INDEX('Saturation Data'!$I$2:$W$236,MATCH(LEFT($V$1,2)&amp;$H412&amp;$I412,'Saturation Data'!$B$2:$B$236,0),MATCH(V401,'Saturation Data'!$I$1:$V$1,0))</f>
        <v>0.11781704518495208</v>
      </c>
      <c r="Y412" s="32">
        <f>INDEX('UEC Data'!$I$2:$W$236,MATCH(LEFT($V$1,2)&amp;$H412&amp;$I412,'UEC Data'!$B$2:$B$236,0),MATCH(V401,'UEC Data'!$I$1:$V$1,0))</f>
        <v>1.650980486204634</v>
      </c>
      <c r="Z412" s="33">
        <f t="shared" si="39"/>
        <v>0.19451364254264553</v>
      </c>
      <c r="AA412" s="34">
        <f>Z412*X402</f>
        <v>1.6016796558595097</v>
      </c>
      <c r="AB412" s="21"/>
      <c r="AC412" s="30" t="s">
        <v>3</v>
      </c>
      <c r="AD412" s="35" t="s">
        <v>7</v>
      </c>
      <c r="AE412" s="31">
        <f>INDEX('Saturation Data'!$I$2:$W$236,MATCH(LEFT($AC$1,2)&amp;$H412&amp;$I412,'Saturation Data'!$B$2:$B$236,0),MATCH(AC401,'Saturation Data'!$I$1:$V$1,0))</f>
        <v>1.5956666519973878E-2</v>
      </c>
      <c r="AF412" s="32">
        <f>INDEX('UEC Data'!$I$2:$W$236,MATCH(LEFT($AC$1,2)&amp;$H412&amp;$I412,'UEC Data'!$B$2:$B$236,0),MATCH(AC401,'UEC Data'!$I$1:$V$1,0))</f>
        <v>2.039520171956569</v>
      </c>
      <c r="AG412" s="33">
        <f t="shared" si="40"/>
        <v>3.2543943244670748E-2</v>
      </c>
      <c r="AH412" s="34">
        <f>AG412*AE402</f>
        <v>1.9274786812572952E-2</v>
      </c>
      <c r="AI412" s="21"/>
    </row>
    <row r="413" spans="1:35" outlineLevel="1" x14ac:dyDescent="0.25">
      <c r="A413" s="30" t="s">
        <v>3</v>
      </c>
      <c r="B413" s="35" t="s">
        <v>8</v>
      </c>
      <c r="C413" s="31">
        <f>INDEX('Saturation Data'!$I$2:$W$236,MATCH(LEFT($A$1,2)&amp;$H413&amp;$I413,'Saturation Data'!$B$2:$B$236,0),MATCH(A401,'Saturation Data'!$I$1:$V$1,0))</f>
        <v>2.4508622314497588E-2</v>
      </c>
      <c r="D413" s="32">
        <f>INDEX('UEC Data'!$I$2:$W$236,MATCH(LEFT($A$1,2)&amp;$H413&amp;$I413,'UEC Data'!$B$2:$B$236,0),MATCH(A401,'UEC Data'!$I$1:$V$1,0))</f>
        <v>2.0317582991686658</v>
      </c>
      <c r="E413" s="33">
        <f t="shared" si="36"/>
        <v>4.9795596788670828E-2</v>
      </c>
      <c r="F413" s="34">
        <f>E413*C402</f>
        <v>1.152120461754192</v>
      </c>
      <c r="G413" s="21"/>
      <c r="H413" s="30" t="s">
        <v>3</v>
      </c>
      <c r="I413" s="35" t="s">
        <v>8</v>
      </c>
      <c r="J413" s="31">
        <f>INDEX('Saturation Data'!$I$2:$W$236,MATCH(LEFT($H$1,2)&amp;$H413&amp;$I413,'Saturation Data'!$B$2:$B$236,0),MATCH(H401,'Saturation Data'!$I$1:$V$1,0))</f>
        <v>8.1997178432685527E-3</v>
      </c>
      <c r="K413" s="32">
        <f>INDEX('UEC Data'!$I$2:$W$236,MATCH(LEFT($H$1,2)&amp;$H413&amp;$I413,'UEC Data'!$B$2:$B$236,0),MATCH(H401,'UEC Data'!$I$1:$V$1,0))</f>
        <v>2.3204627094102577</v>
      </c>
      <c r="L413" s="33">
        <f t="shared" si="37"/>
        <v>1.902713948299058E-2</v>
      </c>
      <c r="M413" s="34">
        <f>L413*J402</f>
        <v>0.10008460884160743</v>
      </c>
      <c r="N413" s="21"/>
      <c r="O413" s="30" t="s">
        <v>3</v>
      </c>
      <c r="P413" s="35" t="s">
        <v>8</v>
      </c>
      <c r="Q413" s="31">
        <f>INDEX('Saturation Data'!$I$2:$W$236,MATCH(LEFT($O$1,2)&amp;$H413&amp;$I413,'Saturation Data'!$B$2:$B$236,0),MATCH(O401,'Saturation Data'!$I$1:$V$1,0))</f>
        <v>2.4508622314497588E-2</v>
      </c>
      <c r="R413" s="32">
        <f>INDEX('UEC Data'!$I$2:$W$236,MATCH(LEFT($O$1,2)&amp;$H413&amp;$I413,'UEC Data'!$B$2:$B$236,0),MATCH(O401,'UEC Data'!$I$1:$V$1,0))</f>
        <v>1.9461150241055181</v>
      </c>
      <c r="S413" s="33">
        <f t="shared" si="38"/>
        <v>4.7696598106371516E-2</v>
      </c>
      <c r="T413" s="34">
        <f>S413*Q402</f>
        <v>0.40721103915002821</v>
      </c>
      <c r="U413" s="21"/>
      <c r="V413" s="30" t="s">
        <v>3</v>
      </c>
      <c r="W413" s="35" t="s">
        <v>8</v>
      </c>
      <c r="X413" s="31">
        <f>INDEX('Saturation Data'!$I$2:$W$236,MATCH(LEFT($V$1,2)&amp;$H413&amp;$I413,'Saturation Data'!$B$2:$B$236,0),MATCH(V401,'Saturation Data'!$I$1:$V$1,0))</f>
        <v>2.1295652243125029E-2</v>
      </c>
      <c r="Y413" s="32">
        <f>INDEX('UEC Data'!$I$2:$W$236,MATCH(LEFT($V$1,2)&amp;$H413&amp;$I413,'UEC Data'!$B$2:$B$236,0),MATCH(V401,'UEC Data'!$I$1:$V$1,0))</f>
        <v>2.0048334034528339</v>
      </c>
      <c r="Z413" s="33">
        <f t="shared" si="39"/>
        <v>4.2694234965332326E-2</v>
      </c>
      <c r="AA413" s="34">
        <f>Z413*X402</f>
        <v>0.35155625421731651</v>
      </c>
      <c r="AB413" s="21"/>
      <c r="AC413" s="30" t="s">
        <v>3</v>
      </c>
      <c r="AD413" s="35" t="s">
        <v>8</v>
      </c>
      <c r="AE413" s="31">
        <f>INDEX('Saturation Data'!$I$2:$W$236,MATCH(LEFT($AC$1,2)&amp;$H413&amp;$I413,'Saturation Data'!$B$2:$B$236,0),MATCH(AC401,'Saturation Data'!$I$1:$V$1,0))</f>
        <v>1.1157283007578449E-2</v>
      </c>
      <c r="AF413" s="32">
        <f>INDEX('UEC Data'!$I$2:$W$236,MATCH(LEFT($AC$1,2)&amp;$H413&amp;$I413,'UEC Data'!$B$2:$B$236,0),MATCH(AC401,'UEC Data'!$I$1:$V$1,0))</f>
        <v>2.1407334915327683</v>
      </c>
      <c r="AG413" s="33">
        <f t="shared" si="40"/>
        <v>2.3884769408832638E-2</v>
      </c>
      <c r="AH413" s="34">
        <f>AG413*AE402</f>
        <v>1.4146221770408906E-2</v>
      </c>
      <c r="AI413" s="21"/>
    </row>
    <row r="414" spans="1:35" outlineLevel="1" x14ac:dyDescent="0.25">
      <c r="A414" s="30" t="s">
        <v>3</v>
      </c>
      <c r="B414" s="35" t="s">
        <v>10</v>
      </c>
      <c r="C414" s="31">
        <f>INDEX('Saturation Data'!$I$2:$W$236,MATCH(LEFT($A$1,2)&amp;$H414&amp;$I414,'Saturation Data'!$B$2:$B$236,0),MATCH(A401,'Saturation Data'!$I$1:$V$1,0))</f>
        <v>1.38126089491764E-3</v>
      </c>
      <c r="D414" s="32">
        <f>INDEX('UEC Data'!$I$2:$W$236,MATCH(LEFT($A$1,2)&amp;$H414&amp;$I414,'UEC Data'!$B$2:$B$236,0),MATCH(A401,'UEC Data'!$I$1:$V$1,0))</f>
        <v>2.0317582991686658</v>
      </c>
      <c r="E414" s="33">
        <f t="shared" si="36"/>
        <v>2.8063882865660534E-3</v>
      </c>
      <c r="F414" s="34">
        <f>E414*C402</f>
        <v>6.4931391068610636E-2</v>
      </c>
      <c r="G414" s="21"/>
      <c r="H414" s="30" t="s">
        <v>3</v>
      </c>
      <c r="I414" s="35" t="s">
        <v>10</v>
      </c>
      <c r="J414" s="31">
        <f>INDEX('Saturation Data'!$I$2:$W$236,MATCH(LEFT($H$1,2)&amp;$H414&amp;$I414,'Saturation Data'!$B$2:$B$236,0),MATCH(H401,'Saturation Data'!$I$1:$V$1,0))</f>
        <v>3.0545496159340393E-2</v>
      </c>
      <c r="K414" s="32">
        <f>INDEX('UEC Data'!$I$2:$W$236,MATCH(LEFT($H$1,2)&amp;$H414&amp;$I414,'UEC Data'!$B$2:$B$236,0),MATCH(H401,'UEC Data'!$I$1:$V$1,0))</f>
        <v>2.3204627094102577</v>
      </c>
      <c r="L414" s="33">
        <f t="shared" si="37"/>
        <v>7.0879684778183627E-2</v>
      </c>
      <c r="M414" s="34">
        <f>L414*J402</f>
        <v>0.37283405275830533</v>
      </c>
      <c r="N414" s="21"/>
      <c r="O414" s="30" t="s">
        <v>3</v>
      </c>
      <c r="P414" s="35" t="s">
        <v>10</v>
      </c>
      <c r="Q414" s="31">
        <f>INDEX('Saturation Data'!$I$2:$W$236,MATCH(LEFT($O$1,2)&amp;$H414&amp;$I414,'Saturation Data'!$B$2:$B$236,0),MATCH(O401,'Saturation Data'!$I$1:$V$1,0))</f>
        <v>1.38126089491764E-3</v>
      </c>
      <c r="R414" s="32">
        <f>INDEX('UEC Data'!$I$2:$W$236,MATCH(LEFT($O$1,2)&amp;$H414&amp;$I414,'UEC Data'!$B$2:$B$236,0),MATCH(O401,'UEC Data'!$I$1:$V$1,0))</f>
        <v>1.9461150241055181</v>
      </c>
      <c r="S414" s="33">
        <f t="shared" si="38"/>
        <v>2.6880925798086525E-3</v>
      </c>
      <c r="T414" s="34">
        <f>S414*Q402</f>
        <v>2.2949665515225443E-2</v>
      </c>
      <c r="U414" s="21"/>
      <c r="V414" s="30" t="s">
        <v>3</v>
      </c>
      <c r="W414" s="35" t="s">
        <v>10</v>
      </c>
      <c r="X414" s="31">
        <f>INDEX('Saturation Data'!$I$2:$W$236,MATCH(LEFT($V$1,2)&amp;$H414&amp;$I414,'Saturation Data'!$B$2:$B$236,0),MATCH(V401,'Saturation Data'!$I$1:$V$1,0))</f>
        <v>1.2001838086914398E-3</v>
      </c>
      <c r="Y414" s="32">
        <f>INDEX('UEC Data'!$I$2:$W$236,MATCH(LEFT($V$1,2)&amp;$H414&amp;$I414,'UEC Data'!$B$2:$B$236,0),MATCH(V401,'UEC Data'!$I$1:$V$1,0))</f>
        <v>2.0048334034528339</v>
      </c>
      <c r="Z414" s="33">
        <f t="shared" si="39"/>
        <v>2.4061685899478442E-3</v>
      </c>
      <c r="AA414" s="34">
        <f>Z414*X402</f>
        <v>1.981306415688908E-2</v>
      </c>
      <c r="AB414" s="21"/>
      <c r="AC414" s="30" t="s">
        <v>3</v>
      </c>
      <c r="AD414" s="35" t="s">
        <v>10</v>
      </c>
      <c r="AE414" s="31">
        <f>INDEX('Saturation Data'!$I$2:$W$236,MATCH(LEFT($AC$1,2)&amp;$H414&amp;$I414,'Saturation Data'!$B$2:$B$236,0),MATCH(AC401,'Saturation Data'!$I$1:$V$1,0))</f>
        <v>4.1562984455183465E-2</v>
      </c>
      <c r="AF414" s="32">
        <f>INDEX('UEC Data'!$I$2:$W$236,MATCH(LEFT($AC$1,2)&amp;$H414&amp;$I414,'UEC Data'!$B$2:$B$236,0),MATCH(AC401,'UEC Data'!$I$1:$V$1,0))</f>
        <v>2.1407334915327683</v>
      </c>
      <c r="AG414" s="33">
        <f t="shared" si="40"/>
        <v>8.8975272831267077E-2</v>
      </c>
      <c r="AH414" s="34">
        <f>AG414*AE402</f>
        <v>5.2697345325355568E-2</v>
      </c>
      <c r="AI414" s="21"/>
    </row>
    <row r="415" spans="1:35" outlineLevel="1" x14ac:dyDescent="0.25">
      <c r="A415" s="30" t="s">
        <v>3</v>
      </c>
      <c r="B415" s="35" t="s">
        <v>11</v>
      </c>
      <c r="C415" s="31">
        <f>INDEX('Saturation Data'!$I$2:$W$236,MATCH(LEFT($A$1,2)&amp;$H415&amp;$I415,'Saturation Data'!$B$2:$B$236,0),MATCH(A401,'Saturation Data'!$I$1:$V$1,0))</f>
        <v>0</v>
      </c>
      <c r="D415" s="32">
        <f>INDEX('UEC Data'!$I$2:$W$236,MATCH(LEFT($A$1,2)&amp;$H415&amp;$I415,'UEC Data'!$B$2:$B$236,0),MATCH(A401,'UEC Data'!$I$1:$V$1,0))</f>
        <v>1.8870208909905386</v>
      </c>
      <c r="E415" s="33">
        <f t="shared" si="36"/>
        <v>0</v>
      </c>
      <c r="F415" s="34">
        <f>E415*C402</f>
        <v>0</v>
      </c>
      <c r="G415" s="21"/>
      <c r="H415" s="30" t="s">
        <v>3</v>
      </c>
      <c r="I415" s="35" t="s">
        <v>11</v>
      </c>
      <c r="J415" s="31">
        <f>INDEX('Saturation Data'!$I$2:$W$236,MATCH(LEFT($H$1,2)&amp;$H415&amp;$I415,'Saturation Data'!$B$2:$B$236,0),MATCH(H401,'Saturation Data'!$I$1:$V$1,0))</f>
        <v>2.2114065718785107E-2</v>
      </c>
      <c r="K415" s="32">
        <f>INDEX('UEC Data'!$I$2:$W$236,MATCH(LEFT($H$1,2)&amp;$H415&amp;$I415,'UEC Data'!$B$2:$B$236,0),MATCH(H401,'UEC Data'!$I$1:$V$1,0))</f>
        <v>1.8086773968486243</v>
      </c>
      <c r="L415" s="33">
        <f t="shared" si="37"/>
        <v>3.9997210817991645E-2</v>
      </c>
      <c r="M415" s="34">
        <f>L415*J402</f>
        <v>0.21038922866217499</v>
      </c>
      <c r="N415" s="21"/>
      <c r="O415" s="30" t="s">
        <v>3</v>
      </c>
      <c r="P415" s="35" t="s">
        <v>11</v>
      </c>
      <c r="Q415" s="31">
        <f>INDEX('Saturation Data'!$I$2:$W$236,MATCH(LEFT($O$1,2)&amp;$H415&amp;$I415,'Saturation Data'!$B$2:$B$236,0),MATCH(O401,'Saturation Data'!$I$1:$V$1,0))</f>
        <v>0</v>
      </c>
      <c r="R415" s="32">
        <f>INDEX('UEC Data'!$I$2:$W$236,MATCH(LEFT($O$1,2)&amp;$H415&amp;$I415,'UEC Data'!$B$2:$B$236,0),MATCH(O401,'UEC Data'!$I$1:$V$1,0))</f>
        <v>1.8079513581633708</v>
      </c>
      <c r="S415" s="33">
        <f t="shared" si="38"/>
        <v>0</v>
      </c>
      <c r="T415" s="34">
        <f>S415*Q402</f>
        <v>0</v>
      </c>
      <c r="U415" s="21"/>
      <c r="V415" s="30" t="s">
        <v>3</v>
      </c>
      <c r="W415" s="35" t="s">
        <v>11</v>
      </c>
      <c r="X415" s="31">
        <f>INDEX('Saturation Data'!$I$2:$W$236,MATCH(LEFT($V$1,2)&amp;$H415&amp;$I415,'Saturation Data'!$B$2:$B$236,0),MATCH(V401,'Saturation Data'!$I$1:$V$1,0))</f>
        <v>0</v>
      </c>
      <c r="Y415" s="32">
        <f>INDEX('UEC Data'!$I$2:$W$236,MATCH(LEFT($V$1,2)&amp;$H415&amp;$I415,'UEC Data'!$B$2:$B$236,0),MATCH(V401,'UEC Data'!$I$1:$V$1,0))</f>
        <v>1.8622071923045784</v>
      </c>
      <c r="Z415" s="33">
        <f t="shared" si="39"/>
        <v>0</v>
      </c>
      <c r="AA415" s="34">
        <f>Z415*X402</f>
        <v>0</v>
      </c>
      <c r="AB415" s="21"/>
      <c r="AC415" s="30" t="s">
        <v>3</v>
      </c>
      <c r="AD415" s="35" t="s">
        <v>11</v>
      </c>
      <c r="AE415" s="31">
        <f>INDEX('Saturation Data'!$I$2:$W$236,MATCH(LEFT($AC$1,2)&amp;$H415&amp;$I415,'Saturation Data'!$B$2:$B$236,0),MATCH(AC401,'Saturation Data'!$I$1:$V$1,0))</f>
        <v>3.0090412181100378E-2</v>
      </c>
      <c r="AF415" s="32">
        <f>INDEX('UEC Data'!$I$2:$W$236,MATCH(LEFT($AC$1,2)&amp;$H415&amp;$I415,'UEC Data'!$B$2:$B$236,0),MATCH(AC401,'UEC Data'!$I$1:$V$1,0))</f>
        <v>1.6685482318361446</v>
      </c>
      <c r="AG415" s="33">
        <f t="shared" si="40"/>
        <v>5.0207304039995827E-2</v>
      </c>
      <c r="AH415" s="34">
        <f>AG415*AE402</f>
        <v>2.9736257666422284E-2</v>
      </c>
      <c r="AI415" s="21"/>
    </row>
    <row r="416" spans="1:35" outlineLevel="1" x14ac:dyDescent="0.25">
      <c r="A416" s="30" t="s">
        <v>12</v>
      </c>
      <c r="B416" s="35" t="s">
        <v>13</v>
      </c>
      <c r="C416" s="31">
        <f>INDEX('Saturation Data'!$I$2:$W$236,MATCH(LEFT($A$1,2)&amp;$H416&amp;$I416,'Saturation Data'!$B$2:$B$236,0),MATCH(A401,'Saturation Data'!$I$1:$V$1,0))</f>
        <v>0</v>
      </c>
      <c r="D416" s="32">
        <f>INDEX('UEC Data'!$I$2:$W$236,MATCH(LEFT($A$1,2)&amp;$H416&amp;$I416,'UEC Data'!$B$2:$B$236,0),MATCH(A401,'UEC Data'!$I$1:$V$1,0))</f>
        <v>10.125870137684217</v>
      </c>
      <c r="E416" s="33">
        <f t="shared" si="36"/>
        <v>0</v>
      </c>
      <c r="F416" s="34">
        <f>E416*C402</f>
        <v>0</v>
      </c>
      <c r="G416" s="21"/>
      <c r="H416" s="30" t="s">
        <v>12</v>
      </c>
      <c r="I416" s="35" t="s">
        <v>13</v>
      </c>
      <c r="J416" s="31">
        <f>INDEX('Saturation Data'!$I$2:$W$236,MATCH(LEFT($H$1,2)&amp;$H416&amp;$I416,'Saturation Data'!$B$2:$B$236,0),MATCH(H401,'Saturation Data'!$I$1:$V$1,0))</f>
        <v>0</v>
      </c>
      <c r="K416" s="32">
        <f>INDEX('UEC Data'!$I$2:$W$236,MATCH(LEFT($H$1,2)&amp;$H416&amp;$I416,'UEC Data'!$B$2:$B$236,0),MATCH(H401,'UEC Data'!$I$1:$V$1,0))</f>
        <v>5.3951039482939418</v>
      </c>
      <c r="L416" s="33">
        <f t="shared" si="37"/>
        <v>0</v>
      </c>
      <c r="M416" s="34">
        <f>L416*J402</f>
        <v>0</v>
      </c>
      <c r="N416" s="21"/>
      <c r="O416" s="30" t="s">
        <v>12</v>
      </c>
      <c r="P416" s="35" t="s">
        <v>13</v>
      </c>
      <c r="Q416" s="31">
        <f>INDEX('Saturation Data'!$I$2:$W$236,MATCH(LEFT($O$1,2)&amp;$H416&amp;$I416,'Saturation Data'!$B$2:$B$236,0),MATCH(O401,'Saturation Data'!$I$1:$V$1,0))</f>
        <v>0</v>
      </c>
      <c r="R416" s="32">
        <f>INDEX('UEC Data'!$I$2:$W$236,MATCH(LEFT($O$1,2)&amp;$H416&amp;$I416,'UEC Data'!$B$2:$B$236,0),MATCH(O401,'UEC Data'!$I$1:$V$1,0))</f>
        <v>9.6114759466877793</v>
      </c>
      <c r="S416" s="33">
        <f t="shared" si="38"/>
        <v>0</v>
      </c>
      <c r="T416" s="34">
        <f>S416*Q402</f>
        <v>0</v>
      </c>
      <c r="U416" s="21"/>
      <c r="V416" s="30" t="s">
        <v>12</v>
      </c>
      <c r="W416" s="35" t="s">
        <v>13</v>
      </c>
      <c r="X416" s="31">
        <f>INDEX('Saturation Data'!$I$2:$W$236,MATCH(LEFT($V$1,2)&amp;$H416&amp;$I416,'Saturation Data'!$B$2:$B$236,0),MATCH(V401,'Saturation Data'!$I$1:$V$1,0))</f>
        <v>0</v>
      </c>
      <c r="Y416" s="32">
        <f>INDEX('UEC Data'!$I$2:$W$236,MATCH(LEFT($V$1,2)&amp;$H416&amp;$I416,'UEC Data'!$B$2:$B$236,0),MATCH(V401,'UEC Data'!$I$1:$V$1,0))</f>
        <v>9.6400113140879178</v>
      </c>
      <c r="Z416" s="33">
        <f t="shared" si="39"/>
        <v>0</v>
      </c>
      <c r="AA416" s="34">
        <f>Z416*X402</f>
        <v>0</v>
      </c>
      <c r="AB416" s="21"/>
      <c r="AC416" s="30" t="s">
        <v>12</v>
      </c>
      <c r="AD416" s="35" t="s">
        <v>13</v>
      </c>
      <c r="AE416" s="31">
        <f>INDEX('Saturation Data'!$I$2:$W$236,MATCH(LEFT($AC$1,2)&amp;$H416&amp;$I416,'Saturation Data'!$B$2:$B$236,0),MATCH(AC401,'Saturation Data'!$I$1:$V$1,0))</f>
        <v>0</v>
      </c>
      <c r="AF416" s="32">
        <f>INDEX('UEC Data'!$I$2:$W$236,MATCH(LEFT($AC$1,2)&amp;$H416&amp;$I416,'UEC Data'!$B$2:$B$236,0),MATCH(AC401,'UEC Data'!$I$1:$V$1,0))</f>
        <v>3.1512948206894573</v>
      </c>
      <c r="AG416" s="33">
        <f t="shared" si="40"/>
        <v>0</v>
      </c>
      <c r="AH416" s="34">
        <f>AG416*AE402</f>
        <v>0</v>
      </c>
      <c r="AI416" s="21"/>
    </row>
    <row r="417" spans="1:35" outlineLevel="1" x14ac:dyDescent="0.25">
      <c r="A417" s="30" t="s">
        <v>12</v>
      </c>
      <c r="B417" s="35" t="s">
        <v>14</v>
      </c>
      <c r="C417" s="31">
        <f>INDEX('Saturation Data'!$I$2:$W$236,MATCH(LEFT($A$1,2)&amp;$H417&amp;$I417,'Saturation Data'!$B$2:$B$236,0),MATCH(A401,'Saturation Data'!$I$1:$V$1,0))</f>
        <v>0</v>
      </c>
      <c r="D417" s="32">
        <f>INDEX('UEC Data'!$I$2:$W$236,MATCH(LEFT($A$1,2)&amp;$H417&amp;$I417,'UEC Data'!$B$2:$B$236,0),MATCH(A401,'UEC Data'!$I$1:$V$1,0))</f>
        <v>9.6436858454135397</v>
      </c>
      <c r="E417" s="33">
        <f t="shared" si="36"/>
        <v>0</v>
      </c>
      <c r="F417" s="34">
        <f>E417*C402</f>
        <v>0</v>
      </c>
      <c r="G417" s="21"/>
      <c r="H417" s="30" t="s">
        <v>12</v>
      </c>
      <c r="I417" s="35" t="s">
        <v>14</v>
      </c>
      <c r="J417" s="31">
        <f>INDEX('Saturation Data'!$I$2:$W$236,MATCH(LEFT($H$1,2)&amp;$H417&amp;$I417,'Saturation Data'!$B$2:$B$236,0),MATCH(H401,'Saturation Data'!$I$1:$V$1,0))</f>
        <v>0.16479475957701395</v>
      </c>
      <c r="K417" s="32">
        <f>INDEX('UEC Data'!$I$2:$W$236,MATCH(LEFT($H$1,2)&amp;$H417&amp;$I417,'UEC Data'!$B$2:$B$236,0),MATCH(H401,'UEC Data'!$I$1:$V$1,0))</f>
        <v>5.1381942364704205</v>
      </c>
      <c r="L417" s="33">
        <f t="shared" si="37"/>
        <v>0.84674748385914167</v>
      </c>
      <c r="M417" s="34">
        <f>L417*J402</f>
        <v>4.4539743236452862</v>
      </c>
      <c r="N417" s="21"/>
      <c r="O417" s="30" t="s">
        <v>12</v>
      </c>
      <c r="P417" s="35" t="s">
        <v>14</v>
      </c>
      <c r="Q417" s="31">
        <f>INDEX('Saturation Data'!$I$2:$W$236,MATCH(LEFT($O$1,2)&amp;$H417&amp;$I417,'Saturation Data'!$B$2:$B$236,0),MATCH(O401,'Saturation Data'!$I$1:$V$1,0))</f>
        <v>0</v>
      </c>
      <c r="R417" s="32">
        <f>INDEX('UEC Data'!$I$2:$W$236,MATCH(LEFT($O$1,2)&amp;$H417&amp;$I417,'UEC Data'!$B$2:$B$236,0),MATCH(O401,'UEC Data'!$I$1:$V$1,0))</f>
        <v>9.1537866158931251</v>
      </c>
      <c r="S417" s="33">
        <f t="shared" si="38"/>
        <v>0</v>
      </c>
      <c r="T417" s="34">
        <f>S417*Q402</f>
        <v>0</v>
      </c>
      <c r="U417" s="21"/>
      <c r="V417" s="30" t="s">
        <v>12</v>
      </c>
      <c r="W417" s="35" t="s">
        <v>14</v>
      </c>
      <c r="X417" s="31">
        <f>INDEX('Saturation Data'!$I$2:$W$236,MATCH(LEFT($V$1,2)&amp;$H417&amp;$I417,'Saturation Data'!$B$2:$B$236,0),MATCH(V401,'Saturation Data'!$I$1:$V$1,0))</f>
        <v>0</v>
      </c>
      <c r="Y417" s="32">
        <f>INDEX('UEC Data'!$I$2:$W$236,MATCH(LEFT($V$1,2)&amp;$H417&amp;$I417,'UEC Data'!$B$2:$B$236,0),MATCH(V401,'UEC Data'!$I$1:$V$1,0))</f>
        <v>9.180963156274208</v>
      </c>
      <c r="Z417" s="33">
        <f t="shared" si="39"/>
        <v>0</v>
      </c>
      <c r="AA417" s="34">
        <f>Z417*X402</f>
        <v>0</v>
      </c>
      <c r="AB417" s="21"/>
      <c r="AC417" s="30" t="s">
        <v>12</v>
      </c>
      <c r="AD417" s="35" t="s">
        <v>14</v>
      </c>
      <c r="AE417" s="31">
        <f>INDEX('Saturation Data'!$I$2:$W$236,MATCH(LEFT($AC$1,2)&amp;$H417&amp;$I417,'Saturation Data'!$B$2:$B$236,0),MATCH(AC401,'Saturation Data'!$I$1:$V$1,0))</f>
        <v>0.1428433596545457</v>
      </c>
      <c r="AF417" s="32">
        <f>INDEX('UEC Data'!$I$2:$W$236,MATCH(LEFT($AC$1,2)&amp;$H417&amp;$I417,'UEC Data'!$B$2:$B$236,0),MATCH(AC401,'UEC Data'!$I$1:$V$1,0))</f>
        <v>3.0012331625613879</v>
      </c>
      <c r="AG417" s="33">
        <f t="shared" si="40"/>
        <v>0.42870622804690595</v>
      </c>
      <c r="AH417" s="34">
        <f>AG417*AE402</f>
        <v>0.25390964729449444</v>
      </c>
      <c r="AI417" s="21"/>
    </row>
    <row r="418" spans="1:35" outlineLevel="1" x14ac:dyDescent="0.25">
      <c r="A418" s="30" t="s">
        <v>12</v>
      </c>
      <c r="B418" s="35" t="s">
        <v>8</v>
      </c>
      <c r="C418" s="31">
        <f>INDEX('Saturation Data'!$I$2:$W$236,MATCH(LEFT($A$1,2)&amp;$H418&amp;$I418,'Saturation Data'!$B$2:$B$236,0),MATCH(A401,'Saturation Data'!$I$1:$V$1,0))</f>
        <v>2.4508622314497575E-2</v>
      </c>
      <c r="D418" s="32">
        <f>INDEX('UEC Data'!$I$2:$W$236,MATCH(LEFT($A$1,2)&amp;$H418&amp;$I418,'UEC Data'!$B$2:$B$236,0),MATCH(A401,'UEC Data'!$I$1:$V$1,0))</f>
        <v>5.9482065973582561</v>
      </c>
      <c r="E418" s="33">
        <f t="shared" si="36"/>
        <v>0.14578234894325626</v>
      </c>
      <c r="F418" s="34">
        <f>E418*C402</f>
        <v>3.3729654429671996</v>
      </c>
      <c r="G418" s="21"/>
      <c r="H418" s="30" t="s">
        <v>12</v>
      </c>
      <c r="I418" s="35" t="s">
        <v>8</v>
      </c>
      <c r="J418" s="31">
        <f>INDEX('Saturation Data'!$I$2:$W$236,MATCH(LEFT($H$1,2)&amp;$H418&amp;$I418,'Saturation Data'!$B$2:$B$236,0),MATCH(H401,'Saturation Data'!$I$1:$V$1,0))</f>
        <v>8.1997178432685527E-3</v>
      </c>
      <c r="K418" s="32">
        <f>INDEX('UEC Data'!$I$2:$W$236,MATCH(LEFT($H$1,2)&amp;$H418&amp;$I418,'UEC Data'!$B$2:$B$236,0),MATCH(H401,'UEC Data'!$I$1:$V$1,0))</f>
        <v>3.2388113243123318</v>
      </c>
      <c r="L418" s="33">
        <f t="shared" si="37"/>
        <v>2.6557339006944077E-2</v>
      </c>
      <c r="M418" s="34">
        <f>L418*J402</f>
        <v>0.13969419253798387</v>
      </c>
      <c r="N418" s="21"/>
      <c r="O418" s="30" t="s">
        <v>12</v>
      </c>
      <c r="P418" s="35" t="s">
        <v>8</v>
      </c>
      <c r="Q418" s="31">
        <f>INDEX('Saturation Data'!$I$2:$W$236,MATCH(LEFT($O$1,2)&amp;$H418&amp;$I418,'Saturation Data'!$B$2:$B$236,0),MATCH(O401,'Saturation Data'!$I$1:$V$1,0))</f>
        <v>2.4508622314497575E-2</v>
      </c>
      <c r="R418" s="32">
        <f>INDEX('UEC Data'!$I$2:$W$236,MATCH(LEFT($O$1,2)&amp;$H418&amp;$I418,'UEC Data'!$B$2:$B$236,0),MATCH(O401,'UEC Data'!$I$1:$V$1,0))</f>
        <v>6.3115127182484985</v>
      </c>
      <c r="S418" s="33">
        <f t="shared" si="38"/>
        <v>0.1546864814447004</v>
      </c>
      <c r="T418" s="34">
        <f>S418*Q402</f>
        <v>1.3206401578385008</v>
      </c>
      <c r="U418" s="21"/>
      <c r="V418" s="30" t="s">
        <v>12</v>
      </c>
      <c r="W418" s="35" t="s">
        <v>8</v>
      </c>
      <c r="X418" s="31">
        <f>INDEX('Saturation Data'!$I$2:$W$236,MATCH(LEFT($V$1,2)&amp;$H418&amp;$I418,'Saturation Data'!$B$2:$B$236,0),MATCH(V401,'Saturation Data'!$I$1:$V$1,0))</f>
        <v>2.1295652243125018E-2</v>
      </c>
      <c r="Y418" s="32">
        <f>INDEX('UEC Data'!$I$2:$W$236,MATCH(LEFT($V$1,2)&amp;$H418&amp;$I418,'UEC Data'!$B$2:$B$236,0),MATCH(V401,'UEC Data'!$I$1:$V$1,0))</f>
        <v>6.3202673594279375</v>
      </c>
      <c r="Z418" s="33">
        <f t="shared" si="39"/>
        <v>0.1345942157699514</v>
      </c>
      <c r="AA418" s="34">
        <f>Z418*X402</f>
        <v>1.1082863617025367</v>
      </c>
      <c r="AB418" s="21"/>
      <c r="AC418" s="30" t="s">
        <v>12</v>
      </c>
      <c r="AD418" s="35" t="s">
        <v>8</v>
      </c>
      <c r="AE418" s="31">
        <f>INDEX('Saturation Data'!$I$2:$W$236,MATCH(LEFT($AC$1,2)&amp;$H418&amp;$I418,'Saturation Data'!$B$2:$B$236,0),MATCH(AC401,'Saturation Data'!$I$1:$V$1,0))</f>
        <v>1.1157283007578449E-2</v>
      </c>
      <c r="AF418" s="32">
        <f>INDEX('UEC Data'!$I$2:$W$236,MATCH(LEFT($AC$1,2)&amp;$H418&amp;$I418,'UEC Data'!$B$2:$B$236,0),MATCH(AC401,'UEC Data'!$I$1:$V$1,0))</f>
        <v>1.7715279453314674</v>
      </c>
      <c r="AG418" s="33">
        <f t="shared" si="40"/>
        <v>1.9765438641897143E-2</v>
      </c>
      <c r="AH418" s="34">
        <f>AG418*AE402</f>
        <v>1.1706467566493977E-2</v>
      </c>
      <c r="AI418" s="21"/>
    </row>
    <row r="419" spans="1:35" outlineLevel="1" x14ac:dyDescent="0.25">
      <c r="A419" s="30" t="s">
        <v>12</v>
      </c>
      <c r="B419" s="35" t="s">
        <v>10</v>
      </c>
      <c r="C419" s="31">
        <f>INDEX('Saturation Data'!$I$2:$W$236,MATCH(LEFT($A$1,2)&amp;$H419&amp;$I419,'Saturation Data'!$B$2:$B$236,0),MATCH(A401,'Saturation Data'!$I$1:$V$1,0))</f>
        <v>1.38126089491764E-3</v>
      </c>
      <c r="D419" s="32">
        <f>INDEX('UEC Data'!$I$2:$W$236,MATCH(LEFT($A$1,2)&amp;$H419&amp;$I419,'UEC Data'!$B$2:$B$236,0),MATCH(A401,'UEC Data'!$I$1:$V$1,0))</f>
        <v>6.6091184415091728</v>
      </c>
      <c r="E419" s="33">
        <f t="shared" si="36"/>
        <v>9.1289168531356376E-3</v>
      </c>
      <c r="F419" s="34">
        <f>E419*C402</f>
        <v>0.21121570135581055</v>
      </c>
      <c r="G419" s="21"/>
      <c r="H419" s="30" t="s">
        <v>12</v>
      </c>
      <c r="I419" s="35" t="s">
        <v>10</v>
      </c>
      <c r="J419" s="31">
        <f>INDEX('Saturation Data'!$I$2:$W$236,MATCH(LEFT($H$1,2)&amp;$H419&amp;$I419,'Saturation Data'!$B$2:$B$236,0),MATCH(H401,'Saturation Data'!$I$1:$V$1,0))</f>
        <v>3.0545496159340393E-2</v>
      </c>
      <c r="K419" s="32">
        <f>INDEX('UEC Data'!$I$2:$W$236,MATCH(LEFT($H$1,2)&amp;$H419&amp;$I419,'UEC Data'!$B$2:$B$236,0),MATCH(H401,'UEC Data'!$I$1:$V$1,0))</f>
        <v>3.5986792492359241</v>
      </c>
      <c r="L419" s="33">
        <f t="shared" si="37"/>
        <v>0.10992344318623389</v>
      </c>
      <c r="M419" s="34">
        <f>L419*J402</f>
        <v>0.5782080287818282</v>
      </c>
      <c r="N419" s="21"/>
      <c r="O419" s="30" t="s">
        <v>12</v>
      </c>
      <c r="P419" s="35" t="s">
        <v>10</v>
      </c>
      <c r="Q419" s="31">
        <f>INDEX('Saturation Data'!$I$2:$W$236,MATCH(LEFT($O$1,2)&amp;$H419&amp;$I419,'Saturation Data'!$B$2:$B$236,0),MATCH(O401,'Saturation Data'!$I$1:$V$1,0))</f>
        <v>1.38126089491764E-3</v>
      </c>
      <c r="R419" s="32">
        <f>INDEX('UEC Data'!$I$2:$W$236,MATCH(LEFT($O$1,2)&amp;$H419&amp;$I419,'UEC Data'!$B$2:$B$236,0),MATCH(O401,'UEC Data'!$I$1:$V$1,0))</f>
        <v>7.0127919091649975</v>
      </c>
      <c r="S419" s="33">
        <f t="shared" si="38"/>
        <v>9.6864952283244304E-3</v>
      </c>
      <c r="T419" s="34">
        <f>S419*Q402</f>
        <v>8.2698723687819262E-2</v>
      </c>
      <c r="U419" s="21"/>
      <c r="V419" s="30" t="s">
        <v>12</v>
      </c>
      <c r="W419" s="35" t="s">
        <v>10</v>
      </c>
      <c r="X419" s="31">
        <f>INDEX('Saturation Data'!$I$2:$W$236,MATCH(LEFT($V$1,2)&amp;$H419&amp;$I419,'Saturation Data'!$B$2:$B$236,0),MATCH(V401,'Saturation Data'!$I$1:$V$1,0))</f>
        <v>1.2001838086914398E-3</v>
      </c>
      <c r="Y419" s="32">
        <f>INDEX('UEC Data'!$I$2:$W$236,MATCH(LEFT($V$1,2)&amp;$H419&amp;$I419,'UEC Data'!$B$2:$B$236,0),MATCH(V401,'UEC Data'!$I$1:$V$1,0))</f>
        <v>7.0225192882532639</v>
      </c>
      <c r="Z419" s="33">
        <f t="shared" si="39"/>
        <v>8.4283139459849013E-3</v>
      </c>
      <c r="AA419" s="34">
        <f>Z419*X402</f>
        <v>6.9401090864469092E-2</v>
      </c>
      <c r="AB419" s="21"/>
      <c r="AC419" s="30" t="s">
        <v>12</v>
      </c>
      <c r="AD419" s="35" t="s">
        <v>10</v>
      </c>
      <c r="AE419" s="31">
        <f>INDEX('Saturation Data'!$I$2:$W$236,MATCH(LEFT($AC$1,2)&amp;$H419&amp;$I419,'Saturation Data'!$B$2:$B$236,0),MATCH(AC401,'Saturation Data'!$I$1:$V$1,0))</f>
        <v>4.1562984455183465E-2</v>
      </c>
      <c r="AF419" s="32">
        <f>INDEX('UEC Data'!$I$2:$W$236,MATCH(LEFT($AC$1,2)&amp;$H419&amp;$I419,'UEC Data'!$B$2:$B$236,0),MATCH(AC401,'UEC Data'!$I$1:$V$1,0))</f>
        <v>1.9683643837016302</v>
      </c>
      <c r="AG419" s="33">
        <f t="shared" si="40"/>
        <v>8.1811098281927633E-2</v>
      </c>
      <c r="AH419" s="34">
        <f>AG419*AE402</f>
        <v>4.8454222846668497E-2</v>
      </c>
      <c r="AI419" s="21"/>
    </row>
    <row r="420" spans="1:35" outlineLevel="1" x14ac:dyDescent="0.25">
      <c r="A420" s="30" t="s">
        <v>12</v>
      </c>
      <c r="B420" s="35" t="s">
        <v>11</v>
      </c>
      <c r="C420" s="31">
        <f>INDEX('Saturation Data'!$I$2:$W$236,MATCH(LEFT($A$1,2)&amp;$H420&amp;$I420,'Saturation Data'!$B$2:$B$236,0),MATCH(A401,'Saturation Data'!$I$1:$V$1,0))</f>
        <v>0</v>
      </c>
      <c r="D420" s="32">
        <f>INDEX('UEC Data'!$I$2:$W$236,MATCH(LEFT($A$1,2)&amp;$H420&amp;$I420,'UEC Data'!$B$2:$B$236,0),MATCH(A401,'UEC Data'!$I$1:$V$1,0))</f>
        <v>5.4713574981697581</v>
      </c>
      <c r="E420" s="33">
        <f t="shared" si="36"/>
        <v>0</v>
      </c>
      <c r="F420" s="34">
        <f>E420*C402</f>
        <v>0</v>
      </c>
      <c r="G420" s="21"/>
      <c r="H420" s="30" t="s">
        <v>12</v>
      </c>
      <c r="I420" s="35" t="s">
        <v>11</v>
      </c>
      <c r="J420" s="31">
        <f>INDEX('Saturation Data'!$I$2:$W$236,MATCH(LEFT($H$1,2)&amp;$H420&amp;$I420,'Saturation Data'!$B$2:$B$236,0),MATCH(H401,'Saturation Data'!$I$1:$V$1,0))</f>
        <v>2.2114065718785103E-2</v>
      </c>
      <c r="K420" s="32">
        <f>INDEX('UEC Data'!$I$2:$W$236,MATCH(LEFT($H$1,2)&amp;$H420&amp;$I420,'UEC Data'!$B$2:$B$236,0),MATCH(H401,'UEC Data'!$I$1:$V$1,0))</f>
        <v>3.0967849704954373</v>
      </c>
      <c r="L420" s="33">
        <f t="shared" si="37"/>
        <v>6.8482506354482081E-2</v>
      </c>
      <c r="M420" s="34">
        <f>L420*J402</f>
        <v>0.36022466052285196</v>
      </c>
      <c r="N420" s="21"/>
      <c r="O420" s="30" t="s">
        <v>12</v>
      </c>
      <c r="P420" s="35" t="s">
        <v>11</v>
      </c>
      <c r="Q420" s="31">
        <f>INDEX('Saturation Data'!$I$2:$W$236,MATCH(LEFT($O$1,2)&amp;$H420&amp;$I420,'Saturation Data'!$B$2:$B$236,0),MATCH(O401,'Saturation Data'!$I$1:$V$1,0))</f>
        <v>0</v>
      </c>
      <c r="R420" s="32">
        <f>INDEX('UEC Data'!$I$2:$W$236,MATCH(LEFT($O$1,2)&amp;$H420&amp;$I420,'UEC Data'!$B$2:$B$236,0),MATCH(O401,'UEC Data'!$I$1:$V$1,0))</f>
        <v>6.0719774510307882</v>
      </c>
      <c r="S420" s="33">
        <f t="shared" si="38"/>
        <v>0</v>
      </c>
      <c r="T420" s="34">
        <f>S420*Q402</f>
        <v>0</v>
      </c>
      <c r="U420" s="21"/>
      <c r="V420" s="30" t="s">
        <v>12</v>
      </c>
      <c r="W420" s="35" t="s">
        <v>11</v>
      </c>
      <c r="X420" s="31">
        <f>INDEX('Saturation Data'!$I$2:$W$236,MATCH(LEFT($V$1,2)&amp;$H420&amp;$I420,'Saturation Data'!$B$2:$B$236,0),MATCH(V401,'Saturation Data'!$I$1:$V$1,0))</f>
        <v>0</v>
      </c>
      <c r="Y420" s="32">
        <f>INDEX('UEC Data'!$I$2:$W$236,MATCH(LEFT($V$1,2)&amp;$H420&amp;$I420,'UEC Data'!$B$2:$B$236,0),MATCH(V401,'UEC Data'!$I$1:$V$1,0))</f>
        <v>6.0065381641612969</v>
      </c>
      <c r="Z420" s="33">
        <f t="shared" si="39"/>
        <v>0</v>
      </c>
      <c r="AA420" s="34">
        <f>Z420*X402</f>
        <v>0</v>
      </c>
      <c r="AB420" s="21"/>
      <c r="AC420" s="30" t="s">
        <v>12</v>
      </c>
      <c r="AD420" s="35" t="s">
        <v>11</v>
      </c>
      <c r="AE420" s="31">
        <f>INDEX('Saturation Data'!$I$2:$W$236,MATCH(LEFT($AC$1,2)&amp;$H420&amp;$I420,'Saturation Data'!$B$2:$B$236,0),MATCH(AC401,'Saturation Data'!$I$1:$V$1,0))</f>
        <v>3.0090412181100378E-2</v>
      </c>
      <c r="AF420" s="32">
        <f>INDEX('UEC Data'!$I$2:$W$236,MATCH(LEFT($AC$1,2)&amp;$H420&amp;$I420,'UEC Data'!$B$2:$B$236,0),MATCH(AC401,'UEC Data'!$I$1:$V$1,0))</f>
        <v>1.6603909005724875</v>
      </c>
      <c r="AG420" s="33">
        <f t="shared" si="40"/>
        <v>4.9961846579974607E-2</v>
      </c>
      <c r="AH420" s="34">
        <f>AG420*AE402</f>
        <v>2.9590880685584554E-2</v>
      </c>
      <c r="AI420" s="21"/>
    </row>
    <row r="421" spans="1:35" outlineLevel="1" x14ac:dyDescent="0.25">
      <c r="A421" s="30" t="s">
        <v>15</v>
      </c>
      <c r="B421" s="35" t="s">
        <v>15</v>
      </c>
      <c r="C421" s="31">
        <f>INDEX('Saturation Data'!$I$2:$W$236,MATCH(LEFT($A$1,2)&amp;$H421&amp;$I421,'Saturation Data'!$B$2:$B$236,0),MATCH(A401,'Saturation Data'!$I$1:$V$1,0))</f>
        <v>1</v>
      </c>
      <c r="D421" s="32">
        <f>INDEX('UEC Data'!$I$2:$W$236,MATCH(LEFT($A$1,2)&amp;$H421&amp;$I421,'UEC Data'!$B$2:$B$236,0),MATCH(A401,'UEC Data'!$I$1:$V$1,0))</f>
        <v>3.5254617681476637</v>
      </c>
      <c r="E421" s="33">
        <f t="shared" si="36"/>
        <v>3.5254617681476637</v>
      </c>
      <c r="F421" s="34">
        <f>E421*C402</f>
        <v>81.568590440894994</v>
      </c>
      <c r="G421" s="21"/>
      <c r="H421" s="30" t="s">
        <v>15</v>
      </c>
      <c r="I421" s="35" t="s">
        <v>15</v>
      </c>
      <c r="J421" s="31">
        <f>INDEX('Saturation Data'!$I$2:$W$236,MATCH(LEFT($H$1,2)&amp;$H421&amp;$I421,'Saturation Data'!$B$2:$B$236,0),MATCH(H401,'Saturation Data'!$I$1:$V$1,0))</f>
        <v>1</v>
      </c>
      <c r="K421" s="32">
        <f>INDEX('UEC Data'!$I$2:$W$236,MATCH(LEFT($H$1,2)&amp;$H421&amp;$I421,'UEC Data'!$B$2:$B$236,0),MATCH(H401,'UEC Data'!$I$1:$V$1,0))</f>
        <v>4.0134483362695388</v>
      </c>
      <c r="L421" s="33">
        <f t="shared" si="37"/>
        <v>4.0134483362695388</v>
      </c>
      <c r="M421" s="34">
        <f>L421*J402</f>
        <v>21.111129563149785</v>
      </c>
      <c r="N421" s="21"/>
      <c r="O421" s="30" t="s">
        <v>15</v>
      </c>
      <c r="P421" s="35" t="s">
        <v>15</v>
      </c>
      <c r="Q421" s="31">
        <f>INDEX('Saturation Data'!$I$2:$W$236,MATCH(LEFT($O$1,2)&amp;$H421&amp;$I421,'Saturation Data'!$B$2:$B$236,0),MATCH(O401,'Saturation Data'!$I$1:$V$1,0))</f>
        <v>1</v>
      </c>
      <c r="R421" s="32">
        <f>INDEX('UEC Data'!$I$2:$W$236,MATCH(LEFT($O$1,2)&amp;$H421&amp;$I421,'UEC Data'!$B$2:$B$236,0),MATCH(O401,'UEC Data'!$I$1:$V$1,0))</f>
        <v>3.5254617681476641</v>
      </c>
      <c r="S421" s="33">
        <f t="shared" si="38"/>
        <v>3.5254617681476641</v>
      </c>
      <c r="T421" s="34">
        <f>S421*Q402</f>
        <v>30.098728359818427</v>
      </c>
      <c r="U421" s="21"/>
      <c r="V421" s="30" t="s">
        <v>15</v>
      </c>
      <c r="W421" s="35" t="s">
        <v>15</v>
      </c>
      <c r="X421" s="31">
        <f>INDEX('Saturation Data'!$I$2:$W$236,MATCH(LEFT($V$1,2)&amp;$H421&amp;$I421,'Saturation Data'!$B$2:$B$236,0),MATCH(V401,'Saturation Data'!$I$1:$V$1,0))</f>
        <v>1</v>
      </c>
      <c r="Y421" s="32">
        <f>INDEX('UEC Data'!$I$2:$W$236,MATCH(LEFT($V$1,2)&amp;$H421&amp;$I421,'UEC Data'!$B$2:$B$236,0),MATCH(V401,'UEC Data'!$I$1:$V$1,0))</f>
        <v>1.7627308840738318</v>
      </c>
      <c r="Z421" s="33">
        <f t="shared" si="39"/>
        <v>1.7627308840738318</v>
      </c>
      <c r="AA421" s="34">
        <f>Z421*X402</f>
        <v>14.514818389446964</v>
      </c>
      <c r="AB421" s="21"/>
      <c r="AC421" s="30" t="s">
        <v>15</v>
      </c>
      <c r="AD421" s="35" t="s">
        <v>15</v>
      </c>
      <c r="AE421" s="31">
        <f>INDEX('Saturation Data'!$I$2:$W$236,MATCH(LEFT($AC$1,2)&amp;$H421&amp;$I421,'Saturation Data'!$B$2:$B$236,0),MATCH(AC401,'Saturation Data'!$I$1:$V$1,0))</f>
        <v>1</v>
      </c>
      <c r="AF421" s="32">
        <f>INDEX('UEC Data'!$I$2:$W$236,MATCH(LEFT($AC$1,2)&amp;$H421&amp;$I421,'UEC Data'!$B$2:$B$236,0),MATCH(AC401,'UEC Data'!$I$1:$V$1,0))</f>
        <v>3.5701283705960121</v>
      </c>
      <c r="AG421" s="33">
        <f t="shared" si="40"/>
        <v>3.5701283705960121</v>
      </c>
      <c r="AH421" s="34">
        <f>AG421*AE402</f>
        <v>2.1144783445388153</v>
      </c>
      <c r="AI421" s="21"/>
    </row>
    <row r="422" spans="1:35" outlineLevel="1" x14ac:dyDescent="0.25">
      <c r="A422" s="30" t="s">
        <v>16</v>
      </c>
      <c r="B422" s="35" t="s">
        <v>17</v>
      </c>
      <c r="C422" s="31">
        <f>INDEX('Saturation Data'!$I$2:$W$236,MATCH(LEFT($A$1,2)&amp;$H422&amp;$I422,'Saturation Data'!$B$2:$B$236,0),MATCH(A401,'Saturation Data'!$I$1:$V$1,0))</f>
        <v>0.24484780476647372</v>
      </c>
      <c r="D422" s="32">
        <f>INDEX('UEC Data'!$I$2:$W$236,MATCH(LEFT($A$1,2)&amp;$H422&amp;$I422,'UEC Data'!$B$2:$B$236,0),MATCH(A401,'UEC Data'!$I$1:$V$1,0))</f>
        <v>2.0044590000000002</v>
      </c>
      <c r="E422" s="33">
        <f t="shared" si="36"/>
        <v>0.49078738589440118</v>
      </c>
      <c r="F422" s="34">
        <f>E422*C402</f>
        <v>11.355345173580428</v>
      </c>
      <c r="G422" s="21"/>
      <c r="H422" s="30" t="s">
        <v>16</v>
      </c>
      <c r="I422" s="35" t="s">
        <v>17</v>
      </c>
      <c r="J422" s="31">
        <f>INDEX('Saturation Data'!$I$2:$W$236,MATCH(LEFT($H$1,2)&amp;$H422&amp;$I422,'Saturation Data'!$B$2:$B$236,0),MATCH(H401,'Saturation Data'!$I$1:$V$1,0))</f>
        <v>0.1412533316526331</v>
      </c>
      <c r="K422" s="32">
        <f>INDEX('UEC Data'!$I$2:$W$236,MATCH(LEFT($H$1,2)&amp;$H422&amp;$I422,'UEC Data'!$B$2:$B$236,0),MATCH(H401,'UEC Data'!$I$1:$V$1,0))</f>
        <v>2.081817</v>
      </c>
      <c r="L422" s="33">
        <f t="shared" si="37"/>
        <v>0.29406358714108966</v>
      </c>
      <c r="M422" s="34">
        <f>L422*J402</f>
        <v>1.5468031397933528</v>
      </c>
      <c r="N422" s="21"/>
      <c r="O422" s="30" t="s">
        <v>16</v>
      </c>
      <c r="P422" s="35" t="s">
        <v>17</v>
      </c>
      <c r="Q422" s="31">
        <f>INDEX('Saturation Data'!$I$2:$W$236,MATCH(LEFT($O$1,2)&amp;$H422&amp;$I422,'Saturation Data'!$B$2:$B$236,0),MATCH(O401,'Saturation Data'!$I$1:$V$1,0))</f>
        <v>0.24484780476647372</v>
      </c>
      <c r="R422" s="32">
        <f>INDEX('UEC Data'!$I$2:$W$236,MATCH(LEFT($O$1,2)&amp;$H422&amp;$I422,'UEC Data'!$B$2:$B$236,0),MATCH(O401,'UEC Data'!$I$1:$V$1,0))</f>
        <v>2.0044590000000002</v>
      </c>
      <c r="S422" s="33">
        <f t="shared" si="38"/>
        <v>0.49078738589440118</v>
      </c>
      <c r="T422" s="34">
        <f>S422*Q402</f>
        <v>4.190111021462716</v>
      </c>
      <c r="U422" s="21"/>
      <c r="V422" s="30" t="s">
        <v>16</v>
      </c>
      <c r="W422" s="35" t="s">
        <v>17</v>
      </c>
      <c r="X422" s="31">
        <f>INDEX('Saturation Data'!$I$2:$W$236,MATCH(LEFT($V$1,2)&amp;$H422&amp;$I422,'Saturation Data'!$B$2:$B$236,0),MATCH(V401,'Saturation Data'!$I$1:$V$1,0))</f>
        <v>0.29492764489179157</v>
      </c>
      <c r="Y422" s="32">
        <f>INDEX('UEC Data'!$I$2:$W$236,MATCH(LEFT($V$1,2)&amp;$H422&amp;$I422,'UEC Data'!$B$2:$B$236,0),MATCH(V401,'UEC Data'!$I$1:$V$1,0))</f>
        <v>2.0044590000000002</v>
      </c>
      <c r="Z422" s="33">
        <f t="shared" si="39"/>
        <v>0.59117037215215573</v>
      </c>
      <c r="AA422" s="34">
        <f>Z422*X402</f>
        <v>4.8678619445184186</v>
      </c>
      <c r="AB422" s="21"/>
      <c r="AC422" s="30" t="s">
        <v>16</v>
      </c>
      <c r="AD422" s="35" t="s">
        <v>17</v>
      </c>
      <c r="AE422" s="31">
        <f>INDEX('Saturation Data'!$I$2:$W$236,MATCH(LEFT($AC$1,2)&amp;$H422&amp;$I422,'Saturation Data'!$B$2:$B$236,0),MATCH(AC401,'Saturation Data'!$I$1:$V$1,0))</f>
        <v>0.37222247664261976</v>
      </c>
      <c r="AF422" s="32">
        <f>INDEX('UEC Data'!$I$2:$W$236,MATCH(LEFT($AC$1,2)&amp;$H422&amp;$I422,'UEC Data'!$B$2:$B$236,0),MATCH(AC401,'UEC Data'!$I$1:$V$1,0))</f>
        <v>2.081817</v>
      </c>
      <c r="AG422" s="33">
        <f t="shared" si="40"/>
        <v>0.77489907965670879</v>
      </c>
      <c r="AH422" s="34">
        <f>AG422*AE402</f>
        <v>0.4589491337712403</v>
      </c>
      <c r="AI422" s="21"/>
    </row>
    <row r="423" spans="1:35" outlineLevel="1" x14ac:dyDescent="0.25">
      <c r="A423" s="30" t="s">
        <v>18</v>
      </c>
      <c r="B423" s="35" t="s">
        <v>19</v>
      </c>
      <c r="C423" s="31">
        <f>INDEX('Saturation Data'!$I$2:$W$236,MATCH(LEFT($A$1,2)&amp;$H423&amp;$I423,'Saturation Data'!$B$2:$B$236,0),MATCH(A401,'Saturation Data'!$I$1:$V$1,0))</f>
        <v>1</v>
      </c>
      <c r="D423" s="32">
        <f>INDEX('UEC Data'!$I$2:$W$236,MATCH(LEFT($A$1,2)&amp;$H423&amp;$I423,'UEC Data'!$B$2:$B$236,0),MATCH(A401,'UEC Data'!$I$1:$V$1,0))</f>
        <v>0.33039940881658908</v>
      </c>
      <c r="E423" s="33">
        <f t="shared" si="36"/>
        <v>0.33039940881658908</v>
      </c>
      <c r="F423" s="34">
        <f>E423*C402</f>
        <v>7.6444493890609619</v>
      </c>
      <c r="G423" s="21"/>
      <c r="H423" s="30" t="s">
        <v>18</v>
      </c>
      <c r="I423" s="35" t="s">
        <v>19</v>
      </c>
      <c r="J423" s="31">
        <f>INDEX('Saturation Data'!$I$2:$W$236,MATCH(LEFT($H$1,2)&amp;$H423&amp;$I423,'Saturation Data'!$B$2:$B$236,0),MATCH(H401,'Saturation Data'!$I$1:$V$1,0))</f>
        <v>1</v>
      </c>
      <c r="K423" s="32">
        <f>INDEX('UEC Data'!$I$2:$W$236,MATCH(LEFT($H$1,2)&amp;$H423&amp;$I423,'UEC Data'!$B$2:$B$236,0),MATCH(H401,'UEC Data'!$I$1:$V$1,0))</f>
        <v>0.29767387484248781</v>
      </c>
      <c r="L423" s="33">
        <f t="shared" si="37"/>
        <v>0.29767387484248781</v>
      </c>
      <c r="M423" s="34">
        <f>L423*J402</f>
        <v>1.5657936051085997</v>
      </c>
      <c r="N423" s="21"/>
      <c r="O423" s="30" t="s">
        <v>18</v>
      </c>
      <c r="P423" s="35" t="s">
        <v>19</v>
      </c>
      <c r="Q423" s="31">
        <f>INDEX('Saturation Data'!$I$2:$W$236,MATCH(LEFT($O$1,2)&amp;$H423&amp;$I423,'Saturation Data'!$B$2:$B$236,0),MATCH(O401,'Saturation Data'!$I$1:$V$1,0))</f>
        <v>1</v>
      </c>
      <c r="R423" s="32">
        <f>INDEX('UEC Data'!$I$2:$W$236,MATCH(LEFT($O$1,2)&amp;$H423&amp;$I423,'UEC Data'!$B$2:$B$236,0),MATCH(O401,'UEC Data'!$I$1:$V$1,0))</f>
        <v>0.35494355929716509</v>
      </c>
      <c r="S423" s="33">
        <f t="shared" si="38"/>
        <v>0.35494355929716509</v>
      </c>
      <c r="T423" s="34">
        <f>S423*Q402</f>
        <v>3.0303405559169301</v>
      </c>
      <c r="U423" s="21"/>
      <c r="V423" s="30" t="s">
        <v>18</v>
      </c>
      <c r="W423" s="35" t="s">
        <v>19</v>
      </c>
      <c r="X423" s="31">
        <f>INDEX('Saturation Data'!$I$2:$W$236,MATCH(LEFT($V$1,2)&amp;$H423&amp;$I423,'Saturation Data'!$B$2:$B$236,0),MATCH(V401,'Saturation Data'!$I$1:$V$1,0))</f>
        <v>1</v>
      </c>
      <c r="Y423" s="32">
        <f>INDEX('UEC Data'!$I$2:$W$236,MATCH(LEFT($V$1,2)&amp;$H423&amp;$I423,'UEC Data'!$B$2:$B$236,0),MATCH(V401,'UEC Data'!$I$1:$V$1,0))</f>
        <v>0.33039940881658908</v>
      </c>
      <c r="Z423" s="33">
        <f t="shared" si="39"/>
        <v>0.33039940881658908</v>
      </c>
      <c r="AA423" s="34">
        <f>Z423*X402</f>
        <v>2.7206010051121141</v>
      </c>
      <c r="AB423" s="21"/>
      <c r="AC423" s="30" t="s">
        <v>18</v>
      </c>
      <c r="AD423" s="35" t="s">
        <v>19</v>
      </c>
      <c r="AE423" s="31">
        <f>INDEX('Saturation Data'!$I$2:$W$236,MATCH(LEFT($AC$1,2)&amp;$H423&amp;$I423,'Saturation Data'!$B$2:$B$236,0),MATCH(AC401,'Saturation Data'!$I$1:$V$1,0))</f>
        <v>1</v>
      </c>
      <c r="AF423" s="32">
        <f>INDEX('UEC Data'!$I$2:$W$236,MATCH(LEFT($AC$1,2)&amp;$H423&amp;$I423,'UEC Data'!$B$2:$B$236,0),MATCH(AC401,'UEC Data'!$I$1:$V$1,0))</f>
        <v>0.29767387484248781</v>
      </c>
      <c r="AG423" s="33">
        <f t="shared" si="40"/>
        <v>0.29767387484248781</v>
      </c>
      <c r="AH423" s="34">
        <f>AG423*AE402</f>
        <v>0.17630317365431858</v>
      </c>
      <c r="AI423" s="21"/>
    </row>
    <row r="424" spans="1:35" outlineLevel="1" x14ac:dyDescent="0.25">
      <c r="A424" s="30" t="s">
        <v>18</v>
      </c>
      <c r="B424" s="35" t="s">
        <v>20</v>
      </c>
      <c r="C424" s="31">
        <f>INDEX('Saturation Data'!$I$2:$W$236,MATCH(LEFT($A$1,2)&amp;$H424&amp;$I424,'Saturation Data'!$B$2:$B$236,0),MATCH(A401,'Saturation Data'!$I$1:$V$1,0))</f>
        <v>1</v>
      </c>
      <c r="D424" s="32">
        <f>INDEX('UEC Data'!$I$2:$W$236,MATCH(LEFT($A$1,2)&amp;$H424&amp;$I424,'UEC Data'!$B$2:$B$236,0),MATCH(A401,'UEC Data'!$I$1:$V$1,0))</f>
        <v>2.4997551664576395E-3</v>
      </c>
      <c r="E424" s="33">
        <f t="shared" si="36"/>
        <v>2.4997551664576395E-3</v>
      </c>
      <c r="F424" s="34">
        <f>E424*C402</f>
        <v>5.7836822176752109E-2</v>
      </c>
      <c r="G424" s="21"/>
      <c r="H424" s="30" t="s">
        <v>18</v>
      </c>
      <c r="I424" s="35" t="s">
        <v>20</v>
      </c>
      <c r="J424" s="31">
        <f>INDEX('Saturation Data'!$I$2:$W$236,MATCH(LEFT($H$1,2)&amp;$H424&amp;$I424,'Saturation Data'!$B$2:$B$236,0),MATCH(H401,'Saturation Data'!$I$1:$V$1,0))</f>
        <v>1</v>
      </c>
      <c r="K424" s="32">
        <f>INDEX('UEC Data'!$I$2:$W$236,MATCH(LEFT($H$1,2)&amp;$H424&amp;$I424,'UEC Data'!$B$2:$B$236,0),MATCH(H401,'UEC Data'!$I$1:$V$1,0))</f>
        <v>2.2521584079771896E-3</v>
      </c>
      <c r="L424" s="33">
        <f t="shared" si="37"/>
        <v>2.2521584079771896E-3</v>
      </c>
      <c r="M424" s="34">
        <f>L424*J402</f>
        <v>1.1846572813177603E-2</v>
      </c>
      <c r="N424" s="21"/>
      <c r="O424" s="30" t="s">
        <v>18</v>
      </c>
      <c r="P424" s="35" t="s">
        <v>20</v>
      </c>
      <c r="Q424" s="31">
        <f>INDEX('Saturation Data'!$I$2:$W$236,MATCH(LEFT($O$1,2)&amp;$H424&amp;$I424,'Saturation Data'!$B$2:$B$236,0),MATCH(O401,'Saturation Data'!$I$1:$V$1,0))</f>
        <v>1</v>
      </c>
      <c r="R424" s="32">
        <f>INDEX('UEC Data'!$I$2:$W$236,MATCH(LEFT($O$1,2)&amp;$H424&amp;$I424,'UEC Data'!$B$2:$B$236,0),MATCH(O401,'UEC Data'!$I$1:$V$1,0))</f>
        <v>2.685452735317978E-3</v>
      </c>
      <c r="S424" s="33">
        <f t="shared" si="38"/>
        <v>2.685452735317978E-3</v>
      </c>
      <c r="T424" s="34">
        <f>S424*Q402</f>
        <v>2.292712776911943E-2</v>
      </c>
      <c r="U424" s="21"/>
      <c r="V424" s="30" t="s">
        <v>18</v>
      </c>
      <c r="W424" s="35" t="s">
        <v>20</v>
      </c>
      <c r="X424" s="31">
        <f>INDEX('Saturation Data'!$I$2:$W$236,MATCH(LEFT($V$1,2)&amp;$H424&amp;$I424,'Saturation Data'!$B$2:$B$236,0),MATCH(V401,'Saturation Data'!$I$1:$V$1,0))</f>
        <v>1</v>
      </c>
      <c r="Y424" s="32">
        <f>INDEX('UEC Data'!$I$2:$W$236,MATCH(LEFT($V$1,2)&amp;$H424&amp;$I424,'UEC Data'!$B$2:$B$236,0),MATCH(V401,'UEC Data'!$I$1:$V$1,0))</f>
        <v>2.4997551664576395E-3</v>
      </c>
      <c r="Z424" s="33">
        <f t="shared" si="39"/>
        <v>2.4997551664576395E-3</v>
      </c>
      <c r="AA424" s="34">
        <f>Z424*X402</f>
        <v>2.058368216443791E-2</v>
      </c>
      <c r="AB424" s="21"/>
      <c r="AC424" s="30" t="s">
        <v>18</v>
      </c>
      <c r="AD424" s="35" t="s">
        <v>20</v>
      </c>
      <c r="AE424" s="31">
        <f>INDEX('Saturation Data'!$I$2:$W$236,MATCH(LEFT($AC$1,2)&amp;$H424&amp;$I424,'Saturation Data'!$B$2:$B$236,0),MATCH(AC401,'Saturation Data'!$I$1:$V$1,0))</f>
        <v>1</v>
      </c>
      <c r="AF424" s="32">
        <f>INDEX('UEC Data'!$I$2:$W$236,MATCH(LEFT($AC$1,2)&amp;$H424&amp;$I424,'UEC Data'!$B$2:$B$236,0),MATCH(AC401,'UEC Data'!$I$1:$V$1,0))</f>
        <v>2.2521584079771896E-3</v>
      </c>
      <c r="AG424" s="33">
        <f t="shared" si="40"/>
        <v>2.2521584079771896E-3</v>
      </c>
      <c r="AH424" s="34">
        <f>AG424*AE402</f>
        <v>1.333884860096437E-3</v>
      </c>
      <c r="AI424" s="21"/>
    </row>
    <row r="425" spans="1:35" outlineLevel="1" x14ac:dyDescent="0.25">
      <c r="A425" s="30" t="s">
        <v>18</v>
      </c>
      <c r="B425" s="35" t="s">
        <v>21</v>
      </c>
      <c r="C425" s="31">
        <f>INDEX('Saturation Data'!$I$2:$W$236,MATCH(LEFT($A$1,2)&amp;$H425&amp;$I425,'Saturation Data'!$B$2:$B$236,0),MATCH(A401,'Saturation Data'!$I$1:$V$1,0))</f>
        <v>1</v>
      </c>
      <c r="D425" s="32">
        <f>INDEX('UEC Data'!$I$2:$W$236,MATCH(LEFT($A$1,2)&amp;$H425&amp;$I425,'UEC Data'!$B$2:$B$236,0),MATCH(A401,'UEC Data'!$I$1:$V$1,0))</f>
        <v>0.20723163861355914</v>
      </c>
      <c r="E425" s="33">
        <f t="shared" si="36"/>
        <v>0.20723163861355914</v>
      </c>
      <c r="F425" s="34">
        <f>E425*C402</f>
        <v>4.7947173358077277</v>
      </c>
      <c r="G425" s="21"/>
      <c r="H425" s="30" t="s">
        <v>18</v>
      </c>
      <c r="I425" s="35" t="s">
        <v>21</v>
      </c>
      <c r="J425" s="31">
        <f>INDEX('Saturation Data'!$I$2:$W$236,MATCH(LEFT($H$1,2)&amp;$H425&amp;$I425,'Saturation Data'!$B$2:$B$236,0),MATCH(H401,'Saturation Data'!$I$1:$V$1,0))</f>
        <v>1</v>
      </c>
      <c r="K425" s="32">
        <f>INDEX('UEC Data'!$I$2:$W$236,MATCH(LEFT($H$1,2)&amp;$H425&amp;$I425,'UEC Data'!$B$2:$B$236,0),MATCH(H401,'UEC Data'!$I$1:$V$1,0))</f>
        <v>0.18670567564574581</v>
      </c>
      <c r="L425" s="33">
        <f t="shared" si="37"/>
        <v>0.18670567564574581</v>
      </c>
      <c r="M425" s="34">
        <f>L425*J402</f>
        <v>0.98209005784696546</v>
      </c>
      <c r="N425" s="21"/>
      <c r="O425" s="30" t="s">
        <v>18</v>
      </c>
      <c r="P425" s="35" t="s">
        <v>21</v>
      </c>
      <c r="Q425" s="31">
        <f>INDEX('Saturation Data'!$I$2:$W$236,MATCH(LEFT($O$1,2)&amp;$H425&amp;$I425,'Saturation Data'!$B$2:$B$236,0),MATCH(O401,'Saturation Data'!$I$1:$V$1,0))</f>
        <v>1</v>
      </c>
      <c r="R425" s="32">
        <f>INDEX('UEC Data'!$I$2:$W$236,MATCH(LEFT($O$1,2)&amp;$H425&amp;$I425,'UEC Data'!$B$2:$B$236,0),MATCH(O401,'UEC Data'!$I$1:$V$1,0))</f>
        <v>0.22262611083941911</v>
      </c>
      <c r="S425" s="33">
        <f t="shared" si="38"/>
        <v>0.22262611083941911</v>
      </c>
      <c r="T425" s="34">
        <f>S425*Q402</f>
        <v>1.9006766422769055</v>
      </c>
      <c r="U425" s="21"/>
      <c r="V425" s="30" t="s">
        <v>18</v>
      </c>
      <c r="W425" s="35" t="s">
        <v>21</v>
      </c>
      <c r="X425" s="31">
        <f>INDEX('Saturation Data'!$I$2:$W$236,MATCH(LEFT($V$1,2)&amp;$H425&amp;$I425,'Saturation Data'!$B$2:$B$236,0),MATCH(V401,'Saturation Data'!$I$1:$V$1,0))</f>
        <v>1</v>
      </c>
      <c r="Y425" s="32">
        <f>INDEX('UEC Data'!$I$2:$W$236,MATCH(LEFT($V$1,2)&amp;$H425&amp;$I425,'UEC Data'!$B$2:$B$236,0),MATCH(V401,'UEC Data'!$I$1:$V$1,0))</f>
        <v>0.20723163861355914</v>
      </c>
      <c r="Z425" s="33">
        <f t="shared" si="39"/>
        <v>0.20723163861355914</v>
      </c>
      <c r="AA425" s="34">
        <f>Z425*X402</f>
        <v>1.7064031873496854</v>
      </c>
      <c r="AB425" s="21"/>
      <c r="AC425" s="30" t="s">
        <v>18</v>
      </c>
      <c r="AD425" s="35" t="s">
        <v>21</v>
      </c>
      <c r="AE425" s="31">
        <f>INDEX('Saturation Data'!$I$2:$W$236,MATCH(LEFT($AC$1,2)&amp;$H425&amp;$I425,'Saturation Data'!$B$2:$B$236,0),MATCH(AC401,'Saturation Data'!$I$1:$V$1,0))</f>
        <v>1</v>
      </c>
      <c r="AF425" s="32">
        <f>INDEX('UEC Data'!$I$2:$W$236,MATCH(LEFT($AC$1,2)&amp;$H425&amp;$I425,'UEC Data'!$B$2:$B$236,0),MATCH(AC401,'UEC Data'!$I$1:$V$1,0))</f>
        <v>0.18670567564574581</v>
      </c>
      <c r="AG425" s="33">
        <f t="shared" si="40"/>
        <v>0.18670567564574581</v>
      </c>
      <c r="AH425" s="34">
        <f>AG425*AE402</f>
        <v>0.11058008759766545</v>
      </c>
      <c r="AI425" s="21"/>
    </row>
    <row r="426" spans="1:35" outlineLevel="1" x14ac:dyDescent="0.25">
      <c r="A426" s="30" t="s">
        <v>18</v>
      </c>
      <c r="B426" s="35" t="s">
        <v>22</v>
      </c>
      <c r="C426" s="31">
        <f>INDEX('Saturation Data'!$I$2:$W$236,MATCH(LEFT($A$1,2)&amp;$H426&amp;$I426,'Saturation Data'!$B$2:$B$236,0),MATCH(A401,'Saturation Data'!$I$1:$V$1,0))</f>
        <v>1</v>
      </c>
      <c r="D426" s="32">
        <f>INDEX('UEC Data'!$I$2:$W$236,MATCH(LEFT($A$1,2)&amp;$H426&amp;$I426,'UEC Data'!$B$2:$B$236,0),MATCH(A401,'UEC Data'!$I$1:$V$1,0))</f>
        <v>1.1785241530169324</v>
      </c>
      <c r="E426" s="33">
        <f t="shared" si="36"/>
        <v>1.1785241530169324</v>
      </c>
      <c r="F426" s="34">
        <f>E426*C402</f>
        <v>27.267507147765613</v>
      </c>
      <c r="G426" s="21"/>
      <c r="H426" s="30" t="s">
        <v>18</v>
      </c>
      <c r="I426" s="35" t="s">
        <v>22</v>
      </c>
      <c r="J426" s="31">
        <f>INDEX('Saturation Data'!$I$2:$W$236,MATCH(LEFT($H$1,2)&amp;$H426&amp;$I426,'Saturation Data'!$B$2:$B$236,0),MATCH(H401,'Saturation Data'!$I$1:$V$1,0))</f>
        <v>1</v>
      </c>
      <c r="K426" s="32">
        <f>INDEX('UEC Data'!$I$2:$W$236,MATCH(LEFT($H$1,2)&amp;$H426&amp;$I426,'UEC Data'!$B$2:$B$236,0),MATCH(H401,'UEC Data'!$I$1:$V$1,0))</f>
        <v>1.0617932171263533</v>
      </c>
      <c r="L426" s="33">
        <f t="shared" si="37"/>
        <v>1.0617932171263533</v>
      </c>
      <c r="M426" s="34">
        <f>L426*J402</f>
        <v>5.5851358477590889</v>
      </c>
      <c r="N426" s="21"/>
      <c r="O426" s="30" t="s">
        <v>18</v>
      </c>
      <c r="P426" s="35" t="s">
        <v>22</v>
      </c>
      <c r="Q426" s="31">
        <f>INDEX('Saturation Data'!$I$2:$W$236,MATCH(LEFT($O$1,2)&amp;$H426&amp;$I426,'Saturation Data'!$B$2:$B$236,0),MATCH(O401,'Saturation Data'!$I$1:$V$1,0))</f>
        <v>1</v>
      </c>
      <c r="R426" s="32">
        <f>INDEX('UEC Data'!$I$2:$W$236,MATCH(LEFT($O$1,2)&amp;$H426&amp;$I426,'UEC Data'!$B$2:$B$236,0),MATCH(O401,'UEC Data'!$I$1:$V$1,0))</f>
        <v>1.2660723549348669</v>
      </c>
      <c r="S426" s="33">
        <f t="shared" si="38"/>
        <v>1.2660723549348669</v>
      </c>
      <c r="T426" s="34">
        <f>S426*Q402</f>
        <v>10.80912810893488</v>
      </c>
      <c r="U426" s="21"/>
      <c r="V426" s="30" t="s">
        <v>18</v>
      </c>
      <c r="W426" s="35" t="s">
        <v>22</v>
      </c>
      <c r="X426" s="31">
        <f>INDEX('Saturation Data'!$I$2:$W$236,MATCH(LEFT($V$1,2)&amp;$H426&amp;$I426,'Saturation Data'!$B$2:$B$236,0),MATCH(V401,'Saturation Data'!$I$1:$V$1,0))</f>
        <v>1</v>
      </c>
      <c r="Y426" s="32">
        <f>INDEX('UEC Data'!$I$2:$W$236,MATCH(LEFT($V$1,2)&amp;$H426&amp;$I426,'UEC Data'!$B$2:$B$236,0),MATCH(V401,'UEC Data'!$I$1:$V$1,0))</f>
        <v>1.1785241530169324</v>
      </c>
      <c r="Z426" s="33">
        <f t="shared" si="39"/>
        <v>1.1785241530169324</v>
      </c>
      <c r="AA426" s="34">
        <f>Z426*X402</f>
        <v>9.7042970104908477</v>
      </c>
      <c r="AB426" s="21"/>
      <c r="AC426" s="30" t="s">
        <v>18</v>
      </c>
      <c r="AD426" s="35" t="s">
        <v>22</v>
      </c>
      <c r="AE426" s="31">
        <f>INDEX('Saturation Data'!$I$2:$W$236,MATCH(LEFT($AC$1,2)&amp;$H426&amp;$I426,'Saturation Data'!$B$2:$B$236,0),MATCH(AC401,'Saturation Data'!$I$1:$V$1,0))</f>
        <v>1</v>
      </c>
      <c r="AF426" s="32">
        <f>INDEX('UEC Data'!$I$2:$W$236,MATCH(LEFT($AC$1,2)&amp;$H426&amp;$I426,'UEC Data'!$B$2:$B$236,0),MATCH(AC401,'UEC Data'!$I$1:$V$1,0))</f>
        <v>1.0617932171263533</v>
      </c>
      <c r="AG426" s="33">
        <f t="shared" si="40"/>
        <v>1.0617932171263533</v>
      </c>
      <c r="AH426" s="34">
        <f>AG426*AE402</f>
        <v>0.62886779715908703</v>
      </c>
      <c r="AI426" s="21"/>
    </row>
    <row r="427" spans="1:35" outlineLevel="1" x14ac:dyDescent="0.25">
      <c r="A427" s="30" t="s">
        <v>23</v>
      </c>
      <c r="B427" s="35" t="s">
        <v>19</v>
      </c>
      <c r="C427" s="31">
        <f>INDEX('Saturation Data'!$I$2:$W$236,MATCH(LEFT($A$1,2)&amp;$H427&amp;$I427,'Saturation Data'!$B$2:$B$236,0),MATCH(A401,'Saturation Data'!$I$1:$V$1,0))</f>
        <v>1</v>
      </c>
      <c r="D427" s="32">
        <f>INDEX('UEC Data'!$I$2:$W$236,MATCH(LEFT($A$1,2)&amp;$H427&amp;$I427,'UEC Data'!$B$2:$B$236,0),MATCH(A401,'UEC Data'!$I$1:$V$1,0))</f>
        <v>6.7220028330816653E-2</v>
      </c>
      <c r="E427" s="33">
        <f t="shared" si="36"/>
        <v>6.7220028330816653E-2</v>
      </c>
      <c r="F427" s="34">
        <f>E427*C402</f>
        <v>1.5552694429650911</v>
      </c>
      <c r="G427" s="21"/>
      <c r="H427" s="30" t="s">
        <v>23</v>
      </c>
      <c r="I427" s="35" t="s">
        <v>19</v>
      </c>
      <c r="J427" s="31">
        <f>INDEX('Saturation Data'!$I$2:$W$236,MATCH(LEFT($H$1,2)&amp;$H427&amp;$I427,'Saturation Data'!$B$2:$B$236,0),MATCH(H401,'Saturation Data'!$I$1:$V$1,0))</f>
        <v>1</v>
      </c>
      <c r="K427" s="32">
        <f>INDEX('UEC Data'!$I$2:$W$236,MATCH(LEFT($H$1,2)&amp;$H427&amp;$I427,'UEC Data'!$B$2:$B$236,0),MATCH(H401,'UEC Data'!$I$1:$V$1,0))</f>
        <v>6.0561991838683125E-2</v>
      </c>
      <c r="L427" s="33">
        <f t="shared" si="37"/>
        <v>6.0561991838683125E-2</v>
      </c>
      <c r="M427" s="34">
        <f>L427*J402</f>
        <v>0.31856198191334945</v>
      </c>
      <c r="N427" s="21"/>
      <c r="O427" s="30" t="s">
        <v>23</v>
      </c>
      <c r="P427" s="35" t="s">
        <v>19</v>
      </c>
      <c r="Q427" s="31">
        <f>INDEX('Saturation Data'!$I$2:$W$236,MATCH(LEFT($O$1,2)&amp;$H427&amp;$I427,'Saturation Data'!$B$2:$B$236,0),MATCH(O401,'Saturation Data'!$I$1:$V$1,0))</f>
        <v>1</v>
      </c>
      <c r="R427" s="32">
        <f>INDEX('UEC Data'!$I$2:$W$236,MATCH(LEFT($O$1,2)&amp;$H427&amp;$I427,'UEC Data'!$B$2:$B$236,0),MATCH(O401,'UEC Data'!$I$1:$V$1,0))</f>
        <v>7.221355569991679E-2</v>
      </c>
      <c r="S427" s="33">
        <f t="shared" si="38"/>
        <v>7.221355569991679E-2</v>
      </c>
      <c r="T427" s="34">
        <f>S427*Q402</f>
        <v>0.61652524969811962</v>
      </c>
      <c r="U427" s="21"/>
      <c r="V427" s="30" t="s">
        <v>23</v>
      </c>
      <c r="W427" s="35" t="s">
        <v>19</v>
      </c>
      <c r="X427" s="31">
        <f>INDEX('Saturation Data'!$I$2:$W$236,MATCH(LEFT($V$1,2)&amp;$H427&amp;$I427,'Saturation Data'!$B$2:$B$236,0),MATCH(V401,'Saturation Data'!$I$1:$V$1,0))</f>
        <v>1</v>
      </c>
      <c r="Y427" s="32">
        <f>INDEX('UEC Data'!$I$2:$W$236,MATCH(LEFT($V$1,2)&amp;$H427&amp;$I427,'UEC Data'!$B$2:$B$236,0),MATCH(V401,'UEC Data'!$I$1:$V$1,0))</f>
        <v>6.7220028330816653E-2</v>
      </c>
      <c r="Z427" s="33">
        <f t="shared" si="39"/>
        <v>6.7220028330816653E-2</v>
      </c>
      <c r="AA427" s="34">
        <f>Z427*X402</f>
        <v>0.55350848627578531</v>
      </c>
      <c r="AB427" s="21"/>
      <c r="AC427" s="30" t="s">
        <v>23</v>
      </c>
      <c r="AD427" s="35" t="s">
        <v>19</v>
      </c>
      <c r="AE427" s="31">
        <f>INDEX('Saturation Data'!$I$2:$W$236,MATCH(LEFT($AC$1,2)&amp;$H427&amp;$I427,'Saturation Data'!$B$2:$B$236,0),MATCH(AC401,'Saturation Data'!$I$1:$V$1,0))</f>
        <v>1</v>
      </c>
      <c r="AF427" s="32">
        <f>INDEX('UEC Data'!$I$2:$W$236,MATCH(LEFT($AC$1,2)&amp;$H427&amp;$I427,'UEC Data'!$B$2:$B$236,0),MATCH(AC401,'UEC Data'!$I$1:$V$1,0))</f>
        <v>6.0561991838683125E-2</v>
      </c>
      <c r="AG427" s="33">
        <f t="shared" si="40"/>
        <v>6.0561991838683125E-2</v>
      </c>
      <c r="AH427" s="34">
        <f>AG427*AE402</f>
        <v>3.5869024010375734E-2</v>
      </c>
      <c r="AI427" s="21"/>
    </row>
    <row r="428" spans="1:35" outlineLevel="1" x14ac:dyDescent="0.25">
      <c r="A428" s="30" t="s">
        <v>23</v>
      </c>
      <c r="B428" s="35" t="s">
        <v>24</v>
      </c>
      <c r="C428" s="31">
        <f>INDEX('Saturation Data'!$I$2:$W$236,MATCH(LEFT($A$1,2)&amp;$H428&amp;$I428,'Saturation Data'!$B$2:$B$236,0),MATCH(A401,'Saturation Data'!$I$1:$V$1,0))</f>
        <v>1</v>
      </c>
      <c r="D428" s="32">
        <f>INDEX('UEC Data'!$I$2:$W$236,MATCH(LEFT($A$1,2)&amp;$H428&amp;$I428,'UEC Data'!$B$2:$B$236,0),MATCH(A401,'UEC Data'!$I$1:$V$1,0))</f>
        <v>1.3625111706346347E-3</v>
      </c>
      <c r="E428" s="33">
        <f t="shared" si="36"/>
        <v>1.3625111706346347E-3</v>
      </c>
      <c r="F428" s="34">
        <f>E428*C402</f>
        <v>3.1524413809495014E-2</v>
      </c>
      <c r="G428" s="21"/>
      <c r="H428" s="30" t="s">
        <v>23</v>
      </c>
      <c r="I428" s="35" t="s">
        <v>24</v>
      </c>
      <c r="J428" s="31">
        <f>INDEX('Saturation Data'!$I$2:$W$236,MATCH(LEFT($H$1,2)&amp;$H428&amp;$I428,'Saturation Data'!$B$2:$B$236,0),MATCH(H401,'Saturation Data'!$I$1:$V$1,0))</f>
        <v>1</v>
      </c>
      <c r="K428" s="32">
        <f>INDEX('UEC Data'!$I$2:$W$236,MATCH(LEFT($H$1,2)&amp;$H428&amp;$I428,'UEC Data'!$B$2:$B$236,0),MATCH(H401,'UEC Data'!$I$1:$V$1,0))</f>
        <v>1.2275566143767926E-3</v>
      </c>
      <c r="L428" s="33">
        <f t="shared" si="37"/>
        <v>1.2275566143767926E-3</v>
      </c>
      <c r="M428" s="34">
        <f>L428*J402</f>
        <v>6.4570674793581135E-3</v>
      </c>
      <c r="N428" s="21"/>
      <c r="O428" s="30" t="s">
        <v>23</v>
      </c>
      <c r="P428" s="35" t="s">
        <v>24</v>
      </c>
      <c r="Q428" s="31">
        <f>INDEX('Saturation Data'!$I$2:$W$236,MATCH(LEFT($O$1,2)&amp;$H428&amp;$I428,'Saturation Data'!$B$2:$B$236,0),MATCH(O401,'Saturation Data'!$I$1:$V$1,0))</f>
        <v>1</v>
      </c>
      <c r="R428" s="32">
        <f>INDEX('UEC Data'!$I$2:$W$236,MATCH(LEFT($O$1,2)&amp;$H428&amp;$I428,'UEC Data'!$B$2:$B$236,0),MATCH(O401,'UEC Data'!$I$1:$V$1,0))</f>
        <v>1.4637270878280165E-3</v>
      </c>
      <c r="S428" s="33">
        <f t="shared" si="38"/>
        <v>1.4637270878280165E-3</v>
      </c>
      <c r="T428" s="34">
        <f>S428*Q402</f>
        <v>1.249661091420415E-2</v>
      </c>
      <c r="U428" s="21"/>
      <c r="V428" s="30" t="s">
        <v>23</v>
      </c>
      <c r="W428" s="35" t="s">
        <v>24</v>
      </c>
      <c r="X428" s="31">
        <f>INDEX('Saturation Data'!$I$2:$W$236,MATCH(LEFT($V$1,2)&amp;$H428&amp;$I428,'Saturation Data'!$B$2:$B$236,0),MATCH(V401,'Saturation Data'!$I$1:$V$1,0))</f>
        <v>1</v>
      </c>
      <c r="Y428" s="32">
        <f>INDEX('UEC Data'!$I$2:$W$236,MATCH(LEFT($V$1,2)&amp;$H428&amp;$I428,'UEC Data'!$B$2:$B$236,0),MATCH(V401,'UEC Data'!$I$1:$V$1,0))</f>
        <v>1.3625111706346347E-3</v>
      </c>
      <c r="Z428" s="33">
        <f t="shared" si="39"/>
        <v>1.3625111706346347E-3</v>
      </c>
      <c r="AA428" s="34">
        <f>Z428*X402</f>
        <v>1.1219297496875402E-2</v>
      </c>
      <c r="AB428" s="21"/>
      <c r="AC428" s="30" t="s">
        <v>23</v>
      </c>
      <c r="AD428" s="35" t="s">
        <v>24</v>
      </c>
      <c r="AE428" s="31">
        <f>INDEX('Saturation Data'!$I$2:$W$236,MATCH(LEFT($AC$1,2)&amp;$H428&amp;$I428,'Saturation Data'!$B$2:$B$236,0),MATCH(AC401,'Saturation Data'!$I$1:$V$1,0))</f>
        <v>1</v>
      </c>
      <c r="AF428" s="32">
        <f>INDEX('UEC Data'!$I$2:$W$236,MATCH(LEFT($AC$1,2)&amp;$H428&amp;$I428,'UEC Data'!$B$2:$B$236,0),MATCH(AC401,'UEC Data'!$I$1:$V$1,0))</f>
        <v>1.2275566143767926E-3</v>
      </c>
      <c r="AG428" s="33">
        <f t="shared" si="40"/>
        <v>1.2275566143767926E-3</v>
      </c>
      <c r="AH428" s="34">
        <f>AG428*AE402</f>
        <v>7.2704441083214786E-4</v>
      </c>
      <c r="AI428" s="21"/>
    </row>
    <row r="429" spans="1:35" outlineLevel="1" x14ac:dyDescent="0.25">
      <c r="A429" s="30" t="s">
        <v>23</v>
      </c>
      <c r="B429" s="35" t="s">
        <v>22</v>
      </c>
      <c r="C429" s="31">
        <f>INDEX('Saturation Data'!$I$2:$W$236,MATCH(LEFT($A$1,2)&amp;$H429&amp;$I429,'Saturation Data'!$B$2:$B$236,0),MATCH(A401,'Saturation Data'!$I$1:$V$1,0))</f>
        <v>1</v>
      </c>
      <c r="D429" s="32">
        <f>INDEX('UEC Data'!$I$2:$W$236,MATCH(LEFT($A$1,2)&amp;$H429&amp;$I429,'UEC Data'!$B$2:$B$236,0),MATCH(A401,'UEC Data'!$I$1:$V$1,0))</f>
        <v>0.11014032372563068</v>
      </c>
      <c r="E429" s="33">
        <f t="shared" si="36"/>
        <v>0.11014032372563068</v>
      </c>
      <c r="F429" s="34">
        <f>E429*C402</f>
        <v>2.5483160924260702</v>
      </c>
      <c r="G429" s="21"/>
      <c r="H429" s="30" t="s">
        <v>23</v>
      </c>
      <c r="I429" s="35" t="s">
        <v>22</v>
      </c>
      <c r="J429" s="31">
        <f>INDEX('Saturation Data'!$I$2:$W$236,MATCH(LEFT($H$1,2)&amp;$H429&amp;$I429,'Saturation Data'!$B$2:$B$236,0),MATCH(H401,'Saturation Data'!$I$1:$V$1,0))</f>
        <v>1</v>
      </c>
      <c r="K429" s="32">
        <f>INDEX('UEC Data'!$I$2:$W$236,MATCH(LEFT($H$1,2)&amp;$H429&amp;$I429,'UEC Data'!$B$2:$B$236,0),MATCH(H401,'UEC Data'!$I$1:$V$1,0))</f>
        <v>9.9231100495142069E-2</v>
      </c>
      <c r="L429" s="33">
        <f t="shared" si="37"/>
        <v>9.9231100495142069E-2</v>
      </c>
      <c r="M429" s="34">
        <f>L429*J402</f>
        <v>0.5219652637148563</v>
      </c>
      <c r="N429" s="21"/>
      <c r="O429" s="30" t="s">
        <v>23</v>
      </c>
      <c r="P429" s="35" t="s">
        <v>22</v>
      </c>
      <c r="Q429" s="31">
        <f>INDEX('Saturation Data'!$I$2:$W$236,MATCH(LEFT($O$1,2)&amp;$H429&amp;$I429,'Saturation Data'!$B$2:$B$236,0),MATCH(O401,'Saturation Data'!$I$1:$V$1,0))</f>
        <v>1</v>
      </c>
      <c r="R429" s="32">
        <f>INDEX('UEC Data'!$I$2:$W$236,MATCH(LEFT($O$1,2)&amp;$H429&amp;$I429,'UEC Data'!$B$2:$B$236,0),MATCH(O401,'UEC Data'!$I$1:$V$1,0))</f>
        <v>0.11832224114849715</v>
      </c>
      <c r="S429" s="33">
        <f t="shared" si="38"/>
        <v>0.11832224114849715</v>
      </c>
      <c r="T429" s="34">
        <f>S429*Q402</f>
        <v>1.0101794401601858</v>
      </c>
      <c r="U429" s="21"/>
      <c r="V429" s="30" t="s">
        <v>23</v>
      </c>
      <c r="W429" s="35" t="s">
        <v>22</v>
      </c>
      <c r="X429" s="31">
        <f>INDEX('Saturation Data'!$I$2:$W$236,MATCH(LEFT($V$1,2)&amp;$H429&amp;$I429,'Saturation Data'!$B$2:$B$236,0),MATCH(V401,'Saturation Data'!$I$1:$V$1,0))</f>
        <v>1</v>
      </c>
      <c r="Y429" s="32">
        <f>INDEX('UEC Data'!$I$2:$W$236,MATCH(LEFT($V$1,2)&amp;$H429&amp;$I429,'UEC Data'!$B$2:$B$236,0),MATCH(V401,'UEC Data'!$I$1:$V$1,0))</f>
        <v>0.11014032372563068</v>
      </c>
      <c r="Z429" s="33">
        <f t="shared" si="39"/>
        <v>0.11014032372563068</v>
      </c>
      <c r="AA429" s="34">
        <f>Z429*X402</f>
        <v>0.9069261852029058</v>
      </c>
      <c r="AB429" s="21"/>
      <c r="AC429" s="30" t="s">
        <v>23</v>
      </c>
      <c r="AD429" s="35" t="s">
        <v>22</v>
      </c>
      <c r="AE429" s="31">
        <f>INDEX('Saturation Data'!$I$2:$W$236,MATCH(LEFT($AC$1,2)&amp;$H429&amp;$I429,'Saturation Data'!$B$2:$B$236,0),MATCH(AC401,'Saturation Data'!$I$1:$V$1,0))</f>
        <v>1</v>
      </c>
      <c r="AF429" s="32">
        <f>INDEX('UEC Data'!$I$2:$W$236,MATCH(LEFT($AC$1,2)&amp;$H429&amp;$I429,'UEC Data'!$B$2:$B$236,0),MATCH(AC401,'UEC Data'!$I$1:$V$1,0))</f>
        <v>9.9231100495142069E-2</v>
      </c>
      <c r="AG429" s="33">
        <f t="shared" si="40"/>
        <v>9.9231100495142069E-2</v>
      </c>
      <c r="AH429" s="34">
        <f>AG429*AE402</f>
        <v>5.8771559821168079E-2</v>
      </c>
      <c r="AI429" s="21"/>
    </row>
    <row r="430" spans="1:35" outlineLevel="1" x14ac:dyDescent="0.25">
      <c r="A430" s="30" t="s">
        <v>25</v>
      </c>
      <c r="B430" s="35" t="s">
        <v>26</v>
      </c>
      <c r="C430" s="31">
        <f>INDEX('Saturation Data'!$I$2:$W$236,MATCH(LEFT($A$1,2)&amp;$H430&amp;$I430,'Saturation Data'!$B$2:$B$236,0),MATCH(A401,'Saturation Data'!$I$1:$V$1,0))</f>
        <v>7.6925418569254181E-2</v>
      </c>
      <c r="D430" s="32">
        <f>INDEX('UEC Data'!$I$2:$W$236,MATCH(LEFT($A$1,2)&amp;$H430&amp;$I430,'UEC Data'!$B$2:$B$236,0),MATCH(A401,'UEC Data'!$I$1:$V$1,0))</f>
        <v>0.24318836465413832</v>
      </c>
      <c r="E430" s="33">
        <f t="shared" si="36"/>
        <v>1.8707366742192009E-2</v>
      </c>
      <c r="F430" s="34">
        <f>E430*C402</f>
        <v>0.43283224620621286</v>
      </c>
      <c r="G430" s="21"/>
      <c r="H430" s="30" t="s">
        <v>25</v>
      </c>
      <c r="I430" s="35" t="s">
        <v>26</v>
      </c>
      <c r="J430" s="31">
        <f>INDEX('Saturation Data'!$I$2:$W$236,MATCH(LEFT($H$1,2)&amp;$H430&amp;$I430,'Saturation Data'!$B$2:$B$236,0),MATCH(H401,'Saturation Data'!$I$1:$V$1,0))</f>
        <v>7.6925418569254181E-2</v>
      </c>
      <c r="K430" s="32">
        <f>INDEX('UEC Data'!$I$2:$W$236,MATCH(LEFT($H$1,2)&amp;$H430&amp;$I430,'UEC Data'!$B$2:$B$236,0),MATCH(H401,'UEC Data'!$I$1:$V$1,0))</f>
        <v>0.30077595628415299</v>
      </c>
      <c r="L430" s="33">
        <f t="shared" si="37"/>
        <v>2.3137316332726168E-2</v>
      </c>
      <c r="M430" s="34">
        <f>L430*J402</f>
        <v>0.12170453981669484</v>
      </c>
      <c r="N430" s="21"/>
      <c r="O430" s="30" t="s">
        <v>25</v>
      </c>
      <c r="P430" s="35" t="s">
        <v>26</v>
      </c>
      <c r="Q430" s="31">
        <f>INDEX('Saturation Data'!$I$2:$W$236,MATCH(LEFT($O$1,2)&amp;$H430&amp;$I430,'Saturation Data'!$B$2:$B$236,0),MATCH(O401,'Saturation Data'!$I$1:$V$1,0))</f>
        <v>7.6925418569254181E-2</v>
      </c>
      <c r="R430" s="32">
        <f>INDEX('UEC Data'!$I$2:$W$236,MATCH(LEFT($O$1,2)&amp;$H430&amp;$I430,'UEC Data'!$B$2:$B$236,0),MATCH(O401,'UEC Data'!$I$1:$V$1,0))</f>
        <v>0.34332475009996</v>
      </c>
      <c r="S430" s="33">
        <f t="shared" si="38"/>
        <v>2.6410400106624012E-2</v>
      </c>
      <c r="T430" s="34">
        <f>S430*Q402</f>
        <v>0.22547952891318959</v>
      </c>
      <c r="U430" s="21"/>
      <c r="V430" s="30" t="s">
        <v>25</v>
      </c>
      <c r="W430" s="35" t="s">
        <v>26</v>
      </c>
      <c r="X430" s="31">
        <f>INDEX('Saturation Data'!$I$2:$W$236,MATCH(LEFT($V$1,2)&amp;$H430&amp;$I430,'Saturation Data'!$B$2:$B$236,0),MATCH(V401,'Saturation Data'!$I$1:$V$1,0))</f>
        <v>7.6925418569254181E-2</v>
      </c>
      <c r="Y430" s="32">
        <f>INDEX('UEC Data'!$I$2:$W$236,MATCH(LEFT($V$1,2)&amp;$H430&amp;$I430,'UEC Data'!$B$2:$B$236,0),MATCH(V401,'UEC Data'!$I$1:$V$1,0))</f>
        <v>0.24318836465413832</v>
      </c>
      <c r="Z430" s="33">
        <f t="shared" si="39"/>
        <v>1.8707366742192009E-2</v>
      </c>
      <c r="AA430" s="34">
        <f>Z430*X402</f>
        <v>0.15404168229024115</v>
      </c>
      <c r="AB430" s="21"/>
      <c r="AC430" s="30" t="s">
        <v>25</v>
      </c>
      <c r="AD430" s="35" t="s">
        <v>26</v>
      </c>
      <c r="AE430" s="31">
        <f>INDEX('Saturation Data'!$I$2:$W$236,MATCH(LEFT($AC$1,2)&amp;$H430&amp;$I430,'Saturation Data'!$B$2:$B$236,0),MATCH(AC401,'Saturation Data'!$I$1:$V$1,0))</f>
        <v>7.6925418569254181E-2</v>
      </c>
      <c r="AF430" s="32">
        <f>INDEX('UEC Data'!$I$2:$W$236,MATCH(LEFT($AC$1,2)&amp;$H430&amp;$I430,'UEC Data'!$B$2:$B$236,0),MATCH(AC401,'UEC Data'!$I$1:$V$1,0))</f>
        <v>0.19550437158469935</v>
      </c>
      <c r="AG430" s="33">
        <f t="shared" si="40"/>
        <v>1.5039255616272002E-2</v>
      </c>
      <c r="AH430" s="34">
        <f>AG430*AE402</f>
        <v>8.9072932448314331E-3</v>
      </c>
      <c r="AI430" s="21"/>
    </row>
    <row r="431" spans="1:35" outlineLevel="1" x14ac:dyDescent="0.25">
      <c r="A431" s="30" t="s">
        <v>25</v>
      </c>
      <c r="B431" s="35" t="s">
        <v>27</v>
      </c>
      <c r="C431" s="31">
        <f>INDEX('Saturation Data'!$I$2:$W$236,MATCH(LEFT($A$1,2)&amp;$H431&amp;$I431,'Saturation Data'!$B$2:$B$236,0),MATCH(A401,'Saturation Data'!$I$1:$V$1,0))</f>
        <v>0.13360730593607306</v>
      </c>
      <c r="D431" s="32">
        <f>INDEX('UEC Data'!$I$2:$W$236,MATCH(LEFT($A$1,2)&amp;$H431&amp;$I431,'UEC Data'!$B$2:$B$236,0),MATCH(A401,'UEC Data'!$I$1:$V$1,0))</f>
        <v>0.28484387490165219</v>
      </c>
      <c r="E431" s="33">
        <f t="shared" si="36"/>
        <v>3.8057222738001571E-2</v>
      </c>
      <c r="F431" s="34">
        <f>E431*C402</f>
        <v>0.88052976290393981</v>
      </c>
      <c r="G431" s="21"/>
      <c r="H431" s="30" t="s">
        <v>25</v>
      </c>
      <c r="I431" s="35" t="s">
        <v>27</v>
      </c>
      <c r="J431" s="31">
        <f>INDEX('Saturation Data'!$I$2:$W$236,MATCH(LEFT($H$1,2)&amp;$H431&amp;$I431,'Saturation Data'!$B$2:$B$236,0),MATCH(H401,'Saturation Data'!$I$1:$V$1,0))</f>
        <v>0.13360730593607306</v>
      </c>
      <c r="K431" s="32">
        <f>INDEX('UEC Data'!$I$2:$W$236,MATCH(LEFT($H$1,2)&amp;$H431&amp;$I431,'UEC Data'!$B$2:$B$236,0),MATCH(H401,'UEC Data'!$I$1:$V$1,0))</f>
        <v>0.3327236145574855</v>
      </c>
      <c r="L431" s="33">
        <f t="shared" si="37"/>
        <v>4.4454305762338019E-2</v>
      </c>
      <c r="M431" s="34">
        <f>L431*J402</f>
        <v>0.23383398263970243</v>
      </c>
      <c r="N431" s="21"/>
      <c r="O431" s="30" t="s">
        <v>25</v>
      </c>
      <c r="P431" s="35" t="s">
        <v>27</v>
      </c>
      <c r="Q431" s="31">
        <f>INDEX('Saturation Data'!$I$2:$W$236,MATCH(LEFT($O$1,2)&amp;$H431&amp;$I431,'Saturation Data'!$B$2:$B$236,0),MATCH(O401,'Saturation Data'!$I$1:$V$1,0))</f>
        <v>0.13360730593607306</v>
      </c>
      <c r="R431" s="32">
        <f>INDEX('UEC Data'!$I$2:$W$236,MATCH(LEFT($O$1,2)&amp;$H431&amp;$I431,'UEC Data'!$B$2:$B$236,0),MATCH(O401,'UEC Data'!$I$1:$V$1,0))</f>
        <v>0.39878142486231305</v>
      </c>
      <c r="S431" s="33">
        <f t="shared" si="38"/>
        <v>5.3280111833202193E-2</v>
      </c>
      <c r="T431" s="34">
        <f>S431*Q402</f>
        <v>0.45488044361657948</v>
      </c>
      <c r="U431" s="21"/>
      <c r="V431" s="30" t="s">
        <v>25</v>
      </c>
      <c r="W431" s="35" t="s">
        <v>27</v>
      </c>
      <c r="X431" s="31">
        <f>INDEX('Saturation Data'!$I$2:$W$236,MATCH(LEFT($V$1,2)&amp;$H431&amp;$I431,'Saturation Data'!$B$2:$B$236,0),MATCH(V401,'Saturation Data'!$I$1:$V$1,0))</f>
        <v>0.13360730593607306</v>
      </c>
      <c r="Y431" s="32">
        <f>INDEX('UEC Data'!$I$2:$W$236,MATCH(LEFT($V$1,2)&amp;$H431&amp;$I431,'UEC Data'!$B$2:$B$236,0),MATCH(V401,'UEC Data'!$I$1:$V$1,0))</f>
        <v>0.28484387490165219</v>
      </c>
      <c r="Z431" s="33">
        <f t="shared" si="39"/>
        <v>3.8057222738001571E-2</v>
      </c>
      <c r="AA431" s="34">
        <f>Z431*X402</f>
        <v>0.3133738005271639</v>
      </c>
      <c r="AB431" s="21"/>
      <c r="AC431" s="30" t="s">
        <v>25</v>
      </c>
      <c r="AD431" s="35" t="s">
        <v>27</v>
      </c>
      <c r="AE431" s="31">
        <f>INDEX('Saturation Data'!$I$2:$W$236,MATCH(LEFT($AC$1,2)&amp;$H431&amp;$I431,'Saturation Data'!$B$2:$B$236,0),MATCH(AC401,'Saturation Data'!$I$1:$V$1,0))</f>
        <v>0.13360730593607306</v>
      </c>
      <c r="AF431" s="32">
        <f>INDEX('UEC Data'!$I$2:$W$236,MATCH(LEFT($AC$1,2)&amp;$H431&amp;$I431,'UEC Data'!$B$2:$B$236,0),MATCH(AC401,'UEC Data'!$I$1:$V$1,0))</f>
        <v>0.20008871794871794</v>
      </c>
      <c r="AG431" s="33">
        <f t="shared" si="40"/>
        <v>2.673331455333099E-2</v>
      </c>
      <c r="AH431" s="34">
        <f>AG431*AE402</f>
        <v>1.5833328338086029E-2</v>
      </c>
      <c r="AI431" s="21"/>
    </row>
    <row r="432" spans="1:35" outlineLevel="1" x14ac:dyDescent="0.25">
      <c r="A432" s="30" t="s">
        <v>25</v>
      </c>
      <c r="B432" s="35" t="s">
        <v>28</v>
      </c>
      <c r="C432" s="31">
        <f>INDEX('Saturation Data'!$I$2:$W$236,MATCH(LEFT($A$1,2)&amp;$H432&amp;$I432,'Saturation Data'!$B$2:$B$236,0),MATCH(A401,'Saturation Data'!$I$1:$V$1,0))</f>
        <v>0.26600000000000001</v>
      </c>
      <c r="D432" s="32">
        <f>INDEX('UEC Data'!$I$2:$W$236,MATCH(LEFT($A$1,2)&amp;$H432&amp;$I432,'UEC Data'!$B$2:$B$236,0),MATCH(A401,'UEC Data'!$I$1:$V$1,0))</f>
        <v>0.17567634146341463</v>
      </c>
      <c r="E432" s="33">
        <f t="shared" si="36"/>
        <v>4.6729906829268295E-2</v>
      </c>
      <c r="F432" s="34">
        <f>E432*C402</f>
        <v>1.0811896092410314</v>
      </c>
      <c r="G432" s="21"/>
      <c r="H432" s="30" t="s">
        <v>25</v>
      </c>
      <c r="I432" s="35" t="s">
        <v>28</v>
      </c>
      <c r="J432" s="31">
        <f>INDEX('Saturation Data'!$I$2:$W$236,MATCH(LEFT($H$1,2)&amp;$H432&amp;$I432,'Saturation Data'!$B$2:$B$236,0),MATCH(H401,'Saturation Data'!$I$1:$V$1,0))</f>
        <v>0.26600000000000001</v>
      </c>
      <c r="K432" s="32">
        <f>INDEX('UEC Data'!$I$2:$W$236,MATCH(LEFT($H$1,2)&amp;$H432&amp;$I432,'UEC Data'!$B$2:$B$236,0),MATCH(H401,'UEC Data'!$I$1:$V$1,0))</f>
        <v>0.21727692307692306</v>
      </c>
      <c r="L432" s="33">
        <f t="shared" si="37"/>
        <v>5.7795661538461537E-2</v>
      </c>
      <c r="M432" s="34">
        <f>L432*J402</f>
        <v>0.30401081481480208</v>
      </c>
      <c r="N432" s="21"/>
      <c r="O432" s="30" t="s">
        <v>25</v>
      </c>
      <c r="P432" s="35" t="s">
        <v>28</v>
      </c>
      <c r="Q432" s="31">
        <f>INDEX('Saturation Data'!$I$2:$W$236,MATCH(LEFT($O$1,2)&amp;$H432&amp;$I432,'Saturation Data'!$B$2:$B$236,0),MATCH(O401,'Saturation Data'!$I$1:$V$1,0))</f>
        <v>0.26600000000000001</v>
      </c>
      <c r="R432" s="32">
        <f>INDEX('UEC Data'!$I$2:$W$236,MATCH(LEFT($O$1,2)&amp;$H432&amp;$I432,'UEC Data'!$B$2:$B$236,0),MATCH(O401,'UEC Data'!$I$1:$V$1,0))</f>
        <v>0.24801365853658536</v>
      </c>
      <c r="S432" s="33">
        <f t="shared" si="38"/>
        <v>6.5971633170731708E-2</v>
      </c>
      <c r="T432" s="34">
        <f>S432*Q402</f>
        <v>0.56323466168312475</v>
      </c>
      <c r="U432" s="21"/>
      <c r="V432" s="30" t="s">
        <v>25</v>
      </c>
      <c r="W432" s="35" t="s">
        <v>28</v>
      </c>
      <c r="X432" s="31">
        <f>INDEX('Saturation Data'!$I$2:$W$236,MATCH(LEFT($V$1,2)&amp;$H432&amp;$I432,'Saturation Data'!$B$2:$B$236,0),MATCH(V401,'Saturation Data'!$I$1:$V$1,0))</f>
        <v>0.26600000000000001</v>
      </c>
      <c r="Y432" s="32">
        <f>INDEX('UEC Data'!$I$2:$W$236,MATCH(LEFT($V$1,2)&amp;$H432&amp;$I432,'UEC Data'!$B$2:$B$236,0),MATCH(V401,'UEC Data'!$I$1:$V$1,0))</f>
        <v>0.17567634146341463</v>
      </c>
      <c r="Z432" s="33">
        <f t="shared" si="39"/>
        <v>4.6729906829268295E-2</v>
      </c>
      <c r="AA432" s="34">
        <f>Z432*X402</f>
        <v>0.38478710341481548</v>
      </c>
      <c r="AB432" s="21"/>
      <c r="AC432" s="30" t="s">
        <v>25</v>
      </c>
      <c r="AD432" s="35" t="s">
        <v>28</v>
      </c>
      <c r="AE432" s="31">
        <f>INDEX('Saturation Data'!$I$2:$W$236,MATCH(LEFT($AC$1,2)&amp;$H432&amp;$I432,'Saturation Data'!$B$2:$B$236,0),MATCH(AC401,'Saturation Data'!$I$1:$V$1,0))</f>
        <v>0.26600000000000001</v>
      </c>
      <c r="AF432" s="32">
        <f>INDEX('UEC Data'!$I$2:$W$236,MATCH(LEFT($AC$1,2)&amp;$H432&amp;$I432,'UEC Data'!$B$2:$B$236,0),MATCH(AC401,'UEC Data'!$I$1:$V$1,0))</f>
        <v>0.14122999999999999</v>
      </c>
      <c r="AG432" s="33">
        <f t="shared" si="40"/>
        <v>3.7567179999999999E-2</v>
      </c>
      <c r="AH432" s="34">
        <f>AG432*AE402</f>
        <v>2.2249897014804117E-2</v>
      </c>
      <c r="AI432" s="21"/>
    </row>
    <row r="433" spans="1:35" outlineLevel="1" x14ac:dyDescent="0.25">
      <c r="A433" s="30" t="s">
        <v>25</v>
      </c>
      <c r="B433" s="35" t="s">
        <v>29</v>
      </c>
      <c r="C433" s="31">
        <f>INDEX('Saturation Data'!$I$2:$W$236,MATCH(LEFT($A$1,2)&amp;$H433&amp;$I433,'Saturation Data'!$B$2:$B$236,0),MATCH(A401,'Saturation Data'!$I$1:$V$1,0))</f>
        <v>8.8666666666666671E-2</v>
      </c>
      <c r="D433" s="32">
        <f>INDEX('UEC Data'!$I$2:$W$236,MATCH(LEFT($A$1,2)&amp;$H433&amp;$I433,'UEC Data'!$B$2:$B$236,0),MATCH(A401,'UEC Data'!$I$1:$V$1,0))</f>
        <v>0.50336585365853659</v>
      </c>
      <c r="E433" s="33">
        <f t="shared" si="36"/>
        <v>4.463177235772358E-2</v>
      </c>
      <c r="F433" s="34">
        <f>E433*C402</f>
        <v>1.0326450829762421</v>
      </c>
      <c r="G433" s="21"/>
      <c r="H433" s="30" t="s">
        <v>25</v>
      </c>
      <c r="I433" s="35" t="s">
        <v>29</v>
      </c>
      <c r="J433" s="31">
        <f>INDEX('Saturation Data'!$I$2:$W$236,MATCH(LEFT($H$1,2)&amp;$H433&amp;$I433,'Saturation Data'!$B$2:$B$236,0),MATCH(H401,'Saturation Data'!$I$1:$V$1,0))</f>
        <v>0.26600000000000001</v>
      </c>
      <c r="K433" s="32">
        <f>INDEX('UEC Data'!$I$2:$W$236,MATCH(LEFT($H$1,2)&amp;$H433&amp;$I433,'UEC Data'!$B$2:$B$236,0),MATCH(H401,'UEC Data'!$I$1:$V$1,0))</f>
        <v>0.62256410256410255</v>
      </c>
      <c r="L433" s="33">
        <f t="shared" si="37"/>
        <v>0.1656020512820513</v>
      </c>
      <c r="M433" s="34">
        <f>L433*J402</f>
        <v>0.87108293607394505</v>
      </c>
      <c r="N433" s="21"/>
      <c r="O433" s="30" t="s">
        <v>25</v>
      </c>
      <c r="P433" s="35" t="s">
        <v>29</v>
      </c>
      <c r="Q433" s="31">
        <f>INDEX('Saturation Data'!$I$2:$W$236,MATCH(LEFT($O$1,2)&amp;$H433&amp;$I433,'Saturation Data'!$B$2:$B$236,0),MATCH(O401,'Saturation Data'!$I$1:$V$1,0))</f>
        <v>8.8666666666666671E-2</v>
      </c>
      <c r="R433" s="32">
        <f>INDEX('UEC Data'!$I$2:$W$236,MATCH(LEFT($O$1,2)&amp;$H433&amp;$I433,'UEC Data'!$B$2:$B$236,0),MATCH(O401,'UEC Data'!$I$1:$V$1,0))</f>
        <v>0.71063414634146338</v>
      </c>
      <c r="S433" s="33">
        <f t="shared" si="38"/>
        <v>6.3009560975609752E-2</v>
      </c>
      <c r="T433" s="34">
        <f>S433*Q402</f>
        <v>0.53794588754617245</v>
      </c>
      <c r="U433" s="21"/>
      <c r="V433" s="30" t="s">
        <v>25</v>
      </c>
      <c r="W433" s="35" t="s">
        <v>29</v>
      </c>
      <c r="X433" s="31">
        <f>INDEX('Saturation Data'!$I$2:$W$236,MATCH(LEFT($V$1,2)&amp;$H433&amp;$I433,'Saturation Data'!$B$2:$B$236,0),MATCH(V401,'Saturation Data'!$I$1:$V$1,0))</f>
        <v>8.8666666666666671E-2</v>
      </c>
      <c r="Y433" s="32">
        <f>INDEX('UEC Data'!$I$2:$W$236,MATCH(LEFT($V$1,2)&amp;$H433&amp;$I433,'UEC Data'!$B$2:$B$236,0),MATCH(V401,'UEC Data'!$I$1:$V$1,0))</f>
        <v>0.50336585365853659</v>
      </c>
      <c r="Z433" s="33">
        <f t="shared" si="39"/>
        <v>4.463177235772358E-2</v>
      </c>
      <c r="AA433" s="34">
        <f>Z433*X402</f>
        <v>0.36751047821566557</v>
      </c>
      <c r="AB433" s="21"/>
      <c r="AC433" s="30" t="s">
        <v>25</v>
      </c>
      <c r="AD433" s="35" t="s">
        <v>29</v>
      </c>
      <c r="AE433" s="31">
        <f>INDEX('Saturation Data'!$I$2:$W$236,MATCH(LEFT($AC$1,2)&amp;$H433&amp;$I433,'Saturation Data'!$B$2:$B$236,0),MATCH(AC401,'Saturation Data'!$I$1:$V$1,0))</f>
        <v>0.26600000000000001</v>
      </c>
      <c r="AF433" s="32">
        <f>INDEX('UEC Data'!$I$2:$W$236,MATCH(LEFT($AC$1,2)&amp;$H433&amp;$I433,'UEC Data'!$B$2:$B$236,0),MATCH(AC401,'UEC Data'!$I$1:$V$1,0))</f>
        <v>0.40466666666666667</v>
      </c>
      <c r="AG433" s="33">
        <f t="shared" si="40"/>
        <v>0.10764133333333334</v>
      </c>
      <c r="AH433" s="34">
        <f>AG433*AE402</f>
        <v>6.3752684689211928E-2</v>
      </c>
      <c r="AI433" s="21"/>
    </row>
    <row r="434" spans="1:35" outlineLevel="1" x14ac:dyDescent="0.25">
      <c r="A434" s="30" t="s">
        <v>25</v>
      </c>
      <c r="B434" s="35" t="s">
        <v>30</v>
      </c>
      <c r="C434" s="31">
        <f>INDEX('Saturation Data'!$I$2:$W$236,MATCH(LEFT($A$1,2)&amp;$H434&amp;$I434,'Saturation Data'!$B$2:$B$236,0),MATCH(A401,'Saturation Data'!$I$1:$V$1,0))</f>
        <v>0.26600000000000001</v>
      </c>
      <c r="D434" s="32">
        <f>INDEX('UEC Data'!$I$2:$W$236,MATCH(LEFT($A$1,2)&amp;$H434&amp;$I434,'UEC Data'!$B$2:$B$236,0),MATCH(A401,'UEC Data'!$I$1:$V$1,0))</f>
        <v>0.86766634748528182</v>
      </c>
      <c r="E434" s="33">
        <f t="shared" si="36"/>
        <v>0.23079924843108499</v>
      </c>
      <c r="F434" s="34">
        <f>E434*C402</f>
        <v>5.3400010005591483</v>
      </c>
      <c r="G434" s="21"/>
      <c r="H434" s="30" t="s">
        <v>25</v>
      </c>
      <c r="I434" s="35" t="s">
        <v>30</v>
      </c>
      <c r="J434" s="31">
        <f>INDEX('Saturation Data'!$I$2:$W$236,MATCH(LEFT($H$1,2)&amp;$H434&amp;$I434,'Saturation Data'!$B$2:$B$236,0),MATCH(H401,'Saturation Data'!$I$1:$V$1,0))</f>
        <v>0.26600000000000001</v>
      </c>
      <c r="K434" s="32">
        <f>INDEX('UEC Data'!$I$2:$W$236,MATCH(LEFT($H$1,2)&amp;$H434&amp;$I434,'UEC Data'!$B$2:$B$236,0),MATCH(H401,'UEC Data'!$I$1:$V$1,0))</f>
        <v>0.50675669867374007</v>
      </c>
      <c r="L434" s="33">
        <f t="shared" si="37"/>
        <v>0.13479728184721487</v>
      </c>
      <c r="M434" s="34">
        <f>L434*J402</f>
        <v>0.70904684535743723</v>
      </c>
      <c r="N434" s="21"/>
      <c r="O434" s="30" t="s">
        <v>25</v>
      </c>
      <c r="P434" s="35" t="s">
        <v>30</v>
      </c>
      <c r="Q434" s="31">
        <f>INDEX('Saturation Data'!$I$2:$W$236,MATCH(LEFT($O$1,2)&amp;$H434&amp;$I434,'Saturation Data'!$B$2:$B$236,0),MATCH(O401,'Saturation Data'!$I$1:$V$1,0))</f>
        <v>0.26600000000000001</v>
      </c>
      <c r="R434" s="32">
        <f>INDEX('UEC Data'!$I$2:$W$236,MATCH(LEFT($O$1,2)&amp;$H434&amp;$I434,'UEC Data'!$B$2:$B$236,0),MATCH(O401,'UEC Data'!$I$1:$V$1,0))</f>
        <v>1.2050921492851137</v>
      </c>
      <c r="S434" s="33">
        <f t="shared" si="38"/>
        <v>0.32055451170984023</v>
      </c>
      <c r="T434" s="34">
        <f>S434*Q402</f>
        <v>2.7367431011847514</v>
      </c>
      <c r="U434" s="21"/>
      <c r="V434" s="30" t="s">
        <v>25</v>
      </c>
      <c r="W434" s="35" t="s">
        <v>30</v>
      </c>
      <c r="X434" s="31">
        <f>INDEX('Saturation Data'!$I$2:$W$236,MATCH(LEFT($V$1,2)&amp;$H434&amp;$I434,'Saturation Data'!$B$2:$B$236,0),MATCH(V401,'Saturation Data'!$I$1:$V$1,0))</f>
        <v>0.26600000000000001</v>
      </c>
      <c r="Y434" s="32">
        <f>INDEX('UEC Data'!$I$2:$W$236,MATCH(LEFT($V$1,2)&amp;$H434&amp;$I434,'UEC Data'!$B$2:$B$236,0),MATCH(V401,'UEC Data'!$I$1:$V$1,0))</f>
        <v>0.86766634748528182</v>
      </c>
      <c r="Z434" s="33">
        <f t="shared" si="39"/>
        <v>0.23079924843108499</v>
      </c>
      <c r="AA434" s="34">
        <f>Z434*X402</f>
        <v>1.9004654684757516</v>
      </c>
      <c r="AB434" s="21"/>
      <c r="AC434" s="30" t="s">
        <v>25</v>
      </c>
      <c r="AD434" s="35" t="s">
        <v>30</v>
      </c>
      <c r="AE434" s="31">
        <f>INDEX('Saturation Data'!$I$2:$W$236,MATCH(LEFT($AC$1,2)&amp;$H434&amp;$I434,'Saturation Data'!$B$2:$B$236,0),MATCH(AC401,'Saturation Data'!$I$1:$V$1,0))</f>
        <v>0.26600000000000001</v>
      </c>
      <c r="AF434" s="32">
        <f>INDEX('UEC Data'!$I$2:$W$236,MATCH(LEFT($AC$1,2)&amp;$H434&amp;$I434,'UEC Data'!$B$2:$B$236,0),MATCH(AC401,'UEC Data'!$I$1:$V$1,0))</f>
        <v>0.53529538461538451</v>
      </c>
      <c r="AG434" s="33">
        <f t="shared" si="40"/>
        <v>0.14238857230769228</v>
      </c>
      <c r="AH434" s="34">
        <f>AG434*AE402</f>
        <v>8.4332416485111278E-2</v>
      </c>
      <c r="AI434" s="21"/>
    </row>
    <row r="435" spans="1:35" outlineLevel="1" x14ac:dyDescent="0.25">
      <c r="A435" s="30" t="s">
        <v>25</v>
      </c>
      <c r="B435" s="35" t="s">
        <v>31</v>
      </c>
      <c r="C435" s="31">
        <f>INDEX('Saturation Data'!$I$2:$W$236,MATCH(LEFT($A$1,2)&amp;$H435&amp;$I435,'Saturation Data'!$B$2:$B$236,0),MATCH(A401,'Saturation Data'!$I$1:$V$1,0))</f>
        <v>0.26600000000000001</v>
      </c>
      <c r="D435" s="32">
        <f>INDEX('UEC Data'!$I$2:$W$236,MATCH(LEFT($A$1,2)&amp;$H435&amp;$I435,'UEC Data'!$B$2:$B$236,0),MATCH(A401,'UEC Data'!$I$1:$V$1,0))</f>
        <v>0.29830389169309324</v>
      </c>
      <c r="E435" s="33">
        <f t="shared" si="36"/>
        <v>7.9348835190362801E-2</v>
      </c>
      <c r="F435" s="34">
        <f>E435*C402</f>
        <v>1.8358935836667638</v>
      </c>
      <c r="G435" s="21"/>
      <c r="H435" s="30" t="s">
        <v>25</v>
      </c>
      <c r="I435" s="35" t="s">
        <v>31</v>
      </c>
      <c r="J435" s="31">
        <f>INDEX('Saturation Data'!$I$2:$W$236,MATCH(LEFT($H$1,2)&amp;$H435&amp;$I435,'Saturation Data'!$B$2:$B$236,0),MATCH(H401,'Saturation Data'!$I$1:$V$1,0))</f>
        <v>0.26600000000000001</v>
      </c>
      <c r="K435" s="32">
        <f>INDEX('UEC Data'!$I$2:$W$236,MATCH(LEFT($H$1,2)&amp;$H435&amp;$I435,'UEC Data'!$B$2:$B$236,0),MATCH(H401,'UEC Data'!$I$1:$V$1,0))</f>
        <v>0.17618063323850219</v>
      </c>
      <c r="L435" s="33">
        <f t="shared" si="37"/>
        <v>4.6864048441441583E-2</v>
      </c>
      <c r="M435" s="34">
        <f>L435*J402</f>
        <v>0.24650946408359525</v>
      </c>
      <c r="N435" s="21"/>
      <c r="O435" s="30" t="s">
        <v>25</v>
      </c>
      <c r="P435" s="35" t="s">
        <v>31</v>
      </c>
      <c r="Q435" s="31">
        <f>INDEX('Saturation Data'!$I$2:$W$236,MATCH(LEFT($O$1,2)&amp;$H435&amp;$I435,'Saturation Data'!$B$2:$B$236,0),MATCH(O401,'Saturation Data'!$I$1:$V$1,0))</f>
        <v>0.26600000000000001</v>
      </c>
      <c r="R435" s="32">
        <f>INDEX('UEC Data'!$I$2:$W$236,MATCH(LEFT($O$1,2)&amp;$H435&amp;$I435,'UEC Data'!$B$2:$B$236,0),MATCH(O401,'UEC Data'!$I$1:$V$1,0))</f>
        <v>0.41896614001838939</v>
      </c>
      <c r="S435" s="33">
        <f t="shared" si="38"/>
        <v>0.11144499324489159</v>
      </c>
      <c r="T435" s="34">
        <f>S435*Q402</f>
        <v>0.95146474400776826</v>
      </c>
      <c r="U435" s="21"/>
      <c r="V435" s="30" t="s">
        <v>25</v>
      </c>
      <c r="W435" s="35" t="s">
        <v>31</v>
      </c>
      <c r="X435" s="31">
        <f>INDEX('Saturation Data'!$I$2:$W$236,MATCH(LEFT($V$1,2)&amp;$H435&amp;$I435,'Saturation Data'!$B$2:$B$236,0),MATCH(V401,'Saturation Data'!$I$1:$V$1,0))</f>
        <v>0.26600000000000001</v>
      </c>
      <c r="Y435" s="32">
        <f>INDEX('UEC Data'!$I$2:$W$236,MATCH(LEFT($V$1,2)&amp;$H435&amp;$I435,'UEC Data'!$B$2:$B$236,0),MATCH(V401,'UEC Data'!$I$1:$V$1,0))</f>
        <v>0.29830389169309324</v>
      </c>
      <c r="Z435" s="33">
        <f t="shared" si="39"/>
        <v>7.9348835190362801E-2</v>
      </c>
      <c r="AA435" s="34">
        <f>Z435*X402</f>
        <v>0.65338046925263604</v>
      </c>
      <c r="AB435" s="21"/>
      <c r="AC435" s="30" t="s">
        <v>25</v>
      </c>
      <c r="AD435" s="35" t="s">
        <v>31</v>
      </c>
      <c r="AE435" s="31">
        <f>INDEX('Saturation Data'!$I$2:$W$236,MATCH(LEFT($AC$1,2)&amp;$H435&amp;$I435,'Saturation Data'!$B$2:$B$236,0),MATCH(AC401,'Saturation Data'!$I$1:$V$1,0))</f>
        <v>0.26600000000000001</v>
      </c>
      <c r="AF435" s="32">
        <f>INDEX('UEC Data'!$I$2:$W$236,MATCH(LEFT($AC$1,2)&amp;$H435&amp;$I435,'UEC Data'!$B$2:$B$236,0),MATCH(AC401,'UEC Data'!$I$1:$V$1,0))</f>
        <v>0.23838705136152721</v>
      </c>
      <c r="AG435" s="33">
        <f t="shared" si="40"/>
        <v>6.3410955662166243E-2</v>
      </c>
      <c r="AH435" s="34">
        <f>AG435*AE402</f>
        <v>3.7556378548869229E-2</v>
      </c>
      <c r="AI435" s="21"/>
    </row>
    <row r="436" spans="1:35" outlineLevel="1" x14ac:dyDescent="0.25">
      <c r="A436" s="30" t="s">
        <v>32</v>
      </c>
      <c r="B436" s="35" t="s">
        <v>33</v>
      </c>
      <c r="C436" s="31">
        <f>INDEX('Saturation Data'!$I$2:$W$236,MATCH(LEFT($A$1,2)&amp;$H436&amp;$I436,'Saturation Data'!$B$2:$B$236,0),MATCH(A401,'Saturation Data'!$I$1:$V$1,0))</f>
        <v>9.4340999999999994E-2</v>
      </c>
      <c r="D436" s="32">
        <f>INDEX('UEC Data'!$I$2:$W$236,MATCH(LEFT($A$1,2)&amp;$H436&amp;$I436,'UEC Data'!$B$2:$B$236,0),MATCH(A401,'UEC Data'!$I$1:$V$1,0))</f>
        <v>0.823099436326858</v>
      </c>
      <c r="E436" s="33">
        <f t="shared" si="36"/>
        <v>7.7652023922512109E-2</v>
      </c>
      <c r="F436" s="34">
        <f>E436*C402</f>
        <v>1.7966344702611659</v>
      </c>
      <c r="G436" s="21"/>
      <c r="H436" s="30" t="s">
        <v>32</v>
      </c>
      <c r="I436" s="35" t="s">
        <v>33</v>
      </c>
      <c r="J436" s="31">
        <f>INDEX('Saturation Data'!$I$2:$W$236,MATCH(LEFT($H$1,2)&amp;$H436&amp;$I436,'Saturation Data'!$B$2:$B$236,0),MATCH(H401,'Saturation Data'!$I$1:$V$1,0))</f>
        <v>0.21049200000000001</v>
      </c>
      <c r="K436" s="32">
        <f>INDEX('UEC Data'!$I$2:$W$236,MATCH(LEFT($H$1,2)&amp;$H436&amp;$I436,'UEC Data'!$B$2:$B$236,0),MATCH(H401,'UEC Data'!$I$1:$V$1,0))</f>
        <v>0.26335511507893899</v>
      </c>
      <c r="L436" s="33">
        <f t="shared" si="37"/>
        <v>5.5434144883196028E-2</v>
      </c>
      <c r="M436" s="34">
        <f>L436*J402</f>
        <v>0.2915890069583727</v>
      </c>
      <c r="N436" s="21"/>
      <c r="O436" s="30" t="s">
        <v>32</v>
      </c>
      <c r="P436" s="35" t="s">
        <v>33</v>
      </c>
      <c r="Q436" s="31">
        <f>INDEX('Saturation Data'!$I$2:$W$236,MATCH(LEFT($O$1,2)&amp;$H436&amp;$I436,'Saturation Data'!$B$2:$B$236,0),MATCH(O401,'Saturation Data'!$I$1:$V$1,0))</f>
        <v>9.4340999999999994E-2</v>
      </c>
      <c r="R436" s="32">
        <f>INDEX('UEC Data'!$I$2:$W$236,MATCH(LEFT($O$1,2)&amp;$H436&amp;$I436,'UEC Data'!$B$2:$B$236,0),MATCH(O401,'UEC Data'!$I$1:$V$1,0))</f>
        <v>0.823099436326858</v>
      </c>
      <c r="S436" s="33">
        <f t="shared" si="38"/>
        <v>7.7652023922512109E-2</v>
      </c>
      <c r="T436" s="34">
        <f>S436*Q402</f>
        <v>0.66295632411916128</v>
      </c>
      <c r="U436" s="21"/>
      <c r="V436" s="30" t="s">
        <v>32</v>
      </c>
      <c r="W436" s="35" t="s">
        <v>33</v>
      </c>
      <c r="X436" s="31">
        <f>INDEX('Saturation Data'!$I$2:$W$236,MATCH(LEFT($V$1,2)&amp;$H436&amp;$I436,'Saturation Data'!$B$2:$B$236,0),MATCH(V401,'Saturation Data'!$I$1:$V$1,0))</f>
        <v>9.4340999999999994E-2</v>
      </c>
      <c r="Y436" s="32">
        <f>INDEX('UEC Data'!$I$2:$W$236,MATCH(LEFT($V$1,2)&amp;$H436&amp;$I436,'UEC Data'!$B$2:$B$236,0),MATCH(V401,'UEC Data'!$I$1:$V$1,0))</f>
        <v>0.823099436326858</v>
      </c>
      <c r="Z436" s="33">
        <f t="shared" si="39"/>
        <v>7.7652023922512109E-2</v>
      </c>
      <c r="AA436" s="34">
        <f>Z436*X402</f>
        <v>0.63940845139299529</v>
      </c>
      <c r="AB436" s="21"/>
      <c r="AC436" s="30" t="s">
        <v>32</v>
      </c>
      <c r="AD436" s="35" t="s">
        <v>33</v>
      </c>
      <c r="AE436" s="31">
        <f>INDEX('Saturation Data'!$I$2:$W$236,MATCH(LEFT($AC$1,2)&amp;$H436&amp;$I436,'Saturation Data'!$B$2:$B$236,0),MATCH(AC401,'Saturation Data'!$I$1:$V$1,0))</f>
        <v>0.21049200000000001</v>
      </c>
      <c r="AF436" s="32">
        <f>INDEX('UEC Data'!$I$2:$W$236,MATCH(LEFT($AC$1,2)&amp;$H436&amp;$I436,'UEC Data'!$B$2:$B$236,0),MATCH(AC401,'UEC Data'!$I$1:$V$1,0))</f>
        <v>0.5178740800763878</v>
      </c>
      <c r="AG436" s="33">
        <f t="shared" si="40"/>
        <v>0.10900835086343903</v>
      </c>
      <c r="AH436" s="34">
        <f>AG436*AE402</f>
        <v>6.4562327554667454E-2</v>
      </c>
      <c r="AI436" s="21"/>
    </row>
    <row r="437" spans="1:35" outlineLevel="1" x14ac:dyDescent="0.25">
      <c r="A437" s="30" t="s">
        <v>32</v>
      </c>
      <c r="B437" s="35" t="s">
        <v>34</v>
      </c>
      <c r="C437" s="31">
        <f>INDEX('Saturation Data'!$I$2:$W$236,MATCH(LEFT($A$1,2)&amp;$H437&amp;$I437,'Saturation Data'!$B$2:$B$236,0),MATCH(A401,'Saturation Data'!$I$1:$V$1,0))</f>
        <v>9.4340999999999994E-2</v>
      </c>
      <c r="D437" s="32">
        <f>INDEX('UEC Data'!$I$2:$W$236,MATCH(LEFT($A$1,2)&amp;$H437&amp;$I437,'UEC Data'!$B$2:$B$236,0),MATCH(A401,'UEC Data'!$I$1:$V$1,0))</f>
        <v>0.39246837028585246</v>
      </c>
      <c r="E437" s="33">
        <f t="shared" si="36"/>
        <v>3.7025858521137607E-2</v>
      </c>
      <c r="F437" s="34">
        <f>E437*C402</f>
        <v>0.85666709442718791</v>
      </c>
      <c r="G437" s="21"/>
      <c r="H437" s="30" t="s">
        <v>32</v>
      </c>
      <c r="I437" s="35" t="s">
        <v>34</v>
      </c>
      <c r="J437" s="31">
        <f>INDEX('Saturation Data'!$I$2:$W$236,MATCH(LEFT($H$1,2)&amp;$H437&amp;$I437,'Saturation Data'!$B$2:$B$236,0),MATCH(H401,'Saturation Data'!$I$1:$V$1,0))</f>
        <v>0.21049200000000001</v>
      </c>
      <c r="K437" s="32">
        <f>INDEX('UEC Data'!$I$2:$W$236,MATCH(LEFT($H$1,2)&amp;$H437&amp;$I437,'UEC Data'!$B$2:$B$236,0),MATCH(H401,'UEC Data'!$I$1:$V$1,0))</f>
        <v>0.11002532090064926</v>
      </c>
      <c r="L437" s="33">
        <f t="shared" si="37"/>
        <v>2.3159449847019464E-2</v>
      </c>
      <c r="M437" s="34">
        <f>L437*J402</f>
        <v>0.12182096425991264</v>
      </c>
      <c r="N437" s="21"/>
      <c r="O437" s="30" t="s">
        <v>32</v>
      </c>
      <c r="P437" s="35" t="s">
        <v>34</v>
      </c>
      <c r="Q437" s="31">
        <f>INDEX('Saturation Data'!$I$2:$W$236,MATCH(LEFT($O$1,2)&amp;$H437&amp;$I437,'Saturation Data'!$B$2:$B$236,0),MATCH(O401,'Saturation Data'!$I$1:$V$1,0))</f>
        <v>9.4340999999999994E-2</v>
      </c>
      <c r="R437" s="32">
        <f>INDEX('UEC Data'!$I$2:$W$236,MATCH(LEFT($O$1,2)&amp;$H437&amp;$I437,'UEC Data'!$B$2:$B$236,0),MATCH(O401,'UEC Data'!$I$1:$V$1,0))</f>
        <v>0.39246837028585246</v>
      </c>
      <c r="S437" s="33">
        <f t="shared" si="38"/>
        <v>3.7025858521137607E-2</v>
      </c>
      <c r="T437" s="34">
        <f>S437*Q402</f>
        <v>0.31610930176171781</v>
      </c>
      <c r="U437" s="21"/>
      <c r="V437" s="30" t="s">
        <v>32</v>
      </c>
      <c r="W437" s="35" t="s">
        <v>34</v>
      </c>
      <c r="X437" s="31">
        <f>INDEX('Saturation Data'!$I$2:$W$236,MATCH(LEFT($V$1,2)&amp;$H437&amp;$I437,'Saturation Data'!$B$2:$B$236,0),MATCH(V401,'Saturation Data'!$I$1:$V$1,0))</f>
        <v>9.4340999999999994E-2</v>
      </c>
      <c r="Y437" s="32">
        <f>INDEX('UEC Data'!$I$2:$W$236,MATCH(LEFT($V$1,2)&amp;$H437&amp;$I437,'UEC Data'!$B$2:$B$236,0),MATCH(V401,'UEC Data'!$I$1:$V$1,0))</f>
        <v>0.39246837028585246</v>
      </c>
      <c r="Z437" s="33">
        <f t="shared" si="39"/>
        <v>3.7025858521137607E-2</v>
      </c>
      <c r="AA437" s="34">
        <f>Z437*X402</f>
        <v>0.30488125952932454</v>
      </c>
      <c r="AB437" s="21"/>
      <c r="AC437" s="30" t="s">
        <v>32</v>
      </c>
      <c r="AD437" s="35" t="s">
        <v>34</v>
      </c>
      <c r="AE437" s="31">
        <f>INDEX('Saturation Data'!$I$2:$W$236,MATCH(LEFT($AC$1,2)&amp;$H437&amp;$I437,'Saturation Data'!$B$2:$B$236,0),MATCH(AC401,'Saturation Data'!$I$1:$V$1,0))</f>
        <v>0.21049200000000001</v>
      </c>
      <c r="AF437" s="32">
        <f>INDEX('UEC Data'!$I$2:$W$236,MATCH(LEFT($AC$1,2)&amp;$H437&amp;$I437,'UEC Data'!$B$2:$B$236,0),MATCH(AC401,'UEC Data'!$I$1:$V$1,0))</f>
        <v>0.2019230769230769</v>
      </c>
      <c r="AG437" s="33">
        <f t="shared" si="40"/>
        <v>4.2503192307692304E-2</v>
      </c>
      <c r="AH437" s="34">
        <f>AG437*AE402</f>
        <v>2.5173346832170217E-2</v>
      </c>
      <c r="AI437" s="21"/>
    </row>
    <row r="438" spans="1:35" outlineLevel="1" x14ac:dyDescent="0.25">
      <c r="A438" s="30" t="s">
        <v>32</v>
      </c>
      <c r="B438" s="35" t="s">
        <v>35</v>
      </c>
      <c r="C438" s="31">
        <f>INDEX('Saturation Data'!$I$2:$W$236,MATCH(LEFT($A$1,2)&amp;$H438&amp;$I438,'Saturation Data'!$B$2:$B$236,0),MATCH(A401,'Saturation Data'!$I$1:$V$1,0))</f>
        <v>9.4340999999999994E-2</v>
      </c>
      <c r="D438" s="32">
        <f>INDEX('UEC Data'!$I$2:$W$236,MATCH(LEFT($A$1,2)&amp;$H438&amp;$I438,'UEC Data'!$B$2:$B$236,0),MATCH(A401,'UEC Data'!$I$1:$V$1,0))</f>
        <v>0.69308536585365843</v>
      </c>
      <c r="E438" s="33">
        <f t="shared" si="36"/>
        <v>6.5386366499999987E-2</v>
      </c>
      <c r="F438" s="34">
        <f>E438*C402</f>
        <v>1.5128440188018411</v>
      </c>
      <c r="G438" s="21"/>
      <c r="H438" s="30" t="s">
        <v>32</v>
      </c>
      <c r="I438" s="35" t="s">
        <v>35</v>
      </c>
      <c r="J438" s="31">
        <f>INDEX('Saturation Data'!$I$2:$W$236,MATCH(LEFT($H$1,2)&amp;$H438&amp;$I438,'Saturation Data'!$B$2:$B$236,0),MATCH(H401,'Saturation Data'!$I$1:$V$1,0))</f>
        <v>0.21049200000000001</v>
      </c>
      <c r="K438" s="32">
        <f>INDEX('UEC Data'!$I$2:$W$236,MATCH(LEFT($H$1,2)&amp;$H438&amp;$I438,'UEC Data'!$B$2:$B$236,0),MATCH(H401,'UEC Data'!$I$1:$V$1,0))</f>
        <v>0.22175641025641027</v>
      </c>
      <c r="L438" s="33">
        <f t="shared" si="37"/>
        <v>4.6677950307692312E-2</v>
      </c>
      <c r="M438" s="34">
        <f>L438*J402</f>
        <v>0.24553056975535956</v>
      </c>
      <c r="N438" s="21"/>
      <c r="O438" s="30" t="s">
        <v>32</v>
      </c>
      <c r="P438" s="35" t="s">
        <v>35</v>
      </c>
      <c r="Q438" s="31">
        <f>INDEX('Saturation Data'!$I$2:$W$236,MATCH(LEFT($O$1,2)&amp;$H438&amp;$I438,'Saturation Data'!$B$2:$B$236,0),MATCH(O401,'Saturation Data'!$I$1:$V$1,0))</f>
        <v>9.4340999999999994E-2</v>
      </c>
      <c r="R438" s="32">
        <f>INDEX('UEC Data'!$I$2:$W$236,MATCH(LEFT($O$1,2)&amp;$H438&amp;$I438,'UEC Data'!$B$2:$B$236,0),MATCH(O401,'UEC Data'!$I$1:$V$1,0))</f>
        <v>0.69308536585365843</v>
      </c>
      <c r="S438" s="33">
        <f t="shared" si="38"/>
        <v>6.5386366499999987E-2</v>
      </c>
      <c r="T438" s="34">
        <f>S438*Q402</f>
        <v>0.55823793112726772</v>
      </c>
      <c r="U438" s="21"/>
      <c r="V438" s="30" t="s">
        <v>32</v>
      </c>
      <c r="W438" s="35" t="s">
        <v>35</v>
      </c>
      <c r="X438" s="31">
        <f>INDEX('Saturation Data'!$I$2:$W$236,MATCH(LEFT($V$1,2)&amp;$H438&amp;$I438,'Saturation Data'!$B$2:$B$236,0),MATCH(V401,'Saturation Data'!$I$1:$V$1,0))</f>
        <v>9.4340999999999994E-2</v>
      </c>
      <c r="Y438" s="32">
        <f>INDEX('UEC Data'!$I$2:$W$236,MATCH(LEFT($V$1,2)&amp;$H438&amp;$I438,'UEC Data'!$B$2:$B$236,0),MATCH(V401,'UEC Data'!$I$1:$V$1,0))</f>
        <v>0.69308536585365843</v>
      </c>
      <c r="Z438" s="33">
        <f t="shared" si="39"/>
        <v>6.5386366499999987E-2</v>
      </c>
      <c r="AA438" s="34">
        <f>Z438*X402</f>
        <v>0.5384096026614843</v>
      </c>
      <c r="AB438" s="21"/>
      <c r="AC438" s="30" t="s">
        <v>32</v>
      </c>
      <c r="AD438" s="35" t="s">
        <v>35</v>
      </c>
      <c r="AE438" s="31">
        <f>INDEX('Saturation Data'!$I$2:$W$236,MATCH(LEFT($AC$1,2)&amp;$H438&amp;$I438,'Saturation Data'!$B$2:$B$236,0),MATCH(AC401,'Saturation Data'!$I$1:$V$1,0))</f>
        <v>0.21049200000000001</v>
      </c>
      <c r="AF438" s="32">
        <f>INDEX('UEC Data'!$I$2:$W$236,MATCH(LEFT($AC$1,2)&amp;$H438&amp;$I438,'UEC Data'!$B$2:$B$236,0),MATCH(AC401,'UEC Data'!$I$1:$V$1,0))</f>
        <v>0.34847435897435902</v>
      </c>
      <c r="AG438" s="33">
        <f t="shared" si="40"/>
        <v>7.3351064769230784E-2</v>
      </c>
      <c r="AH438" s="34">
        <f>AG438*AE402</f>
        <v>4.3443602555251995E-2</v>
      </c>
      <c r="AI438" s="21"/>
    </row>
    <row r="439" spans="1:35" outlineLevel="1" x14ac:dyDescent="0.25">
      <c r="A439" s="30" t="s">
        <v>32</v>
      </c>
      <c r="B439" s="35" t="s">
        <v>36</v>
      </c>
      <c r="C439" s="31">
        <f>INDEX('Saturation Data'!$I$2:$W$236,MATCH(LEFT($A$1,2)&amp;$H439&amp;$I439,'Saturation Data'!$B$2:$B$236,0),MATCH(A401,'Saturation Data'!$I$1:$V$1,0))</f>
        <v>9.4340999999999994E-2</v>
      </c>
      <c r="D439" s="32">
        <f>INDEX('UEC Data'!$I$2:$W$236,MATCH(LEFT($A$1,2)&amp;$H439&amp;$I439,'UEC Data'!$B$2:$B$236,0),MATCH(A401,'UEC Data'!$I$1:$V$1,0))</f>
        <v>3.6569409387303915E-2</v>
      </c>
      <c r="E439" s="33">
        <f t="shared" si="36"/>
        <v>3.4499946510076385E-3</v>
      </c>
      <c r="F439" s="34">
        <f>E439*C402</f>
        <v>7.9822508147401827E-2</v>
      </c>
      <c r="G439" s="21"/>
      <c r="H439" s="30" t="s">
        <v>32</v>
      </c>
      <c r="I439" s="35" t="s">
        <v>36</v>
      </c>
      <c r="J439" s="31">
        <f>INDEX('Saturation Data'!$I$2:$W$236,MATCH(LEFT($H$1,2)&amp;$H439&amp;$I439,'Saturation Data'!$B$2:$B$236,0),MATCH(H401,'Saturation Data'!$I$1:$V$1,0))</f>
        <v>0.21049200000000001</v>
      </c>
      <c r="K439" s="32">
        <f>INDEX('UEC Data'!$I$2:$W$236,MATCH(LEFT($H$1,2)&amp;$H439&amp;$I439,'UEC Data'!$B$2:$B$236,0),MATCH(H401,'UEC Data'!$I$1:$V$1,0))</f>
        <v>1.025193699062879E-2</v>
      </c>
      <c r="L439" s="33">
        <f t="shared" si="37"/>
        <v>2.1579507210314356E-3</v>
      </c>
      <c r="M439" s="34">
        <f>L439*J402</f>
        <v>1.1351031194519303E-2</v>
      </c>
      <c r="N439" s="21"/>
      <c r="O439" s="30" t="s">
        <v>32</v>
      </c>
      <c r="P439" s="35" t="s">
        <v>36</v>
      </c>
      <c r="Q439" s="31">
        <f>INDEX('Saturation Data'!$I$2:$W$236,MATCH(LEFT($O$1,2)&amp;$H439&amp;$I439,'Saturation Data'!$B$2:$B$236,0),MATCH(O401,'Saturation Data'!$I$1:$V$1,0))</f>
        <v>9.4340999999999994E-2</v>
      </c>
      <c r="R439" s="32">
        <f>INDEX('UEC Data'!$I$2:$W$236,MATCH(LEFT($O$1,2)&amp;$H439&amp;$I439,'UEC Data'!$B$2:$B$236,0),MATCH(O401,'UEC Data'!$I$1:$V$1,0))</f>
        <v>3.6569409387303915E-2</v>
      </c>
      <c r="S439" s="33">
        <f t="shared" si="38"/>
        <v>3.4499946510076385E-3</v>
      </c>
      <c r="T439" s="34">
        <f>S439*Q402</f>
        <v>2.9454425738409007E-2</v>
      </c>
      <c r="U439" s="21"/>
      <c r="V439" s="30" t="s">
        <v>32</v>
      </c>
      <c r="W439" s="35" t="s">
        <v>36</v>
      </c>
      <c r="X439" s="31">
        <f>INDEX('Saturation Data'!$I$2:$W$236,MATCH(LEFT($V$1,2)&amp;$H439&amp;$I439,'Saturation Data'!$B$2:$B$236,0),MATCH(V401,'Saturation Data'!$I$1:$V$1,0))</f>
        <v>9.4340999999999994E-2</v>
      </c>
      <c r="Y439" s="32">
        <f>INDEX('UEC Data'!$I$2:$W$236,MATCH(LEFT($V$1,2)&amp;$H439&amp;$I439,'UEC Data'!$B$2:$B$236,0),MATCH(V401,'UEC Data'!$I$1:$V$1,0))</f>
        <v>3.6569409387303915E-2</v>
      </c>
      <c r="Z439" s="33">
        <f t="shared" si="39"/>
        <v>3.4499946510076385E-3</v>
      </c>
      <c r="AA439" s="34">
        <f>Z439*X402</f>
        <v>2.8408219460141878E-2</v>
      </c>
      <c r="AB439" s="21"/>
      <c r="AC439" s="30" t="s">
        <v>32</v>
      </c>
      <c r="AD439" s="35" t="s">
        <v>36</v>
      </c>
      <c r="AE439" s="31">
        <f>INDEX('Saturation Data'!$I$2:$W$236,MATCH(LEFT($AC$1,2)&amp;$H439&amp;$I439,'Saturation Data'!$B$2:$B$236,0),MATCH(AC401,'Saturation Data'!$I$1:$V$1,0))</f>
        <v>0.21049200000000001</v>
      </c>
      <c r="AF439" s="32">
        <f>INDEX('UEC Data'!$I$2:$W$236,MATCH(LEFT($AC$1,2)&amp;$H439&amp;$I439,'UEC Data'!$B$2:$B$236,0),MATCH(AC401,'UEC Data'!$I$1:$V$1,0))</f>
        <v>5.2304956258192613E-2</v>
      </c>
      <c r="AG439" s="33">
        <f t="shared" si="40"/>
        <v>1.100977485269948E-2</v>
      </c>
      <c r="AH439" s="34">
        <f>AG439*AE402</f>
        <v>6.5207544625054004E-3</v>
      </c>
      <c r="AI439" s="21"/>
    </row>
    <row r="440" spans="1:35" outlineLevel="1" x14ac:dyDescent="0.25">
      <c r="A440" s="30" t="s">
        <v>32</v>
      </c>
      <c r="B440" s="35" t="s">
        <v>37</v>
      </c>
      <c r="C440" s="31">
        <f>INDEX('Saturation Data'!$I$2:$W$236,MATCH(LEFT($A$1,2)&amp;$H440&amp;$I440,'Saturation Data'!$B$2:$B$236,0),MATCH(A401,'Saturation Data'!$I$1:$V$1,0))</f>
        <v>9.4340999999999994E-2</v>
      </c>
      <c r="D440" s="32">
        <f>INDEX('UEC Data'!$I$2:$W$236,MATCH(LEFT($A$1,2)&amp;$H440&amp;$I440,'UEC Data'!$B$2:$B$236,0),MATCH(A401,'UEC Data'!$I$1:$V$1,0))</f>
        <v>0.4471060116629561</v>
      </c>
      <c r="E440" s="33">
        <f t="shared" si="36"/>
        <v>4.2180428246294942E-2</v>
      </c>
      <c r="F440" s="34">
        <f>E440*C402</f>
        <v>0.97592834712581167</v>
      </c>
      <c r="G440" s="21"/>
      <c r="H440" s="30" t="s">
        <v>32</v>
      </c>
      <c r="I440" s="35" t="s">
        <v>37</v>
      </c>
      <c r="J440" s="31">
        <f>INDEX('Saturation Data'!$I$2:$W$236,MATCH(LEFT($H$1,2)&amp;$H440&amp;$I440,'Saturation Data'!$B$2:$B$236,0),MATCH(H401,'Saturation Data'!$I$1:$V$1,0))</f>
        <v>0.21049200000000001</v>
      </c>
      <c r="K440" s="32">
        <f>INDEX('UEC Data'!$I$2:$W$236,MATCH(LEFT($H$1,2)&amp;$H440&amp;$I440,'UEC Data'!$B$2:$B$236,0),MATCH(H401,'UEC Data'!$I$1:$V$1,0))</f>
        <v>0.1253425400217518</v>
      </c>
      <c r="L440" s="33">
        <f t="shared" si="37"/>
        <v>2.638360193425858E-2</v>
      </c>
      <c r="M440" s="34">
        <f>L440*J402</f>
        <v>0.13878031859615683</v>
      </c>
      <c r="N440" s="21"/>
      <c r="O440" s="30" t="s">
        <v>32</v>
      </c>
      <c r="P440" s="35" t="s">
        <v>37</v>
      </c>
      <c r="Q440" s="31">
        <f>INDEX('Saturation Data'!$I$2:$W$236,MATCH(LEFT($O$1,2)&amp;$H440&amp;$I440,'Saturation Data'!$B$2:$B$236,0),MATCH(O401,'Saturation Data'!$I$1:$V$1,0))</f>
        <v>9.4340999999999994E-2</v>
      </c>
      <c r="R440" s="32">
        <f>INDEX('UEC Data'!$I$2:$W$236,MATCH(LEFT($O$1,2)&amp;$H440&amp;$I440,'UEC Data'!$B$2:$B$236,0),MATCH(O401,'UEC Data'!$I$1:$V$1,0))</f>
        <v>0.4471060116629561</v>
      </c>
      <c r="S440" s="33">
        <f t="shared" si="38"/>
        <v>4.2180428246294942E-2</v>
      </c>
      <c r="T440" s="34">
        <f>S440*Q402</f>
        <v>0.36011658482772335</v>
      </c>
      <c r="U440" s="21"/>
      <c r="V440" s="30" t="s">
        <v>32</v>
      </c>
      <c r="W440" s="35" t="s">
        <v>37</v>
      </c>
      <c r="X440" s="31">
        <f>INDEX('Saturation Data'!$I$2:$W$236,MATCH(LEFT($V$1,2)&amp;$H440&amp;$I440,'Saturation Data'!$B$2:$B$236,0),MATCH(V401,'Saturation Data'!$I$1:$V$1,0))</f>
        <v>9.4340999999999994E-2</v>
      </c>
      <c r="Y440" s="32">
        <f>INDEX('UEC Data'!$I$2:$W$236,MATCH(LEFT($V$1,2)&amp;$H440&amp;$I440,'UEC Data'!$B$2:$B$236,0),MATCH(V401,'UEC Data'!$I$1:$V$1,0))</f>
        <v>0.4471060116629561</v>
      </c>
      <c r="Z440" s="33">
        <f t="shared" si="39"/>
        <v>4.2180428246294942E-2</v>
      </c>
      <c r="AA440" s="34">
        <f>Z440*X402</f>
        <v>0.34732542619842488</v>
      </c>
      <c r="AB440" s="21"/>
      <c r="AC440" s="30" t="s">
        <v>32</v>
      </c>
      <c r="AD440" s="35" t="s">
        <v>37</v>
      </c>
      <c r="AE440" s="31">
        <f>INDEX('Saturation Data'!$I$2:$W$236,MATCH(LEFT($AC$1,2)&amp;$H440&amp;$I440,'Saturation Data'!$B$2:$B$236,0),MATCH(AC401,'Saturation Data'!$I$1:$V$1,0))</f>
        <v>0.21049200000000001</v>
      </c>
      <c r="AF440" s="32">
        <f>INDEX('UEC Data'!$I$2:$W$236,MATCH(LEFT($AC$1,2)&amp;$H440&amp;$I440,'UEC Data'!$B$2:$B$236,0),MATCH(AC401,'UEC Data'!$I$1:$V$1,0))</f>
        <v>0.13810461538461535</v>
      </c>
      <c r="AG440" s="33">
        <f t="shared" si="40"/>
        <v>2.9069916701538457E-2</v>
      </c>
      <c r="AH440" s="34">
        <f>AG440*AE402</f>
        <v>1.7217226654706711E-2</v>
      </c>
      <c r="AI440" s="21"/>
    </row>
    <row r="441" spans="1:35" outlineLevel="1" x14ac:dyDescent="0.25">
      <c r="A441" s="30" t="s">
        <v>32</v>
      </c>
      <c r="B441" s="35" t="s">
        <v>184</v>
      </c>
      <c r="C441" s="31">
        <f>INDEX('Saturation Data'!$I$2:$W$236,MATCH(LEFT($A$1,2)&amp;$H441&amp;$I441,'Saturation Data'!$B$2:$B$236,0),MATCH(A401,'Saturation Data'!$I$1:$V$1,0))</f>
        <v>9.4340999999999994E-2</v>
      </c>
      <c r="D441" s="32">
        <f>INDEX('UEC Data'!$I$2:$W$236,MATCH(LEFT($A$1,2)&amp;$H441&amp;$I441,'UEC Data'!$B$2:$B$236,0),MATCH(A401,'UEC Data'!$I$1:$V$1,0))</f>
        <v>0.48321633665511948</v>
      </c>
      <c r="E441" s="33">
        <f t="shared" si="36"/>
        <v>4.5587112416380624E-2</v>
      </c>
      <c r="F441" s="34">
        <f>E441*C402</f>
        <v>1.0547487809032572</v>
      </c>
      <c r="G441" s="21"/>
      <c r="H441" s="30" t="s">
        <v>32</v>
      </c>
      <c r="I441" s="35" t="s">
        <v>184</v>
      </c>
      <c r="J441" s="31">
        <f>INDEX('Saturation Data'!$I$2:$W$236,MATCH(LEFT($H$1,2)&amp;$H441&amp;$I441,'Saturation Data'!$B$2:$B$236,0),MATCH(H401,'Saturation Data'!$I$1:$V$1,0))</f>
        <v>0.21049200000000001</v>
      </c>
      <c r="K441" s="32">
        <f>INDEX('UEC Data'!$I$2:$W$236,MATCH(LEFT($H$1,2)&amp;$H441&amp;$I441,'UEC Data'!$B$2:$B$236,0),MATCH(H401,'UEC Data'!$I$1:$V$1,0))</f>
        <v>0.13546577642981131</v>
      </c>
      <c r="L441" s="33">
        <f t="shared" si="37"/>
        <v>2.8514462212263843E-2</v>
      </c>
      <c r="M441" s="34">
        <f>L441*J402</f>
        <v>0.14998885141901894</v>
      </c>
      <c r="N441" s="21"/>
      <c r="O441" s="30" t="s">
        <v>32</v>
      </c>
      <c r="P441" s="35" t="s">
        <v>184</v>
      </c>
      <c r="Q441" s="31">
        <f>INDEX('Saturation Data'!$I$2:$W$236,MATCH(LEFT($O$1,2)&amp;$H441&amp;$I441,'Saturation Data'!$B$2:$B$236,0),MATCH(O401,'Saturation Data'!$I$1:$V$1,0))</f>
        <v>9.4340999999999994E-2</v>
      </c>
      <c r="R441" s="32">
        <f>INDEX('UEC Data'!$I$2:$W$236,MATCH(LEFT($O$1,2)&amp;$H441&amp;$I441,'UEC Data'!$B$2:$B$236,0),MATCH(O401,'UEC Data'!$I$1:$V$1,0))</f>
        <v>0.48321633665511948</v>
      </c>
      <c r="S441" s="33">
        <f t="shared" si="38"/>
        <v>4.5587112416380624E-2</v>
      </c>
      <c r="T441" s="34">
        <f>S441*Q402</f>
        <v>0.38920124612500834</v>
      </c>
      <c r="U441" s="21"/>
      <c r="V441" s="30" t="s">
        <v>32</v>
      </c>
      <c r="W441" s="35" t="s">
        <v>184</v>
      </c>
      <c r="X441" s="31">
        <f>INDEX('Saturation Data'!$I$2:$W$236,MATCH(LEFT($V$1,2)&amp;$H441&amp;$I441,'Saturation Data'!$B$2:$B$236,0),MATCH(V401,'Saturation Data'!$I$1:$V$1,0))</f>
        <v>9.4340999999999994E-2</v>
      </c>
      <c r="Y441" s="32">
        <f>INDEX('UEC Data'!$I$2:$W$236,MATCH(LEFT($V$1,2)&amp;$H441&amp;$I441,'UEC Data'!$B$2:$B$236,0),MATCH(V401,'UEC Data'!$I$1:$V$1,0))</f>
        <v>0.48321633665511948</v>
      </c>
      <c r="Z441" s="33">
        <f t="shared" si="39"/>
        <v>4.5587112416380624E-2</v>
      </c>
      <c r="AA441" s="34">
        <f>Z441*X402</f>
        <v>0.37537701506303933</v>
      </c>
      <c r="AB441" s="21"/>
      <c r="AC441" s="30" t="s">
        <v>32</v>
      </c>
      <c r="AD441" s="35" t="s">
        <v>184</v>
      </c>
      <c r="AE441" s="31">
        <f>INDEX('Saturation Data'!$I$2:$W$236,MATCH(LEFT($AC$1,2)&amp;$H441&amp;$I441,'Saturation Data'!$B$2:$B$236,0),MATCH(AC401,'Saturation Data'!$I$1:$V$1,0))</f>
        <v>0.21049200000000001</v>
      </c>
      <c r="AF441" s="32">
        <f>INDEX('UEC Data'!$I$2:$W$236,MATCH(LEFT($AC$1,2)&amp;$H441&amp;$I441,'UEC Data'!$B$2:$B$236,0),MATCH(AC401,'UEC Data'!$I$1:$V$1,0))</f>
        <v>0.30533999999999994</v>
      </c>
      <c r="AG441" s="33">
        <f t="shared" si="40"/>
        <v>6.4271627279999993E-2</v>
      </c>
      <c r="AH441" s="34">
        <f>AG441*AE402</f>
        <v>3.8066128145734512E-2</v>
      </c>
      <c r="AI441" s="21"/>
    </row>
    <row r="442" spans="1:35" outlineLevel="1" x14ac:dyDescent="0.25">
      <c r="A442" s="30" t="s">
        <v>38</v>
      </c>
      <c r="B442" s="30" t="s">
        <v>39</v>
      </c>
      <c r="C442" s="31">
        <f>INDEX('Saturation Data'!$I$2:$W$236,MATCH(LEFT($A$1,2)&amp;$H442&amp;$I442,'Saturation Data'!$B$2:$B$236,0),MATCH(A401,'Saturation Data'!$I$1:$V$1,0))</f>
        <v>1</v>
      </c>
      <c r="D442" s="32">
        <f>INDEX('UEC Data'!$I$2:$W$236,MATCH(LEFT($A$1,2)&amp;$H442&amp;$I442,'UEC Data'!$B$2:$B$236,0),MATCH(A401,'UEC Data'!$I$1:$V$1,0))</f>
        <v>0.72986480343196047</v>
      </c>
      <c r="E442" s="33">
        <f t="shared" si="36"/>
        <v>0.72986480343196047</v>
      </c>
      <c r="F442" s="34">
        <f>E442*C402</f>
        <v>16.886878129342499</v>
      </c>
      <c r="G442" s="21"/>
      <c r="H442" s="30" t="s">
        <v>38</v>
      </c>
      <c r="I442" s="30" t="s">
        <v>39</v>
      </c>
      <c r="J442" s="31">
        <f>INDEX('Saturation Data'!$I$2:$W$236,MATCH(LEFT($H$1,2)&amp;$H442&amp;$I442,'Saturation Data'!$B$2:$B$236,0),MATCH(H401,'Saturation Data'!$I$1:$V$1,0))</f>
        <v>1</v>
      </c>
      <c r="K442" s="32">
        <f>INDEX('UEC Data'!$I$2:$W$236,MATCH(LEFT($H$1,2)&amp;$H442&amp;$I442,'UEC Data'!$B$2:$B$236,0),MATCH(H401,'UEC Data'!$I$1:$V$1,0))</f>
        <v>1.4858210550874389</v>
      </c>
      <c r="L442" s="33">
        <f t="shared" si="37"/>
        <v>1.4858210550874389</v>
      </c>
      <c r="M442" s="34">
        <f>L442*J402</f>
        <v>7.8155636184823774</v>
      </c>
      <c r="N442" s="21"/>
      <c r="O442" s="30" t="s">
        <v>38</v>
      </c>
      <c r="P442" s="30" t="s">
        <v>39</v>
      </c>
      <c r="Q442" s="31">
        <f>INDEX('Saturation Data'!$I$2:$W$236,MATCH(LEFT($O$1,2)&amp;$H442&amp;$I442,'Saturation Data'!$B$2:$B$236,0),MATCH(O401,'Saturation Data'!$I$1:$V$1,0))</f>
        <v>1</v>
      </c>
      <c r="R442" s="32">
        <f>INDEX('UEC Data'!$I$2:$W$236,MATCH(LEFT($O$1,2)&amp;$H442&amp;$I442,'UEC Data'!$B$2:$B$236,0),MATCH(O401,'UEC Data'!$I$1:$V$1,0))</f>
        <v>1.6820004295374207</v>
      </c>
      <c r="S442" s="33">
        <f t="shared" si="38"/>
        <v>1.6820004295374207</v>
      </c>
      <c r="T442" s="34">
        <f>S442*Q402</f>
        <v>14.360125668401309</v>
      </c>
      <c r="U442" s="21"/>
      <c r="V442" s="30" t="s">
        <v>38</v>
      </c>
      <c r="W442" s="30" t="s">
        <v>39</v>
      </c>
      <c r="X442" s="31">
        <f>INDEX('Saturation Data'!$I$2:$W$236,MATCH(LEFT($V$1,2)&amp;$H442&amp;$I442,'Saturation Data'!$B$2:$B$236,0),MATCH(V401,'Saturation Data'!$I$1:$V$1,0))</f>
        <v>1</v>
      </c>
      <c r="Y442" s="32">
        <f>INDEX('UEC Data'!$I$2:$W$236,MATCH(LEFT($V$1,2)&amp;$H442&amp;$I442,'UEC Data'!$B$2:$B$236,0),MATCH(V401,'UEC Data'!$I$1:$V$1,0))</f>
        <v>0.55414275650369771</v>
      </c>
      <c r="Z442" s="33">
        <f t="shared" si="39"/>
        <v>0.55414275650369771</v>
      </c>
      <c r="AA442" s="34">
        <f>Z442*X402</f>
        <v>4.562966216312013</v>
      </c>
      <c r="AB442" s="21"/>
      <c r="AC442" s="30" t="s">
        <v>38</v>
      </c>
      <c r="AD442" s="30" t="s">
        <v>39</v>
      </c>
      <c r="AE442" s="31">
        <f>INDEX('Saturation Data'!$I$2:$W$236,MATCH(LEFT($AC$1,2)&amp;$H442&amp;$I442,'Saturation Data'!$B$2:$B$236,0),MATCH(AC401,'Saturation Data'!$I$1:$V$1,0))</f>
        <v>1</v>
      </c>
      <c r="AF442" s="32">
        <f>INDEX('UEC Data'!$I$2:$W$236,MATCH(LEFT($AC$1,2)&amp;$H442&amp;$I442,'UEC Data'!$B$2:$B$236,0),MATCH(AC401,'UEC Data'!$I$1:$V$1,0))</f>
        <v>0.75537186330234174</v>
      </c>
      <c r="AG442" s="33">
        <f t="shared" si="40"/>
        <v>0.75537186330234174</v>
      </c>
      <c r="AH442" s="34">
        <f>AG442*AE402</f>
        <v>0.44738375801318592</v>
      </c>
      <c r="AI442" s="21"/>
    </row>
    <row r="443" spans="1:35" outlineLevel="1" x14ac:dyDescent="0.25">
      <c r="A443" s="30" t="s">
        <v>38</v>
      </c>
      <c r="B443" s="30" t="s">
        <v>40</v>
      </c>
      <c r="C443" s="31">
        <f>INDEX('Saturation Data'!$I$2:$W$236,MATCH(LEFT($A$1,2)&amp;$H443&amp;$I443,'Saturation Data'!$B$2:$B$236,0),MATCH(A401,'Saturation Data'!$I$1:$V$1,0))</f>
        <v>1</v>
      </c>
      <c r="D443" s="32">
        <f>INDEX('UEC Data'!$I$2:$W$236,MATCH(LEFT($A$1,2)&amp;$H443&amp;$I443,'UEC Data'!$B$2:$B$236,0),MATCH(A401,'UEC Data'!$I$1:$V$1,0))</f>
        <v>0.15520757116262124</v>
      </c>
      <c r="E443" s="33">
        <f t="shared" si="36"/>
        <v>0.15520757116262124</v>
      </c>
      <c r="F443" s="34">
        <f>E443*C402</f>
        <v>3.591036760027531</v>
      </c>
      <c r="G443" s="21"/>
      <c r="H443" s="30" t="s">
        <v>38</v>
      </c>
      <c r="I443" s="30" t="s">
        <v>40</v>
      </c>
      <c r="J443" s="31">
        <f>INDEX('Saturation Data'!$I$2:$W$236,MATCH(LEFT($H$1,2)&amp;$H443&amp;$I443,'Saturation Data'!$B$2:$B$236,0),MATCH(H401,'Saturation Data'!$I$1:$V$1,0))</f>
        <v>1</v>
      </c>
      <c r="K443" s="32">
        <f>INDEX('UEC Data'!$I$2:$W$236,MATCH(LEFT($H$1,2)&amp;$H443&amp;$I443,'UEC Data'!$B$2:$B$236,0),MATCH(H401,'UEC Data'!$I$1:$V$1,0))</f>
        <v>0.37279365487031874</v>
      </c>
      <c r="L443" s="33">
        <f t="shared" si="37"/>
        <v>0.37279365487031874</v>
      </c>
      <c r="M443" s="34">
        <f>L443*J402</f>
        <v>1.9609309722926744</v>
      </c>
      <c r="N443" s="21"/>
      <c r="O443" s="30" t="s">
        <v>38</v>
      </c>
      <c r="P443" s="30" t="s">
        <v>40</v>
      </c>
      <c r="Q443" s="31">
        <f>INDEX('Saturation Data'!$I$2:$W$236,MATCH(LEFT($O$1,2)&amp;$H443&amp;$I443,'Saturation Data'!$B$2:$B$236,0),MATCH(O401,'Saturation Data'!$I$1:$V$1,0))</f>
        <v>1</v>
      </c>
      <c r="R443" s="32">
        <f>INDEX('UEC Data'!$I$2:$W$236,MATCH(LEFT($O$1,2)&amp;$H443&amp;$I443,'UEC Data'!$B$2:$B$236,0),MATCH(O401,'UEC Data'!$I$1:$V$1,0))</f>
        <v>0.35768158724114335</v>
      </c>
      <c r="S443" s="33">
        <f t="shared" si="38"/>
        <v>0.35768158724114335</v>
      </c>
      <c r="T443" s="34">
        <f>S443*Q402</f>
        <v>3.05371654599913</v>
      </c>
      <c r="U443" s="21"/>
      <c r="V443" s="30" t="s">
        <v>38</v>
      </c>
      <c r="W443" s="30" t="s">
        <v>40</v>
      </c>
      <c r="X443" s="31">
        <f>INDEX('Saturation Data'!$I$2:$W$236,MATCH(LEFT($V$1,2)&amp;$H443&amp;$I443,'Saturation Data'!$B$2:$B$236,0),MATCH(V401,'Saturation Data'!$I$1:$V$1,0))</f>
        <v>1</v>
      </c>
      <c r="Y443" s="32">
        <f>INDEX('UEC Data'!$I$2:$W$236,MATCH(LEFT($V$1,2)&amp;$H443&amp;$I443,'UEC Data'!$B$2:$B$236,0),MATCH(V401,'UEC Data'!$I$1:$V$1,0))</f>
        <v>0.19286347674422105</v>
      </c>
      <c r="Z443" s="33">
        <f t="shared" si="39"/>
        <v>0.19286347674422105</v>
      </c>
      <c r="AA443" s="34">
        <f>Z443*X402</f>
        <v>1.5880917298221255</v>
      </c>
      <c r="AB443" s="21"/>
      <c r="AC443" s="30" t="s">
        <v>38</v>
      </c>
      <c r="AD443" s="30" t="s">
        <v>40</v>
      </c>
      <c r="AE443" s="31">
        <f>INDEX('Saturation Data'!$I$2:$W$236,MATCH(LEFT($AC$1,2)&amp;$H443&amp;$I443,'Saturation Data'!$B$2:$B$236,0),MATCH(AC401,'Saturation Data'!$I$1:$V$1,0))</f>
        <v>1</v>
      </c>
      <c r="AF443" s="32">
        <f>INDEX('UEC Data'!$I$2:$W$236,MATCH(LEFT($AC$1,2)&amp;$H443&amp;$I443,'UEC Data'!$B$2:$B$236,0),MATCH(AC401,'UEC Data'!$I$1:$V$1,0))</f>
        <v>0.16063171107369245</v>
      </c>
      <c r="AG443" s="33">
        <f t="shared" si="40"/>
        <v>0.16063171107369245</v>
      </c>
      <c r="AH443" s="34">
        <f>AG443*AE402</f>
        <v>9.5137272180169694E-2</v>
      </c>
      <c r="AI443" s="21"/>
    </row>
    <row r="444" spans="1:35" outlineLevel="1" x14ac:dyDescent="0.25">
      <c r="A444" s="30" t="s">
        <v>38</v>
      </c>
      <c r="B444" s="30" t="s">
        <v>41</v>
      </c>
      <c r="C444" s="31">
        <f>INDEX('Saturation Data'!$I$2:$W$236,MATCH(LEFT($A$1,2)&amp;$H444&amp;$I444,'Saturation Data'!$B$2:$B$236,0),MATCH(A401,'Saturation Data'!$I$1:$V$1,0))</f>
        <v>1</v>
      </c>
      <c r="D444" s="32">
        <f>INDEX('UEC Data'!$I$2:$W$236,MATCH(LEFT($A$1,2)&amp;$H444&amp;$I444,'UEC Data'!$B$2:$B$236,0),MATCH(A401,'UEC Data'!$I$1:$V$1,0))</f>
        <v>0.28293173647482206</v>
      </c>
      <c r="E444" s="33">
        <f t="shared" si="36"/>
        <v>0.28293173647482206</v>
      </c>
      <c r="F444" s="34">
        <f>E444*C402</f>
        <v>6.5461901030263441</v>
      </c>
      <c r="G444" s="21"/>
      <c r="H444" s="30" t="s">
        <v>38</v>
      </c>
      <c r="I444" s="30" t="s">
        <v>41</v>
      </c>
      <c r="J444" s="31">
        <f>INDEX('Saturation Data'!$I$2:$W$236,MATCH(LEFT($H$1,2)&amp;$H444&amp;$I444,'Saturation Data'!$B$2:$B$236,0),MATCH(H401,'Saturation Data'!$I$1:$V$1,0))</f>
        <v>1</v>
      </c>
      <c r="K444" s="32">
        <f>INDEX('UEC Data'!$I$2:$W$236,MATCH(LEFT($H$1,2)&amp;$H444&amp;$I444,'UEC Data'!$B$2:$B$236,0),MATCH(H401,'UEC Data'!$I$1:$V$1,0))</f>
        <v>0.6093914324073092</v>
      </c>
      <c r="L444" s="33">
        <f t="shared" si="37"/>
        <v>0.6093914324073092</v>
      </c>
      <c r="M444" s="34">
        <f>L444*J402</f>
        <v>3.2054583506067944</v>
      </c>
      <c r="N444" s="21"/>
      <c r="O444" s="30" t="s">
        <v>38</v>
      </c>
      <c r="P444" s="30" t="s">
        <v>41</v>
      </c>
      <c r="Q444" s="31">
        <f>INDEX('Saturation Data'!$I$2:$W$236,MATCH(LEFT($O$1,2)&amp;$H444&amp;$I444,'Saturation Data'!$B$2:$B$236,0),MATCH(O401,'Saturation Data'!$I$1:$V$1,0))</f>
        <v>1</v>
      </c>
      <c r="R444" s="32">
        <f>INDEX('UEC Data'!$I$2:$W$236,MATCH(LEFT($O$1,2)&amp;$H444&amp;$I444,'UEC Data'!$B$2:$B$236,0),MATCH(O401,'UEC Data'!$I$1:$V$1,0))</f>
        <v>0.28121278745644657</v>
      </c>
      <c r="S444" s="33">
        <f t="shared" si="38"/>
        <v>0.28121278745644657</v>
      </c>
      <c r="T444" s="34">
        <f>S444*Q402</f>
        <v>2.4008620310201643</v>
      </c>
      <c r="U444" s="21"/>
      <c r="V444" s="30" t="s">
        <v>38</v>
      </c>
      <c r="W444" s="30" t="s">
        <v>41</v>
      </c>
      <c r="X444" s="31">
        <f>INDEX('Saturation Data'!$I$2:$W$236,MATCH(LEFT($V$1,2)&amp;$H444&amp;$I444,'Saturation Data'!$B$2:$B$236,0),MATCH(V401,'Saturation Data'!$I$1:$V$1,0))</f>
        <v>1</v>
      </c>
      <c r="Y444" s="32">
        <f>INDEX('UEC Data'!$I$2:$W$236,MATCH(LEFT($V$1,2)&amp;$H444&amp;$I444,'UEC Data'!$B$2:$B$236,0),MATCH(V401,'UEC Data'!$I$1:$V$1,0))</f>
        <v>0.29673328459554515</v>
      </c>
      <c r="Z444" s="33">
        <f t="shared" si="39"/>
        <v>0.29673328459554515</v>
      </c>
      <c r="AA444" s="34">
        <f>Z444*X402</f>
        <v>2.4433847361058767</v>
      </c>
      <c r="AB444" s="21"/>
      <c r="AC444" s="30" t="s">
        <v>38</v>
      </c>
      <c r="AD444" s="30" t="s">
        <v>41</v>
      </c>
      <c r="AE444" s="31">
        <f>INDEX('Saturation Data'!$I$2:$W$236,MATCH(LEFT($AC$1,2)&amp;$H444&amp;$I444,'Saturation Data'!$B$2:$B$236,0),MATCH(AC401,'Saturation Data'!$I$1:$V$1,0))</f>
        <v>1</v>
      </c>
      <c r="AF444" s="32">
        <f>INDEX('UEC Data'!$I$2:$W$236,MATCH(LEFT($AC$1,2)&amp;$H444&amp;$I444,'UEC Data'!$B$2:$B$236,0),MATCH(AC401,'UEC Data'!$I$1:$V$1,0))</f>
        <v>0.29018639638443294</v>
      </c>
      <c r="AG444" s="33">
        <f t="shared" si="40"/>
        <v>0.29018639638443294</v>
      </c>
      <c r="AH444" s="34">
        <f>AG444*AE402</f>
        <v>0.17186856811319773</v>
      </c>
      <c r="AI444" s="21"/>
    </row>
    <row r="445" spans="1:35" outlineLevel="1" x14ac:dyDescent="0.25">
      <c r="A445" s="30" t="s">
        <v>38</v>
      </c>
      <c r="B445" s="30" t="s">
        <v>42</v>
      </c>
      <c r="C445" s="31">
        <f>INDEX('Saturation Data'!$I$2:$W$236,MATCH(LEFT($A$1,2)&amp;$H445&amp;$I445,'Saturation Data'!$B$2:$B$236,0),MATCH(A401,'Saturation Data'!$I$1:$V$1,0))</f>
        <v>1</v>
      </c>
      <c r="D445" s="32">
        <f>INDEX('UEC Data'!$I$2:$W$236,MATCH(LEFT($A$1,2)&amp;$H445&amp;$I445,'UEC Data'!$B$2:$B$236,0),MATCH(A401,'UEC Data'!$I$1:$V$1,0))</f>
        <v>0.12323876767166146</v>
      </c>
      <c r="E445" s="33">
        <f t="shared" si="36"/>
        <v>0.12323876767166146</v>
      </c>
      <c r="F445" s="34">
        <f>E445*C402</f>
        <v>2.8513747213126268</v>
      </c>
      <c r="G445" s="21"/>
      <c r="H445" s="30" t="s">
        <v>38</v>
      </c>
      <c r="I445" s="30" t="s">
        <v>42</v>
      </c>
      <c r="J445" s="31">
        <f>INDEX('Saturation Data'!$I$2:$W$236,MATCH(LEFT($H$1,2)&amp;$H445&amp;$I445,'Saturation Data'!$B$2:$B$236,0),MATCH(H401,'Saturation Data'!$I$1:$V$1,0))</f>
        <v>1</v>
      </c>
      <c r="K445" s="32">
        <f>INDEX('UEC Data'!$I$2:$W$236,MATCH(LEFT($H$1,2)&amp;$H445&amp;$I445,'UEC Data'!$B$2:$B$236,0),MATCH(H401,'UEC Data'!$I$1:$V$1,0))</f>
        <v>0.30930536541395437</v>
      </c>
      <c r="L445" s="33">
        <f t="shared" si="37"/>
        <v>0.30930536541395437</v>
      </c>
      <c r="M445" s="34">
        <f>L445*J402</f>
        <v>1.6269763795940004</v>
      </c>
      <c r="N445" s="21"/>
      <c r="O445" s="30" t="s">
        <v>38</v>
      </c>
      <c r="P445" s="30" t="s">
        <v>42</v>
      </c>
      <c r="Q445" s="31">
        <f>INDEX('Saturation Data'!$I$2:$W$236,MATCH(LEFT($O$1,2)&amp;$H445&amp;$I445,'Saturation Data'!$B$2:$B$236,0),MATCH(O401,'Saturation Data'!$I$1:$V$1,0))</f>
        <v>1</v>
      </c>
      <c r="R445" s="32">
        <f>INDEX('UEC Data'!$I$2:$W$236,MATCH(LEFT($O$1,2)&amp;$H445&amp;$I445,'UEC Data'!$B$2:$B$236,0),MATCH(O401,'UEC Data'!$I$1:$V$1,0))</f>
        <v>0.28400829740616573</v>
      </c>
      <c r="S445" s="33">
        <f t="shared" si="38"/>
        <v>0.28400829740616573</v>
      </c>
      <c r="T445" s="34">
        <f>S445*Q402</f>
        <v>2.4247287753326336</v>
      </c>
      <c r="U445" s="21"/>
      <c r="V445" s="30" t="s">
        <v>38</v>
      </c>
      <c r="W445" s="30" t="s">
        <v>42</v>
      </c>
      <c r="X445" s="31">
        <f>INDEX('Saturation Data'!$I$2:$W$236,MATCH(LEFT($V$1,2)&amp;$H445&amp;$I445,'Saturation Data'!$B$2:$B$236,0),MATCH(V401,'Saturation Data'!$I$1:$V$1,0))</f>
        <v>1</v>
      </c>
      <c r="Y445" s="32">
        <f>INDEX('UEC Data'!$I$2:$W$236,MATCH(LEFT($V$1,2)&amp;$H445&amp;$I445,'UEC Data'!$B$2:$B$236,0),MATCH(V401,'UEC Data'!$I$1:$V$1,0))</f>
        <v>0.16001803509807139</v>
      </c>
      <c r="Z445" s="33">
        <f t="shared" si="39"/>
        <v>0.16001803509807139</v>
      </c>
      <c r="AA445" s="34">
        <f>Z445*X402</f>
        <v>1.3176331903352372</v>
      </c>
      <c r="AB445" s="21"/>
      <c r="AC445" s="30" t="s">
        <v>38</v>
      </c>
      <c r="AD445" s="30" t="s">
        <v>42</v>
      </c>
      <c r="AE445" s="31">
        <f>INDEX('Saturation Data'!$I$2:$W$236,MATCH(LEFT($AC$1,2)&amp;$H445&amp;$I445,'Saturation Data'!$B$2:$B$236,0),MATCH(AC401,'Saturation Data'!$I$1:$V$1,0))</f>
        <v>1</v>
      </c>
      <c r="AF445" s="32">
        <f>INDEX('UEC Data'!$I$2:$W$236,MATCH(LEFT($AC$1,2)&amp;$H445&amp;$I445,'UEC Data'!$B$2:$B$236,0),MATCH(AC401,'UEC Data'!$I$1:$V$1,0))</f>
        <v>0.1275456730198464</v>
      </c>
      <c r="AG445" s="33">
        <f t="shared" si="40"/>
        <v>0.1275456730198464</v>
      </c>
      <c r="AH445" s="34">
        <f>AG445*AE402</f>
        <v>7.554141911571384E-2</v>
      </c>
      <c r="AI445" s="21"/>
    </row>
    <row r="446" spans="1:35" outlineLevel="1" x14ac:dyDescent="0.25">
      <c r="A446" s="30" t="s">
        <v>38</v>
      </c>
      <c r="B446" s="30" t="s">
        <v>43</v>
      </c>
      <c r="C446" s="31">
        <f>INDEX('Saturation Data'!$I$2:$W$236,MATCH(LEFT($A$1,2)&amp;$H446&amp;$I446,'Saturation Data'!$B$2:$B$236,0),MATCH(A401,'Saturation Data'!$I$1:$V$1,0))</f>
        <v>1</v>
      </c>
      <c r="D446" s="32">
        <f>INDEX('UEC Data'!$I$2:$W$236,MATCH(LEFT($A$1,2)&amp;$H446&amp;$I446,'UEC Data'!$B$2:$B$236,0),MATCH(A401,'UEC Data'!$I$1:$V$1,0))</f>
        <v>0.1101587804878051</v>
      </c>
      <c r="E446" s="33">
        <f t="shared" si="36"/>
        <v>0.1101587804878051</v>
      </c>
      <c r="F446" s="34">
        <f>E446*C402</f>
        <v>2.5487431264357063</v>
      </c>
      <c r="G446" s="21"/>
      <c r="H446" s="30" t="s">
        <v>38</v>
      </c>
      <c r="I446" s="30" t="s">
        <v>43</v>
      </c>
      <c r="J446" s="31">
        <f>INDEX('Saturation Data'!$I$2:$W$236,MATCH(LEFT($H$1,2)&amp;$H446&amp;$I446,'Saturation Data'!$B$2:$B$236,0),MATCH(H401,'Saturation Data'!$I$1:$V$1,0))</f>
        <v>1</v>
      </c>
      <c r="K446" s="32">
        <f>INDEX('UEC Data'!$I$2:$W$236,MATCH(LEFT($H$1,2)&amp;$H446&amp;$I446,'UEC Data'!$B$2:$B$236,0),MATCH(H401,'UEC Data'!$I$1:$V$1,0))</f>
        <v>0.29023917582417641</v>
      </c>
      <c r="L446" s="33">
        <f t="shared" si="37"/>
        <v>0.29023917582417641</v>
      </c>
      <c r="M446" s="34">
        <f>L446*J402</f>
        <v>1.5266863633832752</v>
      </c>
      <c r="N446" s="21"/>
      <c r="O446" s="30" t="s">
        <v>38</v>
      </c>
      <c r="P446" s="30" t="s">
        <v>43</v>
      </c>
      <c r="Q446" s="31">
        <f>INDEX('Saturation Data'!$I$2:$W$236,MATCH(LEFT($O$1,2)&amp;$H446&amp;$I446,'Saturation Data'!$B$2:$B$236,0),MATCH(O401,'Saturation Data'!$I$1:$V$1,0))</f>
        <v>1</v>
      </c>
      <c r="R446" s="32">
        <f>INDEX('UEC Data'!$I$2:$W$236,MATCH(LEFT($O$1,2)&amp;$H446&amp;$I446,'UEC Data'!$B$2:$B$236,0),MATCH(O401,'UEC Data'!$I$1:$V$1,0))</f>
        <v>0.2535020383275266</v>
      </c>
      <c r="S446" s="33">
        <f t="shared" si="38"/>
        <v>0.2535020383275266</v>
      </c>
      <c r="T446" s="34">
        <f>S446*Q402</f>
        <v>2.1642807359926293</v>
      </c>
      <c r="U446" s="21"/>
      <c r="V446" s="30" t="s">
        <v>38</v>
      </c>
      <c r="W446" s="30" t="s">
        <v>43</v>
      </c>
      <c r="X446" s="31">
        <f>INDEX('Saturation Data'!$I$2:$W$236,MATCH(LEFT($V$1,2)&amp;$H446&amp;$I446,'Saturation Data'!$B$2:$B$236,0),MATCH(V401,'Saturation Data'!$I$1:$V$1,0))</f>
        <v>1</v>
      </c>
      <c r="Y446" s="32">
        <f>INDEX('UEC Data'!$I$2:$W$236,MATCH(LEFT($V$1,2)&amp;$H446&amp;$I446,'UEC Data'!$B$2:$B$236,0),MATCH(V401,'UEC Data'!$I$1:$V$1,0))</f>
        <v>0.15052752613240447</v>
      </c>
      <c r="Z446" s="33">
        <f t="shared" si="39"/>
        <v>0.15052752613240447</v>
      </c>
      <c r="AA446" s="34">
        <f>Z446*X402</f>
        <v>1.2394856890321944</v>
      </c>
      <c r="AB446" s="21"/>
      <c r="AC446" s="30" t="s">
        <v>38</v>
      </c>
      <c r="AD446" s="30" t="s">
        <v>43</v>
      </c>
      <c r="AE446" s="31">
        <f>INDEX('Saturation Data'!$I$2:$W$236,MATCH(LEFT($AC$1,2)&amp;$H446&amp;$I446,'Saturation Data'!$B$2:$B$236,0),MATCH(AC401,'Saturation Data'!$I$1:$V$1,0))</f>
        <v>1</v>
      </c>
      <c r="AF446" s="32">
        <f>INDEX('UEC Data'!$I$2:$W$236,MATCH(LEFT($AC$1,2)&amp;$H446&amp;$I446,'UEC Data'!$B$2:$B$236,0),MATCH(AC401,'UEC Data'!$I$1:$V$1,0))</f>
        <v>0.11400968864468887</v>
      </c>
      <c r="AG446" s="33">
        <f t="shared" si="40"/>
        <v>0.11400968864468887</v>
      </c>
      <c r="AH446" s="34">
        <f>AG446*AE402</f>
        <v>6.7524467661246063E-2</v>
      </c>
      <c r="AI446" s="21"/>
    </row>
    <row r="447" spans="1:35" outlineLevel="1" x14ac:dyDescent="0.25">
      <c r="A447" s="30" t="s">
        <v>38</v>
      </c>
      <c r="B447" s="30" t="s">
        <v>44</v>
      </c>
      <c r="C447" s="31">
        <f>INDEX('Saturation Data'!$I$2:$W$236,MATCH(LEFT($A$1,2)&amp;$H447&amp;$I447,'Saturation Data'!$B$2:$B$236,0),MATCH(A401,'Saturation Data'!$I$1:$V$1,0))</f>
        <v>1</v>
      </c>
      <c r="D447" s="32">
        <f>INDEX('UEC Data'!$I$2:$W$236,MATCH(LEFT($A$1,2)&amp;$H447&amp;$I447,'UEC Data'!$B$2:$B$236,0),MATCH(A401,'UEC Data'!$I$1:$V$1,0))</f>
        <v>0.11556250644265678</v>
      </c>
      <c r="E447" s="33">
        <f t="shared" si="36"/>
        <v>0.11556250644265678</v>
      </c>
      <c r="F447" s="34">
        <f>E447*C402</f>
        <v>2.6737691055141068</v>
      </c>
      <c r="G447" s="21"/>
      <c r="H447" s="30" t="s">
        <v>38</v>
      </c>
      <c r="I447" s="30" t="s">
        <v>44</v>
      </c>
      <c r="J447" s="31">
        <f>INDEX('Saturation Data'!$I$2:$W$236,MATCH(LEFT($H$1,2)&amp;$H447&amp;$I447,'Saturation Data'!$B$2:$B$236,0),MATCH(H401,'Saturation Data'!$I$1:$V$1,0))</f>
        <v>1</v>
      </c>
      <c r="K447" s="32">
        <f>INDEX('UEC Data'!$I$2:$W$236,MATCH(LEFT($H$1,2)&amp;$H447&amp;$I447,'UEC Data'!$B$2:$B$236,0),MATCH(H401,'UEC Data'!$I$1:$V$1,0))</f>
        <v>5.5734547450337638E-2</v>
      </c>
      <c r="L447" s="33">
        <f t="shared" si="37"/>
        <v>5.5734547450337638E-2</v>
      </c>
      <c r="M447" s="34">
        <f>L447*J402</f>
        <v>0.29316915375102437</v>
      </c>
      <c r="N447" s="21"/>
      <c r="O447" s="30" t="s">
        <v>38</v>
      </c>
      <c r="P447" s="30" t="s">
        <v>44</v>
      </c>
      <c r="Q447" s="31">
        <f>INDEX('Saturation Data'!$I$2:$W$236,MATCH(LEFT($O$1,2)&amp;$H447&amp;$I447,'Saturation Data'!$B$2:$B$236,0),MATCH(O401,'Saturation Data'!$I$1:$V$1,0))</f>
        <v>1</v>
      </c>
      <c r="R447" s="32">
        <f>INDEX('UEC Data'!$I$2:$W$236,MATCH(LEFT($O$1,2)&amp;$H447&amp;$I447,'UEC Data'!$B$2:$B$236,0),MATCH(O401,'UEC Data'!$I$1:$V$1,0))</f>
        <v>0.26746167728223141</v>
      </c>
      <c r="S447" s="33">
        <f t="shared" si="38"/>
        <v>0.26746167728223141</v>
      </c>
      <c r="T447" s="34">
        <f>S447*Q402</f>
        <v>2.2834615436516392</v>
      </c>
      <c r="U447" s="21"/>
      <c r="V447" s="30" t="s">
        <v>38</v>
      </c>
      <c r="W447" s="30" t="s">
        <v>44</v>
      </c>
      <c r="X447" s="31">
        <f>INDEX('Saturation Data'!$I$2:$W$236,MATCH(LEFT($V$1,2)&amp;$H447&amp;$I447,'Saturation Data'!$B$2:$B$236,0),MATCH(V401,'Saturation Data'!$I$1:$V$1,0))</f>
        <v>1</v>
      </c>
      <c r="Y447" s="32">
        <f>INDEX('UEC Data'!$I$2:$W$236,MATCH(LEFT($V$1,2)&amp;$H447&amp;$I447,'UEC Data'!$B$2:$B$236,0),MATCH(V401,'UEC Data'!$I$1:$V$1,0))</f>
        <v>0.15845168409147789</v>
      </c>
      <c r="Z447" s="33">
        <f t="shared" si="39"/>
        <v>0.15845168409147789</v>
      </c>
      <c r="AA447" s="34">
        <f>Z447*X402</f>
        <v>1.3047354187013229</v>
      </c>
      <c r="AB447" s="21"/>
      <c r="AC447" s="30" t="s">
        <v>38</v>
      </c>
      <c r="AD447" s="30" t="s">
        <v>44</v>
      </c>
      <c r="AE447" s="31">
        <f>INDEX('Saturation Data'!$I$2:$W$236,MATCH(LEFT($AC$1,2)&amp;$H447&amp;$I447,'Saturation Data'!$B$2:$B$236,0),MATCH(AC401,'Saturation Data'!$I$1:$V$1,0))</f>
        <v>1</v>
      </c>
      <c r="AF447" s="32">
        <f>INDEX('UEC Data'!$I$2:$W$236,MATCH(LEFT($AC$1,2)&amp;$H447&amp;$I447,'UEC Data'!$B$2:$B$236,0),MATCH(AC401,'UEC Data'!$I$1:$V$1,0))</f>
        <v>0.11961009621364596</v>
      </c>
      <c r="AG447" s="33">
        <f t="shared" si="40"/>
        <v>0.11961009621364596</v>
      </c>
      <c r="AH447" s="34">
        <f>AG447*AE402</f>
        <v>7.0841418564939793E-2</v>
      </c>
      <c r="AI447" s="21"/>
    </row>
    <row r="448" spans="1:35" outlineLevel="1" x14ac:dyDescent="0.25">
      <c r="A448" s="30" t="s">
        <v>45</v>
      </c>
      <c r="B448" s="30" t="s">
        <v>46</v>
      </c>
      <c r="C448" s="31">
        <f>INDEX('Saturation Data'!$I$2:$W$236,MATCH(LEFT($A$1,2)&amp;$H448&amp;$I448,'Saturation Data'!$B$2:$B$236,0),MATCH(A401,'Saturation Data'!$I$1:$V$1,0))</f>
        <v>0.88831888096371459</v>
      </c>
      <c r="D448" s="32">
        <f>INDEX('UEC Data'!$I$2:$W$236,MATCH(LEFT($A$1,2)&amp;$H448&amp;$I448,'UEC Data'!$B$2:$B$236,0),MATCH(A401,'UEC Data'!$I$1:$V$1,0))</f>
        <v>0.6188780487804878</v>
      </c>
      <c r="E448" s="33">
        <f t="shared" si="36"/>
        <v>0.54976105574569012</v>
      </c>
      <c r="F448" s="34">
        <f>E448*C402</f>
        <v>12.719818663651434</v>
      </c>
      <c r="G448" s="21"/>
      <c r="H448" s="30" t="s">
        <v>45</v>
      </c>
      <c r="I448" s="30" t="s">
        <v>46</v>
      </c>
      <c r="J448" s="31">
        <f>INDEX('Saturation Data'!$I$2:$W$236,MATCH(LEFT($H$1,2)&amp;$H448&amp;$I448,'Saturation Data'!$B$2:$B$236,0),MATCH(H401,'Saturation Data'!$I$1:$V$1,0))</f>
        <v>0.88831888096371459</v>
      </c>
      <c r="K448" s="32">
        <f>INDEX('UEC Data'!$I$2:$W$236,MATCH(LEFT($H$1,2)&amp;$H448&amp;$I448,'UEC Data'!$B$2:$B$236,0),MATCH(H401,'UEC Data'!$I$1:$V$1,0))</f>
        <v>0.13012307692307692</v>
      </c>
      <c r="L448" s="33">
        <f t="shared" si="37"/>
        <v>0.11559078607986305</v>
      </c>
      <c r="M448" s="34">
        <f>L448*J402</f>
        <v>0.60801880497271077</v>
      </c>
      <c r="N448" s="21"/>
      <c r="O448" s="30" t="s">
        <v>45</v>
      </c>
      <c r="P448" s="30" t="s">
        <v>46</v>
      </c>
      <c r="Q448" s="31">
        <f>INDEX('Saturation Data'!$I$2:$W$236,MATCH(LEFT($O$1,2)&amp;$H448&amp;$I448,'Saturation Data'!$B$2:$B$236,0),MATCH(O401,'Saturation Data'!$I$1:$V$1,0))</f>
        <v>0.88831888096371459</v>
      </c>
      <c r="R448" s="32">
        <f>INDEX('UEC Data'!$I$2:$W$236,MATCH(LEFT($O$1,2)&amp;$H448&amp;$I448,'UEC Data'!$B$2:$B$236,0),MATCH(O401,'UEC Data'!$I$1:$V$1,0))</f>
        <v>0.3094390243902439</v>
      </c>
      <c r="S448" s="33">
        <f t="shared" si="38"/>
        <v>0.27488052787284506</v>
      </c>
      <c r="T448" s="34">
        <f>S448*Q402</f>
        <v>2.3468001878787423</v>
      </c>
      <c r="U448" s="21"/>
      <c r="V448" s="30" t="s">
        <v>45</v>
      </c>
      <c r="W448" s="30" t="s">
        <v>46</v>
      </c>
      <c r="X448" s="31">
        <f>INDEX('Saturation Data'!$I$2:$W$236,MATCH(LEFT($V$1,2)&amp;$H448&amp;$I448,'Saturation Data'!$B$2:$B$236,0),MATCH(V401,'Saturation Data'!$I$1:$V$1,0))</f>
        <v>0.88831888096371459</v>
      </c>
      <c r="Y448" s="32">
        <f>INDEX('UEC Data'!$I$2:$W$236,MATCH(LEFT($V$1,2)&amp;$H448&amp;$I448,'UEC Data'!$B$2:$B$236,0),MATCH(V401,'UEC Data'!$I$1:$V$1,0))</f>
        <v>0.12377560975609757</v>
      </c>
      <c r="Z448" s="33">
        <f t="shared" si="39"/>
        <v>0.10995221114913803</v>
      </c>
      <c r="AA448" s="34">
        <f>Z448*X402</f>
        <v>0.90537721371257163</v>
      </c>
      <c r="AB448" s="21"/>
      <c r="AC448" s="30" t="s">
        <v>45</v>
      </c>
      <c r="AD448" s="30" t="s">
        <v>46</v>
      </c>
      <c r="AE448" s="31">
        <f>INDEX('Saturation Data'!$I$2:$W$236,MATCH(LEFT($AC$1,2)&amp;$H448&amp;$I448,'Saturation Data'!$B$2:$B$236,0),MATCH(AC401,'Saturation Data'!$I$1:$V$1,0))</f>
        <v>0.88831888096371459</v>
      </c>
      <c r="AF448" s="32">
        <f>INDEX('UEC Data'!$I$2:$W$236,MATCH(LEFT($AC$1,2)&amp;$H448&amp;$I448,'UEC Data'!$B$2:$B$236,0),MATCH(AC401,'UEC Data'!$I$1:$V$1,0))</f>
        <v>0.13012307692307692</v>
      </c>
      <c r="AG448" s="33">
        <f t="shared" si="40"/>
        <v>0.11559078607986305</v>
      </c>
      <c r="AH448" s="34">
        <f>AG448*AE402</f>
        <v>6.8460903537002418E-2</v>
      </c>
      <c r="AI448" s="21"/>
    </row>
    <row r="449" spans="1:35" outlineLevel="1" x14ac:dyDescent="0.25">
      <c r="A449" s="30" t="s">
        <v>45</v>
      </c>
      <c r="B449" s="30" t="s">
        <v>47</v>
      </c>
      <c r="C449" s="31">
        <f>INDEX('Saturation Data'!$I$2:$W$236,MATCH(LEFT($A$1,2)&amp;$H449&amp;$I449,'Saturation Data'!$B$2:$B$236,0),MATCH(A401,'Saturation Data'!$I$1:$V$1,0))</f>
        <v>0.90300000000000002</v>
      </c>
      <c r="D449" s="32">
        <f>INDEX('UEC Data'!$I$2:$W$236,MATCH(LEFT($A$1,2)&amp;$H449&amp;$I449,'UEC Data'!$B$2:$B$236,0),MATCH(A401,'UEC Data'!$I$1:$V$1,0))</f>
        <v>6.5056343309362927E-2</v>
      </c>
      <c r="E449" s="33">
        <f t="shared" si="36"/>
        <v>5.8745878008354721E-2</v>
      </c>
      <c r="F449" s="34">
        <f>E449*C402</f>
        <v>1.3592030713956567</v>
      </c>
      <c r="G449" s="21"/>
      <c r="H449" s="30" t="s">
        <v>45</v>
      </c>
      <c r="I449" s="30" t="s">
        <v>47</v>
      </c>
      <c r="J449" s="31">
        <f>INDEX('Saturation Data'!$I$2:$W$236,MATCH(LEFT($H$1,2)&amp;$H449&amp;$I449,'Saturation Data'!$B$2:$B$236,0),MATCH(H401,'Saturation Data'!$I$1:$V$1,0))</f>
        <v>0.90300000000000002</v>
      </c>
      <c r="K449" s="32">
        <f>INDEX('UEC Data'!$I$2:$W$236,MATCH(LEFT($H$1,2)&amp;$H449&amp;$I449,'UEC Data'!$B$2:$B$236,0),MATCH(H401,'UEC Data'!$I$1:$V$1,0))</f>
        <v>5.471405283454113E-2</v>
      </c>
      <c r="L449" s="33">
        <f t="shared" si="37"/>
        <v>4.9406789709590643E-2</v>
      </c>
      <c r="M449" s="34">
        <f>L449*J402</f>
        <v>0.25988453107333448</v>
      </c>
      <c r="N449" s="21"/>
      <c r="O449" s="30" t="s">
        <v>45</v>
      </c>
      <c r="P449" s="30" t="s">
        <v>47</v>
      </c>
      <c r="Q449" s="31">
        <f>INDEX('Saturation Data'!$I$2:$W$236,MATCH(LEFT($O$1,2)&amp;$H449&amp;$I449,'Saturation Data'!$B$2:$B$236,0),MATCH(O401,'Saturation Data'!$I$1:$V$1,0))</f>
        <v>0.90300000000000002</v>
      </c>
      <c r="R449" s="32">
        <f>INDEX('UEC Data'!$I$2:$W$236,MATCH(LEFT($O$1,2)&amp;$H449&amp;$I449,'UEC Data'!$B$2:$B$236,0),MATCH(O401,'UEC Data'!$I$1:$V$1,0))</f>
        <v>6.5056343309362927E-2</v>
      </c>
      <c r="S449" s="33">
        <f t="shared" si="38"/>
        <v>5.8745878008354721E-2</v>
      </c>
      <c r="T449" s="34">
        <f>S449*Q402</f>
        <v>0.50154457507038264</v>
      </c>
      <c r="U449" s="21"/>
      <c r="V449" s="30" t="s">
        <v>45</v>
      </c>
      <c r="W449" s="30" t="s">
        <v>47</v>
      </c>
      <c r="X449" s="31">
        <f>INDEX('Saturation Data'!$I$2:$W$236,MATCH(LEFT($V$1,2)&amp;$H449&amp;$I449,'Saturation Data'!$B$2:$B$236,0),MATCH(V401,'Saturation Data'!$I$1:$V$1,0))</f>
        <v>0.90300000000000002</v>
      </c>
      <c r="Y449" s="32">
        <f>INDEX('UEC Data'!$I$2:$W$236,MATCH(LEFT($V$1,2)&amp;$H449&amp;$I449,'UEC Data'!$B$2:$B$236,0),MATCH(V401,'UEC Data'!$I$1:$V$1,0))</f>
        <v>7.4985365853658545E-2</v>
      </c>
      <c r="Z449" s="33">
        <f t="shared" si="39"/>
        <v>6.7711785365853663E-2</v>
      </c>
      <c r="AA449" s="34">
        <f>Z449*X402</f>
        <v>0.55755775103865091</v>
      </c>
      <c r="AB449" s="21"/>
      <c r="AC449" s="30" t="s">
        <v>45</v>
      </c>
      <c r="AD449" s="30" t="s">
        <v>47</v>
      </c>
      <c r="AE449" s="31">
        <f>INDEX('Saturation Data'!$I$2:$W$236,MATCH(LEFT($AC$1,2)&amp;$H449&amp;$I449,'Saturation Data'!$B$2:$B$236,0),MATCH(AC401,'Saturation Data'!$I$1:$V$1,0))</f>
        <v>0.90300000000000002</v>
      </c>
      <c r="AF449" s="32">
        <f>INDEX('UEC Data'!$I$2:$W$236,MATCH(LEFT($AC$1,2)&amp;$H449&amp;$I449,'UEC Data'!$B$2:$B$236,0),MATCH(AC401,'UEC Data'!$I$1:$V$1,0))</f>
        <v>5.471405283454113E-2</v>
      </c>
      <c r="AG449" s="33">
        <f t="shared" si="40"/>
        <v>4.9406789709590643E-2</v>
      </c>
      <c r="AH449" s="34">
        <f>AG449*AE402</f>
        <v>2.926213739946612E-2</v>
      </c>
      <c r="AI449" s="21"/>
    </row>
    <row r="450" spans="1:35" outlineLevel="1" x14ac:dyDescent="0.25">
      <c r="A450" s="30" t="s">
        <v>45</v>
      </c>
      <c r="B450" s="30" t="s">
        <v>48</v>
      </c>
      <c r="C450" s="31">
        <f>INDEX('Saturation Data'!$I$2:$W$236,MATCH(LEFT($A$1,2)&amp;$H450&amp;$I450,'Saturation Data'!$B$2:$B$236,0),MATCH(A401,'Saturation Data'!$I$1:$V$1,0))</f>
        <v>0.36199999999999999</v>
      </c>
      <c r="D450" s="32">
        <f>INDEX('UEC Data'!$I$2:$W$236,MATCH(LEFT($A$1,2)&amp;$H450&amp;$I450,'UEC Data'!$B$2:$B$236,0),MATCH(A401,'UEC Data'!$I$1:$V$1,0))</f>
        <v>0.46411764705882436</v>
      </c>
      <c r="E450" s="33">
        <f t="shared" si="36"/>
        <v>0.16801058823529441</v>
      </c>
      <c r="F450" s="34">
        <f>E450*C402</f>
        <v>3.8872600988945325</v>
      </c>
      <c r="G450" s="21"/>
      <c r="H450" s="30" t="s">
        <v>45</v>
      </c>
      <c r="I450" s="30" t="s">
        <v>48</v>
      </c>
      <c r="J450" s="31">
        <f>INDEX('Saturation Data'!$I$2:$W$236,MATCH(LEFT($H$1,2)&amp;$H450&amp;$I450,'Saturation Data'!$B$2:$B$236,0),MATCH(H401,'Saturation Data'!$I$1:$V$1,0))</f>
        <v>0.36199999999999999</v>
      </c>
      <c r="K450" s="32">
        <f>INDEX('UEC Data'!$I$2:$W$236,MATCH(LEFT($H$1,2)&amp;$H450&amp;$I450,'UEC Data'!$B$2:$B$236,0),MATCH(H401,'UEC Data'!$I$1:$V$1,0))</f>
        <v>0.39033484162895998</v>
      </c>
      <c r="L450" s="33">
        <f t="shared" si="37"/>
        <v>0.14130121266968351</v>
      </c>
      <c r="M450" s="34">
        <f>L450*J402</f>
        <v>0.74325815562199715</v>
      </c>
      <c r="N450" s="21"/>
      <c r="O450" s="30" t="s">
        <v>45</v>
      </c>
      <c r="P450" s="30" t="s">
        <v>48</v>
      </c>
      <c r="Q450" s="31">
        <f>INDEX('Saturation Data'!$I$2:$W$236,MATCH(LEFT($O$1,2)&amp;$H450&amp;$I450,'Saturation Data'!$B$2:$B$236,0),MATCH(O401,'Saturation Data'!$I$1:$V$1,0))</f>
        <v>0.36199999999999999</v>
      </c>
      <c r="R450" s="32">
        <f>INDEX('UEC Data'!$I$2:$W$236,MATCH(LEFT($O$1,2)&amp;$H450&amp;$I450,'UEC Data'!$B$2:$B$236,0),MATCH(O401,'UEC Data'!$I$1:$V$1,0))</f>
        <v>0.46411764705882436</v>
      </c>
      <c r="S450" s="33">
        <f t="shared" si="38"/>
        <v>0.16801058823529441</v>
      </c>
      <c r="T450" s="34">
        <f>S450*Q402</f>
        <v>1.4343950918873285</v>
      </c>
      <c r="U450" s="21"/>
      <c r="V450" s="30" t="s">
        <v>45</v>
      </c>
      <c r="W450" s="30" t="s">
        <v>48</v>
      </c>
      <c r="X450" s="31">
        <f>INDEX('Saturation Data'!$I$2:$W$236,MATCH(LEFT($V$1,2)&amp;$H450&amp;$I450,'Saturation Data'!$B$2:$B$236,0),MATCH(V401,'Saturation Data'!$I$1:$V$1,0))</f>
        <v>0.36199999999999999</v>
      </c>
      <c r="Y450" s="32">
        <f>INDEX('UEC Data'!$I$2:$W$236,MATCH(LEFT($V$1,2)&amp;$H450&amp;$I450,'UEC Data'!$B$2:$B$236,0),MATCH(V401,'UEC Data'!$I$1:$V$1,0))</f>
        <v>9.7192058536585371E-2</v>
      </c>
      <c r="Z450" s="33">
        <f t="shared" si="39"/>
        <v>3.5183525190243904E-2</v>
      </c>
      <c r="AA450" s="34">
        <f>Z450*X402</f>
        <v>0.28971097236163973</v>
      </c>
      <c r="AB450" s="21"/>
      <c r="AC450" s="30" t="s">
        <v>45</v>
      </c>
      <c r="AD450" s="30" t="s">
        <v>48</v>
      </c>
      <c r="AE450" s="31">
        <f>INDEX('Saturation Data'!$I$2:$W$236,MATCH(LEFT($AC$1,2)&amp;$H450&amp;$I450,'Saturation Data'!$B$2:$B$236,0),MATCH(AC401,'Saturation Data'!$I$1:$V$1,0))</f>
        <v>0.36199999999999999</v>
      </c>
      <c r="AF450" s="32">
        <f>INDEX('UEC Data'!$I$2:$W$236,MATCH(LEFT($AC$1,2)&amp;$H450&amp;$I450,'UEC Data'!$B$2:$B$236,0),MATCH(AC401,'UEC Data'!$I$1:$V$1,0))</f>
        <v>0.39033484162895998</v>
      </c>
      <c r="AG450" s="33">
        <f t="shared" si="40"/>
        <v>0.14130121266968351</v>
      </c>
      <c r="AH450" s="34">
        <f>AG450*AE402</f>
        <v>8.3688406475210364E-2</v>
      </c>
      <c r="AI450" s="21"/>
    </row>
    <row r="451" spans="1:35" outlineLevel="1" x14ac:dyDescent="0.25">
      <c r="A451" s="30" t="s">
        <v>45</v>
      </c>
      <c r="B451" s="30" t="s">
        <v>49</v>
      </c>
      <c r="C451" s="31">
        <f>INDEX('Saturation Data'!$I$2:$W$236,MATCH(LEFT($A$1,2)&amp;$H451&amp;$I451,'Saturation Data'!$B$2:$B$236,0),MATCH(A401,'Saturation Data'!$I$1:$V$1,0))</f>
        <v>0.15</v>
      </c>
      <c r="D451" s="32">
        <f>INDEX('UEC Data'!$I$2:$W$236,MATCH(LEFT($A$1,2)&amp;$H451&amp;$I451,'UEC Data'!$B$2:$B$236,0),MATCH(A401,'UEC Data'!$I$1:$V$1,0))</f>
        <v>9.0087804878048782E-4</v>
      </c>
      <c r="E451" s="33">
        <f t="shared" si="36"/>
        <v>1.3513170731707316E-4</v>
      </c>
      <c r="F451" s="34">
        <f>E451*C402</f>
        <v>3.1265416035178395E-3</v>
      </c>
      <c r="G451" s="21"/>
      <c r="H451" s="30" t="s">
        <v>45</v>
      </c>
      <c r="I451" s="30" t="s">
        <v>49</v>
      </c>
      <c r="J451" s="31">
        <f>INDEX('Saturation Data'!$I$2:$W$236,MATCH(LEFT($H$1,2)&amp;$H451&amp;$I451,'Saturation Data'!$B$2:$B$236,0),MATCH(H401,'Saturation Data'!$I$1:$V$1,0))</f>
        <v>0.15</v>
      </c>
      <c r="K451" s="32">
        <f>INDEX('UEC Data'!$I$2:$W$236,MATCH(LEFT($H$1,2)&amp;$H451&amp;$I451,'UEC Data'!$B$2:$B$236,0),MATCH(H401,'UEC Data'!$I$1:$V$1,0))</f>
        <v>9.470769230769231E-4</v>
      </c>
      <c r="L451" s="33">
        <f t="shared" si="37"/>
        <v>1.4206153846153845E-4</v>
      </c>
      <c r="M451" s="34">
        <f>L451*J402</f>
        <v>7.4725754341951737E-4</v>
      </c>
      <c r="N451" s="21"/>
      <c r="O451" s="30" t="s">
        <v>45</v>
      </c>
      <c r="P451" s="30" t="s">
        <v>49</v>
      </c>
      <c r="Q451" s="31">
        <f>INDEX('Saturation Data'!$I$2:$W$236,MATCH(LEFT($O$1,2)&amp;$H451&amp;$I451,'Saturation Data'!$B$2:$B$236,0),MATCH(O401,'Saturation Data'!$I$1:$V$1,0))</f>
        <v>0.15</v>
      </c>
      <c r="R451" s="32">
        <f>INDEX('UEC Data'!$I$2:$W$236,MATCH(LEFT($O$1,2)&amp;$H451&amp;$I451,'UEC Data'!$B$2:$B$236,0),MATCH(O401,'UEC Data'!$I$1:$V$1,0))</f>
        <v>9.0087804878048782E-4</v>
      </c>
      <c r="S451" s="33">
        <f t="shared" si="38"/>
        <v>1.3513170731707316E-4</v>
      </c>
      <c r="T451" s="34">
        <f>S451*Q402</f>
        <v>1.1536907272921856E-3</v>
      </c>
      <c r="U451" s="21"/>
      <c r="V451" s="30" t="s">
        <v>45</v>
      </c>
      <c r="W451" s="30" t="s">
        <v>49</v>
      </c>
      <c r="X451" s="31">
        <f>INDEX('Saturation Data'!$I$2:$W$236,MATCH(LEFT($V$1,2)&amp;$H451&amp;$I451,'Saturation Data'!$B$2:$B$236,0),MATCH(V401,'Saturation Data'!$I$1:$V$1,0))</f>
        <v>0.15</v>
      </c>
      <c r="Y451" s="32">
        <f>INDEX('UEC Data'!$I$2:$W$236,MATCH(LEFT($V$1,2)&amp;$H451&amp;$I451,'UEC Data'!$B$2:$B$236,0),MATCH(V401,'UEC Data'!$I$1:$V$1,0))</f>
        <v>7.3891710575318603E-3</v>
      </c>
      <c r="Z451" s="33">
        <f t="shared" si="39"/>
        <v>1.108375658629779E-3</v>
      </c>
      <c r="AA451" s="34">
        <f>Z451*X402</f>
        <v>9.1266747168543202E-3</v>
      </c>
      <c r="AB451" s="21"/>
      <c r="AC451" s="30" t="s">
        <v>45</v>
      </c>
      <c r="AD451" s="30" t="s">
        <v>49</v>
      </c>
      <c r="AE451" s="31">
        <f>INDEX('Saturation Data'!$I$2:$W$236,MATCH(LEFT($AC$1,2)&amp;$H451&amp;$I451,'Saturation Data'!$B$2:$B$236,0),MATCH(AC401,'Saturation Data'!$I$1:$V$1,0))</f>
        <v>0.15</v>
      </c>
      <c r="AF451" s="32">
        <f>INDEX('UEC Data'!$I$2:$W$236,MATCH(LEFT($AC$1,2)&amp;$H451&amp;$I451,'UEC Data'!$B$2:$B$236,0),MATCH(AC401,'UEC Data'!$I$1:$V$1,0))</f>
        <v>9.470769230769231E-4</v>
      </c>
      <c r="AG451" s="33">
        <f t="shared" si="40"/>
        <v>1.4206153846153845E-4</v>
      </c>
      <c r="AH451" s="34">
        <f>AG451*AE402</f>
        <v>8.413872429428732E-5</v>
      </c>
      <c r="AI451" s="21"/>
    </row>
    <row r="452" spans="1:35" outlineLevel="1" x14ac:dyDescent="0.25">
      <c r="A452" s="30" t="s">
        <v>45</v>
      </c>
      <c r="B452" s="30" t="s">
        <v>50</v>
      </c>
      <c r="C452" s="31">
        <f>INDEX('Saturation Data'!$I$2:$W$236,MATCH(LEFT($A$1,2)&amp;$H452&amp;$I452,'Saturation Data'!$B$2:$B$236,0),MATCH(A401,'Saturation Data'!$I$1:$V$1,0))</f>
        <v>0.11</v>
      </c>
      <c r="D452" s="32">
        <f>INDEX('UEC Data'!$I$2:$W$236,MATCH(LEFT($A$1,2)&amp;$H452&amp;$I452,'UEC Data'!$B$2:$B$236,0),MATCH(A401,'UEC Data'!$I$1:$V$1,0))</f>
        <v>1.7317122878690246E-2</v>
      </c>
      <c r="E452" s="33">
        <f t="shared" si="36"/>
        <v>1.904883516655927E-3</v>
      </c>
      <c r="F452" s="34">
        <f>E452*C402</f>
        <v>4.4073279935001999E-2</v>
      </c>
      <c r="G452" s="21"/>
      <c r="H452" s="30" t="s">
        <v>45</v>
      </c>
      <c r="I452" s="30" t="s">
        <v>50</v>
      </c>
      <c r="J452" s="31">
        <f>INDEX('Saturation Data'!$I$2:$W$236,MATCH(LEFT($H$1,2)&amp;$H452&amp;$I452,'Saturation Data'!$B$2:$B$236,0),MATCH(H401,'Saturation Data'!$I$1:$V$1,0))</f>
        <v>0.11</v>
      </c>
      <c r="K452" s="32">
        <f>INDEX('UEC Data'!$I$2:$W$236,MATCH(LEFT($H$1,2)&amp;$H452&amp;$I452,'UEC Data'!$B$2:$B$236,0),MATCH(H401,'UEC Data'!$I$1:$V$1,0))</f>
        <v>1.8205180462212821E-2</v>
      </c>
      <c r="L452" s="33">
        <f t="shared" si="37"/>
        <v>2.0025698508434105E-3</v>
      </c>
      <c r="M452" s="34">
        <f>L452*J402</f>
        <v>1.0533712667573138E-2</v>
      </c>
      <c r="N452" s="21"/>
      <c r="O452" s="30" t="s">
        <v>45</v>
      </c>
      <c r="P452" s="30" t="s">
        <v>50</v>
      </c>
      <c r="Q452" s="31">
        <f>INDEX('Saturation Data'!$I$2:$W$236,MATCH(LEFT($O$1,2)&amp;$H452&amp;$I452,'Saturation Data'!$B$2:$B$236,0),MATCH(O401,'Saturation Data'!$I$1:$V$1,0))</f>
        <v>0.11</v>
      </c>
      <c r="R452" s="32">
        <f>INDEX('UEC Data'!$I$2:$W$236,MATCH(LEFT($O$1,2)&amp;$H452&amp;$I452,'UEC Data'!$B$2:$B$236,0),MATCH(O401,'UEC Data'!$I$1:$V$1,0))</f>
        <v>1.7317122878690246E-2</v>
      </c>
      <c r="S452" s="33">
        <f t="shared" si="38"/>
        <v>1.904883516655927E-3</v>
      </c>
      <c r="T452" s="34">
        <f>S452*Q402</f>
        <v>1.6262996252841777E-2</v>
      </c>
      <c r="U452" s="21"/>
      <c r="V452" s="30" t="s">
        <v>45</v>
      </c>
      <c r="W452" s="30" t="s">
        <v>50</v>
      </c>
      <c r="X452" s="31">
        <f>INDEX('Saturation Data'!$I$2:$W$236,MATCH(LEFT($V$1,2)&amp;$H452&amp;$I452,'Saturation Data'!$B$2:$B$236,0),MATCH(V401,'Saturation Data'!$I$1:$V$1,0))</f>
        <v>0.11</v>
      </c>
      <c r="Y452" s="32">
        <f>INDEX('UEC Data'!$I$2:$W$236,MATCH(LEFT($V$1,2)&amp;$H452&amp;$I452,'UEC Data'!$B$2:$B$236,0),MATCH(V401,'UEC Data'!$I$1:$V$1,0))</f>
        <v>2.3984435470520121E-2</v>
      </c>
      <c r="Z452" s="33">
        <f t="shared" si="39"/>
        <v>2.6382879017572132E-3</v>
      </c>
      <c r="AA452" s="34">
        <f>Z452*X402</f>
        <v>2.1724399395884806E-2</v>
      </c>
      <c r="AB452" s="21"/>
      <c r="AC452" s="30" t="s">
        <v>45</v>
      </c>
      <c r="AD452" s="30" t="s">
        <v>50</v>
      </c>
      <c r="AE452" s="31">
        <f>INDEX('Saturation Data'!$I$2:$W$236,MATCH(LEFT($AC$1,2)&amp;$H452&amp;$I452,'Saturation Data'!$B$2:$B$236,0),MATCH(AC401,'Saturation Data'!$I$1:$V$1,0))</f>
        <v>0.11</v>
      </c>
      <c r="AF452" s="32">
        <f>INDEX('UEC Data'!$I$2:$W$236,MATCH(LEFT($AC$1,2)&amp;$H452&amp;$I452,'UEC Data'!$B$2:$B$236,0),MATCH(AC401,'UEC Data'!$I$1:$V$1,0))</f>
        <v>1.8205180462212821E-2</v>
      </c>
      <c r="AG452" s="33">
        <f t="shared" si="40"/>
        <v>2.0025698508434105E-3</v>
      </c>
      <c r="AH452" s="34">
        <f>AG452*AE402</f>
        <v>1.1860611562064954E-3</v>
      </c>
      <c r="AI452" s="21"/>
    </row>
    <row r="453" spans="1:35" outlineLevel="1" x14ac:dyDescent="0.25">
      <c r="A453" s="30" t="s">
        <v>45</v>
      </c>
      <c r="B453" t="s">
        <v>185</v>
      </c>
      <c r="C453" s="31">
        <f>INDEX('Saturation Data'!$I$2:$W$236,MATCH(LEFT($A$1,2)&amp;$H453&amp;$I453,'Saturation Data'!$B$2:$B$236,0),MATCH(A401,'Saturation Data'!$I$1:$V$1,0))</f>
        <v>0</v>
      </c>
      <c r="D453" s="32">
        <f>INDEX('UEC Data'!$I$2:$W$236,MATCH(LEFT($A$1,2)&amp;$H453&amp;$I453,'UEC Data'!$B$2:$B$236,0),MATCH(A401,'UEC Data'!$I$1:$V$1,0))</f>
        <v>1.3188295097748543E-2</v>
      </c>
      <c r="E453" s="33">
        <f t="shared" si="36"/>
        <v>0</v>
      </c>
      <c r="F453" s="34">
        <f>E453*C402</f>
        <v>0</v>
      </c>
      <c r="G453" s="21"/>
      <c r="H453" s="30" t="s">
        <v>45</v>
      </c>
      <c r="I453" t="s">
        <v>185</v>
      </c>
      <c r="J453" s="31">
        <f>INDEX('Saturation Data'!$I$2:$W$236,MATCH(LEFT($H$1,2)&amp;$H453&amp;$I453,'Saturation Data'!$B$2:$B$236,0),MATCH(H401,'Saturation Data'!$I$1:$V$1,0))</f>
        <v>0</v>
      </c>
      <c r="K453" s="32">
        <f>INDEX('UEC Data'!$I$2:$W$236,MATCH(LEFT($H$1,2)&amp;$H453&amp;$I453,'UEC Data'!$B$2:$B$236,0),MATCH(H401,'UEC Data'!$I$1:$V$1,0))</f>
        <v>3.6453417190694727E-3</v>
      </c>
      <c r="L453" s="33">
        <f t="shared" si="37"/>
        <v>0</v>
      </c>
      <c r="M453" s="34">
        <f>L453*J402</f>
        <v>0</v>
      </c>
      <c r="N453" s="21"/>
      <c r="O453" s="30" t="s">
        <v>45</v>
      </c>
      <c r="P453" t="s">
        <v>185</v>
      </c>
      <c r="Q453" s="31">
        <f>INDEX('Saturation Data'!$I$2:$W$236,MATCH(LEFT($O$1,2)&amp;$H453&amp;$I453,'Saturation Data'!$B$2:$B$236,0),MATCH(O401,'Saturation Data'!$I$1:$V$1,0))</f>
        <v>0</v>
      </c>
      <c r="R453" s="32">
        <f>INDEX('UEC Data'!$I$2:$W$236,MATCH(LEFT($O$1,2)&amp;$H453&amp;$I453,'UEC Data'!$B$2:$B$236,0),MATCH(O401,'UEC Data'!$I$1:$V$1,0))</f>
        <v>2.5369622217701533E-3</v>
      </c>
      <c r="S453" s="33">
        <f t="shared" si="38"/>
        <v>0</v>
      </c>
      <c r="T453" s="34">
        <f>S453*Q402</f>
        <v>0</v>
      </c>
      <c r="U453" s="21"/>
      <c r="V453" s="30" t="s">
        <v>45</v>
      </c>
      <c r="W453" t="s">
        <v>185</v>
      </c>
      <c r="X453" s="31">
        <f>INDEX('Saturation Data'!$I$2:$W$236,MATCH(LEFT($V$1,2)&amp;$H453&amp;$I453,'Saturation Data'!$B$2:$B$236,0),MATCH(V401,'Saturation Data'!$I$1:$V$1,0))</f>
        <v>0</v>
      </c>
      <c r="Y453" s="32">
        <f>INDEX('UEC Data'!$I$2:$W$236,MATCH(LEFT($V$1,2)&amp;$H453&amp;$I453,'UEC Data'!$B$2:$B$236,0),MATCH(V401,'UEC Data'!$I$1:$V$1,0))</f>
        <v>3.0406600382634087E-3</v>
      </c>
      <c r="Z453" s="33">
        <f t="shared" si="39"/>
        <v>0</v>
      </c>
      <c r="AA453" s="34">
        <f>Z453*X402</f>
        <v>0</v>
      </c>
      <c r="AB453" s="21"/>
      <c r="AC453" s="30" t="s">
        <v>45</v>
      </c>
      <c r="AD453" t="s">
        <v>185</v>
      </c>
      <c r="AE453" s="31">
        <f>INDEX('Saturation Data'!$I$2:$W$236,MATCH(LEFT($AC$1,2)&amp;$H453&amp;$I453,'Saturation Data'!$B$2:$B$236,0),MATCH(AC401,'Saturation Data'!$I$1:$V$1,0))</f>
        <v>0</v>
      </c>
      <c r="AF453" s="32">
        <f>INDEX('UEC Data'!$I$2:$W$236,MATCH(LEFT($AC$1,2)&amp;$H453&amp;$I453,'UEC Data'!$B$2:$B$236,0),MATCH(AC401,'UEC Data'!$I$1:$V$1,0))</f>
        <v>1.4979366903774089E-3</v>
      </c>
      <c r="AG453" s="33">
        <f t="shared" si="40"/>
        <v>0</v>
      </c>
      <c r="AH453" s="34">
        <f>AG453*AE402</f>
        <v>0</v>
      </c>
      <c r="AI453" s="21"/>
    </row>
    <row r="454" spans="1:35" outlineLevel="1" x14ac:dyDescent="0.25">
      <c r="A454" s="30" t="s">
        <v>45</v>
      </c>
      <c r="B454" s="30" t="s">
        <v>51</v>
      </c>
      <c r="C454" s="31">
        <f>INDEX('Saturation Data'!$I$2:$W$236,MATCH(LEFT($A$1,2)&amp;$H454&amp;$I454,'Saturation Data'!$B$2:$B$236,0),MATCH(A401,'Saturation Data'!$I$1:$V$1,0))</f>
        <v>1</v>
      </c>
      <c r="D454" s="32">
        <f>INDEX('UEC Data'!$I$2:$W$236,MATCH(LEFT($A$1,2)&amp;$H454&amp;$I454,'UEC Data'!$B$2:$B$236,0),MATCH(A401,'UEC Data'!$I$1:$V$1,0))</f>
        <v>1.3211409244670256</v>
      </c>
      <c r="E454" s="33">
        <f t="shared" si="36"/>
        <v>1.3211409244670256</v>
      </c>
      <c r="F454" s="34">
        <f>E454*C402</f>
        <v>30.567230640874882</v>
      </c>
      <c r="G454" s="21"/>
      <c r="H454" s="30" t="s">
        <v>45</v>
      </c>
      <c r="I454" s="30" t="s">
        <v>51</v>
      </c>
      <c r="J454" s="31">
        <f>INDEX('Saturation Data'!$I$2:$W$236,MATCH(LEFT($H$1,2)&amp;$H454&amp;$I454,'Saturation Data'!$B$2:$B$236,0),MATCH(H401,'Saturation Data'!$I$1:$V$1,0))</f>
        <v>1</v>
      </c>
      <c r="K454" s="32">
        <f>INDEX('UEC Data'!$I$2:$W$236,MATCH(LEFT($H$1,2)&amp;$H454&amp;$I454,'UEC Data'!$B$2:$B$236,0),MATCH(H401,'UEC Data'!$I$1:$V$1,0))</f>
        <v>0.85002092618841152</v>
      </c>
      <c r="L454" s="33">
        <f t="shared" si="37"/>
        <v>0.85002092618841152</v>
      </c>
      <c r="M454" s="34">
        <f>L454*J402</f>
        <v>4.4711929494604501</v>
      </c>
      <c r="N454" s="21"/>
      <c r="O454" s="30" t="s">
        <v>45</v>
      </c>
      <c r="P454" s="30" t="s">
        <v>51</v>
      </c>
      <c r="Q454" s="31">
        <f>INDEX('Saturation Data'!$I$2:$W$236,MATCH(LEFT($O$1,2)&amp;$H454&amp;$I454,'Saturation Data'!$B$2:$B$236,0),MATCH(O401,'Saturation Data'!$I$1:$V$1,0))</f>
        <v>1</v>
      </c>
      <c r="R454" s="32">
        <f>INDEX('UEC Data'!$I$2:$W$236,MATCH(LEFT($O$1,2)&amp;$H454&amp;$I454,'UEC Data'!$B$2:$B$236,0),MATCH(O401,'UEC Data'!$I$1:$V$1,0))</f>
        <v>0.83153236252422136</v>
      </c>
      <c r="S454" s="33">
        <f t="shared" si="38"/>
        <v>0.83153236252422136</v>
      </c>
      <c r="T454" s="34">
        <f>S454*Q402</f>
        <v>7.0992307810970132</v>
      </c>
      <c r="U454" s="21"/>
      <c r="V454" s="30" t="s">
        <v>45</v>
      </c>
      <c r="W454" s="30" t="s">
        <v>51</v>
      </c>
      <c r="X454" s="31">
        <f>INDEX('Saturation Data'!$I$2:$W$236,MATCH(LEFT($V$1,2)&amp;$H454&amp;$I454,'Saturation Data'!$B$2:$B$236,0),MATCH(V401,'Saturation Data'!$I$1:$V$1,0))</f>
        <v>1</v>
      </c>
      <c r="Y454" s="32">
        <f>INDEX('UEC Data'!$I$2:$W$236,MATCH(LEFT($V$1,2)&amp;$H454&amp;$I454,'UEC Data'!$B$2:$B$236,0),MATCH(V401,'UEC Data'!$I$1:$V$1,0))</f>
        <v>0.69779934669246269</v>
      </c>
      <c r="Z454" s="33">
        <f t="shared" si="39"/>
        <v>0.69779934669246269</v>
      </c>
      <c r="AA454" s="34">
        <f>Z454*X402</f>
        <v>5.7458746998907211</v>
      </c>
      <c r="AB454" s="21"/>
      <c r="AC454" s="30" t="s">
        <v>45</v>
      </c>
      <c r="AD454" s="30" t="s">
        <v>51</v>
      </c>
      <c r="AE454" s="31">
        <f>INDEX('Saturation Data'!$I$2:$W$236,MATCH(LEFT($AC$1,2)&amp;$H454&amp;$I454,'Saturation Data'!$B$2:$B$236,0),MATCH(AC401,'Saturation Data'!$I$1:$V$1,0))</f>
        <v>1</v>
      </c>
      <c r="AF454" s="32">
        <f>INDEX('UEC Data'!$I$2:$W$236,MATCH(LEFT($AC$1,2)&amp;$H454&amp;$I454,'UEC Data'!$B$2:$B$236,0),MATCH(AC401,'UEC Data'!$I$1:$V$1,0))</f>
        <v>0.85002092618841152</v>
      </c>
      <c r="AG454" s="33">
        <f t="shared" si="40"/>
        <v>0.85002092618841152</v>
      </c>
      <c r="AH454" s="34">
        <f>AG454*AE402</f>
        <v>0.50344151645453739</v>
      </c>
      <c r="AI454" s="21"/>
    </row>
    <row r="455" spans="1:35" ht="14.4" outlineLevel="1" thickBot="1" x14ac:dyDescent="0.3">
      <c r="A455" s="30" t="s">
        <v>187</v>
      </c>
      <c r="B455" t="s">
        <v>186</v>
      </c>
      <c r="C455" s="31">
        <f>INDEX('Saturation Data'!$I$2:$W$236,MATCH(LEFT($A$1,2)&amp;$H455&amp;$I455,'Saturation Data'!$B$2:$B$236,0),MATCH(A401,'Saturation Data'!$I$1:$V$1,0))</f>
        <v>1.2539386534627998E-2</v>
      </c>
      <c r="D455" s="32">
        <f>INDEX('UEC Data'!$I$2:$W$236,MATCH(LEFT($A$1,2)&amp;$H455&amp;$I455,'UEC Data'!$B$2:$B$236,0),MATCH(A401,'UEC Data'!$I$1:$V$1,0))</f>
        <v>-12.211104732791547</v>
      </c>
      <c r="E455" s="33">
        <f t="shared" si="36"/>
        <v>-0.15311976225929855</v>
      </c>
      <c r="F455" s="34">
        <f>E455*C402</f>
        <v>-3.542731136380544</v>
      </c>
      <c r="G455" s="21"/>
      <c r="H455" s="30" t="s">
        <v>187</v>
      </c>
      <c r="I455" t="s">
        <v>186</v>
      </c>
      <c r="J455" s="31">
        <f>INDEX('Saturation Data'!$I$2:$W$236,MATCH(LEFT($H$1,2)&amp;$H455&amp;$I455,'Saturation Data'!$B$2:$B$236,0),MATCH(H401,'Saturation Data'!$I$1:$V$1,0))</f>
        <v>8.6036924179960575E-3</v>
      </c>
      <c r="K455" s="32">
        <f>INDEX('UEC Data'!$I$2:$W$236,MATCH(LEFT($H$1,2)&amp;$H455&amp;$I455,'UEC Data'!$B$2:$B$236,0),MATCH(H401,'UEC Data'!$I$1:$V$1,0))</f>
        <v>-8.2147010466253594</v>
      </c>
      <c r="L455" s="33">
        <f t="shared" si="37"/>
        <v>-7.0676761110954889E-2</v>
      </c>
      <c r="M455" s="34">
        <f>L455*J402</f>
        <v>-0.37176665448346491</v>
      </c>
      <c r="N455" s="21"/>
      <c r="O455" s="30" t="s">
        <v>187</v>
      </c>
      <c r="P455" t="s">
        <v>186</v>
      </c>
      <c r="Q455" s="31">
        <f>INDEX('Saturation Data'!$I$2:$W$236,MATCH(LEFT($O$1,2)&amp;$H455&amp;$I455,'Saturation Data'!$B$2:$B$236,0),MATCH(O401,'Saturation Data'!$I$1:$V$1,0))</f>
        <v>2.3870417732310316E-3</v>
      </c>
      <c r="R455" s="32">
        <f>INDEX('UEC Data'!$I$2:$W$236,MATCH(LEFT($O$1,2)&amp;$H455&amp;$I455,'UEC Data'!$B$2:$B$236,0),MATCH(O401,'UEC Data'!$I$1:$V$1,0))</f>
        <v>-5.2893042715306349</v>
      </c>
      <c r="S455" s="33">
        <f t="shared" si="38"/>
        <v>-1.2625790247472957E-2</v>
      </c>
      <c r="T455" s="34">
        <f>S455*Q402</f>
        <v>-0.10779303704842107</v>
      </c>
      <c r="U455" s="21"/>
      <c r="V455" s="30" t="s">
        <v>187</v>
      </c>
      <c r="W455" t="s">
        <v>186</v>
      </c>
      <c r="X455" s="31">
        <f>INDEX('Saturation Data'!$I$2:$W$236,MATCH(LEFT($V$1,2)&amp;$H455&amp;$I455,'Saturation Data'!$B$2:$B$236,0),MATCH(V401,'Saturation Data'!$I$1:$V$1,0))</f>
        <v>4.7179702243656954E-3</v>
      </c>
      <c r="Y455" s="32">
        <f>INDEX('UEC Data'!$I$2:$W$236,MATCH(LEFT($V$1,2)&amp;$H455&amp;$I455,'UEC Data'!$B$2:$B$236,0),MATCH(V401,'UEC Data'!$I$1:$V$1,0))</f>
        <v>-6.5157281487784182</v>
      </c>
      <c r="Z455" s="33">
        <f t="shared" si="39"/>
        <v>-3.074101139599799E-2</v>
      </c>
      <c r="AA455" s="34">
        <f>Z455*X402</f>
        <v>-0.25313007308842339</v>
      </c>
      <c r="AB455" s="21"/>
      <c r="AC455" s="30" t="s">
        <v>187</v>
      </c>
      <c r="AD455" t="s">
        <v>186</v>
      </c>
      <c r="AE455" s="31">
        <f>INDEX('Saturation Data'!$I$2:$W$236,MATCH(LEFT($AC$1,2)&amp;$H455&amp;$I455,'Saturation Data'!$B$2:$B$236,0),MATCH(AC401,'Saturation Data'!$I$1:$V$1,0))</f>
        <v>7.457717405779731E-3</v>
      </c>
      <c r="AF455" s="32">
        <f>INDEX('UEC Data'!$I$2:$W$236,MATCH(LEFT($AC$1,2)&amp;$H455&amp;$I455,'UEC Data'!$B$2:$B$236,0),MATCH(AC401,'UEC Data'!$I$1:$V$1,0))</f>
        <v>-57.904678277214551</v>
      </c>
      <c r="AG455" s="33">
        <f t="shared" si="40"/>
        <v>-0.43183672706405846</v>
      </c>
      <c r="AH455" s="34">
        <f>AG455*AE402</f>
        <v>-0.25576374655711115</v>
      </c>
      <c r="AI455" s="21"/>
    </row>
    <row r="456" spans="1:35" ht="15" outlineLevel="1" thickTop="1" thickBot="1" x14ac:dyDescent="0.3">
      <c r="A456" s="36" t="s">
        <v>52</v>
      </c>
      <c r="B456" s="36"/>
      <c r="C456" s="36"/>
      <c r="D456" s="40"/>
      <c r="E456" s="40">
        <f>SUM(E409:E455)</f>
        <v>12.107957858703482</v>
      </c>
      <c r="F456" s="40">
        <f>SUM(F409:F455)</f>
        <v>280.14175747851505</v>
      </c>
      <c r="G456" s="21"/>
      <c r="H456" s="36" t="s">
        <v>52</v>
      </c>
      <c r="I456" s="36"/>
      <c r="J456" s="36"/>
      <c r="K456" s="40"/>
      <c r="L456" s="40">
        <f>SUM(L409:L455)</f>
        <v>12.853070955915967</v>
      </c>
      <c r="M456" s="40">
        <f>SUM(M409:M455)</f>
        <v>67.608406412653608</v>
      </c>
      <c r="N456" s="21"/>
      <c r="O456" s="36" t="s">
        <v>52</v>
      </c>
      <c r="P456" s="36"/>
      <c r="Q456" s="36"/>
      <c r="R456" s="40"/>
      <c r="S456" s="40">
        <f>SUM(S409:S455)</f>
        <v>13.525350947027357</v>
      </c>
      <c r="T456" s="40">
        <f>SUM(T409:T455)</f>
        <v>115.47306165787302</v>
      </c>
      <c r="U456" s="21"/>
      <c r="V456" s="36" t="s">
        <v>52</v>
      </c>
      <c r="W456" s="36"/>
      <c r="X456" s="36"/>
      <c r="Y456" s="40"/>
      <c r="Z456" s="40">
        <f>SUM(Z409:Z455)</f>
        <v>9.1595599819514977</v>
      </c>
      <c r="AA456" s="40">
        <f>SUM(AA409:AA455)</f>
        <v>75.422374944730095</v>
      </c>
      <c r="AB456" s="21"/>
      <c r="AC456" s="36" t="s">
        <v>52</v>
      </c>
      <c r="AD456" s="36"/>
      <c r="AE456" s="36"/>
      <c r="AF456" s="40"/>
      <c r="AG456" s="40">
        <f>SUM(AG409:AG455)</f>
        <v>10.750959722153201</v>
      </c>
      <c r="AH456" s="40">
        <f>SUM(AH409:AH455)</f>
        <v>6.3674661400780135</v>
      </c>
      <c r="AI456" s="21"/>
    </row>
    <row r="457" spans="1:35" ht="15" customHeight="1" outlineLevel="1" thickTop="1" x14ac:dyDescent="0.25">
      <c r="G457" s="21"/>
      <c r="N457" s="21"/>
      <c r="U457" s="21"/>
      <c r="AB457" s="21"/>
      <c r="AI457" s="21"/>
    </row>
    <row r="458" spans="1:35" ht="15.6" thickBot="1" x14ac:dyDescent="0.3">
      <c r="A458" s="95" t="s">
        <v>61</v>
      </c>
      <c r="B458" s="95"/>
      <c r="C458" s="95"/>
      <c r="D458" s="95"/>
      <c r="E458" s="95"/>
      <c r="F458" s="95"/>
      <c r="G458" s="21"/>
      <c r="H458" s="95" t="s">
        <v>61</v>
      </c>
      <c r="I458" s="95"/>
      <c r="J458" s="95"/>
      <c r="K458" s="95"/>
      <c r="L458" s="95"/>
      <c r="M458" s="95"/>
      <c r="N458" s="21"/>
      <c r="O458" s="95" t="s">
        <v>61</v>
      </c>
      <c r="P458" s="95"/>
      <c r="Q458" s="95"/>
      <c r="R458" s="95"/>
      <c r="S458" s="95"/>
      <c r="T458" s="95"/>
      <c r="U458" s="21"/>
      <c r="V458" s="95" t="s">
        <v>61</v>
      </c>
      <c r="W458" s="95"/>
      <c r="X458" s="95"/>
      <c r="Y458" s="95"/>
      <c r="Z458" s="95"/>
      <c r="AA458" s="95"/>
      <c r="AB458" s="21"/>
      <c r="AC458" s="95" t="s">
        <v>61</v>
      </c>
      <c r="AD458" s="95"/>
      <c r="AE458" s="95"/>
      <c r="AF458" s="95"/>
      <c r="AG458" s="95"/>
      <c r="AH458" s="95"/>
      <c r="AI458" s="21"/>
    </row>
    <row r="459" spans="1:35" ht="14.4" outlineLevel="1" thickTop="1" x14ac:dyDescent="0.25">
      <c r="A459" s="1"/>
      <c r="B459" s="22" t="s">
        <v>164</v>
      </c>
      <c r="C459" s="23">
        <f>INDEX('Control Total'!$E:$E,MATCH(LEFT(A1,2)&amp;A458,'Control Total'!$A:$A,0))/1000000</f>
        <v>46.956874716974035</v>
      </c>
      <c r="D459" s="24"/>
      <c r="E459" s="1"/>
      <c r="F459" s="1"/>
      <c r="G459" s="21"/>
      <c r="H459" s="1"/>
      <c r="I459" s="22" t="s">
        <v>164</v>
      </c>
      <c r="J459" s="23">
        <f>INDEX('Control Total'!$E:$E,MATCH(LEFT($H$1,2)&amp;H458,'Control Total'!$A:$A,0))/1000000</f>
        <v>6.2723884647414829</v>
      </c>
      <c r="K459" s="24"/>
      <c r="L459" s="1"/>
      <c r="M459" s="1"/>
      <c r="N459" s="21"/>
      <c r="O459" s="1"/>
      <c r="P459" s="22" t="s">
        <v>164</v>
      </c>
      <c r="Q459" s="23">
        <f>INDEX('Control Total'!$E:$E,MATCH(LEFT(O1,2)&amp;O458,'Control Total'!$A:$A,0))/1000000</f>
        <v>7.8264155980171592</v>
      </c>
      <c r="R459" s="24"/>
      <c r="S459" s="1"/>
      <c r="T459" s="1"/>
      <c r="U459" s="21"/>
      <c r="V459" s="1"/>
      <c r="W459" s="22" t="s">
        <v>164</v>
      </c>
      <c r="X459" s="23">
        <f>INDEX('Control Total'!$E:$E,MATCH(LEFT(V1,2)&amp;V458,'Control Total'!$A:$A,0))/1000000</f>
        <v>3.4774460113640897</v>
      </c>
      <c r="Y459" s="24"/>
      <c r="Z459" s="1"/>
      <c r="AA459" s="1"/>
      <c r="AB459" s="21"/>
      <c r="AC459" s="1"/>
      <c r="AD459" s="22" t="s">
        <v>164</v>
      </c>
      <c r="AE459" s="23">
        <f>INDEX('Control Total'!$E:$E,MATCH(LEFT(AC1,2)&amp;AC458,'Control Total'!$A:$A,0))/1000000</f>
        <v>1.512846313457294</v>
      </c>
      <c r="AF459" s="24"/>
      <c r="AG459" s="1"/>
      <c r="AH459" s="1"/>
      <c r="AI459" s="21"/>
    </row>
    <row r="460" spans="1:35" outlineLevel="1" x14ac:dyDescent="0.25">
      <c r="A460" s="1"/>
      <c r="B460" s="25" t="s">
        <v>165</v>
      </c>
      <c r="C460" s="23">
        <f>INDEX('Control Total'!$F:$F,MATCH(LEFT(A1,2)&amp;A458,'Control Total'!$A:$A,0))</f>
        <v>7.4606331381965481</v>
      </c>
      <c r="D460" s="1"/>
      <c r="E460" s="1"/>
      <c r="F460" s="1"/>
      <c r="G460" s="21"/>
      <c r="H460" s="1"/>
      <c r="I460" s="25" t="s">
        <v>165</v>
      </c>
      <c r="J460" s="23">
        <f>INDEX('Control Total'!$F:$F,MATCH(LEFT($H$1,2)&amp;H458,'Control Total'!$A:$A,0))</f>
        <v>7.4051850724463328</v>
      </c>
      <c r="K460" s="1"/>
      <c r="L460" s="1"/>
      <c r="M460" s="1"/>
      <c r="N460" s="21"/>
      <c r="O460" s="1"/>
      <c r="P460" s="25" t="s">
        <v>165</v>
      </c>
      <c r="Q460" s="23">
        <f>INDEX('Control Total'!$F:$F,MATCH(LEFT(O1,2)&amp;O458,'Control Total'!$A:$A,0))</f>
        <v>7.4007913215302654</v>
      </c>
      <c r="R460" s="1"/>
      <c r="S460" s="1"/>
      <c r="T460" s="1"/>
      <c r="U460" s="21"/>
      <c r="V460" s="1"/>
      <c r="W460" s="25" t="s">
        <v>165</v>
      </c>
      <c r="X460" s="23">
        <f>INDEX('Control Total'!$F:$F,MATCH(LEFT(V1,2)&amp;V458,'Control Total'!$A:$A,0))</f>
        <v>7.7624924858812445</v>
      </c>
      <c r="Y460" s="1"/>
      <c r="Z460" s="1"/>
      <c r="AA460" s="1"/>
      <c r="AB460" s="21"/>
      <c r="AC460" s="1"/>
      <c r="AD460" s="25" t="s">
        <v>165</v>
      </c>
      <c r="AE460" s="23">
        <f>INDEX('Control Total'!$F:$F,MATCH(LEFT(AC1,2)&amp;AC458,'Control Total'!$A:$A,0))</f>
        <v>6.926886241123535</v>
      </c>
      <c r="AF460" s="1"/>
      <c r="AG460" s="1"/>
      <c r="AH460" s="1"/>
      <c r="AI460" s="21"/>
    </row>
    <row r="461" spans="1:35" outlineLevel="1" x14ac:dyDescent="0.25">
      <c r="A461" s="1"/>
      <c r="B461" s="22" t="s">
        <v>166</v>
      </c>
      <c r="C461" s="23">
        <f>INDEX('Control Total'!$D:$D,MATCH(LEFT(A1,2)&amp;A458,'Control Total'!$A:$A,0))/1000</f>
        <v>350.32801557960016</v>
      </c>
      <c r="D461" s="24"/>
      <c r="E461" s="1"/>
      <c r="F461" s="1"/>
      <c r="G461" s="21"/>
      <c r="H461" s="1"/>
      <c r="I461" s="22" t="s">
        <v>166</v>
      </c>
      <c r="J461" s="23">
        <f>INDEX('Control Total'!$D:$D,MATCH(LEFT($H$1,2)&amp;H458,'Control Total'!$A:$A,0))/1000</f>
        <v>46.4481974276882</v>
      </c>
      <c r="K461" s="24"/>
      <c r="L461" s="1"/>
      <c r="M461" s="1"/>
      <c r="N461" s="21"/>
      <c r="O461" s="1"/>
      <c r="P461" s="22" t="s">
        <v>166</v>
      </c>
      <c r="Q461" s="23">
        <f>INDEX('Control Total'!$D:$D,MATCH(LEFT(O1,2)&amp;O458,'Control Total'!$A:$A,0))/1000</f>
        <v>57.921668636494495</v>
      </c>
      <c r="R461" s="24"/>
      <c r="S461" s="1"/>
      <c r="T461" s="1"/>
      <c r="U461" s="21"/>
      <c r="V461" s="1"/>
      <c r="W461" s="22" t="s">
        <v>166</v>
      </c>
      <c r="X461" s="23">
        <f>INDEX('Control Total'!$D:$D,MATCH(LEFT(V1,2)&amp;V458,'Control Total'!$A:$A,0))/1000</f>
        <v>26.99364853327145</v>
      </c>
      <c r="Y461" s="24"/>
      <c r="Z461" s="1"/>
      <c r="AA461" s="1"/>
      <c r="AB461" s="21"/>
      <c r="AC461" s="1"/>
      <c r="AD461" s="22" t="s">
        <v>166</v>
      </c>
      <c r="AE461" s="23">
        <f>INDEX('Control Total'!$D:$D,MATCH(LEFT(AC1,2)&amp;AC458,'Control Total'!$A:$A,0))/1000</f>
        <v>10.479314313621794</v>
      </c>
      <c r="AF461" s="24"/>
      <c r="AG461" s="1"/>
      <c r="AH461" s="1"/>
      <c r="AI461" s="21"/>
    </row>
    <row r="462" spans="1:35" outlineLevel="1" x14ac:dyDescent="0.25">
      <c r="A462" s="1"/>
      <c r="B462" s="25"/>
      <c r="C462" s="26"/>
      <c r="D462" s="1"/>
      <c r="E462" s="1"/>
      <c r="F462" s="1"/>
      <c r="G462" s="21"/>
      <c r="H462" s="1"/>
      <c r="I462" s="25"/>
      <c r="J462" s="26"/>
      <c r="K462" s="1"/>
      <c r="L462" s="1"/>
      <c r="M462" s="1"/>
      <c r="N462" s="21"/>
      <c r="O462" s="1"/>
      <c r="P462" s="25"/>
      <c r="Q462" s="26"/>
      <c r="R462" s="1"/>
      <c r="S462" s="1"/>
      <c r="T462" s="1"/>
      <c r="U462" s="21"/>
      <c r="V462" s="1"/>
      <c r="W462" s="25"/>
      <c r="X462" s="26"/>
      <c r="Y462" s="1"/>
      <c r="Z462" s="1"/>
      <c r="AA462" s="1"/>
      <c r="AB462" s="21"/>
      <c r="AC462" s="1"/>
      <c r="AD462" s="25"/>
      <c r="AE462" s="26"/>
      <c r="AF462" s="1"/>
      <c r="AG462" s="1"/>
      <c r="AH462" s="1"/>
      <c r="AI462" s="21"/>
    </row>
    <row r="463" spans="1:35" ht="15.6" customHeight="1" outlineLevel="1" thickBot="1" x14ac:dyDescent="0.3">
      <c r="A463" s="96" t="s">
        <v>174</v>
      </c>
      <c r="B463" s="96"/>
      <c r="C463" s="96"/>
      <c r="D463" s="96"/>
      <c r="E463" s="96"/>
      <c r="F463" s="96"/>
      <c r="G463" s="21"/>
      <c r="H463" s="96" t="s">
        <v>174</v>
      </c>
      <c r="I463" s="96"/>
      <c r="J463" s="96"/>
      <c r="K463" s="96"/>
      <c r="L463" s="96"/>
      <c r="M463" s="96"/>
      <c r="N463" s="21"/>
      <c r="O463" s="96" t="s">
        <v>174</v>
      </c>
      <c r="P463" s="96"/>
      <c r="Q463" s="96"/>
      <c r="R463" s="96"/>
      <c r="S463" s="96"/>
      <c r="T463" s="96"/>
      <c r="U463" s="21"/>
      <c r="V463" s="96" t="s">
        <v>174</v>
      </c>
      <c r="W463" s="96"/>
      <c r="X463" s="96"/>
      <c r="Y463" s="96"/>
      <c r="Z463" s="96"/>
      <c r="AA463" s="96"/>
      <c r="AB463" s="21"/>
      <c r="AC463" s="96" t="s">
        <v>174</v>
      </c>
      <c r="AD463" s="96"/>
      <c r="AE463" s="96"/>
      <c r="AF463" s="96"/>
      <c r="AG463" s="96"/>
      <c r="AH463" s="96"/>
      <c r="AI463" s="21"/>
    </row>
    <row r="464" spans="1:35" ht="14.4" outlineLevel="1" thickTop="1" x14ac:dyDescent="0.25">
      <c r="A464" s="97" t="s">
        <v>1</v>
      </c>
      <c r="B464" s="99" t="s">
        <v>2</v>
      </c>
      <c r="C464" s="99" t="s">
        <v>167</v>
      </c>
      <c r="D464" s="37" t="s">
        <v>168</v>
      </c>
      <c r="E464" s="38" t="s">
        <v>169</v>
      </c>
      <c r="F464" s="37" t="s">
        <v>170</v>
      </c>
      <c r="G464" s="21"/>
      <c r="H464" s="97" t="s">
        <v>1</v>
      </c>
      <c r="I464" s="99" t="s">
        <v>2</v>
      </c>
      <c r="J464" s="99" t="s">
        <v>167</v>
      </c>
      <c r="K464" s="37" t="s">
        <v>168</v>
      </c>
      <c r="L464" s="38" t="s">
        <v>169</v>
      </c>
      <c r="M464" s="37" t="s">
        <v>170</v>
      </c>
      <c r="N464" s="21"/>
      <c r="O464" s="97" t="s">
        <v>1</v>
      </c>
      <c r="P464" s="99" t="s">
        <v>2</v>
      </c>
      <c r="Q464" s="99" t="s">
        <v>167</v>
      </c>
      <c r="R464" s="37" t="s">
        <v>168</v>
      </c>
      <c r="S464" s="38" t="s">
        <v>169</v>
      </c>
      <c r="T464" s="37" t="s">
        <v>170</v>
      </c>
      <c r="U464" s="21"/>
      <c r="V464" s="97" t="s">
        <v>1</v>
      </c>
      <c r="W464" s="99" t="s">
        <v>2</v>
      </c>
      <c r="X464" s="99" t="s">
        <v>167</v>
      </c>
      <c r="Y464" s="37" t="s">
        <v>168</v>
      </c>
      <c r="Z464" s="38" t="s">
        <v>169</v>
      </c>
      <c r="AA464" s="37" t="s">
        <v>170</v>
      </c>
      <c r="AB464" s="21"/>
      <c r="AC464" s="97" t="s">
        <v>1</v>
      </c>
      <c r="AD464" s="99" t="s">
        <v>2</v>
      </c>
      <c r="AE464" s="99" t="s">
        <v>167</v>
      </c>
      <c r="AF464" s="37" t="s">
        <v>168</v>
      </c>
      <c r="AG464" s="38" t="s">
        <v>169</v>
      </c>
      <c r="AH464" s="37" t="s">
        <v>170</v>
      </c>
      <c r="AI464" s="21"/>
    </row>
    <row r="465" spans="1:35" ht="14.4" outlineLevel="1" thickBot="1" x14ac:dyDescent="0.3">
      <c r="A465" s="98"/>
      <c r="B465" s="100"/>
      <c r="C465" s="100"/>
      <c r="D465" s="39" t="s">
        <v>171</v>
      </c>
      <c r="E465" s="39" t="s">
        <v>172</v>
      </c>
      <c r="F465" s="39" t="s">
        <v>173</v>
      </c>
      <c r="G465" s="21"/>
      <c r="H465" s="98"/>
      <c r="I465" s="100"/>
      <c r="J465" s="100"/>
      <c r="K465" s="39" t="s">
        <v>171</v>
      </c>
      <c r="L465" s="39" t="s">
        <v>172</v>
      </c>
      <c r="M465" s="39" t="s">
        <v>173</v>
      </c>
      <c r="N465" s="21"/>
      <c r="O465" s="98"/>
      <c r="P465" s="100"/>
      <c r="Q465" s="100"/>
      <c r="R465" s="39" t="s">
        <v>171</v>
      </c>
      <c r="S465" s="39" t="s">
        <v>172</v>
      </c>
      <c r="T465" s="39" t="s">
        <v>173</v>
      </c>
      <c r="U465" s="21"/>
      <c r="V465" s="98"/>
      <c r="W465" s="100"/>
      <c r="X465" s="100"/>
      <c r="Y465" s="39" t="s">
        <v>171</v>
      </c>
      <c r="Z465" s="39" t="s">
        <v>172</v>
      </c>
      <c r="AA465" s="39" t="s">
        <v>173</v>
      </c>
      <c r="AB465" s="21"/>
      <c r="AC465" s="98"/>
      <c r="AD465" s="100"/>
      <c r="AE465" s="100"/>
      <c r="AF465" s="39" t="s">
        <v>171</v>
      </c>
      <c r="AG465" s="39" t="s">
        <v>172</v>
      </c>
      <c r="AH465" s="39" t="s">
        <v>173</v>
      </c>
      <c r="AI465" s="21"/>
    </row>
    <row r="466" spans="1:35" ht="14.4" outlineLevel="1" thickTop="1" x14ac:dyDescent="0.25">
      <c r="A466" s="30" t="s">
        <v>3</v>
      </c>
      <c r="B466" t="s">
        <v>4</v>
      </c>
      <c r="C466" s="31">
        <f>INDEX('Saturation Data'!$I$2:$W$236,MATCH(LEFT($A$1,2)&amp;$H466&amp;$I466,'Saturation Data'!$B$2:$B$236,0),MATCH(A458,'Saturation Data'!$I$1:$V$1,0))</f>
        <v>9.2444332236488472E-2</v>
      </c>
      <c r="D466" s="32">
        <f>INDEX('UEC Data'!$I$2:$W$236,MATCH(LEFT($A$1,2)&amp;$H466&amp;$I466,'UEC Data'!$B$2:$B$236,0),MATCH(A458,'UEC Data'!$I$1:$V$1,0))</f>
        <v>1.4053951907715889</v>
      </c>
      <c r="E466" s="33">
        <f>C466*D466</f>
        <v>0.12992081993925186</v>
      </c>
      <c r="F466" s="34">
        <f>E466*C459</f>
        <v>6.1006756650139922</v>
      </c>
      <c r="G466" s="21"/>
      <c r="H466" s="30" t="s">
        <v>3</v>
      </c>
      <c r="I466" t="s">
        <v>4</v>
      </c>
      <c r="J466" s="31">
        <f>INDEX('Saturation Data'!$I$2:$W$236,MATCH(LEFT($H$1,2)&amp;$H466&amp;$I466,'Saturation Data'!$B$2:$B$236,0),MATCH(H458,'Saturation Data'!$I$1:$V$1,0))</f>
        <v>5.3040784545440214E-2</v>
      </c>
      <c r="K466" s="32">
        <f>INDEX('UEC Data'!$I$2:$W$236,MATCH(LEFT($H$1,2)&amp;$H466&amp;$I466,'UEC Data'!$B$2:$B$236,0),MATCH(H458,'UEC Data'!$I$1:$V$1,0))</f>
        <v>1.9270109291383271</v>
      </c>
      <c r="L466" s="33">
        <f>J466*K466</f>
        <v>0.10221017150913457</v>
      </c>
      <c r="M466" s="34">
        <f>L466*J459</f>
        <v>0.64110190075314422</v>
      </c>
      <c r="N466" s="21"/>
      <c r="O466" s="30" t="s">
        <v>3</v>
      </c>
      <c r="P466" t="s">
        <v>4</v>
      </c>
      <c r="Q466" s="31">
        <f>INDEX('Saturation Data'!$I$2:$W$236,MATCH(LEFT($O$1,2)&amp;$H466&amp;$I466,'Saturation Data'!$B$2:$B$236,0),MATCH(O458,'Saturation Data'!$I$1:$V$1,0))</f>
        <v>9.2444332236488472E-2</v>
      </c>
      <c r="R466" s="32">
        <f>INDEX('UEC Data'!$I$2:$W$236,MATCH(LEFT($O$1,2)&amp;$H466&amp;$I466,'UEC Data'!$B$2:$B$236,0),MATCH(O458,'UEC Data'!$I$1:$V$1,0))</f>
        <v>1.2519391068847212</v>
      </c>
      <c r="S466" s="33">
        <f>Q466*R466</f>
        <v>0.11573467473670382</v>
      </c>
      <c r="T466" s="34">
        <f>S466*Q459</f>
        <v>0.90578766359078122</v>
      </c>
      <c r="U466" s="21"/>
      <c r="V466" s="30" t="s">
        <v>3</v>
      </c>
      <c r="W466" t="s">
        <v>4</v>
      </c>
      <c r="X466" s="31">
        <f>INDEX('Saturation Data'!$I$2:$W$236,MATCH(LEFT($V$1,2)&amp;$H466&amp;$I466,'Saturation Data'!$B$2:$B$236,0),MATCH(V458,'Saturation Data'!$I$1:$V$1,0))</f>
        <v>9.2444332236488472E-2</v>
      </c>
      <c r="Y466" s="32">
        <f>INDEX('UEC Data'!$I$2:$W$236,MATCH(LEFT($V$1,2)&amp;$H466&amp;$I466,'UEC Data'!$B$2:$B$236,0),MATCH(V458,'UEC Data'!$I$1:$V$1,0))</f>
        <v>1.3024085435067962</v>
      </c>
      <c r="Z466" s="33">
        <f>X466*Y466</f>
        <v>0.12040028810358332</v>
      </c>
      <c r="AA466" s="34">
        <f>Z466*X459</f>
        <v>0.41868550163289309</v>
      </c>
      <c r="AB466" s="21"/>
      <c r="AC466" s="30" t="s">
        <v>3</v>
      </c>
      <c r="AD466" t="s">
        <v>4</v>
      </c>
      <c r="AE466" s="31">
        <f>INDEX('Saturation Data'!$I$2:$W$236,MATCH(LEFT($AC$1,2)&amp;$H466&amp;$I466,'Saturation Data'!$B$2:$B$236,0),MATCH(AC458,'Saturation Data'!$I$1:$V$1,0))</f>
        <v>7.2172122922899429E-2</v>
      </c>
      <c r="AF466" s="32">
        <f>INDEX('UEC Data'!$I$2:$W$236,MATCH(LEFT($AC$1,2)&amp;$H466&amp;$I466,'UEC Data'!$B$2:$B$236,0),MATCH(AC458,'UEC Data'!$I$1:$V$1,0))</f>
        <v>1.7567178164236237</v>
      </c>
      <c r="AG466" s="33">
        <f>AE466*AF466</f>
        <v>0.12678605418777325</v>
      </c>
      <c r="AH466" s="34">
        <f>AG466*AE459</f>
        <v>0.19180781467576949</v>
      </c>
      <c r="AI466" s="21"/>
    </row>
    <row r="467" spans="1:35" outlineLevel="1" x14ac:dyDescent="0.25">
      <c r="A467" s="30" t="s">
        <v>3</v>
      </c>
      <c r="B467" t="s">
        <v>5</v>
      </c>
      <c r="C467" s="31">
        <f>INDEX('Saturation Data'!$I$2:$W$236,MATCH(LEFT($A$1,2)&amp;$H467&amp;$I467,'Saturation Data'!$B$2:$B$236,0),MATCH(A458,'Saturation Data'!$I$1:$V$1,0))</f>
        <v>0.13208724233984884</v>
      </c>
      <c r="D467" s="32">
        <f>INDEX('UEC Data'!$I$2:$W$236,MATCH(LEFT($A$1,2)&amp;$H467&amp;$I467,'UEC Data'!$B$2:$B$236,0),MATCH(A458,'UEC Data'!$I$1:$V$1,0))</f>
        <v>1.6111831196041284</v>
      </c>
      <c r="E467" s="33">
        <f t="shared" ref="E467:E512" si="41">C467*D467</f>
        <v>0.21281673517302416</v>
      </c>
      <c r="F467" s="34">
        <f>E467*C459</f>
        <v>9.9932087711951372</v>
      </c>
      <c r="G467" s="21"/>
      <c r="H467" s="30" t="s">
        <v>3</v>
      </c>
      <c r="I467" t="s">
        <v>5</v>
      </c>
      <c r="J467" s="31">
        <f>INDEX('Saturation Data'!$I$2:$W$236,MATCH(LEFT($H$1,2)&amp;$H467&amp;$I467,'Saturation Data'!$B$2:$B$236,0),MATCH(H458,'Saturation Data'!$I$1:$V$1,0))</f>
        <v>0.16767912943419497</v>
      </c>
      <c r="K467" s="32">
        <f>INDEX('UEC Data'!$I$2:$W$236,MATCH(LEFT($H$1,2)&amp;$H467&amp;$I467,'UEC Data'!$B$2:$B$236,0),MATCH(H458,'UEC Data'!$I$1:$V$1,0))</f>
        <v>2.0743527767371188</v>
      </c>
      <c r="L467" s="33">
        <f t="shared" ref="L467:L512" si="42">J467*K467</f>
        <v>0.34782566774268509</v>
      </c>
      <c r="M467" s="34">
        <f>L467*J459</f>
        <v>2.1816977060902216</v>
      </c>
      <c r="N467" s="21"/>
      <c r="O467" s="30" t="s">
        <v>3</v>
      </c>
      <c r="P467" t="s">
        <v>5</v>
      </c>
      <c r="Q467" s="31">
        <f>INDEX('Saturation Data'!$I$2:$W$236,MATCH(LEFT($O$1,2)&amp;$H467&amp;$I467,'Saturation Data'!$B$2:$B$236,0),MATCH(O458,'Saturation Data'!$I$1:$V$1,0))</f>
        <v>0.13208724233984884</v>
      </c>
      <c r="R467" s="32">
        <f>INDEX('UEC Data'!$I$2:$W$236,MATCH(LEFT($O$1,2)&amp;$H467&amp;$I467,'UEC Data'!$B$2:$B$236,0),MATCH(O458,'UEC Data'!$I$1:$V$1,0))</f>
        <v>1.5706653251269234</v>
      </c>
      <c r="S467" s="33">
        <f t="shared" ref="S467:S512" si="43">Q467*R467</f>
        <v>0.20746485143483739</v>
      </c>
      <c r="T467" s="34">
        <f>S467*Q459</f>
        <v>1.6237061493099241</v>
      </c>
      <c r="U467" s="21"/>
      <c r="V467" s="30" t="s">
        <v>3</v>
      </c>
      <c r="W467" t="s">
        <v>5</v>
      </c>
      <c r="X467" s="31">
        <f>INDEX('Saturation Data'!$I$2:$W$236,MATCH(LEFT($V$1,2)&amp;$H467&amp;$I467,'Saturation Data'!$B$2:$B$236,0),MATCH(V458,'Saturation Data'!$I$1:$V$1,0))</f>
        <v>0.13208724233984884</v>
      </c>
      <c r="Y467" s="32">
        <f>INDEX('UEC Data'!$I$2:$W$236,MATCH(LEFT($V$1,2)&amp;$H467&amp;$I467,'UEC Data'!$B$2:$B$236,0),MATCH(V458,'UEC Data'!$I$1:$V$1,0))</f>
        <v>1.5480543114633372</v>
      </c>
      <c r="Z467" s="33">
        <f t="shared" ref="Z467:Z512" si="44">X467*Y467</f>
        <v>0.20447822499350565</v>
      </c>
      <c r="AA467" s="34">
        <f>Z467*X459</f>
        <v>0.71106198791447517</v>
      </c>
      <c r="AB467" s="21"/>
      <c r="AC467" s="30" t="s">
        <v>3</v>
      </c>
      <c r="AD467" t="s">
        <v>5</v>
      </c>
      <c r="AE467" s="31">
        <f>INDEX('Saturation Data'!$I$2:$W$236,MATCH(LEFT($AC$1,2)&amp;$H467&amp;$I467,'Saturation Data'!$B$2:$B$236,0),MATCH(AC458,'Saturation Data'!$I$1:$V$1,0))</f>
        <v>0.22815949735362351</v>
      </c>
      <c r="AF467" s="32">
        <f>INDEX('UEC Data'!$I$2:$W$236,MATCH(LEFT($AC$1,2)&amp;$H467&amp;$I467,'UEC Data'!$B$2:$B$236,0),MATCH(AC458,'UEC Data'!$I$1:$V$1,0))</f>
        <v>1.8349723205521369</v>
      </c>
      <c r="AG467" s="33">
        <f t="shared" ref="AG467:AG512" si="45">AE467*AF467</f>
        <v>0.41866636231498766</v>
      </c>
      <c r="AH467" s="34">
        <f>AG467*AE459</f>
        <v>0.63337786279680486</v>
      </c>
      <c r="AI467" s="21"/>
    </row>
    <row r="468" spans="1:35" outlineLevel="1" x14ac:dyDescent="0.25">
      <c r="A468" s="30" t="s">
        <v>3</v>
      </c>
      <c r="B468" t="s">
        <v>6</v>
      </c>
      <c r="C468" s="31">
        <f>INDEX('Saturation Data'!$I$2:$W$236,MATCH(LEFT($A$1,2)&amp;$H468&amp;$I468,'Saturation Data'!$B$2:$B$236,0),MATCH(A458,'Saturation Data'!$I$1:$V$1,0))</f>
        <v>0.30633560350850908</v>
      </c>
      <c r="D468" s="32">
        <f>INDEX('UEC Data'!$I$2:$W$236,MATCH(LEFT($A$1,2)&amp;$H468&amp;$I468,'UEC Data'!$B$2:$B$236,0),MATCH(A458,'UEC Data'!$I$1:$V$1,0))</f>
        <v>1.4248201415770014</v>
      </c>
      <c r="E468" s="33">
        <f t="shared" si="41"/>
        <v>0.43647313796107007</v>
      </c>
      <c r="F468" s="34">
        <f>E468*C459</f>
        <v>20.495414456562489</v>
      </c>
      <c r="G468" s="21"/>
      <c r="H468" s="30" t="s">
        <v>3</v>
      </c>
      <c r="I468" t="s">
        <v>6</v>
      </c>
      <c r="J468" s="31">
        <f>INDEX('Saturation Data'!$I$2:$W$236,MATCH(LEFT($H$1,2)&amp;$H468&amp;$I468,'Saturation Data'!$B$2:$B$236,0),MATCH(H458,'Saturation Data'!$I$1:$V$1,0))</f>
        <v>0.36222671494712316</v>
      </c>
      <c r="K468" s="32">
        <f>INDEX('UEC Data'!$I$2:$W$236,MATCH(LEFT($H$1,2)&amp;$H468&amp;$I468,'UEC Data'!$B$2:$B$236,0),MATCH(H458,'UEC Data'!$I$1:$V$1,0))</f>
        <v>1.5607456211738833</v>
      </c>
      <c r="L468" s="33">
        <f t="shared" si="42"/>
        <v>0.56534375922592284</v>
      </c>
      <c r="M468" s="34">
        <f>L468*J459</f>
        <v>3.5460556739822646</v>
      </c>
      <c r="N468" s="21"/>
      <c r="O468" s="30" t="s">
        <v>3</v>
      </c>
      <c r="P468" t="s">
        <v>6</v>
      </c>
      <c r="Q468" s="31">
        <f>INDEX('Saturation Data'!$I$2:$W$236,MATCH(LEFT($O$1,2)&amp;$H468&amp;$I468,'Saturation Data'!$B$2:$B$236,0),MATCH(O458,'Saturation Data'!$I$1:$V$1,0))</f>
        <v>0.30633560350850908</v>
      </c>
      <c r="R468" s="32">
        <f>INDEX('UEC Data'!$I$2:$W$236,MATCH(LEFT($O$1,2)&amp;$H468&amp;$I468,'UEC Data'!$B$2:$B$236,0),MATCH(O458,'UEC Data'!$I$1:$V$1,0))</f>
        <v>1.1978780999965175</v>
      </c>
      <c r="S468" s="33">
        <f t="shared" si="43"/>
        <v>0.36695271069205937</v>
      </c>
      <c r="T468" s="34">
        <f>S468*Q459</f>
        <v>2.8719244186950115</v>
      </c>
      <c r="U468" s="21"/>
      <c r="V468" s="30" t="s">
        <v>3</v>
      </c>
      <c r="W468" t="s">
        <v>6</v>
      </c>
      <c r="X468" s="31">
        <f>INDEX('Saturation Data'!$I$2:$W$236,MATCH(LEFT($V$1,2)&amp;$H468&amp;$I468,'Saturation Data'!$B$2:$B$236,0),MATCH(V458,'Saturation Data'!$I$1:$V$1,0))</f>
        <v>0.30633560350850908</v>
      </c>
      <c r="Y468" s="32">
        <f>INDEX('UEC Data'!$I$2:$W$236,MATCH(LEFT($V$1,2)&amp;$H468&amp;$I468,'UEC Data'!$B$2:$B$236,0),MATCH(V458,'UEC Data'!$I$1:$V$1,0))</f>
        <v>1.2892505861713115</v>
      </c>
      <c r="Z468" s="33">
        <f t="shared" si="44"/>
        <v>0.39494335638848782</v>
      </c>
      <c r="AA468" s="34">
        <f>Z468*X459</f>
        <v>1.3733941993878931</v>
      </c>
      <c r="AB468" s="21"/>
      <c r="AC468" s="30" t="s">
        <v>3</v>
      </c>
      <c r="AD468" t="s">
        <v>6</v>
      </c>
      <c r="AE468" s="31">
        <f>INDEX('Saturation Data'!$I$2:$W$236,MATCH(LEFT($AC$1,2)&amp;$H468&amp;$I468,'Saturation Data'!$B$2:$B$236,0),MATCH(AC458,'Saturation Data'!$I$1:$V$1,0))</f>
        <v>0.49287866348819387</v>
      </c>
      <c r="AF468" s="32">
        <f>INDEX('UEC Data'!$I$2:$W$236,MATCH(LEFT($AC$1,2)&amp;$H468&amp;$I468,'UEC Data'!$B$2:$B$236,0),MATCH(AC458,'UEC Data'!$I$1:$V$1,0))</f>
        <v>1.5041806489444622</v>
      </c>
      <c r="AG468" s="33">
        <f t="shared" si="45"/>
        <v>0.74137854789655067</v>
      </c>
      <c r="AH468" s="34">
        <f>AG468*AE459</f>
        <v>1.1215918030616185</v>
      </c>
      <c r="AI468" s="21"/>
    </row>
    <row r="469" spans="1:35" outlineLevel="1" x14ac:dyDescent="0.25">
      <c r="A469" s="30" t="s">
        <v>3</v>
      </c>
      <c r="B469" s="35" t="s">
        <v>7</v>
      </c>
      <c r="C469" s="31">
        <f>INDEX('Saturation Data'!$I$2:$W$236,MATCH(LEFT($A$1,2)&amp;$H469&amp;$I469,'Saturation Data'!$B$2:$B$236,0),MATCH(A458,'Saturation Data'!$I$1:$V$1,0))</f>
        <v>0.12948717919276229</v>
      </c>
      <c r="D469" s="32">
        <f>INDEX('UEC Data'!$I$2:$W$236,MATCH(LEFT($A$1,2)&amp;$H469&amp;$I469,'UEC Data'!$B$2:$B$236,0),MATCH(A458,'UEC Data'!$I$1:$V$1,0))</f>
        <v>1.1945956246312535</v>
      </c>
      <c r="E469" s="33">
        <f t="shared" si="41"/>
        <v>0.15468481770951692</v>
      </c>
      <c r="F469" s="34">
        <f>E469*C459</f>
        <v>7.2635156058037529</v>
      </c>
      <c r="G469" s="21"/>
      <c r="H469" s="30" t="s">
        <v>3</v>
      </c>
      <c r="I469" s="35" t="s">
        <v>7</v>
      </c>
      <c r="J469" s="31">
        <f>INDEX('Saturation Data'!$I$2:$W$236,MATCH(LEFT($H$1,2)&amp;$H469&amp;$I469,'Saturation Data'!$B$2:$B$236,0),MATCH(H458,'Saturation Data'!$I$1:$V$1,0))</f>
        <v>2.3547177780936564E-2</v>
      </c>
      <c r="K469" s="32">
        <f>INDEX('UEC Data'!$I$2:$W$236,MATCH(LEFT($H$1,2)&amp;$H469&amp;$I469,'UEC Data'!$B$2:$B$236,0),MATCH(H458,'UEC Data'!$I$1:$V$1,0))</f>
        <v>1.5297693141262949</v>
      </c>
      <c r="L469" s="33">
        <f t="shared" si="42"/>
        <v>3.602175000355326E-2</v>
      </c>
      <c r="M469" s="34">
        <f>L469*J459</f>
        <v>0.22594240920208894</v>
      </c>
      <c r="N469" s="21"/>
      <c r="O469" s="30" t="s">
        <v>3</v>
      </c>
      <c r="P469" s="35" t="s">
        <v>7</v>
      </c>
      <c r="Q469" s="31">
        <f>INDEX('Saturation Data'!$I$2:$W$236,MATCH(LEFT($O$1,2)&amp;$H469&amp;$I469,'Saturation Data'!$B$2:$B$236,0),MATCH(O458,'Saturation Data'!$I$1:$V$1,0))</f>
        <v>0.12948717919276229</v>
      </c>
      <c r="R469" s="32">
        <f>INDEX('UEC Data'!$I$2:$W$236,MATCH(LEFT($O$1,2)&amp;$H469&amp;$I469,'UEC Data'!$B$2:$B$236,0),MATCH(O458,'UEC Data'!$I$1:$V$1,0))</f>
        <v>1.024364623940863</v>
      </c>
      <c r="S469" s="33">
        <f t="shared" si="43"/>
        <v>0.13264208561895707</v>
      </c>
      <c r="T469" s="34">
        <f>S469*Q459</f>
        <v>1.0381120878417331</v>
      </c>
      <c r="U469" s="21"/>
      <c r="V469" s="30" t="s">
        <v>3</v>
      </c>
      <c r="W469" s="35" t="s">
        <v>7</v>
      </c>
      <c r="X469" s="31">
        <f>INDEX('Saturation Data'!$I$2:$W$236,MATCH(LEFT($V$1,2)&amp;$H469&amp;$I469,'Saturation Data'!$B$2:$B$236,0),MATCH(V458,'Saturation Data'!$I$1:$V$1,0))</f>
        <v>0.12948717919276229</v>
      </c>
      <c r="Y469" s="32">
        <f>INDEX('UEC Data'!$I$2:$W$236,MATCH(LEFT($V$1,2)&amp;$H469&amp;$I469,'UEC Data'!$B$2:$B$236,0),MATCH(V458,'UEC Data'!$I$1:$V$1,0))</f>
        <v>1.0603388057668679</v>
      </c>
      <c r="Z469" s="33">
        <f t="shared" si="44"/>
        <v>0.13730028094737398</v>
      </c>
      <c r="AA469" s="34">
        <f>Z469*X459</f>
        <v>0.47745431433961455</v>
      </c>
      <c r="AB469" s="21"/>
      <c r="AC469" s="30" t="s">
        <v>3</v>
      </c>
      <c r="AD469" s="35" t="s">
        <v>7</v>
      </c>
      <c r="AE469" s="31">
        <f>INDEX('Saturation Data'!$I$2:$W$236,MATCH(LEFT($AC$1,2)&amp;$H469&amp;$I469,'Saturation Data'!$B$2:$B$236,0),MATCH(AC458,'Saturation Data'!$I$1:$V$1,0))</f>
        <v>3.2040434994644457E-2</v>
      </c>
      <c r="AF469" s="32">
        <f>INDEX('UEC Data'!$I$2:$W$236,MATCH(LEFT($AC$1,2)&amp;$H469&amp;$I469,'UEC Data'!$B$2:$B$236,0),MATCH(AC458,'UEC Data'!$I$1:$V$1,0))</f>
        <v>1.4326070222624878</v>
      </c>
      <c r="AG469" s="33">
        <f t="shared" si="45"/>
        <v>4.5901352169672407E-2</v>
      </c>
      <c r="AH469" s="34">
        <f>AG469*AE459</f>
        <v>6.9441691412593862E-2</v>
      </c>
      <c r="AI469" s="21"/>
    </row>
    <row r="470" spans="1:35" outlineLevel="1" x14ac:dyDescent="0.25">
      <c r="A470" s="30" t="s">
        <v>3</v>
      </c>
      <c r="B470" s="35" t="s">
        <v>8</v>
      </c>
      <c r="C470" s="31">
        <f>INDEX('Saturation Data'!$I$2:$W$236,MATCH(LEFT($A$1,2)&amp;$H470&amp;$I470,'Saturation Data'!$B$2:$B$236,0),MATCH(A458,'Saturation Data'!$I$1:$V$1,0))</f>
        <v>1.6530568140422881E-2</v>
      </c>
      <c r="D470" s="32">
        <f>INDEX('UEC Data'!$I$2:$W$236,MATCH(LEFT($A$1,2)&amp;$H470&amp;$I470,'UEC Data'!$B$2:$B$236,0),MATCH(A458,'UEC Data'!$I$1:$V$1,0))</f>
        <v>1.4233826952174011</v>
      </c>
      <c r="E470" s="33">
        <f t="shared" si="41"/>
        <v>2.3529324633190022E-2</v>
      </c>
      <c r="F470" s="34">
        <f>E470*C459</f>
        <v>1.1048635489757148</v>
      </c>
      <c r="G470" s="21"/>
      <c r="H470" s="30" t="s">
        <v>3</v>
      </c>
      <c r="I470" s="35" t="s">
        <v>8</v>
      </c>
      <c r="J470" s="31">
        <f>INDEX('Saturation Data'!$I$2:$W$236,MATCH(LEFT($H$1,2)&amp;$H470&amp;$I470,'Saturation Data'!$B$2:$B$236,0),MATCH(H458,'Saturation Data'!$I$1:$V$1,0))</f>
        <v>1.6464750090678864E-2</v>
      </c>
      <c r="K470" s="32">
        <f>INDEX('UEC Data'!$I$2:$W$236,MATCH(LEFT($H$1,2)&amp;$H470&amp;$I470,'UEC Data'!$B$2:$B$236,0),MATCH(H458,'UEC Data'!$I$1:$V$1,0))</f>
        <v>1.5601703036431851</v>
      </c>
      <c r="L470" s="33">
        <f t="shared" si="42"/>
        <v>2.5687814148383604E-2</v>
      </c>
      <c r="M470" s="34">
        <f>L470*J459</f>
        <v>0.16112394914874437</v>
      </c>
      <c r="N470" s="21"/>
      <c r="O470" s="30" t="s">
        <v>3</v>
      </c>
      <c r="P470" s="35" t="s">
        <v>8</v>
      </c>
      <c r="Q470" s="31">
        <f>INDEX('Saturation Data'!$I$2:$W$236,MATCH(LEFT($O$1,2)&amp;$H470&amp;$I470,'Saturation Data'!$B$2:$B$236,0),MATCH(O458,'Saturation Data'!$I$1:$V$1,0))</f>
        <v>1.6530568140422881E-2</v>
      </c>
      <c r="R470" s="32">
        <f>INDEX('UEC Data'!$I$2:$W$236,MATCH(LEFT($O$1,2)&amp;$H470&amp;$I470,'UEC Data'!$B$2:$B$236,0),MATCH(O458,'UEC Data'!$I$1:$V$1,0))</f>
        <v>1.19589654053351</v>
      </c>
      <c r="S470" s="33">
        <f t="shared" si="43"/>
        <v>1.9768849252185181E-2</v>
      </c>
      <c r="T470" s="34">
        <f>S470*Q459</f>
        <v>0.15471923014215194</v>
      </c>
      <c r="U470" s="21"/>
      <c r="V470" s="30" t="s">
        <v>3</v>
      </c>
      <c r="W470" s="35" t="s">
        <v>8</v>
      </c>
      <c r="X470" s="31">
        <f>INDEX('Saturation Data'!$I$2:$W$236,MATCH(LEFT($V$1,2)&amp;$H470&amp;$I470,'Saturation Data'!$B$2:$B$236,0),MATCH(V458,'Saturation Data'!$I$1:$V$1,0))</f>
        <v>1.6530568140422881E-2</v>
      </c>
      <c r="Y470" s="32">
        <f>INDEX('UEC Data'!$I$2:$W$236,MATCH(LEFT($V$1,2)&amp;$H470&amp;$I470,'UEC Data'!$B$2:$B$236,0),MATCH(V458,'UEC Data'!$I$1:$V$1,0))</f>
        <v>1.287600110686721</v>
      </c>
      <c r="Z470" s="33">
        <f t="shared" si="44"/>
        <v>2.1284761367322883E-2</v>
      </c>
      <c r="AA470" s="34">
        <f>Z470*X459</f>
        <v>7.4016608519633431E-2</v>
      </c>
      <c r="AB470" s="21"/>
      <c r="AC470" s="30" t="s">
        <v>3</v>
      </c>
      <c r="AD470" s="35" t="s">
        <v>8</v>
      </c>
      <c r="AE470" s="31">
        <f>INDEX('Saturation Data'!$I$2:$W$236,MATCH(LEFT($AC$1,2)&amp;$H470&amp;$I470,'Saturation Data'!$B$2:$B$236,0),MATCH(AC458,'Saturation Data'!$I$1:$V$1,0))</f>
        <v>2.240343874290316E-2</v>
      </c>
      <c r="AF470" s="32">
        <f>INDEX('UEC Data'!$I$2:$W$236,MATCH(LEFT($AC$1,2)&amp;$H470&amp;$I470,'UEC Data'!$B$2:$B$236,0),MATCH(AC458,'UEC Data'!$I$1:$V$1,0))</f>
        <v>1.5037016426369747</v>
      </c>
      <c r="AG470" s="33">
        <f t="shared" si="45"/>
        <v>3.3688087638420322E-2</v>
      </c>
      <c r="AH470" s="34">
        <f>AG470*AE459</f>
        <v>5.0964899191210424E-2</v>
      </c>
      <c r="AI470" s="21"/>
    </row>
    <row r="471" spans="1:35" outlineLevel="1" x14ac:dyDescent="0.25">
      <c r="A471" s="30" t="s">
        <v>3</v>
      </c>
      <c r="B471" s="35" t="s">
        <v>10</v>
      </c>
      <c r="C471" s="31">
        <f>INDEX('Saturation Data'!$I$2:$W$236,MATCH(LEFT($A$1,2)&amp;$H471&amp;$I471,'Saturation Data'!$B$2:$B$236,0),MATCH(A458,'Saturation Data'!$I$1:$V$1,0))</f>
        <v>4.4837150012571936E-2</v>
      </c>
      <c r="D471" s="32">
        <f>INDEX('UEC Data'!$I$2:$W$236,MATCH(LEFT($A$1,2)&amp;$H471&amp;$I471,'UEC Data'!$B$2:$B$236,0),MATCH(A458,'UEC Data'!$I$1:$V$1,0))</f>
        <v>1.4233826952174011</v>
      </c>
      <c r="E471" s="33">
        <f t="shared" si="41"/>
        <v>6.3820423430761566E-2</v>
      </c>
      <c r="F471" s="34">
        <f>E471*C459</f>
        <v>2.9968076274225051</v>
      </c>
      <c r="G471" s="21"/>
      <c r="H471" s="30" t="s">
        <v>3</v>
      </c>
      <c r="I471" s="35" t="s">
        <v>10</v>
      </c>
      <c r="J471" s="31">
        <f>INDEX('Saturation Data'!$I$2:$W$236,MATCH(LEFT($H$1,2)&amp;$H471&amp;$I471,'Saturation Data'!$B$2:$B$236,0),MATCH(H458,'Saturation Data'!$I$1:$V$1,0))</f>
        <v>6.1334300798191403E-2</v>
      </c>
      <c r="K471" s="32">
        <f>INDEX('UEC Data'!$I$2:$W$236,MATCH(LEFT($H$1,2)&amp;$H471&amp;$I471,'UEC Data'!$B$2:$B$236,0),MATCH(H458,'UEC Data'!$I$1:$V$1,0))</f>
        <v>1.5601703036431851</v>
      </c>
      <c r="L471" s="33">
        <f t="shared" si="42"/>
        <v>9.5691954700056731E-2</v>
      </c>
      <c r="M471" s="34">
        <f>L471*J459</f>
        <v>0.60021711282920032</v>
      </c>
      <c r="N471" s="21"/>
      <c r="O471" s="30" t="s">
        <v>3</v>
      </c>
      <c r="P471" s="35" t="s">
        <v>10</v>
      </c>
      <c r="Q471" s="31">
        <f>INDEX('Saturation Data'!$I$2:$W$236,MATCH(LEFT($O$1,2)&amp;$H471&amp;$I471,'Saturation Data'!$B$2:$B$236,0),MATCH(O458,'Saturation Data'!$I$1:$V$1,0))</f>
        <v>4.4837150012571936E-2</v>
      </c>
      <c r="R471" s="32">
        <f>INDEX('UEC Data'!$I$2:$W$236,MATCH(LEFT($O$1,2)&amp;$H471&amp;$I471,'UEC Data'!$B$2:$B$236,0),MATCH(O458,'UEC Data'!$I$1:$V$1,0))</f>
        <v>1.19589654053351</v>
      </c>
      <c r="S471" s="33">
        <f t="shared" si="43"/>
        <v>5.3620592587416804E-2</v>
      </c>
      <c r="T471" s="34">
        <f>S471*Q459</f>
        <v>0.41965704220108213</v>
      </c>
      <c r="U471" s="21"/>
      <c r="V471" s="30" t="s">
        <v>3</v>
      </c>
      <c r="W471" s="35" t="s">
        <v>10</v>
      </c>
      <c r="X471" s="31">
        <f>INDEX('Saturation Data'!$I$2:$W$236,MATCH(LEFT($V$1,2)&amp;$H471&amp;$I471,'Saturation Data'!$B$2:$B$236,0),MATCH(V458,'Saturation Data'!$I$1:$V$1,0))</f>
        <v>4.4837150012571936E-2</v>
      </c>
      <c r="Y471" s="32">
        <f>INDEX('UEC Data'!$I$2:$W$236,MATCH(LEFT($V$1,2)&amp;$H471&amp;$I471,'UEC Data'!$B$2:$B$236,0),MATCH(V458,'UEC Data'!$I$1:$V$1,0))</f>
        <v>1.287600110686721</v>
      </c>
      <c r="Z471" s="33">
        <f t="shared" si="44"/>
        <v>5.7732319319064737E-2</v>
      </c>
      <c r="AA471" s="34">
        <f>Z471*X459</f>
        <v>0.20076102354287964</v>
      </c>
      <c r="AB471" s="21"/>
      <c r="AC471" s="30" t="s">
        <v>3</v>
      </c>
      <c r="AD471" s="35" t="s">
        <v>10</v>
      </c>
      <c r="AE471" s="31">
        <f>INDEX('Saturation Data'!$I$2:$W$236,MATCH(LEFT($AC$1,2)&amp;$H471&amp;$I471,'Saturation Data'!$B$2:$B$236,0),MATCH(AC458,'Saturation Data'!$I$1:$V$1,0))</f>
        <v>8.3457036590491085E-2</v>
      </c>
      <c r="AF471" s="32">
        <f>INDEX('UEC Data'!$I$2:$W$236,MATCH(LEFT($AC$1,2)&amp;$H471&amp;$I471,'UEC Data'!$B$2:$B$236,0),MATCH(AC458,'UEC Data'!$I$1:$V$1,0))</f>
        <v>1.5037016426369747</v>
      </c>
      <c r="AG471" s="33">
        <f t="shared" si="45"/>
        <v>0.12549448301073554</v>
      </c>
      <c r="AH471" s="34">
        <f>AG471*AE459</f>
        <v>0.18985386598202028</v>
      </c>
      <c r="AI471" s="21"/>
    </row>
    <row r="472" spans="1:35" outlineLevel="1" x14ac:dyDescent="0.25">
      <c r="A472" s="30" t="s">
        <v>3</v>
      </c>
      <c r="B472" s="35" t="s">
        <v>11</v>
      </c>
      <c r="C472" s="31">
        <f>INDEX('Saturation Data'!$I$2:$W$236,MATCH(LEFT($A$1,2)&amp;$H472&amp;$I472,'Saturation Data'!$B$2:$B$236,0),MATCH(A458,'Saturation Data'!$I$1:$V$1,0))</f>
        <v>8.2486528555348205E-3</v>
      </c>
      <c r="D472" s="32">
        <f>INDEX('UEC Data'!$I$2:$W$236,MATCH(LEFT($A$1,2)&amp;$H472&amp;$I472,'UEC Data'!$B$2:$B$236,0),MATCH(A458,'UEC Data'!$I$1:$V$1,0))</f>
        <v>1.3219844520131483</v>
      </c>
      <c r="E472" s="33">
        <f t="shared" si="41"/>
        <v>1.0904590825070891E-2</v>
      </c>
      <c r="F472" s="34">
        <f>E472*C459</f>
        <v>0.5120455052127183</v>
      </c>
      <c r="G472" s="21"/>
      <c r="H472" s="30" t="s">
        <v>3</v>
      </c>
      <c r="I472" s="35" t="s">
        <v>11</v>
      </c>
      <c r="J472" s="31">
        <f>INDEX('Saturation Data'!$I$2:$W$236,MATCH(LEFT($H$1,2)&amp;$H472&amp;$I472,'Saturation Data'!$B$2:$B$236,0),MATCH(H458,'Saturation Data'!$I$1:$V$1,0))</f>
        <v>4.4404279818914816E-2</v>
      </c>
      <c r="K472" s="32">
        <f>INDEX('UEC Data'!$I$2:$W$236,MATCH(LEFT($H$1,2)&amp;$H472&amp;$I472,'UEC Data'!$B$2:$B$236,0),MATCH(H458,'UEC Data'!$I$1:$V$1,0))</f>
        <v>1.2160698605456373</v>
      </c>
      <c r="L472" s="33">
        <f t="shared" si="42"/>
        <v>5.3998706367017195E-2</v>
      </c>
      <c r="M472" s="34">
        <f>L472*J459</f>
        <v>0.33870086292744112</v>
      </c>
      <c r="N472" s="21"/>
      <c r="O472" s="30" t="s">
        <v>3</v>
      </c>
      <c r="P472" s="35" t="s">
        <v>11</v>
      </c>
      <c r="Q472" s="31">
        <f>INDEX('Saturation Data'!$I$2:$W$236,MATCH(LEFT($O$1,2)&amp;$H472&amp;$I472,'Saturation Data'!$B$2:$B$236,0),MATCH(O458,'Saturation Data'!$I$1:$V$1,0))</f>
        <v>8.2486528555348205E-3</v>
      </c>
      <c r="R472" s="32">
        <f>INDEX('UEC Data'!$I$2:$W$236,MATCH(LEFT($O$1,2)&amp;$H472&amp;$I472,'UEC Data'!$B$2:$B$236,0),MATCH(O458,'UEC Data'!$I$1:$V$1,0))</f>
        <v>1.1109943389261898</v>
      </c>
      <c r="S472" s="33">
        <f t="shared" si="43"/>
        <v>9.1642066262665363E-3</v>
      </c>
      <c r="T472" s="34">
        <f>S472*Q459</f>
        <v>7.1722889683264623E-2</v>
      </c>
      <c r="U472" s="21"/>
      <c r="V472" s="30" t="s">
        <v>3</v>
      </c>
      <c r="W472" s="35" t="s">
        <v>11</v>
      </c>
      <c r="X472" s="31">
        <f>INDEX('Saturation Data'!$I$2:$W$236,MATCH(LEFT($V$1,2)&amp;$H472&amp;$I472,'Saturation Data'!$B$2:$B$236,0),MATCH(V458,'Saturation Data'!$I$1:$V$1,0))</f>
        <v>8.2486528555348205E-3</v>
      </c>
      <c r="Y472" s="32">
        <f>INDEX('UEC Data'!$I$2:$W$236,MATCH(LEFT($V$1,2)&amp;$H472&amp;$I472,'UEC Data'!$B$2:$B$236,0),MATCH(V458,'UEC Data'!$I$1:$V$1,0))</f>
        <v>1.1959987212919527</v>
      </c>
      <c r="Z472" s="33">
        <f t="shared" si="44"/>
        <v>9.8653782676008592E-3</v>
      </c>
      <c r="AA472" s="34">
        <f>Z472*X459</f>
        <v>3.4306320307266581E-2</v>
      </c>
      <c r="AB472" s="21"/>
      <c r="AC472" s="30" t="s">
        <v>3</v>
      </c>
      <c r="AD472" s="35" t="s">
        <v>11</v>
      </c>
      <c r="AE472" s="31">
        <f>INDEX('Saturation Data'!$I$2:$W$236,MATCH(LEFT($AC$1,2)&amp;$H472&amp;$I472,'Saturation Data'!$B$2:$B$236,0),MATCH(AC458,'Saturation Data'!$I$1:$V$1,0))</f>
        <v>6.0420507895165489E-2</v>
      </c>
      <c r="AF472" s="32">
        <f>INDEX('UEC Data'!$I$2:$W$236,MATCH(LEFT($AC$1,2)&amp;$H472&amp;$I472,'UEC Data'!$B$2:$B$236,0),MATCH(AC458,'UEC Data'!$I$1:$V$1,0))</f>
        <v>1.1720275909891913</v>
      </c>
      <c r="AG472" s="33">
        <f t="shared" si="45"/>
        <v>7.0814502314714214E-2</v>
      </c>
      <c r="AH472" s="34">
        <f>AG472*AE459</f>
        <v>0.10713145876612841</v>
      </c>
      <c r="AI472" s="21"/>
    </row>
    <row r="473" spans="1:35" outlineLevel="1" x14ac:dyDescent="0.25">
      <c r="A473" s="30" t="s">
        <v>12</v>
      </c>
      <c r="B473" s="35" t="s">
        <v>13</v>
      </c>
      <c r="C473" s="31">
        <f>INDEX('Saturation Data'!$I$2:$W$236,MATCH(LEFT($A$1,2)&amp;$H473&amp;$I473,'Saturation Data'!$B$2:$B$236,0),MATCH(A458,'Saturation Data'!$I$1:$V$1,0))</f>
        <v>0.12081307421621824</v>
      </c>
      <c r="D473" s="32">
        <f>INDEX('UEC Data'!$I$2:$W$236,MATCH(LEFT($A$1,2)&amp;$H473&amp;$I473,'UEC Data'!$B$2:$B$236,0),MATCH(A458,'UEC Data'!$I$1:$V$1,0))</f>
        <v>6.4433652646212929</v>
      </c>
      <c r="E473" s="33">
        <f t="shared" si="41"/>
        <v>0.77844276591689499</v>
      </c>
      <c r="F473" s="34">
        <f>E473*C459</f>
        <v>36.553239433494383</v>
      </c>
      <c r="G473" s="21"/>
      <c r="H473" s="30" t="s">
        <v>12</v>
      </c>
      <c r="I473" s="35" t="s">
        <v>13</v>
      </c>
      <c r="J473" s="31">
        <f>INDEX('Saturation Data'!$I$2:$W$236,MATCH(LEFT($H$1,2)&amp;$H473&amp;$I473,'Saturation Data'!$B$2:$B$236,0),MATCH(H458,'Saturation Data'!$I$1:$V$1,0))</f>
        <v>0</v>
      </c>
      <c r="K473" s="32">
        <f>INDEX('UEC Data'!$I$2:$W$236,MATCH(LEFT($H$1,2)&amp;$H473&amp;$I473,'UEC Data'!$B$2:$B$236,0),MATCH(H458,'UEC Data'!$I$1:$V$1,0))</f>
        <v>5.169102586156229</v>
      </c>
      <c r="L473" s="33">
        <f t="shared" si="42"/>
        <v>0</v>
      </c>
      <c r="M473" s="34">
        <f>L473*J459</f>
        <v>0</v>
      </c>
      <c r="N473" s="21"/>
      <c r="O473" s="30" t="s">
        <v>12</v>
      </c>
      <c r="P473" s="35" t="s">
        <v>13</v>
      </c>
      <c r="Q473" s="31">
        <f>INDEX('Saturation Data'!$I$2:$W$236,MATCH(LEFT($O$1,2)&amp;$H473&amp;$I473,'Saturation Data'!$B$2:$B$236,0),MATCH(O458,'Saturation Data'!$I$1:$V$1,0))</f>
        <v>0.12081307421621824</v>
      </c>
      <c r="R473" s="32">
        <f>INDEX('UEC Data'!$I$2:$W$236,MATCH(LEFT($O$1,2)&amp;$H473&amp;$I473,'UEC Data'!$B$2:$B$236,0),MATCH(O458,'UEC Data'!$I$1:$V$1,0))</f>
        <v>5.2072617726833288</v>
      </c>
      <c r="S473" s="33">
        <f t="shared" si="43"/>
        <v>0.62910530300646716</v>
      </c>
      <c r="T473" s="34">
        <f>S473*Q459</f>
        <v>4.9236395562451261</v>
      </c>
      <c r="U473" s="21"/>
      <c r="V473" s="30" t="s">
        <v>12</v>
      </c>
      <c r="W473" s="35" t="s">
        <v>13</v>
      </c>
      <c r="X473" s="31">
        <f>INDEX('Saturation Data'!$I$2:$W$236,MATCH(LEFT($V$1,2)&amp;$H473&amp;$I473,'Saturation Data'!$B$2:$B$236,0),MATCH(V458,'Saturation Data'!$I$1:$V$1,0))</f>
        <v>0.12081307421621824</v>
      </c>
      <c r="Y473" s="32">
        <f>INDEX('UEC Data'!$I$2:$W$236,MATCH(LEFT($V$1,2)&amp;$H473&amp;$I473,'UEC Data'!$B$2:$B$236,0),MATCH(V458,'UEC Data'!$I$1:$V$1,0))</f>
        <v>7.816766564298895</v>
      </c>
      <c r="Z473" s="33">
        <f t="shared" si="44"/>
        <v>0.94436759906349566</v>
      </c>
      <c r="AA473" s="34">
        <f>Z473*X459</f>
        <v>3.2839873406248348</v>
      </c>
      <c r="AB473" s="21"/>
      <c r="AC473" s="30" t="s">
        <v>12</v>
      </c>
      <c r="AD473" s="35" t="s">
        <v>13</v>
      </c>
      <c r="AE473" s="31">
        <f>INDEX('Saturation Data'!$I$2:$W$236,MATCH(LEFT($AC$1,2)&amp;$H473&amp;$I473,'Saturation Data'!$B$2:$B$236,0),MATCH(AC458,'Saturation Data'!$I$1:$V$1,0))</f>
        <v>0</v>
      </c>
      <c r="AF473" s="32">
        <f>INDEX('UEC Data'!$I$2:$W$236,MATCH(LEFT($AC$1,2)&amp;$H473&amp;$I473,'UEC Data'!$B$2:$B$236,0),MATCH(AC458,'UEC Data'!$I$1:$V$1,0))</f>
        <v>2.6764328035415952</v>
      </c>
      <c r="AG473" s="33">
        <f t="shared" si="45"/>
        <v>0</v>
      </c>
      <c r="AH473" s="34">
        <f>AG473*AE459</f>
        <v>0</v>
      </c>
      <c r="AI473" s="21"/>
    </row>
    <row r="474" spans="1:35" outlineLevel="1" x14ac:dyDescent="0.25">
      <c r="A474" s="30" t="s">
        <v>12</v>
      </c>
      <c r="B474" s="35" t="s">
        <v>14</v>
      </c>
      <c r="C474" s="31">
        <f>INDEX('Saturation Data'!$I$2:$W$236,MATCH(LEFT($A$1,2)&amp;$H474&amp;$I474,'Saturation Data'!$B$2:$B$236,0),MATCH(A458,'Saturation Data'!$I$1:$V$1,0))</f>
        <v>1.7098466125462383E-2</v>
      </c>
      <c r="D474" s="32">
        <f>INDEX('UEC Data'!$I$2:$W$236,MATCH(LEFT($A$1,2)&amp;$H474&amp;$I474,'UEC Data'!$B$2:$B$236,0),MATCH(A458,'UEC Data'!$I$1:$V$1,0))</f>
        <v>6.1365383472583748</v>
      </c>
      <c r="E474" s="33">
        <f t="shared" si="41"/>
        <v>0.10492539305819824</v>
      </c>
      <c r="F474" s="34">
        <f>E474*C459</f>
        <v>4.9269685364630718</v>
      </c>
      <c r="G474" s="21"/>
      <c r="H474" s="30" t="s">
        <v>12</v>
      </c>
      <c r="I474" s="35" t="s">
        <v>14</v>
      </c>
      <c r="J474" s="31">
        <f>INDEX('Saturation Data'!$I$2:$W$236,MATCH(LEFT($H$1,2)&amp;$H474&amp;$I474,'Saturation Data'!$B$2:$B$236,0),MATCH(H458,'Saturation Data'!$I$1:$V$1,0))</f>
        <v>0.1034507085906229</v>
      </c>
      <c r="K474" s="32">
        <f>INDEX('UEC Data'!$I$2:$W$236,MATCH(LEFT($H$1,2)&amp;$H474&amp;$I474,'UEC Data'!$B$2:$B$236,0),MATCH(H458,'UEC Data'!$I$1:$V$1,0))</f>
        <v>4.9229548439583128</v>
      </c>
      <c r="L474" s="33">
        <f t="shared" si="42"/>
        <v>0.50928316696712683</v>
      </c>
      <c r="M474" s="34">
        <f>L474*J459</f>
        <v>3.1944218617716169</v>
      </c>
      <c r="N474" s="21"/>
      <c r="O474" s="30" t="s">
        <v>12</v>
      </c>
      <c r="P474" s="35" t="s">
        <v>14</v>
      </c>
      <c r="Q474" s="31">
        <f>INDEX('Saturation Data'!$I$2:$W$236,MATCH(LEFT($O$1,2)&amp;$H474&amp;$I474,'Saturation Data'!$B$2:$B$236,0),MATCH(O458,'Saturation Data'!$I$1:$V$1,0))</f>
        <v>1.7098466125462383E-2</v>
      </c>
      <c r="R474" s="32">
        <f>INDEX('UEC Data'!$I$2:$W$236,MATCH(LEFT($O$1,2)&amp;$H474&amp;$I474,'UEC Data'!$B$2:$B$236,0),MATCH(O458,'UEC Data'!$I$1:$V$1,0))</f>
        <v>4.9592969263650755</v>
      </c>
      <c r="S474" s="33">
        <f t="shared" si="43"/>
        <v>8.4796370501562954E-2</v>
      </c>
      <c r="T474" s="34">
        <f>S474*Q459</f>
        <v>0.66365163674867444</v>
      </c>
      <c r="U474" s="21"/>
      <c r="V474" s="30" t="s">
        <v>12</v>
      </c>
      <c r="W474" s="35" t="s">
        <v>14</v>
      </c>
      <c r="X474" s="31">
        <f>INDEX('Saturation Data'!$I$2:$W$236,MATCH(LEFT($V$1,2)&amp;$H474&amp;$I474,'Saturation Data'!$B$2:$B$236,0),MATCH(V458,'Saturation Data'!$I$1:$V$1,0))</f>
        <v>1.7098466125462383E-2</v>
      </c>
      <c r="Y474" s="32">
        <f>INDEX('UEC Data'!$I$2:$W$236,MATCH(LEFT($V$1,2)&amp;$H474&amp;$I474,'UEC Data'!$B$2:$B$236,0),MATCH(V458,'UEC Data'!$I$1:$V$1,0))</f>
        <v>7.4445395850465665</v>
      </c>
      <c r="Z474" s="33">
        <f t="shared" si="44"/>
        <v>0.12729020791458251</v>
      </c>
      <c r="AA474" s="34">
        <f>Z474*X459</f>
        <v>0.44264482579827064</v>
      </c>
      <c r="AB474" s="21"/>
      <c r="AC474" s="30" t="s">
        <v>12</v>
      </c>
      <c r="AD474" s="35" t="s">
        <v>14</v>
      </c>
      <c r="AE474" s="31">
        <f>INDEX('Saturation Data'!$I$2:$W$236,MATCH(LEFT($AC$1,2)&amp;$H474&amp;$I474,'Saturation Data'!$B$2:$B$236,0),MATCH(AC458,'Saturation Data'!$I$1:$V$1,0))</f>
        <v>5.9373056069848246E-2</v>
      </c>
      <c r="AF474" s="32">
        <f>INDEX('UEC Data'!$I$2:$W$236,MATCH(LEFT($AC$1,2)&amp;$H474&amp;$I474,'UEC Data'!$B$2:$B$236,0),MATCH(AC458,'UEC Data'!$I$1:$V$1,0))</f>
        <v>2.5489836224205669</v>
      </c>
      <c r="AG474" s="33">
        <f t="shared" si="45"/>
        <v>0.15134094753510122</v>
      </c>
      <c r="AH474" s="34">
        <f>AG474*AE459</f>
        <v>0.22895559455361161</v>
      </c>
      <c r="AI474" s="21"/>
    </row>
    <row r="475" spans="1:35" outlineLevel="1" x14ac:dyDescent="0.25">
      <c r="A475" s="30" t="s">
        <v>12</v>
      </c>
      <c r="B475" s="35" t="s">
        <v>8</v>
      </c>
      <c r="C475" s="31">
        <f>INDEX('Saturation Data'!$I$2:$W$236,MATCH(LEFT($A$1,2)&amp;$H475&amp;$I475,'Saturation Data'!$B$2:$B$236,0),MATCH(A458,'Saturation Data'!$I$1:$V$1,0))</f>
        <v>1.6530568140422881E-2</v>
      </c>
      <c r="D475" s="32">
        <f>INDEX('UEC Data'!$I$2:$W$236,MATCH(LEFT($A$1,2)&amp;$H475&amp;$I475,'UEC Data'!$B$2:$B$236,0),MATCH(A458,'UEC Data'!$I$1:$V$1,0))</f>
        <v>3.7850048692185432</v>
      </c>
      <c r="E475" s="33">
        <f t="shared" si="41"/>
        <v>6.2568280902449522E-2</v>
      </c>
      <c r="F475" s="34">
        <f>E475*C459</f>
        <v>2.9380109275927615</v>
      </c>
      <c r="G475" s="21"/>
      <c r="H475" s="30" t="s">
        <v>12</v>
      </c>
      <c r="I475" s="35" t="s">
        <v>8</v>
      </c>
      <c r="J475" s="31">
        <f>INDEX('Saturation Data'!$I$2:$W$236,MATCH(LEFT($H$1,2)&amp;$H475&amp;$I475,'Saturation Data'!$B$2:$B$236,0),MATCH(H458,'Saturation Data'!$I$1:$V$1,0))</f>
        <v>1.6464750090678864E-2</v>
      </c>
      <c r="K475" s="32">
        <f>INDEX('UEC Data'!$I$2:$W$236,MATCH(LEFT($H$1,2)&amp;$H475&amp;$I475,'UEC Data'!$B$2:$B$236,0),MATCH(H458,'UEC Data'!$I$1:$V$1,0))</f>
        <v>3.1031372431422914</v>
      </c>
      <c r="L475" s="33">
        <f t="shared" si="42"/>
        <v>5.1092379205416004E-2</v>
      </c>
      <c r="M475" s="34">
        <f>L475*J459</f>
        <v>0.32047124996424897</v>
      </c>
      <c r="N475" s="21"/>
      <c r="O475" s="30" t="s">
        <v>12</v>
      </c>
      <c r="P475" s="35" t="s">
        <v>8</v>
      </c>
      <c r="Q475" s="31">
        <f>INDEX('Saturation Data'!$I$2:$W$236,MATCH(LEFT($O$1,2)&amp;$H475&amp;$I475,'Saturation Data'!$B$2:$B$236,0),MATCH(O458,'Saturation Data'!$I$1:$V$1,0))</f>
        <v>1.6530568140422881E-2</v>
      </c>
      <c r="R475" s="32">
        <f>INDEX('UEC Data'!$I$2:$W$236,MATCH(LEFT($O$1,2)&amp;$H475&amp;$I475,'UEC Data'!$B$2:$B$236,0),MATCH(O458,'UEC Data'!$I$1:$V$1,0))</f>
        <v>3.4194226867795399</v>
      </c>
      <c r="S475" s="33">
        <f t="shared" si="43"/>
        <v>5.652499972471707E-2</v>
      </c>
      <c r="T475" s="34">
        <f>S475*Q459</f>
        <v>0.4423881395234413</v>
      </c>
      <c r="U475" s="21"/>
      <c r="V475" s="30" t="s">
        <v>12</v>
      </c>
      <c r="W475" s="35" t="s">
        <v>8</v>
      </c>
      <c r="X475" s="31">
        <f>INDEX('Saturation Data'!$I$2:$W$236,MATCH(LEFT($V$1,2)&amp;$H475&amp;$I475,'Saturation Data'!$B$2:$B$236,0),MATCH(V458,'Saturation Data'!$I$1:$V$1,0))</f>
        <v>1.6530568140422881E-2</v>
      </c>
      <c r="Y475" s="32">
        <f>INDEX('UEC Data'!$I$2:$W$236,MATCH(LEFT($V$1,2)&amp;$H475&amp;$I475,'UEC Data'!$B$2:$B$236,0),MATCH(V458,'UEC Data'!$I$1:$V$1,0))</f>
        <v>5.124895911730607</v>
      </c>
      <c r="Z475" s="33">
        <f t="shared" si="44"/>
        <v>8.4717441081437445E-2</v>
      </c>
      <c r="AA475" s="34">
        <f>Z475*X459</f>
        <v>0.29460032758161692</v>
      </c>
      <c r="AB475" s="21"/>
      <c r="AC475" s="30" t="s">
        <v>12</v>
      </c>
      <c r="AD475" s="35" t="s">
        <v>8</v>
      </c>
      <c r="AE475" s="31">
        <f>INDEX('Saturation Data'!$I$2:$W$236,MATCH(LEFT($AC$1,2)&amp;$H475&amp;$I475,'Saturation Data'!$B$2:$B$236,0),MATCH(AC458,'Saturation Data'!$I$1:$V$1,0))</f>
        <v>2.240343874290316E-2</v>
      </c>
      <c r="AF475" s="32">
        <f>INDEX('UEC Data'!$I$2:$W$236,MATCH(LEFT($AC$1,2)&amp;$H475&amp;$I475,'UEC Data'!$B$2:$B$236,0),MATCH(AC458,'UEC Data'!$I$1:$V$1,0))</f>
        <v>1.5045801091496851</v>
      </c>
      <c r="AG475" s="33">
        <f t="shared" si="45"/>
        <v>3.3707768309125523E-2</v>
      </c>
      <c r="AH475" s="34">
        <f>AG475*AE459</f>
        <v>5.0994673021333155E-2</v>
      </c>
      <c r="AI475" s="21"/>
    </row>
    <row r="476" spans="1:35" outlineLevel="1" x14ac:dyDescent="0.25">
      <c r="A476" s="30" t="s">
        <v>12</v>
      </c>
      <c r="B476" s="35" t="s">
        <v>10</v>
      </c>
      <c r="C476" s="31">
        <f>INDEX('Saturation Data'!$I$2:$W$236,MATCH(LEFT($A$1,2)&amp;$H476&amp;$I476,'Saturation Data'!$B$2:$B$236,0),MATCH(A458,'Saturation Data'!$I$1:$V$1,0))</f>
        <v>4.4837150012571936E-2</v>
      </c>
      <c r="D476" s="32">
        <f>INDEX('UEC Data'!$I$2:$W$236,MATCH(LEFT($A$1,2)&amp;$H476&amp;$I476,'UEC Data'!$B$2:$B$236,0),MATCH(A458,'UEC Data'!$I$1:$V$1,0))</f>
        <v>4.205560965798381</v>
      </c>
      <c r="E476" s="33">
        <f t="shared" si="41"/>
        <v>0.18856536791051892</v>
      </c>
      <c r="F476" s="34">
        <f>E476*C459</f>
        <v>8.8544403569343526</v>
      </c>
      <c r="G476" s="21"/>
      <c r="H476" s="30" t="s">
        <v>12</v>
      </c>
      <c r="I476" s="35" t="s">
        <v>10</v>
      </c>
      <c r="J476" s="31">
        <f>INDEX('Saturation Data'!$I$2:$W$236,MATCH(LEFT($H$1,2)&amp;$H476&amp;$I476,'Saturation Data'!$B$2:$B$236,0),MATCH(H458,'Saturation Data'!$I$1:$V$1,0))</f>
        <v>6.1334300798191403E-2</v>
      </c>
      <c r="K476" s="32">
        <f>INDEX('UEC Data'!$I$2:$W$236,MATCH(LEFT($H$1,2)&amp;$H476&amp;$I476,'UEC Data'!$B$2:$B$236,0),MATCH(H458,'UEC Data'!$I$1:$V$1,0))</f>
        <v>3.4479302701581016</v>
      </c>
      <c r="L476" s="33">
        <f t="shared" si="42"/>
        <v>0.21147639232106635</v>
      </c>
      <c r="M476" s="34">
        <f>L476*J459</f>
        <v>1.3264620837598009</v>
      </c>
      <c r="N476" s="21"/>
      <c r="O476" s="30" t="s">
        <v>12</v>
      </c>
      <c r="P476" s="35" t="s">
        <v>10</v>
      </c>
      <c r="Q476" s="31">
        <f>INDEX('Saturation Data'!$I$2:$W$236,MATCH(LEFT($O$1,2)&amp;$H476&amp;$I476,'Saturation Data'!$B$2:$B$236,0),MATCH(O458,'Saturation Data'!$I$1:$V$1,0))</f>
        <v>4.4837150012571936E-2</v>
      </c>
      <c r="R476" s="32">
        <f>INDEX('UEC Data'!$I$2:$W$236,MATCH(LEFT($O$1,2)&amp;$H476&amp;$I476,'UEC Data'!$B$2:$B$236,0),MATCH(O458,'UEC Data'!$I$1:$V$1,0))</f>
        <v>3.7993585408661552</v>
      </c>
      <c r="S476" s="33">
        <f t="shared" si="43"/>
        <v>0.17035240884836222</v>
      </c>
      <c r="T476" s="34">
        <f>S476*Q459</f>
        <v>1.3332487497706185</v>
      </c>
      <c r="U476" s="21"/>
      <c r="V476" s="30" t="s">
        <v>12</v>
      </c>
      <c r="W476" s="35" t="s">
        <v>10</v>
      </c>
      <c r="X476" s="31">
        <f>INDEX('Saturation Data'!$I$2:$W$236,MATCH(LEFT($V$1,2)&amp;$H476&amp;$I476,'Saturation Data'!$B$2:$B$236,0),MATCH(V458,'Saturation Data'!$I$1:$V$1,0))</f>
        <v>4.4837150012571936E-2</v>
      </c>
      <c r="Y476" s="32">
        <f>INDEX('UEC Data'!$I$2:$W$236,MATCH(LEFT($V$1,2)&amp;$H476&amp;$I476,'UEC Data'!$B$2:$B$236,0),MATCH(V458,'UEC Data'!$I$1:$V$1,0))</f>
        <v>5.6943287908117854</v>
      </c>
      <c r="Z476" s="33">
        <f t="shared" si="44"/>
        <v>0.25531747421453538</v>
      </c>
      <c r="AA476" s="34">
        <f>Z476*X459</f>
        <v>0.88785273233888984</v>
      </c>
      <c r="AB476" s="21"/>
      <c r="AC476" s="30" t="s">
        <v>12</v>
      </c>
      <c r="AD476" s="35" t="s">
        <v>10</v>
      </c>
      <c r="AE476" s="31">
        <f>INDEX('Saturation Data'!$I$2:$W$236,MATCH(LEFT($AC$1,2)&amp;$H476&amp;$I476,'Saturation Data'!$B$2:$B$236,0),MATCH(AC458,'Saturation Data'!$I$1:$V$1,0))</f>
        <v>8.3457036590491085E-2</v>
      </c>
      <c r="AF476" s="32">
        <f>INDEX('UEC Data'!$I$2:$W$236,MATCH(LEFT($AC$1,2)&amp;$H476&amp;$I476,'UEC Data'!$B$2:$B$236,0),MATCH(AC458,'UEC Data'!$I$1:$V$1,0))</f>
        <v>1.6717556768329833</v>
      </c>
      <c r="AG476" s="33">
        <f t="shared" si="45"/>
        <v>0.13951977469181148</v>
      </c>
      <c r="AH476" s="34">
        <f>AG476*AE459</f>
        <v>0.21107197679689926</v>
      </c>
      <c r="AI476" s="21"/>
    </row>
    <row r="477" spans="1:35" outlineLevel="1" x14ac:dyDescent="0.25">
      <c r="A477" s="30" t="s">
        <v>12</v>
      </c>
      <c r="B477" s="35" t="s">
        <v>11</v>
      </c>
      <c r="C477" s="31">
        <f>INDEX('Saturation Data'!$I$2:$W$236,MATCH(LEFT($A$1,2)&amp;$H477&amp;$I477,'Saturation Data'!$B$2:$B$236,0),MATCH(A458,'Saturation Data'!$I$1:$V$1,0))</f>
        <v>8.2486528555348205E-3</v>
      </c>
      <c r="D477" s="32">
        <f>INDEX('UEC Data'!$I$2:$W$236,MATCH(LEFT($A$1,2)&amp;$H477&amp;$I477,'UEC Data'!$B$2:$B$236,0),MATCH(A458,'UEC Data'!$I$1:$V$1,0))</f>
        <v>3.4815728796315422</v>
      </c>
      <c r="E477" s="33">
        <f t="shared" si="41"/>
        <v>2.8718286075325308E-2</v>
      </c>
      <c r="F477" s="34">
        <f>E477*C459</f>
        <v>1.3485209613252704</v>
      </c>
      <c r="G477" s="21"/>
      <c r="H477" s="30" t="s">
        <v>12</v>
      </c>
      <c r="I477" s="35" t="s">
        <v>11</v>
      </c>
      <c r="J477" s="31">
        <f>INDEX('Saturation Data'!$I$2:$W$236,MATCH(LEFT($H$1,2)&amp;$H477&amp;$I477,'Saturation Data'!$B$2:$B$236,0),MATCH(H458,'Saturation Data'!$I$1:$V$1,0))</f>
        <v>4.4404279818914816E-2</v>
      </c>
      <c r="K477" s="32">
        <f>INDEX('UEC Data'!$I$2:$W$236,MATCH(LEFT($H$1,2)&amp;$H477&amp;$I477,'UEC Data'!$B$2:$B$236,0),MATCH(H458,'UEC Data'!$I$1:$V$1,0))</f>
        <v>2.9670603853369095</v>
      </c>
      <c r="L477" s="33">
        <f t="shared" si="42"/>
        <v>0.13175017959011734</v>
      </c>
      <c r="M477" s="34">
        <f>L477*J459</f>
        <v>0.8263883066886708</v>
      </c>
      <c r="N477" s="21"/>
      <c r="O477" s="30" t="s">
        <v>12</v>
      </c>
      <c r="P477" s="35" t="s">
        <v>11</v>
      </c>
      <c r="Q477" s="31">
        <f>INDEX('Saturation Data'!$I$2:$W$236,MATCH(LEFT($O$1,2)&amp;$H477&amp;$I477,'Saturation Data'!$B$2:$B$236,0),MATCH(O458,'Saturation Data'!$I$1:$V$1,0))</f>
        <v>8.2486528555348205E-3</v>
      </c>
      <c r="R477" s="32">
        <f>INDEX('UEC Data'!$I$2:$W$236,MATCH(LEFT($O$1,2)&amp;$H477&amp;$I477,'UEC Data'!$B$2:$B$236,0),MATCH(O458,'UEC Data'!$I$1:$V$1,0))</f>
        <v>3.289648357934436</v>
      </c>
      <c r="S477" s="33">
        <f t="shared" si="43"/>
        <v>2.7135167321381319E-2</v>
      </c>
      <c r="T477" s="34">
        <f>S477*Q459</f>
        <v>0.21237109677886426</v>
      </c>
      <c r="U477" s="21"/>
      <c r="V477" s="30" t="s">
        <v>12</v>
      </c>
      <c r="W477" s="35" t="s">
        <v>11</v>
      </c>
      <c r="X477" s="31">
        <f>INDEX('Saturation Data'!$I$2:$W$236,MATCH(LEFT($V$1,2)&amp;$H477&amp;$I477,'Saturation Data'!$B$2:$B$236,0),MATCH(V458,'Saturation Data'!$I$1:$V$1,0))</f>
        <v>8.2486528555348205E-3</v>
      </c>
      <c r="Y477" s="32">
        <f>INDEX('UEC Data'!$I$2:$W$236,MATCH(LEFT($V$1,2)&amp;$H477&amp;$I477,'UEC Data'!$B$2:$B$236,0),MATCH(V458,'UEC Data'!$I$1:$V$1,0))</f>
        <v>4.8705032762965788</v>
      </c>
      <c r="Z477" s="33">
        <f t="shared" si="44"/>
        <v>4.017509075791547E-2</v>
      </c>
      <c r="AA477" s="34">
        <f>Z477*X459</f>
        <v>0.13970670911230346</v>
      </c>
      <c r="AB477" s="21"/>
      <c r="AC477" s="30" t="s">
        <v>12</v>
      </c>
      <c r="AD477" s="35" t="s">
        <v>11</v>
      </c>
      <c r="AE477" s="31">
        <f>INDEX('Saturation Data'!$I$2:$W$236,MATCH(LEFT($AC$1,2)&amp;$H477&amp;$I477,'Saturation Data'!$B$2:$B$236,0),MATCH(AC458,'Saturation Data'!$I$1:$V$1,0))</f>
        <v>6.0420507895165489E-2</v>
      </c>
      <c r="AF477" s="32">
        <f>INDEX('UEC Data'!$I$2:$W$236,MATCH(LEFT($AC$1,2)&amp;$H477&amp;$I477,'UEC Data'!$B$2:$B$236,0),MATCH(AC458,'UEC Data'!$I$1:$V$1,0))</f>
        <v>1.4101900729243451</v>
      </c>
      <c r="AG477" s="33">
        <f t="shared" si="45"/>
        <v>8.5204400434809383E-2</v>
      </c>
      <c r="AH477" s="34">
        <f>AG477*AE459</f>
        <v>0.12890116308814042</v>
      </c>
      <c r="AI477" s="21"/>
    </row>
    <row r="478" spans="1:35" outlineLevel="1" x14ac:dyDescent="0.25">
      <c r="A478" s="30" t="s">
        <v>15</v>
      </c>
      <c r="B478" s="35" t="s">
        <v>15</v>
      </c>
      <c r="C478" s="31">
        <f>INDEX('Saturation Data'!$I$2:$W$236,MATCH(LEFT($A$1,2)&amp;$H478&amp;$I478,'Saturation Data'!$B$2:$B$236,0),MATCH(A458,'Saturation Data'!$I$1:$V$1,0))</f>
        <v>1</v>
      </c>
      <c r="D478" s="32">
        <f>INDEX('UEC Data'!$I$2:$W$236,MATCH(LEFT($A$1,2)&amp;$H478&amp;$I478,'UEC Data'!$B$2:$B$236,0),MATCH(A458,'UEC Data'!$I$1:$V$1,0))</f>
        <v>1.0619270414051845</v>
      </c>
      <c r="E478" s="33">
        <f t="shared" si="41"/>
        <v>1.0619270414051845</v>
      </c>
      <c r="F478" s="34">
        <f>E478*C459</f>
        <v>49.864775041830143</v>
      </c>
      <c r="G478" s="21"/>
      <c r="H478" s="30" t="s">
        <v>15</v>
      </c>
      <c r="I478" s="35" t="s">
        <v>15</v>
      </c>
      <c r="J478" s="31">
        <f>INDEX('Saturation Data'!$I$2:$W$236,MATCH(LEFT($H$1,2)&amp;$H478&amp;$I478,'Saturation Data'!$B$2:$B$236,0),MATCH(H458,'Saturation Data'!$I$1:$V$1,0))</f>
        <v>1</v>
      </c>
      <c r="K478" s="32">
        <f>INDEX('UEC Data'!$I$2:$W$236,MATCH(LEFT($H$1,2)&amp;$H478&amp;$I478,'UEC Data'!$B$2:$B$236,0),MATCH(H458,'UEC Data'!$I$1:$V$1,0))</f>
        <v>1.1129718088016065</v>
      </c>
      <c r="L478" s="33">
        <f t="shared" si="42"/>
        <v>1.1129718088016065</v>
      </c>
      <c r="M478" s="34">
        <f>L478*J459</f>
        <v>6.9809915351096601</v>
      </c>
      <c r="N478" s="21"/>
      <c r="O478" s="30" t="s">
        <v>15</v>
      </c>
      <c r="P478" s="35" t="s">
        <v>15</v>
      </c>
      <c r="Q478" s="31">
        <f>INDEX('Saturation Data'!$I$2:$W$236,MATCH(LEFT($O$1,2)&amp;$H478&amp;$I478,'Saturation Data'!$B$2:$B$236,0),MATCH(O458,'Saturation Data'!$I$1:$V$1,0))</f>
        <v>1</v>
      </c>
      <c r="R478" s="32">
        <f>INDEX('UEC Data'!$I$2:$W$236,MATCH(LEFT($O$1,2)&amp;$H478&amp;$I478,'UEC Data'!$B$2:$B$236,0),MATCH(O458,'UEC Data'!$I$1:$V$1,0))</f>
        <v>1.060129939955909</v>
      </c>
      <c r="S478" s="33">
        <f t="shared" si="43"/>
        <v>1.060129939955909</v>
      </c>
      <c r="T478" s="34">
        <f>S478*Q459</f>
        <v>8.2970174979959204</v>
      </c>
      <c r="U478" s="21"/>
      <c r="V478" s="30" t="s">
        <v>15</v>
      </c>
      <c r="W478" s="35" t="s">
        <v>15</v>
      </c>
      <c r="X478" s="31">
        <f>INDEX('Saturation Data'!$I$2:$W$236,MATCH(LEFT($V$1,2)&amp;$H478&amp;$I478,'Saturation Data'!$B$2:$B$236,0),MATCH(V458,'Saturation Data'!$I$1:$V$1,0))</f>
        <v>1</v>
      </c>
      <c r="Y478" s="32">
        <f>INDEX('UEC Data'!$I$2:$W$236,MATCH(LEFT($V$1,2)&amp;$H478&amp;$I478,'UEC Data'!$B$2:$B$236,0),MATCH(V458,'UEC Data'!$I$1:$V$1,0))</f>
        <v>1.0614197950283728</v>
      </c>
      <c r="Z478" s="33">
        <f t="shared" si="44"/>
        <v>1.0614197950283728</v>
      </c>
      <c r="AA478" s="34">
        <f>Z478*X459</f>
        <v>3.6910300326043046</v>
      </c>
      <c r="AB478" s="21"/>
      <c r="AC478" s="30" t="s">
        <v>15</v>
      </c>
      <c r="AD478" s="35" t="s">
        <v>15</v>
      </c>
      <c r="AE478" s="31">
        <f>INDEX('Saturation Data'!$I$2:$W$236,MATCH(LEFT($AC$1,2)&amp;$H478&amp;$I478,'Saturation Data'!$B$2:$B$236,0),MATCH(AC458,'Saturation Data'!$I$1:$V$1,0))</f>
        <v>1</v>
      </c>
      <c r="AF478" s="32">
        <f>INDEX('UEC Data'!$I$2:$W$236,MATCH(LEFT($AC$1,2)&amp;$H478&amp;$I478,'UEC Data'!$B$2:$B$236,0),MATCH(AC458,'UEC Data'!$I$1:$V$1,0))</f>
        <v>1.0539921911362244</v>
      </c>
      <c r="AG478" s="33">
        <f t="shared" si="45"/>
        <v>1.0539921911362244</v>
      </c>
      <c r="AH478" s="34">
        <f>AG478*AE459</f>
        <v>1.5945282007732127</v>
      </c>
      <c r="AI478" s="21"/>
    </row>
    <row r="479" spans="1:35" outlineLevel="1" x14ac:dyDescent="0.25">
      <c r="A479" s="30" t="s">
        <v>16</v>
      </c>
      <c r="B479" s="35" t="s">
        <v>17</v>
      </c>
      <c r="C479" s="31">
        <f>INDEX('Saturation Data'!$I$2:$W$236,MATCH(LEFT($A$1,2)&amp;$H479&amp;$I479,'Saturation Data'!$B$2:$B$236,0),MATCH(A458,'Saturation Data'!$I$1:$V$1,0))</f>
        <v>0.19032810161854644</v>
      </c>
      <c r="D479" s="32">
        <f>INDEX('UEC Data'!$I$2:$W$236,MATCH(LEFT($A$1,2)&amp;$H479&amp;$I479,'UEC Data'!$B$2:$B$236,0),MATCH(A458,'UEC Data'!$I$1:$V$1,0))</f>
        <v>1.0029319999999999</v>
      </c>
      <c r="E479" s="33">
        <f t="shared" si="41"/>
        <v>0.19088614361249201</v>
      </c>
      <c r="F479" s="34">
        <f>E479*C459</f>
        <v>8.9634167308180999</v>
      </c>
      <c r="G479" s="21"/>
      <c r="H479" s="30" t="s">
        <v>16</v>
      </c>
      <c r="I479" s="35" t="s">
        <v>17</v>
      </c>
      <c r="J479" s="31">
        <f>INDEX('Saturation Data'!$I$2:$W$236,MATCH(LEFT($H$1,2)&amp;$H479&amp;$I479,'Saturation Data'!$B$2:$B$236,0),MATCH(H458,'Saturation Data'!$I$1:$V$1,0))</f>
        <v>0.127727261129472</v>
      </c>
      <c r="K479" s="32">
        <f>INDEX('UEC Data'!$I$2:$W$236,MATCH(LEFT($H$1,2)&amp;$H479&amp;$I479,'UEC Data'!$B$2:$B$236,0),MATCH(H458,'UEC Data'!$I$1:$V$1,0))</f>
        <v>0.99000699999999997</v>
      </c>
      <c r="L479" s="33">
        <f t="shared" si="42"/>
        <v>0.12645088260900517</v>
      </c>
      <c r="M479" s="34">
        <f>L479*J459</f>
        <v>0.79314905743310338</v>
      </c>
      <c r="N479" s="21"/>
      <c r="O479" s="30" t="s">
        <v>16</v>
      </c>
      <c r="P479" s="35" t="s">
        <v>17</v>
      </c>
      <c r="Q479" s="31">
        <f>INDEX('Saturation Data'!$I$2:$W$236,MATCH(LEFT($O$1,2)&amp;$H479&amp;$I479,'Saturation Data'!$B$2:$B$236,0),MATCH(O458,'Saturation Data'!$I$1:$V$1,0))</f>
        <v>0.19032810161854644</v>
      </c>
      <c r="R479" s="32">
        <f>INDEX('UEC Data'!$I$2:$W$236,MATCH(LEFT($O$1,2)&amp;$H479&amp;$I479,'UEC Data'!$B$2:$B$236,0),MATCH(O458,'UEC Data'!$I$1:$V$1,0))</f>
        <v>1.0029319999999999</v>
      </c>
      <c r="S479" s="33">
        <f t="shared" si="43"/>
        <v>0.19088614361249201</v>
      </c>
      <c r="T479" s="34">
        <f>S479*Q459</f>
        <v>1.4939542918141511</v>
      </c>
      <c r="U479" s="21"/>
      <c r="V479" s="30" t="s">
        <v>16</v>
      </c>
      <c r="W479" s="35" t="s">
        <v>17</v>
      </c>
      <c r="X479" s="31">
        <f>INDEX('Saturation Data'!$I$2:$W$236,MATCH(LEFT($V$1,2)&amp;$H479&amp;$I479,'Saturation Data'!$B$2:$B$236,0),MATCH(V458,'Saturation Data'!$I$1:$V$1,0))</f>
        <v>0.19032810161854644</v>
      </c>
      <c r="Y479" s="32">
        <f>INDEX('UEC Data'!$I$2:$W$236,MATCH(LEFT($V$1,2)&amp;$H479&amp;$I479,'UEC Data'!$B$2:$B$236,0),MATCH(V458,'UEC Data'!$I$1:$V$1,0))</f>
        <v>1.0029319999999999</v>
      </c>
      <c r="Z479" s="33">
        <f t="shared" si="44"/>
        <v>0.19088614361249201</v>
      </c>
      <c r="AA479" s="34">
        <f>Z479*X459</f>
        <v>0.6637962587299332</v>
      </c>
      <c r="AB479" s="21"/>
      <c r="AC479" s="30" t="s">
        <v>16</v>
      </c>
      <c r="AD479" s="35" t="s">
        <v>17</v>
      </c>
      <c r="AE479" s="31">
        <f>INDEX('Saturation Data'!$I$2:$W$236,MATCH(LEFT($AC$1,2)&amp;$H479&amp;$I479,'Saturation Data'!$B$2:$B$236,0),MATCH(AC458,'Saturation Data'!$I$1:$V$1,0))</f>
        <v>0.127727261129472</v>
      </c>
      <c r="AF479" s="32">
        <f>INDEX('UEC Data'!$I$2:$W$236,MATCH(LEFT($AC$1,2)&amp;$H479&amp;$I479,'UEC Data'!$B$2:$B$236,0),MATCH(AC458,'UEC Data'!$I$1:$V$1,0))</f>
        <v>0.99000699999999997</v>
      </c>
      <c r="AG479" s="33">
        <f t="shared" si="45"/>
        <v>0.12645088260900517</v>
      </c>
      <c r="AH479" s="34">
        <f>AG479*AE459</f>
        <v>0.19130075158845453</v>
      </c>
      <c r="AI479" s="21"/>
    </row>
    <row r="480" spans="1:35" outlineLevel="1" x14ac:dyDescent="0.25">
      <c r="A480" s="30" t="s">
        <v>18</v>
      </c>
      <c r="B480" s="35" t="s">
        <v>19</v>
      </c>
      <c r="C480" s="31">
        <f>INDEX('Saturation Data'!$I$2:$W$236,MATCH(LEFT($A$1,2)&amp;$H480&amp;$I480,'Saturation Data'!$B$2:$B$236,0),MATCH(A458,'Saturation Data'!$I$1:$V$1,0))</f>
        <v>1</v>
      </c>
      <c r="D480" s="32">
        <f>INDEX('UEC Data'!$I$2:$W$236,MATCH(LEFT($A$1,2)&amp;$H480&amp;$I480,'UEC Data'!$B$2:$B$236,0),MATCH(A458,'UEC Data'!$I$1:$V$1,0))</f>
        <v>0.18346995247696576</v>
      </c>
      <c r="E480" s="33">
        <f t="shared" si="41"/>
        <v>0.18346995247696576</v>
      </c>
      <c r="F480" s="34">
        <f>E480*C459</f>
        <v>8.6151755727900614</v>
      </c>
      <c r="G480" s="21"/>
      <c r="H480" s="30" t="s">
        <v>18</v>
      </c>
      <c r="I480" s="35" t="s">
        <v>19</v>
      </c>
      <c r="J480" s="31">
        <f>INDEX('Saturation Data'!$I$2:$W$236,MATCH(LEFT($H$1,2)&amp;$H480&amp;$I480,'Saturation Data'!$B$2:$B$236,0),MATCH(H458,'Saturation Data'!$I$1:$V$1,0))</f>
        <v>1</v>
      </c>
      <c r="K480" s="32">
        <f>INDEX('UEC Data'!$I$2:$W$236,MATCH(LEFT($H$1,2)&amp;$H480&amp;$I480,'UEC Data'!$B$2:$B$236,0),MATCH(H458,'UEC Data'!$I$1:$V$1,0))</f>
        <v>0.17023254726083756</v>
      </c>
      <c r="L480" s="33">
        <f t="shared" si="42"/>
        <v>0.17023254726083756</v>
      </c>
      <c r="M480" s="34">
        <f>L480*J459</f>
        <v>1.0677646657624369</v>
      </c>
      <c r="N480" s="21"/>
      <c r="O480" s="30" t="s">
        <v>18</v>
      </c>
      <c r="P480" s="35" t="s">
        <v>19</v>
      </c>
      <c r="Q480" s="31">
        <f>INDEX('Saturation Data'!$I$2:$W$236,MATCH(LEFT($O$1,2)&amp;$H480&amp;$I480,'Saturation Data'!$B$2:$B$236,0),MATCH(O458,'Saturation Data'!$I$1:$V$1,0))</f>
        <v>1</v>
      </c>
      <c r="R480" s="32">
        <f>INDEX('UEC Data'!$I$2:$W$236,MATCH(LEFT($O$1,2)&amp;$H480&amp;$I480,'UEC Data'!$B$2:$B$236,0),MATCH(O458,'UEC Data'!$I$1:$V$1,0))</f>
        <v>0.19339800638906196</v>
      </c>
      <c r="S480" s="33">
        <f t="shared" si="43"/>
        <v>0.19339800638906196</v>
      </c>
      <c r="T480" s="34">
        <f>S480*Q459</f>
        <v>1.5136131738287768</v>
      </c>
      <c r="U480" s="21"/>
      <c r="V480" s="30" t="s">
        <v>18</v>
      </c>
      <c r="W480" s="35" t="s">
        <v>19</v>
      </c>
      <c r="X480" s="31">
        <f>INDEX('Saturation Data'!$I$2:$W$236,MATCH(LEFT($V$1,2)&amp;$H480&amp;$I480,'Saturation Data'!$B$2:$B$236,0),MATCH(V458,'Saturation Data'!$I$1:$V$1,0))</f>
        <v>1</v>
      </c>
      <c r="Y480" s="32">
        <f>INDEX('UEC Data'!$I$2:$W$236,MATCH(LEFT($V$1,2)&amp;$H480&amp;$I480,'UEC Data'!$B$2:$B$236,0),MATCH(V458,'UEC Data'!$I$1:$V$1,0))</f>
        <v>0.18346995247696576</v>
      </c>
      <c r="Z480" s="33">
        <f t="shared" si="44"/>
        <v>0.18346995247696576</v>
      </c>
      <c r="AA480" s="34">
        <f>Z480*X459</f>
        <v>0.63800685444618366</v>
      </c>
      <c r="AB480" s="21"/>
      <c r="AC480" s="30" t="s">
        <v>18</v>
      </c>
      <c r="AD480" s="35" t="s">
        <v>19</v>
      </c>
      <c r="AE480" s="31">
        <f>INDEX('Saturation Data'!$I$2:$W$236,MATCH(LEFT($AC$1,2)&amp;$H480&amp;$I480,'Saturation Data'!$B$2:$B$236,0),MATCH(AC458,'Saturation Data'!$I$1:$V$1,0))</f>
        <v>1</v>
      </c>
      <c r="AF480" s="32">
        <f>INDEX('UEC Data'!$I$2:$W$236,MATCH(LEFT($AC$1,2)&amp;$H480&amp;$I480,'UEC Data'!$B$2:$B$236,0),MATCH(AC458,'UEC Data'!$I$1:$V$1,0))</f>
        <v>0.17023254726083756</v>
      </c>
      <c r="AG480" s="33">
        <f t="shared" si="45"/>
        <v>0.17023254726083756</v>
      </c>
      <c r="AH480" s="34">
        <f>AG480*AE459</f>
        <v>0.25753568155400269</v>
      </c>
      <c r="AI480" s="21"/>
    </row>
    <row r="481" spans="1:35" outlineLevel="1" x14ac:dyDescent="0.25">
      <c r="A481" s="30" t="s">
        <v>18</v>
      </c>
      <c r="B481" s="35" t="s">
        <v>20</v>
      </c>
      <c r="C481" s="31">
        <f>INDEX('Saturation Data'!$I$2:$W$236,MATCH(LEFT($A$1,2)&amp;$H481&amp;$I481,'Saturation Data'!$B$2:$B$236,0),MATCH(A458,'Saturation Data'!$I$1:$V$1,0))</f>
        <v>1</v>
      </c>
      <c r="D481" s="32">
        <f>INDEX('UEC Data'!$I$2:$W$236,MATCH(LEFT($A$1,2)&amp;$H481&amp;$I481,'UEC Data'!$B$2:$B$236,0),MATCH(A458,'UEC Data'!$I$1:$V$1,0))</f>
        <v>1.0429029227228528E-3</v>
      </c>
      <c r="E481" s="33">
        <f t="shared" si="41"/>
        <v>1.0429029227228528E-3</v>
      </c>
      <c r="F481" s="34">
        <f>E481*C459</f>
        <v>4.8971461884263053E-2</v>
      </c>
      <c r="G481" s="21"/>
      <c r="H481" s="30" t="s">
        <v>18</v>
      </c>
      <c r="I481" s="35" t="s">
        <v>20</v>
      </c>
      <c r="J481" s="31">
        <f>INDEX('Saturation Data'!$I$2:$W$236,MATCH(LEFT($H$1,2)&amp;$H481&amp;$I481,'Saturation Data'!$B$2:$B$236,0),MATCH(H458,'Saturation Data'!$I$1:$V$1,0))</f>
        <v>1</v>
      </c>
      <c r="K481" s="32">
        <f>INDEX('UEC Data'!$I$2:$W$236,MATCH(LEFT($H$1,2)&amp;$H481&amp;$I481,'UEC Data'!$B$2:$B$236,0),MATCH(H458,'UEC Data'!$I$1:$V$1,0))</f>
        <v>9.6765720317703175E-4</v>
      </c>
      <c r="L481" s="33">
        <f t="shared" si="42"/>
        <v>9.6765720317703175E-4</v>
      </c>
      <c r="M481" s="34">
        <f>L481*J459</f>
        <v>6.0695218790316197E-3</v>
      </c>
      <c r="N481" s="21"/>
      <c r="O481" s="30" t="s">
        <v>18</v>
      </c>
      <c r="P481" s="35" t="s">
        <v>20</v>
      </c>
      <c r="Q481" s="31">
        <f>INDEX('Saturation Data'!$I$2:$W$236,MATCH(LEFT($O$1,2)&amp;$H481&amp;$I481,'Saturation Data'!$B$2:$B$236,0),MATCH(O458,'Saturation Data'!$I$1:$V$1,0))</f>
        <v>1</v>
      </c>
      <c r="R481" s="32">
        <f>INDEX('UEC Data'!$I$2:$W$236,MATCH(LEFT($O$1,2)&amp;$H481&amp;$I481,'UEC Data'!$B$2:$B$236,0),MATCH(O458,'UEC Data'!$I$1:$V$1,0))</f>
        <v>1.0993372123822187E-3</v>
      </c>
      <c r="S481" s="33">
        <f t="shared" si="43"/>
        <v>1.0993372123822187E-3</v>
      </c>
      <c r="T481" s="34">
        <f>S481*Q459</f>
        <v>8.6038699064689E-3</v>
      </c>
      <c r="U481" s="21"/>
      <c r="V481" s="30" t="s">
        <v>18</v>
      </c>
      <c r="W481" s="35" t="s">
        <v>20</v>
      </c>
      <c r="X481" s="31">
        <f>INDEX('Saturation Data'!$I$2:$W$236,MATCH(LEFT($V$1,2)&amp;$H481&amp;$I481,'Saturation Data'!$B$2:$B$236,0),MATCH(V458,'Saturation Data'!$I$1:$V$1,0))</f>
        <v>1</v>
      </c>
      <c r="Y481" s="32">
        <f>INDEX('UEC Data'!$I$2:$W$236,MATCH(LEFT($V$1,2)&amp;$H481&amp;$I481,'UEC Data'!$B$2:$B$236,0),MATCH(V458,'UEC Data'!$I$1:$V$1,0))</f>
        <v>1.0429029227228528E-3</v>
      </c>
      <c r="Z481" s="33">
        <f t="shared" si="44"/>
        <v>1.0429029227228528E-3</v>
      </c>
      <c r="AA481" s="34">
        <f>Z481*X459</f>
        <v>3.6266386088625361E-3</v>
      </c>
      <c r="AB481" s="21"/>
      <c r="AC481" s="30" t="s">
        <v>18</v>
      </c>
      <c r="AD481" s="35" t="s">
        <v>20</v>
      </c>
      <c r="AE481" s="31">
        <f>INDEX('Saturation Data'!$I$2:$W$236,MATCH(LEFT($AC$1,2)&amp;$H481&amp;$I481,'Saturation Data'!$B$2:$B$236,0),MATCH(AC458,'Saturation Data'!$I$1:$V$1,0))</f>
        <v>1</v>
      </c>
      <c r="AF481" s="32">
        <f>INDEX('UEC Data'!$I$2:$W$236,MATCH(LEFT($AC$1,2)&amp;$H481&amp;$I481,'UEC Data'!$B$2:$B$236,0),MATCH(AC458,'UEC Data'!$I$1:$V$1,0))</f>
        <v>9.6765720317703175E-4</v>
      </c>
      <c r="AG481" s="33">
        <f t="shared" si="45"/>
        <v>9.6765720317703175E-4</v>
      </c>
      <c r="AH481" s="34">
        <f>AG481*AE459</f>
        <v>1.4639166325167683E-3</v>
      </c>
      <c r="AI481" s="21"/>
    </row>
    <row r="482" spans="1:35" outlineLevel="1" x14ac:dyDescent="0.25">
      <c r="A482" s="30" t="s">
        <v>18</v>
      </c>
      <c r="B482" s="35" t="s">
        <v>21</v>
      </c>
      <c r="C482" s="31">
        <f>INDEX('Saturation Data'!$I$2:$W$236,MATCH(LEFT($A$1,2)&amp;$H482&amp;$I482,'Saturation Data'!$B$2:$B$236,0),MATCH(A458,'Saturation Data'!$I$1:$V$1,0))</f>
        <v>1</v>
      </c>
      <c r="D482" s="32">
        <f>INDEX('UEC Data'!$I$2:$W$236,MATCH(LEFT($A$1,2)&amp;$H482&amp;$I482,'UEC Data'!$B$2:$B$236,0),MATCH(A458,'UEC Data'!$I$1:$V$1,0))</f>
        <v>0.26760253083359503</v>
      </c>
      <c r="E482" s="33">
        <f t="shared" si="41"/>
        <v>0.26760253083359503</v>
      </c>
      <c r="F482" s="34">
        <f>E482*C459</f>
        <v>12.565778514298303</v>
      </c>
      <c r="G482" s="21"/>
      <c r="H482" s="30" t="s">
        <v>18</v>
      </c>
      <c r="I482" s="35" t="s">
        <v>21</v>
      </c>
      <c r="J482" s="31">
        <f>INDEX('Saturation Data'!$I$2:$W$236,MATCH(LEFT($H$1,2)&amp;$H482&amp;$I482,'Saturation Data'!$B$2:$B$236,0),MATCH(H458,'Saturation Data'!$I$1:$V$1,0))</f>
        <v>1</v>
      </c>
      <c r="K482" s="32">
        <f>INDEX('UEC Data'!$I$2:$W$236,MATCH(LEFT($H$1,2)&amp;$H482&amp;$I482,'UEC Data'!$B$2:$B$236,0),MATCH(H458,'UEC Data'!$I$1:$V$1,0))</f>
        <v>0.24829493801154706</v>
      </c>
      <c r="L482" s="33">
        <f t="shared" si="42"/>
        <v>0.24829493801154706</v>
      </c>
      <c r="M482" s="34">
        <f>L482*J459</f>
        <v>1.5574023050373293</v>
      </c>
      <c r="N482" s="21"/>
      <c r="O482" s="30" t="s">
        <v>18</v>
      </c>
      <c r="P482" s="35" t="s">
        <v>21</v>
      </c>
      <c r="Q482" s="31">
        <f>INDEX('Saturation Data'!$I$2:$W$236,MATCH(LEFT($O$1,2)&amp;$H482&amp;$I482,'Saturation Data'!$B$2:$B$236,0),MATCH(O458,'Saturation Data'!$I$1:$V$1,0))</f>
        <v>1</v>
      </c>
      <c r="R482" s="32">
        <f>INDEX('UEC Data'!$I$2:$W$236,MATCH(LEFT($O$1,2)&amp;$H482&amp;$I482,'UEC Data'!$B$2:$B$236,0),MATCH(O458,'UEC Data'!$I$1:$V$1,0))</f>
        <v>0.28208322545013109</v>
      </c>
      <c r="S482" s="33">
        <f t="shared" si="43"/>
        <v>0.28208322545013109</v>
      </c>
      <c r="T482" s="34">
        <f>S482*Q459</f>
        <v>2.2077005556018969</v>
      </c>
      <c r="U482" s="21"/>
      <c r="V482" s="30" t="s">
        <v>18</v>
      </c>
      <c r="W482" s="35" t="s">
        <v>21</v>
      </c>
      <c r="X482" s="31">
        <f>INDEX('Saturation Data'!$I$2:$W$236,MATCH(LEFT($V$1,2)&amp;$H482&amp;$I482,'Saturation Data'!$B$2:$B$236,0),MATCH(V458,'Saturation Data'!$I$1:$V$1,0))</f>
        <v>1</v>
      </c>
      <c r="Y482" s="32">
        <f>INDEX('UEC Data'!$I$2:$W$236,MATCH(LEFT($V$1,2)&amp;$H482&amp;$I482,'UEC Data'!$B$2:$B$236,0),MATCH(V458,'UEC Data'!$I$1:$V$1,0))</f>
        <v>0.26760253083359503</v>
      </c>
      <c r="Z482" s="33">
        <f t="shared" si="44"/>
        <v>0.26760253083359503</v>
      </c>
      <c r="AA482" s="34">
        <f>Z482*X459</f>
        <v>0.9305733534782209</v>
      </c>
      <c r="AB482" s="21"/>
      <c r="AC482" s="30" t="s">
        <v>18</v>
      </c>
      <c r="AD482" s="35" t="s">
        <v>21</v>
      </c>
      <c r="AE482" s="31">
        <f>INDEX('Saturation Data'!$I$2:$W$236,MATCH(LEFT($AC$1,2)&amp;$H482&amp;$I482,'Saturation Data'!$B$2:$B$236,0),MATCH(AC458,'Saturation Data'!$I$1:$V$1,0))</f>
        <v>1</v>
      </c>
      <c r="AF482" s="32">
        <f>INDEX('UEC Data'!$I$2:$W$236,MATCH(LEFT($AC$1,2)&amp;$H482&amp;$I482,'UEC Data'!$B$2:$B$236,0),MATCH(AC458,'UEC Data'!$I$1:$V$1,0))</f>
        <v>0.24829493801154706</v>
      </c>
      <c r="AG482" s="33">
        <f t="shared" si="45"/>
        <v>0.24829493801154706</v>
      </c>
      <c r="AH482" s="34">
        <f>AG482*AE459</f>
        <v>0.3756320816208763</v>
      </c>
      <c r="AI482" s="21"/>
    </row>
    <row r="483" spans="1:35" outlineLevel="1" x14ac:dyDescent="0.25">
      <c r="A483" s="30" t="s">
        <v>18</v>
      </c>
      <c r="B483" s="35" t="s">
        <v>22</v>
      </c>
      <c r="C483" s="31">
        <f>INDEX('Saturation Data'!$I$2:$W$236,MATCH(LEFT($A$1,2)&amp;$H483&amp;$I483,'Saturation Data'!$B$2:$B$236,0),MATCH(A458,'Saturation Data'!$I$1:$V$1,0))</f>
        <v>1</v>
      </c>
      <c r="D483" s="32">
        <f>INDEX('UEC Data'!$I$2:$W$236,MATCH(LEFT($A$1,2)&amp;$H483&amp;$I483,'UEC Data'!$B$2:$B$236,0),MATCH(A458,'UEC Data'!$I$1:$V$1,0))</f>
        <v>1.668391880185303</v>
      </c>
      <c r="E483" s="33">
        <f t="shared" si="41"/>
        <v>1.668391880185303</v>
      </c>
      <c r="F483" s="34">
        <f>E483*C459</f>
        <v>78.342468496678023</v>
      </c>
      <c r="G483" s="21"/>
      <c r="H483" s="30" t="s">
        <v>18</v>
      </c>
      <c r="I483" s="35" t="s">
        <v>22</v>
      </c>
      <c r="J483" s="31">
        <f>INDEX('Saturation Data'!$I$2:$W$236,MATCH(LEFT($H$1,2)&amp;$H483&amp;$I483,'Saturation Data'!$B$2:$B$236,0),MATCH(H458,'Saturation Data'!$I$1:$V$1,0))</f>
        <v>1</v>
      </c>
      <c r="K483" s="32">
        <f>INDEX('UEC Data'!$I$2:$W$236,MATCH(LEFT($H$1,2)&amp;$H483&amp;$I483,'UEC Data'!$B$2:$B$236,0),MATCH(H458,'UEC Data'!$I$1:$V$1,0))</f>
        <v>1.5480169682220828</v>
      </c>
      <c r="L483" s="33">
        <f t="shared" si="42"/>
        <v>1.5480169682220828</v>
      </c>
      <c r="M483" s="34">
        <f>L483*J459</f>
        <v>9.7097637747002743</v>
      </c>
      <c r="N483" s="21"/>
      <c r="O483" s="30" t="s">
        <v>18</v>
      </c>
      <c r="P483" s="35" t="s">
        <v>22</v>
      </c>
      <c r="Q483" s="31">
        <f>INDEX('Saturation Data'!$I$2:$W$236,MATCH(LEFT($O$1,2)&amp;$H483&amp;$I483,'Saturation Data'!$B$2:$B$236,0),MATCH(O458,'Saturation Data'!$I$1:$V$1,0))</f>
        <v>1</v>
      </c>
      <c r="R483" s="32">
        <f>INDEX('UEC Data'!$I$2:$W$236,MATCH(LEFT($O$1,2)&amp;$H483&amp;$I483,'UEC Data'!$B$2:$B$236,0),MATCH(O458,'UEC Data'!$I$1:$V$1,0))</f>
        <v>1.7586730641577184</v>
      </c>
      <c r="S483" s="33">
        <f t="shared" si="43"/>
        <v>1.7586730641577184</v>
      </c>
      <c r="T483" s="34">
        <f>S483*Q459</f>
        <v>13.7641063011366</v>
      </c>
      <c r="U483" s="21"/>
      <c r="V483" s="30" t="s">
        <v>18</v>
      </c>
      <c r="W483" s="35" t="s">
        <v>22</v>
      </c>
      <c r="X483" s="31">
        <f>INDEX('Saturation Data'!$I$2:$W$236,MATCH(LEFT($V$1,2)&amp;$H483&amp;$I483,'Saturation Data'!$B$2:$B$236,0),MATCH(V458,'Saturation Data'!$I$1:$V$1,0))</f>
        <v>1</v>
      </c>
      <c r="Y483" s="32">
        <f>INDEX('UEC Data'!$I$2:$W$236,MATCH(LEFT($V$1,2)&amp;$H483&amp;$I483,'UEC Data'!$B$2:$B$236,0),MATCH(V458,'UEC Data'!$I$1:$V$1,0))</f>
        <v>1.668391880185303</v>
      </c>
      <c r="Z483" s="33">
        <f t="shared" si="44"/>
        <v>1.668391880185303</v>
      </c>
      <c r="AA483" s="34">
        <f>Z483*X459</f>
        <v>5.8017426891426167</v>
      </c>
      <c r="AB483" s="21"/>
      <c r="AC483" s="30" t="s">
        <v>18</v>
      </c>
      <c r="AD483" s="35" t="s">
        <v>22</v>
      </c>
      <c r="AE483" s="31">
        <f>INDEX('Saturation Data'!$I$2:$W$236,MATCH(LEFT($AC$1,2)&amp;$H483&amp;$I483,'Saturation Data'!$B$2:$B$236,0),MATCH(AC458,'Saturation Data'!$I$1:$V$1,0))</f>
        <v>1</v>
      </c>
      <c r="AF483" s="32">
        <f>INDEX('UEC Data'!$I$2:$W$236,MATCH(LEFT($AC$1,2)&amp;$H483&amp;$I483,'UEC Data'!$B$2:$B$236,0),MATCH(AC458,'UEC Data'!$I$1:$V$1,0))</f>
        <v>1.5480169682220828</v>
      </c>
      <c r="AG483" s="33">
        <f t="shared" si="45"/>
        <v>1.5480169682220828</v>
      </c>
      <c r="AH483" s="34">
        <f>AG483*AE459</f>
        <v>2.3419117635441151</v>
      </c>
      <c r="AI483" s="21"/>
    </row>
    <row r="484" spans="1:35" outlineLevel="1" x14ac:dyDescent="0.25">
      <c r="A484" s="30" t="s">
        <v>23</v>
      </c>
      <c r="B484" s="35" t="s">
        <v>19</v>
      </c>
      <c r="C484" s="31">
        <f>INDEX('Saturation Data'!$I$2:$W$236,MATCH(LEFT($A$1,2)&amp;$H484&amp;$I484,'Saturation Data'!$B$2:$B$236,0),MATCH(A458,'Saturation Data'!$I$1:$V$1,0))</f>
        <v>1</v>
      </c>
      <c r="D484" s="32">
        <f>INDEX('UEC Data'!$I$2:$W$236,MATCH(LEFT($A$1,2)&amp;$H484&amp;$I484,'UEC Data'!$B$2:$B$236,0),MATCH(A458,'UEC Data'!$I$1:$V$1,0))</f>
        <v>5.8320952163909999E-2</v>
      </c>
      <c r="E484" s="33">
        <f t="shared" si="41"/>
        <v>5.8320952163909999E-2</v>
      </c>
      <c r="F484" s="34">
        <f>E484*C459</f>
        <v>2.7385696441353575</v>
      </c>
      <c r="G484" s="21"/>
      <c r="H484" s="30" t="s">
        <v>23</v>
      </c>
      <c r="I484" s="35" t="s">
        <v>19</v>
      </c>
      <c r="J484" s="31">
        <f>INDEX('Saturation Data'!$I$2:$W$236,MATCH(LEFT($H$1,2)&amp;$H484&amp;$I484,'Saturation Data'!$B$2:$B$236,0),MATCH(H458,'Saturation Data'!$I$1:$V$1,0))</f>
        <v>1</v>
      </c>
      <c r="K484" s="32">
        <f>INDEX('UEC Data'!$I$2:$W$236,MATCH(LEFT($H$1,2)&amp;$H484&amp;$I484,'UEC Data'!$B$2:$B$236,0),MATCH(H458,'UEC Data'!$I$1:$V$1,0))</f>
        <v>5.4113080161103243E-2</v>
      </c>
      <c r="L484" s="33">
        <f t="shared" si="42"/>
        <v>5.4113080161103243E-2</v>
      </c>
      <c r="M484" s="34">
        <f>L484*J459</f>
        <v>0.33941825979413515</v>
      </c>
      <c r="N484" s="21"/>
      <c r="O484" s="30" t="s">
        <v>23</v>
      </c>
      <c r="P484" s="35" t="s">
        <v>19</v>
      </c>
      <c r="Q484" s="31">
        <f>INDEX('Saturation Data'!$I$2:$W$236,MATCH(LEFT($O$1,2)&amp;$H484&amp;$I484,'Saturation Data'!$B$2:$B$236,0),MATCH(O458,'Saturation Data'!$I$1:$V$1,0))</f>
        <v>1</v>
      </c>
      <c r="R484" s="32">
        <f>INDEX('UEC Data'!$I$2:$W$236,MATCH(LEFT($O$1,2)&amp;$H484&amp;$I484,'UEC Data'!$B$2:$B$236,0),MATCH(O458,'UEC Data'!$I$1:$V$1,0))</f>
        <v>6.1476856166015066E-2</v>
      </c>
      <c r="S484" s="33">
        <f t="shared" si="43"/>
        <v>6.1476856166015066E-2</v>
      </c>
      <c r="T484" s="34">
        <f>S484*Q459</f>
        <v>0.48114342601475768</v>
      </c>
      <c r="U484" s="21"/>
      <c r="V484" s="30" t="s">
        <v>23</v>
      </c>
      <c r="W484" s="35" t="s">
        <v>19</v>
      </c>
      <c r="X484" s="31">
        <f>INDEX('Saturation Data'!$I$2:$W$236,MATCH(LEFT($V$1,2)&amp;$H484&amp;$I484,'Saturation Data'!$B$2:$B$236,0),MATCH(V458,'Saturation Data'!$I$1:$V$1,0))</f>
        <v>1</v>
      </c>
      <c r="Y484" s="32">
        <f>INDEX('UEC Data'!$I$2:$W$236,MATCH(LEFT($V$1,2)&amp;$H484&amp;$I484,'UEC Data'!$B$2:$B$236,0),MATCH(V458,'UEC Data'!$I$1:$V$1,0))</f>
        <v>5.8320952163909999E-2</v>
      </c>
      <c r="Z484" s="33">
        <f t="shared" si="44"/>
        <v>5.8320952163909999E-2</v>
      </c>
      <c r="AA484" s="34">
        <f>Z484*X459</f>
        <v>0.20280796248134469</v>
      </c>
      <c r="AB484" s="21"/>
      <c r="AC484" s="30" t="s">
        <v>23</v>
      </c>
      <c r="AD484" s="35" t="s">
        <v>19</v>
      </c>
      <c r="AE484" s="31">
        <f>INDEX('Saturation Data'!$I$2:$W$236,MATCH(LEFT($AC$1,2)&amp;$H484&amp;$I484,'Saturation Data'!$B$2:$B$236,0),MATCH(AC458,'Saturation Data'!$I$1:$V$1,0))</f>
        <v>1</v>
      </c>
      <c r="AF484" s="32">
        <f>INDEX('UEC Data'!$I$2:$W$236,MATCH(LEFT($AC$1,2)&amp;$H484&amp;$I484,'UEC Data'!$B$2:$B$236,0),MATCH(AC458,'UEC Data'!$I$1:$V$1,0))</f>
        <v>5.4113080161103243E-2</v>
      </c>
      <c r="AG484" s="33">
        <f t="shared" si="45"/>
        <v>5.4113080161103243E-2</v>
      </c>
      <c r="AH484" s="34">
        <f>AG484*AE459</f>
        <v>8.1864773831544072E-2</v>
      </c>
      <c r="AI484" s="21"/>
    </row>
    <row r="485" spans="1:35" outlineLevel="1" x14ac:dyDescent="0.25">
      <c r="A485" s="30" t="s">
        <v>23</v>
      </c>
      <c r="B485" s="35" t="s">
        <v>24</v>
      </c>
      <c r="C485" s="31">
        <f>INDEX('Saturation Data'!$I$2:$W$236,MATCH(LEFT($A$1,2)&amp;$H485&amp;$I485,'Saturation Data'!$B$2:$B$236,0),MATCH(A458,'Saturation Data'!$I$1:$V$1,0))</f>
        <v>1</v>
      </c>
      <c r="D485" s="32">
        <f>INDEX('UEC Data'!$I$2:$W$236,MATCH(LEFT($A$1,2)&amp;$H485&amp;$I485,'UEC Data'!$B$2:$B$236,0),MATCH(A458,'UEC Data'!$I$1:$V$1,0))</f>
        <v>2.9314950217101642E-3</v>
      </c>
      <c r="E485" s="33">
        <f t="shared" si="41"/>
        <v>2.9314950217101642E-3</v>
      </c>
      <c r="F485" s="34">
        <f>E485*C459</f>
        <v>0.13765384446787726</v>
      </c>
      <c r="G485" s="21"/>
      <c r="H485" s="30" t="s">
        <v>23</v>
      </c>
      <c r="I485" s="35" t="s">
        <v>24</v>
      </c>
      <c r="J485" s="31">
        <f>INDEX('Saturation Data'!$I$2:$W$236,MATCH(LEFT($H$1,2)&amp;$H485&amp;$I485,'Saturation Data'!$B$2:$B$236,0),MATCH(H458,'Saturation Data'!$I$1:$V$1,0))</f>
        <v>1</v>
      </c>
      <c r="K485" s="32">
        <f>INDEX('UEC Data'!$I$2:$W$236,MATCH(LEFT($H$1,2)&amp;$H485&amp;$I485,'UEC Data'!$B$2:$B$236,0),MATCH(H458,'UEC Data'!$I$1:$V$1,0))</f>
        <v>2.7199868866311402E-3</v>
      </c>
      <c r="L485" s="33">
        <f t="shared" si="42"/>
        <v>2.7199868866311402E-3</v>
      </c>
      <c r="M485" s="34">
        <f>L485*J459</f>
        <v>1.7060814371953264E-2</v>
      </c>
      <c r="N485" s="21"/>
      <c r="O485" s="30" t="s">
        <v>23</v>
      </c>
      <c r="P485" s="35" t="s">
        <v>24</v>
      </c>
      <c r="Q485" s="31">
        <f>INDEX('Saturation Data'!$I$2:$W$236,MATCH(LEFT($O$1,2)&amp;$H485&amp;$I485,'Saturation Data'!$B$2:$B$236,0),MATCH(O458,'Saturation Data'!$I$1:$V$1,0))</f>
        <v>1</v>
      </c>
      <c r="R485" s="32">
        <f>INDEX('UEC Data'!$I$2:$W$236,MATCH(LEFT($O$1,2)&amp;$H485&amp;$I485,'UEC Data'!$B$2:$B$236,0),MATCH(O458,'UEC Data'!$I$1:$V$1,0))</f>
        <v>3.0901261230194313E-3</v>
      </c>
      <c r="S485" s="33">
        <f t="shared" si="43"/>
        <v>3.0901261230194313E-3</v>
      </c>
      <c r="T485" s="34">
        <f>S485*Q459</f>
        <v>2.4184611289039568E-2</v>
      </c>
      <c r="U485" s="21"/>
      <c r="V485" s="30" t="s">
        <v>23</v>
      </c>
      <c r="W485" s="35" t="s">
        <v>24</v>
      </c>
      <c r="X485" s="31">
        <f>INDEX('Saturation Data'!$I$2:$W$236,MATCH(LEFT($V$1,2)&amp;$H485&amp;$I485,'Saturation Data'!$B$2:$B$236,0),MATCH(V458,'Saturation Data'!$I$1:$V$1,0))</f>
        <v>1</v>
      </c>
      <c r="Y485" s="32">
        <f>INDEX('UEC Data'!$I$2:$W$236,MATCH(LEFT($V$1,2)&amp;$H485&amp;$I485,'UEC Data'!$B$2:$B$236,0),MATCH(V458,'UEC Data'!$I$1:$V$1,0))</f>
        <v>2.9314950217101642E-3</v>
      </c>
      <c r="Z485" s="33">
        <f t="shared" si="44"/>
        <v>2.9314950217101642E-3</v>
      </c>
      <c r="AA485" s="34">
        <f>Z485*X459</f>
        <v>1.0194115670579696E-2</v>
      </c>
      <c r="AB485" s="21"/>
      <c r="AC485" s="30" t="s">
        <v>23</v>
      </c>
      <c r="AD485" s="35" t="s">
        <v>24</v>
      </c>
      <c r="AE485" s="31">
        <f>INDEX('Saturation Data'!$I$2:$W$236,MATCH(LEFT($AC$1,2)&amp;$H485&amp;$I485,'Saturation Data'!$B$2:$B$236,0),MATCH(AC458,'Saturation Data'!$I$1:$V$1,0))</f>
        <v>1</v>
      </c>
      <c r="AF485" s="32">
        <f>INDEX('UEC Data'!$I$2:$W$236,MATCH(LEFT($AC$1,2)&amp;$H485&amp;$I485,'UEC Data'!$B$2:$B$236,0),MATCH(AC458,'UEC Data'!$I$1:$V$1,0))</f>
        <v>2.7199868866311402E-3</v>
      </c>
      <c r="AG485" s="33">
        <f t="shared" si="45"/>
        <v>2.7199868866311402E-3</v>
      </c>
      <c r="AH485" s="34">
        <f>AG485*AE459</f>
        <v>4.1149221340921029E-3</v>
      </c>
      <c r="AI485" s="21"/>
    </row>
    <row r="486" spans="1:35" outlineLevel="1" x14ac:dyDescent="0.25">
      <c r="A486" s="30" t="s">
        <v>23</v>
      </c>
      <c r="B486" s="35" t="s">
        <v>22</v>
      </c>
      <c r="C486" s="31">
        <f>INDEX('Saturation Data'!$I$2:$W$236,MATCH(LEFT($A$1,2)&amp;$H486&amp;$I486,'Saturation Data'!$B$2:$B$236,0),MATCH(A458,'Saturation Data'!$I$1:$V$1,0))</f>
        <v>1</v>
      </c>
      <c r="D486" s="32">
        <f>INDEX('UEC Data'!$I$2:$W$236,MATCH(LEFT($A$1,2)&amp;$H486&amp;$I486,'UEC Data'!$B$2:$B$236,0),MATCH(A458,'UEC Data'!$I$1:$V$1,0))</f>
        <v>0.11228928314559913</v>
      </c>
      <c r="E486" s="33">
        <f t="shared" si="41"/>
        <v>0.11228928314559913</v>
      </c>
      <c r="F486" s="34">
        <f>E486*C459</f>
        <v>5.272753800726723</v>
      </c>
      <c r="G486" s="21"/>
      <c r="H486" s="30" t="s">
        <v>23</v>
      </c>
      <c r="I486" s="35" t="s">
        <v>22</v>
      </c>
      <c r="J486" s="31">
        <f>INDEX('Saturation Data'!$I$2:$W$236,MATCH(LEFT($H$1,2)&amp;$H486&amp;$I486,'Saturation Data'!$B$2:$B$236,0),MATCH(H458,'Saturation Data'!$I$1:$V$1,0))</f>
        <v>1</v>
      </c>
      <c r="K486" s="32">
        <f>INDEX('UEC Data'!$I$2:$W$236,MATCH(LEFT($H$1,2)&amp;$H486&amp;$I486,'UEC Data'!$B$2:$B$236,0),MATCH(H458,'UEC Data'!$I$1:$V$1,0))</f>
        <v>0.10418758190046762</v>
      </c>
      <c r="L486" s="33">
        <f t="shared" si="42"/>
        <v>0.10418758190046762</v>
      </c>
      <c r="M486" s="34">
        <f>L486*J459</f>
        <v>0.65350498688180159</v>
      </c>
      <c r="N486" s="21"/>
      <c r="O486" s="30" t="s">
        <v>23</v>
      </c>
      <c r="P486" s="35" t="s">
        <v>22</v>
      </c>
      <c r="Q486" s="31">
        <f>INDEX('Saturation Data'!$I$2:$W$236,MATCH(LEFT($O$1,2)&amp;$H486&amp;$I486,'Saturation Data'!$B$2:$B$236,0),MATCH(O458,'Saturation Data'!$I$1:$V$1,0))</f>
        <v>1</v>
      </c>
      <c r="R486" s="32">
        <f>INDEX('UEC Data'!$I$2:$W$236,MATCH(LEFT($O$1,2)&amp;$H486&amp;$I486,'UEC Data'!$B$2:$B$236,0),MATCH(O458,'UEC Data'!$I$1:$V$1,0))</f>
        <v>0.1183655590794478</v>
      </c>
      <c r="S486" s="33">
        <f t="shared" si="43"/>
        <v>0.1183655590794478</v>
      </c>
      <c r="T486" s="34">
        <f>S486*Q459</f>
        <v>0.9263780578474119</v>
      </c>
      <c r="U486" s="21"/>
      <c r="V486" s="30" t="s">
        <v>23</v>
      </c>
      <c r="W486" s="35" t="s">
        <v>22</v>
      </c>
      <c r="X486" s="31">
        <f>INDEX('Saturation Data'!$I$2:$W$236,MATCH(LEFT($V$1,2)&amp;$H486&amp;$I486,'Saturation Data'!$B$2:$B$236,0),MATCH(V458,'Saturation Data'!$I$1:$V$1,0))</f>
        <v>1</v>
      </c>
      <c r="Y486" s="32">
        <f>INDEX('UEC Data'!$I$2:$W$236,MATCH(LEFT($V$1,2)&amp;$H486&amp;$I486,'UEC Data'!$B$2:$B$236,0),MATCH(V458,'UEC Data'!$I$1:$V$1,0))</f>
        <v>0.11228928314559913</v>
      </c>
      <c r="Z486" s="33">
        <f t="shared" si="44"/>
        <v>0.11228928314559913</v>
      </c>
      <c r="AA486" s="34">
        <f>Z486*X459</f>
        <v>0.39047991979359659</v>
      </c>
      <c r="AB486" s="21"/>
      <c r="AC486" s="30" t="s">
        <v>23</v>
      </c>
      <c r="AD486" s="35" t="s">
        <v>22</v>
      </c>
      <c r="AE486" s="31">
        <f>INDEX('Saturation Data'!$I$2:$W$236,MATCH(LEFT($AC$1,2)&amp;$H486&amp;$I486,'Saturation Data'!$B$2:$B$236,0),MATCH(AC458,'Saturation Data'!$I$1:$V$1,0))</f>
        <v>1</v>
      </c>
      <c r="AF486" s="32">
        <f>INDEX('UEC Data'!$I$2:$W$236,MATCH(LEFT($AC$1,2)&amp;$H486&amp;$I486,'UEC Data'!$B$2:$B$236,0),MATCH(AC458,'UEC Data'!$I$1:$V$1,0))</f>
        <v>0.10418758190046762</v>
      </c>
      <c r="AG486" s="33">
        <f t="shared" si="45"/>
        <v>0.10418758190046762</v>
      </c>
      <c r="AH486" s="34">
        <f>AG486*AE459</f>
        <v>0.15761979918615232</v>
      </c>
      <c r="AI486" s="21"/>
    </row>
    <row r="487" spans="1:35" outlineLevel="1" x14ac:dyDescent="0.25">
      <c r="A487" s="30" t="s">
        <v>25</v>
      </c>
      <c r="B487" s="35" t="s">
        <v>26</v>
      </c>
      <c r="C487" s="31">
        <f>INDEX('Saturation Data'!$I$2:$W$236,MATCH(LEFT($A$1,2)&amp;$H487&amp;$I487,'Saturation Data'!$B$2:$B$236,0),MATCH(A458,'Saturation Data'!$I$1:$V$1,0))</f>
        <v>0.19</v>
      </c>
      <c r="D487" s="32">
        <f>INDEX('UEC Data'!$I$2:$W$236,MATCH(LEFT($A$1,2)&amp;$H487&amp;$I487,'UEC Data'!$B$2:$B$236,0),MATCH(A458,'UEC Data'!$I$1:$V$1,0))</f>
        <v>8.5001900688999751E-2</v>
      </c>
      <c r="E487" s="33">
        <f t="shared" si="41"/>
        <v>1.6150361130909952E-2</v>
      </c>
      <c r="F487" s="34">
        <f>E487*C459</f>
        <v>0.75837048425802567</v>
      </c>
      <c r="G487" s="21"/>
      <c r="H487" s="30" t="s">
        <v>25</v>
      </c>
      <c r="I487" s="35" t="s">
        <v>26</v>
      </c>
      <c r="J487" s="31">
        <f>INDEX('Saturation Data'!$I$2:$W$236,MATCH(LEFT($H$1,2)&amp;$H487&amp;$I487,'Saturation Data'!$B$2:$B$236,0),MATCH(H458,'Saturation Data'!$I$1:$V$1,0))</f>
        <v>0.19</v>
      </c>
      <c r="K487" s="32">
        <f>INDEX('UEC Data'!$I$2:$W$236,MATCH(LEFT($H$1,2)&amp;$H487&amp;$I487,'UEC Data'!$B$2:$B$236,0),MATCH(H458,'UEC Data'!$I$1:$V$1,0))</f>
        <v>7.5193989071038247E-2</v>
      </c>
      <c r="L487" s="33">
        <f t="shared" si="42"/>
        <v>1.4286857923497267E-2</v>
      </c>
      <c r="M487" s="34">
        <f>L487*J459</f>
        <v>8.9612722836744707E-2</v>
      </c>
      <c r="N487" s="21"/>
      <c r="O487" s="30" t="s">
        <v>25</v>
      </c>
      <c r="P487" s="35" t="s">
        <v>26</v>
      </c>
      <c r="Q487" s="31">
        <f>INDEX('Saturation Data'!$I$2:$W$236,MATCH(LEFT($O$1,2)&amp;$H487&amp;$I487,'Saturation Data'!$B$2:$B$236,0),MATCH(O458,'Saturation Data'!$I$1:$V$1,0))</f>
        <v>0.19</v>
      </c>
      <c r="R487" s="32">
        <f>INDEX('UEC Data'!$I$2:$W$236,MATCH(LEFT($O$1,2)&amp;$H487&amp;$I487,'UEC Data'!$B$2:$B$236,0),MATCH(O458,'UEC Data'!$I$1:$V$1,0))</f>
        <v>8.5001900688999751E-2</v>
      </c>
      <c r="S487" s="33">
        <f t="shared" si="43"/>
        <v>1.6150361130909952E-2</v>
      </c>
      <c r="T487" s="34">
        <f>S487*Q459</f>
        <v>0.1263994382685637</v>
      </c>
      <c r="U487" s="21"/>
      <c r="V487" s="30" t="s">
        <v>25</v>
      </c>
      <c r="W487" s="35" t="s">
        <v>26</v>
      </c>
      <c r="X487" s="31">
        <f>INDEX('Saturation Data'!$I$2:$W$236,MATCH(LEFT($V$1,2)&amp;$H487&amp;$I487,'Saturation Data'!$B$2:$B$236,0),MATCH(V458,'Saturation Data'!$I$1:$V$1,0))</f>
        <v>0.19</v>
      </c>
      <c r="Y487" s="32">
        <f>INDEX('UEC Data'!$I$2:$W$236,MATCH(LEFT($V$1,2)&amp;$H487&amp;$I487,'UEC Data'!$B$2:$B$236,0),MATCH(V458,'UEC Data'!$I$1:$V$1,0))</f>
        <v>6.8001520551199804E-2</v>
      </c>
      <c r="Z487" s="33">
        <f t="shared" si="44"/>
        <v>1.2920288904727963E-2</v>
      </c>
      <c r="AA487" s="34">
        <f>Z487*X459</f>
        <v>4.4929607117417961E-2</v>
      </c>
      <c r="AB487" s="21"/>
      <c r="AC487" s="30" t="s">
        <v>25</v>
      </c>
      <c r="AD487" s="35" t="s">
        <v>26</v>
      </c>
      <c r="AE487" s="31">
        <f>INDEX('Saturation Data'!$I$2:$W$236,MATCH(LEFT($AC$1,2)&amp;$H487&amp;$I487,'Saturation Data'!$B$2:$B$236,0),MATCH(AC458,'Saturation Data'!$I$1:$V$1,0))</f>
        <v>0.19</v>
      </c>
      <c r="AF487" s="32">
        <f>INDEX('UEC Data'!$I$2:$W$236,MATCH(LEFT($AC$1,2)&amp;$H487&amp;$I487,'UEC Data'!$B$2:$B$236,0),MATCH(AC458,'UEC Data'!$I$1:$V$1,0))</f>
        <v>7.5193989071038206E-2</v>
      </c>
      <c r="AG487" s="33">
        <f t="shared" si="45"/>
        <v>1.428685792349726E-2</v>
      </c>
      <c r="AH487" s="34">
        <f>AG487*AE459</f>
        <v>2.1613820340450961E-2</v>
      </c>
      <c r="AI487" s="21"/>
    </row>
    <row r="488" spans="1:35" outlineLevel="1" x14ac:dyDescent="0.25">
      <c r="A488" s="30" t="s">
        <v>25</v>
      </c>
      <c r="B488" s="35" t="s">
        <v>27</v>
      </c>
      <c r="C488" s="31">
        <f>INDEX('Saturation Data'!$I$2:$W$236,MATCH(LEFT($A$1,2)&amp;$H488&amp;$I488,'Saturation Data'!$B$2:$B$236,0),MATCH(A458,'Saturation Data'!$I$1:$V$1,0))</f>
        <v>0.33</v>
      </c>
      <c r="D488" s="32">
        <f>INDEX('UEC Data'!$I$2:$W$236,MATCH(LEFT($A$1,2)&amp;$H488&amp;$I488,'UEC Data'!$B$2:$B$236,0),MATCH(A458,'UEC Data'!$I$1:$V$1,0))</f>
        <v>0.20498667905563345</v>
      </c>
      <c r="E488" s="33">
        <f t="shared" si="41"/>
        <v>6.764560408835904E-2</v>
      </c>
      <c r="F488" s="34">
        <f>E488*C459</f>
        <v>3.176426156331102</v>
      </c>
      <c r="G488" s="21"/>
      <c r="H488" s="30" t="s">
        <v>25</v>
      </c>
      <c r="I488" s="35" t="s">
        <v>27</v>
      </c>
      <c r="J488" s="31">
        <f>INDEX('Saturation Data'!$I$2:$W$236,MATCH(LEFT($H$1,2)&amp;$H488&amp;$I488,'Saturation Data'!$B$2:$B$236,0),MATCH(H458,'Saturation Data'!$I$1:$V$1,0))</f>
        <v>0.33</v>
      </c>
      <c r="K488" s="32">
        <f>INDEX('UEC Data'!$I$2:$W$236,MATCH(LEFT($H$1,2)&amp;$H488&amp;$I488,'UEC Data'!$B$2:$B$236,0),MATCH(H458,'UEC Data'!$I$1:$V$1,0))</f>
        <v>0.16636180727874275</v>
      </c>
      <c r="L488" s="33">
        <f t="shared" si="42"/>
        <v>5.4899396401985108E-2</v>
      </c>
      <c r="M488" s="34">
        <f>L488*J459</f>
        <v>0.34435034071308146</v>
      </c>
      <c r="N488" s="21"/>
      <c r="O488" s="30" t="s">
        <v>25</v>
      </c>
      <c r="P488" s="35" t="s">
        <v>27</v>
      </c>
      <c r="Q488" s="31">
        <f>INDEX('Saturation Data'!$I$2:$W$236,MATCH(LEFT($O$1,2)&amp;$H488&amp;$I488,'Saturation Data'!$B$2:$B$236,0),MATCH(O458,'Saturation Data'!$I$1:$V$1,0))</f>
        <v>0.33</v>
      </c>
      <c r="R488" s="32">
        <f>INDEX('UEC Data'!$I$2:$W$236,MATCH(LEFT($O$1,2)&amp;$H488&amp;$I488,'UEC Data'!$B$2:$B$236,0),MATCH(O458,'UEC Data'!$I$1:$V$1,0))</f>
        <v>0.20498667905563345</v>
      </c>
      <c r="S488" s="33">
        <f t="shared" si="43"/>
        <v>6.764560408835904E-2</v>
      </c>
      <c r="T488" s="34">
        <f>S488*Q459</f>
        <v>0.52942261097442656</v>
      </c>
      <c r="U488" s="21"/>
      <c r="V488" s="30" t="s">
        <v>25</v>
      </c>
      <c r="W488" s="35" t="s">
        <v>27</v>
      </c>
      <c r="X488" s="31">
        <f>INDEX('Saturation Data'!$I$2:$W$236,MATCH(LEFT($V$1,2)&amp;$H488&amp;$I488,'Saturation Data'!$B$2:$B$236,0),MATCH(V458,'Saturation Data'!$I$1:$V$1,0))</f>
        <v>0.33</v>
      </c>
      <c r="Y488" s="32">
        <f>INDEX('UEC Data'!$I$2:$W$236,MATCH(LEFT($V$1,2)&amp;$H488&amp;$I488,'UEC Data'!$B$2:$B$236,0),MATCH(V458,'UEC Data'!$I$1:$V$1,0))</f>
        <v>0.20686729079008878</v>
      </c>
      <c r="Z488" s="33">
        <f t="shared" si="44"/>
        <v>6.8266205960729298E-2</v>
      </c>
      <c r="AA488" s="34">
        <f>Z488*X459</f>
        <v>0.23739204562909755</v>
      </c>
      <c r="AB488" s="21"/>
      <c r="AC488" s="30" t="s">
        <v>25</v>
      </c>
      <c r="AD488" s="35" t="s">
        <v>27</v>
      </c>
      <c r="AE488" s="31">
        <f>INDEX('Saturation Data'!$I$2:$W$236,MATCH(LEFT($AC$1,2)&amp;$H488&amp;$I488,'Saturation Data'!$B$2:$B$236,0),MATCH(AC458,'Saturation Data'!$I$1:$V$1,0))</f>
        <v>0.33</v>
      </c>
      <c r="AF488" s="32">
        <f>INDEX('UEC Data'!$I$2:$W$236,MATCH(LEFT($AC$1,2)&amp;$H488&amp;$I488,'UEC Data'!$B$2:$B$236,0),MATCH(AC458,'UEC Data'!$I$1:$V$1,0))</f>
        <v>0.16985948717948718</v>
      </c>
      <c r="AG488" s="33">
        <f t="shared" si="45"/>
        <v>5.6053630769230769E-2</v>
      </c>
      <c r="AH488" s="34">
        <f>AG488*AE459</f>
        <v>8.480052866512712E-2</v>
      </c>
      <c r="AI488" s="21"/>
    </row>
    <row r="489" spans="1:35" outlineLevel="1" x14ac:dyDescent="0.25">
      <c r="A489" s="30" t="s">
        <v>25</v>
      </c>
      <c r="B489" s="35" t="s">
        <v>28</v>
      </c>
      <c r="C489" s="31">
        <f>INDEX('Saturation Data'!$I$2:$W$236,MATCH(LEFT($A$1,2)&amp;$H489&amp;$I489,'Saturation Data'!$B$2:$B$236,0),MATCH(A458,'Saturation Data'!$I$1:$V$1,0))</f>
        <v>0.65700000000000003</v>
      </c>
      <c r="D489" s="32">
        <f>INDEX('UEC Data'!$I$2:$W$236,MATCH(LEFT($A$1,2)&amp;$H489&amp;$I489,'UEC Data'!$B$2:$B$236,0),MATCH(A458,'UEC Data'!$I$1:$V$1,0))</f>
        <v>6.1404347826086954E-2</v>
      </c>
      <c r="E489" s="33">
        <f t="shared" si="41"/>
        <v>4.0342656521739129E-2</v>
      </c>
      <c r="F489" s="34">
        <f>E489*C459</f>
        <v>1.8943650680412198</v>
      </c>
      <c r="G489" s="21"/>
      <c r="H489" s="30" t="s">
        <v>25</v>
      </c>
      <c r="I489" s="35" t="s">
        <v>28</v>
      </c>
      <c r="J489" s="31">
        <f>INDEX('Saturation Data'!$I$2:$W$236,MATCH(LEFT($H$1,2)&amp;$H489&amp;$I489,'Saturation Data'!$B$2:$B$236,0),MATCH(H458,'Saturation Data'!$I$1:$V$1,0))</f>
        <v>0.65700000000000003</v>
      </c>
      <c r="K489" s="32">
        <f>INDEX('UEC Data'!$I$2:$W$236,MATCH(LEFT($H$1,2)&amp;$H489&amp;$I489,'UEC Data'!$B$2:$B$236,0),MATCH(H458,'UEC Data'!$I$1:$V$1,0))</f>
        <v>5.4319230769230765E-2</v>
      </c>
      <c r="L489" s="33">
        <f t="shared" si="42"/>
        <v>3.5687734615384617E-2</v>
      </c>
      <c r="M489" s="34">
        <f>L489*J459</f>
        <v>0.22384733493429379</v>
      </c>
      <c r="N489" s="21"/>
      <c r="O489" s="30" t="s">
        <v>25</v>
      </c>
      <c r="P489" s="35" t="s">
        <v>28</v>
      </c>
      <c r="Q489" s="31">
        <f>INDEX('Saturation Data'!$I$2:$W$236,MATCH(LEFT($O$1,2)&amp;$H489&amp;$I489,'Saturation Data'!$B$2:$B$236,0),MATCH(O458,'Saturation Data'!$I$1:$V$1,0))</f>
        <v>0.65700000000000003</v>
      </c>
      <c r="R489" s="32">
        <f>INDEX('UEC Data'!$I$2:$W$236,MATCH(LEFT($O$1,2)&amp;$H489&amp;$I489,'UEC Data'!$B$2:$B$236,0),MATCH(O458,'UEC Data'!$I$1:$V$1,0))</f>
        <v>6.1404347826086954E-2</v>
      </c>
      <c r="S489" s="33">
        <f t="shared" si="43"/>
        <v>4.0342656521739129E-2</v>
      </c>
      <c r="T489" s="34">
        <f>S489*Q459</f>
        <v>0.3157383962671878</v>
      </c>
      <c r="U489" s="21"/>
      <c r="V489" s="30" t="s">
        <v>25</v>
      </c>
      <c r="W489" s="35" t="s">
        <v>28</v>
      </c>
      <c r="X489" s="31">
        <f>INDEX('Saturation Data'!$I$2:$W$236,MATCH(LEFT($V$1,2)&amp;$H489&amp;$I489,'Saturation Data'!$B$2:$B$236,0),MATCH(V458,'Saturation Data'!$I$1:$V$1,0))</f>
        <v>0.65700000000000003</v>
      </c>
      <c r="Y489" s="32">
        <f>INDEX('UEC Data'!$I$2:$W$236,MATCH(LEFT($V$1,2)&amp;$H489&amp;$I489,'UEC Data'!$B$2:$B$236,0),MATCH(V458,'UEC Data'!$I$1:$V$1,0))</f>
        <v>4.9123478260869567E-2</v>
      </c>
      <c r="Z489" s="33">
        <f t="shared" si="44"/>
        <v>3.2274125217391307E-2</v>
      </c>
      <c r="AA489" s="34">
        <f>Z489*X459</f>
        <v>0.11223152800748258</v>
      </c>
      <c r="AB489" s="21"/>
      <c r="AC489" s="30" t="s">
        <v>25</v>
      </c>
      <c r="AD489" s="35" t="s">
        <v>28</v>
      </c>
      <c r="AE489" s="31">
        <f>INDEX('Saturation Data'!$I$2:$W$236,MATCH(LEFT($AC$1,2)&amp;$H489&amp;$I489,'Saturation Data'!$B$2:$B$236,0),MATCH(AC458,'Saturation Data'!$I$1:$V$1,0))</f>
        <v>0.65700000000000003</v>
      </c>
      <c r="AF489" s="32">
        <f>INDEX('UEC Data'!$I$2:$W$236,MATCH(LEFT($AC$1,2)&amp;$H489&amp;$I489,'UEC Data'!$B$2:$B$236,0),MATCH(AC458,'UEC Data'!$I$1:$V$1,0))</f>
        <v>5.4319230769230765E-2</v>
      </c>
      <c r="AG489" s="33">
        <f t="shared" si="45"/>
        <v>3.5687734615384617E-2</v>
      </c>
      <c r="AH489" s="34">
        <f>AG489*AE459</f>
        <v>5.399005774852688E-2</v>
      </c>
      <c r="AI489" s="21"/>
    </row>
    <row r="490" spans="1:35" outlineLevel="1" x14ac:dyDescent="0.25">
      <c r="A490" s="30" t="s">
        <v>25</v>
      </c>
      <c r="B490" s="35" t="s">
        <v>29</v>
      </c>
      <c r="C490" s="31">
        <f>INDEX('Saturation Data'!$I$2:$W$236,MATCH(LEFT($A$1,2)&amp;$H490&amp;$I490,'Saturation Data'!$B$2:$B$236,0),MATCH(A458,'Saturation Data'!$I$1:$V$1,0))</f>
        <v>0.219</v>
      </c>
      <c r="D490" s="32">
        <f>INDEX('UEC Data'!$I$2:$W$236,MATCH(LEFT($A$1,2)&amp;$H490&amp;$I490,'UEC Data'!$B$2:$B$236,0),MATCH(A458,'UEC Data'!$I$1:$V$1,0))</f>
        <v>0.17594202898550726</v>
      </c>
      <c r="E490" s="33">
        <f t="shared" si="41"/>
        <v>3.853130434782609E-2</v>
      </c>
      <c r="F490" s="34">
        <f>E490*C459</f>
        <v>1.8093096309424666</v>
      </c>
      <c r="G490" s="21"/>
      <c r="H490" s="30" t="s">
        <v>25</v>
      </c>
      <c r="I490" s="35" t="s">
        <v>29</v>
      </c>
      <c r="J490" s="31">
        <f>INDEX('Saturation Data'!$I$2:$W$236,MATCH(LEFT($H$1,2)&amp;$H490&amp;$I490,'Saturation Data'!$B$2:$B$236,0),MATCH(H458,'Saturation Data'!$I$1:$V$1,0))</f>
        <v>0.65700000000000003</v>
      </c>
      <c r="K490" s="32">
        <f>INDEX('UEC Data'!$I$2:$W$236,MATCH(LEFT($H$1,2)&amp;$H490&amp;$I490,'UEC Data'!$B$2:$B$236,0),MATCH(H458,'UEC Data'!$I$1:$V$1,0))</f>
        <v>0.15564102564102564</v>
      </c>
      <c r="L490" s="33">
        <f t="shared" si="42"/>
        <v>0.10225615384615384</v>
      </c>
      <c r="M490" s="34">
        <f>L490*J459</f>
        <v>0.64139031983344574</v>
      </c>
      <c r="N490" s="21"/>
      <c r="O490" s="30" t="s">
        <v>25</v>
      </c>
      <c r="P490" s="35" t="s">
        <v>29</v>
      </c>
      <c r="Q490" s="31">
        <f>INDEX('Saturation Data'!$I$2:$W$236,MATCH(LEFT($O$1,2)&amp;$H490&amp;$I490,'Saturation Data'!$B$2:$B$236,0),MATCH(O458,'Saturation Data'!$I$1:$V$1,0))</f>
        <v>0.219</v>
      </c>
      <c r="R490" s="32">
        <f>INDEX('UEC Data'!$I$2:$W$236,MATCH(LEFT($O$1,2)&amp;$H490&amp;$I490,'UEC Data'!$B$2:$B$236,0),MATCH(O458,'UEC Data'!$I$1:$V$1,0))</f>
        <v>0.17594202898550726</v>
      </c>
      <c r="S490" s="33">
        <f t="shared" si="43"/>
        <v>3.853130434782609E-2</v>
      </c>
      <c r="T490" s="34">
        <f>S490*Q459</f>
        <v>0.30156200135977251</v>
      </c>
      <c r="U490" s="21"/>
      <c r="V490" s="30" t="s">
        <v>25</v>
      </c>
      <c r="W490" s="35" t="s">
        <v>29</v>
      </c>
      <c r="X490" s="31">
        <f>INDEX('Saturation Data'!$I$2:$W$236,MATCH(LEFT($V$1,2)&amp;$H490&amp;$I490,'Saturation Data'!$B$2:$B$236,0),MATCH(V458,'Saturation Data'!$I$1:$V$1,0))</f>
        <v>0.219</v>
      </c>
      <c r="Y490" s="32">
        <f>INDEX('UEC Data'!$I$2:$W$236,MATCH(LEFT($V$1,2)&amp;$H490&amp;$I490,'UEC Data'!$B$2:$B$236,0),MATCH(V458,'UEC Data'!$I$1:$V$1,0))</f>
        <v>0.14075362318840579</v>
      </c>
      <c r="Z490" s="33">
        <f t="shared" si="44"/>
        <v>3.0825043478260868E-2</v>
      </c>
      <c r="AA490" s="34">
        <f>Z490*X459</f>
        <v>0.1071924244936029</v>
      </c>
      <c r="AB490" s="21"/>
      <c r="AC490" s="30" t="s">
        <v>25</v>
      </c>
      <c r="AD490" s="35" t="s">
        <v>29</v>
      </c>
      <c r="AE490" s="31">
        <f>INDEX('Saturation Data'!$I$2:$W$236,MATCH(LEFT($AC$1,2)&amp;$H490&amp;$I490,'Saturation Data'!$B$2:$B$236,0),MATCH(AC458,'Saturation Data'!$I$1:$V$1,0))</f>
        <v>0.65700000000000003</v>
      </c>
      <c r="AF490" s="32">
        <f>INDEX('UEC Data'!$I$2:$W$236,MATCH(LEFT($AC$1,2)&amp;$H490&amp;$I490,'UEC Data'!$B$2:$B$236,0),MATCH(AC458,'UEC Data'!$I$1:$V$1,0))</f>
        <v>0.15564102564102564</v>
      </c>
      <c r="AG490" s="33">
        <f t="shared" si="45"/>
        <v>0.10225615384615384</v>
      </c>
      <c r="AH490" s="34">
        <f>AG490*AE459</f>
        <v>0.15469784537447573</v>
      </c>
      <c r="AI490" s="21"/>
    </row>
    <row r="491" spans="1:35" outlineLevel="1" x14ac:dyDescent="0.25">
      <c r="A491" s="30" t="s">
        <v>25</v>
      </c>
      <c r="B491" s="35" t="s">
        <v>30</v>
      </c>
      <c r="C491" s="31">
        <f>INDEX('Saturation Data'!$I$2:$W$236,MATCH(LEFT($A$1,2)&amp;$H491&amp;$I491,'Saturation Data'!$B$2:$B$236,0),MATCH(A458,'Saturation Data'!$I$1:$V$1,0))</f>
        <v>0.65700000000000003</v>
      </c>
      <c r="D491" s="32">
        <f>INDEX('UEC Data'!$I$2:$W$236,MATCH(LEFT($A$1,2)&amp;$H491&amp;$I491,'UEC Data'!$B$2:$B$236,0),MATCH(A458,'UEC Data'!$I$1:$V$1,0))</f>
        <v>0.31507046917541232</v>
      </c>
      <c r="E491" s="33">
        <f t="shared" si="41"/>
        <v>0.2070012982482459</v>
      </c>
      <c r="F491" s="34">
        <f>E491*C459</f>
        <v>9.7201340280938595</v>
      </c>
      <c r="G491" s="21"/>
      <c r="H491" s="30" t="s">
        <v>25</v>
      </c>
      <c r="I491" s="35" t="s">
        <v>30</v>
      </c>
      <c r="J491" s="31">
        <f>INDEX('Saturation Data'!$I$2:$W$236,MATCH(LEFT($H$1,2)&amp;$H491&amp;$I491,'Saturation Data'!$B$2:$B$236,0),MATCH(H458,'Saturation Data'!$I$1:$V$1,0))</f>
        <v>0.65700000000000003</v>
      </c>
      <c r="K491" s="32">
        <f>INDEX('UEC Data'!$I$2:$W$236,MATCH(LEFT($H$1,2)&amp;$H491&amp;$I491,'UEC Data'!$B$2:$B$236,0),MATCH(H458,'UEC Data'!$I$1:$V$1,0))</f>
        <v>0.26097969981697616</v>
      </c>
      <c r="L491" s="33">
        <f t="shared" si="42"/>
        <v>0.17146366277975333</v>
      </c>
      <c r="M491" s="34">
        <f>L491*J459</f>
        <v>1.0754867005420483</v>
      </c>
      <c r="N491" s="21"/>
      <c r="O491" s="30" t="s">
        <v>25</v>
      </c>
      <c r="P491" s="35" t="s">
        <v>30</v>
      </c>
      <c r="Q491" s="31">
        <f>INDEX('Saturation Data'!$I$2:$W$236,MATCH(LEFT($O$1,2)&amp;$H491&amp;$I491,'Saturation Data'!$B$2:$B$236,0),MATCH(O458,'Saturation Data'!$I$1:$V$1,0))</f>
        <v>0.65700000000000003</v>
      </c>
      <c r="R491" s="32">
        <f>INDEX('UEC Data'!$I$2:$W$236,MATCH(LEFT($O$1,2)&amp;$H491&amp;$I491,'UEC Data'!$B$2:$B$236,0),MATCH(O458,'UEC Data'!$I$1:$V$1,0))</f>
        <v>0.31507046917541232</v>
      </c>
      <c r="S491" s="33">
        <f t="shared" si="43"/>
        <v>0.2070012982482459</v>
      </c>
      <c r="T491" s="34">
        <f>S491*Q459</f>
        <v>1.6200781894198737</v>
      </c>
      <c r="U491" s="21"/>
      <c r="V491" s="30" t="s">
        <v>25</v>
      </c>
      <c r="W491" s="35" t="s">
        <v>30</v>
      </c>
      <c r="X491" s="31">
        <f>INDEX('Saturation Data'!$I$2:$W$236,MATCH(LEFT($V$1,2)&amp;$H491&amp;$I491,'Saturation Data'!$B$2:$B$236,0),MATCH(V458,'Saturation Data'!$I$1:$V$1,0))</f>
        <v>0.65700000000000003</v>
      </c>
      <c r="Y491" s="32">
        <f>INDEX('UEC Data'!$I$2:$W$236,MATCH(LEFT($V$1,2)&amp;$H491&amp;$I491,'UEC Data'!$B$2:$B$236,0),MATCH(V458,'UEC Data'!$I$1:$V$1,0))</f>
        <v>0.34371323910044982</v>
      </c>
      <c r="Z491" s="33">
        <f t="shared" si="44"/>
        <v>0.22581959808899554</v>
      </c>
      <c r="AA491" s="34">
        <f>Z491*X459</f>
        <v>0.78527546066241938</v>
      </c>
      <c r="AB491" s="21"/>
      <c r="AC491" s="30" t="s">
        <v>25</v>
      </c>
      <c r="AD491" s="35" t="s">
        <v>30</v>
      </c>
      <c r="AE491" s="31">
        <f>INDEX('Saturation Data'!$I$2:$W$236,MATCH(LEFT($AC$1,2)&amp;$H491&amp;$I491,'Saturation Data'!$B$2:$B$236,0),MATCH(AC458,'Saturation Data'!$I$1:$V$1,0))</f>
        <v>0.65700000000000003</v>
      </c>
      <c r="AF491" s="32">
        <f>INDEX('UEC Data'!$I$2:$W$236,MATCH(LEFT($AC$1,2)&amp;$H491&amp;$I491,'UEC Data'!$B$2:$B$236,0),MATCH(AC458,'UEC Data'!$I$1:$V$1,0))</f>
        <v>0.22941230769230769</v>
      </c>
      <c r="AG491" s="33">
        <f t="shared" si="45"/>
        <v>0.15072388615384616</v>
      </c>
      <c r="AH491" s="34">
        <f>AG491*AE459</f>
        <v>0.22802207551780304</v>
      </c>
      <c r="AI491" s="21"/>
    </row>
    <row r="492" spans="1:35" outlineLevel="1" x14ac:dyDescent="0.25">
      <c r="A492" s="30" t="s">
        <v>25</v>
      </c>
      <c r="B492" s="35" t="s">
        <v>31</v>
      </c>
      <c r="C492" s="31">
        <f>INDEX('Saturation Data'!$I$2:$W$236,MATCH(LEFT($A$1,2)&amp;$H492&amp;$I492,'Saturation Data'!$B$2:$B$236,0),MATCH(A458,'Saturation Data'!$I$1:$V$1,0))</f>
        <v>0.65700000000000003</v>
      </c>
      <c r="D492" s="32">
        <f>INDEX('UEC Data'!$I$2:$W$236,MATCH(LEFT($A$1,2)&amp;$H492&amp;$I492,'UEC Data'!$B$2:$B$236,0),MATCH(A458,'UEC Data'!$I$1:$V$1,0))</f>
        <v>0.17526142993464913</v>
      </c>
      <c r="E492" s="33">
        <f t="shared" si="41"/>
        <v>0.11514675946706449</v>
      </c>
      <c r="F492" s="34">
        <f>E492*C459</f>
        <v>5.4069319583604907</v>
      </c>
      <c r="G492" s="21"/>
      <c r="H492" s="30" t="s">
        <v>25</v>
      </c>
      <c r="I492" s="35" t="s">
        <v>31</v>
      </c>
      <c r="J492" s="31">
        <f>INDEX('Saturation Data'!$I$2:$W$236,MATCH(LEFT($H$1,2)&amp;$H492&amp;$I492,'Saturation Data'!$B$2:$B$236,0),MATCH(H458,'Saturation Data'!$I$1:$V$1,0))</f>
        <v>0.65700000000000003</v>
      </c>
      <c r="K492" s="32">
        <f>INDEX('UEC Data'!$I$2:$W$236,MATCH(LEFT($H$1,2)&amp;$H492&amp;$I492,'UEC Data'!$B$2:$B$236,0),MATCH(H458,'UEC Data'!$I$1:$V$1,0))</f>
        <v>0.14094450659080174</v>
      </c>
      <c r="L492" s="33">
        <f t="shared" si="42"/>
        <v>9.2600540830156744E-2</v>
      </c>
      <c r="M492" s="34">
        <f>L492*J459</f>
        <v>0.58082656413189782</v>
      </c>
      <c r="N492" s="21"/>
      <c r="O492" s="30" t="s">
        <v>25</v>
      </c>
      <c r="P492" s="35" t="s">
        <v>31</v>
      </c>
      <c r="Q492" s="31">
        <f>INDEX('Saturation Data'!$I$2:$W$236,MATCH(LEFT($O$1,2)&amp;$H492&amp;$I492,'Saturation Data'!$B$2:$B$236,0),MATCH(O458,'Saturation Data'!$I$1:$V$1,0))</f>
        <v>0.65700000000000003</v>
      </c>
      <c r="R492" s="32">
        <f>INDEX('UEC Data'!$I$2:$W$236,MATCH(LEFT($O$1,2)&amp;$H492&amp;$I492,'UEC Data'!$B$2:$B$236,0),MATCH(O458,'UEC Data'!$I$1:$V$1,0))</f>
        <v>0.17526142993464913</v>
      </c>
      <c r="S492" s="33">
        <f t="shared" si="43"/>
        <v>0.11514675946706449</v>
      </c>
      <c r="T492" s="34">
        <f>S492*Q459</f>
        <v>0.90118639435416348</v>
      </c>
      <c r="U492" s="21"/>
      <c r="V492" s="30" t="s">
        <v>25</v>
      </c>
      <c r="W492" s="35" t="s">
        <v>31</v>
      </c>
      <c r="X492" s="31">
        <f>INDEX('Saturation Data'!$I$2:$W$236,MATCH(LEFT($V$1,2)&amp;$H492&amp;$I492,'Saturation Data'!$B$2:$B$236,0),MATCH(V458,'Saturation Data'!$I$1:$V$1,0))</f>
        <v>0.65700000000000003</v>
      </c>
      <c r="Y492" s="32">
        <f>INDEX('UEC Data'!$I$2:$W$236,MATCH(LEFT($V$1,2)&amp;$H492&amp;$I492,'UEC Data'!$B$2:$B$236,0),MATCH(V458,'UEC Data'!$I$1:$V$1,0))</f>
        <v>0.17127821561795253</v>
      </c>
      <c r="Z492" s="33">
        <f t="shared" si="44"/>
        <v>0.11252978766099482</v>
      </c>
      <c r="AA492" s="34">
        <f>Z492*X459</f>
        <v>0.39131626126137442</v>
      </c>
      <c r="AB492" s="21"/>
      <c r="AC492" s="30" t="s">
        <v>25</v>
      </c>
      <c r="AD492" s="35" t="s">
        <v>31</v>
      </c>
      <c r="AE492" s="31">
        <f>INDEX('Saturation Data'!$I$2:$W$236,MATCH(LEFT($AC$1,2)&amp;$H492&amp;$I492,'Saturation Data'!$B$2:$B$236,0),MATCH(AC458,'Saturation Data'!$I$1:$V$1,0))</f>
        <v>0.65700000000000003</v>
      </c>
      <c r="AF492" s="32">
        <f>INDEX('UEC Data'!$I$2:$W$236,MATCH(LEFT($AC$1,2)&amp;$H492&amp;$I492,'UEC Data'!$B$2:$B$236,0),MATCH(AC458,'UEC Data'!$I$1:$V$1,0))</f>
        <v>0.16237958571002581</v>
      </c>
      <c r="AG492" s="33">
        <f t="shared" si="45"/>
        <v>0.10668338781148697</v>
      </c>
      <c r="AH492" s="34">
        <f>AG492*AE459</f>
        <v>0.16139556995774287</v>
      </c>
      <c r="AI492" s="21"/>
    </row>
    <row r="493" spans="1:35" outlineLevel="1" x14ac:dyDescent="0.25">
      <c r="A493" s="30" t="s">
        <v>32</v>
      </c>
      <c r="B493" s="35" t="s">
        <v>33</v>
      </c>
      <c r="C493" s="31">
        <f>INDEX('Saturation Data'!$I$2:$W$236,MATCH(LEFT($A$1,2)&amp;$H493&amp;$I493,'Saturation Data'!$B$2:$B$236,0),MATCH(A458,'Saturation Data'!$I$1:$V$1,0))</f>
        <v>0.37117050000000001</v>
      </c>
      <c r="D493" s="32">
        <f>INDEX('UEC Data'!$I$2:$W$236,MATCH(LEFT($A$1,2)&amp;$H493&amp;$I493,'UEC Data'!$B$2:$B$236,0),MATCH(A458,'UEC Data'!$I$1:$V$1,0))</f>
        <v>0.2126469873308203</v>
      </c>
      <c r="E493" s="33">
        <f t="shared" si="41"/>
        <v>7.8928288611074232E-2</v>
      </c>
      <c r="F493" s="34">
        <f>E493*C459</f>
        <v>3.7062257599353812</v>
      </c>
      <c r="G493" s="21"/>
      <c r="H493" s="30" t="s">
        <v>32</v>
      </c>
      <c r="I493" s="35" t="s">
        <v>33</v>
      </c>
      <c r="J493" s="31">
        <f>INDEX('Saturation Data'!$I$2:$W$236,MATCH(LEFT($H$1,2)&amp;$H493&amp;$I493,'Saturation Data'!$B$2:$B$236,0),MATCH(H458,'Saturation Data'!$I$1:$V$1,0))</f>
        <v>0.42924600000000002</v>
      </c>
      <c r="K493" s="32">
        <f>INDEX('UEC Data'!$I$2:$W$236,MATCH(LEFT($H$1,2)&amp;$H493&amp;$I493,'UEC Data'!$B$2:$B$236,0),MATCH(H458,'UEC Data'!$I$1:$V$1,0))</f>
        <v>9.0293182312779066E-2</v>
      </c>
      <c r="L493" s="33">
        <f t="shared" si="42"/>
        <v>3.8757987335031163E-2</v>
      </c>
      <c r="M493" s="34">
        <f>L493*J459</f>
        <v>0.24310515267684596</v>
      </c>
      <c r="N493" s="21"/>
      <c r="O493" s="30" t="s">
        <v>32</v>
      </c>
      <c r="P493" s="35" t="s">
        <v>33</v>
      </c>
      <c r="Q493" s="31">
        <f>INDEX('Saturation Data'!$I$2:$W$236,MATCH(LEFT($O$1,2)&amp;$H493&amp;$I493,'Saturation Data'!$B$2:$B$236,0),MATCH(O458,'Saturation Data'!$I$1:$V$1,0))</f>
        <v>0.37117050000000001</v>
      </c>
      <c r="R493" s="32">
        <f>INDEX('UEC Data'!$I$2:$W$236,MATCH(LEFT($O$1,2)&amp;$H493&amp;$I493,'UEC Data'!$B$2:$B$236,0),MATCH(O458,'UEC Data'!$I$1:$V$1,0))</f>
        <v>0.17011758986465625</v>
      </c>
      <c r="S493" s="33">
        <f t="shared" si="43"/>
        <v>6.3142630888859394E-2</v>
      </c>
      <c r="T493" s="34">
        <f>S493*Q459</f>
        <v>0.49418047128840925</v>
      </c>
      <c r="U493" s="21"/>
      <c r="V493" s="30" t="s">
        <v>32</v>
      </c>
      <c r="W493" s="35" t="s">
        <v>33</v>
      </c>
      <c r="X493" s="31">
        <f>INDEX('Saturation Data'!$I$2:$W$236,MATCH(LEFT($V$1,2)&amp;$H493&amp;$I493,'Saturation Data'!$B$2:$B$236,0),MATCH(V458,'Saturation Data'!$I$1:$V$1,0))</f>
        <v>0.37117050000000001</v>
      </c>
      <c r="Y493" s="32">
        <f>INDEX('UEC Data'!$I$2:$W$236,MATCH(LEFT($V$1,2)&amp;$H493&amp;$I493,'UEC Data'!$B$2:$B$236,0),MATCH(V458,'UEC Data'!$I$1:$V$1,0))</f>
        <v>0.17011758986465625</v>
      </c>
      <c r="Z493" s="33">
        <f t="shared" si="44"/>
        <v>6.3142630888859394E-2</v>
      </c>
      <c r="AA493" s="34">
        <f>Z493*X459</f>
        <v>0.21957508993149907</v>
      </c>
      <c r="AB493" s="21"/>
      <c r="AC493" s="30" t="s">
        <v>32</v>
      </c>
      <c r="AD493" s="35" t="s">
        <v>33</v>
      </c>
      <c r="AE493" s="31">
        <f>INDEX('Saturation Data'!$I$2:$W$236,MATCH(LEFT($AC$1,2)&amp;$H493&amp;$I493,'Saturation Data'!$B$2:$B$236,0),MATCH(AC458,'Saturation Data'!$I$1:$V$1,0))</f>
        <v>0.42924600000000002</v>
      </c>
      <c r="AF493" s="32">
        <f>INDEX('UEC Data'!$I$2:$W$236,MATCH(LEFT($AC$1,2)&amp;$H493&amp;$I493,'UEC Data'!$B$2:$B$236,0),MATCH(AC458,'UEC Data'!$I$1:$V$1,0))</f>
        <v>0.18831784730050463</v>
      </c>
      <c r="AG493" s="33">
        <f t="shared" si="45"/>
        <v>8.0834682682352416E-2</v>
      </c>
      <c r="AH493" s="34">
        <f>AG493*AE459</f>
        <v>0.12229045169548702</v>
      </c>
      <c r="AI493" s="21"/>
    </row>
    <row r="494" spans="1:35" outlineLevel="1" x14ac:dyDescent="0.25">
      <c r="A494" s="30" t="s">
        <v>32</v>
      </c>
      <c r="B494" s="35" t="s">
        <v>34</v>
      </c>
      <c r="C494" s="31">
        <f>INDEX('Saturation Data'!$I$2:$W$236,MATCH(LEFT($A$1,2)&amp;$H494&amp;$I494,'Saturation Data'!$B$2:$B$236,0),MATCH(A458,'Saturation Data'!$I$1:$V$1,0))</f>
        <v>0.34017049999999999</v>
      </c>
      <c r="D494" s="32">
        <f>INDEX('UEC Data'!$I$2:$W$236,MATCH(LEFT($A$1,2)&amp;$H494&amp;$I494,'UEC Data'!$B$2:$B$236,0),MATCH(A458,'UEC Data'!$I$1:$V$1,0))</f>
        <v>0.15547056214222174</v>
      </c>
      <c r="E494" s="33">
        <f t="shared" si="41"/>
        <v>5.2886498859200638E-2</v>
      </c>
      <c r="F494" s="34">
        <f>E494*C459</f>
        <v>2.4833847011508747</v>
      </c>
      <c r="G494" s="21"/>
      <c r="H494" s="30" t="s">
        <v>32</v>
      </c>
      <c r="I494" s="35" t="s">
        <v>34</v>
      </c>
      <c r="J494" s="31">
        <f>INDEX('Saturation Data'!$I$2:$W$236,MATCH(LEFT($H$1,2)&amp;$H494&amp;$I494,'Saturation Data'!$B$2:$B$236,0),MATCH(H458,'Saturation Data'!$I$1:$V$1,0))</f>
        <v>0.39824599999999999</v>
      </c>
      <c r="K494" s="32">
        <f>INDEX('UEC Data'!$I$2:$W$236,MATCH(LEFT($H$1,2)&amp;$H494&amp;$I494,'UEC Data'!$B$2:$B$236,0),MATCH(H458,'UEC Data'!$I$1:$V$1,0))</f>
        <v>5.501266045032463E-2</v>
      </c>
      <c r="L494" s="33">
        <f t="shared" si="42"/>
        <v>2.1908571973699983E-2</v>
      </c>
      <c r="M494" s="34">
        <f>L494*J459</f>
        <v>0.13741907412679433</v>
      </c>
      <c r="N494" s="21"/>
      <c r="O494" s="30" t="s">
        <v>32</v>
      </c>
      <c r="P494" s="35" t="s">
        <v>34</v>
      </c>
      <c r="Q494" s="31">
        <f>INDEX('Saturation Data'!$I$2:$W$236,MATCH(LEFT($O$1,2)&amp;$H494&amp;$I494,'Saturation Data'!$B$2:$B$236,0),MATCH(O458,'Saturation Data'!$I$1:$V$1,0))</f>
        <v>0.34017049999999999</v>
      </c>
      <c r="R494" s="32">
        <f>INDEX('UEC Data'!$I$2:$W$236,MATCH(LEFT($O$1,2)&amp;$H494&amp;$I494,'UEC Data'!$B$2:$B$236,0),MATCH(O458,'UEC Data'!$I$1:$V$1,0))</f>
        <v>0.12437644971377741</v>
      </c>
      <c r="S494" s="33">
        <f t="shared" si="43"/>
        <v>4.230919908736052E-2</v>
      </c>
      <c r="T494" s="34">
        <f>S494*Q459</f>
        <v>0.33112937567693174</v>
      </c>
      <c r="U494" s="21"/>
      <c r="V494" s="30" t="s">
        <v>32</v>
      </c>
      <c r="W494" s="35" t="s">
        <v>34</v>
      </c>
      <c r="X494" s="31">
        <f>INDEX('Saturation Data'!$I$2:$W$236,MATCH(LEFT($V$1,2)&amp;$H494&amp;$I494,'Saturation Data'!$B$2:$B$236,0),MATCH(V458,'Saturation Data'!$I$1:$V$1,0))</f>
        <v>0.34017049999999999</v>
      </c>
      <c r="Y494" s="32">
        <f>INDEX('UEC Data'!$I$2:$W$236,MATCH(LEFT($V$1,2)&amp;$H494&amp;$I494,'UEC Data'!$B$2:$B$236,0),MATCH(V458,'UEC Data'!$I$1:$V$1,0))</f>
        <v>0.12437644971377741</v>
      </c>
      <c r="Z494" s="33">
        <f t="shared" si="44"/>
        <v>4.230919908736052E-2</v>
      </c>
      <c r="AA494" s="34">
        <f>Z494*X459</f>
        <v>0.14712795561035102</v>
      </c>
      <c r="AB494" s="21"/>
      <c r="AC494" s="30" t="s">
        <v>32</v>
      </c>
      <c r="AD494" s="35" t="s">
        <v>34</v>
      </c>
      <c r="AE494" s="31">
        <f>INDEX('Saturation Data'!$I$2:$W$236,MATCH(LEFT($AC$1,2)&amp;$H494&amp;$I494,'Saturation Data'!$B$2:$B$236,0),MATCH(AC458,'Saturation Data'!$I$1:$V$1,0))</f>
        <v>0.39824599999999999</v>
      </c>
      <c r="AF494" s="32">
        <f>INDEX('UEC Data'!$I$2:$W$236,MATCH(LEFT($AC$1,2)&amp;$H494&amp;$I494,'UEC Data'!$B$2:$B$236,0),MATCH(AC458,'UEC Data'!$I$1:$V$1,0))</f>
        <v>0.11538461538461539</v>
      </c>
      <c r="AG494" s="33">
        <f t="shared" si="45"/>
        <v>4.5951461538461538E-2</v>
      </c>
      <c r="AH494" s="34">
        <f>AG494*AE459</f>
        <v>6.9517499186436169E-2</v>
      </c>
      <c r="AI494" s="21"/>
    </row>
    <row r="495" spans="1:35" outlineLevel="1" x14ac:dyDescent="0.25">
      <c r="A495" s="30" t="s">
        <v>32</v>
      </c>
      <c r="B495" s="35" t="s">
        <v>35</v>
      </c>
      <c r="C495" s="31">
        <f>INDEX('Saturation Data'!$I$2:$W$236,MATCH(LEFT($A$1,2)&amp;$H495&amp;$I495,'Saturation Data'!$B$2:$B$236,0),MATCH(A458,'Saturation Data'!$I$1:$V$1,0))</f>
        <v>0.16946800000000001</v>
      </c>
      <c r="D495" s="32">
        <f>INDEX('UEC Data'!$I$2:$W$236,MATCH(LEFT($A$1,2)&amp;$H495&amp;$I495,'UEC Data'!$B$2:$B$236,0),MATCH(A458,'UEC Data'!$I$1:$V$1,0))</f>
        <v>0.15891304347826088</v>
      </c>
      <c r="E495" s="33">
        <f t="shared" si="41"/>
        <v>2.6930675652173917E-2</v>
      </c>
      <c r="F495" s="34">
        <f>E495*C459</f>
        <v>1.2645803626425935</v>
      </c>
      <c r="G495" s="21"/>
      <c r="H495" s="30" t="s">
        <v>32</v>
      </c>
      <c r="I495" s="35" t="s">
        <v>35</v>
      </c>
      <c r="J495" s="31">
        <f>INDEX('Saturation Data'!$I$2:$W$236,MATCH(LEFT($H$1,2)&amp;$H495&amp;$I495,'Saturation Data'!$B$2:$B$236,0),MATCH(H458,'Saturation Data'!$I$1:$V$1,0))</f>
        <v>0.36686150000000001</v>
      </c>
      <c r="K495" s="32">
        <f>INDEX('UEC Data'!$I$2:$W$236,MATCH(LEFT($H$1,2)&amp;$H495&amp;$I495,'UEC Data'!$B$2:$B$236,0),MATCH(H458,'UEC Data'!$I$1:$V$1,0))</f>
        <v>7.6030769230769221E-2</v>
      </c>
      <c r="L495" s="33">
        <f t="shared" si="42"/>
        <v>2.7892762046153843E-2</v>
      </c>
      <c r="M495" s="34">
        <f>L495*J459</f>
        <v>0.17495423890807441</v>
      </c>
      <c r="N495" s="21"/>
      <c r="O495" s="30" t="s">
        <v>32</v>
      </c>
      <c r="P495" s="35" t="s">
        <v>35</v>
      </c>
      <c r="Q495" s="31">
        <f>INDEX('Saturation Data'!$I$2:$W$236,MATCH(LEFT($O$1,2)&amp;$H495&amp;$I495,'Saturation Data'!$B$2:$B$236,0),MATCH(O458,'Saturation Data'!$I$1:$V$1,0))</f>
        <v>0.16946800000000001</v>
      </c>
      <c r="R495" s="32">
        <f>INDEX('UEC Data'!$I$2:$W$236,MATCH(LEFT($O$1,2)&amp;$H495&amp;$I495,'UEC Data'!$B$2:$B$236,0),MATCH(O458,'UEC Data'!$I$1:$V$1,0))</f>
        <v>0.14324637681159419</v>
      </c>
      <c r="S495" s="33">
        <f t="shared" si="43"/>
        <v>2.4275676985507245E-2</v>
      </c>
      <c r="T495" s="34">
        <f>S495*Q459</f>
        <v>0.18999153701180008</v>
      </c>
      <c r="U495" s="21"/>
      <c r="V495" s="30" t="s">
        <v>32</v>
      </c>
      <c r="W495" s="35" t="s">
        <v>35</v>
      </c>
      <c r="X495" s="31">
        <f>INDEX('Saturation Data'!$I$2:$W$236,MATCH(LEFT($V$1,2)&amp;$H495&amp;$I495,'Saturation Data'!$B$2:$B$236,0),MATCH(V458,'Saturation Data'!$I$1:$V$1,0))</f>
        <v>0.16946800000000001</v>
      </c>
      <c r="Y495" s="32">
        <f>INDEX('UEC Data'!$I$2:$W$236,MATCH(LEFT($V$1,2)&amp;$H495&amp;$I495,'UEC Data'!$B$2:$B$236,0),MATCH(V458,'UEC Data'!$I$1:$V$1,0))</f>
        <v>0.14324637681159419</v>
      </c>
      <c r="Z495" s="33">
        <f t="shared" si="44"/>
        <v>2.4275676985507245E-2</v>
      </c>
      <c r="AA495" s="34">
        <f>Z495*X459</f>
        <v>8.4417356106415195E-2</v>
      </c>
      <c r="AB495" s="21"/>
      <c r="AC495" s="30" t="s">
        <v>32</v>
      </c>
      <c r="AD495" s="35" t="s">
        <v>35</v>
      </c>
      <c r="AE495" s="31">
        <f>INDEX('Saturation Data'!$I$2:$W$236,MATCH(LEFT($AC$1,2)&amp;$H495&amp;$I495,'Saturation Data'!$B$2:$B$236,0),MATCH(AC458,'Saturation Data'!$I$1:$V$1,0))</f>
        <v>0.36686150000000001</v>
      </c>
      <c r="AF495" s="32">
        <f>INDEX('UEC Data'!$I$2:$W$236,MATCH(LEFT($AC$1,2)&amp;$H495&amp;$I495,'UEC Data'!$B$2:$B$236,0),MATCH(AC458,'UEC Data'!$I$1:$V$1,0))</f>
        <v>0.12671794871794873</v>
      </c>
      <c r="AG495" s="33">
        <f t="shared" si="45"/>
        <v>4.6487936743589746E-2</v>
      </c>
      <c r="AH495" s="34">
        <f>AG495*AE459</f>
        <v>7.0329103722775635E-2</v>
      </c>
      <c r="AI495" s="21"/>
    </row>
    <row r="496" spans="1:35" outlineLevel="1" x14ac:dyDescent="0.25">
      <c r="A496" s="30" t="s">
        <v>32</v>
      </c>
      <c r="B496" s="35" t="s">
        <v>36</v>
      </c>
      <c r="C496" s="31">
        <f>INDEX('Saturation Data'!$I$2:$W$236,MATCH(LEFT($A$1,2)&amp;$H496&amp;$I496,'Saturation Data'!$B$2:$B$236,0),MATCH(A458,'Saturation Data'!$I$1:$V$1,0))</f>
        <v>0.16946800000000001</v>
      </c>
      <c r="D496" s="32">
        <f>INDEX('UEC Data'!$I$2:$W$236,MATCH(LEFT($A$1,2)&amp;$H496&amp;$I496,'UEC Data'!$B$2:$B$236,0),MATCH(A458,'UEC Data'!$I$1:$V$1,0))</f>
        <v>1.4486432704149376E-2</v>
      </c>
      <c r="E496" s="33">
        <f t="shared" si="41"/>
        <v>2.4549867775067865E-3</v>
      </c>
      <c r="F496" s="34">
        <f>E496*C459</f>
        <v>0.11527850654321399</v>
      </c>
      <c r="G496" s="21"/>
      <c r="H496" s="30" t="s">
        <v>32</v>
      </c>
      <c r="I496" s="35" t="s">
        <v>36</v>
      </c>
      <c r="J496" s="31">
        <f>INDEX('Saturation Data'!$I$2:$W$236,MATCH(LEFT($H$1,2)&amp;$H496&amp;$I496,'Saturation Data'!$B$2:$B$236,0),MATCH(H458,'Saturation Data'!$I$1:$V$1,0))</f>
        <v>0.36686150000000001</v>
      </c>
      <c r="K496" s="32">
        <f>INDEX('UEC Data'!$I$2:$W$236,MATCH(LEFT($H$1,2)&amp;$H496&amp;$I496,'UEC Data'!$B$2:$B$236,0),MATCH(H458,'UEC Data'!$I$1:$V$1,0))</f>
        <v>5.1259684953143952E-3</v>
      </c>
      <c r="L496" s="33">
        <f t="shared" si="42"/>
        <v>1.880520491143782E-3</v>
      </c>
      <c r="M496" s="34">
        <f>L496*J459</f>
        <v>1.1795355036360247E-2</v>
      </c>
      <c r="N496" s="21"/>
      <c r="O496" s="30" t="s">
        <v>32</v>
      </c>
      <c r="P496" s="35" t="s">
        <v>36</v>
      </c>
      <c r="Q496" s="31">
        <f>INDEX('Saturation Data'!$I$2:$W$236,MATCH(LEFT($O$1,2)&amp;$H496&amp;$I496,'Saturation Data'!$B$2:$B$236,0),MATCH(O458,'Saturation Data'!$I$1:$V$1,0))</f>
        <v>0.16946800000000001</v>
      </c>
      <c r="R496" s="32">
        <f>INDEX('UEC Data'!$I$2:$W$236,MATCH(LEFT($O$1,2)&amp;$H496&amp;$I496,'UEC Data'!$B$2:$B$236,0),MATCH(O458,'UEC Data'!$I$1:$V$1,0))</f>
        <v>1.1589146163319502E-2</v>
      </c>
      <c r="S496" s="33">
        <f t="shared" si="43"/>
        <v>1.9639894220054295E-3</v>
      </c>
      <c r="T496" s="34">
        <f>S496*Q459</f>
        <v>1.5370997446723999E-2</v>
      </c>
      <c r="U496" s="21"/>
      <c r="V496" s="30" t="s">
        <v>32</v>
      </c>
      <c r="W496" s="35" t="s">
        <v>36</v>
      </c>
      <c r="X496" s="31">
        <f>INDEX('Saturation Data'!$I$2:$W$236,MATCH(LEFT($V$1,2)&amp;$H496&amp;$I496,'Saturation Data'!$B$2:$B$236,0),MATCH(V458,'Saturation Data'!$I$1:$V$1,0))</f>
        <v>0.16946800000000001</v>
      </c>
      <c r="Y496" s="32">
        <f>INDEX('UEC Data'!$I$2:$W$236,MATCH(LEFT($V$1,2)&amp;$H496&amp;$I496,'UEC Data'!$B$2:$B$236,0),MATCH(V458,'UEC Data'!$I$1:$V$1,0))</f>
        <v>1.1589146163319502E-2</v>
      </c>
      <c r="Z496" s="33">
        <f t="shared" si="44"/>
        <v>1.9639894220054295E-3</v>
      </c>
      <c r="AA496" s="34">
        <f>Z496*X459</f>
        <v>6.8296671819140448E-3</v>
      </c>
      <c r="AB496" s="21"/>
      <c r="AC496" s="30" t="s">
        <v>32</v>
      </c>
      <c r="AD496" s="35" t="s">
        <v>36</v>
      </c>
      <c r="AE496" s="31">
        <f>INDEX('Saturation Data'!$I$2:$W$236,MATCH(LEFT($AC$1,2)&amp;$H496&amp;$I496,'Saturation Data'!$B$2:$B$236,0),MATCH(AC458,'Saturation Data'!$I$1:$V$1,0))</f>
        <v>0.36686150000000001</v>
      </c>
      <c r="AF496" s="32">
        <f>INDEX('UEC Data'!$I$2:$W$236,MATCH(LEFT($AC$1,2)&amp;$H496&amp;$I496,'UEC Data'!$B$2:$B$236,0),MATCH(AC458,'UEC Data'!$I$1:$V$1,0))</f>
        <v>2.9888546433252925E-2</v>
      </c>
      <c r="AG496" s="33">
        <f t="shared" si="45"/>
        <v>1.0964956977322818E-2</v>
      </c>
      <c r="AH496" s="34">
        <f>AG496*AE459</f>
        <v>1.6588294740360658E-2</v>
      </c>
      <c r="AI496" s="21"/>
    </row>
    <row r="497" spans="1:35" outlineLevel="1" x14ac:dyDescent="0.25">
      <c r="A497" s="30" t="s">
        <v>32</v>
      </c>
      <c r="B497" s="35" t="s">
        <v>37</v>
      </c>
      <c r="C497" s="31">
        <f>INDEX('Saturation Data'!$I$2:$W$236,MATCH(LEFT($A$1,2)&amp;$H497&amp;$I497,'Saturation Data'!$B$2:$B$236,0),MATCH(A458,'Saturation Data'!$I$1:$V$1,0))</f>
        <v>0.16946800000000001</v>
      </c>
      <c r="D497" s="32">
        <f>INDEX('UEC Data'!$I$2:$W$236,MATCH(LEFT($A$1,2)&amp;$H497&amp;$I497,'UEC Data'!$B$2:$B$236,0),MATCH(A458,'UEC Data'!$I$1:$V$1,0))</f>
        <v>0.17711445872638842</v>
      </c>
      <c r="E497" s="33">
        <f t="shared" si="41"/>
        <v>3.0015233091443595E-2</v>
      </c>
      <c r="F497" s="34">
        <f>E497*C459</f>
        <v>1.4094215398756902</v>
      </c>
      <c r="G497" s="21"/>
      <c r="H497" s="30" t="s">
        <v>32</v>
      </c>
      <c r="I497" s="35" t="s">
        <v>37</v>
      </c>
      <c r="J497" s="31">
        <f>INDEX('Saturation Data'!$I$2:$W$236,MATCH(LEFT($H$1,2)&amp;$H497&amp;$I497,'Saturation Data'!$B$2:$B$236,0),MATCH(H458,'Saturation Data'!$I$1:$V$1,0))</f>
        <v>0.36686150000000001</v>
      </c>
      <c r="K497" s="32">
        <f>INDEX('UEC Data'!$I$2:$W$236,MATCH(LEFT($H$1,2)&amp;$H497&amp;$I497,'UEC Data'!$B$2:$B$236,0),MATCH(H458,'UEC Data'!$I$1:$V$1,0))</f>
        <v>6.2671270010875899E-2</v>
      </c>
      <c r="L497" s="33">
        <f t="shared" si="42"/>
        <v>2.299167612309495E-2</v>
      </c>
      <c r="M497" s="34">
        <f>L497*J459</f>
        <v>0.14421272409957295</v>
      </c>
      <c r="N497" s="21"/>
      <c r="O497" s="30" t="s">
        <v>32</v>
      </c>
      <c r="P497" s="35" t="s">
        <v>37</v>
      </c>
      <c r="Q497" s="31">
        <f>INDEX('Saturation Data'!$I$2:$W$236,MATCH(LEFT($O$1,2)&amp;$H497&amp;$I497,'Saturation Data'!$B$2:$B$236,0),MATCH(O458,'Saturation Data'!$I$1:$V$1,0))</f>
        <v>0.16946800000000001</v>
      </c>
      <c r="R497" s="32">
        <f>INDEX('UEC Data'!$I$2:$W$236,MATCH(LEFT($O$1,2)&amp;$H497&amp;$I497,'UEC Data'!$B$2:$B$236,0),MATCH(O458,'UEC Data'!$I$1:$V$1,0))</f>
        <v>0.14169156698111074</v>
      </c>
      <c r="S497" s="33">
        <f t="shared" si="43"/>
        <v>2.4012186473154874E-2</v>
      </c>
      <c r="T497" s="34">
        <f>S497*Q459</f>
        <v>0.18792935075599596</v>
      </c>
      <c r="U497" s="21"/>
      <c r="V497" s="30" t="s">
        <v>32</v>
      </c>
      <c r="W497" s="35" t="s">
        <v>37</v>
      </c>
      <c r="X497" s="31">
        <f>INDEX('Saturation Data'!$I$2:$W$236,MATCH(LEFT($V$1,2)&amp;$H497&amp;$I497,'Saturation Data'!$B$2:$B$236,0),MATCH(V458,'Saturation Data'!$I$1:$V$1,0))</f>
        <v>0.16946800000000001</v>
      </c>
      <c r="Y497" s="32">
        <f>INDEX('UEC Data'!$I$2:$W$236,MATCH(LEFT($V$1,2)&amp;$H497&amp;$I497,'UEC Data'!$B$2:$B$236,0),MATCH(V458,'UEC Data'!$I$1:$V$1,0))</f>
        <v>0.14169156698111074</v>
      </c>
      <c r="Z497" s="33">
        <f t="shared" si="44"/>
        <v>2.4012186473154874E-2</v>
      </c>
      <c r="AA497" s="34">
        <f>Z497*X459</f>
        <v>8.3501082075203167E-2</v>
      </c>
      <c r="AB497" s="21"/>
      <c r="AC497" s="30" t="s">
        <v>32</v>
      </c>
      <c r="AD497" s="35" t="s">
        <v>37</v>
      </c>
      <c r="AE497" s="31">
        <f>INDEX('Saturation Data'!$I$2:$W$236,MATCH(LEFT($AC$1,2)&amp;$H497&amp;$I497,'Saturation Data'!$B$2:$B$236,0),MATCH(AC458,'Saturation Data'!$I$1:$V$1,0))</f>
        <v>0.36686150000000001</v>
      </c>
      <c r="AF497" s="32">
        <f>INDEX('UEC Data'!$I$2:$W$236,MATCH(LEFT($AC$1,2)&amp;$H497&amp;$I497,'UEC Data'!$B$2:$B$236,0),MATCH(AC458,'UEC Data'!$I$1:$V$1,0))</f>
        <v>7.8916923076923079E-2</v>
      </c>
      <c r="AG497" s="33">
        <f t="shared" si="45"/>
        <v>2.8951580775384615E-2</v>
      </c>
      <c r="AH497" s="34">
        <f>AG497*AE459</f>
        <v>4.3799292244801682E-2</v>
      </c>
      <c r="AI497" s="21"/>
    </row>
    <row r="498" spans="1:35" outlineLevel="1" x14ac:dyDescent="0.25">
      <c r="A498" s="30" t="s">
        <v>32</v>
      </c>
      <c r="B498" s="35" t="s">
        <v>184</v>
      </c>
      <c r="C498" s="31">
        <f>INDEX('Saturation Data'!$I$2:$W$236,MATCH(LEFT($A$1,2)&amp;$H498&amp;$I498,'Saturation Data'!$B$2:$B$236,0),MATCH(A458,'Saturation Data'!$I$1:$V$1,0))</f>
        <v>0.16946800000000001</v>
      </c>
      <c r="D498" s="32">
        <f>INDEX('UEC Data'!$I$2:$W$236,MATCH(LEFT($A$1,2)&amp;$H498&amp;$I498,'UEC Data'!$B$2:$B$236,0),MATCH(A458,'UEC Data'!$I$1:$V$1,0))</f>
        <v>0.19141903191168985</v>
      </c>
      <c r="E498" s="33">
        <f t="shared" si="41"/>
        <v>3.2439400500010256E-2</v>
      </c>
      <c r="F498" s="34">
        <f>E498*C459</f>
        <v>1.5232528651727264</v>
      </c>
      <c r="G498" s="21"/>
      <c r="H498" s="30" t="s">
        <v>32</v>
      </c>
      <c r="I498" s="35" t="s">
        <v>184</v>
      </c>
      <c r="J498" s="31">
        <f>INDEX('Saturation Data'!$I$2:$W$236,MATCH(LEFT($H$1,2)&amp;$H498&amp;$I498,'Saturation Data'!$B$2:$B$236,0),MATCH(H458,'Saturation Data'!$I$1:$V$1,0))</f>
        <v>0.36686150000000001</v>
      </c>
      <c r="K498" s="32">
        <f>INDEX('UEC Data'!$I$2:$W$236,MATCH(LEFT($H$1,2)&amp;$H498&amp;$I498,'UEC Data'!$B$2:$B$236,0),MATCH(H458,'UEC Data'!$I$1:$V$1,0))</f>
        <v>6.7732888214905654E-2</v>
      </c>
      <c r="L498" s="33">
        <f t="shared" si="42"/>
        <v>2.4848588969852609E-2</v>
      </c>
      <c r="M498" s="34">
        <f>L498*J459</f>
        <v>0.15586000281960596</v>
      </c>
      <c r="N498" s="21"/>
      <c r="O498" s="30" t="s">
        <v>32</v>
      </c>
      <c r="P498" s="35" t="s">
        <v>184</v>
      </c>
      <c r="Q498" s="31">
        <f>INDEX('Saturation Data'!$I$2:$W$236,MATCH(LEFT($O$1,2)&amp;$H498&amp;$I498,'Saturation Data'!$B$2:$B$236,0),MATCH(O458,'Saturation Data'!$I$1:$V$1,0))</f>
        <v>0.16946800000000001</v>
      </c>
      <c r="R498" s="32">
        <f>INDEX('UEC Data'!$I$2:$W$236,MATCH(LEFT($O$1,2)&amp;$H498&amp;$I498,'UEC Data'!$B$2:$B$236,0),MATCH(O458,'UEC Data'!$I$1:$V$1,0))</f>
        <v>0.15313522552935191</v>
      </c>
      <c r="S498" s="33">
        <f t="shared" si="43"/>
        <v>2.5951520400008209E-2</v>
      </c>
      <c r="T498" s="34">
        <f>S498*Q459</f>
        <v>0.20310738405088477</v>
      </c>
      <c r="U498" s="21"/>
      <c r="V498" s="30" t="s">
        <v>32</v>
      </c>
      <c r="W498" s="35" t="s">
        <v>184</v>
      </c>
      <c r="X498" s="31">
        <f>INDEX('Saturation Data'!$I$2:$W$236,MATCH(LEFT($V$1,2)&amp;$H498&amp;$I498,'Saturation Data'!$B$2:$B$236,0),MATCH(V458,'Saturation Data'!$I$1:$V$1,0))</f>
        <v>0.16946800000000001</v>
      </c>
      <c r="Y498" s="32">
        <f>INDEX('UEC Data'!$I$2:$W$236,MATCH(LEFT($V$1,2)&amp;$H498&amp;$I498,'UEC Data'!$B$2:$B$236,0),MATCH(V458,'UEC Data'!$I$1:$V$1,0))</f>
        <v>0.15313522552935191</v>
      </c>
      <c r="Z498" s="33">
        <f t="shared" si="44"/>
        <v>2.5951520400008209E-2</v>
      </c>
      <c r="AA498" s="34">
        <f>Z498*X459</f>
        <v>9.0245011103842351E-2</v>
      </c>
      <c r="AB498" s="21"/>
      <c r="AC498" s="30" t="s">
        <v>32</v>
      </c>
      <c r="AD498" s="35" t="s">
        <v>184</v>
      </c>
      <c r="AE498" s="31">
        <f>INDEX('Saturation Data'!$I$2:$W$236,MATCH(LEFT($AC$1,2)&amp;$H498&amp;$I498,'Saturation Data'!$B$2:$B$236,0),MATCH(AC458,'Saturation Data'!$I$1:$V$1,0))</f>
        <v>0.36686150000000001</v>
      </c>
      <c r="AF498" s="32">
        <f>INDEX('UEC Data'!$I$2:$W$236,MATCH(LEFT($AC$1,2)&amp;$H498&amp;$I498,'UEC Data'!$B$2:$B$236,0),MATCH(AC458,'UEC Data'!$I$1:$V$1,0))</f>
        <v>0.17448</v>
      </c>
      <c r="AG498" s="33">
        <f t="shared" si="45"/>
        <v>6.4009994520000002E-2</v>
      </c>
      <c r="AH498" s="34">
        <f>AG498*AE459</f>
        <v>9.683728423400359E-2</v>
      </c>
      <c r="AI498" s="21"/>
    </row>
    <row r="499" spans="1:35" outlineLevel="1" x14ac:dyDescent="0.25">
      <c r="A499" s="30" t="s">
        <v>38</v>
      </c>
      <c r="B499" s="30" t="s">
        <v>39</v>
      </c>
      <c r="C499" s="31">
        <f>INDEX('Saturation Data'!$I$2:$W$236,MATCH(LEFT($A$1,2)&amp;$H499&amp;$I499,'Saturation Data'!$B$2:$B$236,0),MATCH(A458,'Saturation Data'!$I$1:$V$1,0))</f>
        <v>1</v>
      </c>
      <c r="D499" s="32">
        <f>INDEX('UEC Data'!$I$2:$W$236,MATCH(LEFT($A$1,2)&amp;$H499&amp;$I499,'UEC Data'!$B$2:$B$236,0),MATCH(A458,'UEC Data'!$I$1:$V$1,0))</f>
        <v>0.33961877253217931</v>
      </c>
      <c r="E499" s="33">
        <f t="shared" si="41"/>
        <v>0.33961877253217931</v>
      </c>
      <c r="F499" s="34">
        <f>E499*C459</f>
        <v>15.947436153326047</v>
      </c>
      <c r="G499" s="21"/>
      <c r="H499" s="30" t="s">
        <v>38</v>
      </c>
      <c r="I499" s="30" t="s">
        <v>39</v>
      </c>
      <c r="J499" s="31">
        <f>INDEX('Saturation Data'!$I$2:$W$236,MATCH(LEFT($H$1,2)&amp;$H499&amp;$I499,'Saturation Data'!$B$2:$B$236,0),MATCH(H458,'Saturation Data'!$I$1:$V$1,0))</f>
        <v>1</v>
      </c>
      <c r="K499" s="32">
        <f>INDEX('UEC Data'!$I$2:$W$236,MATCH(LEFT($H$1,2)&amp;$H499&amp;$I499,'UEC Data'!$B$2:$B$236,0),MATCH(H458,'UEC Data'!$I$1:$V$1,0))</f>
        <v>0.39005565129836339</v>
      </c>
      <c r="L499" s="33">
        <f t="shared" si="42"/>
        <v>0.39005565129836339</v>
      </c>
      <c r="M499" s="34">
        <f>L499*J459</f>
        <v>2.4465805678110808</v>
      </c>
      <c r="N499" s="21"/>
      <c r="O499" s="30" t="s">
        <v>38</v>
      </c>
      <c r="P499" s="30" t="s">
        <v>39</v>
      </c>
      <c r="Q499" s="31">
        <f>INDEX('Saturation Data'!$I$2:$W$236,MATCH(LEFT($O$1,2)&amp;$H499&amp;$I499,'Saturation Data'!$B$2:$B$236,0),MATCH(O458,'Saturation Data'!$I$1:$V$1,0))</f>
        <v>1</v>
      </c>
      <c r="R499" s="32">
        <f>INDEX('UEC Data'!$I$2:$W$236,MATCH(LEFT($O$1,2)&amp;$H499&amp;$I499,'UEC Data'!$B$2:$B$236,0),MATCH(O458,'UEC Data'!$I$1:$V$1,0))</f>
        <v>0.37735419170242146</v>
      </c>
      <c r="S499" s="33">
        <f t="shared" si="43"/>
        <v>0.37735419170242146</v>
      </c>
      <c r="T499" s="34">
        <f>S499*Q459</f>
        <v>2.9533307319169886</v>
      </c>
      <c r="U499" s="21"/>
      <c r="V499" s="30" t="s">
        <v>38</v>
      </c>
      <c r="W499" s="30" t="s">
        <v>39</v>
      </c>
      <c r="X499" s="31">
        <f>INDEX('Saturation Data'!$I$2:$W$236,MATCH(LEFT($V$1,2)&amp;$H499&amp;$I499,'Saturation Data'!$B$2:$B$236,0),MATCH(V458,'Saturation Data'!$I$1:$V$1,0))</f>
        <v>1</v>
      </c>
      <c r="Y499" s="32">
        <f>INDEX('UEC Data'!$I$2:$W$236,MATCH(LEFT($V$1,2)&amp;$H499&amp;$I499,'UEC Data'!$B$2:$B$236,0),MATCH(V458,'UEC Data'!$I$1:$V$1,0))</f>
        <v>0.28815159784901567</v>
      </c>
      <c r="Z499" s="33">
        <f t="shared" si="44"/>
        <v>0.28815159784901567</v>
      </c>
      <c r="AA499" s="34">
        <f>Z499*X459</f>
        <v>1.0020316246082488</v>
      </c>
      <c r="AB499" s="21"/>
      <c r="AC499" s="30" t="s">
        <v>38</v>
      </c>
      <c r="AD499" s="30" t="s">
        <v>39</v>
      </c>
      <c r="AE499" s="31">
        <f>INDEX('Saturation Data'!$I$2:$W$236,MATCH(LEFT($AC$1,2)&amp;$H499&amp;$I499,'Saturation Data'!$B$2:$B$236,0),MATCH(AC458,'Saturation Data'!$I$1:$V$1,0))</f>
        <v>1</v>
      </c>
      <c r="AF499" s="32">
        <f>INDEX('UEC Data'!$I$2:$W$236,MATCH(LEFT($AC$1,2)&amp;$H499&amp;$I499,'UEC Data'!$B$2:$B$236,0),MATCH(AC458,'UEC Data'!$I$1:$V$1,0))</f>
        <v>0.43348044428145743</v>
      </c>
      <c r="AG499" s="33">
        <f t="shared" si="45"/>
        <v>0.43348044428145743</v>
      </c>
      <c r="AH499" s="34">
        <f>AG499*AE459</f>
        <v>0.65578929208703285</v>
      </c>
      <c r="AI499" s="21"/>
    </row>
    <row r="500" spans="1:35" outlineLevel="1" x14ac:dyDescent="0.25">
      <c r="A500" s="30" t="s">
        <v>38</v>
      </c>
      <c r="B500" s="30" t="s">
        <v>40</v>
      </c>
      <c r="C500" s="31">
        <f>INDEX('Saturation Data'!$I$2:$W$236,MATCH(LEFT($A$1,2)&amp;$H500&amp;$I500,'Saturation Data'!$B$2:$B$236,0),MATCH(A458,'Saturation Data'!$I$1:$V$1,0))</f>
        <v>1</v>
      </c>
      <c r="D500" s="32">
        <f>INDEX('UEC Data'!$I$2:$W$236,MATCH(LEFT($A$1,2)&amp;$H500&amp;$I500,'UEC Data'!$B$2:$B$236,0),MATCH(A458,'UEC Data'!$I$1:$V$1,0))</f>
        <v>7.2220779188270814E-2</v>
      </c>
      <c r="E500" s="33">
        <f t="shared" si="41"/>
        <v>7.2220779188270814E-2</v>
      </c>
      <c r="F500" s="34">
        <f>E500*C459</f>
        <v>3.3912620803058782</v>
      </c>
      <c r="G500" s="21"/>
      <c r="H500" s="30" t="s">
        <v>38</v>
      </c>
      <c r="I500" s="30" t="s">
        <v>40</v>
      </c>
      <c r="J500" s="31">
        <f>INDEX('Saturation Data'!$I$2:$W$236,MATCH(LEFT($H$1,2)&amp;$H500&amp;$I500,'Saturation Data'!$B$2:$B$236,0),MATCH(H458,'Saturation Data'!$I$1:$V$1,0))</f>
        <v>1</v>
      </c>
      <c r="K500" s="32">
        <f>INDEX('UEC Data'!$I$2:$W$236,MATCH(LEFT($H$1,2)&amp;$H500&amp;$I500,'UEC Data'!$B$2:$B$236,0),MATCH(H458,'UEC Data'!$I$1:$V$1,0))</f>
        <v>9.7865265371261168E-2</v>
      </c>
      <c r="L500" s="33">
        <f t="shared" si="42"/>
        <v>9.7865265371261168E-2</v>
      </c>
      <c r="M500" s="34">
        <f>L500*J459</f>
        <v>0.61384896161356262</v>
      </c>
      <c r="N500" s="21"/>
      <c r="O500" s="30" t="s">
        <v>38</v>
      </c>
      <c r="P500" s="30" t="s">
        <v>40</v>
      </c>
      <c r="Q500" s="31">
        <f>INDEX('Saturation Data'!$I$2:$W$236,MATCH(LEFT($O$1,2)&amp;$H500&amp;$I500,'Saturation Data'!$B$2:$B$236,0),MATCH(O458,'Saturation Data'!$I$1:$V$1,0))</f>
        <v>1</v>
      </c>
      <c r="R500" s="32">
        <f>INDEX('UEC Data'!$I$2:$W$236,MATCH(LEFT($O$1,2)&amp;$H500&amp;$I500,'UEC Data'!$B$2:$B$236,0),MATCH(O458,'UEC Data'!$I$1:$V$1,0))</f>
        <v>8.0245310209189805E-2</v>
      </c>
      <c r="S500" s="33">
        <f t="shared" si="43"/>
        <v>8.0245310209189805E-2</v>
      </c>
      <c r="T500" s="34">
        <f>S500*Q459</f>
        <v>0.62803314748892869</v>
      </c>
      <c r="U500" s="21"/>
      <c r="V500" s="30" t="s">
        <v>38</v>
      </c>
      <c r="W500" s="30" t="s">
        <v>40</v>
      </c>
      <c r="X500" s="31">
        <f>INDEX('Saturation Data'!$I$2:$W$236,MATCH(LEFT($V$1,2)&amp;$H500&amp;$I500,'Saturation Data'!$B$2:$B$236,0),MATCH(V458,'Saturation Data'!$I$1:$V$1,0))</f>
        <v>1</v>
      </c>
      <c r="Y500" s="32">
        <f>INDEX('UEC Data'!$I$2:$W$236,MATCH(LEFT($V$1,2)&amp;$H500&amp;$I500,'UEC Data'!$B$2:$B$236,0),MATCH(V458,'UEC Data'!$I$1:$V$1,0))</f>
        <v>0.10028809063787325</v>
      </c>
      <c r="Z500" s="33">
        <f t="shared" si="44"/>
        <v>0.10028809063787325</v>
      </c>
      <c r="AA500" s="34">
        <f>Z500*X459</f>
        <v>0.34874642077599266</v>
      </c>
      <c r="AB500" s="21"/>
      <c r="AC500" s="30" t="s">
        <v>38</v>
      </c>
      <c r="AD500" s="30" t="s">
        <v>40</v>
      </c>
      <c r="AE500" s="31">
        <f>INDEX('Saturation Data'!$I$2:$W$236,MATCH(LEFT($AC$1,2)&amp;$H500&amp;$I500,'Saturation Data'!$B$2:$B$236,0),MATCH(AC458,'Saturation Data'!$I$1:$V$1,0))</f>
        <v>1</v>
      </c>
      <c r="AF500" s="32">
        <f>INDEX('UEC Data'!$I$2:$W$236,MATCH(LEFT($AC$1,2)&amp;$H500&amp;$I500,'UEC Data'!$B$2:$B$236,0),MATCH(AC458,'UEC Data'!$I$1:$V$1,0))</f>
        <v>9.2180697832062147E-2</v>
      </c>
      <c r="AG500" s="33">
        <f t="shared" si="45"/>
        <v>9.2180697832062147E-2</v>
      </c>
      <c r="AH500" s="34">
        <f>AG500*AE459</f>
        <v>0.139455228887156</v>
      </c>
      <c r="AI500" s="21"/>
    </row>
    <row r="501" spans="1:35" outlineLevel="1" x14ac:dyDescent="0.25">
      <c r="A501" s="30" t="s">
        <v>38</v>
      </c>
      <c r="B501" s="30" t="s">
        <v>41</v>
      </c>
      <c r="C501" s="31">
        <f>INDEX('Saturation Data'!$I$2:$W$236,MATCH(LEFT($A$1,2)&amp;$H501&amp;$I501,'Saturation Data'!$B$2:$B$236,0),MATCH(A458,'Saturation Data'!$I$1:$V$1,0))</f>
        <v>1</v>
      </c>
      <c r="D501" s="32">
        <f>INDEX('UEC Data'!$I$2:$W$236,MATCH(LEFT($A$1,2)&amp;$H501&amp;$I501,'UEC Data'!$B$2:$B$236,0),MATCH(A458,'UEC Data'!$I$1:$V$1,0))</f>
        <v>0.27883127652591166</v>
      </c>
      <c r="E501" s="33">
        <f t="shared" si="41"/>
        <v>0.27883127652591166</v>
      </c>
      <c r="F501" s="34">
        <f>E501*C459</f>
        <v>13.093045319001178</v>
      </c>
      <c r="G501" s="21"/>
      <c r="H501" s="30" t="s">
        <v>38</v>
      </c>
      <c r="I501" s="30" t="s">
        <v>41</v>
      </c>
      <c r="J501" s="31">
        <f>INDEX('Saturation Data'!$I$2:$W$236,MATCH(LEFT($H$1,2)&amp;$H501&amp;$I501,'Saturation Data'!$B$2:$B$236,0),MATCH(H458,'Saturation Data'!$I$1:$V$1,0))</f>
        <v>1</v>
      </c>
      <c r="K501" s="32">
        <f>INDEX('UEC Data'!$I$2:$W$236,MATCH(LEFT($H$1,2)&amp;$H501&amp;$I501,'UEC Data'!$B$2:$B$236,0),MATCH(H458,'UEC Data'!$I$1:$V$1,0))</f>
        <v>0.31920503602287625</v>
      </c>
      <c r="L501" s="33">
        <f t="shared" si="42"/>
        <v>0.31920503602287625</v>
      </c>
      <c r="M501" s="34">
        <f>L501*J459</f>
        <v>2.0021779858372786</v>
      </c>
      <c r="N501" s="21"/>
      <c r="O501" s="30" t="s">
        <v>38</v>
      </c>
      <c r="P501" s="30" t="s">
        <v>41</v>
      </c>
      <c r="Q501" s="31">
        <f>INDEX('Saturation Data'!$I$2:$W$236,MATCH(LEFT($O$1,2)&amp;$H501&amp;$I501,'Saturation Data'!$B$2:$B$236,0),MATCH(O458,'Saturation Data'!$I$1:$V$1,0))</f>
        <v>1</v>
      </c>
      <c r="R501" s="32">
        <f>INDEX('UEC Data'!$I$2:$W$236,MATCH(LEFT($O$1,2)&amp;$H501&amp;$I501,'UEC Data'!$B$2:$B$236,0),MATCH(O458,'UEC Data'!$I$1:$V$1,0))</f>
        <v>0.26182666666666721</v>
      </c>
      <c r="S501" s="33">
        <f t="shared" si="43"/>
        <v>0.26182666666666721</v>
      </c>
      <c r="T501" s="34">
        <f>S501*Q459</f>
        <v>2.0491643079768438</v>
      </c>
      <c r="U501" s="21"/>
      <c r="V501" s="30" t="s">
        <v>38</v>
      </c>
      <c r="W501" s="30" t="s">
        <v>41</v>
      </c>
      <c r="X501" s="31">
        <f>INDEX('Saturation Data'!$I$2:$W$236,MATCH(LEFT($V$1,2)&amp;$H501&amp;$I501,'Saturation Data'!$B$2:$B$236,0),MATCH(V458,'Saturation Data'!$I$1:$V$1,0))</f>
        <v>1</v>
      </c>
      <c r="Y501" s="32">
        <f>INDEX('UEC Data'!$I$2:$W$236,MATCH(LEFT($V$1,2)&amp;$H501&amp;$I501,'UEC Data'!$B$2:$B$236,0),MATCH(V458,'UEC Data'!$I$1:$V$1,0))</f>
        <v>0.28703219642373257</v>
      </c>
      <c r="Z501" s="33">
        <f t="shared" si="44"/>
        <v>0.28703219642373257</v>
      </c>
      <c r="AA501" s="34">
        <f>Z501*X459</f>
        <v>0.99813896658678269</v>
      </c>
      <c r="AB501" s="21"/>
      <c r="AC501" s="30" t="s">
        <v>38</v>
      </c>
      <c r="AD501" s="30" t="s">
        <v>41</v>
      </c>
      <c r="AE501" s="31">
        <f>INDEX('Saturation Data'!$I$2:$W$236,MATCH(LEFT($AC$1,2)&amp;$H501&amp;$I501,'Saturation Data'!$B$2:$B$236,0),MATCH(AC458,'Saturation Data'!$I$1:$V$1,0))</f>
        <v>1</v>
      </c>
      <c r="AF501" s="32">
        <f>INDEX('UEC Data'!$I$2:$W$236,MATCH(LEFT($AC$1,2)&amp;$H501&amp;$I501,'UEC Data'!$B$2:$B$236,0),MATCH(AC458,'UEC Data'!$I$1:$V$1,0))</f>
        <v>0.28293173647482212</v>
      </c>
      <c r="AG501" s="33">
        <f t="shared" si="45"/>
        <v>0.28293173647482212</v>
      </c>
      <c r="AH501" s="34">
        <f>AG501*AE459</f>
        <v>0.42803223448600525</v>
      </c>
      <c r="AI501" s="21"/>
    </row>
    <row r="502" spans="1:35" outlineLevel="1" x14ac:dyDescent="0.25">
      <c r="A502" s="30" t="s">
        <v>38</v>
      </c>
      <c r="B502" s="30" t="s">
        <v>42</v>
      </c>
      <c r="C502" s="31">
        <f>INDEX('Saturation Data'!$I$2:$W$236,MATCH(LEFT($A$1,2)&amp;$H502&amp;$I502,'Saturation Data'!$B$2:$B$236,0),MATCH(A458,'Saturation Data'!$I$1:$V$1,0))</f>
        <v>1</v>
      </c>
      <c r="D502" s="32">
        <f>INDEX('UEC Data'!$I$2:$W$236,MATCH(LEFT($A$1,2)&amp;$H502&amp;$I502,'UEC Data'!$B$2:$B$236,0),MATCH(A458,'UEC Data'!$I$1:$V$1,0))</f>
        <v>5.7345139549436874E-2</v>
      </c>
      <c r="E502" s="33">
        <f t="shared" si="41"/>
        <v>5.7345139549436874E-2</v>
      </c>
      <c r="F502" s="34">
        <f>E502*C459</f>
        <v>2.6927485334503003</v>
      </c>
      <c r="G502" s="21"/>
      <c r="H502" s="30" t="s">
        <v>38</v>
      </c>
      <c r="I502" s="30" t="s">
        <v>42</v>
      </c>
      <c r="J502" s="31">
        <f>INDEX('Saturation Data'!$I$2:$W$236,MATCH(LEFT($H$1,2)&amp;$H502&amp;$I502,'Saturation Data'!$B$2:$B$236,0),MATCH(H458,'Saturation Data'!$I$1:$V$1,0))</f>
        <v>1</v>
      </c>
      <c r="K502" s="32">
        <f>INDEX('UEC Data'!$I$2:$W$236,MATCH(LEFT($H$1,2)&amp;$H502&amp;$I502,'UEC Data'!$B$2:$B$236,0),MATCH(H458,'UEC Data'!$I$1:$V$1,0))</f>
        <v>8.1198409016702458E-2</v>
      </c>
      <c r="L502" s="33">
        <f t="shared" si="42"/>
        <v>8.1198409016702458E-2</v>
      </c>
      <c r="M502" s="34">
        <f>L502*J459</f>
        <v>0.50930796407172529</v>
      </c>
      <c r="N502" s="21"/>
      <c r="O502" s="30" t="s">
        <v>38</v>
      </c>
      <c r="P502" s="30" t="s">
        <v>42</v>
      </c>
      <c r="Q502" s="31">
        <f>INDEX('Saturation Data'!$I$2:$W$236,MATCH(LEFT($O$1,2)&amp;$H502&amp;$I502,'Saturation Data'!$B$2:$B$236,0),MATCH(O458,'Saturation Data'!$I$1:$V$1,0))</f>
        <v>1</v>
      </c>
      <c r="R502" s="32">
        <f>INDEX('UEC Data'!$I$2:$W$236,MATCH(LEFT($O$1,2)&amp;$H502&amp;$I502,'UEC Data'!$B$2:$B$236,0),MATCH(O458,'UEC Data'!$I$1:$V$1,0))</f>
        <v>6.3716821721596512E-2</v>
      </c>
      <c r="S502" s="33">
        <f t="shared" si="43"/>
        <v>6.3716821721596512E-2</v>
      </c>
      <c r="T502" s="34">
        <f>S502*Q459</f>
        <v>0.49867432737798151</v>
      </c>
      <c r="U502" s="21"/>
      <c r="V502" s="30" t="s">
        <v>38</v>
      </c>
      <c r="W502" s="30" t="s">
        <v>42</v>
      </c>
      <c r="X502" s="31">
        <f>INDEX('Saturation Data'!$I$2:$W$236,MATCH(LEFT($V$1,2)&amp;$H502&amp;$I502,'Saturation Data'!$B$2:$B$236,0),MATCH(V458,'Saturation Data'!$I$1:$V$1,0))</f>
        <v>1</v>
      </c>
      <c r="Y502" s="32">
        <f>INDEX('UEC Data'!$I$2:$W$236,MATCH(LEFT($V$1,2)&amp;$H502&amp;$I502,'UEC Data'!$B$2:$B$236,0),MATCH(V458,'UEC Data'!$I$1:$V$1,0))</f>
        <v>8.3208617196571549E-2</v>
      </c>
      <c r="Z502" s="33">
        <f t="shared" si="44"/>
        <v>8.3208617196571549E-2</v>
      </c>
      <c r="AA502" s="34">
        <f>Z502*X459</f>
        <v>0.28935347398133915</v>
      </c>
      <c r="AB502" s="21"/>
      <c r="AC502" s="30" t="s">
        <v>38</v>
      </c>
      <c r="AD502" s="30" t="s">
        <v>42</v>
      </c>
      <c r="AE502" s="31">
        <f>INDEX('Saturation Data'!$I$2:$W$236,MATCH(LEFT($AC$1,2)&amp;$H502&amp;$I502,'Saturation Data'!$B$2:$B$236,0),MATCH(AC458,'Saturation Data'!$I$1:$V$1,0))</f>
        <v>1</v>
      </c>
      <c r="AF502" s="32">
        <f>INDEX('UEC Data'!$I$2:$W$236,MATCH(LEFT($AC$1,2)&amp;$H502&amp;$I502,'UEC Data'!$B$2:$B$236,0),MATCH(AC458,'UEC Data'!$I$1:$V$1,0))</f>
        <v>7.3193823721616397E-2</v>
      </c>
      <c r="AG502" s="33">
        <f t="shared" si="45"/>
        <v>7.3193823721616397E-2</v>
      </c>
      <c r="AH502" s="34">
        <f>AG502*AE459</f>
        <v>0.1107310063850904</v>
      </c>
      <c r="AI502" s="21"/>
    </row>
    <row r="503" spans="1:35" outlineLevel="1" x14ac:dyDescent="0.25">
      <c r="A503" s="30" t="s">
        <v>38</v>
      </c>
      <c r="B503" s="30" t="s">
        <v>43</v>
      </c>
      <c r="C503" s="31">
        <f>INDEX('Saturation Data'!$I$2:$W$236,MATCH(LEFT($A$1,2)&amp;$H503&amp;$I503,'Saturation Data'!$B$2:$B$236,0),MATCH(A458,'Saturation Data'!$I$1:$V$1,0))</f>
        <v>1</v>
      </c>
      <c r="D503" s="32">
        <f>INDEX('UEC Data'!$I$2:$W$236,MATCH(LEFT($A$1,2)&amp;$H503&amp;$I503,'UEC Data'!$B$2:$B$236,0),MATCH(A458,'UEC Data'!$I$1:$V$1,0))</f>
        <v>4.3908819875776488E-2</v>
      </c>
      <c r="E503" s="33">
        <f t="shared" si="41"/>
        <v>4.3908819875776488E-2</v>
      </c>
      <c r="F503" s="34">
        <f>E503*C459</f>
        <v>2.061820953877016</v>
      </c>
      <c r="G503" s="21"/>
      <c r="H503" s="30" t="s">
        <v>38</v>
      </c>
      <c r="I503" s="30" t="s">
        <v>43</v>
      </c>
      <c r="J503" s="31">
        <f>INDEX('Saturation Data'!$I$2:$W$236,MATCH(LEFT($H$1,2)&amp;$H503&amp;$I503,'Saturation Data'!$B$2:$B$236,0),MATCH(H458,'Saturation Data'!$I$1:$V$1,0))</f>
        <v>1</v>
      </c>
      <c r="K503" s="32">
        <f>INDEX('UEC Data'!$I$2:$W$236,MATCH(LEFT($H$1,2)&amp;$H503&amp;$I503,'UEC Data'!$B$2:$B$236,0),MATCH(H458,'UEC Data'!$I$1:$V$1,0))</f>
        <v>6.5816318681318819E-2</v>
      </c>
      <c r="L503" s="33">
        <f t="shared" si="42"/>
        <v>6.5816318681318819E-2</v>
      </c>
      <c r="M503" s="34">
        <f>L503*J459</f>
        <v>0.41282551808845352</v>
      </c>
      <c r="N503" s="21"/>
      <c r="O503" s="30" t="s">
        <v>38</v>
      </c>
      <c r="P503" s="30" t="s">
        <v>43</v>
      </c>
      <c r="Q503" s="31">
        <f>INDEX('Saturation Data'!$I$2:$W$236,MATCH(LEFT($O$1,2)&amp;$H503&amp;$I503,'Saturation Data'!$B$2:$B$236,0),MATCH(O458,'Saturation Data'!$I$1:$V$1,0))</f>
        <v>1</v>
      </c>
      <c r="R503" s="32">
        <f>INDEX('UEC Data'!$I$2:$W$236,MATCH(LEFT($O$1,2)&amp;$H503&amp;$I503,'UEC Data'!$B$2:$B$236,0),MATCH(O458,'UEC Data'!$I$1:$V$1,0))</f>
        <v>4.9194140786749573E-2</v>
      </c>
      <c r="S503" s="33">
        <f t="shared" si="43"/>
        <v>4.9194140786749573E-2</v>
      </c>
      <c r="T503" s="34">
        <f>S503*Q459</f>
        <v>0.38501379078446896</v>
      </c>
      <c r="U503" s="21"/>
      <c r="V503" s="30" t="s">
        <v>38</v>
      </c>
      <c r="W503" s="30" t="s">
        <v>43</v>
      </c>
      <c r="X503" s="31">
        <f>INDEX('Saturation Data'!$I$2:$W$236,MATCH(LEFT($V$1,2)&amp;$H503&amp;$I503,'Saturation Data'!$B$2:$B$236,0),MATCH(V458,'Saturation Data'!$I$1:$V$1,0))</f>
        <v>1</v>
      </c>
      <c r="Y503" s="32">
        <f>INDEX('UEC Data'!$I$2:$W$236,MATCH(LEFT($V$1,2)&amp;$H503&amp;$I503,'UEC Data'!$B$2:$B$236,0),MATCH(V458,'UEC Data'!$I$1:$V$1,0))</f>
        <v>6.7082919254658521E-2</v>
      </c>
      <c r="Z503" s="33">
        <f t="shared" si="44"/>
        <v>6.7082919254658521E-2</v>
      </c>
      <c r="AA503" s="34">
        <f>Z503*X459</f>
        <v>0.23327722999277156</v>
      </c>
      <c r="AB503" s="21"/>
      <c r="AC503" s="30" t="s">
        <v>38</v>
      </c>
      <c r="AD503" s="30" t="s">
        <v>43</v>
      </c>
      <c r="AE503" s="31">
        <f>INDEX('Saturation Data'!$I$2:$W$236,MATCH(LEFT($AC$1,2)&amp;$H503&amp;$I503,'Saturation Data'!$B$2:$B$236,0),MATCH(AC458,'Saturation Data'!$I$1:$V$1,0))</f>
        <v>1</v>
      </c>
      <c r="AF503" s="32">
        <f>INDEX('UEC Data'!$I$2:$W$236,MATCH(LEFT($AC$1,2)&amp;$H503&amp;$I503,'UEC Data'!$B$2:$B$236,0),MATCH(AC458,'UEC Data'!$I$1:$V$1,0))</f>
        <v>5.6465366300366408E-2</v>
      </c>
      <c r="AG503" s="33">
        <f t="shared" si="45"/>
        <v>5.6465366300366408E-2</v>
      </c>
      <c r="AH503" s="34">
        <f>AG503*AE459</f>
        <v>8.5423421245525044E-2</v>
      </c>
      <c r="AI503" s="21"/>
    </row>
    <row r="504" spans="1:35" outlineLevel="1" x14ac:dyDescent="0.25">
      <c r="A504" s="30" t="s">
        <v>38</v>
      </c>
      <c r="B504" s="30" t="s">
        <v>44</v>
      </c>
      <c r="C504" s="31">
        <f>INDEX('Saturation Data'!$I$2:$W$236,MATCH(LEFT($A$1,2)&amp;$H504&amp;$I504,'Saturation Data'!$B$2:$B$236,0),MATCH(A458,'Saturation Data'!$I$1:$V$1,0))</f>
        <v>0.36</v>
      </c>
      <c r="D504" s="32">
        <f>INDEX('UEC Data'!$I$2:$W$236,MATCH(LEFT($A$1,2)&amp;$H504&amp;$I504,'UEC Data'!$B$2:$B$236,0),MATCH(A458,'UEC Data'!$I$1:$V$1,0))</f>
        <v>3.0440265778933794E-2</v>
      </c>
      <c r="E504" s="33">
        <f t="shared" si="41"/>
        <v>1.0958495680416165E-2</v>
      </c>
      <c r="F504" s="34">
        <f>E504*C459</f>
        <v>0.51457670875180295</v>
      </c>
      <c r="G504" s="21"/>
      <c r="H504" s="30" t="s">
        <v>38</v>
      </c>
      <c r="I504" s="30" t="s">
        <v>44</v>
      </c>
      <c r="J504" s="31">
        <f>INDEX('Saturation Data'!$I$2:$W$236,MATCH(LEFT($H$1,2)&amp;$H504&amp;$I504,'Saturation Data'!$B$2:$B$236,0),MATCH(H458,'Saturation Data'!$I$1:$V$1,0))</f>
        <v>0.36</v>
      </c>
      <c r="K504" s="32">
        <f>INDEX('UEC Data'!$I$2:$W$236,MATCH(LEFT($H$1,2)&amp;$H504&amp;$I504,'UEC Data'!$B$2:$B$236,0),MATCH(H458,'UEC Data'!$I$1:$V$1,0))</f>
        <v>6.8885395725136415E-3</v>
      </c>
      <c r="L504" s="33">
        <f t="shared" si="42"/>
        <v>2.4798742461049107E-3</v>
      </c>
      <c r="M504" s="34">
        <f>L504*J459</f>
        <v>1.5554734615277923E-2</v>
      </c>
      <c r="N504" s="21"/>
      <c r="O504" s="30" t="s">
        <v>38</v>
      </c>
      <c r="P504" s="30" t="s">
        <v>44</v>
      </c>
      <c r="Q504" s="31">
        <f>INDEX('Saturation Data'!$I$2:$W$236,MATCH(LEFT($O$1,2)&amp;$H504&amp;$I504,'Saturation Data'!$B$2:$B$236,0),MATCH(O458,'Saturation Data'!$I$1:$V$1,0))</f>
        <v>0.36</v>
      </c>
      <c r="R504" s="32">
        <f>INDEX('UEC Data'!$I$2:$W$236,MATCH(LEFT($O$1,2)&amp;$H504&amp;$I504,'UEC Data'!$B$2:$B$236,0),MATCH(O458,'UEC Data'!$I$1:$V$1,0))</f>
        <v>3.3271918409532288E-2</v>
      </c>
      <c r="S504" s="33">
        <f t="shared" si="43"/>
        <v>1.1977890627431624E-2</v>
      </c>
      <c r="T504" s="34">
        <f>S504*Q459</f>
        <v>9.3743950037874405E-2</v>
      </c>
      <c r="U504" s="21"/>
      <c r="V504" s="30" t="s">
        <v>38</v>
      </c>
      <c r="W504" s="30" t="s">
        <v>44</v>
      </c>
      <c r="X504" s="31">
        <f>INDEX('Saturation Data'!$I$2:$W$236,MATCH(LEFT($V$1,2)&amp;$H504&amp;$I504,'Saturation Data'!$B$2:$B$236,0),MATCH(V458,'Saturation Data'!$I$1:$V$1,0))</f>
        <v>0.36</v>
      </c>
      <c r="Y504" s="32">
        <f>INDEX('UEC Data'!$I$2:$W$236,MATCH(LEFT($V$1,2)&amp;$H504&amp;$I504,'UEC Data'!$B$2:$B$236,0),MATCH(V458,'UEC Data'!$I$1:$V$1,0))</f>
        <v>4.7430181562524758E-2</v>
      </c>
      <c r="Z504" s="33">
        <f t="shared" si="44"/>
        <v>1.7074865362508913E-2</v>
      </c>
      <c r="AA504" s="34">
        <f>Z504*X459</f>
        <v>5.9376922449435474E-2</v>
      </c>
      <c r="AB504" s="21"/>
      <c r="AC504" s="30" t="s">
        <v>38</v>
      </c>
      <c r="AD504" s="30" t="s">
        <v>44</v>
      </c>
      <c r="AE504" s="31">
        <f>INDEX('Saturation Data'!$I$2:$W$236,MATCH(LEFT($AC$1,2)&amp;$H504&amp;$I504,'Saturation Data'!$B$2:$B$236,0),MATCH(AC458,'Saturation Data'!$I$1:$V$1,0))</f>
        <v>0.36</v>
      </c>
      <c r="AF504" s="32">
        <f>INDEX('UEC Data'!$I$2:$W$236,MATCH(LEFT($AC$1,2)&amp;$H504&amp;$I504,'UEC Data'!$B$2:$B$236,0),MATCH(AC458,'UEC Data'!$I$1:$V$1,0))</f>
        <v>3.8826313954167795E-2</v>
      </c>
      <c r="AG504" s="33">
        <f t="shared" si="45"/>
        <v>1.3977473023500405E-2</v>
      </c>
      <c r="AH504" s="34">
        <f>AG504*AE459</f>
        <v>2.1145768535051367E-2</v>
      </c>
      <c r="AI504" s="21"/>
    </row>
    <row r="505" spans="1:35" outlineLevel="1" x14ac:dyDescent="0.25">
      <c r="A505" s="30" t="s">
        <v>45</v>
      </c>
      <c r="B505" s="30" t="s">
        <v>46</v>
      </c>
      <c r="C505" s="31">
        <f>INDEX('Saturation Data'!$I$2:$W$236,MATCH(LEFT($A$1,2)&amp;$H505&amp;$I505,'Saturation Data'!$B$2:$B$236,0),MATCH(A458,'Saturation Data'!$I$1:$V$1,0))</f>
        <v>0.43663447205500328</v>
      </c>
      <c r="D505" s="32">
        <f>INDEX('UEC Data'!$I$2:$W$236,MATCH(LEFT($A$1,2)&amp;$H505&amp;$I505,'UEC Data'!$B$2:$B$236,0),MATCH(A458,'UEC Data'!$I$1:$V$1,0))</f>
        <v>0.22064347826086955</v>
      </c>
      <c r="E505" s="33">
        <f t="shared" si="41"/>
        <v>9.6340548642814369E-2</v>
      </c>
      <c r="F505" s="34">
        <f>E505*C459</f>
        <v>4.5238510727851775</v>
      </c>
      <c r="G505" s="21"/>
      <c r="H505" s="30" t="s">
        <v>45</v>
      </c>
      <c r="I505" s="30" t="s">
        <v>46</v>
      </c>
      <c r="J505" s="31">
        <f>INDEX('Saturation Data'!$I$2:$W$236,MATCH(LEFT($H$1,2)&amp;$H505&amp;$I505,'Saturation Data'!$B$2:$B$236,0),MATCH(H458,'Saturation Data'!$I$1:$V$1,0))</f>
        <v>0.43663447205500328</v>
      </c>
      <c r="K505" s="32">
        <f>INDEX('UEC Data'!$I$2:$W$236,MATCH(LEFT($H$1,2)&amp;$H505&amp;$I505,'UEC Data'!$B$2:$B$236,0),MATCH(H458,'UEC Data'!$I$1:$V$1,0))</f>
        <v>0.3253076923076923</v>
      </c>
      <c r="L505" s="33">
        <f t="shared" si="42"/>
        <v>0.14204055248620068</v>
      </c>
      <c r="M505" s="34">
        <f>L505*J459</f>
        <v>0.89093352293995232</v>
      </c>
      <c r="N505" s="21"/>
      <c r="O505" s="30" t="s">
        <v>45</v>
      </c>
      <c r="P505" s="30" t="s">
        <v>46</v>
      </c>
      <c r="Q505" s="31">
        <f>INDEX('Saturation Data'!$I$2:$W$236,MATCH(LEFT($O$1,2)&amp;$H505&amp;$I505,'Saturation Data'!$B$2:$B$236,0),MATCH(O458,'Saturation Data'!$I$1:$V$1,0))</f>
        <v>0.43663447205500328</v>
      </c>
      <c r="R505" s="32">
        <f>INDEX('UEC Data'!$I$2:$W$236,MATCH(LEFT($O$1,2)&amp;$H505&amp;$I505,'UEC Data'!$B$2:$B$236,0),MATCH(O458,'UEC Data'!$I$1:$V$1,0))</f>
        <v>0.22064347826086955</v>
      </c>
      <c r="S505" s="33">
        <f t="shared" si="43"/>
        <v>9.6340548642814369E-2</v>
      </c>
      <c r="T505" s="34">
        <f>S505*Q459</f>
        <v>0.75400117261965327</v>
      </c>
      <c r="U505" s="21"/>
      <c r="V505" s="30" t="s">
        <v>45</v>
      </c>
      <c r="W505" s="30" t="s">
        <v>46</v>
      </c>
      <c r="X505" s="31">
        <f>INDEX('Saturation Data'!$I$2:$W$236,MATCH(LEFT($V$1,2)&amp;$H505&amp;$I505,'Saturation Data'!$B$2:$B$236,0),MATCH(V458,'Saturation Data'!$I$1:$V$1,0))</f>
        <v>0.43663447205500328</v>
      </c>
      <c r="Y505" s="32">
        <f>INDEX('UEC Data'!$I$2:$W$236,MATCH(LEFT($V$1,2)&amp;$H505&amp;$I505,'UEC Data'!$B$2:$B$236,0),MATCH(V458,'UEC Data'!$I$1:$V$1,0))</f>
        <v>0.22064347826086955</v>
      </c>
      <c r="Z505" s="33">
        <f t="shared" si="44"/>
        <v>9.6340548642814369E-2</v>
      </c>
      <c r="AA505" s="34">
        <f>Z505*X459</f>
        <v>0.3350190566105829</v>
      </c>
      <c r="AB505" s="21"/>
      <c r="AC505" s="30" t="s">
        <v>45</v>
      </c>
      <c r="AD505" s="30" t="s">
        <v>46</v>
      </c>
      <c r="AE505" s="31">
        <f>INDEX('Saturation Data'!$I$2:$W$236,MATCH(LEFT($AC$1,2)&amp;$H505&amp;$I505,'Saturation Data'!$B$2:$B$236,0),MATCH(AC458,'Saturation Data'!$I$1:$V$1,0))</f>
        <v>0.43663447205500328</v>
      </c>
      <c r="AF505" s="32">
        <f>INDEX('UEC Data'!$I$2:$W$236,MATCH(LEFT($AC$1,2)&amp;$H505&amp;$I505,'UEC Data'!$B$2:$B$236,0),MATCH(AC458,'UEC Data'!$I$1:$V$1,0))</f>
        <v>0.26024615384615385</v>
      </c>
      <c r="AG505" s="33">
        <f t="shared" si="45"/>
        <v>0.11363244198896054</v>
      </c>
      <c r="AH505" s="34">
        <f>AG505*AE459</f>
        <v>0.17190842095214878</v>
      </c>
      <c r="AI505" s="21"/>
    </row>
    <row r="506" spans="1:35" outlineLevel="1" x14ac:dyDescent="0.25">
      <c r="A506" s="30" t="s">
        <v>45</v>
      </c>
      <c r="B506" s="30" t="s">
        <v>47</v>
      </c>
      <c r="C506" s="31">
        <f>INDEX('Saturation Data'!$I$2:$W$236,MATCH(LEFT($A$1,2)&amp;$H506&amp;$I506,'Saturation Data'!$B$2:$B$236,0),MATCH(A458,'Saturation Data'!$I$1:$V$1,0))</f>
        <v>0.06</v>
      </c>
      <c r="D506" s="32">
        <f>INDEX('UEC Data'!$I$2:$W$236,MATCH(LEFT($A$1,2)&amp;$H506&amp;$I506,'UEC Data'!$B$2:$B$236,0),MATCH(A458,'UEC Data'!$I$1:$V$1,0))</f>
        <v>2.3194000658120693E-2</v>
      </c>
      <c r="E506" s="33">
        <f t="shared" si="41"/>
        <v>1.3916400394872416E-3</v>
      </c>
      <c r="F506" s="34">
        <f>E506*C459</f>
        <v>6.5347066985327204E-2</v>
      </c>
      <c r="G506" s="21"/>
      <c r="H506" s="30" t="s">
        <v>45</v>
      </c>
      <c r="I506" s="30" t="s">
        <v>47</v>
      </c>
      <c r="J506" s="31">
        <f>INDEX('Saturation Data'!$I$2:$W$236,MATCH(LEFT($H$1,2)&amp;$H506&amp;$I506,'Saturation Data'!$B$2:$B$236,0),MATCH(H458,'Saturation Data'!$I$1:$V$1,0))</f>
        <v>0.06</v>
      </c>
      <c r="K506" s="32">
        <f>INDEX('UEC Data'!$I$2:$W$236,MATCH(LEFT($H$1,2)&amp;$H506&amp;$I506,'UEC Data'!$B$2:$B$236,0),MATCH(H458,'UEC Data'!$I$1:$V$1,0))</f>
        <v>3.4196283021588204E-2</v>
      </c>
      <c r="L506" s="33">
        <f t="shared" si="42"/>
        <v>2.0517769812952924E-3</v>
      </c>
      <c r="M506" s="34">
        <f>L506*J459</f>
        <v>1.2869542269698693E-2</v>
      </c>
      <c r="N506" s="21"/>
      <c r="O506" s="30" t="s">
        <v>45</v>
      </c>
      <c r="P506" s="30" t="s">
        <v>47</v>
      </c>
      <c r="Q506" s="31">
        <f>INDEX('Saturation Data'!$I$2:$W$236,MATCH(LEFT($O$1,2)&amp;$H506&amp;$I506,'Saturation Data'!$B$2:$B$236,0),MATCH(O458,'Saturation Data'!$I$1:$V$1,0))</f>
        <v>0.06</v>
      </c>
      <c r="R506" s="32">
        <f>INDEX('UEC Data'!$I$2:$W$236,MATCH(LEFT($O$1,2)&amp;$H506&amp;$I506,'UEC Data'!$B$2:$B$236,0),MATCH(O458,'UEC Data'!$I$1:$V$1,0))</f>
        <v>2.3194000658120693E-2</v>
      </c>
      <c r="S506" s="33">
        <f t="shared" si="43"/>
        <v>1.3916400394872416E-3</v>
      </c>
      <c r="T506" s="34">
        <f>S506*Q459</f>
        <v>1.0891553311868163E-2</v>
      </c>
      <c r="U506" s="21"/>
      <c r="V506" s="30" t="s">
        <v>45</v>
      </c>
      <c r="W506" s="30" t="s">
        <v>47</v>
      </c>
      <c r="X506" s="31">
        <f>INDEX('Saturation Data'!$I$2:$W$236,MATCH(LEFT($V$1,2)&amp;$H506&amp;$I506,'Saturation Data'!$B$2:$B$236,0),MATCH(V458,'Saturation Data'!$I$1:$V$1,0))</f>
        <v>0.06</v>
      </c>
      <c r="Y506" s="32">
        <f>INDEX('UEC Data'!$I$2:$W$236,MATCH(LEFT($V$1,2)&amp;$H506&amp;$I506,'UEC Data'!$B$2:$B$236,0),MATCH(V458,'UEC Data'!$I$1:$V$1,0))</f>
        <v>3.3417391304347822E-2</v>
      </c>
      <c r="Z506" s="33">
        <f t="shared" si="44"/>
        <v>2.0050434782608695E-3</v>
      </c>
      <c r="AA506" s="34">
        <f>Z506*X459</f>
        <v>6.9724304460898412E-3</v>
      </c>
      <c r="AB506" s="21"/>
      <c r="AC506" s="30" t="s">
        <v>45</v>
      </c>
      <c r="AD506" s="30" t="s">
        <v>47</v>
      </c>
      <c r="AE506" s="31">
        <f>INDEX('Saturation Data'!$I$2:$W$236,MATCH(LEFT($AC$1,2)&amp;$H506&amp;$I506,'Saturation Data'!$B$2:$B$236,0),MATCH(AC458,'Saturation Data'!$I$1:$V$1,0))</f>
        <v>0.06</v>
      </c>
      <c r="AF506" s="32">
        <f>INDEX('UEC Data'!$I$2:$W$236,MATCH(LEFT($AC$1,2)&amp;$H506&amp;$I506,'UEC Data'!$B$2:$B$236,0),MATCH(AC458,'UEC Data'!$I$1:$V$1,0))</f>
        <v>2.7357026417270565E-2</v>
      </c>
      <c r="AG506" s="33">
        <f t="shared" si="45"/>
        <v>1.6414215850362338E-3</v>
      </c>
      <c r="AH506" s="34">
        <f>AG506*AE459</f>
        <v>2.4832185937512944E-3</v>
      </c>
      <c r="AI506" s="21"/>
    </row>
    <row r="507" spans="1:35" outlineLevel="1" x14ac:dyDescent="0.25">
      <c r="A507" s="30" t="s">
        <v>45</v>
      </c>
      <c r="B507" s="30" t="s">
        <v>48</v>
      </c>
      <c r="C507" s="31">
        <f>INDEX('Saturation Data'!$I$2:$W$236,MATCH(LEFT($A$1,2)&amp;$H507&amp;$I507,'Saturation Data'!$B$2:$B$236,0),MATCH(A458,'Saturation Data'!$I$1:$V$1,0))</f>
        <v>0.01</v>
      </c>
      <c r="D507" s="32">
        <f>INDEX('UEC Data'!$I$2:$W$236,MATCH(LEFT($A$1,2)&amp;$H507&amp;$I507,'UEC Data'!$B$2:$B$236,0),MATCH(A458,'UEC Data'!$I$1:$V$1,0))</f>
        <v>0.16546803069053739</v>
      </c>
      <c r="E507" s="33">
        <f t="shared" si="41"/>
        <v>1.6546803069053739E-3</v>
      </c>
      <c r="F507" s="34">
        <f>E507*C459</f>
        <v>7.7698615867999782E-2</v>
      </c>
      <c r="G507" s="21"/>
      <c r="H507" s="30" t="s">
        <v>45</v>
      </c>
      <c r="I507" s="30" t="s">
        <v>48</v>
      </c>
      <c r="J507" s="31">
        <f>INDEX('Saturation Data'!$I$2:$W$236,MATCH(LEFT($H$1,2)&amp;$H507&amp;$I507,'Saturation Data'!$B$2:$B$236,0),MATCH(H458,'Saturation Data'!$I$1:$V$1,0))</f>
        <v>0.01</v>
      </c>
      <c r="K507" s="32">
        <f>INDEX('UEC Data'!$I$2:$W$236,MATCH(LEFT($H$1,2)&amp;$H507&amp;$I507,'UEC Data'!$B$2:$B$236,0),MATCH(H458,'UEC Data'!$I$1:$V$1,0))</f>
        <v>0.24395927601809997</v>
      </c>
      <c r="L507" s="33">
        <f t="shared" si="42"/>
        <v>2.4395927601809997E-3</v>
      </c>
      <c r="M507" s="34">
        <f>L507*J459</f>
        <v>1.5302073487626137E-2</v>
      </c>
      <c r="N507" s="21"/>
      <c r="O507" s="30" t="s">
        <v>45</v>
      </c>
      <c r="P507" s="30" t="s">
        <v>48</v>
      </c>
      <c r="Q507" s="31">
        <f>INDEX('Saturation Data'!$I$2:$W$236,MATCH(LEFT($O$1,2)&amp;$H507&amp;$I507,'Saturation Data'!$B$2:$B$236,0),MATCH(O458,'Saturation Data'!$I$1:$V$1,0))</f>
        <v>0.01</v>
      </c>
      <c r="R507" s="32">
        <f>INDEX('UEC Data'!$I$2:$W$236,MATCH(LEFT($O$1,2)&amp;$H507&amp;$I507,'UEC Data'!$B$2:$B$236,0),MATCH(O458,'UEC Data'!$I$1:$V$1,0))</f>
        <v>0.16546803069053739</v>
      </c>
      <c r="S507" s="33">
        <f t="shared" si="43"/>
        <v>1.6546803069053739E-3</v>
      </c>
      <c r="T507" s="34">
        <f>S507*Q459</f>
        <v>1.2950215763696038E-2</v>
      </c>
      <c r="U507" s="21"/>
      <c r="V507" s="30" t="s">
        <v>45</v>
      </c>
      <c r="W507" s="30" t="s">
        <v>48</v>
      </c>
      <c r="X507" s="31">
        <f>INDEX('Saturation Data'!$I$2:$W$236,MATCH(LEFT($V$1,2)&amp;$H507&amp;$I507,'Saturation Data'!$B$2:$B$236,0),MATCH(V458,'Saturation Data'!$I$1:$V$1,0))</f>
        <v>0.01</v>
      </c>
      <c r="Y507" s="32">
        <f>INDEX('UEC Data'!$I$2:$W$236,MATCH(LEFT($V$1,2)&amp;$H507&amp;$I507,'UEC Data'!$B$2:$B$236,0),MATCH(V458,'UEC Data'!$I$1:$V$1,0))</f>
        <v>4.3313852173913044E-2</v>
      </c>
      <c r="Z507" s="33">
        <f t="shared" si="44"/>
        <v>4.3313852173913043E-4</v>
      </c>
      <c r="AA507" s="34">
        <f>Z507*X459</f>
        <v>1.5062158247898772E-3</v>
      </c>
      <c r="AB507" s="21"/>
      <c r="AC507" s="30" t="s">
        <v>45</v>
      </c>
      <c r="AD507" s="30" t="s">
        <v>48</v>
      </c>
      <c r="AE507" s="31">
        <f>INDEX('Saturation Data'!$I$2:$W$236,MATCH(LEFT($AC$1,2)&amp;$H507&amp;$I507,'Saturation Data'!$B$2:$B$236,0),MATCH(AC458,'Saturation Data'!$I$1:$V$1,0))</f>
        <v>0.01</v>
      </c>
      <c r="AF507" s="32">
        <f>INDEX('UEC Data'!$I$2:$W$236,MATCH(LEFT($AC$1,2)&amp;$H507&amp;$I507,'UEC Data'!$B$2:$B$236,0),MATCH(AC458,'UEC Data'!$I$1:$V$1,0))</f>
        <v>0.19516742081447999</v>
      </c>
      <c r="AG507" s="33">
        <f t="shared" si="45"/>
        <v>1.9516742081448E-3</v>
      </c>
      <c r="AH507" s="34">
        <f>AG507*AE459</f>
        <v>2.9525831308615442E-3</v>
      </c>
      <c r="AI507" s="21"/>
    </row>
    <row r="508" spans="1:35" outlineLevel="1" x14ac:dyDescent="0.25">
      <c r="A508" s="30" t="s">
        <v>45</v>
      </c>
      <c r="B508" s="30" t="s">
        <v>49</v>
      </c>
      <c r="C508" s="31">
        <f>INDEX('Saturation Data'!$I$2:$W$236,MATCH(LEFT($A$1,2)&amp;$H508&amp;$I508,'Saturation Data'!$B$2:$B$236,0),MATCH(A458,'Saturation Data'!$I$1:$V$1,0))</f>
        <v>0.15</v>
      </c>
      <c r="D508" s="32">
        <f>INDEX('UEC Data'!$I$2:$W$236,MATCH(LEFT($A$1,2)&amp;$H508&amp;$I508,'UEC Data'!$B$2:$B$236,0),MATCH(A458,'UEC Data'!$I$1:$V$1,0))</f>
        <v>1.2847304347826088E-3</v>
      </c>
      <c r="E508" s="33">
        <f t="shared" si="41"/>
        <v>1.9270956521739131E-4</v>
      </c>
      <c r="F508" s="34">
        <f>E508*C459</f>
        <v>9.0490389106755807E-3</v>
      </c>
      <c r="G508" s="21"/>
      <c r="H508" s="30" t="s">
        <v>45</v>
      </c>
      <c r="I508" s="30" t="s">
        <v>49</v>
      </c>
      <c r="J508" s="31">
        <f>INDEX('Saturation Data'!$I$2:$W$236,MATCH(LEFT($H$1,2)&amp;$H508&amp;$I508,'Saturation Data'!$B$2:$B$236,0),MATCH(H458,'Saturation Data'!$I$1:$V$1,0))</f>
        <v>0.15</v>
      </c>
      <c r="K508" s="32">
        <f>INDEX('UEC Data'!$I$2:$W$236,MATCH(LEFT($H$1,2)&amp;$H508&amp;$I508,'UEC Data'!$B$2:$B$236,0),MATCH(H458,'UEC Data'!$I$1:$V$1,0))</f>
        <v>9.470769230769231E-4</v>
      </c>
      <c r="L508" s="33">
        <f t="shared" si="42"/>
        <v>1.4206153846153845E-4</v>
      </c>
      <c r="M508" s="34">
        <f>L508*J459</f>
        <v>8.9106515512958227E-4</v>
      </c>
      <c r="N508" s="21"/>
      <c r="O508" s="30" t="s">
        <v>45</v>
      </c>
      <c r="P508" s="30" t="s">
        <v>49</v>
      </c>
      <c r="Q508" s="31">
        <f>INDEX('Saturation Data'!$I$2:$W$236,MATCH(LEFT($O$1,2)&amp;$H508&amp;$I508,'Saturation Data'!$B$2:$B$236,0),MATCH(O458,'Saturation Data'!$I$1:$V$1,0))</f>
        <v>0.15</v>
      </c>
      <c r="R508" s="32">
        <f>INDEX('UEC Data'!$I$2:$W$236,MATCH(LEFT($O$1,2)&amp;$H508&amp;$I508,'UEC Data'!$B$2:$B$236,0),MATCH(O458,'UEC Data'!$I$1:$V$1,0))</f>
        <v>1.2847304347826088E-3</v>
      </c>
      <c r="S508" s="33">
        <f t="shared" si="43"/>
        <v>1.9270956521739131E-4</v>
      </c>
      <c r="T508" s="34">
        <f>S508*Q459</f>
        <v>1.5082251471044963E-3</v>
      </c>
      <c r="U508" s="21"/>
      <c r="V508" s="30" t="s">
        <v>45</v>
      </c>
      <c r="W508" s="30" t="s">
        <v>49</v>
      </c>
      <c r="X508" s="31">
        <f>INDEX('Saturation Data'!$I$2:$W$236,MATCH(LEFT($V$1,2)&amp;$H508&amp;$I508,'Saturation Data'!$B$2:$B$236,0),MATCH(V458,'Saturation Data'!$I$1:$V$1,0))</f>
        <v>0.15</v>
      </c>
      <c r="Y508" s="32">
        <f>INDEX('UEC Data'!$I$2:$W$236,MATCH(LEFT($V$1,2)&amp;$H508&amp;$I508,'UEC Data'!$B$2:$B$236,0),MATCH(V458,'UEC Data'!$I$1:$V$1,0))</f>
        <v>8.7813337205451102E-3</v>
      </c>
      <c r="Z508" s="33">
        <f t="shared" si="44"/>
        <v>1.3172000580817665E-3</v>
      </c>
      <c r="AA508" s="34">
        <f>Z508*X459</f>
        <v>4.5804920881449863E-3</v>
      </c>
      <c r="AB508" s="21"/>
      <c r="AC508" s="30" t="s">
        <v>45</v>
      </c>
      <c r="AD508" s="30" t="s">
        <v>49</v>
      </c>
      <c r="AE508" s="31">
        <f>INDEX('Saturation Data'!$I$2:$W$236,MATCH(LEFT($AC$1,2)&amp;$H508&amp;$I508,'Saturation Data'!$B$2:$B$236,0),MATCH(AC458,'Saturation Data'!$I$1:$V$1,0))</f>
        <v>0.15</v>
      </c>
      <c r="AF508" s="32">
        <f>INDEX('UEC Data'!$I$2:$W$236,MATCH(LEFT($AC$1,2)&amp;$H508&amp;$I508,'UEC Data'!$B$2:$B$236,0),MATCH(AC458,'UEC Data'!$I$1:$V$1,0))</f>
        <v>9.470769230769231E-4</v>
      </c>
      <c r="AG508" s="33">
        <f t="shared" si="45"/>
        <v>1.4206153846153845E-4</v>
      </c>
      <c r="AH508" s="34">
        <f>AG508*AE459</f>
        <v>2.1491727474561004E-4</v>
      </c>
      <c r="AI508" s="21"/>
    </row>
    <row r="509" spans="1:35" outlineLevel="1" x14ac:dyDescent="0.25">
      <c r="A509" s="30" t="s">
        <v>45</v>
      </c>
      <c r="B509" s="30" t="s">
        <v>50</v>
      </c>
      <c r="C509" s="31">
        <f>INDEX('Saturation Data'!$I$2:$W$236,MATCH(LEFT($A$1,2)&amp;$H509&amp;$I509,'Saturation Data'!$B$2:$B$236,0),MATCH(A458,'Saturation Data'!$I$1:$V$1,0))</f>
        <v>0.11</v>
      </c>
      <c r="D509" s="32">
        <f>INDEX('UEC Data'!$I$2:$W$236,MATCH(LEFT($A$1,2)&amp;$H509&amp;$I509,'UEC Data'!$B$2:$B$236,0),MATCH(A458,'UEC Data'!$I$1:$V$1,0))</f>
        <v>2.4695723061784348E-2</v>
      </c>
      <c r="E509" s="33">
        <f t="shared" si="41"/>
        <v>2.7165295367962781E-3</v>
      </c>
      <c r="F509" s="34">
        <f>E509*C459</f>
        <v>0.12755973712430232</v>
      </c>
      <c r="G509" s="21"/>
      <c r="H509" s="30" t="s">
        <v>45</v>
      </c>
      <c r="I509" s="30" t="s">
        <v>50</v>
      </c>
      <c r="J509" s="31">
        <f>INDEX('Saturation Data'!$I$2:$W$236,MATCH(LEFT($H$1,2)&amp;$H509&amp;$I509,'Saturation Data'!$B$2:$B$236,0),MATCH(H458,'Saturation Data'!$I$1:$V$1,0))</f>
        <v>0.11</v>
      </c>
      <c r="K509" s="32">
        <f>INDEX('UEC Data'!$I$2:$W$236,MATCH(LEFT($H$1,2)&amp;$H509&amp;$I509,'UEC Data'!$B$2:$B$236,0),MATCH(H458,'UEC Data'!$I$1:$V$1,0))</f>
        <v>1.8205180462212821E-2</v>
      </c>
      <c r="L509" s="33">
        <f t="shared" si="42"/>
        <v>2.0025698508434105E-3</v>
      </c>
      <c r="M509" s="34">
        <f>L509*J459</f>
        <v>1.2560896032269279E-2</v>
      </c>
      <c r="N509" s="21"/>
      <c r="O509" s="30" t="s">
        <v>45</v>
      </c>
      <c r="P509" s="30" t="s">
        <v>50</v>
      </c>
      <c r="Q509" s="31">
        <f>INDEX('Saturation Data'!$I$2:$W$236,MATCH(LEFT($O$1,2)&amp;$H509&amp;$I509,'Saturation Data'!$B$2:$B$236,0),MATCH(O458,'Saturation Data'!$I$1:$V$1,0))</f>
        <v>0.11</v>
      </c>
      <c r="R509" s="32">
        <f>INDEX('UEC Data'!$I$2:$W$236,MATCH(LEFT($O$1,2)&amp;$H509&amp;$I509,'UEC Data'!$B$2:$B$236,0),MATCH(O458,'UEC Data'!$I$1:$V$1,0))</f>
        <v>2.4695723061784348E-2</v>
      </c>
      <c r="S509" s="33">
        <f t="shared" si="43"/>
        <v>2.7165295367962781E-3</v>
      </c>
      <c r="T509" s="34">
        <f>S509*Q459</f>
        <v>2.126068913925672E-2</v>
      </c>
      <c r="U509" s="21"/>
      <c r="V509" s="30" t="s">
        <v>45</v>
      </c>
      <c r="W509" s="30" t="s">
        <v>50</v>
      </c>
      <c r="X509" s="31">
        <f>INDEX('Saturation Data'!$I$2:$W$236,MATCH(LEFT($V$1,2)&amp;$H509&amp;$I509,'Saturation Data'!$B$2:$B$236,0),MATCH(V458,'Saturation Data'!$I$1:$V$1,0))</f>
        <v>0.11</v>
      </c>
      <c r="Y509" s="32">
        <f>INDEX('UEC Data'!$I$2:$W$236,MATCH(LEFT($V$1,2)&amp;$H509&amp;$I509,'UEC Data'!$B$2:$B$236,0),MATCH(V458,'UEC Data'!$I$1:$V$1,0))</f>
        <v>2.850324215337174E-2</v>
      </c>
      <c r="Z509" s="33">
        <f t="shared" si="44"/>
        <v>3.1353566368708913E-3</v>
      </c>
      <c r="AA509" s="34">
        <f>Z509*X459</f>
        <v>1.0903033431090607E-2</v>
      </c>
      <c r="AB509" s="21"/>
      <c r="AC509" s="30" t="s">
        <v>45</v>
      </c>
      <c r="AD509" s="30" t="s">
        <v>50</v>
      </c>
      <c r="AE509" s="31">
        <f>INDEX('Saturation Data'!$I$2:$W$236,MATCH(LEFT($AC$1,2)&amp;$H509&amp;$I509,'Saturation Data'!$B$2:$B$236,0),MATCH(AC458,'Saturation Data'!$I$1:$V$1,0))</f>
        <v>0.11</v>
      </c>
      <c r="AF509" s="32">
        <f>INDEX('UEC Data'!$I$2:$W$236,MATCH(LEFT($AC$1,2)&amp;$H509&amp;$I509,'UEC Data'!$B$2:$B$236,0),MATCH(AC458,'UEC Data'!$I$1:$V$1,0))</f>
        <v>1.8205180462212821E-2</v>
      </c>
      <c r="AG509" s="33">
        <f t="shared" si="45"/>
        <v>2.0025698508434105E-3</v>
      </c>
      <c r="AH509" s="34">
        <f>AG509*AE459</f>
        <v>3.0295804162891768E-3</v>
      </c>
      <c r="AI509" s="21"/>
    </row>
    <row r="510" spans="1:35" outlineLevel="1" x14ac:dyDescent="0.25">
      <c r="A510" s="30" t="s">
        <v>45</v>
      </c>
      <c r="B510" t="s">
        <v>185</v>
      </c>
      <c r="C510" s="31">
        <f>INDEX('Saturation Data'!$I$2:$W$236,MATCH(LEFT($A$1,2)&amp;$H510&amp;$I510,'Saturation Data'!$B$2:$B$236,0),MATCH(A458,'Saturation Data'!$I$1:$V$1,0))</f>
        <v>0</v>
      </c>
      <c r="D510" s="32">
        <f>INDEX('UEC Data'!$I$2:$W$236,MATCH(LEFT($A$1,2)&amp;$H510&amp;$I510,'UEC Data'!$B$2:$B$236,0),MATCH(A458,'UEC Data'!$I$1:$V$1,0))</f>
        <v>1.5673046348048992E-2</v>
      </c>
      <c r="E510" s="33">
        <f t="shared" si="41"/>
        <v>0</v>
      </c>
      <c r="F510" s="34">
        <f>E510*C459</f>
        <v>0</v>
      </c>
      <c r="G510" s="21"/>
      <c r="H510" s="30" t="s">
        <v>45</v>
      </c>
      <c r="I510" t="s">
        <v>185</v>
      </c>
      <c r="J510" s="31">
        <f>INDEX('Saturation Data'!$I$2:$W$236,MATCH(LEFT($H$1,2)&amp;$H510&amp;$I510,'Saturation Data'!$B$2:$B$236,0),MATCH(H458,'Saturation Data'!$I$1:$V$1,0))</f>
        <v>0</v>
      </c>
      <c r="K510" s="32">
        <f>INDEX('UEC Data'!$I$2:$W$236,MATCH(LEFT($H$1,2)&amp;$H510&amp;$I510,'UEC Data'!$B$2:$B$236,0),MATCH(H458,'UEC Data'!$I$1:$V$1,0))</f>
        <v>3.6453417190694727E-3</v>
      </c>
      <c r="L510" s="33">
        <f t="shared" si="42"/>
        <v>0</v>
      </c>
      <c r="M510" s="34">
        <f>L510*J459</f>
        <v>0</v>
      </c>
      <c r="N510" s="21"/>
      <c r="O510" s="30" t="s">
        <v>45</v>
      </c>
      <c r="P510" t="s">
        <v>185</v>
      </c>
      <c r="Q510" s="31">
        <f>INDEX('Saturation Data'!$I$2:$W$236,MATCH(LEFT($O$1,2)&amp;$H510&amp;$I510,'Saturation Data'!$B$2:$B$236,0),MATCH(O458,'Saturation Data'!$I$1:$V$1,0))</f>
        <v>0</v>
      </c>
      <c r="R510" s="32">
        <f>INDEX('UEC Data'!$I$2:$W$236,MATCH(LEFT($O$1,2)&amp;$H510&amp;$I510,'UEC Data'!$B$2:$B$236,0),MATCH(O458,'UEC Data'!$I$1:$V$1,0))</f>
        <v>3.0149406113790227E-3</v>
      </c>
      <c r="S510" s="33">
        <f t="shared" si="43"/>
        <v>0</v>
      </c>
      <c r="T510" s="34">
        <f>S510*Q459</f>
        <v>0</v>
      </c>
      <c r="U510" s="21"/>
      <c r="V510" s="30" t="s">
        <v>45</v>
      </c>
      <c r="W510" t="s">
        <v>185</v>
      </c>
      <c r="X510" s="31">
        <f>INDEX('Saturation Data'!$I$2:$W$236,MATCH(LEFT($V$1,2)&amp;$H510&amp;$I510,'Saturation Data'!$B$2:$B$236,0),MATCH(V458,'Saturation Data'!$I$1:$V$1,0))</f>
        <v>0</v>
      </c>
      <c r="Y510" s="32">
        <f>INDEX('UEC Data'!$I$2:$W$236,MATCH(LEFT($V$1,2)&amp;$H510&amp;$I510,'UEC Data'!$B$2:$B$236,0),MATCH(V458,'UEC Data'!$I$1:$V$1,0))</f>
        <v>3.6135380164869493E-3</v>
      </c>
      <c r="Z510" s="33">
        <f t="shared" si="44"/>
        <v>0</v>
      </c>
      <c r="AA510" s="34">
        <f>Z510*X459</f>
        <v>0</v>
      </c>
      <c r="AB510" s="21"/>
      <c r="AC510" s="30" t="s">
        <v>45</v>
      </c>
      <c r="AD510" t="s">
        <v>185</v>
      </c>
      <c r="AE510" s="31">
        <f>INDEX('Saturation Data'!$I$2:$W$236,MATCH(LEFT($AC$1,2)&amp;$H510&amp;$I510,'Saturation Data'!$B$2:$B$236,0),MATCH(AC458,'Saturation Data'!$I$1:$V$1,0))</f>
        <v>0</v>
      </c>
      <c r="AF510" s="32">
        <f>INDEX('UEC Data'!$I$2:$W$236,MATCH(LEFT($AC$1,2)&amp;$H510&amp;$I510,'UEC Data'!$B$2:$B$236,0),MATCH(AC458,'UEC Data'!$I$1:$V$1,0))</f>
        <v>1.4979366903774089E-3</v>
      </c>
      <c r="AG510" s="33">
        <f t="shared" si="45"/>
        <v>0</v>
      </c>
      <c r="AH510" s="34">
        <f>AG510*AE459</f>
        <v>0</v>
      </c>
      <c r="AI510" s="21"/>
    </row>
    <row r="511" spans="1:35" outlineLevel="1" x14ac:dyDescent="0.25">
      <c r="A511" s="30" t="s">
        <v>45</v>
      </c>
      <c r="B511" s="30" t="s">
        <v>51</v>
      </c>
      <c r="C511" s="31">
        <f>INDEX('Saturation Data'!$I$2:$W$236,MATCH(LEFT($A$1,2)&amp;$H511&amp;$I511,'Saturation Data'!$B$2:$B$236,0),MATCH(A458,'Saturation Data'!$I$1:$V$1,0))</f>
        <v>1</v>
      </c>
      <c r="D511" s="32">
        <f>INDEX('UEC Data'!$I$2:$W$236,MATCH(LEFT($A$1,2)&amp;$H511&amp;$I511,'UEC Data'!$B$2:$B$236,0),MATCH(A458,'UEC Data'!$I$1:$V$1,0))</f>
        <v>0.25786831641432695</v>
      </c>
      <c r="E511" s="33">
        <f t="shared" si="41"/>
        <v>0.25786831641432695</v>
      </c>
      <c r="F511" s="34">
        <f>E511*C459</f>
        <v>12.108690227344569</v>
      </c>
      <c r="G511" s="21"/>
      <c r="H511" s="30" t="s">
        <v>45</v>
      </c>
      <c r="I511" s="30" t="s">
        <v>51</v>
      </c>
      <c r="J511" s="31">
        <f>INDEX('Saturation Data'!$I$2:$W$236,MATCH(LEFT($H$1,2)&amp;$H511&amp;$I511,'Saturation Data'!$B$2:$B$236,0),MATCH(H458,'Saturation Data'!$I$1:$V$1,0))</f>
        <v>1</v>
      </c>
      <c r="K511" s="32">
        <f>INDEX('UEC Data'!$I$2:$W$236,MATCH(LEFT($H$1,2)&amp;$H511&amp;$I511,'UEC Data'!$B$2:$B$236,0),MATCH(H458,'UEC Data'!$I$1:$V$1,0))</f>
        <v>0.26275287913083262</v>
      </c>
      <c r="L511" s="33">
        <f t="shared" si="42"/>
        <v>0.26275287913083262</v>
      </c>
      <c r="M511" s="34">
        <f>L511*J459</f>
        <v>1.6480881281378477</v>
      </c>
      <c r="N511" s="21"/>
      <c r="O511" s="30" t="s">
        <v>45</v>
      </c>
      <c r="P511" s="30" t="s">
        <v>51</v>
      </c>
      <c r="Q511" s="31">
        <f>INDEX('Saturation Data'!$I$2:$W$236,MATCH(LEFT($O$1,2)&amp;$H511&amp;$I511,'Saturation Data'!$B$2:$B$236,0),MATCH(O458,'Saturation Data'!$I$1:$V$1,0))</f>
        <v>1</v>
      </c>
      <c r="R511" s="32">
        <f>INDEX('UEC Data'!$I$2:$W$236,MATCH(LEFT($O$1,2)&amp;$H511&amp;$I511,'UEC Data'!$B$2:$B$236,0),MATCH(O458,'UEC Data'!$I$1:$V$1,0))</f>
        <v>0.25786831641432695</v>
      </c>
      <c r="S511" s="33">
        <f t="shared" si="43"/>
        <v>0.25786831641432695</v>
      </c>
      <c r="T511" s="34">
        <f>S511*Q459</f>
        <v>2.0181846138195128</v>
      </c>
      <c r="U511" s="21"/>
      <c r="V511" s="30" t="s">
        <v>45</v>
      </c>
      <c r="W511" s="30" t="s">
        <v>51</v>
      </c>
      <c r="X511" s="31">
        <f>INDEX('Saturation Data'!$I$2:$W$236,MATCH(LEFT($V$1,2)&amp;$H511&amp;$I511,'Saturation Data'!$B$2:$B$236,0),MATCH(V458,'Saturation Data'!$I$1:$V$1,0))</f>
        <v>1</v>
      </c>
      <c r="Y511" s="32">
        <f>INDEX('UEC Data'!$I$2:$W$236,MATCH(LEFT($V$1,2)&amp;$H511&amp;$I511,'UEC Data'!$B$2:$B$236,0),MATCH(V458,'UEC Data'!$I$1:$V$1,0))</f>
        <v>0.23864631283754212</v>
      </c>
      <c r="Z511" s="33">
        <f t="shared" si="44"/>
        <v>0.23864631283754212</v>
      </c>
      <c r="AA511" s="34">
        <f>Z511*X459</f>
        <v>0.82987966870365759</v>
      </c>
      <c r="AB511" s="21"/>
      <c r="AC511" s="30" t="s">
        <v>45</v>
      </c>
      <c r="AD511" s="30" t="s">
        <v>51</v>
      </c>
      <c r="AE511" s="31">
        <f>INDEX('Saturation Data'!$I$2:$W$236,MATCH(LEFT($AC$1,2)&amp;$H511&amp;$I511,'Saturation Data'!$B$2:$B$236,0),MATCH(AC458,'Saturation Data'!$I$1:$V$1,0))</f>
        <v>1</v>
      </c>
      <c r="AF511" s="32">
        <f>INDEX('UEC Data'!$I$2:$W$236,MATCH(LEFT($AC$1,2)&amp;$H511&amp;$I511,'UEC Data'!$B$2:$B$236,0),MATCH(AC458,'UEC Data'!$I$1:$V$1,0))</f>
        <v>0.26275287913083262</v>
      </c>
      <c r="AG511" s="33">
        <f t="shared" si="45"/>
        <v>0.26275287913083262</v>
      </c>
      <c r="AH511" s="34">
        <f>AG511*AE459</f>
        <v>0.3975047245433701</v>
      </c>
      <c r="AI511" s="21"/>
    </row>
    <row r="512" spans="1:35" ht="14.4" outlineLevel="1" thickBot="1" x14ac:dyDescent="0.3">
      <c r="A512" s="30" t="s">
        <v>187</v>
      </c>
      <c r="B512" t="s">
        <v>186</v>
      </c>
      <c r="C512" s="31">
        <f>INDEX('Saturation Data'!$I$2:$W$236,MATCH(LEFT($A$1,2)&amp;$H512&amp;$I512,'Saturation Data'!$B$2:$B$236,0),MATCH(A458,'Saturation Data'!$I$1:$V$1,0))</f>
        <v>1.2539386534627998E-2</v>
      </c>
      <c r="D512" s="32">
        <f>INDEX('UEC Data'!$I$2:$W$236,MATCH(LEFT($A$1,2)&amp;$H512&amp;$I512,'UEC Data'!$B$2:$B$236,0),MATCH(A458,'UEC Data'!$I$1:$V$1,0))</f>
        <v>-12.211104732791547</v>
      </c>
      <c r="E512" s="33">
        <f t="shared" si="41"/>
        <v>-0.15311976225929855</v>
      </c>
      <c r="F512" s="34">
        <f>E512*C459</f>
        <v>-7.1900254931027305</v>
      </c>
      <c r="G512" s="21"/>
      <c r="H512" s="30" t="s">
        <v>187</v>
      </c>
      <c r="I512" t="s">
        <v>186</v>
      </c>
      <c r="J512" s="31">
        <f>INDEX('Saturation Data'!$I$2:$W$236,MATCH(LEFT($H$1,2)&amp;$H512&amp;$I512,'Saturation Data'!$B$2:$B$236,0),MATCH(H458,'Saturation Data'!$I$1:$V$1,0))</f>
        <v>8.6036924179960575E-3</v>
      </c>
      <c r="K512" s="32">
        <f>INDEX('UEC Data'!$I$2:$W$236,MATCH(LEFT($H$1,2)&amp;$H512&amp;$I512,'UEC Data'!$B$2:$B$236,0),MATCH(H458,'UEC Data'!$I$1:$V$1,0))</f>
        <v>-8.2147010466253594</v>
      </c>
      <c r="L512" s="33">
        <f t="shared" si="42"/>
        <v>-7.0676761110954889E-2</v>
      </c>
      <c r="M512" s="34">
        <f>L512*J459</f>
        <v>-0.44331210111764285</v>
      </c>
      <c r="N512" s="21"/>
      <c r="O512" s="30" t="s">
        <v>187</v>
      </c>
      <c r="P512" t="s">
        <v>186</v>
      </c>
      <c r="Q512" s="31">
        <f>INDEX('Saturation Data'!$I$2:$W$236,MATCH(LEFT($O$1,2)&amp;$H512&amp;$I512,'Saturation Data'!$B$2:$B$236,0),MATCH(O458,'Saturation Data'!$I$1:$V$1,0))</f>
        <v>2.3870417732310316E-3</v>
      </c>
      <c r="R512" s="32">
        <f>INDEX('UEC Data'!$I$2:$W$236,MATCH(LEFT($O$1,2)&amp;$H512&amp;$I512,'UEC Data'!$B$2:$B$236,0),MATCH(O458,'UEC Data'!$I$1:$V$1,0))</f>
        <v>-5.2893042715306349</v>
      </c>
      <c r="S512" s="33">
        <f t="shared" si="43"/>
        <v>-1.2625790247472957E-2</v>
      </c>
      <c r="T512" s="34">
        <f>S512*Q459</f>
        <v>-9.8814681730115275E-2</v>
      </c>
      <c r="U512" s="21"/>
      <c r="V512" s="30" t="s">
        <v>187</v>
      </c>
      <c r="W512" t="s">
        <v>186</v>
      </c>
      <c r="X512" s="31">
        <f>INDEX('Saturation Data'!$I$2:$W$236,MATCH(LEFT($V$1,2)&amp;$H512&amp;$I512,'Saturation Data'!$B$2:$B$236,0),MATCH(V458,'Saturation Data'!$I$1:$V$1,0))</f>
        <v>4.7179702243656954E-3</v>
      </c>
      <c r="Y512" s="32">
        <f>INDEX('UEC Data'!$I$2:$W$236,MATCH(LEFT($V$1,2)&amp;$H512&amp;$I512,'UEC Data'!$B$2:$B$236,0),MATCH(V458,'UEC Data'!$I$1:$V$1,0))</f>
        <v>-6.5157281487784182</v>
      </c>
      <c r="Z512" s="33">
        <f t="shared" si="44"/>
        <v>-3.074101139599799E-2</v>
      </c>
      <c r="AA512" s="34">
        <f>Z512*X459</f>
        <v>-0.10690020746431124</v>
      </c>
      <c r="AB512" s="21"/>
      <c r="AC512" s="30" t="s">
        <v>187</v>
      </c>
      <c r="AD512" t="s">
        <v>186</v>
      </c>
      <c r="AE512" s="31">
        <f>INDEX('Saturation Data'!$I$2:$W$236,MATCH(LEFT($AC$1,2)&amp;$H512&amp;$I512,'Saturation Data'!$B$2:$B$236,0),MATCH(AC458,'Saturation Data'!$I$1:$V$1,0))</f>
        <v>7.457717405779731E-3</v>
      </c>
      <c r="AF512" s="32">
        <f>INDEX('UEC Data'!$I$2:$W$236,MATCH(LEFT($AC$1,2)&amp;$H512&amp;$I512,'UEC Data'!$B$2:$B$236,0),MATCH(AC458,'UEC Data'!$I$1:$V$1,0))</f>
        <v>-57.904678277214551</v>
      </c>
      <c r="AG512" s="33">
        <f t="shared" si="45"/>
        <v>-0.43183672706405846</v>
      </c>
      <c r="AH512" s="34">
        <f>AG512*AE459</f>
        <v>-0.65330260055432454</v>
      </c>
      <c r="AI512" s="21"/>
    </row>
    <row r="513" spans="1:35" ht="15" outlineLevel="1" thickTop="1" thickBot="1" x14ac:dyDescent="0.3">
      <c r="A513" s="36" t="s">
        <v>52</v>
      </c>
      <c r="B513" s="36"/>
      <c r="C513" s="36"/>
      <c r="D513" s="40"/>
      <c r="E513" s="40">
        <f>SUM(E466:E512)</f>
        <v>7.4606331381965481</v>
      </c>
      <c r="F513" s="40">
        <f>SUM(F466:F512)</f>
        <v>350.32801557960028</v>
      </c>
      <c r="G513" s="21"/>
      <c r="H513" s="36" t="s">
        <v>52</v>
      </c>
      <c r="I513" s="36"/>
      <c r="J513" s="36"/>
      <c r="K513" s="40"/>
      <c r="L513" s="40">
        <f>SUM(L466:L512)</f>
        <v>7.4051850724463311</v>
      </c>
      <c r="M513" s="40">
        <f>SUM(M466:M512)</f>
        <v>46.448197427688207</v>
      </c>
      <c r="N513" s="21"/>
      <c r="O513" s="36" t="s">
        <v>52</v>
      </c>
      <c r="P513" s="36"/>
      <c r="Q513" s="36"/>
      <c r="R513" s="40"/>
      <c r="S513" s="40">
        <f>SUM(S466:S512)</f>
        <v>7.4007913215302636</v>
      </c>
      <c r="T513" s="40">
        <f>SUM(T466:T512)</f>
        <v>57.921668636494488</v>
      </c>
      <c r="U513" s="21"/>
      <c r="V513" s="36" t="s">
        <v>52</v>
      </c>
      <c r="W513" s="36"/>
      <c r="X513" s="36"/>
      <c r="Y513" s="40"/>
      <c r="Z513" s="40">
        <f>SUM(Z466:Z512)</f>
        <v>7.762492485881241</v>
      </c>
      <c r="AA513" s="40">
        <f>SUM(AA466:AA512)</f>
        <v>26.993648533271447</v>
      </c>
      <c r="AB513" s="21"/>
      <c r="AC513" s="36" t="s">
        <v>52</v>
      </c>
      <c r="AD513" s="36"/>
      <c r="AE513" s="36"/>
      <c r="AF513" s="40"/>
      <c r="AG513" s="40">
        <f>SUM(AG466:AG512)</f>
        <v>6.926886241123535</v>
      </c>
      <c r="AH513" s="40">
        <f>SUM(AH466:AH512)</f>
        <v>10.479314313621789</v>
      </c>
      <c r="AI513" s="21"/>
    </row>
    <row r="514" spans="1:35" ht="14.4" outlineLevel="1" thickTop="1" x14ac:dyDescent="0.25">
      <c r="G514" s="21"/>
      <c r="N514" s="21"/>
      <c r="U514" s="21"/>
      <c r="AB514" s="21"/>
      <c r="AI514" s="21"/>
    </row>
    <row r="515" spans="1:35" ht="15.6" thickBot="1" x14ac:dyDescent="0.3">
      <c r="A515" s="95" t="s">
        <v>62</v>
      </c>
      <c r="B515" s="95"/>
      <c r="C515" s="95"/>
      <c r="D515" s="95"/>
      <c r="E515" s="95"/>
      <c r="F515" s="95"/>
      <c r="G515" s="21"/>
      <c r="H515" s="95" t="s">
        <v>62</v>
      </c>
      <c r="I515" s="95"/>
      <c r="J515" s="95"/>
      <c r="K515" s="95"/>
      <c r="L515" s="95"/>
      <c r="M515" s="95"/>
      <c r="N515" s="21"/>
      <c r="O515" s="95" t="s">
        <v>62</v>
      </c>
      <c r="P515" s="95"/>
      <c r="Q515" s="95"/>
      <c r="R515" s="95"/>
      <c r="S515" s="95"/>
      <c r="T515" s="95"/>
      <c r="U515" s="21"/>
      <c r="V515" s="95" t="s">
        <v>62</v>
      </c>
      <c r="W515" s="95"/>
      <c r="X515" s="95"/>
      <c r="Y515" s="95"/>
      <c r="Z515" s="95"/>
      <c r="AA515" s="95"/>
      <c r="AB515" s="21"/>
      <c r="AC515" s="95" t="s">
        <v>62</v>
      </c>
      <c r="AD515" s="95"/>
      <c r="AE515" s="95"/>
      <c r="AF515" s="95"/>
      <c r="AG515" s="95"/>
      <c r="AH515" s="95"/>
      <c r="AI515" s="21"/>
    </row>
    <row r="516" spans="1:35" ht="14.4" outlineLevel="1" thickTop="1" x14ac:dyDescent="0.25">
      <c r="A516" s="1"/>
      <c r="B516" s="22" t="s">
        <v>164</v>
      </c>
      <c r="C516" s="23">
        <f>INDEX('Control Total'!$E:$E,MATCH(LEFT(A1,2)&amp;A515,'Control Total'!$A:$A,0))/1000000</f>
        <v>22.634336506954849</v>
      </c>
      <c r="D516" s="24"/>
      <c r="E516" s="1"/>
      <c r="F516" s="1"/>
      <c r="G516" s="21"/>
      <c r="H516" s="1"/>
      <c r="I516" s="22" t="s">
        <v>164</v>
      </c>
      <c r="J516" s="23">
        <f>INDEX('Control Total'!$E:$E,MATCH(LEFT($H$1,2)&amp;H515,'Control Total'!$A:$A,0))/1000000</f>
        <v>2.1157637242029801</v>
      </c>
      <c r="K516" s="24"/>
      <c r="L516" s="1"/>
      <c r="M516" s="1"/>
      <c r="N516" s="21"/>
      <c r="O516" s="1"/>
      <c r="P516" s="22" t="s">
        <v>164</v>
      </c>
      <c r="Q516" s="23">
        <f>INDEX('Control Total'!$E:$E,MATCH(LEFT(O1,2)&amp;O515,'Control Total'!$A:$A,0))/1000000</f>
        <v>6.1866084875898366</v>
      </c>
      <c r="R516" s="24"/>
      <c r="S516" s="1"/>
      <c r="T516" s="1"/>
      <c r="U516" s="21"/>
      <c r="V516" s="1"/>
      <c r="W516" s="22" t="s">
        <v>164</v>
      </c>
      <c r="X516" s="23">
        <f>INDEX('Control Total'!$E:$E,MATCH(LEFT(V1,2)&amp;V515,'Control Total'!$A:$A,0))/1000000</f>
        <v>0.64132313910359817</v>
      </c>
      <c r="Y516" s="24"/>
      <c r="Z516" s="1"/>
      <c r="AA516" s="1"/>
      <c r="AB516" s="21"/>
      <c r="AC516" s="1"/>
      <c r="AD516" s="22" t="s">
        <v>164</v>
      </c>
      <c r="AE516" s="23">
        <f>INDEX('Control Total'!$E:$E,MATCH(LEFT(AC1,2)&amp;AC515,'Control Total'!$A:$A,0))/1000000</f>
        <v>2.4067993054419143</v>
      </c>
      <c r="AF516" s="24"/>
      <c r="AG516" s="1"/>
      <c r="AH516" s="1"/>
      <c r="AI516" s="21"/>
    </row>
    <row r="517" spans="1:35" outlineLevel="1" x14ac:dyDescent="0.25">
      <c r="A517" s="1"/>
      <c r="B517" s="25" t="s">
        <v>165</v>
      </c>
      <c r="C517" s="23">
        <f>INDEX('Control Total'!$F:$F,MATCH(LEFT(A1,2)&amp;A515,'Control Total'!$A:$A,0))</f>
        <v>12.518264000656247</v>
      </c>
      <c r="D517" s="1"/>
      <c r="E517" s="1"/>
      <c r="F517" s="1"/>
      <c r="G517" s="21"/>
      <c r="H517" s="1"/>
      <c r="I517" s="25" t="s">
        <v>165</v>
      </c>
      <c r="J517" s="23">
        <f>INDEX('Control Total'!$F:$F,MATCH(LEFT($H$1,2)&amp;H515,'Control Total'!$A:$A,0))</f>
        <v>9.977055553424286</v>
      </c>
      <c r="K517" s="1"/>
      <c r="L517" s="1"/>
      <c r="M517" s="1"/>
      <c r="N517" s="21"/>
      <c r="O517" s="1"/>
      <c r="P517" s="25" t="s">
        <v>165</v>
      </c>
      <c r="Q517" s="23">
        <f>INDEX('Control Total'!$F:$F,MATCH(LEFT(O1,2)&amp;O515,'Control Total'!$A:$A,0))</f>
        <v>11.170480972003947</v>
      </c>
      <c r="R517" s="1"/>
      <c r="S517" s="1"/>
      <c r="T517" s="1"/>
      <c r="U517" s="21"/>
      <c r="V517" s="1"/>
      <c r="W517" s="25" t="s">
        <v>165</v>
      </c>
      <c r="X517" s="23">
        <f>INDEX('Control Total'!$F:$F,MATCH(LEFT(V1,2)&amp;V515,'Control Total'!$A:$A,0))</f>
        <v>13.187592750165631</v>
      </c>
      <c r="Y517" s="1"/>
      <c r="Z517" s="1"/>
      <c r="AA517" s="1"/>
      <c r="AB517" s="21"/>
      <c r="AC517" s="1"/>
      <c r="AD517" s="25" t="s">
        <v>165</v>
      </c>
      <c r="AE517" s="23">
        <f>INDEX('Control Total'!$F:$F,MATCH(LEFT(AC1,2)&amp;AC515,'Control Total'!$A:$A,0))</f>
        <v>9.4464194008772271</v>
      </c>
      <c r="AF517" s="1"/>
      <c r="AG517" s="1"/>
      <c r="AH517" s="1"/>
      <c r="AI517" s="21"/>
    </row>
    <row r="518" spans="1:35" outlineLevel="1" x14ac:dyDescent="0.25">
      <c r="A518" s="1"/>
      <c r="B518" s="22" t="s">
        <v>166</v>
      </c>
      <c r="C518" s="23">
        <f>INDEX('Control Total'!$D:$D,MATCH(LEFT(A1,2)&amp;A515,'Control Total'!$A:$A,0))/1000</f>
        <v>283.34259987375231</v>
      </c>
      <c r="D518" s="24"/>
      <c r="E518" s="1"/>
      <c r="F518" s="1"/>
      <c r="G518" s="21"/>
      <c r="H518" s="1"/>
      <c r="I518" s="22" t="s">
        <v>166</v>
      </c>
      <c r="J518" s="23">
        <f>INDEX('Control Total'!$D:$D,MATCH(LEFT($H$1,2)&amp;H515,'Control Total'!$A:$A,0))/1000</f>
        <v>21.109092214292996</v>
      </c>
      <c r="K518" s="24"/>
      <c r="L518" s="1"/>
      <c r="M518" s="1"/>
      <c r="N518" s="21"/>
      <c r="O518" s="1"/>
      <c r="P518" s="22" t="s">
        <v>166</v>
      </c>
      <c r="Q518" s="23">
        <f>INDEX('Control Total'!$D:$D,MATCH(LEFT(O1,2)&amp;O515,'Control Total'!$A:$A,0))/1000</f>
        <v>69.107392391860401</v>
      </c>
      <c r="R518" s="24"/>
      <c r="S518" s="1"/>
      <c r="T518" s="1"/>
      <c r="U518" s="21"/>
      <c r="V518" s="1"/>
      <c r="W518" s="22" t="s">
        <v>166</v>
      </c>
      <c r="X518" s="23">
        <f>INDEX('Control Total'!$D:$D,MATCH(LEFT(V1,2)&amp;V515,'Control Total'!$A:$A,0))/1000</f>
        <v>8.4575083797560762</v>
      </c>
      <c r="Y518" s="24"/>
      <c r="Z518" s="1"/>
      <c r="AA518" s="1"/>
      <c r="AB518" s="21"/>
      <c r="AC518" s="1"/>
      <c r="AD518" s="22" t="s">
        <v>166</v>
      </c>
      <c r="AE518" s="23">
        <f>INDEX('Control Total'!$D:$D,MATCH(LEFT(AC1,2)&amp;AC515,'Control Total'!$A:$A,0))/1000</f>
        <v>22.735635652944332</v>
      </c>
      <c r="AF518" s="24"/>
      <c r="AG518" s="1"/>
      <c r="AH518" s="1"/>
      <c r="AI518" s="21"/>
    </row>
    <row r="519" spans="1:35" outlineLevel="1" x14ac:dyDescent="0.25">
      <c r="A519" s="1"/>
      <c r="B519" s="25"/>
      <c r="C519" s="26"/>
      <c r="D519" s="1"/>
      <c r="E519" s="1"/>
      <c r="F519" s="1"/>
      <c r="G519" s="21"/>
      <c r="H519" s="1"/>
      <c r="I519" s="25"/>
      <c r="J519" s="26"/>
      <c r="K519" s="1"/>
      <c r="L519" s="1"/>
      <c r="M519" s="1"/>
      <c r="N519" s="21"/>
      <c r="O519" s="1"/>
      <c r="P519" s="25"/>
      <c r="Q519" s="26"/>
      <c r="R519" s="1"/>
      <c r="S519" s="1"/>
      <c r="T519" s="1"/>
      <c r="U519" s="21"/>
      <c r="V519" s="1"/>
      <c r="W519" s="25"/>
      <c r="X519" s="26"/>
      <c r="Y519" s="1"/>
      <c r="Z519" s="1"/>
      <c r="AA519" s="1"/>
      <c r="AB519" s="21"/>
      <c r="AC519" s="1"/>
      <c r="AD519" s="25"/>
      <c r="AE519" s="26"/>
      <c r="AF519" s="1"/>
      <c r="AG519" s="1"/>
      <c r="AH519" s="1"/>
      <c r="AI519" s="21"/>
    </row>
    <row r="520" spans="1:35" ht="15.6" customHeight="1" outlineLevel="1" thickBot="1" x14ac:dyDescent="0.3">
      <c r="A520" s="96" t="s">
        <v>174</v>
      </c>
      <c r="B520" s="96"/>
      <c r="C520" s="96"/>
      <c r="D520" s="96"/>
      <c r="E520" s="96"/>
      <c r="F520" s="96"/>
      <c r="G520" s="21"/>
      <c r="H520" s="96" t="s">
        <v>174</v>
      </c>
      <c r="I520" s="96"/>
      <c r="J520" s="96"/>
      <c r="K520" s="96"/>
      <c r="L520" s="96"/>
      <c r="M520" s="96"/>
      <c r="N520" s="21"/>
      <c r="O520" s="96" t="s">
        <v>174</v>
      </c>
      <c r="P520" s="96"/>
      <c r="Q520" s="96"/>
      <c r="R520" s="96"/>
      <c r="S520" s="96"/>
      <c r="T520" s="96"/>
      <c r="U520" s="21"/>
      <c r="V520" s="96" t="s">
        <v>174</v>
      </c>
      <c r="W520" s="96"/>
      <c r="X520" s="96"/>
      <c r="Y520" s="96"/>
      <c r="Z520" s="96"/>
      <c r="AA520" s="96"/>
      <c r="AB520" s="21"/>
      <c r="AC520" s="96" t="s">
        <v>174</v>
      </c>
      <c r="AD520" s="96"/>
      <c r="AE520" s="96"/>
      <c r="AF520" s="96"/>
      <c r="AG520" s="96"/>
      <c r="AH520" s="96"/>
      <c r="AI520" s="21"/>
    </row>
    <row r="521" spans="1:35" ht="14.4" outlineLevel="1" thickTop="1" x14ac:dyDescent="0.25">
      <c r="A521" s="97" t="s">
        <v>1</v>
      </c>
      <c r="B521" s="99" t="s">
        <v>2</v>
      </c>
      <c r="C521" s="99" t="s">
        <v>167</v>
      </c>
      <c r="D521" s="37" t="s">
        <v>168</v>
      </c>
      <c r="E521" s="38" t="s">
        <v>169</v>
      </c>
      <c r="F521" s="37" t="s">
        <v>170</v>
      </c>
      <c r="G521" s="21"/>
      <c r="H521" s="97" t="s">
        <v>1</v>
      </c>
      <c r="I521" s="99" t="s">
        <v>2</v>
      </c>
      <c r="J521" s="99" t="s">
        <v>167</v>
      </c>
      <c r="K521" s="37" t="s">
        <v>168</v>
      </c>
      <c r="L521" s="38" t="s">
        <v>169</v>
      </c>
      <c r="M521" s="37" t="s">
        <v>170</v>
      </c>
      <c r="N521" s="21"/>
      <c r="O521" s="97" t="s">
        <v>1</v>
      </c>
      <c r="P521" s="99" t="s">
        <v>2</v>
      </c>
      <c r="Q521" s="99" t="s">
        <v>167</v>
      </c>
      <c r="R521" s="37" t="s">
        <v>168</v>
      </c>
      <c r="S521" s="38" t="s">
        <v>169</v>
      </c>
      <c r="T521" s="37" t="s">
        <v>170</v>
      </c>
      <c r="U521" s="21"/>
      <c r="V521" s="97" t="s">
        <v>1</v>
      </c>
      <c r="W521" s="99" t="s">
        <v>2</v>
      </c>
      <c r="X521" s="99" t="s">
        <v>167</v>
      </c>
      <c r="Y521" s="37" t="s">
        <v>168</v>
      </c>
      <c r="Z521" s="38" t="s">
        <v>169</v>
      </c>
      <c r="AA521" s="37" t="s">
        <v>170</v>
      </c>
      <c r="AB521" s="21"/>
      <c r="AC521" s="97" t="s">
        <v>1</v>
      </c>
      <c r="AD521" s="99" t="s">
        <v>2</v>
      </c>
      <c r="AE521" s="99" t="s">
        <v>167</v>
      </c>
      <c r="AF521" s="37" t="s">
        <v>168</v>
      </c>
      <c r="AG521" s="38" t="s">
        <v>169</v>
      </c>
      <c r="AH521" s="37" t="s">
        <v>170</v>
      </c>
      <c r="AI521" s="21"/>
    </row>
    <row r="522" spans="1:35" ht="14.4" outlineLevel="1" thickBot="1" x14ac:dyDescent="0.3">
      <c r="A522" s="98"/>
      <c r="B522" s="100"/>
      <c r="C522" s="100"/>
      <c r="D522" s="39" t="s">
        <v>171</v>
      </c>
      <c r="E522" s="39" t="s">
        <v>172</v>
      </c>
      <c r="F522" s="39" t="s">
        <v>173</v>
      </c>
      <c r="G522" s="21"/>
      <c r="H522" s="98"/>
      <c r="I522" s="100"/>
      <c r="J522" s="100"/>
      <c r="K522" s="39" t="s">
        <v>171</v>
      </c>
      <c r="L522" s="39" t="s">
        <v>172</v>
      </c>
      <c r="M522" s="39" t="s">
        <v>173</v>
      </c>
      <c r="N522" s="21"/>
      <c r="O522" s="98"/>
      <c r="P522" s="100"/>
      <c r="Q522" s="100"/>
      <c r="R522" s="39" t="s">
        <v>171</v>
      </c>
      <c r="S522" s="39" t="s">
        <v>172</v>
      </c>
      <c r="T522" s="39" t="s">
        <v>173</v>
      </c>
      <c r="U522" s="21"/>
      <c r="V522" s="98"/>
      <c r="W522" s="100"/>
      <c r="X522" s="100"/>
      <c r="Y522" s="39" t="s">
        <v>171</v>
      </c>
      <c r="Z522" s="39" t="s">
        <v>172</v>
      </c>
      <c r="AA522" s="39" t="s">
        <v>173</v>
      </c>
      <c r="AB522" s="21"/>
      <c r="AC522" s="98"/>
      <c r="AD522" s="100"/>
      <c r="AE522" s="100"/>
      <c r="AF522" s="39" t="s">
        <v>171</v>
      </c>
      <c r="AG522" s="39" t="s">
        <v>172</v>
      </c>
      <c r="AH522" s="39" t="s">
        <v>173</v>
      </c>
      <c r="AI522" s="21"/>
    </row>
    <row r="523" spans="1:35" ht="14.4" outlineLevel="1" thickTop="1" x14ac:dyDescent="0.25">
      <c r="A523" s="30" t="s">
        <v>3</v>
      </c>
      <c r="B523" t="s">
        <v>4</v>
      </c>
      <c r="C523" s="31">
        <f>INDEX('Saturation Data'!$I$2:$W$236,MATCH(LEFT($A$1,2)&amp;$H523&amp;$I523,'Saturation Data'!$B$2:$B$236,0),MATCH(A515,'Saturation Data'!$I$1:$V$1,0))</f>
        <v>4.5410258286125799E-2</v>
      </c>
      <c r="D523" s="32">
        <f>INDEX('UEC Data'!$I$2:$W$236,MATCH(LEFT($A$1,2)&amp;$H523&amp;$I523,'UEC Data'!$B$2:$B$236,0),MATCH(A515,'UEC Data'!$I$1:$V$1,0))</f>
        <v>1.7182289610401811</v>
      </c>
      <c r="E523" s="33">
        <f>C523*D523</f>
        <v>7.8025220915536209E-2</v>
      </c>
      <c r="F523" s="34">
        <f>E523*C516</f>
        <v>1.7660491062317383</v>
      </c>
      <c r="G523" s="21"/>
      <c r="H523" s="30" t="s">
        <v>3</v>
      </c>
      <c r="I523" t="s">
        <v>4</v>
      </c>
      <c r="J523" s="31">
        <f>INDEX('Saturation Data'!$I$2:$W$236,MATCH(LEFT($H$1,2)&amp;$H523&amp;$I523,'Saturation Data'!$B$2:$B$236,0),MATCH(H515,'Saturation Data'!$I$1:$V$1,0))</f>
        <v>2.1453661077201473E-2</v>
      </c>
      <c r="K523" s="32">
        <f>INDEX('UEC Data'!$I$2:$W$236,MATCH(LEFT($H$1,2)&amp;$H523&amp;$I523,'UEC Data'!$B$2:$B$236,0),MATCH(H515,'UEC Data'!$I$1:$V$1,0))</f>
        <v>0.57908450217984064</v>
      </c>
      <c r="L523" s="33">
        <f>J523*K523</f>
        <v>1.2423482644826239E-2</v>
      </c>
      <c r="M523" s="34">
        <f>L523*J516</f>
        <v>2.6285153908188651E-2</v>
      </c>
      <c r="N523" s="21"/>
      <c r="O523" s="30" t="s">
        <v>3</v>
      </c>
      <c r="P523" t="s">
        <v>4</v>
      </c>
      <c r="Q523" s="31">
        <f>INDEX('Saturation Data'!$I$2:$W$236,MATCH(LEFT($O$1,2)&amp;$H523&amp;$I523,'Saturation Data'!$B$2:$B$236,0),MATCH(O515,'Saturation Data'!$I$1:$V$1,0))</f>
        <v>4.5410258286125799E-2</v>
      </c>
      <c r="R523" s="32">
        <f>INDEX('UEC Data'!$I$2:$W$236,MATCH(LEFT($O$1,2)&amp;$H523&amp;$I523,'UEC Data'!$B$2:$B$236,0),MATCH(O515,'UEC Data'!$I$1:$V$1,0))</f>
        <v>1.4993871000795373</v>
      </c>
      <c r="S523" s="33">
        <f>Q523*R523</f>
        <v>6.8087555485496942E-2</v>
      </c>
      <c r="T523" s="34">
        <f>S523*Q516</f>
        <v>0.42123104866581934</v>
      </c>
      <c r="U523" s="21"/>
      <c r="V523" s="30" t="s">
        <v>3</v>
      </c>
      <c r="W523" t="s">
        <v>4</v>
      </c>
      <c r="X523" s="31">
        <f>INDEX('Saturation Data'!$I$2:$W$236,MATCH(LEFT($V$1,2)&amp;$H523&amp;$I523,'Saturation Data'!$B$2:$B$236,0),MATCH(V515,'Saturation Data'!$I$1:$V$1,0))</f>
        <v>4.5410258286125799E-2</v>
      </c>
      <c r="Y523" s="32">
        <f>INDEX('UEC Data'!$I$2:$W$236,MATCH(LEFT($V$1,2)&amp;$H523&amp;$I523,'UEC Data'!$B$2:$B$236,0),MATCH(V515,'UEC Data'!$I$1:$V$1,0))</f>
        <v>1.5609425463177156</v>
      </c>
      <c r="Z523" s="33">
        <f>X523*Y523</f>
        <v>7.0882804198090343E-2</v>
      </c>
      <c r="AA523" s="34">
        <f>Z523*X516</f>
        <v>4.5458782496785005E-2</v>
      </c>
      <c r="AB523" s="21"/>
      <c r="AC523" s="30" t="s">
        <v>3</v>
      </c>
      <c r="AD523" t="s">
        <v>4</v>
      </c>
      <c r="AE523" s="31">
        <f>INDEX('Saturation Data'!$I$2:$W$236,MATCH(LEFT($AC$1,2)&amp;$H523&amp;$I523,'Saturation Data'!$B$2:$B$236,0),MATCH(AC515,'Saturation Data'!$I$1:$V$1,0))</f>
        <v>2.1453661077201473E-2</v>
      </c>
      <c r="AF523" s="32">
        <f>INDEX('UEC Data'!$I$2:$W$236,MATCH(LEFT($AC$1,2)&amp;$H523&amp;$I523,'UEC Data'!$B$2:$B$236,0),MATCH(AC515,'UEC Data'!$I$1:$V$1,0))</f>
        <v>0.80671825559610033</v>
      </c>
      <c r="AG523" s="33">
        <f>AE523*AF523</f>
        <v>1.7307060040349927E-2</v>
      </c>
      <c r="AH523" s="34">
        <f>AG523*AE516</f>
        <v>4.1654620084355713E-2</v>
      </c>
      <c r="AI523" s="21"/>
    </row>
    <row r="524" spans="1:35" outlineLevel="1" x14ac:dyDescent="0.25">
      <c r="A524" s="30" t="s">
        <v>3</v>
      </c>
      <c r="B524" t="s">
        <v>5</v>
      </c>
      <c r="C524" s="31">
        <f>INDEX('Saturation Data'!$I$2:$W$236,MATCH(LEFT($A$1,2)&amp;$H524&amp;$I524,'Saturation Data'!$B$2:$B$236,0),MATCH(A515,'Saturation Data'!$I$1:$V$1,0))</f>
        <v>9.894683755565982E-2</v>
      </c>
      <c r="D524" s="32">
        <f>INDEX('UEC Data'!$I$2:$W$236,MATCH(LEFT($A$1,2)&amp;$H524&amp;$I524,'UEC Data'!$B$2:$B$236,0),MATCH(A515,'UEC Data'!$I$1:$V$1,0))</f>
        <v>2.0128449654940246</v>
      </c>
      <c r="E524" s="33">
        <f t="shared" ref="E524:E569" si="46">C524*D524</f>
        <v>0.19916464382546495</v>
      </c>
      <c r="F524" s="34">
        <f>E524*C516</f>
        <v>4.5079595686333809</v>
      </c>
      <c r="G524" s="21"/>
      <c r="H524" s="30" t="s">
        <v>3</v>
      </c>
      <c r="I524" t="s">
        <v>5</v>
      </c>
      <c r="J524" s="31">
        <f>INDEX('Saturation Data'!$I$2:$W$236,MATCH(LEFT($H$1,2)&amp;$H524&amp;$I524,'Saturation Data'!$B$2:$B$236,0),MATCH(H515,'Saturation Data'!$I$1:$V$1,0))</f>
        <v>7.7808439115239214E-2</v>
      </c>
      <c r="K524" s="32">
        <f>INDEX('UEC Data'!$I$2:$W$236,MATCH(LEFT($H$1,2)&amp;$H524&amp;$I524,'UEC Data'!$B$2:$B$236,0),MATCH(H515,'UEC Data'!$I$1:$V$1,0))</f>
        <v>0.71220148998813326</v>
      </c>
      <c r="L524" s="33">
        <f t="shared" ref="L524:L569" si="47">J524*K524</f>
        <v>5.5415286271524318E-2</v>
      </c>
      <c r="M524" s="34">
        <f>L524*J516</f>
        <v>0.11724565245961456</v>
      </c>
      <c r="N524" s="21"/>
      <c r="O524" s="30" t="s">
        <v>3</v>
      </c>
      <c r="P524" t="s">
        <v>5</v>
      </c>
      <c r="Q524" s="31">
        <f>INDEX('Saturation Data'!$I$2:$W$236,MATCH(LEFT($O$1,2)&amp;$H524&amp;$I524,'Saturation Data'!$B$2:$B$236,0),MATCH(O515,'Saturation Data'!$I$1:$V$1,0))</f>
        <v>9.894683755565982E-2</v>
      </c>
      <c r="R524" s="32">
        <f>INDEX('UEC Data'!$I$2:$W$236,MATCH(LEFT($O$1,2)&amp;$H524&amp;$I524,'UEC Data'!$B$2:$B$236,0),MATCH(O515,'UEC Data'!$I$1:$V$1,0))</f>
        <v>2.0626735009614703</v>
      </c>
      <c r="S524" s="33">
        <f t="shared" ref="S524:S569" si="48">Q524*R524</f>
        <v>0.20409501982999873</v>
      </c>
      <c r="T524" s="34">
        <f>S524*Q516</f>
        <v>1.2626559819550862</v>
      </c>
      <c r="U524" s="21"/>
      <c r="V524" s="30" t="s">
        <v>3</v>
      </c>
      <c r="W524" t="s">
        <v>5</v>
      </c>
      <c r="X524" s="31">
        <f>INDEX('Saturation Data'!$I$2:$W$236,MATCH(LEFT($V$1,2)&amp;$H524&amp;$I524,'Saturation Data'!$B$2:$B$236,0),MATCH(V515,'Saturation Data'!$I$1:$V$1,0))</f>
        <v>9.894683755565982E-2</v>
      </c>
      <c r="Y524" s="32">
        <f>INDEX('UEC Data'!$I$2:$W$236,MATCH(LEFT($V$1,2)&amp;$H524&amp;$I524,'UEC Data'!$B$2:$B$236,0),MATCH(V515,'UEC Data'!$I$1:$V$1,0))</f>
        <v>2.111685196729256</v>
      </c>
      <c r="Z524" s="33">
        <f t="shared" ref="Z524:Z569" si="49">X524*Y524</f>
        <v>0.20894457212946124</v>
      </c>
      <c r="AA524" s="34">
        <f>Z524*X516</f>
        <v>0.13400098889672427</v>
      </c>
      <c r="AB524" s="21"/>
      <c r="AC524" s="30" t="s">
        <v>3</v>
      </c>
      <c r="AD524" t="s">
        <v>5</v>
      </c>
      <c r="AE524" s="31">
        <f>INDEX('Saturation Data'!$I$2:$W$236,MATCH(LEFT($AC$1,2)&amp;$H524&amp;$I524,'Saturation Data'!$B$2:$B$236,0),MATCH(AC515,'Saturation Data'!$I$1:$V$1,0))</f>
        <v>7.7808439115239214E-2</v>
      </c>
      <c r="AF524" s="32">
        <f>INDEX('UEC Data'!$I$2:$W$236,MATCH(LEFT($AC$1,2)&amp;$H524&amp;$I524,'UEC Data'!$B$2:$B$236,0),MATCH(AC515,'UEC Data'!$I$1:$V$1,0))</f>
        <v>0.95619101891872782</v>
      </c>
      <c r="AG524" s="33">
        <f t="shared" ref="AG524:AG569" si="50">AE524*AF524</f>
        <v>7.4399730678076384E-2</v>
      </c>
      <c r="AH524" s="34">
        <f>AG524*AE516</f>
        <v>0.17906522012105971</v>
      </c>
      <c r="AI524" s="21"/>
    </row>
    <row r="525" spans="1:35" outlineLevel="1" x14ac:dyDescent="0.25">
      <c r="A525" s="30" t="s">
        <v>3</v>
      </c>
      <c r="B525" t="s">
        <v>6</v>
      </c>
      <c r="C525" s="31">
        <f>INDEX('Saturation Data'!$I$2:$W$236,MATCH(LEFT($A$1,2)&amp;$H525&amp;$I525,'Saturation Data'!$B$2:$B$236,0),MATCH(A515,'Saturation Data'!$I$1:$V$1,0))</f>
        <v>0.29173694659553279</v>
      </c>
      <c r="D525" s="32">
        <f>INDEX('UEC Data'!$I$2:$W$236,MATCH(LEFT($A$1,2)&amp;$H525&amp;$I525,'UEC Data'!$B$2:$B$236,0),MATCH(A515,'UEC Data'!$I$1:$V$1,0))</f>
        <v>2.4718501412641825</v>
      </c>
      <c r="E525" s="33">
        <f t="shared" si="46"/>
        <v>0.721130012654149</v>
      </c>
      <c r="F525" s="34">
        <f>E525*C516</f>
        <v>16.322299371678618</v>
      </c>
      <c r="G525" s="21"/>
      <c r="H525" s="30" t="s">
        <v>3</v>
      </c>
      <c r="I525" t="s">
        <v>6</v>
      </c>
      <c r="J525" s="31">
        <f>INDEX('Saturation Data'!$I$2:$W$236,MATCH(LEFT($H$1,2)&amp;$H525&amp;$I525,'Saturation Data'!$B$2:$B$236,0),MATCH(H515,'Saturation Data'!$I$1:$V$1,0))</f>
        <v>0.16838308934871254</v>
      </c>
      <c r="K525" s="32">
        <f>INDEX('UEC Data'!$I$2:$W$236,MATCH(LEFT($H$1,2)&amp;$H525&amp;$I525,'UEC Data'!$B$2:$B$236,0),MATCH(H515,'UEC Data'!$I$1:$V$1,0))</f>
        <v>1.0791995127236913</v>
      </c>
      <c r="L525" s="33">
        <f t="shared" si="47"/>
        <v>0.18171894797604035</v>
      </c>
      <c r="M525" s="34">
        <f>L525*J516</f>
        <v>0.38447435812803471</v>
      </c>
      <c r="N525" s="21"/>
      <c r="O525" s="30" t="s">
        <v>3</v>
      </c>
      <c r="P525" t="s">
        <v>6</v>
      </c>
      <c r="Q525" s="31">
        <f>INDEX('Saturation Data'!$I$2:$W$236,MATCH(LEFT($O$1,2)&amp;$H525&amp;$I525,'Saturation Data'!$B$2:$B$236,0),MATCH(O515,'Saturation Data'!$I$1:$V$1,0))</f>
        <v>0.29173694659553279</v>
      </c>
      <c r="R525" s="32">
        <f>INDEX('UEC Data'!$I$2:$W$236,MATCH(LEFT($O$1,2)&amp;$H525&amp;$I525,'UEC Data'!$B$2:$B$236,0),MATCH(O515,'UEC Data'!$I$1:$V$1,0))</f>
        <v>1.9327885611017532</v>
      </c>
      <c r="S525" s="33">
        <f t="shared" si="48"/>
        <v>0.5638658332305988</v>
      </c>
      <c r="T525" s="34">
        <f>S525*Q516</f>
        <v>3.4884171497263381</v>
      </c>
      <c r="U525" s="21"/>
      <c r="V525" s="30" t="s">
        <v>3</v>
      </c>
      <c r="W525" t="s">
        <v>6</v>
      </c>
      <c r="X525" s="31">
        <f>INDEX('Saturation Data'!$I$2:$W$236,MATCH(LEFT($V$1,2)&amp;$H525&amp;$I525,'Saturation Data'!$B$2:$B$236,0),MATCH(V515,'Saturation Data'!$I$1:$V$1,0))</f>
        <v>0.29173694659553279</v>
      </c>
      <c r="Y525" s="32">
        <f>INDEX('UEC Data'!$I$2:$W$236,MATCH(LEFT($V$1,2)&amp;$H525&amp;$I525,'UEC Data'!$B$2:$B$236,0),MATCH(V515,'UEC Data'!$I$1:$V$1,0))</f>
        <v>1.9467275459354278</v>
      </c>
      <c r="Z525" s="33">
        <f t="shared" si="49"/>
        <v>0.56793235010461651</v>
      </c>
      <c r="AA525" s="34">
        <f>Z525*X516</f>
        <v>0.36422815756757637</v>
      </c>
      <c r="AB525" s="21"/>
      <c r="AC525" s="30" t="s">
        <v>3</v>
      </c>
      <c r="AD525" t="s">
        <v>6</v>
      </c>
      <c r="AE525" s="31">
        <f>INDEX('Saturation Data'!$I$2:$W$236,MATCH(LEFT($AC$1,2)&amp;$H525&amp;$I525,'Saturation Data'!$B$2:$B$236,0),MATCH(AC515,'Saturation Data'!$I$1:$V$1,0))</f>
        <v>0.16838308934871254</v>
      </c>
      <c r="AF525" s="32">
        <f>INDEX('UEC Data'!$I$2:$W$236,MATCH(LEFT($AC$1,2)&amp;$H525&amp;$I525,'UEC Data'!$B$2:$B$236,0),MATCH(AC515,'UEC Data'!$I$1:$V$1,0))</f>
        <v>1.5357024305923535</v>
      </c>
      <c r="AG525" s="33">
        <f t="shared" si="50"/>
        <v>0.25858631958346728</v>
      </c>
      <c r="AH525" s="34">
        <f>AG525*AE516</f>
        <v>0.62236537437026995</v>
      </c>
      <c r="AI525" s="21"/>
    </row>
    <row r="526" spans="1:35" outlineLevel="1" x14ac:dyDescent="0.25">
      <c r="A526" s="30" t="s">
        <v>3</v>
      </c>
      <c r="B526" s="35" t="s">
        <v>7</v>
      </c>
      <c r="C526" s="31">
        <f>INDEX('Saturation Data'!$I$2:$W$236,MATCH(LEFT($A$1,2)&amp;$H526&amp;$I526,'Saturation Data'!$B$2:$B$236,0),MATCH(A515,'Saturation Data'!$I$1:$V$1,0))</f>
        <v>0.35300577036227215</v>
      </c>
      <c r="D526" s="32">
        <f>INDEX('UEC Data'!$I$2:$W$236,MATCH(LEFT($A$1,2)&amp;$H526&amp;$I526,'UEC Data'!$B$2:$B$236,0),MATCH(A515,'UEC Data'!$I$1:$V$1,0))</f>
        <v>2.0724449896041541</v>
      </c>
      <c r="E526" s="33">
        <f t="shared" si="46"/>
        <v>0.73158504008864556</v>
      </c>
      <c r="F526" s="34">
        <f>E526*C516</f>
        <v>16.558941980820457</v>
      </c>
      <c r="G526" s="21"/>
      <c r="H526" s="30" t="s">
        <v>3</v>
      </c>
      <c r="I526" s="35" t="s">
        <v>7</v>
      </c>
      <c r="J526" s="31">
        <f>INDEX('Saturation Data'!$I$2:$W$236,MATCH(LEFT($H$1,2)&amp;$H526&amp;$I526,'Saturation Data'!$B$2:$B$236,0),MATCH(H515,'Saturation Data'!$I$1:$V$1,0))</f>
        <v>0.41903186428407241</v>
      </c>
      <c r="K526" s="32">
        <f>INDEX('UEC Data'!$I$2:$W$236,MATCH(LEFT($H$1,2)&amp;$H526&amp;$I526,'UEC Data'!$B$2:$B$236,0),MATCH(H515,'UEC Data'!$I$1:$V$1,0))</f>
        <v>1.0577805095125252</v>
      </c>
      <c r="L526" s="33">
        <f t="shared" si="47"/>
        <v>0.44324373890438945</v>
      </c>
      <c r="M526" s="34">
        <f>L526*J516</f>
        <v>0.93779902375400437</v>
      </c>
      <c r="N526" s="21"/>
      <c r="O526" s="30" t="s">
        <v>3</v>
      </c>
      <c r="P526" s="35" t="s">
        <v>7</v>
      </c>
      <c r="Q526" s="31">
        <f>INDEX('Saturation Data'!$I$2:$W$236,MATCH(LEFT($O$1,2)&amp;$H526&amp;$I526,'Saturation Data'!$B$2:$B$236,0),MATCH(O515,'Saturation Data'!$I$1:$V$1,0))</f>
        <v>0.35300577036227215</v>
      </c>
      <c r="R526" s="32">
        <f>INDEX('UEC Data'!$I$2:$W$236,MATCH(LEFT($O$1,2)&amp;$H526&amp;$I526,'UEC Data'!$B$2:$B$236,0),MATCH(O515,'UEC Data'!$I$1:$V$1,0))</f>
        <v>1.6528227935346302</v>
      </c>
      <c r="S526" s="33">
        <f t="shared" si="48"/>
        <v>0.58345598350401484</v>
      </c>
      <c r="T526" s="34">
        <f>S526*Q516</f>
        <v>3.6096137396810137</v>
      </c>
      <c r="U526" s="21"/>
      <c r="V526" s="30" t="s">
        <v>3</v>
      </c>
      <c r="W526" s="35" t="s">
        <v>7</v>
      </c>
      <c r="X526" s="31">
        <f>INDEX('Saturation Data'!$I$2:$W$236,MATCH(LEFT($V$1,2)&amp;$H526&amp;$I526,'Saturation Data'!$B$2:$B$236,0),MATCH(V515,'Saturation Data'!$I$1:$V$1,0))</f>
        <v>0.35300577036227215</v>
      </c>
      <c r="Y526" s="32">
        <f>INDEX('UEC Data'!$I$2:$W$236,MATCH(LEFT($V$1,2)&amp;$H526&amp;$I526,'UEC Data'!$B$2:$B$236,0),MATCH(V515,'UEC Data'!$I$1:$V$1,0))</f>
        <v>1.601078008690821</v>
      </c>
      <c r="Z526" s="33">
        <f t="shared" si="49"/>
        <v>0.5651897758679959</v>
      </c>
      <c r="AA526" s="34">
        <f>Z526*X516</f>
        <v>0.36246928124892219</v>
      </c>
      <c r="AB526" s="21"/>
      <c r="AC526" s="30" t="s">
        <v>3</v>
      </c>
      <c r="AD526" s="35" t="s">
        <v>7</v>
      </c>
      <c r="AE526" s="31">
        <f>INDEX('Saturation Data'!$I$2:$W$236,MATCH(LEFT($AC$1,2)&amp;$H526&amp;$I526,'Saturation Data'!$B$2:$B$236,0),MATCH(AC515,'Saturation Data'!$I$1:$V$1,0))</f>
        <v>0.41903186428407241</v>
      </c>
      <c r="AF526" s="32">
        <f>INDEX('UEC Data'!$I$2:$W$236,MATCH(LEFT($AC$1,2)&amp;$H526&amp;$I526,'UEC Data'!$B$2:$B$236,0),MATCH(AC515,'UEC Data'!$I$1:$V$1,0))</f>
        <v>1.4626288988068263</v>
      </c>
      <c r="AG526" s="33">
        <f t="shared" si="50"/>
        <v>0.61288811422278433</v>
      </c>
      <c r="AH526" s="34">
        <f>AG526*AE516</f>
        <v>1.4750986876250021</v>
      </c>
      <c r="AI526" s="21"/>
    </row>
    <row r="527" spans="1:35" outlineLevel="1" x14ac:dyDescent="0.25">
      <c r="A527" s="30" t="s">
        <v>3</v>
      </c>
      <c r="B527" s="35" t="s">
        <v>8</v>
      </c>
      <c r="C527" s="31">
        <f>INDEX('Saturation Data'!$I$2:$W$236,MATCH(LEFT($A$1,2)&amp;$H527&amp;$I527,'Saturation Data'!$B$2:$B$236,0),MATCH(A515,'Saturation Data'!$I$1:$V$1,0))</f>
        <v>0.12390870729282645</v>
      </c>
      <c r="D527" s="32">
        <f>INDEX('UEC Data'!$I$2:$W$236,MATCH(LEFT($A$1,2)&amp;$H527&amp;$I527,'UEC Data'!$B$2:$B$236,0),MATCH(A515,'UEC Data'!$I$1:$V$1,0))</f>
        <v>2.4707569464424615</v>
      </c>
      <c r="E527" s="33">
        <f t="shared" si="46"/>
        <v>0.30614829926845666</v>
      </c>
      <c r="F527" s="34">
        <f>E527*C516</f>
        <v>6.9294636266741669</v>
      </c>
      <c r="G527" s="21"/>
      <c r="H527" s="30" t="s">
        <v>3</v>
      </c>
      <c r="I527" s="35" t="s">
        <v>8</v>
      </c>
      <c r="J527" s="31">
        <f>INDEX('Saturation Data'!$I$2:$W$236,MATCH(LEFT($H$1,2)&amp;$H527&amp;$I527,'Saturation Data'!$B$2:$B$236,0),MATCH(H515,'Saturation Data'!$I$1:$V$1,0))</f>
        <v>0.13935975361987599</v>
      </c>
      <c r="K527" s="32">
        <f>INDEX('UEC Data'!$I$2:$W$236,MATCH(LEFT($H$1,2)&amp;$H527&amp;$I527,'UEC Data'!$B$2:$B$236,0),MATCH(H515,'UEC Data'!$I$1:$V$1,0))</f>
        <v>1.0791091413809837</v>
      </c>
      <c r="L527" s="33">
        <f t="shared" si="47"/>
        <v>0.15038438407180982</v>
      </c>
      <c r="M527" s="34">
        <f>L527*J516</f>
        <v>0.31817782450574367</v>
      </c>
      <c r="N527" s="21"/>
      <c r="O527" s="30" t="s">
        <v>3</v>
      </c>
      <c r="P527" s="35" t="s">
        <v>8</v>
      </c>
      <c r="Q527" s="31">
        <f>INDEX('Saturation Data'!$I$2:$W$236,MATCH(LEFT($O$1,2)&amp;$H527&amp;$I527,'Saturation Data'!$B$2:$B$236,0),MATCH(O515,'Saturation Data'!$I$1:$V$1,0))</f>
        <v>0.12390870729282645</v>
      </c>
      <c r="R527" s="32">
        <f>INDEX('UEC Data'!$I$2:$W$236,MATCH(LEFT($O$1,2)&amp;$H527&amp;$I527,'UEC Data'!$B$2:$B$236,0),MATCH(O515,'UEC Data'!$I$1:$V$1,0))</f>
        <v>1.9314335766322779</v>
      </c>
      <c r="S527" s="33">
        <f t="shared" si="48"/>
        <v>0.23932143770246581</v>
      </c>
      <c r="T527" s="34">
        <f>S527*Q516</f>
        <v>1.4805880377522773</v>
      </c>
      <c r="U527" s="21"/>
      <c r="V527" s="30" t="s">
        <v>3</v>
      </c>
      <c r="W527" s="35" t="s">
        <v>8</v>
      </c>
      <c r="X527" s="31">
        <f>INDEX('Saturation Data'!$I$2:$W$236,MATCH(LEFT($V$1,2)&amp;$H527&amp;$I527,'Saturation Data'!$B$2:$B$236,0),MATCH(V515,'Saturation Data'!$I$1:$V$1,0))</f>
        <v>0.12390870729282645</v>
      </c>
      <c r="Y527" s="32">
        <f>INDEX('UEC Data'!$I$2:$W$236,MATCH(LEFT($V$1,2)&amp;$H527&amp;$I527,'UEC Data'!$B$2:$B$236,0),MATCH(V515,'UEC Data'!$I$1:$V$1,0))</f>
        <v>1.9452124354803755</v>
      </c>
      <c r="Z527" s="33">
        <f t="shared" si="49"/>
        <v>0.2410287582903039</v>
      </c>
      <c r="AA527" s="34">
        <f>Z527*X516</f>
        <v>0.15457731988098011</v>
      </c>
      <c r="AB527" s="21"/>
      <c r="AC527" s="30" t="s">
        <v>3</v>
      </c>
      <c r="AD527" s="35" t="s">
        <v>8</v>
      </c>
      <c r="AE527" s="31">
        <f>INDEX('Saturation Data'!$I$2:$W$236,MATCH(LEFT($AC$1,2)&amp;$H527&amp;$I527,'Saturation Data'!$B$2:$B$236,0),MATCH(AC515,'Saturation Data'!$I$1:$V$1,0))</f>
        <v>0.13935975361987599</v>
      </c>
      <c r="AF527" s="32">
        <f>INDEX('UEC Data'!$I$2:$W$236,MATCH(LEFT($AC$1,2)&amp;$H527&amp;$I527,'UEC Data'!$B$2:$B$236,0),MATCH(AC515,'UEC Data'!$I$1:$V$1,0))</f>
        <v>1.5355712812637927</v>
      </c>
      <c r="AG527" s="33">
        <f t="shared" si="50"/>
        <v>0.21399683542267944</v>
      </c>
      <c r="AH527" s="34">
        <f>AG527*AE516</f>
        <v>0.5150474348620725</v>
      </c>
      <c r="AI527" s="21"/>
    </row>
    <row r="528" spans="1:35" outlineLevel="1" x14ac:dyDescent="0.25">
      <c r="A528" s="30" t="s">
        <v>3</v>
      </c>
      <c r="B528" s="35" t="s">
        <v>10</v>
      </c>
      <c r="C528" s="31">
        <f>INDEX('Saturation Data'!$I$2:$W$236,MATCH(LEFT($A$1,2)&amp;$H528&amp;$I528,'Saturation Data'!$B$2:$B$236,0),MATCH(A515,'Saturation Data'!$I$1:$V$1,0))</f>
        <v>5.5304419488505882E-2</v>
      </c>
      <c r="D528" s="32">
        <f>INDEX('UEC Data'!$I$2:$W$236,MATCH(LEFT($A$1,2)&amp;$H528&amp;$I528,'UEC Data'!$B$2:$B$236,0),MATCH(A515,'UEC Data'!$I$1:$V$1,0))</f>
        <v>2.4707569464424615</v>
      </c>
      <c r="E528" s="33">
        <f t="shared" si="46"/>
        <v>0.13664377862019375</v>
      </c>
      <c r="F528" s="34">
        <f>E528*C516</f>
        <v>3.0928412668713081</v>
      </c>
      <c r="G528" s="21"/>
      <c r="H528" s="30" t="s">
        <v>3</v>
      </c>
      <c r="I528" s="35" t="s">
        <v>10</v>
      </c>
      <c r="J528" s="31">
        <f>INDEX('Saturation Data'!$I$2:$W$236,MATCH(LEFT($H$1,2)&amp;$H528&amp;$I528,'Saturation Data'!$B$2:$B$236,0),MATCH(H515,'Saturation Data'!$I$1:$V$1,0))</f>
        <v>5.4425906568670454E-2</v>
      </c>
      <c r="K528" s="32">
        <f>INDEX('UEC Data'!$I$2:$W$236,MATCH(LEFT($H$1,2)&amp;$H528&amp;$I528,'UEC Data'!$B$2:$B$236,0),MATCH(H515,'UEC Data'!$I$1:$V$1,0))</f>
        <v>1.0791091413809837</v>
      </c>
      <c r="L528" s="33">
        <f t="shared" si="47"/>
        <v>5.8731493306199617E-2</v>
      </c>
      <c r="M528" s="34">
        <f>L528*J516</f>
        <v>0.1242619630055273</v>
      </c>
      <c r="N528" s="21"/>
      <c r="O528" s="30" t="s">
        <v>3</v>
      </c>
      <c r="P528" s="35" t="s">
        <v>10</v>
      </c>
      <c r="Q528" s="31">
        <f>INDEX('Saturation Data'!$I$2:$W$236,MATCH(LEFT($O$1,2)&amp;$H528&amp;$I528,'Saturation Data'!$B$2:$B$236,0),MATCH(O515,'Saturation Data'!$I$1:$V$1,0))</f>
        <v>5.5304419488505882E-2</v>
      </c>
      <c r="R528" s="32">
        <f>INDEX('UEC Data'!$I$2:$W$236,MATCH(LEFT($O$1,2)&amp;$H528&amp;$I528,'UEC Data'!$B$2:$B$236,0),MATCH(O515,'UEC Data'!$I$1:$V$1,0))</f>
        <v>1.9314335766322779</v>
      </c>
      <c r="S528" s="33">
        <f t="shared" si="48"/>
        <v>0.10681681273625677</v>
      </c>
      <c r="T528" s="34">
        <f>S528*Q516</f>
        <v>0.66083380029142036</v>
      </c>
      <c r="U528" s="21"/>
      <c r="V528" s="30" t="s">
        <v>3</v>
      </c>
      <c r="W528" s="35" t="s">
        <v>10</v>
      </c>
      <c r="X528" s="31">
        <f>INDEX('Saturation Data'!$I$2:$W$236,MATCH(LEFT($V$1,2)&amp;$H528&amp;$I528,'Saturation Data'!$B$2:$B$236,0),MATCH(V515,'Saturation Data'!$I$1:$V$1,0))</f>
        <v>5.5304419488505882E-2</v>
      </c>
      <c r="Y528" s="32">
        <f>INDEX('UEC Data'!$I$2:$W$236,MATCH(LEFT($V$1,2)&amp;$H528&amp;$I528,'UEC Data'!$B$2:$B$236,0),MATCH(V515,'UEC Data'!$I$1:$V$1,0))</f>
        <v>1.9452124354803755</v>
      </c>
      <c r="Z528" s="33">
        <f t="shared" si="49"/>
        <v>0.10757884452606487</v>
      </c>
      <c r="AA528" s="34">
        <f>Z528*X516</f>
        <v>6.8992802272593856E-2</v>
      </c>
      <c r="AB528" s="21"/>
      <c r="AC528" s="30" t="s">
        <v>3</v>
      </c>
      <c r="AD528" s="35" t="s">
        <v>10</v>
      </c>
      <c r="AE528" s="31">
        <f>INDEX('Saturation Data'!$I$2:$W$236,MATCH(LEFT($AC$1,2)&amp;$H528&amp;$I528,'Saturation Data'!$B$2:$B$236,0),MATCH(AC515,'Saturation Data'!$I$1:$V$1,0))</f>
        <v>5.4425906568670454E-2</v>
      </c>
      <c r="AF528" s="32">
        <f>INDEX('UEC Data'!$I$2:$W$236,MATCH(LEFT($AC$1,2)&amp;$H528&amp;$I528,'UEC Data'!$B$2:$B$236,0),MATCH(AC515,'UEC Data'!$I$1:$V$1,0))</f>
        <v>1.5355712812637927</v>
      </c>
      <c r="AG528" s="33">
        <f t="shared" si="50"/>
        <v>8.3574859083596756E-2</v>
      </c>
      <c r="AH528" s="34">
        <f>AG528*AE516</f>
        <v>0.20114791279480654</v>
      </c>
      <c r="AI528" s="21"/>
    </row>
    <row r="529" spans="1:35" outlineLevel="1" x14ac:dyDescent="0.25">
      <c r="A529" s="30" t="s">
        <v>3</v>
      </c>
      <c r="B529" s="35" t="s">
        <v>11</v>
      </c>
      <c r="C529" s="31">
        <f>INDEX('Saturation Data'!$I$2:$W$236,MATCH(LEFT($A$1,2)&amp;$H529&amp;$I529,'Saturation Data'!$B$2:$B$236,0),MATCH(A515,'Saturation Data'!$I$1:$V$1,0))</f>
        <v>2.0758975216514646E-4</v>
      </c>
      <c r="D529" s="32">
        <f>INDEX('UEC Data'!$I$2:$W$236,MATCH(LEFT($A$1,2)&amp;$H529&amp;$I529,'UEC Data'!$B$2:$B$236,0),MATCH(A515,'UEC Data'!$I$1:$V$1,0))</f>
        <v>2.4043453610229033</v>
      </c>
      <c r="E529" s="33">
        <f t="shared" si="46"/>
        <v>4.991174576141641E-4</v>
      </c>
      <c r="F529" s="34">
        <f>E529*C516</f>
        <v>1.1297192492134765E-2</v>
      </c>
      <c r="G529" s="21"/>
      <c r="H529" s="30" t="s">
        <v>3</v>
      </c>
      <c r="I529" s="35" t="s">
        <v>11</v>
      </c>
      <c r="J529" s="31">
        <f>INDEX('Saturation Data'!$I$2:$W$236,MATCH(LEFT($H$1,2)&amp;$H529&amp;$I529,'Saturation Data'!$B$2:$B$236,0),MATCH(H515,'Saturation Data'!$I$1:$V$1,0))</f>
        <v>5.8329647104646047E-2</v>
      </c>
      <c r="K529" s="32">
        <f>INDEX('UEC Data'!$I$2:$W$236,MATCH(LEFT($H$1,2)&amp;$H529&amp;$I529,'UEC Data'!$B$2:$B$236,0),MATCH(H515,'UEC Data'!$I$1:$V$1,0))</f>
        <v>1.05266046174856</v>
      </c>
      <c r="L529" s="33">
        <f t="shared" si="47"/>
        <v>6.1401313254807265E-2</v>
      </c>
      <c r="M529" s="34">
        <f>L529*J516</f>
        <v>0.12991067120294483</v>
      </c>
      <c r="N529" s="21"/>
      <c r="O529" s="30" t="s">
        <v>3</v>
      </c>
      <c r="P529" s="35" t="s">
        <v>11</v>
      </c>
      <c r="Q529" s="31">
        <f>INDEX('Saturation Data'!$I$2:$W$236,MATCH(LEFT($O$1,2)&amp;$H529&amp;$I529,'Saturation Data'!$B$2:$B$236,0),MATCH(O515,'Saturation Data'!$I$1:$V$1,0))</f>
        <v>2.0758975216514646E-4</v>
      </c>
      <c r="R529" s="32">
        <f>INDEX('UEC Data'!$I$2:$W$236,MATCH(LEFT($O$1,2)&amp;$H529&amp;$I529,'UEC Data'!$B$2:$B$236,0),MATCH(O515,'UEC Data'!$I$1:$V$1,0))</f>
        <v>1.8663943220974566</v>
      </c>
      <c r="S529" s="33">
        <f t="shared" si="48"/>
        <v>3.8744433476664753E-4</v>
      </c>
      <c r="T529" s="34">
        <f>S529*Q516</f>
        <v>2.3969664099359397E-3</v>
      </c>
      <c r="U529" s="21"/>
      <c r="V529" s="30" t="s">
        <v>3</v>
      </c>
      <c r="W529" s="35" t="s">
        <v>11</v>
      </c>
      <c r="X529" s="31">
        <f>INDEX('Saturation Data'!$I$2:$W$236,MATCH(LEFT($V$1,2)&amp;$H529&amp;$I529,'Saturation Data'!$B$2:$B$236,0),MATCH(V515,'Saturation Data'!$I$1:$V$1,0))</f>
        <v>2.0758975216514646E-4</v>
      </c>
      <c r="Y529" s="32">
        <f>INDEX('UEC Data'!$I$2:$W$236,MATCH(LEFT($V$1,2)&amp;$H529&amp;$I529,'UEC Data'!$B$2:$B$236,0),MATCH(V515,'UEC Data'!$I$1:$V$1,0))</f>
        <v>1.877979409037426</v>
      </c>
      <c r="Z529" s="33">
        <f t="shared" si="49"/>
        <v>3.8984928009332749E-4</v>
      </c>
      <c r="AA529" s="34">
        <f>Z529*X516</f>
        <v>2.5001936408673069E-4</v>
      </c>
      <c r="AB529" s="21"/>
      <c r="AC529" s="30" t="s">
        <v>3</v>
      </c>
      <c r="AD529" s="35" t="s">
        <v>11</v>
      </c>
      <c r="AE529" s="31">
        <f>INDEX('Saturation Data'!$I$2:$W$236,MATCH(LEFT($AC$1,2)&amp;$H529&amp;$I529,'Saturation Data'!$B$2:$B$236,0),MATCH(AC515,'Saturation Data'!$I$1:$V$1,0))</f>
        <v>5.8329647104646047E-2</v>
      </c>
      <c r="AF529" s="32">
        <f>INDEX('UEC Data'!$I$2:$W$236,MATCH(LEFT($AC$1,2)&amp;$H529&amp;$I529,'UEC Data'!$B$2:$B$236,0),MATCH(AC515,'UEC Data'!$I$1:$V$1,0))</f>
        <v>1.4983810788076113</v>
      </c>
      <c r="AG529" s="33">
        <f t="shared" si="50"/>
        <v>8.7400039555126804E-2</v>
      </c>
      <c r="AH529" s="34">
        <f>AG529*AE516</f>
        <v>0.21035435449687503</v>
      </c>
      <c r="AI529" s="21"/>
    </row>
    <row r="530" spans="1:35" outlineLevel="1" x14ac:dyDescent="0.25">
      <c r="A530" s="30" t="s">
        <v>12</v>
      </c>
      <c r="B530" s="35" t="s">
        <v>13</v>
      </c>
      <c r="C530" s="31">
        <f>INDEX('Saturation Data'!$I$2:$W$236,MATCH(LEFT($A$1,2)&amp;$H530&amp;$I530,'Saturation Data'!$B$2:$B$236,0),MATCH(A515,'Saturation Data'!$I$1:$V$1,0))</f>
        <v>9.9916190080443931E-2</v>
      </c>
      <c r="D530" s="32">
        <f>INDEX('UEC Data'!$I$2:$W$236,MATCH(LEFT($A$1,2)&amp;$H530&amp;$I530,'UEC Data'!$B$2:$B$236,0),MATCH(A515,'UEC Data'!$I$1:$V$1,0))</f>
        <v>6.1701336764721848</v>
      </c>
      <c r="E530" s="33">
        <f t="shared" si="46"/>
        <v>0.61649624924014312</v>
      </c>
      <c r="F530" s="34">
        <f>E530*C516</f>
        <v>13.953983560576907</v>
      </c>
      <c r="G530" s="21"/>
      <c r="H530" s="30" t="s">
        <v>12</v>
      </c>
      <c r="I530" s="35" t="s">
        <v>13</v>
      </c>
      <c r="J530" s="31">
        <f>INDEX('Saturation Data'!$I$2:$W$236,MATCH(LEFT($H$1,2)&amp;$H530&amp;$I530,'Saturation Data'!$B$2:$B$236,0),MATCH(H515,'Saturation Data'!$I$1:$V$1,0))</f>
        <v>8.9281855356602713E-3</v>
      </c>
      <c r="K530" s="32">
        <f>INDEX('UEC Data'!$I$2:$W$236,MATCH(LEFT($H$1,2)&amp;$H530&amp;$I530,'UEC Data'!$B$2:$B$236,0),MATCH(H515,'UEC Data'!$I$1:$V$1,0))</f>
        <v>3.9022099227280815</v>
      </c>
      <c r="L530" s="33">
        <f t="shared" si="47"/>
        <v>3.4839654189210839E-2</v>
      </c>
      <c r="M530" s="34">
        <f>L530*J516</f>
        <v>7.3712476497308679E-2</v>
      </c>
      <c r="N530" s="21"/>
      <c r="O530" s="30" t="s">
        <v>12</v>
      </c>
      <c r="P530" s="35" t="s">
        <v>13</v>
      </c>
      <c r="Q530" s="31">
        <f>INDEX('Saturation Data'!$I$2:$W$236,MATCH(LEFT($O$1,2)&amp;$H530&amp;$I530,'Saturation Data'!$B$2:$B$236,0),MATCH(O515,'Saturation Data'!$I$1:$V$1,0))</f>
        <v>9.9916190080443931E-2</v>
      </c>
      <c r="R530" s="32">
        <f>INDEX('UEC Data'!$I$2:$W$236,MATCH(LEFT($O$1,2)&amp;$H530&amp;$I530,'UEC Data'!$B$2:$B$236,0),MATCH(O515,'UEC Data'!$I$1:$V$1,0))</f>
        <v>2.17610029131593</v>
      </c>
      <c r="S530" s="33">
        <f t="shared" si="48"/>
        <v>0.21742765034123188</v>
      </c>
      <c r="T530" s="34">
        <f>S530*Q516</f>
        <v>1.3451397470377804</v>
      </c>
      <c r="U530" s="21"/>
      <c r="V530" s="30" t="s">
        <v>12</v>
      </c>
      <c r="W530" s="35" t="s">
        <v>13</v>
      </c>
      <c r="X530" s="31">
        <f>INDEX('Saturation Data'!$I$2:$W$236,MATCH(LEFT($V$1,2)&amp;$H530&amp;$I530,'Saturation Data'!$B$2:$B$236,0),MATCH(V515,'Saturation Data'!$I$1:$V$1,0))</f>
        <v>9.9916190080443931E-2</v>
      </c>
      <c r="Y530" s="32">
        <f>INDEX('UEC Data'!$I$2:$W$236,MATCH(LEFT($V$1,2)&amp;$H530&amp;$I530,'UEC Data'!$B$2:$B$236,0),MATCH(V515,'UEC Data'!$I$1:$V$1,0))</f>
        <v>8.1698610724514786</v>
      </c>
      <c r="Z530" s="33">
        <f t="shared" si="49"/>
        <v>0.81630139184588146</v>
      </c>
      <c r="AA530" s="34">
        <f>Z530*X516</f>
        <v>0.52351297107323702</v>
      </c>
      <c r="AB530" s="21"/>
      <c r="AC530" s="30" t="s">
        <v>12</v>
      </c>
      <c r="AD530" s="35" t="s">
        <v>13</v>
      </c>
      <c r="AE530" s="31">
        <f>INDEX('Saturation Data'!$I$2:$W$236,MATCH(LEFT($AC$1,2)&amp;$H530&amp;$I530,'Saturation Data'!$B$2:$B$236,0),MATCH(AC515,'Saturation Data'!$I$1:$V$1,0))</f>
        <v>8.9281855356602713E-3</v>
      </c>
      <c r="AF530" s="32">
        <f>INDEX('UEC Data'!$I$2:$W$236,MATCH(LEFT($AC$1,2)&amp;$H530&amp;$I530,'UEC Data'!$B$2:$B$236,0),MATCH(AC515,'UEC Data'!$I$1:$V$1,0))</f>
        <v>2.233772809772113</v>
      </c>
      <c r="AG530" s="33">
        <f t="shared" si="50"/>
        <v>1.9943538090158582E-2</v>
      </c>
      <c r="AH530" s="34">
        <f>AG530*AE516</f>
        <v>4.8000093623448037E-2</v>
      </c>
      <c r="AI530" s="21"/>
    </row>
    <row r="531" spans="1:35" outlineLevel="1" x14ac:dyDescent="0.25">
      <c r="A531" s="30" t="s">
        <v>12</v>
      </c>
      <c r="B531" s="35" t="s">
        <v>14</v>
      </c>
      <c r="C531" s="31">
        <f>INDEX('Saturation Data'!$I$2:$W$236,MATCH(LEFT($A$1,2)&amp;$H531&amp;$I531,'Saturation Data'!$B$2:$B$236,0),MATCH(A515,'Saturation Data'!$I$1:$V$1,0))</f>
        <v>0.17461424338446657</v>
      </c>
      <c r="D531" s="32">
        <f>INDEX('UEC Data'!$I$2:$W$236,MATCH(LEFT($A$1,2)&amp;$H531&amp;$I531,'UEC Data'!$B$2:$B$236,0),MATCH(A515,'UEC Data'!$I$1:$V$1,0))</f>
        <v>5.8763177871163661</v>
      </c>
      <c r="E531" s="33">
        <f t="shared" si="46"/>
        <v>1.0260887842840072</v>
      </c>
      <c r="F531" s="34">
        <f>E531*C516</f>
        <v>23.224838829496424</v>
      </c>
      <c r="G531" s="21"/>
      <c r="H531" s="30" t="s">
        <v>12</v>
      </c>
      <c r="I531" s="35" t="s">
        <v>14</v>
      </c>
      <c r="J531" s="31">
        <f>INDEX('Saturation Data'!$I$2:$W$236,MATCH(LEFT($H$1,2)&amp;$H531&amp;$I531,'Saturation Data'!$B$2:$B$236,0),MATCH(H515,'Saturation Data'!$I$1:$V$1,0))</f>
        <v>0.31678911933072035</v>
      </c>
      <c r="K531" s="32">
        <f>INDEX('UEC Data'!$I$2:$W$236,MATCH(LEFT($H$1,2)&amp;$H531&amp;$I531,'UEC Data'!$B$2:$B$236,0),MATCH(H515,'UEC Data'!$I$1:$V$1,0))</f>
        <v>3.7163904025981727</v>
      </c>
      <c r="L531" s="33">
        <f t="shared" si="47"/>
        <v>1.1773120427282164</v>
      </c>
      <c r="M531" s="34">
        <f>L531*J516</f>
        <v>2.4909141120716694</v>
      </c>
      <c r="N531" s="21"/>
      <c r="O531" s="30" t="s">
        <v>12</v>
      </c>
      <c r="P531" s="35" t="s">
        <v>14</v>
      </c>
      <c r="Q531" s="31">
        <f>INDEX('Saturation Data'!$I$2:$W$236,MATCH(LEFT($O$1,2)&amp;$H531&amp;$I531,'Saturation Data'!$B$2:$B$236,0),MATCH(O515,'Saturation Data'!$I$1:$V$1,0))</f>
        <v>0.17461424338446657</v>
      </c>
      <c r="R531" s="32">
        <f>INDEX('UEC Data'!$I$2:$W$236,MATCH(LEFT($O$1,2)&amp;$H531&amp;$I531,'UEC Data'!$B$2:$B$236,0),MATCH(O515,'UEC Data'!$I$1:$V$1,0))</f>
        <v>2.0724764679199335</v>
      </c>
      <c r="S531" s="33">
        <f t="shared" si="48"/>
        <v>0.36188391037795087</v>
      </c>
      <c r="T531" s="34">
        <f>S531*Q516</f>
        <v>2.2388340714664308</v>
      </c>
      <c r="U531" s="21"/>
      <c r="V531" s="30" t="s">
        <v>12</v>
      </c>
      <c r="W531" s="35" t="s">
        <v>14</v>
      </c>
      <c r="X531" s="31">
        <f>INDEX('Saturation Data'!$I$2:$W$236,MATCH(LEFT($V$1,2)&amp;$H531&amp;$I531,'Saturation Data'!$B$2:$B$236,0),MATCH(V515,'Saturation Data'!$I$1:$V$1,0))</f>
        <v>0.17461424338446657</v>
      </c>
      <c r="Y531" s="32">
        <f>INDEX('UEC Data'!$I$2:$W$236,MATCH(LEFT($V$1,2)&amp;$H531&amp;$I531,'UEC Data'!$B$2:$B$236,0),MATCH(V515,'UEC Data'!$I$1:$V$1,0))</f>
        <v>7.7808200690014084</v>
      </c>
      <c r="Z531" s="33">
        <f t="shared" si="49"/>
        <v>1.3586420092593539</v>
      </c>
      <c r="AA531" s="34">
        <f>Z531*X516</f>
        <v>0.87132855829622868</v>
      </c>
      <c r="AB531" s="21"/>
      <c r="AC531" s="30" t="s">
        <v>12</v>
      </c>
      <c r="AD531" s="35" t="s">
        <v>14</v>
      </c>
      <c r="AE531" s="31">
        <f>INDEX('Saturation Data'!$I$2:$W$236,MATCH(LEFT($AC$1,2)&amp;$H531&amp;$I531,'Saturation Data'!$B$2:$B$236,0),MATCH(AC515,'Saturation Data'!$I$1:$V$1,0))</f>
        <v>0.31678911933072035</v>
      </c>
      <c r="AF531" s="32">
        <f>INDEX('UEC Data'!$I$2:$W$236,MATCH(LEFT($AC$1,2)&amp;$H531&amp;$I531,'UEC Data'!$B$2:$B$236,0),MATCH(AC515,'UEC Data'!$I$1:$V$1,0))</f>
        <v>2.1274026759734408</v>
      </c>
      <c r="AG531" s="33">
        <f t="shared" si="50"/>
        <v>0.67393802018344418</v>
      </c>
      <c r="AH531" s="34">
        <f>AG531*AE516</f>
        <v>1.6220335588884123</v>
      </c>
      <c r="AI531" s="21"/>
    </row>
    <row r="532" spans="1:35" outlineLevel="1" x14ac:dyDescent="0.25">
      <c r="A532" s="30" t="s">
        <v>12</v>
      </c>
      <c r="B532" s="35" t="s">
        <v>8</v>
      </c>
      <c r="C532" s="31">
        <f>INDEX('Saturation Data'!$I$2:$W$236,MATCH(LEFT($A$1,2)&amp;$H532&amp;$I532,'Saturation Data'!$B$2:$B$236,0),MATCH(A515,'Saturation Data'!$I$1:$V$1,0))</f>
        <v>0.12390870729282645</v>
      </c>
      <c r="D532" s="32">
        <f>INDEX('UEC Data'!$I$2:$W$236,MATCH(LEFT($A$1,2)&amp;$H532&amp;$I532,'UEC Data'!$B$2:$B$236,0),MATCH(A515,'UEC Data'!$I$1:$V$1,0))</f>
        <v>4.7163102350971906</v>
      </c>
      <c r="E532" s="33">
        <f t="shared" si="46"/>
        <v>0.5843919044228193</v>
      </c>
      <c r="F532" s="34">
        <f>E532*C516</f>
        <v>13.227323016646288</v>
      </c>
      <c r="G532" s="21"/>
      <c r="H532" s="30" t="s">
        <v>12</v>
      </c>
      <c r="I532" s="35" t="s">
        <v>8</v>
      </c>
      <c r="J532" s="31">
        <f>INDEX('Saturation Data'!$I$2:$W$236,MATCH(LEFT($H$1,2)&amp;$H532&amp;$I532,'Saturation Data'!$B$2:$B$236,0),MATCH(H515,'Saturation Data'!$I$1:$V$1,0))</f>
        <v>0.13935975361987599</v>
      </c>
      <c r="K532" s="32">
        <f>INDEX('UEC Data'!$I$2:$W$236,MATCH(LEFT($H$1,2)&amp;$H532&amp;$I532,'UEC Data'!$B$2:$B$236,0),MATCH(H515,'UEC Data'!$I$1:$V$1,0))</f>
        <v>3.0728666177222426</v>
      </c>
      <c r="L532" s="33">
        <f t="shared" si="47"/>
        <v>0.42823393475251337</v>
      </c>
      <c r="M532" s="34">
        <f>L532*J516</f>
        <v>0.90604182462207361</v>
      </c>
      <c r="N532" s="21"/>
      <c r="O532" s="30" t="s">
        <v>12</v>
      </c>
      <c r="P532" s="35" t="s">
        <v>8</v>
      </c>
      <c r="Q532" s="31">
        <f>INDEX('Saturation Data'!$I$2:$W$236,MATCH(LEFT($O$1,2)&amp;$H532&amp;$I532,'Saturation Data'!$B$2:$B$236,0),MATCH(O515,'Saturation Data'!$I$1:$V$1,0))</f>
        <v>0.12390870729282645</v>
      </c>
      <c r="R532" s="32">
        <f>INDEX('UEC Data'!$I$2:$W$236,MATCH(LEFT($O$1,2)&amp;$H532&amp;$I532,'UEC Data'!$B$2:$B$236,0),MATCH(O515,'UEC Data'!$I$1:$V$1,0))</f>
        <v>1.7664697381961181</v>
      </c>
      <c r="S532" s="33">
        <f t="shared" si="48"/>
        <v>0.21888098173177856</v>
      </c>
      <c r="T532" s="34">
        <f>S532*Q516</f>
        <v>1.3541309393538172</v>
      </c>
      <c r="U532" s="21"/>
      <c r="V532" s="30" t="s">
        <v>12</v>
      </c>
      <c r="W532" s="35" t="s">
        <v>8</v>
      </c>
      <c r="X532" s="31">
        <f>INDEX('Saturation Data'!$I$2:$W$236,MATCH(LEFT($V$1,2)&amp;$H532&amp;$I532,'Saturation Data'!$B$2:$B$236,0),MATCH(V515,'Saturation Data'!$I$1:$V$1,0))</f>
        <v>0.12390870729282645</v>
      </c>
      <c r="Y532" s="32">
        <f>INDEX('UEC Data'!$I$2:$W$236,MATCH(LEFT($V$1,2)&amp;$H532&amp;$I532,'UEC Data'!$B$2:$B$236,0),MATCH(V515,'UEC Data'!$I$1:$V$1,0))</f>
        <v>6.5848123324400412</v>
      </c>
      <c r="Z532" s="33">
        <f t="shared" si="49"/>
        <v>0.81591558387850682</v>
      </c>
      <c r="AA532" s="34">
        <f>Z532*X516</f>
        <v>0.52326554349650911</v>
      </c>
      <c r="AB532" s="21"/>
      <c r="AC532" s="30" t="s">
        <v>12</v>
      </c>
      <c r="AD532" s="35" t="s">
        <v>8</v>
      </c>
      <c r="AE532" s="31">
        <f>INDEX('Saturation Data'!$I$2:$W$236,MATCH(LEFT($AC$1,2)&amp;$H532&amp;$I532,'Saturation Data'!$B$2:$B$236,0),MATCH(AC515,'Saturation Data'!$I$1:$V$1,0))</f>
        <v>0.13935975361987599</v>
      </c>
      <c r="AF532" s="32">
        <f>INDEX('UEC Data'!$I$2:$W$236,MATCH(LEFT($AC$1,2)&amp;$H532&amp;$I532,'UEC Data'!$B$2:$B$236,0),MATCH(AC515,'UEC Data'!$I$1:$V$1,0))</f>
        <v>1.6977153189016381</v>
      </c>
      <c r="AG532" s="33">
        <f t="shared" si="50"/>
        <v>0.23659318855882147</v>
      </c>
      <c r="AH532" s="34">
        <f>AG532*AE516</f>
        <v>0.5694323218956594</v>
      </c>
      <c r="AI532" s="21"/>
    </row>
    <row r="533" spans="1:35" outlineLevel="1" x14ac:dyDescent="0.25">
      <c r="A533" s="30" t="s">
        <v>12</v>
      </c>
      <c r="B533" s="35" t="s">
        <v>10</v>
      </c>
      <c r="C533" s="31">
        <f>INDEX('Saturation Data'!$I$2:$W$236,MATCH(LEFT($A$1,2)&amp;$H533&amp;$I533,'Saturation Data'!$B$2:$B$236,0),MATCH(A515,'Saturation Data'!$I$1:$V$1,0))</f>
        <v>5.5304419488505882E-2</v>
      </c>
      <c r="D533" s="32">
        <f>INDEX('UEC Data'!$I$2:$W$236,MATCH(LEFT($A$1,2)&amp;$H533&amp;$I533,'UEC Data'!$B$2:$B$236,0),MATCH(A515,'UEC Data'!$I$1:$V$1,0))</f>
        <v>5.2403447056635448</v>
      </c>
      <c r="E533" s="33">
        <f t="shared" si="46"/>
        <v>0.28981422186638756</v>
      </c>
      <c r="F533" s="34">
        <f>E533*C516</f>
        <v>6.5597526222250879</v>
      </c>
      <c r="G533" s="21"/>
      <c r="H533" s="30" t="s">
        <v>12</v>
      </c>
      <c r="I533" s="35" t="s">
        <v>10</v>
      </c>
      <c r="J533" s="31">
        <f>INDEX('Saturation Data'!$I$2:$W$236,MATCH(LEFT($H$1,2)&amp;$H533&amp;$I533,'Saturation Data'!$B$2:$B$236,0),MATCH(H515,'Saturation Data'!$I$1:$V$1,0))</f>
        <v>5.4425906568670454E-2</v>
      </c>
      <c r="K533" s="32">
        <f>INDEX('UEC Data'!$I$2:$W$236,MATCH(LEFT($H$1,2)&amp;$H533&amp;$I533,'UEC Data'!$B$2:$B$236,0),MATCH(H515,'UEC Data'!$I$1:$V$1,0))</f>
        <v>3.4142962419136027</v>
      </c>
      <c r="L533" s="33">
        <f t="shared" si="47"/>
        <v>0.18582616826015239</v>
      </c>
      <c r="M533" s="34">
        <f>L533*J516</f>
        <v>0.3931642658124696</v>
      </c>
      <c r="N533" s="21"/>
      <c r="O533" s="30" t="s">
        <v>12</v>
      </c>
      <c r="P533" s="35" t="s">
        <v>10</v>
      </c>
      <c r="Q533" s="31">
        <f>INDEX('Saturation Data'!$I$2:$W$236,MATCH(LEFT($O$1,2)&amp;$H533&amp;$I533,'Saturation Data'!$B$2:$B$236,0),MATCH(O515,'Saturation Data'!$I$1:$V$1,0))</f>
        <v>5.5304419488505882E-2</v>
      </c>
      <c r="R533" s="32">
        <f>INDEX('UEC Data'!$I$2:$W$236,MATCH(LEFT($O$1,2)&amp;$H533&amp;$I533,'UEC Data'!$B$2:$B$236,0),MATCH(O515,'UEC Data'!$I$1:$V$1,0))</f>
        <v>1.9627441535512422</v>
      </c>
      <c r="S533" s="33">
        <f t="shared" si="48"/>
        <v>0.1085484260166103</v>
      </c>
      <c r="T533" s="34">
        <f>S533*Q516</f>
        <v>0.67154661370887869</v>
      </c>
      <c r="U533" s="21"/>
      <c r="V533" s="30" t="s">
        <v>12</v>
      </c>
      <c r="W533" s="35" t="s">
        <v>10</v>
      </c>
      <c r="X533" s="31">
        <f>INDEX('Saturation Data'!$I$2:$W$236,MATCH(LEFT($V$1,2)&amp;$H533&amp;$I533,'Saturation Data'!$B$2:$B$236,0),MATCH(V515,'Saturation Data'!$I$1:$V$1,0))</f>
        <v>5.5304419488505882E-2</v>
      </c>
      <c r="Y533" s="32">
        <f>INDEX('UEC Data'!$I$2:$W$236,MATCH(LEFT($V$1,2)&amp;$H533&amp;$I533,'UEC Data'!$B$2:$B$236,0),MATCH(V515,'UEC Data'!$I$1:$V$1,0))</f>
        <v>7.3164581471556014</v>
      </c>
      <c r="Z533" s="33">
        <f t="shared" si="49"/>
        <v>0.40463247054038987</v>
      </c>
      <c r="AA533" s="34">
        <f>Z533*X516</f>
        <v>0.25950016619020705</v>
      </c>
      <c r="AB533" s="21"/>
      <c r="AC533" s="30" t="s">
        <v>12</v>
      </c>
      <c r="AD533" s="35" t="s">
        <v>10</v>
      </c>
      <c r="AE533" s="31">
        <f>INDEX('Saturation Data'!$I$2:$W$236,MATCH(LEFT($AC$1,2)&amp;$H533&amp;$I533,'Saturation Data'!$B$2:$B$236,0),MATCH(AC515,'Saturation Data'!$I$1:$V$1,0))</f>
        <v>5.4425906568670454E-2</v>
      </c>
      <c r="AF533" s="32">
        <f>INDEX('UEC Data'!$I$2:$W$236,MATCH(LEFT($AC$1,2)&amp;$H533&amp;$I533,'UEC Data'!$B$2:$B$236,0),MATCH(AC515,'UEC Data'!$I$1:$V$1,0))</f>
        <v>1.8863503543351534</v>
      </c>
      <c r="AG533" s="33">
        <f t="shared" si="50"/>
        <v>0.10266632814082347</v>
      </c>
      <c r="AH533" s="34">
        <f>AG533*AE516</f>
        <v>0.24709724726160559</v>
      </c>
      <c r="AI533" s="21"/>
    </row>
    <row r="534" spans="1:35" outlineLevel="1" x14ac:dyDescent="0.25">
      <c r="A534" s="30" t="s">
        <v>12</v>
      </c>
      <c r="B534" s="35" t="s">
        <v>11</v>
      </c>
      <c r="C534" s="31">
        <f>INDEX('Saturation Data'!$I$2:$W$236,MATCH(LEFT($A$1,2)&amp;$H534&amp;$I534,'Saturation Data'!$B$2:$B$236,0),MATCH(A515,'Saturation Data'!$I$1:$V$1,0))</f>
        <v>2.0758975216514646E-4</v>
      </c>
      <c r="D534" s="32">
        <f>INDEX('UEC Data'!$I$2:$W$236,MATCH(LEFT($A$1,2)&amp;$H534&amp;$I534,'UEC Data'!$B$2:$B$236,0),MATCH(A515,'UEC Data'!$I$1:$V$1,0))</f>
        <v>4.9670931146369419</v>
      </c>
      <c r="E534" s="33">
        <f t="shared" si="46"/>
        <v>1.0311176286486882E-3</v>
      </c>
      <c r="F534" s="34">
        <f>E534*C516</f>
        <v>2.3338663385087718E-2</v>
      </c>
      <c r="G534" s="21"/>
      <c r="H534" s="30" t="s">
        <v>12</v>
      </c>
      <c r="I534" s="35" t="s">
        <v>11</v>
      </c>
      <c r="J534" s="31">
        <f>INDEX('Saturation Data'!$I$2:$W$236,MATCH(LEFT($H$1,2)&amp;$H534&amp;$I534,'Saturation Data'!$B$2:$B$236,0),MATCH(H515,'Saturation Data'!$I$1:$V$1,0))</f>
        <v>5.8329647104646047E-2</v>
      </c>
      <c r="K534" s="32">
        <f>INDEX('UEC Data'!$I$2:$W$236,MATCH(LEFT($H$1,2)&amp;$H534&amp;$I534,'UEC Data'!$B$2:$B$236,0),MATCH(H515,'UEC Data'!$I$1:$V$1,0))</f>
        <v>3.2364482692448884</v>
      </c>
      <c r="L534" s="33">
        <f t="shared" si="47"/>
        <v>0.18878088541749682</v>
      </c>
      <c r="M534" s="34">
        <f>L534*J516</f>
        <v>0.39941574918925915</v>
      </c>
      <c r="N534" s="21"/>
      <c r="O534" s="30" t="s">
        <v>12</v>
      </c>
      <c r="P534" s="35" t="s">
        <v>11</v>
      </c>
      <c r="Q534" s="31">
        <f>INDEX('Saturation Data'!$I$2:$W$236,MATCH(LEFT($O$1,2)&amp;$H534&amp;$I534,'Saturation Data'!$B$2:$B$236,0),MATCH(O515,'Saturation Data'!$I$1:$V$1,0))</f>
        <v>2.0758975216514646E-4</v>
      </c>
      <c r="R534" s="32">
        <f>INDEX('UEC Data'!$I$2:$W$236,MATCH(LEFT($O$1,2)&amp;$H534&amp;$I534,'UEC Data'!$B$2:$B$236,0),MATCH(O515,'UEC Data'!$I$1:$V$1,0))</f>
        <v>1.8923200888534097</v>
      </c>
      <c r="S534" s="33">
        <f t="shared" si="48"/>
        <v>3.9282625826220723E-4</v>
      </c>
      <c r="T534" s="34">
        <f>S534*Q516</f>
        <v>2.4302622635131283E-3</v>
      </c>
      <c r="U534" s="21"/>
      <c r="V534" s="30" t="s">
        <v>12</v>
      </c>
      <c r="W534" s="35" t="s">
        <v>11</v>
      </c>
      <c r="X534" s="31">
        <f>INDEX('Saturation Data'!$I$2:$W$236,MATCH(LEFT($V$1,2)&amp;$H534&amp;$I534,'Saturation Data'!$B$2:$B$236,0),MATCH(V515,'Saturation Data'!$I$1:$V$1,0))</f>
        <v>2.0758975216514646E-4</v>
      </c>
      <c r="Y534" s="32">
        <f>INDEX('UEC Data'!$I$2:$W$236,MATCH(LEFT($V$1,2)&amp;$H534&amp;$I534,'UEC Data'!$B$2:$B$236,0),MATCH(V515,'UEC Data'!$I$1:$V$1,0))</f>
        <v>7.0167473497779049</v>
      </c>
      <c r="Z534" s="33">
        <f t="shared" si="49"/>
        <v>1.4566048433458435E-3</v>
      </c>
      <c r="AA534" s="34">
        <f>Z534*X516</f>
        <v>9.3415439056806116E-4</v>
      </c>
      <c r="AB534" s="21"/>
      <c r="AC534" s="30" t="s">
        <v>12</v>
      </c>
      <c r="AD534" s="35" t="s">
        <v>11</v>
      </c>
      <c r="AE534" s="31">
        <f>INDEX('Saturation Data'!$I$2:$W$236,MATCH(LEFT($AC$1,2)&amp;$H534&amp;$I534,'Saturation Data'!$B$2:$B$236,0),MATCH(AC515,'Saturation Data'!$I$1:$V$1,0))</f>
        <v>5.8329647104646047E-2</v>
      </c>
      <c r="AF534" s="32">
        <f>INDEX('UEC Data'!$I$2:$W$236,MATCH(LEFT($AC$1,2)&amp;$H534&amp;$I534,'UEC Data'!$B$2:$B$236,0),MATCH(AC515,'UEC Data'!$I$1:$V$1,0))</f>
        <v>1.7678911508435182</v>
      </c>
      <c r="AG534" s="33">
        <f t="shared" si="50"/>
        <v>0.10312046694812899</v>
      </c>
      <c r="AH534" s="34">
        <f>AG534*AE516</f>
        <v>0.24819026822760273</v>
      </c>
      <c r="AI534" s="21"/>
    </row>
    <row r="535" spans="1:35" outlineLevel="1" x14ac:dyDescent="0.25">
      <c r="A535" s="30" t="s">
        <v>15</v>
      </c>
      <c r="B535" s="35" t="s">
        <v>15</v>
      </c>
      <c r="C535" s="31">
        <f>INDEX('Saturation Data'!$I$2:$W$236,MATCH(LEFT($A$1,2)&amp;$H535&amp;$I535,'Saturation Data'!$B$2:$B$236,0),MATCH(A515,'Saturation Data'!$I$1:$V$1,0))</f>
        <v>1</v>
      </c>
      <c r="D535" s="32">
        <f>INDEX('UEC Data'!$I$2:$W$236,MATCH(LEFT($A$1,2)&amp;$H535&amp;$I535,'UEC Data'!$B$2:$B$236,0),MATCH(A515,'UEC Data'!$I$1:$V$1,0))</f>
        <v>1.6875460872095871</v>
      </c>
      <c r="E535" s="33">
        <f t="shared" si="46"/>
        <v>1.6875460872095871</v>
      </c>
      <c r="F535" s="34">
        <f>E535*C516</f>
        <v>38.19648600889677</v>
      </c>
      <c r="G535" s="21"/>
      <c r="H535" s="30" t="s">
        <v>15</v>
      </c>
      <c r="I535" s="35" t="s">
        <v>15</v>
      </c>
      <c r="J535" s="31">
        <f>INDEX('Saturation Data'!$I$2:$W$236,MATCH(LEFT($H$1,2)&amp;$H535&amp;$I535,'Saturation Data'!$B$2:$B$236,0),MATCH(H515,'Saturation Data'!$I$1:$V$1,0))</f>
        <v>1</v>
      </c>
      <c r="K535" s="32">
        <f>INDEX('UEC Data'!$I$2:$W$236,MATCH(LEFT($H$1,2)&amp;$H535&amp;$I535,'UEC Data'!$B$2:$B$236,0),MATCH(H515,'UEC Data'!$I$1:$V$1,0))</f>
        <v>1.2160605362887771</v>
      </c>
      <c r="L535" s="33">
        <f t="shared" si="47"/>
        <v>1.2160605362887771</v>
      </c>
      <c r="M535" s="34">
        <f>L535*J516</f>
        <v>2.5728967691146161</v>
      </c>
      <c r="N535" s="21"/>
      <c r="O535" s="30" t="s">
        <v>15</v>
      </c>
      <c r="P535" s="35" t="s">
        <v>15</v>
      </c>
      <c r="Q535" s="31">
        <f>INDEX('Saturation Data'!$I$2:$W$236,MATCH(LEFT($O$1,2)&amp;$H535&amp;$I535,'Saturation Data'!$B$2:$B$236,0),MATCH(O515,'Saturation Data'!$I$1:$V$1,0))</f>
        <v>1</v>
      </c>
      <c r="R535" s="32">
        <f>INDEX('UEC Data'!$I$2:$W$236,MATCH(LEFT($O$1,2)&amp;$H535&amp;$I535,'UEC Data'!$B$2:$B$236,0),MATCH(O515,'UEC Data'!$I$1:$V$1,0))</f>
        <v>1.6756571983206989</v>
      </c>
      <c r="S535" s="33">
        <f t="shared" si="48"/>
        <v>1.6756571983206989</v>
      </c>
      <c r="T535" s="34">
        <f>S535*Q516</f>
        <v>10.366635045421843</v>
      </c>
      <c r="U535" s="21"/>
      <c r="V535" s="30" t="s">
        <v>15</v>
      </c>
      <c r="W535" s="35" t="s">
        <v>15</v>
      </c>
      <c r="X535" s="31">
        <f>INDEX('Saturation Data'!$I$2:$W$236,MATCH(LEFT($V$1,2)&amp;$H535&amp;$I535,'Saturation Data'!$B$2:$B$236,0),MATCH(V515,'Saturation Data'!$I$1:$V$1,0))</f>
        <v>1</v>
      </c>
      <c r="Y535" s="32">
        <f>INDEX('UEC Data'!$I$2:$W$236,MATCH(LEFT($V$1,2)&amp;$H535&amp;$I535,'UEC Data'!$B$2:$B$236,0),MATCH(V515,'UEC Data'!$I$1:$V$1,0))</f>
        <v>1.6823238649873649</v>
      </c>
      <c r="Z535" s="33">
        <f t="shared" si="49"/>
        <v>1.6823238649873649</v>
      </c>
      <c r="AA535" s="34">
        <f>Z535*X516</f>
        <v>1.0789132220825948</v>
      </c>
      <c r="AB535" s="21"/>
      <c r="AC535" s="30" t="s">
        <v>15</v>
      </c>
      <c r="AD535" s="35" t="s">
        <v>15</v>
      </c>
      <c r="AE535" s="31">
        <f>INDEX('Saturation Data'!$I$2:$W$236,MATCH(LEFT($AC$1,2)&amp;$H535&amp;$I535,'Saturation Data'!$B$2:$B$236,0),MATCH(AC515,'Saturation Data'!$I$1:$V$1,0))</f>
        <v>1</v>
      </c>
      <c r="AF535" s="32">
        <f>INDEX('UEC Data'!$I$2:$W$236,MATCH(LEFT($AC$1,2)&amp;$H535&amp;$I535,'UEC Data'!$B$2:$B$236,0),MATCH(AC515,'UEC Data'!$I$1:$V$1,0))</f>
        <v>1.3446532188217979</v>
      </c>
      <c r="AG535" s="33">
        <f t="shared" si="50"/>
        <v>1.3446532188217979</v>
      </c>
      <c r="AH535" s="34">
        <f>AG535*AE516</f>
        <v>3.2363104331205377</v>
      </c>
      <c r="AI535" s="21"/>
    </row>
    <row r="536" spans="1:35" outlineLevel="1" x14ac:dyDescent="0.25">
      <c r="A536" s="30" t="s">
        <v>16</v>
      </c>
      <c r="B536" s="35" t="s">
        <v>17</v>
      </c>
      <c r="C536" s="31">
        <f>INDEX('Saturation Data'!$I$2:$W$236,MATCH(LEFT($A$1,2)&amp;$H536&amp;$I536,'Saturation Data'!$B$2:$B$236,0),MATCH(A515,'Saturation Data'!$I$1:$V$1,0))</f>
        <v>5.2007691340597503E-2</v>
      </c>
      <c r="D536" s="32">
        <f>INDEX('UEC Data'!$I$2:$W$236,MATCH(LEFT($A$1,2)&amp;$H536&amp;$I536,'UEC Data'!$B$2:$B$236,0),MATCH(A515,'UEC Data'!$I$1:$V$1,0))</f>
        <v>2.987441</v>
      </c>
      <c r="E536" s="33">
        <f t="shared" si="46"/>
        <v>0.15536990942624596</v>
      </c>
      <c r="F536" s="34">
        <f>E536*C516</f>
        <v>3.5166948130087472</v>
      </c>
      <c r="G536" s="21"/>
      <c r="H536" s="30" t="s">
        <v>16</v>
      </c>
      <c r="I536" s="35" t="s">
        <v>17</v>
      </c>
      <c r="J536" s="31">
        <f>INDEX('Saturation Data'!$I$2:$W$236,MATCH(LEFT($H$1,2)&amp;$H536&amp;$I536,'Saturation Data'!$B$2:$B$236,0),MATCH(H515,'Saturation Data'!$I$1:$V$1,0))</f>
        <v>5.2007691340597503E-2</v>
      </c>
      <c r="K536" s="32">
        <f>INDEX('UEC Data'!$I$2:$W$236,MATCH(LEFT($H$1,2)&amp;$H536&amp;$I536,'UEC Data'!$B$2:$B$236,0),MATCH(H515,'UEC Data'!$I$1:$V$1,0))</f>
        <v>3.2036319999999998</v>
      </c>
      <c r="L536" s="33">
        <f t="shared" si="47"/>
        <v>0.16661350422486104</v>
      </c>
      <c r="M536" s="34">
        <f>L536*J516</f>
        <v>0.35251480820130093</v>
      </c>
      <c r="N536" s="21"/>
      <c r="O536" s="30" t="s">
        <v>16</v>
      </c>
      <c r="P536" s="35" t="s">
        <v>17</v>
      </c>
      <c r="Q536" s="31">
        <f>INDEX('Saturation Data'!$I$2:$W$236,MATCH(LEFT($O$1,2)&amp;$H536&amp;$I536,'Saturation Data'!$B$2:$B$236,0),MATCH(O515,'Saturation Data'!$I$1:$V$1,0))</f>
        <v>0.10507738256855824</v>
      </c>
      <c r="R536" s="32">
        <f>INDEX('UEC Data'!$I$2:$W$236,MATCH(LEFT($O$1,2)&amp;$H536&amp;$I536,'UEC Data'!$B$2:$B$236,0),MATCH(O515,'UEC Data'!$I$1:$V$1,0))</f>
        <v>2.987441</v>
      </c>
      <c r="S536" s="33">
        <f t="shared" si="48"/>
        <v>0.31391248085799622</v>
      </c>
      <c r="T536" s="34">
        <f>S536*Q516</f>
        <v>1.9420536184364616</v>
      </c>
      <c r="U536" s="21"/>
      <c r="V536" s="30" t="s">
        <v>16</v>
      </c>
      <c r="W536" s="35" t="s">
        <v>17</v>
      </c>
      <c r="X536" s="31">
        <f>INDEX('Saturation Data'!$I$2:$W$236,MATCH(LEFT($V$1,2)&amp;$H536&amp;$I536,'Saturation Data'!$B$2:$B$236,0),MATCH(V515,'Saturation Data'!$I$1:$V$1,0))</f>
        <v>5.2007691340597503E-2</v>
      </c>
      <c r="Y536" s="32">
        <f>INDEX('UEC Data'!$I$2:$W$236,MATCH(LEFT($V$1,2)&amp;$H536&amp;$I536,'UEC Data'!$B$2:$B$236,0),MATCH(V515,'UEC Data'!$I$1:$V$1,0))</f>
        <v>2.987441</v>
      </c>
      <c r="Z536" s="33">
        <f t="shared" si="49"/>
        <v>0.15536990942624596</v>
      </c>
      <c r="AA536" s="34">
        <f>Z536*X516</f>
        <v>9.9642318035481778E-2</v>
      </c>
      <c r="AB536" s="21"/>
      <c r="AC536" s="30" t="s">
        <v>16</v>
      </c>
      <c r="AD536" s="35" t="s">
        <v>17</v>
      </c>
      <c r="AE536" s="31">
        <f>INDEX('Saturation Data'!$I$2:$W$236,MATCH(LEFT($AC$1,2)&amp;$H536&amp;$I536,'Saturation Data'!$B$2:$B$236,0),MATCH(AC515,'Saturation Data'!$I$1:$V$1,0))</f>
        <v>0.10507738256855824</v>
      </c>
      <c r="AF536" s="32">
        <f>INDEX('UEC Data'!$I$2:$W$236,MATCH(LEFT($AC$1,2)&amp;$H536&amp;$I536,'UEC Data'!$B$2:$B$236,0),MATCH(AC515,'UEC Data'!$I$1:$V$1,0))</f>
        <v>3.2036319999999998</v>
      </c>
      <c r="AG536" s="33">
        <f t="shared" si="50"/>
        <v>0.33662926527287534</v>
      </c>
      <c r="AH536" s="34">
        <f>AG536*AE516</f>
        <v>0.8101990818501783</v>
      </c>
      <c r="AI536" s="21"/>
    </row>
    <row r="537" spans="1:35" outlineLevel="1" x14ac:dyDescent="0.25">
      <c r="A537" s="30" t="s">
        <v>18</v>
      </c>
      <c r="B537" s="35" t="s">
        <v>19</v>
      </c>
      <c r="C537" s="31">
        <f>INDEX('Saturation Data'!$I$2:$W$236,MATCH(LEFT($A$1,2)&amp;$H537&amp;$I537,'Saturation Data'!$B$2:$B$236,0),MATCH(A515,'Saturation Data'!$I$1:$V$1,0))</f>
        <v>1</v>
      </c>
      <c r="D537" s="32">
        <f>INDEX('UEC Data'!$I$2:$W$236,MATCH(LEFT($A$1,2)&amp;$H537&amp;$I537,'UEC Data'!$B$2:$B$236,0),MATCH(A515,'UEC Data'!$I$1:$V$1,0))</f>
        <v>2.0631999405834871</v>
      </c>
      <c r="E537" s="33">
        <f t="shared" si="46"/>
        <v>2.0631999405834871</v>
      </c>
      <c r="F537" s="34">
        <f>E537*C516</f>
        <v>46.699161736295899</v>
      </c>
      <c r="G537" s="21"/>
      <c r="H537" s="30" t="s">
        <v>18</v>
      </c>
      <c r="I537" s="35" t="s">
        <v>19</v>
      </c>
      <c r="J537" s="31">
        <f>INDEX('Saturation Data'!$I$2:$W$236,MATCH(LEFT($H$1,2)&amp;$H537&amp;$I537,'Saturation Data'!$B$2:$B$236,0),MATCH(H515,'Saturation Data'!$I$1:$V$1,0))</f>
        <v>1</v>
      </c>
      <c r="K537" s="32">
        <f>INDEX('UEC Data'!$I$2:$W$236,MATCH(LEFT($H$1,2)&amp;$H537&amp;$I537,'UEC Data'!$B$2:$B$236,0),MATCH(H515,'UEC Data'!$I$1:$V$1,0))</f>
        <v>1.7483345472504546</v>
      </c>
      <c r="L537" s="33">
        <f t="shared" si="47"/>
        <v>1.7483345472504546</v>
      </c>
      <c r="M537" s="34">
        <f>L537*J516</f>
        <v>3.6990628128433527</v>
      </c>
      <c r="N537" s="21"/>
      <c r="O537" s="30" t="s">
        <v>18</v>
      </c>
      <c r="P537" s="35" t="s">
        <v>19</v>
      </c>
      <c r="Q537" s="31">
        <f>INDEX('Saturation Data'!$I$2:$W$236,MATCH(LEFT($O$1,2)&amp;$H537&amp;$I537,'Saturation Data'!$B$2:$B$236,0),MATCH(O515,'Saturation Data'!$I$1:$V$1,0))</f>
        <v>1</v>
      </c>
      <c r="R537" s="32">
        <f>INDEX('UEC Data'!$I$2:$W$236,MATCH(LEFT($O$1,2)&amp;$H537&amp;$I537,'UEC Data'!$B$2:$B$236,0),MATCH(O515,'UEC Data'!$I$1:$V$1,0))</f>
        <v>2.2993489855832623</v>
      </c>
      <c r="S537" s="33">
        <f t="shared" si="48"/>
        <v>2.2993489855832623</v>
      </c>
      <c r="T537" s="34">
        <f>S537*Q516</f>
        <v>14.225171950140492</v>
      </c>
      <c r="U537" s="21"/>
      <c r="V537" s="30" t="s">
        <v>18</v>
      </c>
      <c r="W537" s="35" t="s">
        <v>19</v>
      </c>
      <c r="X537" s="31">
        <f>INDEX('Saturation Data'!$I$2:$W$236,MATCH(LEFT($V$1,2)&amp;$H537&amp;$I537,'Saturation Data'!$B$2:$B$236,0),MATCH(V515,'Saturation Data'!$I$1:$V$1,0))</f>
        <v>1</v>
      </c>
      <c r="Y537" s="32">
        <f>INDEX('UEC Data'!$I$2:$W$236,MATCH(LEFT($V$1,2)&amp;$H537&amp;$I537,'UEC Data'!$B$2:$B$236,0),MATCH(V515,'UEC Data'!$I$1:$V$1,0))</f>
        <v>2.0631999405834871</v>
      </c>
      <c r="Z537" s="33">
        <f t="shared" si="49"/>
        <v>2.0631999405834871</v>
      </c>
      <c r="AA537" s="34">
        <f>Z537*X516</f>
        <v>1.3231778624933592</v>
      </c>
      <c r="AB537" s="21"/>
      <c r="AC537" s="30" t="s">
        <v>18</v>
      </c>
      <c r="AD537" s="35" t="s">
        <v>19</v>
      </c>
      <c r="AE537" s="31">
        <f>INDEX('Saturation Data'!$I$2:$W$236,MATCH(LEFT($AC$1,2)&amp;$H537&amp;$I537,'Saturation Data'!$B$2:$B$236,0),MATCH(AC515,'Saturation Data'!$I$1:$V$1,0))</f>
        <v>1</v>
      </c>
      <c r="AF537" s="32">
        <f>INDEX('UEC Data'!$I$2:$W$236,MATCH(LEFT($AC$1,2)&amp;$H537&amp;$I537,'UEC Data'!$B$2:$B$236,0),MATCH(AC515,'UEC Data'!$I$1:$V$1,0))</f>
        <v>1.7483345472504546</v>
      </c>
      <c r="AG537" s="33">
        <f t="shared" si="50"/>
        <v>1.7483345472504546</v>
      </c>
      <c r="AH537" s="34">
        <f>AG537*AE516</f>
        <v>4.2078903740024982</v>
      </c>
      <c r="AI537" s="21"/>
    </row>
    <row r="538" spans="1:35" outlineLevel="1" x14ac:dyDescent="0.25">
      <c r="A538" s="30" t="s">
        <v>18</v>
      </c>
      <c r="B538" s="35" t="s">
        <v>20</v>
      </c>
      <c r="C538" s="31">
        <f>INDEX('Saturation Data'!$I$2:$W$236,MATCH(LEFT($A$1,2)&amp;$H538&amp;$I538,'Saturation Data'!$B$2:$B$236,0),MATCH(A515,'Saturation Data'!$I$1:$V$1,0))</f>
        <v>1</v>
      </c>
      <c r="D538" s="32">
        <f>INDEX('UEC Data'!$I$2:$W$236,MATCH(LEFT($A$1,2)&amp;$H538&amp;$I538,'UEC Data'!$B$2:$B$236,0),MATCH(A515,'UEC Data'!$I$1:$V$1,0))</f>
        <v>8.8262634022768498E-3</v>
      </c>
      <c r="E538" s="33">
        <f t="shared" si="46"/>
        <v>8.8262634022768498E-3</v>
      </c>
      <c r="F538" s="34">
        <f>E538*C516</f>
        <v>0.19977661594615442</v>
      </c>
      <c r="G538" s="21"/>
      <c r="H538" s="30" t="s">
        <v>18</v>
      </c>
      <c r="I538" s="35" t="s">
        <v>20</v>
      </c>
      <c r="J538" s="31">
        <f>INDEX('Saturation Data'!$I$2:$W$236,MATCH(LEFT($H$1,2)&amp;$H538&amp;$I538,'Saturation Data'!$B$2:$B$236,0),MATCH(H515,'Saturation Data'!$I$1:$V$1,0))</f>
        <v>1</v>
      </c>
      <c r="K538" s="32">
        <f>INDEX('UEC Data'!$I$2:$W$236,MATCH(LEFT($H$1,2)&amp;$H538&amp;$I538,'UEC Data'!$B$2:$B$236,0),MATCH(H515,'UEC Data'!$I$1:$V$1,0))</f>
        <v>7.4792854176647973E-3</v>
      </c>
      <c r="L538" s="33">
        <f t="shared" si="47"/>
        <v>7.4792854176647973E-3</v>
      </c>
      <c r="M538" s="34">
        <f>L538*J516</f>
        <v>1.5824400769655512E-2</v>
      </c>
      <c r="N538" s="21"/>
      <c r="O538" s="30" t="s">
        <v>18</v>
      </c>
      <c r="P538" s="35" t="s">
        <v>20</v>
      </c>
      <c r="Q538" s="31">
        <f>INDEX('Saturation Data'!$I$2:$W$236,MATCH(LEFT($O$1,2)&amp;$H538&amp;$I538,'Saturation Data'!$B$2:$B$236,0),MATCH(O515,'Saturation Data'!$I$1:$V$1,0))</f>
        <v>1</v>
      </c>
      <c r="R538" s="32">
        <f>INDEX('UEC Data'!$I$2:$W$236,MATCH(LEFT($O$1,2)&amp;$H538&amp;$I538,'UEC Data'!$B$2:$B$236,0),MATCH(O515,'UEC Data'!$I$1:$V$1,0))</f>
        <v>9.8364968907358862E-3</v>
      </c>
      <c r="S538" s="33">
        <f t="shared" si="48"/>
        <v>9.8364968907358862E-3</v>
      </c>
      <c r="T538" s="34">
        <f>S538*Q516</f>
        <v>6.0854555152377671E-2</v>
      </c>
      <c r="U538" s="21"/>
      <c r="V538" s="30" t="s">
        <v>18</v>
      </c>
      <c r="W538" s="35" t="s">
        <v>20</v>
      </c>
      <c r="X538" s="31">
        <f>INDEX('Saturation Data'!$I$2:$W$236,MATCH(LEFT($V$1,2)&amp;$H538&amp;$I538,'Saturation Data'!$B$2:$B$236,0),MATCH(V515,'Saturation Data'!$I$1:$V$1,0))</f>
        <v>1</v>
      </c>
      <c r="Y538" s="32">
        <f>INDEX('UEC Data'!$I$2:$W$236,MATCH(LEFT($V$1,2)&amp;$H538&amp;$I538,'UEC Data'!$B$2:$B$236,0),MATCH(V515,'UEC Data'!$I$1:$V$1,0))</f>
        <v>8.8262634022768498E-3</v>
      </c>
      <c r="Z538" s="33">
        <f t="shared" si="49"/>
        <v>8.8262634022768498E-3</v>
      </c>
      <c r="AA538" s="34">
        <f>Z538*X516</f>
        <v>5.6604869517033942E-3</v>
      </c>
      <c r="AB538" s="21"/>
      <c r="AC538" s="30" t="s">
        <v>18</v>
      </c>
      <c r="AD538" s="35" t="s">
        <v>20</v>
      </c>
      <c r="AE538" s="31">
        <f>INDEX('Saturation Data'!$I$2:$W$236,MATCH(LEFT($AC$1,2)&amp;$H538&amp;$I538,'Saturation Data'!$B$2:$B$236,0),MATCH(AC515,'Saturation Data'!$I$1:$V$1,0))</f>
        <v>1</v>
      </c>
      <c r="AF538" s="32">
        <f>INDEX('UEC Data'!$I$2:$W$236,MATCH(LEFT($AC$1,2)&amp;$H538&amp;$I538,'UEC Data'!$B$2:$B$236,0),MATCH(AC515,'UEC Data'!$I$1:$V$1,0))</f>
        <v>7.4792854176647973E-3</v>
      </c>
      <c r="AG538" s="33">
        <f t="shared" si="50"/>
        <v>7.4792854176647973E-3</v>
      </c>
      <c r="AH538" s="34">
        <f>AG538*AE516</f>
        <v>1.8001138948437471E-2</v>
      </c>
      <c r="AI538" s="21"/>
    </row>
    <row r="539" spans="1:35" outlineLevel="1" x14ac:dyDescent="0.25">
      <c r="A539" s="30" t="s">
        <v>18</v>
      </c>
      <c r="B539" s="35" t="s">
        <v>21</v>
      </c>
      <c r="C539" s="31">
        <f>INDEX('Saturation Data'!$I$2:$W$236,MATCH(LEFT($A$1,2)&amp;$H539&amp;$I539,'Saturation Data'!$B$2:$B$236,0),MATCH(A515,'Saturation Data'!$I$1:$V$1,0))</f>
        <v>1</v>
      </c>
      <c r="D539" s="32">
        <f>INDEX('UEC Data'!$I$2:$W$236,MATCH(LEFT($A$1,2)&amp;$H539&amp;$I539,'UEC Data'!$B$2:$B$236,0),MATCH(A515,'UEC Data'!$I$1:$V$1,0))</f>
        <v>1.8104829991830159E-2</v>
      </c>
      <c r="E539" s="33">
        <f t="shared" si="46"/>
        <v>1.8104829991830159E-2</v>
      </c>
      <c r="F539" s="34">
        <f>E539*C516</f>
        <v>0.40979081443629245</v>
      </c>
      <c r="G539" s="21"/>
      <c r="H539" s="30" t="s">
        <v>18</v>
      </c>
      <c r="I539" s="35" t="s">
        <v>21</v>
      </c>
      <c r="J539" s="31">
        <f>INDEX('Saturation Data'!$I$2:$W$236,MATCH(LEFT($H$1,2)&amp;$H539&amp;$I539,'Saturation Data'!$B$2:$B$236,0),MATCH(H515,'Saturation Data'!$I$1:$V$1,0))</f>
        <v>1</v>
      </c>
      <c r="K539" s="32">
        <f>INDEX('UEC Data'!$I$2:$W$236,MATCH(LEFT($H$1,2)&amp;$H539&amp;$I539,'UEC Data'!$B$2:$B$236,0),MATCH(H515,'UEC Data'!$I$1:$V$1,0))</f>
        <v>1.5341847934457123E-2</v>
      </c>
      <c r="L539" s="33">
        <f t="shared" si="47"/>
        <v>1.5341847934457123E-2</v>
      </c>
      <c r="M539" s="34">
        <f>L539*J516</f>
        <v>3.2459725321962798E-2</v>
      </c>
      <c r="N539" s="21"/>
      <c r="O539" s="30" t="s">
        <v>18</v>
      </c>
      <c r="P539" s="35" t="s">
        <v>21</v>
      </c>
      <c r="Q539" s="31">
        <f>INDEX('Saturation Data'!$I$2:$W$236,MATCH(LEFT($O$1,2)&amp;$H539&amp;$I539,'Saturation Data'!$B$2:$B$236,0),MATCH(O515,'Saturation Data'!$I$1:$V$1,0))</f>
        <v>1</v>
      </c>
      <c r="R539" s="32">
        <f>INDEX('UEC Data'!$I$2:$W$236,MATCH(LEFT($O$1,2)&amp;$H539&amp;$I539,'UEC Data'!$B$2:$B$236,0),MATCH(O515,'UEC Data'!$I$1:$V$1,0))</f>
        <v>2.0177066534859938E-2</v>
      </c>
      <c r="S539" s="33">
        <f t="shared" si="48"/>
        <v>2.0177066534859938E-2</v>
      </c>
      <c r="T539" s="34">
        <f>S539*Q516</f>
        <v>0.12482761107922935</v>
      </c>
      <c r="U539" s="21"/>
      <c r="V539" s="30" t="s">
        <v>18</v>
      </c>
      <c r="W539" s="35" t="s">
        <v>21</v>
      </c>
      <c r="X539" s="31">
        <f>INDEX('Saturation Data'!$I$2:$W$236,MATCH(LEFT($V$1,2)&amp;$H539&amp;$I539,'Saturation Data'!$B$2:$B$236,0),MATCH(V515,'Saturation Data'!$I$1:$V$1,0))</f>
        <v>1</v>
      </c>
      <c r="Y539" s="32">
        <f>INDEX('UEC Data'!$I$2:$W$236,MATCH(LEFT($V$1,2)&amp;$H539&amp;$I539,'UEC Data'!$B$2:$B$236,0),MATCH(V515,'UEC Data'!$I$1:$V$1,0))</f>
        <v>1.8104829991830159E-2</v>
      </c>
      <c r="Z539" s="33">
        <f t="shared" si="49"/>
        <v>1.8104829991830159E-2</v>
      </c>
      <c r="AA539" s="34">
        <f>Z539*X516</f>
        <v>1.1611046403297489E-2</v>
      </c>
      <c r="AB539" s="21"/>
      <c r="AC539" s="30" t="s">
        <v>18</v>
      </c>
      <c r="AD539" s="35" t="s">
        <v>21</v>
      </c>
      <c r="AE539" s="31">
        <f>INDEX('Saturation Data'!$I$2:$W$236,MATCH(LEFT($AC$1,2)&amp;$H539&amp;$I539,'Saturation Data'!$B$2:$B$236,0),MATCH(AC515,'Saturation Data'!$I$1:$V$1,0))</f>
        <v>1</v>
      </c>
      <c r="AF539" s="32">
        <f>INDEX('UEC Data'!$I$2:$W$236,MATCH(LEFT($AC$1,2)&amp;$H539&amp;$I539,'UEC Data'!$B$2:$B$236,0),MATCH(AC515,'UEC Data'!$I$1:$V$1,0))</f>
        <v>1.5341847934457123E-2</v>
      </c>
      <c r="AG539" s="33">
        <f t="shared" si="50"/>
        <v>1.5341847934457123E-2</v>
      </c>
      <c r="AH539" s="34">
        <f>AG539*AE516</f>
        <v>3.6924748952846871E-2</v>
      </c>
      <c r="AI539" s="21"/>
    </row>
    <row r="540" spans="1:35" outlineLevel="1" x14ac:dyDescent="0.25">
      <c r="A540" s="30" t="s">
        <v>18</v>
      </c>
      <c r="B540" s="35" t="s">
        <v>22</v>
      </c>
      <c r="C540" s="31">
        <f>INDEX('Saturation Data'!$I$2:$W$236,MATCH(LEFT($A$1,2)&amp;$H540&amp;$I540,'Saturation Data'!$B$2:$B$236,0),MATCH(A515,'Saturation Data'!$I$1:$V$1,0))</f>
        <v>1</v>
      </c>
      <c r="D540" s="32">
        <f>INDEX('UEC Data'!$I$2:$W$236,MATCH(LEFT($A$1,2)&amp;$H540&amp;$I540,'UEC Data'!$B$2:$B$236,0),MATCH(A515,'UEC Data'!$I$1:$V$1,0))</f>
        <v>0.55854615906087757</v>
      </c>
      <c r="E540" s="33">
        <f t="shared" si="46"/>
        <v>0.55854615906087757</v>
      </c>
      <c r="F540" s="34">
        <f>E540*C516</f>
        <v>12.642321718851031</v>
      </c>
      <c r="G540" s="21"/>
      <c r="H540" s="30" t="s">
        <v>18</v>
      </c>
      <c r="I540" s="35" t="s">
        <v>22</v>
      </c>
      <c r="J540" s="31">
        <f>INDEX('Saturation Data'!$I$2:$W$236,MATCH(LEFT($H$1,2)&amp;$H540&amp;$I540,'Saturation Data'!$B$2:$B$236,0),MATCH(H515,'Saturation Data'!$I$1:$V$1,0))</f>
        <v>1</v>
      </c>
      <c r="K540" s="32">
        <f>INDEX('UEC Data'!$I$2:$W$236,MATCH(LEFT($H$1,2)&amp;$H540&amp;$I540,'UEC Data'!$B$2:$B$236,0),MATCH(H515,'UEC Data'!$I$1:$V$1,0))</f>
        <v>0.47330630779487709</v>
      </c>
      <c r="L540" s="33">
        <f t="shared" si="47"/>
        <v>0.47330630779487709</v>
      </c>
      <c r="M540" s="34">
        <f>L540*J516</f>
        <v>1.0014043164688511</v>
      </c>
      <c r="N540" s="21"/>
      <c r="O540" s="30" t="s">
        <v>18</v>
      </c>
      <c r="P540" s="35" t="s">
        <v>22</v>
      </c>
      <c r="Q540" s="31">
        <f>INDEX('Saturation Data'!$I$2:$W$236,MATCH(LEFT($O$1,2)&amp;$H540&amp;$I540,'Saturation Data'!$B$2:$B$236,0),MATCH(O515,'Saturation Data'!$I$1:$V$1,0))</f>
        <v>1</v>
      </c>
      <c r="R540" s="32">
        <f>INDEX('UEC Data'!$I$2:$W$236,MATCH(LEFT($O$1,2)&amp;$H540&amp;$I540,'UEC Data'!$B$2:$B$236,0),MATCH(O515,'UEC Data'!$I$1:$V$1,0))</f>
        <v>0.62247604751037811</v>
      </c>
      <c r="S540" s="33">
        <f t="shared" si="48"/>
        <v>0.62247604751037811</v>
      </c>
      <c r="T540" s="34">
        <f>S540*Q516</f>
        <v>3.8510155988490795</v>
      </c>
      <c r="U540" s="21"/>
      <c r="V540" s="30" t="s">
        <v>18</v>
      </c>
      <c r="W540" s="35" t="s">
        <v>22</v>
      </c>
      <c r="X540" s="31">
        <f>INDEX('Saturation Data'!$I$2:$W$236,MATCH(LEFT($V$1,2)&amp;$H540&amp;$I540,'Saturation Data'!$B$2:$B$236,0),MATCH(V515,'Saturation Data'!$I$1:$V$1,0))</f>
        <v>1</v>
      </c>
      <c r="Y540" s="32">
        <f>INDEX('UEC Data'!$I$2:$W$236,MATCH(LEFT($V$1,2)&amp;$H540&amp;$I540,'UEC Data'!$B$2:$B$236,0),MATCH(V515,'UEC Data'!$I$1:$V$1,0))</f>
        <v>0.55854615906087757</v>
      </c>
      <c r="Z540" s="33">
        <f t="shared" si="49"/>
        <v>0.55854615906087757</v>
      </c>
      <c r="AA540" s="34">
        <f>Z540*X516</f>
        <v>0.35820857606317963</v>
      </c>
      <c r="AB540" s="21"/>
      <c r="AC540" s="30" t="s">
        <v>18</v>
      </c>
      <c r="AD540" s="35" t="s">
        <v>22</v>
      </c>
      <c r="AE540" s="31">
        <f>INDEX('Saturation Data'!$I$2:$W$236,MATCH(LEFT($AC$1,2)&amp;$H540&amp;$I540,'Saturation Data'!$B$2:$B$236,0),MATCH(AC515,'Saturation Data'!$I$1:$V$1,0))</f>
        <v>1</v>
      </c>
      <c r="AF540" s="32">
        <f>INDEX('UEC Data'!$I$2:$W$236,MATCH(LEFT($AC$1,2)&amp;$H540&amp;$I540,'UEC Data'!$B$2:$B$236,0),MATCH(AC515,'UEC Data'!$I$1:$V$1,0))</f>
        <v>0.47330630779487709</v>
      </c>
      <c r="AG540" s="33">
        <f t="shared" si="50"/>
        <v>0.47330630779487709</v>
      </c>
      <c r="AH540" s="34">
        <f>AG540*AE516</f>
        <v>1.1391532928619872</v>
      </c>
      <c r="AI540" s="21"/>
    </row>
    <row r="541" spans="1:35" outlineLevel="1" x14ac:dyDescent="0.25">
      <c r="A541" s="30" t="s">
        <v>23</v>
      </c>
      <c r="B541" s="35" t="s">
        <v>19</v>
      </c>
      <c r="C541" s="31">
        <f>INDEX('Saturation Data'!$I$2:$W$236,MATCH(LEFT($A$1,2)&amp;$H541&amp;$I541,'Saturation Data'!$B$2:$B$236,0),MATCH(A515,'Saturation Data'!$I$1:$V$1,0))</f>
        <v>1</v>
      </c>
      <c r="D541" s="32">
        <f>INDEX('UEC Data'!$I$2:$W$236,MATCH(LEFT($A$1,2)&amp;$H541&amp;$I541,'UEC Data'!$B$2:$B$236,0),MATCH(A515,'UEC Data'!$I$1:$V$1,0))</f>
        <v>0.14631092270416016</v>
      </c>
      <c r="E541" s="33">
        <f t="shared" si="46"/>
        <v>0.14631092270416016</v>
      </c>
      <c r="F541" s="34">
        <f>E541*C516</f>
        <v>3.3116506591290213</v>
      </c>
      <c r="G541" s="21"/>
      <c r="H541" s="30" t="s">
        <v>23</v>
      </c>
      <c r="I541" s="35" t="s">
        <v>19</v>
      </c>
      <c r="J541" s="31">
        <f>INDEX('Saturation Data'!$I$2:$W$236,MATCH(LEFT($H$1,2)&amp;$H541&amp;$I541,'Saturation Data'!$B$2:$B$236,0),MATCH(H515,'Saturation Data'!$I$1:$V$1,0))</f>
        <v>1</v>
      </c>
      <c r="K541" s="32">
        <f>INDEX('UEC Data'!$I$2:$W$236,MATCH(LEFT($H$1,2)&amp;$H541&amp;$I541,'UEC Data'!$B$2:$B$236,0),MATCH(H515,'UEC Data'!$I$1:$V$1,0))</f>
        <v>0.12398238085031735</v>
      </c>
      <c r="L541" s="33">
        <f t="shared" si="47"/>
        <v>0.12398238085031735</v>
      </c>
      <c r="M541" s="34">
        <f>L541*J516</f>
        <v>0.26231742384341966</v>
      </c>
      <c r="N541" s="21"/>
      <c r="O541" s="30" t="s">
        <v>23</v>
      </c>
      <c r="P541" s="35" t="s">
        <v>19</v>
      </c>
      <c r="Q541" s="31">
        <f>INDEX('Saturation Data'!$I$2:$W$236,MATCH(LEFT($O$1,2)&amp;$H541&amp;$I541,'Saturation Data'!$B$2:$B$236,0),MATCH(O515,'Saturation Data'!$I$1:$V$1,0))</f>
        <v>1</v>
      </c>
      <c r="R541" s="32">
        <f>INDEX('UEC Data'!$I$2:$W$236,MATCH(LEFT($O$1,2)&amp;$H541&amp;$I541,'UEC Data'!$B$2:$B$236,0),MATCH(O515,'UEC Data'!$I$1:$V$1,0))</f>
        <v>0.16305732909454215</v>
      </c>
      <c r="S541" s="33">
        <f t="shared" si="48"/>
        <v>0.16305732909454215</v>
      </c>
      <c r="T541" s="34">
        <f>S541*Q516</f>
        <v>1.0087718561400236</v>
      </c>
      <c r="U541" s="21"/>
      <c r="V541" s="30" t="s">
        <v>23</v>
      </c>
      <c r="W541" s="35" t="s">
        <v>19</v>
      </c>
      <c r="X541" s="31">
        <f>INDEX('Saturation Data'!$I$2:$W$236,MATCH(LEFT($V$1,2)&amp;$H541&amp;$I541,'Saturation Data'!$B$2:$B$236,0),MATCH(V515,'Saturation Data'!$I$1:$V$1,0))</f>
        <v>1</v>
      </c>
      <c r="Y541" s="32">
        <f>INDEX('UEC Data'!$I$2:$W$236,MATCH(LEFT($V$1,2)&amp;$H541&amp;$I541,'UEC Data'!$B$2:$B$236,0),MATCH(V515,'UEC Data'!$I$1:$V$1,0))</f>
        <v>0.14631092270416016</v>
      </c>
      <c r="Z541" s="33">
        <f t="shared" si="49"/>
        <v>0.14631092270416016</v>
      </c>
      <c r="AA541" s="34">
        <f>Z541*X516</f>
        <v>9.38325802337759E-2</v>
      </c>
      <c r="AB541" s="21"/>
      <c r="AC541" s="30" t="s">
        <v>23</v>
      </c>
      <c r="AD541" s="35" t="s">
        <v>19</v>
      </c>
      <c r="AE541" s="31">
        <f>INDEX('Saturation Data'!$I$2:$W$236,MATCH(LEFT($AC$1,2)&amp;$H541&amp;$I541,'Saturation Data'!$B$2:$B$236,0),MATCH(AC515,'Saturation Data'!$I$1:$V$1,0))</f>
        <v>1</v>
      </c>
      <c r="AF541" s="32">
        <f>INDEX('UEC Data'!$I$2:$W$236,MATCH(LEFT($AC$1,2)&amp;$H541&amp;$I541,'UEC Data'!$B$2:$B$236,0),MATCH(AC515,'UEC Data'!$I$1:$V$1,0))</f>
        <v>0.12398238085031735</v>
      </c>
      <c r="AG541" s="33">
        <f t="shared" si="50"/>
        <v>0.12398238085031735</v>
      </c>
      <c r="AH541" s="34">
        <f>AG541*AE516</f>
        <v>0.29840070811757868</v>
      </c>
      <c r="AI541" s="21"/>
    </row>
    <row r="542" spans="1:35" outlineLevel="1" x14ac:dyDescent="0.25">
      <c r="A542" s="30" t="s">
        <v>23</v>
      </c>
      <c r="B542" s="35" t="s">
        <v>24</v>
      </c>
      <c r="C542" s="31">
        <f>INDEX('Saturation Data'!$I$2:$W$236,MATCH(LEFT($A$1,2)&amp;$H542&amp;$I542,'Saturation Data'!$B$2:$B$236,0),MATCH(A515,'Saturation Data'!$I$1:$V$1,0))</f>
        <v>1</v>
      </c>
      <c r="D542" s="32">
        <f>INDEX('UEC Data'!$I$2:$W$236,MATCH(LEFT($A$1,2)&amp;$H542&amp;$I542,'UEC Data'!$B$2:$B$236,0),MATCH(A515,'UEC Data'!$I$1:$V$1,0))</f>
        <v>8.0233888370100814E-2</v>
      </c>
      <c r="E542" s="33">
        <f t="shared" si="46"/>
        <v>8.0233888370100814E-2</v>
      </c>
      <c r="F542" s="34">
        <f>E542*C516</f>
        <v>1.8160408286303129</v>
      </c>
      <c r="G542" s="21"/>
      <c r="H542" s="30" t="s">
        <v>23</v>
      </c>
      <c r="I542" s="35" t="s">
        <v>24</v>
      </c>
      <c r="J542" s="31">
        <f>INDEX('Saturation Data'!$I$2:$W$236,MATCH(LEFT($H$1,2)&amp;$H542&amp;$I542,'Saturation Data'!$B$2:$B$236,0),MATCH(H515,'Saturation Data'!$I$1:$V$1,0))</f>
        <v>1</v>
      </c>
      <c r="K542" s="32">
        <f>INDEX('UEC Data'!$I$2:$W$236,MATCH(LEFT($H$1,2)&amp;$H542&amp;$I542,'UEC Data'!$B$2:$B$236,0),MATCH(H515,'UEC Data'!$I$1:$V$1,0))</f>
        <v>6.7989377150724825E-2</v>
      </c>
      <c r="L542" s="33">
        <f t="shared" si="47"/>
        <v>6.7989377150724825E-2</v>
      </c>
      <c r="M542" s="34">
        <f>L542*J516</f>
        <v>0.14384945780665856</v>
      </c>
      <c r="N542" s="21"/>
      <c r="O542" s="30" t="s">
        <v>23</v>
      </c>
      <c r="P542" s="35" t="s">
        <v>24</v>
      </c>
      <c r="Q542" s="31">
        <f>INDEX('Saturation Data'!$I$2:$W$236,MATCH(LEFT($O$1,2)&amp;$H542&amp;$I542,'Saturation Data'!$B$2:$B$236,0),MATCH(O515,'Saturation Data'!$I$1:$V$1,0))</f>
        <v>1</v>
      </c>
      <c r="R542" s="32">
        <f>INDEX('UEC Data'!$I$2:$W$236,MATCH(LEFT($O$1,2)&amp;$H542&amp;$I542,'UEC Data'!$B$2:$B$236,0),MATCH(O515,'UEC Data'!$I$1:$V$1,0))</f>
        <v>8.9417271784632824E-2</v>
      </c>
      <c r="S542" s="33">
        <f t="shared" si="48"/>
        <v>8.9417271784632824E-2</v>
      </c>
      <c r="T542" s="34">
        <f>S542*Q516</f>
        <v>0.55318965255993668</v>
      </c>
      <c r="U542" s="21"/>
      <c r="V542" s="30" t="s">
        <v>23</v>
      </c>
      <c r="W542" s="35" t="s">
        <v>24</v>
      </c>
      <c r="X542" s="31">
        <f>INDEX('Saturation Data'!$I$2:$W$236,MATCH(LEFT($V$1,2)&amp;$H542&amp;$I542,'Saturation Data'!$B$2:$B$236,0),MATCH(V515,'Saturation Data'!$I$1:$V$1,0))</f>
        <v>1</v>
      </c>
      <c r="Y542" s="32">
        <f>INDEX('UEC Data'!$I$2:$W$236,MATCH(LEFT($V$1,2)&amp;$H542&amp;$I542,'UEC Data'!$B$2:$B$236,0),MATCH(V515,'UEC Data'!$I$1:$V$1,0))</f>
        <v>8.0233888370100814E-2</v>
      </c>
      <c r="Z542" s="33">
        <f t="shared" si="49"/>
        <v>8.0233888370100814E-2</v>
      </c>
      <c r="AA542" s="34">
        <f>Z542*X516</f>
        <v>5.1455849152000729E-2</v>
      </c>
      <c r="AB542" s="21"/>
      <c r="AC542" s="30" t="s">
        <v>23</v>
      </c>
      <c r="AD542" s="35" t="s">
        <v>24</v>
      </c>
      <c r="AE542" s="31">
        <f>INDEX('Saturation Data'!$I$2:$W$236,MATCH(LEFT($AC$1,2)&amp;$H542&amp;$I542,'Saturation Data'!$B$2:$B$236,0),MATCH(AC515,'Saturation Data'!$I$1:$V$1,0))</f>
        <v>1</v>
      </c>
      <c r="AF542" s="32">
        <f>INDEX('UEC Data'!$I$2:$W$236,MATCH(LEFT($AC$1,2)&amp;$H542&amp;$I542,'UEC Data'!$B$2:$B$236,0),MATCH(AC515,'UEC Data'!$I$1:$V$1,0))</f>
        <v>6.7989377150724825E-2</v>
      </c>
      <c r="AG542" s="33">
        <f t="shared" si="50"/>
        <v>6.7989377150724825E-2</v>
      </c>
      <c r="AH542" s="34">
        <f>AG542*AE516</f>
        <v>0.16363678570379286</v>
      </c>
      <c r="AI542" s="21"/>
    </row>
    <row r="543" spans="1:35" outlineLevel="1" x14ac:dyDescent="0.25">
      <c r="A543" s="30" t="s">
        <v>23</v>
      </c>
      <c r="B543" s="35" t="s">
        <v>22</v>
      </c>
      <c r="C543" s="31">
        <f>INDEX('Saturation Data'!$I$2:$W$236,MATCH(LEFT($A$1,2)&amp;$H543&amp;$I543,'Saturation Data'!$B$2:$B$236,0),MATCH(A515,'Saturation Data'!$I$1:$V$1,0))</f>
        <v>1</v>
      </c>
      <c r="D543" s="32">
        <f>INDEX('UEC Data'!$I$2:$W$236,MATCH(LEFT($A$1,2)&amp;$H543&amp;$I543,'UEC Data'!$B$2:$B$236,0),MATCH(A515,'UEC Data'!$I$1:$V$1,0))</f>
        <v>2.6676368179618947E-2</v>
      </c>
      <c r="E543" s="33">
        <f t="shared" si="46"/>
        <v>2.6676368179618947E-2</v>
      </c>
      <c r="F543" s="34">
        <f>E543*C516</f>
        <v>0.60380189416091778</v>
      </c>
      <c r="G543" s="21"/>
      <c r="H543" s="30" t="s">
        <v>23</v>
      </c>
      <c r="I543" s="35" t="s">
        <v>22</v>
      </c>
      <c r="J543" s="31">
        <f>INDEX('Saturation Data'!$I$2:$W$236,MATCH(LEFT($H$1,2)&amp;$H543&amp;$I543,'Saturation Data'!$B$2:$B$236,0),MATCH(H515,'Saturation Data'!$I$1:$V$1,0))</f>
        <v>1</v>
      </c>
      <c r="K543" s="32">
        <f>INDEX('UEC Data'!$I$2:$W$236,MATCH(LEFT($H$1,2)&amp;$H543&amp;$I543,'UEC Data'!$B$2:$B$236,0),MATCH(H515,'UEC Data'!$I$1:$V$1,0))</f>
        <v>2.2605281808223895E-2</v>
      </c>
      <c r="L543" s="33">
        <f t="shared" si="47"/>
        <v>2.2605281808223895E-2</v>
      </c>
      <c r="M543" s="34">
        <f>L543*J516</f>
        <v>4.7827435225225666E-2</v>
      </c>
      <c r="N543" s="21"/>
      <c r="O543" s="30" t="s">
        <v>23</v>
      </c>
      <c r="P543" s="35" t="s">
        <v>22</v>
      </c>
      <c r="Q543" s="31">
        <f>INDEX('Saturation Data'!$I$2:$W$236,MATCH(LEFT($O$1,2)&amp;$H543&amp;$I543,'Saturation Data'!$B$2:$B$236,0),MATCH(O515,'Saturation Data'!$I$1:$V$1,0))</f>
        <v>1</v>
      </c>
      <c r="R543" s="32">
        <f>INDEX('UEC Data'!$I$2:$W$236,MATCH(LEFT($O$1,2)&amp;$H543&amp;$I543,'UEC Data'!$B$2:$B$236,0),MATCH(O515,'UEC Data'!$I$1:$V$1,0))</f>
        <v>2.9729682958165238E-2</v>
      </c>
      <c r="S543" s="33">
        <f t="shared" si="48"/>
        <v>2.9729682958165238E-2</v>
      </c>
      <c r="T543" s="34">
        <f>S543*Q516</f>
        <v>0.18392590892233998</v>
      </c>
      <c r="U543" s="21"/>
      <c r="V543" s="30" t="s">
        <v>23</v>
      </c>
      <c r="W543" s="35" t="s">
        <v>22</v>
      </c>
      <c r="X543" s="31">
        <f>INDEX('Saturation Data'!$I$2:$W$236,MATCH(LEFT($V$1,2)&amp;$H543&amp;$I543,'Saturation Data'!$B$2:$B$236,0),MATCH(V515,'Saturation Data'!$I$1:$V$1,0))</f>
        <v>1</v>
      </c>
      <c r="Y543" s="32">
        <f>INDEX('UEC Data'!$I$2:$W$236,MATCH(LEFT($V$1,2)&amp;$H543&amp;$I543,'UEC Data'!$B$2:$B$236,0),MATCH(V515,'UEC Data'!$I$1:$V$1,0))</f>
        <v>2.6676368179618947E-2</v>
      </c>
      <c r="Z543" s="33">
        <f t="shared" si="49"/>
        <v>2.6676368179618947E-2</v>
      </c>
      <c r="AA543" s="34">
        <f>Z543*X516</f>
        <v>1.7108172180836562E-2</v>
      </c>
      <c r="AB543" s="21"/>
      <c r="AC543" s="30" t="s">
        <v>23</v>
      </c>
      <c r="AD543" s="35" t="s">
        <v>22</v>
      </c>
      <c r="AE543" s="31">
        <f>INDEX('Saturation Data'!$I$2:$W$236,MATCH(LEFT($AC$1,2)&amp;$H543&amp;$I543,'Saturation Data'!$B$2:$B$236,0),MATCH(AC515,'Saturation Data'!$I$1:$V$1,0))</f>
        <v>1</v>
      </c>
      <c r="AF543" s="32">
        <f>INDEX('UEC Data'!$I$2:$W$236,MATCH(LEFT($AC$1,2)&amp;$H543&amp;$I543,'UEC Data'!$B$2:$B$236,0),MATCH(AC515,'UEC Data'!$I$1:$V$1,0))</f>
        <v>2.2605281808223895E-2</v>
      </c>
      <c r="AG543" s="33">
        <f t="shared" si="50"/>
        <v>2.2605281808223895E-2</v>
      </c>
      <c r="AH543" s="34">
        <f>AG543*AE516</f>
        <v>5.4406376555352014E-2</v>
      </c>
      <c r="AI543" s="21"/>
    </row>
    <row r="544" spans="1:35" outlineLevel="1" x14ac:dyDescent="0.25">
      <c r="A544" s="30" t="s">
        <v>25</v>
      </c>
      <c r="B544" s="35" t="s">
        <v>26</v>
      </c>
      <c r="C544" s="31">
        <f>INDEX('Saturation Data'!$I$2:$W$236,MATCH(LEFT($A$1,2)&amp;$H544&amp;$I544,'Saturation Data'!$B$2:$B$236,0),MATCH(A515,'Saturation Data'!$I$1:$V$1,0))</f>
        <v>0.03</v>
      </c>
      <c r="D544" s="32">
        <f>INDEX('UEC Data'!$I$2:$W$236,MATCH(LEFT($A$1,2)&amp;$H544&amp;$I544,'UEC Data'!$B$2:$B$236,0),MATCH(A515,'UEC Data'!$I$1:$V$1,0))</f>
        <v>0.19550437158469944</v>
      </c>
      <c r="E544" s="33">
        <f t="shared" si="46"/>
        <v>5.8651311475409829E-3</v>
      </c>
      <c r="F544" s="34">
        <f>E544*C516</f>
        <v>0.13275335205086486</v>
      </c>
      <c r="G544" s="21"/>
      <c r="H544" s="30" t="s">
        <v>25</v>
      </c>
      <c r="I544" s="35" t="s">
        <v>26</v>
      </c>
      <c r="J544" s="31">
        <f>INDEX('Saturation Data'!$I$2:$W$236,MATCH(LEFT($H$1,2)&amp;$H544&amp;$I544,'Saturation Data'!$B$2:$B$236,0),MATCH(H515,'Saturation Data'!$I$1:$V$1,0))</f>
        <v>0.03</v>
      </c>
      <c r="K544" s="32">
        <f>INDEX('UEC Data'!$I$2:$W$236,MATCH(LEFT($H$1,2)&amp;$H544&amp;$I544,'UEC Data'!$B$2:$B$236,0),MATCH(H515,'UEC Data'!$I$1:$V$1,0))</f>
        <v>0.11969655403144863</v>
      </c>
      <c r="L544" s="33">
        <f t="shared" si="47"/>
        <v>3.5908966209434586E-3</v>
      </c>
      <c r="M544" s="34">
        <f>L544*J516</f>
        <v>7.5974888079552291E-3</v>
      </c>
      <c r="N544" s="21"/>
      <c r="O544" s="30" t="s">
        <v>25</v>
      </c>
      <c r="P544" s="35" t="s">
        <v>26</v>
      </c>
      <c r="Q544" s="31">
        <f>INDEX('Saturation Data'!$I$2:$W$236,MATCH(LEFT($O$1,2)&amp;$H544&amp;$I544,'Saturation Data'!$B$2:$B$236,0),MATCH(O515,'Saturation Data'!$I$1:$V$1,0))</f>
        <v>0.03</v>
      </c>
      <c r="R544" s="32">
        <f>INDEX('UEC Data'!$I$2:$W$236,MATCH(LEFT($O$1,2)&amp;$H544&amp;$I544,'UEC Data'!$B$2:$B$236,0),MATCH(O515,'UEC Data'!$I$1:$V$1,0))</f>
        <v>0.19550437158469944</v>
      </c>
      <c r="S544" s="33">
        <f t="shared" si="48"/>
        <v>5.8651311475409829E-3</v>
      </c>
      <c r="T544" s="34">
        <f>S544*Q516</f>
        <v>3.628527013820456E-2</v>
      </c>
      <c r="U544" s="21"/>
      <c r="V544" s="30" t="s">
        <v>25</v>
      </c>
      <c r="W544" s="35" t="s">
        <v>26</v>
      </c>
      <c r="X544" s="31">
        <f>INDEX('Saturation Data'!$I$2:$W$236,MATCH(LEFT($V$1,2)&amp;$H544&amp;$I544,'Saturation Data'!$B$2:$B$236,0),MATCH(V515,'Saturation Data'!$I$1:$V$1,0))</f>
        <v>0.03</v>
      </c>
      <c r="Y544" s="32">
        <f>INDEX('UEC Data'!$I$2:$W$236,MATCH(LEFT($V$1,2)&amp;$H544&amp;$I544,'UEC Data'!$B$2:$B$236,0),MATCH(V515,'UEC Data'!$I$1:$V$1,0))</f>
        <v>0.13033624772313296</v>
      </c>
      <c r="Z544" s="33">
        <f t="shared" si="49"/>
        <v>3.9100874316939883E-3</v>
      </c>
      <c r="AA544" s="34">
        <f>Z544*X516</f>
        <v>2.5076295458635145E-3</v>
      </c>
      <c r="AB544" s="21"/>
      <c r="AC544" s="30" t="s">
        <v>25</v>
      </c>
      <c r="AD544" s="35" t="s">
        <v>26</v>
      </c>
      <c r="AE544" s="31">
        <f>INDEX('Saturation Data'!$I$2:$W$236,MATCH(LEFT($AC$1,2)&amp;$H544&amp;$I544,'Saturation Data'!$B$2:$B$236,0),MATCH(AC515,'Saturation Data'!$I$1:$V$1,0))</f>
        <v>0.03</v>
      </c>
      <c r="AF544" s="32">
        <f>INDEX('UEC Data'!$I$2:$W$236,MATCH(LEFT($AC$1,2)&amp;$H544&amp;$I544,'UEC Data'!$B$2:$B$236,0),MATCH(AC515,'UEC Data'!$I$1:$V$1,0))</f>
        <v>0.16757517564402799</v>
      </c>
      <c r="AG544" s="33">
        <f t="shared" si="50"/>
        <v>5.0272552693208395E-3</v>
      </c>
      <c r="AH544" s="34">
        <f>AG544*AE516</f>
        <v>1.2099594490480601E-2</v>
      </c>
      <c r="AI544" s="21"/>
    </row>
    <row r="545" spans="1:35" outlineLevel="1" x14ac:dyDescent="0.25">
      <c r="A545" s="30" t="s">
        <v>25</v>
      </c>
      <c r="B545" s="35" t="s">
        <v>27</v>
      </c>
      <c r="C545" s="31">
        <f>INDEX('Saturation Data'!$I$2:$W$236,MATCH(LEFT($A$1,2)&amp;$H545&amp;$I545,'Saturation Data'!$B$2:$B$236,0),MATCH(A515,'Saturation Data'!$I$1:$V$1,0))</f>
        <v>0.19</v>
      </c>
      <c r="D545" s="32">
        <f>INDEX('UEC Data'!$I$2:$W$236,MATCH(LEFT($A$1,2)&amp;$H545&amp;$I545,'UEC Data'!$B$2:$B$236,0),MATCH(A515,'UEC Data'!$I$1:$V$1,0))</f>
        <v>0.42533168727598564</v>
      </c>
      <c r="E545" s="33">
        <f t="shared" si="46"/>
        <v>8.0813020582437278E-2</v>
      </c>
      <c r="F545" s="34">
        <f>E545*C516</f>
        <v>1.8291491020063537</v>
      </c>
      <c r="G545" s="21"/>
      <c r="H545" s="30" t="s">
        <v>25</v>
      </c>
      <c r="I545" s="35" t="s">
        <v>27</v>
      </c>
      <c r="J545" s="31">
        <f>INDEX('Saturation Data'!$I$2:$W$236,MATCH(LEFT($H$1,2)&amp;$H545&amp;$I545,'Saturation Data'!$B$2:$B$236,0),MATCH(H515,'Saturation Data'!$I$1:$V$1,0))</f>
        <v>0.19</v>
      </c>
      <c r="K545" s="32">
        <f>INDEX('UEC Data'!$I$2:$W$236,MATCH(LEFT($H$1,2)&amp;$H545&amp;$I545,'UEC Data'!$B$2:$B$236,0),MATCH(H515,'UEC Data'!$I$1:$V$1,0))</f>
        <v>0.30454396148782087</v>
      </c>
      <c r="L545" s="33">
        <f t="shared" si="47"/>
        <v>5.7863352682685963E-2</v>
      </c>
      <c r="M545" s="34">
        <f>L545*J516</f>
        <v>0.12242518256679015</v>
      </c>
      <c r="N545" s="21"/>
      <c r="O545" s="30" t="s">
        <v>25</v>
      </c>
      <c r="P545" s="35" t="s">
        <v>27</v>
      </c>
      <c r="Q545" s="31">
        <f>INDEX('Saturation Data'!$I$2:$W$236,MATCH(LEFT($O$1,2)&amp;$H545&amp;$I545,'Saturation Data'!$B$2:$B$236,0),MATCH(O515,'Saturation Data'!$I$1:$V$1,0))</f>
        <v>0.19</v>
      </c>
      <c r="R545" s="32">
        <f>INDEX('UEC Data'!$I$2:$W$236,MATCH(LEFT($O$1,2)&amp;$H545&amp;$I545,'UEC Data'!$B$2:$B$236,0),MATCH(O515,'UEC Data'!$I$1:$V$1,0))</f>
        <v>0.42533168727598564</v>
      </c>
      <c r="S545" s="33">
        <f t="shared" si="48"/>
        <v>8.0813020582437278E-2</v>
      </c>
      <c r="T545" s="34">
        <f>S545*Q516</f>
        <v>0.49995851904307864</v>
      </c>
      <c r="U545" s="21"/>
      <c r="V545" s="30" t="s">
        <v>25</v>
      </c>
      <c r="W545" s="35" t="s">
        <v>27</v>
      </c>
      <c r="X545" s="31">
        <f>INDEX('Saturation Data'!$I$2:$W$236,MATCH(LEFT($V$1,2)&amp;$H545&amp;$I545,'Saturation Data'!$B$2:$B$236,0),MATCH(V515,'Saturation Data'!$I$1:$V$1,0))</f>
        <v>0.19</v>
      </c>
      <c r="Y545" s="32">
        <f>INDEX('UEC Data'!$I$2:$W$236,MATCH(LEFT($V$1,2)&amp;$H545&amp;$I545,'UEC Data'!$B$2:$B$236,0),MATCH(V515,'UEC Data'!$I$1:$V$1,0))</f>
        <v>0.43254069892473113</v>
      </c>
      <c r="Z545" s="33">
        <f t="shared" si="49"/>
        <v>8.2182732795698918E-2</v>
      </c>
      <c r="AA545" s="34">
        <f>Z545*X516</f>
        <v>5.2705688176649855E-2</v>
      </c>
      <c r="AB545" s="21"/>
      <c r="AC545" s="30" t="s">
        <v>25</v>
      </c>
      <c r="AD545" s="35" t="s">
        <v>27</v>
      </c>
      <c r="AE545" s="31">
        <f>INDEX('Saturation Data'!$I$2:$W$236,MATCH(LEFT($AC$1,2)&amp;$H545&amp;$I545,'Saturation Data'!$B$2:$B$236,0),MATCH(AC515,'Saturation Data'!$I$1:$V$1,0))</f>
        <v>0.19</v>
      </c>
      <c r="AF545" s="32">
        <f>INDEX('UEC Data'!$I$2:$W$236,MATCH(LEFT($AC$1,2)&amp;$H545&amp;$I545,'UEC Data'!$B$2:$B$236,0),MATCH(AC515,'UEC Data'!$I$1:$V$1,0))</f>
        <v>0.37121142857142853</v>
      </c>
      <c r="AG545" s="33">
        <f t="shared" si="50"/>
        <v>7.0530171428571417E-2</v>
      </c>
      <c r="AH545" s="34">
        <f>AG545*AE516</f>
        <v>0.16975196760698483</v>
      </c>
      <c r="AI545" s="21"/>
    </row>
    <row r="546" spans="1:35" outlineLevel="1" x14ac:dyDescent="0.25">
      <c r="A546" s="30" t="s">
        <v>25</v>
      </c>
      <c r="B546" s="35" t="s">
        <v>28</v>
      </c>
      <c r="C546" s="31">
        <f>INDEX('Saturation Data'!$I$2:$W$236,MATCH(LEFT($A$1,2)&amp;$H546&amp;$I546,'Saturation Data'!$B$2:$B$236,0),MATCH(A515,'Saturation Data'!$I$1:$V$1,0))</f>
        <v>0.58899999999999997</v>
      </c>
      <c r="D546" s="32">
        <f>INDEX('UEC Data'!$I$2:$W$236,MATCH(LEFT($A$1,2)&amp;$H546&amp;$I546,'UEC Data'!$B$2:$B$236,0),MATCH(A515,'UEC Data'!$I$1:$V$1,0))</f>
        <v>0.14122999999999999</v>
      </c>
      <c r="E546" s="33">
        <f t="shared" si="46"/>
        <v>8.3184469999999996E-2</v>
      </c>
      <c r="F546" s="34">
        <f>E546*C516</f>
        <v>1.8828252861326904</v>
      </c>
      <c r="G546" s="21"/>
      <c r="H546" s="30" t="s">
        <v>25</v>
      </c>
      <c r="I546" s="35" t="s">
        <v>28</v>
      </c>
      <c r="J546" s="31">
        <f>INDEX('Saturation Data'!$I$2:$W$236,MATCH(LEFT($H$1,2)&amp;$H546&amp;$I546,'Saturation Data'!$B$2:$B$236,0),MATCH(H515,'Saturation Data'!$I$1:$V$1,0))</f>
        <v>0.58899999999999997</v>
      </c>
      <c r="K546" s="32">
        <f>INDEX('UEC Data'!$I$2:$W$236,MATCH(LEFT($H$1,2)&amp;$H546&amp;$I546,'UEC Data'!$B$2:$B$236,0),MATCH(H515,'UEC Data'!$I$1:$V$1,0))</f>
        <v>8.6467346938775502E-2</v>
      </c>
      <c r="L546" s="33">
        <f t="shared" si="47"/>
        <v>5.092926734693877E-2</v>
      </c>
      <c r="M546" s="34">
        <f>L546*J516</f>
        <v>0.1077542963528884</v>
      </c>
      <c r="N546" s="21"/>
      <c r="O546" s="30" t="s">
        <v>25</v>
      </c>
      <c r="P546" s="35" t="s">
        <v>28</v>
      </c>
      <c r="Q546" s="31">
        <f>INDEX('Saturation Data'!$I$2:$W$236,MATCH(LEFT($O$1,2)&amp;$H546&amp;$I546,'Saturation Data'!$B$2:$B$236,0),MATCH(O515,'Saturation Data'!$I$1:$V$1,0))</f>
        <v>0.58899999999999997</v>
      </c>
      <c r="R546" s="32">
        <f>INDEX('UEC Data'!$I$2:$W$236,MATCH(LEFT($O$1,2)&amp;$H546&amp;$I546,'UEC Data'!$B$2:$B$236,0),MATCH(O515,'UEC Data'!$I$1:$V$1,0))</f>
        <v>0.14122999999999999</v>
      </c>
      <c r="S546" s="33">
        <f t="shared" si="48"/>
        <v>8.3184469999999996E-2</v>
      </c>
      <c r="T546" s="34">
        <f>S546*Q516</f>
        <v>0.51462974813766216</v>
      </c>
      <c r="U546" s="21"/>
      <c r="V546" s="30" t="s">
        <v>25</v>
      </c>
      <c r="W546" s="35" t="s">
        <v>28</v>
      </c>
      <c r="X546" s="31">
        <f>INDEX('Saturation Data'!$I$2:$W$236,MATCH(LEFT($V$1,2)&amp;$H546&amp;$I546,'Saturation Data'!$B$2:$B$236,0),MATCH(V515,'Saturation Data'!$I$1:$V$1,0))</f>
        <v>0.58899999999999997</v>
      </c>
      <c r="Y546" s="32">
        <f>INDEX('UEC Data'!$I$2:$W$236,MATCH(LEFT($V$1,2)&amp;$H546&amp;$I546,'UEC Data'!$B$2:$B$236,0),MATCH(V515,'UEC Data'!$I$1:$V$1,0))</f>
        <v>9.4153333333333339E-2</v>
      </c>
      <c r="Z546" s="33">
        <f t="shared" si="49"/>
        <v>5.5456313333333333E-2</v>
      </c>
      <c r="AA546" s="34">
        <f>Z546*X516</f>
        <v>3.5565416950046058E-2</v>
      </c>
      <c r="AB546" s="21"/>
      <c r="AC546" s="30" t="s">
        <v>25</v>
      </c>
      <c r="AD546" s="35" t="s">
        <v>28</v>
      </c>
      <c r="AE546" s="31">
        <f>INDEX('Saturation Data'!$I$2:$W$236,MATCH(LEFT($AC$1,2)&amp;$H546&amp;$I546,'Saturation Data'!$B$2:$B$236,0),MATCH(AC515,'Saturation Data'!$I$1:$V$1,0))</f>
        <v>0.58899999999999997</v>
      </c>
      <c r="AF546" s="32">
        <f>INDEX('UEC Data'!$I$2:$W$236,MATCH(LEFT($AC$1,2)&amp;$H546&amp;$I546,'UEC Data'!$B$2:$B$236,0),MATCH(AC515,'UEC Data'!$I$1:$V$1,0))</f>
        <v>0.1210542857142857</v>
      </c>
      <c r="AG546" s="33">
        <f t="shared" si="50"/>
        <v>7.1300974285714275E-2</v>
      </c>
      <c r="AH546" s="34">
        <f>AG546*AE516</f>
        <v>0.17160713538818892</v>
      </c>
      <c r="AI546" s="21"/>
    </row>
    <row r="547" spans="1:35" outlineLevel="1" x14ac:dyDescent="0.25">
      <c r="A547" s="30" t="s">
        <v>25</v>
      </c>
      <c r="B547" s="35" t="s">
        <v>29</v>
      </c>
      <c r="C547" s="31">
        <f>INDEX('Saturation Data'!$I$2:$W$236,MATCH(LEFT($A$1,2)&amp;$H547&amp;$I547,'Saturation Data'!$B$2:$B$236,0),MATCH(A515,'Saturation Data'!$I$1:$V$1,0))</f>
        <v>0.19633333333333333</v>
      </c>
      <c r="D547" s="32">
        <f>INDEX('UEC Data'!$I$2:$W$236,MATCH(LEFT($A$1,2)&amp;$H547&amp;$I547,'UEC Data'!$B$2:$B$236,0),MATCH(A515,'UEC Data'!$I$1:$V$1,0))</f>
        <v>0.40466666666666667</v>
      </c>
      <c r="E547" s="33">
        <f t="shared" si="46"/>
        <v>7.9449555555555551E-2</v>
      </c>
      <c r="F547" s="34">
        <f>E547*C516</f>
        <v>1.7982879757724484</v>
      </c>
      <c r="G547" s="21"/>
      <c r="H547" s="30" t="s">
        <v>25</v>
      </c>
      <c r="I547" s="35" t="s">
        <v>29</v>
      </c>
      <c r="J547" s="31">
        <f>INDEX('Saturation Data'!$I$2:$W$236,MATCH(LEFT($H$1,2)&amp;$H547&amp;$I547,'Saturation Data'!$B$2:$B$236,0),MATCH(H515,'Saturation Data'!$I$1:$V$1,0))</f>
        <v>0.58899999999999997</v>
      </c>
      <c r="K547" s="32">
        <f>INDEX('UEC Data'!$I$2:$W$236,MATCH(LEFT($H$1,2)&amp;$H547&amp;$I547,'UEC Data'!$B$2:$B$236,0),MATCH(H515,'UEC Data'!$I$1:$V$1,0))</f>
        <v>0.24775510204081633</v>
      </c>
      <c r="L547" s="33">
        <f t="shared" si="47"/>
        <v>0.14592775510204081</v>
      </c>
      <c r="M547" s="34">
        <f>L547*J516</f>
        <v>0.30874865059927431</v>
      </c>
      <c r="N547" s="21"/>
      <c r="O547" s="30" t="s">
        <v>25</v>
      </c>
      <c r="P547" s="35" t="s">
        <v>29</v>
      </c>
      <c r="Q547" s="31">
        <f>INDEX('Saturation Data'!$I$2:$W$236,MATCH(LEFT($O$1,2)&amp;$H547&amp;$I547,'Saturation Data'!$B$2:$B$236,0),MATCH(O515,'Saturation Data'!$I$1:$V$1,0))</f>
        <v>0.19633333333333333</v>
      </c>
      <c r="R547" s="32">
        <f>INDEX('UEC Data'!$I$2:$W$236,MATCH(LEFT($O$1,2)&amp;$H547&amp;$I547,'UEC Data'!$B$2:$B$236,0),MATCH(O515,'UEC Data'!$I$1:$V$1,0))</f>
        <v>0.40466666666666667</v>
      </c>
      <c r="S547" s="33">
        <f t="shared" si="48"/>
        <v>7.9449555555555551E-2</v>
      </c>
      <c r="T547" s="34">
        <f>S547*Q516</f>
        <v>0.4915232947352402</v>
      </c>
      <c r="U547" s="21"/>
      <c r="V547" s="30" t="s">
        <v>25</v>
      </c>
      <c r="W547" s="35" t="s">
        <v>29</v>
      </c>
      <c r="X547" s="31">
        <f>INDEX('Saturation Data'!$I$2:$W$236,MATCH(LEFT($V$1,2)&amp;$H547&amp;$I547,'Saturation Data'!$B$2:$B$236,0),MATCH(V515,'Saturation Data'!$I$1:$V$1,0))</f>
        <v>0.19633333333333333</v>
      </c>
      <c r="Y547" s="32">
        <f>INDEX('UEC Data'!$I$2:$W$236,MATCH(LEFT($V$1,2)&amp;$H547&amp;$I547,'UEC Data'!$B$2:$B$236,0),MATCH(V515,'UEC Data'!$I$1:$V$1,0))</f>
        <v>0.26977777777777778</v>
      </c>
      <c r="Z547" s="33">
        <f t="shared" si="49"/>
        <v>5.2966370370370372E-2</v>
      </c>
      <c r="AA547" s="34">
        <f>Z547*X516</f>
        <v>3.3968558912849736E-2</v>
      </c>
      <c r="AB547" s="21"/>
      <c r="AC547" s="30" t="s">
        <v>25</v>
      </c>
      <c r="AD547" s="35" t="s">
        <v>29</v>
      </c>
      <c r="AE547" s="31">
        <f>INDEX('Saturation Data'!$I$2:$W$236,MATCH(LEFT($AC$1,2)&amp;$H547&amp;$I547,'Saturation Data'!$B$2:$B$236,0),MATCH(AC515,'Saturation Data'!$I$1:$V$1,0))</f>
        <v>0.58899999999999997</v>
      </c>
      <c r="AF547" s="32">
        <f>INDEX('UEC Data'!$I$2:$W$236,MATCH(LEFT($AC$1,2)&amp;$H547&amp;$I547,'UEC Data'!$B$2:$B$236,0),MATCH(AC515,'UEC Data'!$I$1:$V$1,0))</f>
        <v>0.34685714285714286</v>
      </c>
      <c r="AG547" s="33">
        <f t="shared" si="50"/>
        <v>0.20429885714285714</v>
      </c>
      <c r="AH547" s="34">
        <f>AG547*AE516</f>
        <v>0.49170634747400543</v>
      </c>
      <c r="AI547" s="21"/>
    </row>
    <row r="548" spans="1:35" outlineLevel="1" x14ac:dyDescent="0.25">
      <c r="A548" s="30" t="s">
        <v>25</v>
      </c>
      <c r="B548" s="35" t="s">
        <v>30</v>
      </c>
      <c r="C548" s="31">
        <f>INDEX('Saturation Data'!$I$2:$W$236,MATCH(LEFT($A$1,2)&amp;$H548&amp;$I548,'Saturation Data'!$B$2:$B$236,0),MATCH(A515,'Saturation Data'!$I$1:$V$1,0))</f>
        <v>0.58899999999999997</v>
      </c>
      <c r="D548" s="32">
        <f>INDEX('UEC Data'!$I$2:$W$236,MATCH(LEFT($A$1,2)&amp;$H548&amp;$I548,'UEC Data'!$B$2:$B$236,0),MATCH(A515,'UEC Data'!$I$1:$V$1,0))</f>
        <v>0.87837827770114951</v>
      </c>
      <c r="E548" s="33">
        <f t="shared" si="46"/>
        <v>0.51736480556597708</v>
      </c>
      <c r="F548" s="34">
        <f>E548*C516</f>
        <v>11.710209106035592</v>
      </c>
      <c r="G548" s="21"/>
      <c r="H548" s="30" t="s">
        <v>25</v>
      </c>
      <c r="I548" s="35" t="s">
        <v>30</v>
      </c>
      <c r="J548" s="31">
        <f>INDEX('Saturation Data'!$I$2:$W$236,MATCH(LEFT($H$1,2)&amp;$H548&amp;$I548,'Saturation Data'!$B$2:$B$236,0),MATCH(H515,'Saturation Data'!$I$1:$V$1,0))</f>
        <v>0.58899999999999997</v>
      </c>
      <c r="K548" s="32">
        <f>INDEX('UEC Data'!$I$2:$W$236,MATCH(LEFT($H$1,2)&amp;$H548&amp;$I548,'UEC Data'!$B$2:$B$236,0),MATCH(H515,'UEC Data'!$I$1:$V$1,0))</f>
        <v>0.60500544637579168</v>
      </c>
      <c r="L548" s="33">
        <f t="shared" si="47"/>
        <v>0.35634820791534128</v>
      </c>
      <c r="M548" s="34">
        <f>L548*J516</f>
        <v>0.7539486114920203</v>
      </c>
      <c r="N548" s="21"/>
      <c r="O548" s="30" t="s">
        <v>25</v>
      </c>
      <c r="P548" s="35" t="s">
        <v>30</v>
      </c>
      <c r="Q548" s="31">
        <f>INDEX('Saturation Data'!$I$2:$W$236,MATCH(LEFT($O$1,2)&amp;$H548&amp;$I548,'Saturation Data'!$B$2:$B$236,0),MATCH(O515,'Saturation Data'!$I$1:$V$1,0))</f>
        <v>0.58899999999999997</v>
      </c>
      <c r="R548" s="32">
        <f>INDEX('UEC Data'!$I$2:$W$236,MATCH(LEFT($O$1,2)&amp;$H548&amp;$I548,'UEC Data'!$B$2:$B$236,0),MATCH(O515,'UEC Data'!$I$1:$V$1,0))</f>
        <v>0.87837827770114951</v>
      </c>
      <c r="S548" s="33">
        <f t="shared" si="48"/>
        <v>0.51736480556597708</v>
      </c>
      <c r="T548" s="34">
        <f>S548*Q516</f>
        <v>3.2007334972947392</v>
      </c>
      <c r="U548" s="21"/>
      <c r="V548" s="30" t="s">
        <v>25</v>
      </c>
      <c r="W548" s="35" t="s">
        <v>30</v>
      </c>
      <c r="X548" s="31">
        <f>INDEX('Saturation Data'!$I$2:$W$236,MATCH(LEFT($V$1,2)&amp;$H548&amp;$I548,'Saturation Data'!$B$2:$B$236,0),MATCH(V515,'Saturation Data'!$I$1:$V$1,0))</f>
        <v>0.58899999999999997</v>
      </c>
      <c r="Y548" s="32">
        <f>INDEX('UEC Data'!$I$2:$W$236,MATCH(LEFT($V$1,2)&amp;$H548&amp;$I548,'UEC Data'!$B$2:$B$236,0),MATCH(V515,'UEC Data'!$I$1:$V$1,0))</f>
        <v>0.87837827770114951</v>
      </c>
      <c r="Z548" s="33">
        <f t="shared" si="49"/>
        <v>0.51736480556597708</v>
      </c>
      <c r="AA548" s="34">
        <f>Z548*X516</f>
        <v>0.33179802116729512</v>
      </c>
      <c r="AB548" s="21"/>
      <c r="AC548" s="30" t="s">
        <v>25</v>
      </c>
      <c r="AD548" s="35" t="s">
        <v>30</v>
      </c>
      <c r="AE548" s="31">
        <f>INDEX('Saturation Data'!$I$2:$W$236,MATCH(LEFT($AC$1,2)&amp;$H548&amp;$I548,'Saturation Data'!$B$2:$B$236,0),MATCH(AC515,'Saturation Data'!$I$1:$V$1,0))</f>
        <v>0.58899999999999997</v>
      </c>
      <c r="AF548" s="32">
        <f>INDEX('UEC Data'!$I$2:$W$236,MATCH(LEFT($AC$1,2)&amp;$H548&amp;$I548,'UEC Data'!$B$2:$B$236,0),MATCH(AC515,'UEC Data'!$I$1:$V$1,0))</f>
        <v>0.63907714285714279</v>
      </c>
      <c r="AG548" s="33">
        <f t="shared" si="50"/>
        <v>0.37641643714285711</v>
      </c>
      <c r="AH548" s="34">
        <f>AG548*AE516</f>
        <v>0.90595881947234846</v>
      </c>
      <c r="AI548" s="21"/>
    </row>
    <row r="549" spans="1:35" outlineLevel="1" x14ac:dyDescent="0.25">
      <c r="A549" s="30" t="s">
        <v>25</v>
      </c>
      <c r="B549" s="35" t="s">
        <v>31</v>
      </c>
      <c r="C549" s="31">
        <f>INDEX('Saturation Data'!$I$2:$W$236,MATCH(LEFT($A$1,2)&amp;$H549&amp;$I549,'Saturation Data'!$B$2:$B$236,0),MATCH(A515,'Saturation Data'!$I$1:$V$1,0))</f>
        <v>0.58899999999999997</v>
      </c>
      <c r="D549" s="32">
        <f>INDEX('UEC Data'!$I$2:$W$236,MATCH(LEFT($A$1,2)&amp;$H549&amp;$I549,'UEC Data'!$B$2:$B$236,0),MATCH(A515,'UEC Data'!$I$1:$V$1,0))</f>
        <v>0.19849684678204579</v>
      </c>
      <c r="E549" s="33">
        <f t="shared" si="46"/>
        <v>0.11691464275462497</v>
      </c>
      <c r="F549" s="34">
        <f>E549*C516</f>
        <v>2.6462853666985922</v>
      </c>
      <c r="G549" s="21"/>
      <c r="H549" s="30" t="s">
        <v>25</v>
      </c>
      <c r="I549" s="35" t="s">
        <v>31</v>
      </c>
      <c r="J549" s="31">
        <f>INDEX('Saturation Data'!$I$2:$W$236,MATCH(LEFT($H$1,2)&amp;$H549&amp;$I549,'Saturation Data'!$B$2:$B$236,0),MATCH(H515,'Saturation Data'!$I$1:$V$1,0))</f>
        <v>0.58899999999999997</v>
      </c>
      <c r="K549" s="32">
        <f>INDEX('UEC Data'!$I$2:$W$236,MATCH(LEFT($H$1,2)&amp;$H549&amp;$I549,'UEC Data'!$B$2:$B$236,0),MATCH(H515,'UEC Data'!$I$1:$V$1,0))</f>
        <v>0.14022540196533848</v>
      </c>
      <c r="L549" s="33">
        <f t="shared" si="47"/>
        <v>8.2592761757584357E-2</v>
      </c>
      <c r="M549" s="34">
        <f>L549*J516</f>
        <v>0.17474676920843615</v>
      </c>
      <c r="N549" s="21"/>
      <c r="O549" s="30" t="s">
        <v>25</v>
      </c>
      <c r="P549" s="35" t="s">
        <v>31</v>
      </c>
      <c r="Q549" s="31">
        <f>INDEX('Saturation Data'!$I$2:$W$236,MATCH(LEFT($O$1,2)&amp;$H549&amp;$I549,'Saturation Data'!$B$2:$B$236,0),MATCH(O515,'Saturation Data'!$I$1:$V$1,0))</f>
        <v>0.58899999999999997</v>
      </c>
      <c r="R549" s="32">
        <f>INDEX('UEC Data'!$I$2:$W$236,MATCH(LEFT($O$1,2)&amp;$H549&amp;$I549,'UEC Data'!$B$2:$B$236,0),MATCH(O515,'UEC Data'!$I$1:$V$1,0))</f>
        <v>0.19849684678204579</v>
      </c>
      <c r="S549" s="33">
        <f t="shared" si="48"/>
        <v>0.11691464275462497</v>
      </c>
      <c r="T549" s="34">
        <f>S549*Q516</f>
        <v>0.72330512118929646</v>
      </c>
      <c r="U549" s="21"/>
      <c r="V549" s="30" t="s">
        <v>25</v>
      </c>
      <c r="W549" s="35" t="s">
        <v>31</v>
      </c>
      <c r="X549" s="31">
        <f>INDEX('Saturation Data'!$I$2:$W$236,MATCH(LEFT($V$1,2)&amp;$H549&amp;$I549,'Saturation Data'!$B$2:$B$236,0),MATCH(V515,'Saturation Data'!$I$1:$V$1,0))</f>
        <v>0.58899999999999997</v>
      </c>
      <c r="Y549" s="32">
        <f>INDEX('UEC Data'!$I$2:$W$236,MATCH(LEFT($V$1,2)&amp;$H549&amp;$I549,'UEC Data'!$B$2:$B$236,0),MATCH(V515,'UEC Data'!$I$1:$V$1,0))</f>
        <v>0.19849684678204579</v>
      </c>
      <c r="Z549" s="33">
        <f t="shared" si="49"/>
        <v>0.11691464275462497</v>
      </c>
      <c r="AA549" s="34">
        <f>Z549*X516</f>
        <v>7.4980065698571838E-2</v>
      </c>
      <c r="AB549" s="21"/>
      <c r="AC549" s="30" t="s">
        <v>25</v>
      </c>
      <c r="AD549" s="35" t="s">
        <v>31</v>
      </c>
      <c r="AE549" s="31">
        <f>INDEX('Saturation Data'!$I$2:$W$236,MATCH(LEFT($AC$1,2)&amp;$H549&amp;$I549,'Saturation Data'!$B$2:$B$236,0),MATCH(AC515,'Saturation Data'!$I$1:$V$1,0))</f>
        <v>0.58899999999999997</v>
      </c>
      <c r="AF549" s="32">
        <f>INDEX('UEC Data'!$I$2:$W$236,MATCH(LEFT($AC$1,2)&amp;$H549&amp;$I549,'UEC Data'!$B$2:$B$236,0),MATCH(AC515,'UEC Data'!$I$1:$V$1,0))</f>
        <v>0.19248643898756856</v>
      </c>
      <c r="AG549" s="33">
        <f t="shared" si="50"/>
        <v>0.11337451256367788</v>
      </c>
      <c r="AH549" s="34">
        <f>AG549*AE516</f>
        <v>0.27286969809307549</v>
      </c>
      <c r="AI549" s="21"/>
    </row>
    <row r="550" spans="1:35" outlineLevel="1" x14ac:dyDescent="0.25">
      <c r="A550" s="30" t="s">
        <v>32</v>
      </c>
      <c r="B550" s="35" t="s">
        <v>33</v>
      </c>
      <c r="C550" s="31">
        <f>INDEX('Saturation Data'!$I$2:$W$236,MATCH(LEFT($A$1,2)&amp;$H550&amp;$I550,'Saturation Data'!$B$2:$B$236,0),MATCH(A515,'Saturation Data'!$I$1:$V$1,0))</f>
        <v>0.13800000000000001</v>
      </c>
      <c r="D550" s="32">
        <f>INDEX('UEC Data'!$I$2:$W$236,MATCH(LEFT($A$1,2)&amp;$H550&amp;$I550,'UEC Data'!$B$2:$B$236,0),MATCH(A515,'UEC Data'!$I$1:$V$1,0))</f>
        <v>0.81514678476814439</v>
      </c>
      <c r="E550" s="33">
        <f t="shared" si="46"/>
        <v>0.11249025629800394</v>
      </c>
      <c r="F550" s="34">
        <f>E550*C516</f>
        <v>2.5461423148026183</v>
      </c>
      <c r="G550" s="21"/>
      <c r="H550" s="30" t="s">
        <v>32</v>
      </c>
      <c r="I550" s="35" t="s">
        <v>33</v>
      </c>
      <c r="J550" s="31">
        <f>INDEX('Saturation Data'!$I$2:$W$236,MATCH(LEFT($H$1,2)&amp;$H550&amp;$I550,'Saturation Data'!$B$2:$B$236,0),MATCH(H515,'Saturation Data'!$I$1:$V$1,0))</f>
        <v>0.13800000000000001</v>
      </c>
      <c r="K550" s="32">
        <f>INDEX('UEC Data'!$I$2:$W$236,MATCH(LEFT($H$1,2)&amp;$H550&amp;$I550,'UEC Data'!$B$2:$B$236,0),MATCH(H515,'UEC Data'!$I$1:$V$1,0))</f>
        <v>0.4791066816596441</v>
      </c>
      <c r="L550" s="33">
        <f t="shared" si="47"/>
        <v>6.6116722069030895E-2</v>
      </c>
      <c r="M550" s="34">
        <f>L550*J516</f>
        <v>0.13988736211686617</v>
      </c>
      <c r="N550" s="21"/>
      <c r="O550" s="30" t="s">
        <v>32</v>
      </c>
      <c r="P550" s="35" t="s">
        <v>33</v>
      </c>
      <c r="Q550" s="31">
        <f>INDEX('Saturation Data'!$I$2:$W$236,MATCH(LEFT($O$1,2)&amp;$H550&amp;$I550,'Saturation Data'!$B$2:$B$236,0),MATCH(O515,'Saturation Data'!$I$1:$V$1,0))</f>
        <v>0.13800000000000001</v>
      </c>
      <c r="R550" s="32">
        <f>INDEX('UEC Data'!$I$2:$W$236,MATCH(LEFT($O$1,2)&amp;$H550&amp;$I550,'UEC Data'!$B$2:$B$236,0),MATCH(O515,'UEC Data'!$I$1:$V$1,0))</f>
        <v>0.81514678476814439</v>
      </c>
      <c r="S550" s="33">
        <f t="shared" si="48"/>
        <v>0.11249025629800394</v>
      </c>
      <c r="T550" s="34">
        <f>S550*Q516</f>
        <v>0.69593317438438729</v>
      </c>
      <c r="U550" s="21"/>
      <c r="V550" s="30" t="s">
        <v>32</v>
      </c>
      <c r="W550" s="35" t="s">
        <v>33</v>
      </c>
      <c r="X550" s="31">
        <f>INDEX('Saturation Data'!$I$2:$W$236,MATCH(LEFT($V$1,2)&amp;$H550&amp;$I550,'Saturation Data'!$B$2:$B$236,0),MATCH(V515,'Saturation Data'!$I$1:$V$1,0))</f>
        <v>0.13800000000000001</v>
      </c>
      <c r="Y550" s="32">
        <f>INDEX('UEC Data'!$I$2:$W$236,MATCH(LEFT($V$1,2)&amp;$H550&amp;$I550,'UEC Data'!$B$2:$B$236,0),MATCH(V515,'UEC Data'!$I$1:$V$1,0))</f>
        <v>0.81514678476814439</v>
      </c>
      <c r="Z550" s="33">
        <f t="shared" si="49"/>
        <v>0.11249025629800394</v>
      </c>
      <c r="AA550" s="34">
        <f>Z550*X516</f>
        <v>7.214260428760419E-2</v>
      </c>
      <c r="AB550" s="21"/>
      <c r="AC550" s="30" t="s">
        <v>32</v>
      </c>
      <c r="AD550" s="35" t="s">
        <v>33</v>
      </c>
      <c r="AE550" s="31">
        <f>INDEX('Saturation Data'!$I$2:$W$236,MATCH(LEFT($AC$1,2)&amp;$H550&amp;$I550,'Saturation Data'!$B$2:$B$236,0),MATCH(AC515,'Saturation Data'!$I$1:$V$1,0))</f>
        <v>0.13800000000000001</v>
      </c>
      <c r="AF550" s="32">
        <f>INDEX('UEC Data'!$I$2:$W$236,MATCH(LEFT($AC$1,2)&amp;$H550&amp;$I550,'UEC Data'!$B$2:$B$236,0),MATCH(AC515,'UEC Data'!$I$1:$V$1,0))</f>
        <v>0.7119567594371119</v>
      </c>
      <c r="AG550" s="33">
        <f t="shared" si="50"/>
        <v>9.8250032802321446E-2</v>
      </c>
      <c r="AH550" s="34">
        <f>AG550*AE516</f>
        <v>0.23646811070827256</v>
      </c>
      <c r="AI550" s="21"/>
    </row>
    <row r="551" spans="1:35" outlineLevel="1" x14ac:dyDescent="0.25">
      <c r="A551" s="30" t="s">
        <v>32</v>
      </c>
      <c r="B551" s="35" t="s">
        <v>34</v>
      </c>
      <c r="C551" s="31">
        <f>INDEX('Saturation Data'!$I$2:$W$236,MATCH(LEFT($A$1,2)&amp;$H551&amp;$I551,'Saturation Data'!$B$2:$B$236,0),MATCH(A515,'Saturation Data'!$I$1:$V$1,0))</f>
        <v>0.21</v>
      </c>
      <c r="D551" s="32">
        <f>INDEX('UEC Data'!$I$2:$W$236,MATCH(LEFT($A$1,2)&amp;$H551&amp;$I551,'UEC Data'!$B$2:$B$236,0),MATCH(A515,'UEC Data'!$I$1:$V$1,0))</f>
        <v>0.59597048821185006</v>
      </c>
      <c r="E551" s="33">
        <f t="shared" si="46"/>
        <v>0.12515380252448852</v>
      </c>
      <c r="F551" s="34">
        <f>E551*C516</f>
        <v>2.8327732814642483</v>
      </c>
      <c r="G551" s="21"/>
      <c r="H551" s="30" t="s">
        <v>32</v>
      </c>
      <c r="I551" s="35" t="s">
        <v>34</v>
      </c>
      <c r="J551" s="31">
        <f>INDEX('Saturation Data'!$I$2:$W$236,MATCH(LEFT($H$1,2)&amp;$H551&amp;$I551,'Saturation Data'!$B$2:$B$236,0),MATCH(H515,'Saturation Data'!$I$1:$V$1,0))</f>
        <v>0.21</v>
      </c>
      <c r="K551" s="32">
        <f>INDEX('UEC Data'!$I$2:$W$236,MATCH(LEFT($H$1,2)&amp;$H551&amp;$I551,'UEC Data'!$B$2:$B$236,0),MATCH(H515,'UEC Data'!$I$1:$V$1,0))</f>
        <v>0.35028469511227112</v>
      </c>
      <c r="L551" s="33">
        <f t="shared" si="47"/>
        <v>7.355978597357693E-2</v>
      </c>
      <c r="M551" s="34">
        <f>L551*J516</f>
        <v>0.15563512672302926</v>
      </c>
      <c r="N551" s="21"/>
      <c r="O551" s="30" t="s">
        <v>32</v>
      </c>
      <c r="P551" s="35" t="s">
        <v>34</v>
      </c>
      <c r="Q551" s="31">
        <f>INDEX('Saturation Data'!$I$2:$W$236,MATCH(LEFT($O$1,2)&amp;$H551&amp;$I551,'Saturation Data'!$B$2:$B$236,0),MATCH(O515,'Saturation Data'!$I$1:$V$1,0))</f>
        <v>0.21</v>
      </c>
      <c r="R551" s="32">
        <f>INDEX('UEC Data'!$I$2:$W$236,MATCH(LEFT($O$1,2)&amp;$H551&amp;$I551,'UEC Data'!$B$2:$B$236,0),MATCH(O515,'UEC Data'!$I$1:$V$1,0))</f>
        <v>0.59597048821185006</v>
      </c>
      <c r="S551" s="33">
        <f t="shared" si="48"/>
        <v>0.12515380252448852</v>
      </c>
      <c r="T551" s="34">
        <f>S551*Q516</f>
        <v>0.77427757695214294</v>
      </c>
      <c r="U551" s="21"/>
      <c r="V551" s="30" t="s">
        <v>32</v>
      </c>
      <c r="W551" s="35" t="s">
        <v>34</v>
      </c>
      <c r="X551" s="31">
        <f>INDEX('Saturation Data'!$I$2:$W$236,MATCH(LEFT($V$1,2)&amp;$H551&amp;$I551,'Saturation Data'!$B$2:$B$236,0),MATCH(V515,'Saturation Data'!$I$1:$V$1,0))</f>
        <v>0.21</v>
      </c>
      <c r="Y551" s="32">
        <f>INDEX('UEC Data'!$I$2:$W$236,MATCH(LEFT($V$1,2)&amp;$H551&amp;$I551,'UEC Data'!$B$2:$B$236,0),MATCH(V515,'UEC Data'!$I$1:$V$1,0))</f>
        <v>0.59597048821185006</v>
      </c>
      <c r="Z551" s="33">
        <f t="shared" si="49"/>
        <v>0.12515380252448852</v>
      </c>
      <c r="AA551" s="34">
        <f>Z551*X516</f>
        <v>8.0264029505756798E-2</v>
      </c>
      <c r="AB551" s="21"/>
      <c r="AC551" s="30" t="s">
        <v>32</v>
      </c>
      <c r="AD551" s="35" t="s">
        <v>34</v>
      </c>
      <c r="AE551" s="31">
        <f>INDEX('Saturation Data'!$I$2:$W$236,MATCH(LEFT($AC$1,2)&amp;$H551&amp;$I551,'Saturation Data'!$B$2:$B$236,0),MATCH(AC515,'Saturation Data'!$I$1:$V$1,0))</f>
        <v>0.21</v>
      </c>
      <c r="AF551" s="32">
        <f>INDEX('UEC Data'!$I$2:$W$236,MATCH(LEFT($AC$1,2)&amp;$H551&amp;$I551,'UEC Data'!$B$2:$B$236,0),MATCH(AC515,'UEC Data'!$I$1:$V$1,0))</f>
        <v>0.43622448979591838</v>
      </c>
      <c r="AG551" s="33">
        <f t="shared" si="50"/>
        <v>9.1607142857142859E-2</v>
      </c>
      <c r="AH551" s="34">
        <f>AG551*AE516</f>
        <v>0.22048000780208965</v>
      </c>
      <c r="AI551" s="21"/>
    </row>
    <row r="552" spans="1:35" outlineLevel="1" x14ac:dyDescent="0.25">
      <c r="A552" s="30" t="s">
        <v>32</v>
      </c>
      <c r="B552" s="35" t="s">
        <v>35</v>
      </c>
      <c r="C552" s="31">
        <f>INDEX('Saturation Data'!$I$2:$W$236,MATCH(LEFT($A$1,2)&amp;$H552&amp;$I552,'Saturation Data'!$B$2:$B$236,0),MATCH(A515,'Saturation Data'!$I$1:$V$1,0))</f>
        <v>0.15263599999999999</v>
      </c>
      <c r="D552" s="32">
        <f>INDEX('UEC Data'!$I$2:$W$236,MATCH(LEFT($A$1,2)&amp;$H552&amp;$I552,'UEC Data'!$B$2:$B$236,0),MATCH(A515,'UEC Data'!$I$1:$V$1,0))</f>
        <v>0.60916666666666663</v>
      </c>
      <c r="E552" s="33">
        <f t="shared" si="46"/>
        <v>9.2980763333333327E-2</v>
      </c>
      <c r="F552" s="34">
        <f>E552*C516</f>
        <v>2.1045578859601952</v>
      </c>
      <c r="G552" s="21"/>
      <c r="H552" s="30" t="s">
        <v>32</v>
      </c>
      <c r="I552" s="35" t="s">
        <v>35</v>
      </c>
      <c r="J552" s="31">
        <f>INDEX('Saturation Data'!$I$2:$W$236,MATCH(LEFT($H$1,2)&amp;$H552&amp;$I552,'Saturation Data'!$B$2:$B$236,0),MATCH(H515,'Saturation Data'!$I$1:$V$1,0))</f>
        <v>0.30025000000000002</v>
      </c>
      <c r="K552" s="32">
        <f>INDEX('UEC Data'!$I$2:$W$236,MATCH(LEFT($H$1,2)&amp;$H552&amp;$I552,'UEC Data'!$B$2:$B$236,0),MATCH(H515,'UEC Data'!$I$1:$V$1,0))</f>
        <v>0.40342857142857141</v>
      </c>
      <c r="L552" s="33">
        <f t="shared" si="47"/>
        <v>0.12112942857142857</v>
      </c>
      <c r="M552" s="34">
        <f>L552*J516</f>
        <v>0.25628125090486459</v>
      </c>
      <c r="N552" s="21"/>
      <c r="O552" s="30" t="s">
        <v>32</v>
      </c>
      <c r="P552" s="35" t="s">
        <v>35</v>
      </c>
      <c r="Q552" s="31">
        <f>INDEX('Saturation Data'!$I$2:$W$236,MATCH(LEFT($O$1,2)&amp;$H552&amp;$I552,'Saturation Data'!$B$2:$B$236,0),MATCH(O515,'Saturation Data'!$I$1:$V$1,0))</f>
        <v>0.15263599999999999</v>
      </c>
      <c r="R552" s="32">
        <f>INDEX('UEC Data'!$I$2:$W$236,MATCH(LEFT($O$1,2)&amp;$H552&amp;$I552,'UEC Data'!$B$2:$B$236,0),MATCH(O515,'UEC Data'!$I$1:$V$1,0))</f>
        <v>0.60916666666666663</v>
      </c>
      <c r="S552" s="33">
        <f t="shared" si="48"/>
        <v>9.2980763333333327E-2</v>
      </c>
      <c r="T552" s="34">
        <f>S552*Q516</f>
        <v>0.57523557962058181</v>
      </c>
      <c r="U552" s="21"/>
      <c r="V552" s="30" t="s">
        <v>32</v>
      </c>
      <c r="W552" s="35" t="s">
        <v>35</v>
      </c>
      <c r="X552" s="31">
        <f>INDEX('Saturation Data'!$I$2:$W$236,MATCH(LEFT($V$1,2)&amp;$H552&amp;$I552,'Saturation Data'!$B$2:$B$236,0),MATCH(V515,'Saturation Data'!$I$1:$V$1,0))</f>
        <v>0.15263599999999999</v>
      </c>
      <c r="Y552" s="32">
        <f>INDEX('UEC Data'!$I$2:$W$236,MATCH(LEFT($V$1,2)&amp;$H552&amp;$I552,'UEC Data'!$B$2:$B$236,0),MATCH(V515,'UEC Data'!$I$1:$V$1,0))</f>
        <v>0.60916666666666663</v>
      </c>
      <c r="Z552" s="33">
        <f t="shared" si="49"/>
        <v>9.2980763333333327E-2</v>
      </c>
      <c r="AA552" s="34">
        <f>Z552*X516</f>
        <v>5.9630715017182069E-2</v>
      </c>
      <c r="AB552" s="21"/>
      <c r="AC552" s="30" t="s">
        <v>32</v>
      </c>
      <c r="AD552" s="35" t="s">
        <v>35</v>
      </c>
      <c r="AE552" s="31">
        <f>INDEX('Saturation Data'!$I$2:$W$236,MATCH(LEFT($AC$1,2)&amp;$H552&amp;$I552,'Saturation Data'!$B$2:$B$236,0),MATCH(AC515,'Saturation Data'!$I$1:$V$1,0))</f>
        <v>0.30025000000000002</v>
      </c>
      <c r="AF552" s="32">
        <f>INDEX('UEC Data'!$I$2:$W$236,MATCH(LEFT($AC$1,2)&amp;$H552&amp;$I552,'UEC Data'!$B$2:$B$236,0),MATCH(AC515,'UEC Data'!$I$1:$V$1,0))</f>
        <v>0.47907142857142859</v>
      </c>
      <c r="AG552" s="33">
        <f t="shared" si="50"/>
        <v>0.14384119642857143</v>
      </c>
      <c r="AH552" s="34">
        <f>AG552*AE516</f>
        <v>0.34619689165821971</v>
      </c>
      <c r="AI552" s="21"/>
    </row>
    <row r="553" spans="1:35" outlineLevel="1" x14ac:dyDescent="0.25">
      <c r="A553" s="30" t="s">
        <v>32</v>
      </c>
      <c r="B553" s="35" t="s">
        <v>36</v>
      </c>
      <c r="C553" s="31">
        <f>INDEX('Saturation Data'!$I$2:$W$236,MATCH(LEFT($A$1,2)&amp;$H553&amp;$I553,'Saturation Data'!$B$2:$B$236,0),MATCH(A515,'Saturation Data'!$I$1:$V$1,0))</f>
        <v>0.15263599999999999</v>
      </c>
      <c r="D553" s="32">
        <f>INDEX('UEC Data'!$I$2:$W$236,MATCH(LEFT($A$1,2)&amp;$H553&amp;$I553,'UEC Data'!$B$2:$B$236,0),MATCH(A515,'UEC Data'!$I$1:$V$1,0))</f>
        <v>5.5531325365905944E-2</v>
      </c>
      <c r="E553" s="33">
        <f t="shared" si="46"/>
        <v>8.4760793785504194E-3</v>
      </c>
      <c r="F553" s="34">
        <f>E553*C516</f>
        <v>0.19185043291377094</v>
      </c>
      <c r="G553" s="21"/>
      <c r="H553" s="30" t="s">
        <v>32</v>
      </c>
      <c r="I553" s="35" t="s">
        <v>36</v>
      </c>
      <c r="J553" s="31">
        <f>INDEX('Saturation Data'!$I$2:$W$236,MATCH(LEFT($H$1,2)&amp;$H553&amp;$I553,'Saturation Data'!$B$2:$B$236,0),MATCH(H515,'Saturation Data'!$I$1:$V$1,0))</f>
        <v>0.30025000000000002</v>
      </c>
      <c r="K553" s="32">
        <f>INDEX('UEC Data'!$I$2:$W$236,MATCH(LEFT($H$1,2)&amp;$H553&amp;$I553,'UEC Data'!$B$2:$B$236,0),MATCH(H515,'UEC Data'!$I$1:$V$1,0))</f>
        <v>3.2638819806899824E-2</v>
      </c>
      <c r="L553" s="33">
        <f t="shared" si="47"/>
        <v>9.7998056470216723E-3</v>
      </c>
      <c r="M553" s="34">
        <f>L553*J516</f>
        <v>2.0734073292207968E-2</v>
      </c>
      <c r="N553" s="21"/>
      <c r="O553" s="30" t="s">
        <v>32</v>
      </c>
      <c r="P553" s="35" t="s">
        <v>36</v>
      </c>
      <c r="Q553" s="31">
        <f>INDEX('Saturation Data'!$I$2:$W$236,MATCH(LEFT($O$1,2)&amp;$H553&amp;$I553,'Saturation Data'!$B$2:$B$236,0),MATCH(O515,'Saturation Data'!$I$1:$V$1,0))</f>
        <v>0.15263599999999999</v>
      </c>
      <c r="R553" s="32">
        <f>INDEX('UEC Data'!$I$2:$W$236,MATCH(LEFT($O$1,2)&amp;$H553&amp;$I553,'UEC Data'!$B$2:$B$236,0),MATCH(O515,'UEC Data'!$I$1:$V$1,0))</f>
        <v>5.5531325365905944E-2</v>
      </c>
      <c r="S553" s="33">
        <f t="shared" si="48"/>
        <v>8.4760793785504194E-3</v>
      </c>
      <c r="T553" s="34">
        <f>S553*Q516</f>
        <v>5.2438184624825211E-2</v>
      </c>
      <c r="U553" s="21"/>
      <c r="V553" s="30" t="s">
        <v>32</v>
      </c>
      <c r="W553" s="35" t="s">
        <v>36</v>
      </c>
      <c r="X553" s="31">
        <f>INDEX('Saturation Data'!$I$2:$W$236,MATCH(LEFT($V$1,2)&amp;$H553&amp;$I553,'Saturation Data'!$B$2:$B$236,0),MATCH(V515,'Saturation Data'!$I$1:$V$1,0))</f>
        <v>0.15263599999999999</v>
      </c>
      <c r="Y553" s="32">
        <f>INDEX('UEC Data'!$I$2:$W$236,MATCH(LEFT($V$1,2)&amp;$H553&amp;$I553,'UEC Data'!$B$2:$B$236,0),MATCH(V515,'UEC Data'!$I$1:$V$1,0))</f>
        <v>5.5531325365905944E-2</v>
      </c>
      <c r="Z553" s="33">
        <f t="shared" si="49"/>
        <v>8.4760793785504194E-3</v>
      </c>
      <c r="AA553" s="34">
        <f>Z553*X516</f>
        <v>5.4359058343432303E-3</v>
      </c>
      <c r="AB553" s="21"/>
      <c r="AC553" s="30" t="s">
        <v>32</v>
      </c>
      <c r="AD553" s="35" t="s">
        <v>36</v>
      </c>
      <c r="AE553" s="31">
        <f>INDEX('Saturation Data'!$I$2:$W$236,MATCH(LEFT($AC$1,2)&amp;$H553&amp;$I553,'Saturation Data'!$B$2:$B$236,0),MATCH(AC515,'Saturation Data'!$I$1:$V$1,0))</f>
        <v>0.30025000000000002</v>
      </c>
      <c r="AF553" s="32">
        <f>INDEX('UEC Data'!$I$2:$W$236,MATCH(LEFT($AC$1,2)&amp;$H553&amp;$I553,'UEC Data'!$B$2:$B$236,0),MATCH(AC515,'UEC Data'!$I$1:$V$1,0))</f>
        <v>0.11299700462775722</v>
      </c>
      <c r="AG553" s="33">
        <f t="shared" si="50"/>
        <v>3.3927350639484107E-2</v>
      </c>
      <c r="AH553" s="34">
        <f>AG553*AE516</f>
        <v>8.1656323954594642E-2</v>
      </c>
      <c r="AI553" s="21"/>
    </row>
    <row r="554" spans="1:35" outlineLevel="1" x14ac:dyDescent="0.25">
      <c r="A554" s="30" t="s">
        <v>32</v>
      </c>
      <c r="B554" s="35" t="s">
        <v>37</v>
      </c>
      <c r="C554" s="31">
        <f>INDEX('Saturation Data'!$I$2:$W$236,MATCH(LEFT($A$1,2)&amp;$H554&amp;$I554,'Saturation Data'!$B$2:$B$236,0),MATCH(A515,'Saturation Data'!$I$1:$V$1,0))</f>
        <v>0.15263599999999999</v>
      </c>
      <c r="D554" s="32">
        <f>INDEX('UEC Data'!$I$2:$W$236,MATCH(LEFT($A$1,2)&amp;$H554&amp;$I554,'UEC Data'!$B$2:$B$236,0),MATCH(A515,'UEC Data'!$I$1:$V$1,0))</f>
        <v>0.67893875845115559</v>
      </c>
      <c r="E554" s="33">
        <f t="shared" si="46"/>
        <v>0.10363049633495058</v>
      </c>
      <c r="F554" s="34">
        <f>E554*C516</f>
        <v>2.3456075264280227</v>
      </c>
      <c r="G554" s="21"/>
      <c r="H554" s="30" t="s">
        <v>32</v>
      </c>
      <c r="I554" s="35" t="s">
        <v>37</v>
      </c>
      <c r="J554" s="31">
        <f>INDEX('Saturation Data'!$I$2:$W$236,MATCH(LEFT($H$1,2)&amp;$H554&amp;$I554,'Saturation Data'!$B$2:$B$236,0),MATCH(H515,'Saturation Data'!$I$1:$V$1,0))</f>
        <v>0.30025000000000002</v>
      </c>
      <c r="K554" s="32">
        <f>INDEX('UEC Data'!$I$2:$W$236,MATCH(LEFT($H$1,2)&amp;$H554&amp;$I554,'UEC Data'!$B$2:$B$236,0),MATCH(H515,'UEC Data'!$I$1:$V$1,0))</f>
        <v>0.3990497192529241</v>
      </c>
      <c r="L554" s="33">
        <f t="shared" si="47"/>
        <v>0.11981467820569047</v>
      </c>
      <c r="M554" s="34">
        <f>L554*J516</f>
        <v>0.25349954977465333</v>
      </c>
      <c r="N554" s="21"/>
      <c r="O554" s="30" t="s">
        <v>32</v>
      </c>
      <c r="P554" s="35" t="s">
        <v>37</v>
      </c>
      <c r="Q554" s="31">
        <f>INDEX('Saturation Data'!$I$2:$W$236,MATCH(LEFT($O$1,2)&amp;$H554&amp;$I554,'Saturation Data'!$B$2:$B$236,0),MATCH(O515,'Saturation Data'!$I$1:$V$1,0))</f>
        <v>0.15263599999999999</v>
      </c>
      <c r="R554" s="32">
        <f>INDEX('UEC Data'!$I$2:$W$236,MATCH(LEFT($O$1,2)&amp;$H554&amp;$I554,'UEC Data'!$B$2:$B$236,0),MATCH(O515,'UEC Data'!$I$1:$V$1,0))</f>
        <v>0.67893875845115559</v>
      </c>
      <c r="S554" s="33">
        <f t="shared" si="48"/>
        <v>0.10363049633495058</v>
      </c>
      <c r="T554" s="34">
        <f>S554*Q516</f>
        <v>0.64112130819895274</v>
      </c>
      <c r="U554" s="21"/>
      <c r="V554" s="30" t="s">
        <v>32</v>
      </c>
      <c r="W554" s="35" t="s">
        <v>37</v>
      </c>
      <c r="X554" s="31">
        <f>INDEX('Saturation Data'!$I$2:$W$236,MATCH(LEFT($V$1,2)&amp;$H554&amp;$I554,'Saturation Data'!$B$2:$B$236,0),MATCH(V515,'Saturation Data'!$I$1:$V$1,0))</f>
        <v>0.15263599999999999</v>
      </c>
      <c r="Y554" s="32">
        <f>INDEX('UEC Data'!$I$2:$W$236,MATCH(LEFT($V$1,2)&amp;$H554&amp;$I554,'UEC Data'!$B$2:$B$236,0),MATCH(V515,'UEC Data'!$I$1:$V$1,0))</f>
        <v>0.67893875845115559</v>
      </c>
      <c r="Z554" s="33">
        <f t="shared" si="49"/>
        <v>0.10363049633495058</v>
      </c>
      <c r="AA554" s="34">
        <f>Z554*X516</f>
        <v>6.6460635216394434E-2</v>
      </c>
      <c r="AB554" s="21"/>
      <c r="AC554" s="30" t="s">
        <v>32</v>
      </c>
      <c r="AD554" s="35" t="s">
        <v>37</v>
      </c>
      <c r="AE554" s="31">
        <f>INDEX('Saturation Data'!$I$2:$W$236,MATCH(LEFT($AC$1,2)&amp;$H554&amp;$I554,'Saturation Data'!$B$2:$B$236,0),MATCH(AC515,'Saturation Data'!$I$1:$V$1,0))</f>
        <v>0.30025000000000002</v>
      </c>
      <c r="AF554" s="32">
        <f>INDEX('UEC Data'!$I$2:$W$236,MATCH(LEFT($AC$1,2)&amp;$H554&amp;$I554,'UEC Data'!$B$2:$B$236,0),MATCH(AC515,'UEC Data'!$I$1:$V$1,0))</f>
        <v>0.29835428571428568</v>
      </c>
      <c r="AG554" s="33">
        <f t="shared" si="50"/>
        <v>8.9580874285714276E-2</v>
      </c>
      <c r="AH554" s="34">
        <f>AG554*AE516</f>
        <v>0.21560318601173656</v>
      </c>
      <c r="AI554" s="21"/>
    </row>
    <row r="555" spans="1:35" outlineLevel="1" x14ac:dyDescent="0.25">
      <c r="A555" s="30" t="s">
        <v>32</v>
      </c>
      <c r="B555" s="35" t="s">
        <v>184</v>
      </c>
      <c r="C555" s="31">
        <f>INDEX('Saturation Data'!$I$2:$W$236,MATCH(LEFT($A$1,2)&amp;$H555&amp;$I555,'Saturation Data'!$B$2:$B$236,0),MATCH(A515,'Saturation Data'!$I$1:$V$1,0))</f>
        <v>0.15263599999999999</v>
      </c>
      <c r="D555" s="32">
        <f>INDEX('UEC Data'!$I$2:$W$236,MATCH(LEFT($A$1,2)&amp;$H555&amp;$I555,'UEC Data'!$B$2:$B$236,0),MATCH(A515,'UEC Data'!$I$1:$V$1,0))</f>
        <v>0.73377295566147782</v>
      </c>
      <c r="E555" s="33">
        <f t="shared" si="46"/>
        <v>0.11200016886034532</v>
      </c>
      <c r="F555" s="34">
        <f>E555*C516</f>
        <v>2.5350495108208215</v>
      </c>
      <c r="G555" s="21"/>
      <c r="H555" s="30" t="s">
        <v>32</v>
      </c>
      <c r="I555" s="35" t="s">
        <v>184</v>
      </c>
      <c r="J555" s="31">
        <f>INDEX('Saturation Data'!$I$2:$W$236,MATCH(LEFT($H$1,2)&amp;$H555&amp;$I555,'Saturation Data'!$B$2:$B$236,0),MATCH(H515,'Saturation Data'!$I$1:$V$1,0))</f>
        <v>0.30025000000000002</v>
      </c>
      <c r="K555" s="32">
        <f>INDEX('UEC Data'!$I$2:$W$236,MATCH(LEFT($H$1,2)&amp;$H555&amp;$I555,'UEC Data'!$B$2:$B$236,0),MATCH(H515,'UEC Data'!$I$1:$V$1,0))</f>
        <v>0.43127879842960332</v>
      </c>
      <c r="L555" s="33">
        <f t="shared" si="47"/>
        <v>0.1294914592284884</v>
      </c>
      <c r="M555" s="34">
        <f>L555*J516</f>
        <v>0.27397333202974494</v>
      </c>
      <c r="N555" s="21"/>
      <c r="O555" s="30" t="s">
        <v>32</v>
      </c>
      <c r="P555" s="35" t="s">
        <v>184</v>
      </c>
      <c r="Q555" s="31">
        <f>INDEX('Saturation Data'!$I$2:$W$236,MATCH(LEFT($O$1,2)&amp;$H555&amp;$I555,'Saturation Data'!$B$2:$B$236,0),MATCH(O515,'Saturation Data'!$I$1:$V$1,0))</f>
        <v>0.15263599999999999</v>
      </c>
      <c r="R555" s="32">
        <f>INDEX('UEC Data'!$I$2:$W$236,MATCH(LEFT($O$1,2)&amp;$H555&amp;$I555,'UEC Data'!$B$2:$B$236,0),MATCH(O515,'UEC Data'!$I$1:$V$1,0))</f>
        <v>0.73377295566147782</v>
      </c>
      <c r="S555" s="33">
        <f t="shared" si="48"/>
        <v>0.11200016886034532</v>
      </c>
      <c r="T555" s="34">
        <f>S555*Q516</f>
        <v>0.69290119528290728</v>
      </c>
      <c r="U555" s="21"/>
      <c r="V555" s="30" t="s">
        <v>32</v>
      </c>
      <c r="W555" s="35" t="s">
        <v>184</v>
      </c>
      <c r="X555" s="31">
        <f>INDEX('Saturation Data'!$I$2:$W$236,MATCH(LEFT($V$1,2)&amp;$H555&amp;$I555,'Saturation Data'!$B$2:$B$236,0),MATCH(V515,'Saturation Data'!$I$1:$V$1,0))</f>
        <v>0.15263599999999999</v>
      </c>
      <c r="Y555" s="32">
        <f>INDEX('UEC Data'!$I$2:$W$236,MATCH(LEFT($V$1,2)&amp;$H555&amp;$I555,'UEC Data'!$B$2:$B$236,0),MATCH(V515,'UEC Data'!$I$1:$V$1,0))</f>
        <v>0.73377295566147782</v>
      </c>
      <c r="Z555" s="33">
        <f t="shared" si="49"/>
        <v>0.11200016886034532</v>
      </c>
      <c r="AA555" s="34">
        <f>Z555*X516</f>
        <v>7.182829987364972E-2</v>
      </c>
      <c r="AB555" s="21"/>
      <c r="AC555" s="30" t="s">
        <v>32</v>
      </c>
      <c r="AD555" s="35" t="s">
        <v>184</v>
      </c>
      <c r="AE555" s="31">
        <f>INDEX('Saturation Data'!$I$2:$W$236,MATCH(LEFT($AC$1,2)&amp;$H555&amp;$I555,'Saturation Data'!$B$2:$B$236,0),MATCH(AC515,'Saturation Data'!$I$1:$V$1,0))</f>
        <v>0.30025000000000002</v>
      </c>
      <c r="AF555" s="32">
        <f>INDEX('UEC Data'!$I$2:$W$236,MATCH(LEFT($AC$1,2)&amp;$H555&amp;$I555,'UEC Data'!$B$2:$B$236,0),MATCH(AC515,'UEC Data'!$I$1:$V$1,0))</f>
        <v>0.6596412244897959</v>
      </c>
      <c r="AG555" s="33">
        <f t="shared" si="50"/>
        <v>0.19805727765306122</v>
      </c>
      <c r="AH555" s="34">
        <f>AG555*AE516</f>
        <v>0.47668411829310414</v>
      </c>
      <c r="AI555" s="21"/>
    </row>
    <row r="556" spans="1:35" outlineLevel="1" x14ac:dyDescent="0.25">
      <c r="A556" s="30" t="s">
        <v>38</v>
      </c>
      <c r="B556" s="30" t="s">
        <v>39</v>
      </c>
      <c r="C556" s="31">
        <f>INDEX('Saturation Data'!$I$2:$W$236,MATCH(LEFT($A$1,2)&amp;$H556&amp;$I556,'Saturation Data'!$B$2:$B$236,0),MATCH(A515,'Saturation Data'!$I$1:$V$1,0))</f>
        <v>1</v>
      </c>
      <c r="D556" s="32">
        <f>INDEX('UEC Data'!$I$2:$W$236,MATCH(LEFT($A$1,2)&amp;$H556&amp;$I556,'UEC Data'!$B$2:$B$236,0),MATCH(A515,'UEC Data'!$I$1:$V$1,0))</f>
        <v>4.1329268615027115E-3</v>
      </c>
      <c r="E556" s="33">
        <f t="shared" si="46"/>
        <v>4.1329268615027115E-3</v>
      </c>
      <c r="F556" s="34">
        <f>E556*C516</f>
        <v>9.3546057341885147E-2</v>
      </c>
      <c r="G556" s="21"/>
      <c r="H556" s="30" t="s">
        <v>38</v>
      </c>
      <c r="I556" s="30" t="s">
        <v>39</v>
      </c>
      <c r="J556" s="31">
        <f>INDEX('Saturation Data'!$I$2:$W$236,MATCH(LEFT($H$1,2)&amp;$H556&amp;$I556,'Saturation Data'!$B$2:$B$236,0),MATCH(H515,'Saturation Data'!$I$1:$V$1,0))</f>
        <v>1</v>
      </c>
      <c r="K556" s="32">
        <f>INDEX('UEC Data'!$I$2:$W$236,MATCH(LEFT($H$1,2)&amp;$H556&amp;$I556,'UEC Data'!$B$2:$B$236,0),MATCH(H515,'UEC Data'!$I$1:$V$1,0))</f>
        <v>1.4657811952589249E-2</v>
      </c>
      <c r="L556" s="33">
        <f t="shared" si="47"/>
        <v>1.4657811952589249E-2</v>
      </c>
      <c r="M556" s="34">
        <f>L556*J516</f>
        <v>3.1012466805477184E-2</v>
      </c>
      <c r="N556" s="21"/>
      <c r="O556" s="30" t="s">
        <v>38</v>
      </c>
      <c r="P556" s="30" t="s">
        <v>39</v>
      </c>
      <c r="Q556" s="31">
        <f>INDEX('Saturation Data'!$I$2:$W$236,MATCH(LEFT($O$1,2)&amp;$H556&amp;$I556,'Saturation Data'!$B$2:$B$236,0),MATCH(O515,'Saturation Data'!$I$1:$V$1,0))</f>
        <v>1</v>
      </c>
      <c r="R556" s="32">
        <f>INDEX('UEC Data'!$I$2:$W$236,MATCH(LEFT($O$1,2)&amp;$H556&amp;$I556,'UEC Data'!$B$2:$B$236,0),MATCH(O515,'UEC Data'!$I$1:$V$1,0))</f>
        <v>2.8930488030518973E-2</v>
      </c>
      <c r="S556" s="33">
        <f t="shared" si="48"/>
        <v>2.8930488030518973E-2</v>
      </c>
      <c r="T556" s="34">
        <f>S556*Q516</f>
        <v>0.17898160279972486</v>
      </c>
      <c r="U556" s="21"/>
      <c r="V556" s="30" t="s">
        <v>38</v>
      </c>
      <c r="W556" s="30" t="s">
        <v>39</v>
      </c>
      <c r="X556" s="31">
        <f>INDEX('Saturation Data'!$I$2:$W$236,MATCH(LEFT($V$1,2)&amp;$H556&amp;$I556,'Saturation Data'!$B$2:$B$236,0),MATCH(V515,'Saturation Data'!$I$1:$V$1,0))</f>
        <v>1</v>
      </c>
      <c r="Y556" s="32">
        <f>INDEX('UEC Data'!$I$2:$W$236,MATCH(LEFT($V$1,2)&amp;$H556&amp;$I556,'UEC Data'!$B$2:$B$236,0),MATCH(V515,'UEC Data'!$I$1:$V$1,0))</f>
        <v>2.0710896095397998E-2</v>
      </c>
      <c r="Z556" s="33">
        <f t="shared" si="49"/>
        <v>2.0710896095397998E-2</v>
      </c>
      <c r="AA556" s="34">
        <f>Z556*X516</f>
        <v>1.3282376897549098E-2</v>
      </c>
      <c r="AB556" s="21"/>
      <c r="AC556" s="30" t="s">
        <v>38</v>
      </c>
      <c r="AD556" s="30" t="s">
        <v>39</v>
      </c>
      <c r="AE556" s="31">
        <f>INDEX('Saturation Data'!$I$2:$W$236,MATCH(LEFT($AC$1,2)&amp;$H556&amp;$I556,'Saturation Data'!$B$2:$B$236,0),MATCH(AC515,'Saturation Data'!$I$1:$V$1,0))</f>
        <v>1</v>
      </c>
      <c r="AF556" s="32">
        <f>INDEX('UEC Data'!$I$2:$W$236,MATCH(LEFT($AC$1,2)&amp;$H556&amp;$I556,'UEC Data'!$B$2:$B$236,0),MATCH(AC515,'UEC Data'!$I$1:$V$1,0))</f>
        <v>3.5298569215079283E-2</v>
      </c>
      <c r="AG556" s="33">
        <f t="shared" si="50"/>
        <v>3.5298569215079283E-2</v>
      </c>
      <c r="AH556" s="34">
        <f>AG556*AE516</f>
        <v>8.4956571869946151E-2</v>
      </c>
      <c r="AI556" s="21"/>
    </row>
    <row r="557" spans="1:35" outlineLevel="1" x14ac:dyDescent="0.25">
      <c r="A557" s="30" t="s">
        <v>38</v>
      </c>
      <c r="B557" s="30" t="s">
        <v>40</v>
      </c>
      <c r="C557" s="31">
        <f>INDEX('Saturation Data'!$I$2:$W$236,MATCH(LEFT($A$1,2)&amp;$H557&amp;$I557,'Saturation Data'!$B$2:$B$236,0),MATCH(A515,'Saturation Data'!$I$1:$V$1,0))</f>
        <v>1</v>
      </c>
      <c r="D557" s="32">
        <f>INDEX('UEC Data'!$I$2:$W$236,MATCH(LEFT($A$1,2)&amp;$H557&amp;$I557,'UEC Data'!$B$2:$B$236,0),MATCH(A515,'UEC Data'!$I$1:$V$1,0))</f>
        <v>6.5915790528977333E-3</v>
      </c>
      <c r="E557" s="33">
        <f t="shared" si="46"/>
        <v>6.5915790528977333E-3</v>
      </c>
      <c r="F557" s="34">
        <f>E557*C516</f>
        <v>0.14919601839548202</v>
      </c>
      <c r="G557" s="21"/>
      <c r="H557" s="30" t="s">
        <v>38</v>
      </c>
      <c r="I557" s="30" t="s">
        <v>40</v>
      </c>
      <c r="J557" s="31">
        <f>INDEX('Saturation Data'!$I$2:$W$236,MATCH(LEFT($H$1,2)&amp;$H557&amp;$I557,'Saturation Data'!$B$2:$B$236,0),MATCH(H515,'Saturation Data'!$I$1:$V$1,0))</f>
        <v>1</v>
      </c>
      <c r="K557" s="32">
        <f>INDEX('UEC Data'!$I$2:$W$236,MATCH(LEFT($H$1,2)&amp;$H557&amp;$I557,'UEC Data'!$B$2:$B$236,0),MATCH(H515,'UEC Data'!$I$1:$V$1,0))</f>
        <v>1.8461835052692676E-2</v>
      </c>
      <c r="L557" s="33">
        <f t="shared" si="47"/>
        <v>1.8461835052692676E-2</v>
      </c>
      <c r="M557" s="34">
        <f>L557*J516</f>
        <v>3.906088088670618E-2</v>
      </c>
      <c r="N557" s="21"/>
      <c r="O557" s="30" t="s">
        <v>38</v>
      </c>
      <c r="P557" s="30" t="s">
        <v>40</v>
      </c>
      <c r="Q557" s="31">
        <f>INDEX('Saturation Data'!$I$2:$W$236,MATCH(LEFT($O$1,2)&amp;$H557&amp;$I557,'Saturation Data'!$B$2:$B$236,0),MATCH(O515,'Saturation Data'!$I$1:$V$1,0))</f>
        <v>1</v>
      </c>
      <c r="R557" s="32">
        <f>INDEX('UEC Data'!$I$2:$W$236,MATCH(LEFT($O$1,2)&amp;$H557&amp;$I557,'UEC Data'!$B$2:$B$236,0),MATCH(O515,'UEC Data'!$I$1:$V$1,0))</f>
        <v>3.2518456660962154E-2</v>
      </c>
      <c r="S557" s="33">
        <f t="shared" si="48"/>
        <v>3.2518456660962154E-2</v>
      </c>
      <c r="T557" s="34">
        <f>S557*Q516</f>
        <v>0.20117895998203073</v>
      </c>
      <c r="U557" s="21"/>
      <c r="V557" s="30" t="s">
        <v>38</v>
      </c>
      <c r="W557" s="30" t="s">
        <v>40</v>
      </c>
      <c r="X557" s="31">
        <f>INDEX('Saturation Data'!$I$2:$W$236,MATCH(LEFT($V$1,2)&amp;$H557&amp;$I557,'Saturation Data'!$B$2:$B$236,0),MATCH(V515,'Saturation Data'!$I$1:$V$1,0))</f>
        <v>1</v>
      </c>
      <c r="Y557" s="32">
        <f>INDEX('UEC Data'!$I$2:$W$236,MATCH(LEFT($V$1,2)&amp;$H557&amp;$I557,'UEC Data'!$B$2:$B$236,0),MATCH(V515,'UEC Data'!$I$1:$V$1,0))</f>
        <v>3.0034193810821414E-2</v>
      </c>
      <c r="Z557" s="33">
        <f t="shared" si="49"/>
        <v>3.0034193810821414E-2</v>
      </c>
      <c r="AA557" s="34">
        <f>Z557*X516</f>
        <v>1.926162345520185E-2</v>
      </c>
      <c r="AB557" s="21"/>
      <c r="AC557" s="30" t="s">
        <v>38</v>
      </c>
      <c r="AD557" s="30" t="s">
        <v>40</v>
      </c>
      <c r="AE557" s="31">
        <f>INDEX('Saturation Data'!$I$2:$W$236,MATCH(LEFT($AC$1,2)&amp;$H557&amp;$I557,'Saturation Data'!$B$2:$B$236,0),MATCH(AC515,'Saturation Data'!$I$1:$V$1,0))</f>
        <v>1</v>
      </c>
      <c r="AF557" s="32">
        <f>INDEX('UEC Data'!$I$2:$W$236,MATCH(LEFT($AC$1,2)&amp;$H557&amp;$I557,'UEC Data'!$B$2:$B$236,0),MATCH(AC515,'UEC Data'!$I$1:$V$1,0))</f>
        <v>3.7935210059533896E-2</v>
      </c>
      <c r="AG557" s="33">
        <f t="shared" si="50"/>
        <v>3.7935210059533896E-2</v>
      </c>
      <c r="AH557" s="34">
        <f>AG557*AE516</f>
        <v>9.1302437223079305E-2</v>
      </c>
      <c r="AI557" s="21"/>
    </row>
    <row r="558" spans="1:35" outlineLevel="1" x14ac:dyDescent="0.25">
      <c r="A558" s="30" t="s">
        <v>38</v>
      </c>
      <c r="B558" s="30" t="s">
        <v>41</v>
      </c>
      <c r="C558" s="31">
        <f>INDEX('Saturation Data'!$I$2:$W$236,MATCH(LEFT($A$1,2)&amp;$H558&amp;$I558,'Saturation Data'!$B$2:$B$236,0),MATCH(A515,'Saturation Data'!$I$1:$V$1,0))</f>
        <v>1</v>
      </c>
      <c r="D558" s="32">
        <f>INDEX('UEC Data'!$I$2:$W$236,MATCH(LEFT($A$1,2)&amp;$H558&amp;$I558,'UEC Data'!$B$2:$B$236,0),MATCH(A515,'UEC Data'!$I$1:$V$1,0))</f>
        <v>3.1436859608313571E-2</v>
      </c>
      <c r="E558" s="33">
        <f t="shared" si="46"/>
        <v>3.1436859608313571E-2</v>
      </c>
      <c r="F558" s="34">
        <f>E558*C516</f>
        <v>0.71155245909646614</v>
      </c>
      <c r="G558" s="21"/>
      <c r="H558" s="30" t="s">
        <v>38</v>
      </c>
      <c r="I558" s="30" t="s">
        <v>41</v>
      </c>
      <c r="J558" s="31">
        <f>INDEX('Saturation Data'!$I$2:$W$236,MATCH(LEFT($H$1,2)&amp;$H558&amp;$I558,'Saturation Data'!$B$2:$B$236,0),MATCH(H515,'Saturation Data'!$I$1:$V$1,0))</f>
        <v>1</v>
      </c>
      <c r="K558" s="32">
        <f>INDEX('UEC Data'!$I$2:$W$236,MATCH(LEFT($H$1,2)&amp;$H558&amp;$I558,'UEC Data'!$B$2:$B$236,0),MATCH(H515,'UEC Data'!$I$1:$V$1,0))</f>
        <v>0.12125645848920949</v>
      </c>
      <c r="L558" s="33">
        <f t="shared" si="47"/>
        <v>0.12125645848920949</v>
      </c>
      <c r="M558" s="34">
        <f>L558*J516</f>
        <v>0.25655001619679391</v>
      </c>
      <c r="N558" s="21"/>
      <c r="O558" s="30" t="s">
        <v>38</v>
      </c>
      <c r="P558" s="30" t="s">
        <v>41</v>
      </c>
      <c r="Q558" s="31">
        <f>INDEX('Saturation Data'!$I$2:$W$236,MATCH(LEFT($O$1,2)&amp;$H558&amp;$I558,'Saturation Data'!$B$2:$B$236,0),MATCH(O515,'Saturation Data'!$I$1:$V$1,0))</f>
        <v>1</v>
      </c>
      <c r="R558" s="32">
        <f>INDEX('UEC Data'!$I$2:$W$236,MATCH(LEFT($O$1,2)&amp;$H558&amp;$I558,'UEC Data'!$B$2:$B$236,0),MATCH(O515,'UEC Data'!$I$1:$V$1,0))</f>
        <v>2.4935873015873068E-2</v>
      </c>
      <c r="S558" s="33">
        <f t="shared" si="48"/>
        <v>2.4935873015873068E-2</v>
      </c>
      <c r="T558" s="34">
        <f>S558*Q516</f>
        <v>0.1542684836454627</v>
      </c>
      <c r="U558" s="21"/>
      <c r="V558" s="30" t="s">
        <v>38</v>
      </c>
      <c r="W558" s="30" t="s">
        <v>41</v>
      </c>
      <c r="X558" s="31">
        <f>INDEX('Saturation Data'!$I$2:$W$236,MATCH(LEFT($V$1,2)&amp;$H558&amp;$I558,'Saturation Data'!$B$2:$B$236,0),MATCH(V515,'Saturation Data'!$I$1:$V$1,0))</f>
        <v>1</v>
      </c>
      <c r="Y558" s="32">
        <f>INDEX('UEC Data'!$I$2:$W$236,MATCH(LEFT($V$1,2)&amp;$H558&amp;$I558,'UEC Data'!$B$2:$B$236,0),MATCH(V515,'UEC Data'!$I$1:$V$1,0))</f>
        <v>3.1436859608313571E-2</v>
      </c>
      <c r="Z558" s="33">
        <f t="shared" si="49"/>
        <v>3.1436859608313571E-2</v>
      </c>
      <c r="AA558" s="34">
        <f>Z558*X516</f>
        <v>2.016118548756277E-2</v>
      </c>
      <c r="AB558" s="21"/>
      <c r="AC558" s="30" t="s">
        <v>38</v>
      </c>
      <c r="AD558" s="30" t="s">
        <v>41</v>
      </c>
      <c r="AE558" s="31">
        <f>INDEX('Saturation Data'!$I$2:$W$236,MATCH(LEFT($AC$1,2)&amp;$H558&amp;$I558,'Saturation Data'!$B$2:$B$236,0),MATCH(AC515,'Saturation Data'!$I$1:$V$1,0))</f>
        <v>1</v>
      </c>
      <c r="AF558" s="32">
        <f>INDEX('UEC Data'!$I$2:$W$236,MATCH(LEFT($AC$1,2)&amp;$H558&amp;$I558,'UEC Data'!$B$2:$B$236,0),MATCH(AC515,'UEC Data'!$I$1:$V$1,0))</f>
        <v>2.3096468283658949E-2</v>
      </c>
      <c r="AG558" s="33">
        <f t="shared" si="50"/>
        <v>2.3096468283658949E-2</v>
      </c>
      <c r="AH558" s="34">
        <f>AG558*AE516</f>
        <v>5.5588563823271563E-2</v>
      </c>
      <c r="AI558" s="21"/>
    </row>
    <row r="559" spans="1:35" outlineLevel="1" x14ac:dyDescent="0.25">
      <c r="A559" s="30" t="s">
        <v>38</v>
      </c>
      <c r="B559" s="30" t="s">
        <v>42</v>
      </c>
      <c r="C559" s="31">
        <f>INDEX('Saturation Data'!$I$2:$W$236,MATCH(LEFT($A$1,2)&amp;$H559&amp;$I559,'Saturation Data'!$B$2:$B$236,0),MATCH(A515,'Saturation Data'!$I$1:$V$1,0))</f>
        <v>1</v>
      </c>
      <c r="D559" s="32">
        <f>INDEX('UEC Data'!$I$2:$W$236,MATCH(LEFT($A$1,2)&amp;$H559&amp;$I559,'UEC Data'!$B$2:$B$236,0),MATCH(A515,'UEC Data'!$I$1:$V$1,0))</f>
        <v>6.9785090456986668E-4</v>
      </c>
      <c r="E559" s="33">
        <f t="shared" si="46"/>
        <v>6.9785090456986668E-4</v>
      </c>
      <c r="F559" s="34">
        <f>E559*C516</f>
        <v>1.5795392205717199E-2</v>
      </c>
      <c r="G559" s="21"/>
      <c r="H559" s="30" t="s">
        <v>38</v>
      </c>
      <c r="I559" s="30" t="s">
        <v>42</v>
      </c>
      <c r="J559" s="31">
        <f>INDEX('Saturation Data'!$I$2:$W$236,MATCH(LEFT($H$1,2)&amp;$H559&amp;$I559,'Saturation Data'!$B$2:$B$236,0),MATCH(H515,'Saturation Data'!$I$1:$V$1,0))</f>
        <v>1</v>
      </c>
      <c r="K559" s="32">
        <f>INDEX('UEC Data'!$I$2:$W$236,MATCH(LEFT($H$1,2)&amp;$H559&amp;$I559,'UEC Data'!$B$2:$B$236,0),MATCH(H515,'UEC Data'!$I$1:$V$1,0))</f>
        <v>3.0513364086752958E-3</v>
      </c>
      <c r="L559" s="33">
        <f t="shared" si="47"/>
        <v>3.0513364086752958E-3</v>
      </c>
      <c r="M559" s="34">
        <f>L559*J516</f>
        <v>6.4559068838149908E-3</v>
      </c>
      <c r="N559" s="21"/>
      <c r="O559" s="30" t="s">
        <v>38</v>
      </c>
      <c r="P559" s="30" t="s">
        <v>42</v>
      </c>
      <c r="Q559" s="31">
        <f>INDEX('Saturation Data'!$I$2:$W$236,MATCH(LEFT($O$1,2)&amp;$H559&amp;$I559,'Saturation Data'!$B$2:$B$236,0),MATCH(O515,'Saturation Data'!$I$1:$V$1,0))</f>
        <v>1</v>
      </c>
      <c r="R559" s="32">
        <f>INDEX('UEC Data'!$I$2:$W$236,MATCH(LEFT($O$1,2)&amp;$H559&amp;$I559,'UEC Data'!$B$2:$B$236,0),MATCH(O515,'UEC Data'!$I$1:$V$1,0))</f>
        <v>4.8849563319890666E-3</v>
      </c>
      <c r="S559" s="33">
        <f t="shared" si="48"/>
        <v>4.8849563319890666E-3</v>
      </c>
      <c r="T559" s="34">
        <f>S559*Q516</f>
        <v>3.0221312304989277E-2</v>
      </c>
      <c r="U559" s="21"/>
      <c r="V559" s="30" t="s">
        <v>38</v>
      </c>
      <c r="W559" s="30" t="s">
        <v>42</v>
      </c>
      <c r="X559" s="31">
        <f>INDEX('Saturation Data'!$I$2:$W$236,MATCH(LEFT($V$1,2)&amp;$H559&amp;$I559,'Saturation Data'!$B$2:$B$236,0),MATCH(V515,'Saturation Data'!$I$1:$V$1,0))</f>
        <v>1</v>
      </c>
      <c r="Y559" s="32">
        <f>INDEX('UEC Data'!$I$2:$W$236,MATCH(LEFT($V$1,2)&amp;$H559&amp;$I559,'UEC Data'!$B$2:$B$236,0),MATCH(V515,'UEC Data'!$I$1:$V$1,0))</f>
        <v>5.9806193610035798E-3</v>
      </c>
      <c r="Z559" s="33">
        <f t="shared" si="49"/>
        <v>5.9806193610035798E-3</v>
      </c>
      <c r="AA559" s="34">
        <f>Z559*X516</f>
        <v>3.8355095823825714E-3</v>
      </c>
      <c r="AB559" s="21"/>
      <c r="AC559" s="30" t="s">
        <v>38</v>
      </c>
      <c r="AD559" s="30" t="s">
        <v>42</v>
      </c>
      <c r="AE559" s="31">
        <f>INDEX('Saturation Data'!$I$2:$W$236,MATCH(LEFT($AC$1,2)&amp;$H559&amp;$I559,'Saturation Data'!$B$2:$B$236,0),MATCH(AC515,'Saturation Data'!$I$1:$V$1,0))</f>
        <v>1</v>
      </c>
      <c r="AF559" s="32">
        <f>INDEX('UEC Data'!$I$2:$W$236,MATCH(LEFT($AC$1,2)&amp;$H559&amp;$I559,'UEC Data'!$B$2:$B$236,0),MATCH(AC515,'UEC Data'!$I$1:$V$1,0))</f>
        <v>5.9602163992344744E-3</v>
      </c>
      <c r="AG559" s="33">
        <f t="shared" si="50"/>
        <v>5.9602163992344744E-3</v>
      </c>
      <c r="AH559" s="34">
        <f>AG559*AE516</f>
        <v>1.4345044689961041E-2</v>
      </c>
      <c r="AI559" s="21"/>
    </row>
    <row r="560" spans="1:35" outlineLevel="1" x14ac:dyDescent="0.25">
      <c r="A560" s="30" t="s">
        <v>38</v>
      </c>
      <c r="B560" s="30" t="s">
        <v>43</v>
      </c>
      <c r="C560" s="31">
        <f>INDEX('Saturation Data'!$I$2:$W$236,MATCH(LEFT($A$1,2)&amp;$H560&amp;$I560,'Saturation Data'!$B$2:$B$236,0),MATCH(A515,'Saturation Data'!$I$1:$V$1,0))</f>
        <v>1</v>
      </c>
      <c r="D560" s="32">
        <f>INDEX('UEC Data'!$I$2:$W$236,MATCH(LEFT($A$1,2)&amp;$H560&amp;$I560,'UEC Data'!$B$2:$B$236,0),MATCH(A515,'UEC Data'!$I$1:$V$1,0))</f>
        <v>1.0909444444444465E-2</v>
      </c>
      <c r="E560" s="33">
        <f t="shared" si="46"/>
        <v>1.0909444444444465E-2</v>
      </c>
      <c r="F560" s="34">
        <f>E560*C516</f>
        <v>0.2469280366594851</v>
      </c>
      <c r="G560" s="21"/>
      <c r="H560" s="30" t="s">
        <v>38</v>
      </c>
      <c r="I560" s="30" t="s">
        <v>43</v>
      </c>
      <c r="J560" s="31">
        <f>INDEX('Saturation Data'!$I$2:$W$236,MATCH(LEFT($H$1,2)&amp;$H560&amp;$I560,'Saturation Data'!$B$2:$B$236,0),MATCH(H515,'Saturation Data'!$I$1:$V$1,0))</f>
        <v>1</v>
      </c>
      <c r="K560" s="32">
        <f>INDEX('UEC Data'!$I$2:$W$236,MATCH(LEFT($H$1,2)&amp;$H560&amp;$I560,'UEC Data'!$B$2:$B$236,0),MATCH(H515,'UEC Data'!$I$1:$V$1,0))</f>
        <v>2.8625364431486937E-2</v>
      </c>
      <c r="L560" s="33">
        <f t="shared" si="47"/>
        <v>2.8625364431486937E-2</v>
      </c>
      <c r="M560" s="34">
        <f>L560*J516</f>
        <v>6.0564507656230324E-2</v>
      </c>
      <c r="N560" s="21"/>
      <c r="O560" s="30" t="s">
        <v>38</v>
      </c>
      <c r="P560" s="30" t="s">
        <v>43</v>
      </c>
      <c r="Q560" s="31">
        <f>INDEX('Saturation Data'!$I$2:$W$236,MATCH(LEFT($O$1,2)&amp;$H560&amp;$I560,'Saturation Data'!$B$2:$B$236,0),MATCH(O515,'Saturation Data'!$I$1:$V$1,0))</f>
        <v>1</v>
      </c>
      <c r="R560" s="32">
        <f>INDEX('UEC Data'!$I$2:$W$236,MATCH(LEFT($O$1,2)&amp;$H560&amp;$I560,'UEC Data'!$B$2:$B$236,0),MATCH(O515,'UEC Data'!$I$1:$V$1,0))</f>
        <v>4.6754761904762E-2</v>
      </c>
      <c r="S560" s="33">
        <f t="shared" si="48"/>
        <v>4.6754761904762E-2</v>
      </c>
      <c r="T560" s="34">
        <f>S560*Q516</f>
        <v>0.28925340683524253</v>
      </c>
      <c r="U560" s="21"/>
      <c r="V560" s="30" t="s">
        <v>38</v>
      </c>
      <c r="W560" s="30" t="s">
        <v>43</v>
      </c>
      <c r="X560" s="31">
        <f>INDEX('Saturation Data'!$I$2:$W$236,MATCH(LEFT($V$1,2)&amp;$H560&amp;$I560,'Saturation Data'!$B$2:$B$236,0),MATCH(V515,'Saturation Data'!$I$1:$V$1,0))</f>
        <v>1</v>
      </c>
      <c r="Y560" s="32">
        <f>INDEX('UEC Data'!$I$2:$W$236,MATCH(LEFT($V$1,2)&amp;$H560&amp;$I560,'UEC Data'!$B$2:$B$236,0),MATCH(V515,'UEC Data'!$I$1:$V$1,0))</f>
        <v>5.1430238095238195E-2</v>
      </c>
      <c r="Z560" s="33">
        <f t="shared" si="49"/>
        <v>5.1430238095238195E-2</v>
      </c>
      <c r="AA560" s="34">
        <f>Z560*X516</f>
        <v>3.2983401740083622E-2</v>
      </c>
      <c r="AB560" s="21"/>
      <c r="AC560" s="30" t="s">
        <v>38</v>
      </c>
      <c r="AD560" s="30" t="s">
        <v>43</v>
      </c>
      <c r="AE560" s="31">
        <f>INDEX('Saturation Data'!$I$2:$W$236,MATCH(LEFT($AC$1,2)&amp;$H560&amp;$I560,'Saturation Data'!$B$2:$B$236,0),MATCH(AC515,'Saturation Data'!$I$1:$V$1,0))</f>
        <v>1</v>
      </c>
      <c r="AF560" s="32">
        <f>INDEX('UEC Data'!$I$2:$W$236,MATCH(LEFT($AC$1,2)&amp;$H560&amp;$I560,'UEC Data'!$B$2:$B$236,0),MATCH(AC515,'UEC Data'!$I$1:$V$1,0))</f>
        <v>5.4101938775510304E-2</v>
      </c>
      <c r="AG560" s="33">
        <f t="shared" si="50"/>
        <v>5.4101938775510304E-2</v>
      </c>
      <c r="AH560" s="34">
        <f>AG560*AE516</f>
        <v>0.13021250866795916</v>
      </c>
      <c r="AI560" s="21"/>
    </row>
    <row r="561" spans="1:35" outlineLevel="1" x14ac:dyDescent="0.25">
      <c r="A561" s="30" t="s">
        <v>38</v>
      </c>
      <c r="B561" s="30" t="s">
        <v>44</v>
      </c>
      <c r="C561" s="31">
        <f>INDEX('Saturation Data'!$I$2:$W$236,MATCH(LEFT($A$1,2)&amp;$H561&amp;$I561,'Saturation Data'!$B$2:$B$236,0),MATCH(A515,'Saturation Data'!$I$1:$V$1,0))</f>
        <v>0.57999999999999996</v>
      </c>
      <c r="D561" s="32">
        <f>INDEX('UEC Data'!$I$2:$W$236,MATCH(LEFT($A$1,2)&amp;$H561&amp;$I561,'UEC Data'!$B$2:$B$236,0),MATCH(A515,'UEC Data'!$I$1:$V$1,0))</f>
        <v>1.8995669730264887E-2</v>
      </c>
      <c r="E561" s="33">
        <f t="shared" si="46"/>
        <v>1.1017488443553634E-2</v>
      </c>
      <c r="F561" s="34">
        <f>E561*C516</f>
        <v>0.24937354089287916</v>
      </c>
      <c r="G561" s="21"/>
      <c r="H561" s="30" t="s">
        <v>38</v>
      </c>
      <c r="I561" s="30" t="s">
        <v>44</v>
      </c>
      <c r="J561" s="31">
        <f>INDEX('Saturation Data'!$I$2:$W$236,MATCH(LEFT($H$1,2)&amp;$H561&amp;$I561,'Saturation Data'!$B$2:$B$236,0),MATCH(H515,'Saturation Data'!$I$1:$V$1,0))</f>
        <v>0.57999999999999996</v>
      </c>
      <c r="K561" s="32">
        <f>INDEX('UEC Data'!$I$2:$W$236,MATCH(LEFT($H$1,2)&amp;$H561&amp;$I561,'UEC Data'!$B$2:$B$236,0),MATCH(H515,'UEC Data'!$I$1:$V$1,0))</f>
        <v>4.9842865181453068E-2</v>
      </c>
      <c r="L561" s="33">
        <f t="shared" si="47"/>
        <v>2.8908861805242776E-2</v>
      </c>
      <c r="M561" s="34">
        <f>L561*J516</f>
        <v>6.1164321115529739E-2</v>
      </c>
      <c r="N561" s="21"/>
      <c r="O561" s="30" t="s">
        <v>38</v>
      </c>
      <c r="P561" s="30" t="s">
        <v>44</v>
      </c>
      <c r="Q561" s="31">
        <f>INDEX('Saturation Data'!$I$2:$W$236,MATCH(LEFT($O$1,2)&amp;$H561&amp;$I561,'Saturation Data'!$B$2:$B$236,0),MATCH(O515,'Saturation Data'!$I$1:$V$1,0))</f>
        <v>0.57999999999999996</v>
      </c>
      <c r="R561" s="32">
        <f>INDEX('UEC Data'!$I$2:$W$236,MATCH(LEFT($O$1,2)&amp;$H561&amp;$I561,'UEC Data'!$B$2:$B$236,0),MATCH(O515,'UEC Data'!$I$1:$V$1,0))</f>
        <v>8.1410013129706665E-2</v>
      </c>
      <c r="S561" s="33">
        <f t="shared" si="48"/>
        <v>4.7217807615229861E-2</v>
      </c>
      <c r="T561" s="34">
        <f>S561*Q516</f>
        <v>0.29211808935776507</v>
      </c>
      <c r="U561" s="21"/>
      <c r="V561" s="30" t="s">
        <v>38</v>
      </c>
      <c r="W561" s="30" t="s">
        <v>44</v>
      </c>
      <c r="X561" s="31">
        <f>INDEX('Saturation Data'!$I$2:$W$236,MATCH(LEFT($V$1,2)&amp;$H561&amp;$I561,'Saturation Data'!$B$2:$B$236,0),MATCH(V515,'Saturation Data'!$I$1:$V$1,0))</f>
        <v>0.57999999999999996</v>
      </c>
      <c r="Y561" s="32">
        <f>INDEX('UEC Data'!$I$2:$W$236,MATCH(LEFT($V$1,2)&amp;$H561&amp;$I561,'UEC Data'!$B$2:$B$236,0),MATCH(V515,'UEC Data'!$I$1:$V$1,0))</f>
        <v>8.9551014442677324E-2</v>
      </c>
      <c r="Z561" s="33">
        <f t="shared" si="49"/>
        <v>5.1939588376752846E-2</v>
      </c>
      <c r="AA561" s="34">
        <f>Z561*X516</f>
        <v>3.3310059861527894E-2</v>
      </c>
      <c r="AB561" s="21"/>
      <c r="AC561" s="30" t="s">
        <v>38</v>
      </c>
      <c r="AD561" s="30" t="s">
        <v>44</v>
      </c>
      <c r="AE561" s="31">
        <f>INDEX('Saturation Data'!$I$2:$W$236,MATCH(LEFT($AC$1,2)&amp;$H561&amp;$I561,'Saturation Data'!$B$2:$B$236,0),MATCH(AC515,'Saturation Data'!$I$1:$V$1,0))</f>
        <v>0.57999999999999996</v>
      </c>
      <c r="AF561" s="32">
        <f>INDEX('UEC Data'!$I$2:$W$236,MATCH(LEFT($AC$1,2)&amp;$H561&amp;$I561,'UEC Data'!$B$2:$B$236,0),MATCH(AC515,'UEC Data'!$I$1:$V$1,0))</f>
        <v>9.4203015192946285E-2</v>
      </c>
      <c r="AG561" s="33">
        <f t="shared" si="50"/>
        <v>5.4637748811908839E-2</v>
      </c>
      <c r="AH561" s="34">
        <f>AG561*AE516</f>
        <v>0.13150209589141199</v>
      </c>
      <c r="AI561" s="21"/>
    </row>
    <row r="562" spans="1:35" outlineLevel="1" x14ac:dyDescent="0.25">
      <c r="A562" s="30" t="s">
        <v>45</v>
      </c>
      <c r="B562" s="30" t="s">
        <v>46</v>
      </c>
      <c r="C562" s="31">
        <f>INDEX('Saturation Data'!$I$2:$W$236,MATCH(LEFT($A$1,2)&amp;$H562&amp;$I562,'Saturation Data'!$B$2:$B$236,0),MATCH(A515,'Saturation Data'!$I$1:$V$1,0))</f>
        <v>0.91274673866983413</v>
      </c>
      <c r="D562" s="32">
        <f>INDEX('UEC Data'!$I$2:$W$236,MATCH(LEFT($A$1,2)&amp;$H562&amp;$I562,'UEC Data'!$B$2:$B$236,0),MATCH(A515,'UEC Data'!$I$1:$V$1,0))</f>
        <v>0.28193333333333337</v>
      </c>
      <c r="E562" s="33">
        <f t="shared" si="46"/>
        <v>0.25733373052231528</v>
      </c>
      <c r="F562" s="34">
        <f>E562*C516</f>
        <v>5.824578251232122</v>
      </c>
      <c r="G562" s="21"/>
      <c r="H562" s="30" t="s">
        <v>45</v>
      </c>
      <c r="I562" s="30" t="s">
        <v>46</v>
      </c>
      <c r="J562" s="31">
        <f>INDEX('Saturation Data'!$I$2:$W$236,MATCH(LEFT($H$1,2)&amp;$H562&amp;$I562,'Saturation Data'!$B$2:$B$236,0),MATCH(H515,'Saturation Data'!$I$1:$V$1,0))</f>
        <v>0.91274673866983413</v>
      </c>
      <c r="K562" s="32">
        <f>INDEX('UEC Data'!$I$2:$W$236,MATCH(LEFT($H$1,2)&amp;$H562&amp;$I562,'UEC Data'!$B$2:$B$236,0),MATCH(H515,'UEC Data'!$I$1:$V$1,0))</f>
        <v>0.51783673469387759</v>
      </c>
      <c r="L562" s="33">
        <f t="shared" si="47"/>
        <v>0.47265379075527292</v>
      </c>
      <c r="M562" s="34">
        <f>L562*J516</f>
        <v>1.0000237445870324</v>
      </c>
      <c r="N562" s="21"/>
      <c r="O562" s="30" t="s">
        <v>45</v>
      </c>
      <c r="P562" s="30" t="s">
        <v>46</v>
      </c>
      <c r="Q562" s="31">
        <f>INDEX('Saturation Data'!$I$2:$W$236,MATCH(LEFT($O$1,2)&amp;$H562&amp;$I562,'Saturation Data'!$B$2:$B$236,0),MATCH(O515,'Saturation Data'!$I$1:$V$1,0))</f>
        <v>0.91274673866983413</v>
      </c>
      <c r="R562" s="32">
        <f>INDEX('UEC Data'!$I$2:$W$236,MATCH(LEFT($O$1,2)&amp;$H562&amp;$I562,'UEC Data'!$B$2:$B$236,0),MATCH(O515,'UEC Data'!$I$1:$V$1,0))</f>
        <v>0.28193333333333337</v>
      </c>
      <c r="S562" s="33">
        <f t="shared" si="48"/>
        <v>0.25733373052231528</v>
      </c>
      <c r="T562" s="34">
        <f>S562*Q516</f>
        <v>1.5920230413925116</v>
      </c>
      <c r="U562" s="21"/>
      <c r="V562" s="30" t="s">
        <v>45</v>
      </c>
      <c r="W562" s="30" t="s">
        <v>46</v>
      </c>
      <c r="X562" s="31">
        <f>INDEX('Saturation Data'!$I$2:$W$236,MATCH(LEFT($V$1,2)&amp;$H562&amp;$I562,'Saturation Data'!$B$2:$B$236,0),MATCH(V515,'Saturation Data'!$I$1:$V$1,0))</f>
        <v>0.91274673866983413</v>
      </c>
      <c r="Y562" s="32">
        <f>INDEX('UEC Data'!$I$2:$W$236,MATCH(LEFT($V$1,2)&amp;$H562&amp;$I562,'UEC Data'!$B$2:$B$236,0),MATCH(V515,'UEC Data'!$I$1:$V$1,0))</f>
        <v>0.56386666666666674</v>
      </c>
      <c r="Z562" s="33">
        <f t="shared" si="49"/>
        <v>0.51466746104463057</v>
      </c>
      <c r="AA562" s="34">
        <f>Z562*X516</f>
        <v>0.33006815171162129</v>
      </c>
      <c r="AB562" s="21"/>
      <c r="AC562" s="30" t="s">
        <v>45</v>
      </c>
      <c r="AD562" s="30" t="s">
        <v>46</v>
      </c>
      <c r="AE562" s="31">
        <f>INDEX('Saturation Data'!$I$2:$W$236,MATCH(LEFT($AC$1,2)&amp;$H562&amp;$I562,'Saturation Data'!$B$2:$B$236,0),MATCH(AC515,'Saturation Data'!$I$1:$V$1,0))</f>
        <v>0.91274673866983413</v>
      </c>
      <c r="AF562" s="32">
        <f>INDEX('UEC Data'!$I$2:$W$236,MATCH(LEFT($AC$1,2)&amp;$H562&amp;$I562,'UEC Data'!$B$2:$B$236,0),MATCH(AC515,'UEC Data'!$I$1:$V$1,0))</f>
        <v>0.25891836734693879</v>
      </c>
      <c r="AG562" s="33">
        <f t="shared" si="50"/>
        <v>0.23632689537763646</v>
      </c>
      <c r="AH562" s="34">
        <f>AG562*AE516</f>
        <v>0.56879140765213942</v>
      </c>
      <c r="AI562" s="21"/>
    </row>
    <row r="563" spans="1:35" outlineLevel="1" x14ac:dyDescent="0.25">
      <c r="A563" s="30" t="s">
        <v>45</v>
      </c>
      <c r="B563" s="30" t="s">
        <v>47</v>
      </c>
      <c r="C563" s="31">
        <f>INDEX('Saturation Data'!$I$2:$W$236,MATCH(LEFT($A$1,2)&amp;$H563&amp;$I563,'Saturation Data'!$B$2:$B$236,0),MATCH(A515,'Saturation Data'!$I$1:$V$1,0))</f>
        <v>0.76</v>
      </c>
      <c r="D563" s="32">
        <f>INDEX('UEC Data'!$I$2:$W$236,MATCH(LEFT($A$1,2)&amp;$H563&amp;$I563,'UEC Data'!$B$2:$B$236,0),MATCH(A515,'UEC Data'!$I$1:$V$1,0))</f>
        <v>8.8910335856129327E-2</v>
      </c>
      <c r="E563" s="33">
        <f t="shared" si="46"/>
        <v>6.7571855250658286E-2</v>
      </c>
      <c r="F563" s="34">
        <f>E563*C516</f>
        <v>1.5294441101426435</v>
      </c>
      <c r="G563" s="21"/>
      <c r="H563" s="30" t="s">
        <v>45</v>
      </c>
      <c r="I563" s="30" t="s">
        <v>47</v>
      </c>
      <c r="J563" s="31">
        <f>INDEX('Saturation Data'!$I$2:$W$236,MATCH(LEFT($H$1,2)&amp;$H563&amp;$I563,'Saturation Data'!$B$2:$B$236,0),MATCH(H515,'Saturation Data'!$I$1:$V$1,0))</f>
        <v>0.76</v>
      </c>
      <c r="K563" s="32">
        <f>INDEX('UEC Data'!$I$2:$W$236,MATCH(LEFT($H$1,2)&amp;$H563&amp;$I563,'UEC Data'!$B$2:$B$236,0),MATCH(H515,'UEC Data'!$I$1:$V$1,0))</f>
        <v>5.4434899503752653E-2</v>
      </c>
      <c r="L563" s="33">
        <f t="shared" si="47"/>
        <v>4.1370523622852019E-2</v>
      </c>
      <c r="M563" s="34">
        <f>L563*J516</f>
        <v>8.7530253132512753E-2</v>
      </c>
      <c r="N563" s="21"/>
      <c r="O563" s="30" t="s">
        <v>45</v>
      </c>
      <c r="P563" s="30" t="s">
        <v>47</v>
      </c>
      <c r="Q563" s="31">
        <f>INDEX('Saturation Data'!$I$2:$W$236,MATCH(LEFT($O$1,2)&amp;$H563&amp;$I563,'Saturation Data'!$B$2:$B$236,0),MATCH(O515,'Saturation Data'!$I$1:$V$1,0))</f>
        <v>0.76</v>
      </c>
      <c r="R563" s="32">
        <f>INDEX('UEC Data'!$I$2:$W$236,MATCH(LEFT($O$1,2)&amp;$H563&amp;$I563,'UEC Data'!$B$2:$B$236,0),MATCH(O515,'UEC Data'!$I$1:$V$1,0))</f>
        <v>8.8910335856129327E-2</v>
      </c>
      <c r="S563" s="33">
        <f t="shared" si="48"/>
        <v>6.7571855250658286E-2</v>
      </c>
      <c r="T563" s="34">
        <f>S563*Q516</f>
        <v>0.4180406132159144</v>
      </c>
      <c r="U563" s="21"/>
      <c r="V563" s="30" t="s">
        <v>45</v>
      </c>
      <c r="W563" s="30" t="s">
        <v>47</v>
      </c>
      <c r="X563" s="31">
        <f>INDEX('Saturation Data'!$I$2:$W$236,MATCH(LEFT($V$1,2)&amp;$H563&amp;$I563,'Saturation Data'!$B$2:$B$236,0),MATCH(V515,'Saturation Data'!$I$1:$V$1,0))</f>
        <v>0.76</v>
      </c>
      <c r="Y563" s="32">
        <f>INDEX('UEC Data'!$I$2:$W$236,MATCH(LEFT($V$1,2)&amp;$H563&amp;$I563,'UEC Data'!$B$2:$B$236,0),MATCH(V515,'UEC Data'!$I$1:$V$1,0))</f>
        <v>0.17080000000000001</v>
      </c>
      <c r="Z563" s="33">
        <f t="shared" si="49"/>
        <v>0.12980800000000001</v>
      </c>
      <c r="AA563" s="34">
        <f>Z563*X516</f>
        <v>8.3248874040759882E-2</v>
      </c>
      <c r="AB563" s="21"/>
      <c r="AC563" s="30" t="s">
        <v>45</v>
      </c>
      <c r="AD563" s="30" t="s">
        <v>47</v>
      </c>
      <c r="AE563" s="31">
        <f>INDEX('Saturation Data'!$I$2:$W$236,MATCH(LEFT($AC$1,2)&amp;$H563&amp;$I563,'Saturation Data'!$B$2:$B$236,0),MATCH(AC515,'Saturation Data'!$I$1:$V$1,0))</f>
        <v>0.76</v>
      </c>
      <c r="AF563" s="32">
        <f>INDEX('UEC Data'!$I$2:$W$236,MATCH(LEFT($AC$1,2)&amp;$H563&amp;$I563,'UEC Data'!$B$2:$B$236,0),MATCH(AC515,'UEC Data'!$I$1:$V$1,0))</f>
        <v>5.4434899503752653E-2</v>
      </c>
      <c r="AG563" s="33">
        <f t="shared" si="50"/>
        <v>4.1370523622852019E-2</v>
      </c>
      <c r="AH563" s="34">
        <f>AG563*AE516</f>
        <v>9.9570547521248554E-2</v>
      </c>
      <c r="AI563" s="21"/>
    </row>
    <row r="564" spans="1:35" outlineLevel="1" x14ac:dyDescent="0.25">
      <c r="A564" s="30" t="s">
        <v>45</v>
      </c>
      <c r="B564" s="30" t="s">
        <v>48</v>
      </c>
      <c r="C564" s="31">
        <f>INDEX('Saturation Data'!$I$2:$W$236,MATCH(LEFT($A$1,2)&amp;$H564&amp;$I564,'Saturation Data'!$B$2:$B$236,0),MATCH(A515,'Saturation Data'!$I$1:$V$1,0))</f>
        <v>0.27</v>
      </c>
      <c r="D564" s="32">
        <f>INDEX('UEC Data'!$I$2:$W$236,MATCH(LEFT($A$1,2)&amp;$H564&amp;$I564,'UEC Data'!$B$2:$B$236,0),MATCH(A515,'UEC Data'!$I$1:$V$1,0))</f>
        <v>0.63429411764706001</v>
      </c>
      <c r="E564" s="33">
        <f t="shared" si="46"/>
        <v>0.17125941176470622</v>
      </c>
      <c r="F564" s="34">
        <f>E564*C516</f>
        <v>3.8763431558655026</v>
      </c>
      <c r="G564" s="21"/>
      <c r="H564" s="30" t="s">
        <v>45</v>
      </c>
      <c r="I564" s="30" t="s">
        <v>48</v>
      </c>
      <c r="J564" s="31">
        <f>INDEX('Saturation Data'!$I$2:$W$236,MATCH(LEFT($H$1,2)&amp;$H564&amp;$I564,'Saturation Data'!$B$2:$B$236,0),MATCH(H515,'Saturation Data'!$I$1:$V$1,0))</f>
        <v>0.27</v>
      </c>
      <c r="K564" s="32">
        <f>INDEX('UEC Data'!$I$2:$W$236,MATCH(LEFT($H$1,2)&amp;$H564&amp;$I564,'UEC Data'!$B$2:$B$236,0),MATCH(H515,'UEC Data'!$I$1:$V$1,0))</f>
        <v>0.38834333733493465</v>
      </c>
      <c r="L564" s="33">
        <f t="shared" si="47"/>
        <v>0.10485270108043236</v>
      </c>
      <c r="M564" s="34">
        <f>L564*J516</f>
        <v>0.22184354133067741</v>
      </c>
      <c r="N564" s="21"/>
      <c r="O564" s="30" t="s">
        <v>45</v>
      </c>
      <c r="P564" s="30" t="s">
        <v>48</v>
      </c>
      <c r="Q564" s="31">
        <f>INDEX('Saturation Data'!$I$2:$W$236,MATCH(LEFT($O$1,2)&amp;$H564&amp;$I564,'Saturation Data'!$B$2:$B$236,0),MATCH(O515,'Saturation Data'!$I$1:$V$1,0))</f>
        <v>0.27</v>
      </c>
      <c r="R564" s="32">
        <f>INDEX('UEC Data'!$I$2:$W$236,MATCH(LEFT($O$1,2)&amp;$H564&amp;$I564,'UEC Data'!$B$2:$B$236,0),MATCH(O515,'UEC Data'!$I$1:$V$1,0))</f>
        <v>0.63429411764706001</v>
      </c>
      <c r="S564" s="33">
        <f t="shared" si="48"/>
        <v>0.17125941176470622</v>
      </c>
      <c r="T564" s="34">
        <f>S564*Q516</f>
        <v>1.0595149304031741</v>
      </c>
      <c r="U564" s="21"/>
      <c r="V564" s="30" t="s">
        <v>45</v>
      </c>
      <c r="W564" s="30" t="s">
        <v>48</v>
      </c>
      <c r="X564" s="31">
        <f>INDEX('Saturation Data'!$I$2:$W$236,MATCH(LEFT($V$1,2)&amp;$H564&amp;$I564,'Saturation Data'!$B$2:$B$236,0),MATCH(V515,'Saturation Data'!$I$1:$V$1,0))</f>
        <v>0.27</v>
      </c>
      <c r="Y564" s="32">
        <f>INDEX('UEC Data'!$I$2:$W$236,MATCH(LEFT($V$1,2)&amp;$H564&amp;$I564,'UEC Data'!$B$2:$B$236,0),MATCH(V515,'UEC Data'!$I$1:$V$1,0))</f>
        <v>0.22138191111111111</v>
      </c>
      <c r="Z564" s="33">
        <f t="shared" si="49"/>
        <v>5.9773116000000001E-2</v>
      </c>
      <c r="AA564" s="34">
        <f>Z564*X516</f>
        <v>3.8333882387123513E-2</v>
      </c>
      <c r="AB564" s="21"/>
      <c r="AC564" s="30" t="s">
        <v>45</v>
      </c>
      <c r="AD564" s="30" t="s">
        <v>48</v>
      </c>
      <c r="AE564" s="31">
        <f>INDEX('Saturation Data'!$I$2:$W$236,MATCH(LEFT($AC$1,2)&amp;$H564&amp;$I564,'Saturation Data'!$B$2:$B$236,0),MATCH(AC515,'Saturation Data'!$I$1:$V$1,0))</f>
        <v>0.27</v>
      </c>
      <c r="AF564" s="32">
        <f>INDEX('UEC Data'!$I$2:$W$236,MATCH(LEFT($AC$1,2)&amp;$H564&amp;$I564,'UEC Data'!$B$2:$B$236,0),MATCH(AC515,'UEC Data'!$I$1:$V$1,0))</f>
        <v>0.38834333733493465</v>
      </c>
      <c r="AG564" s="33">
        <f t="shared" si="50"/>
        <v>0.10485270108043236</v>
      </c>
      <c r="AH564" s="34">
        <f>AG564*AE516</f>
        <v>0.25235940813409324</v>
      </c>
      <c r="AI564" s="21"/>
    </row>
    <row r="565" spans="1:35" outlineLevel="1" x14ac:dyDescent="0.25">
      <c r="A565" s="30" t="s">
        <v>45</v>
      </c>
      <c r="B565" s="30" t="s">
        <v>49</v>
      </c>
      <c r="C565" s="31">
        <f>INDEX('Saturation Data'!$I$2:$W$236,MATCH(LEFT($A$1,2)&amp;$H565&amp;$I565,'Saturation Data'!$B$2:$B$236,0),MATCH(A515,'Saturation Data'!$I$1:$V$1,0))</f>
        <v>0.67</v>
      </c>
      <c r="D565" s="32">
        <f>INDEX('UEC Data'!$I$2:$W$236,MATCH(LEFT($A$1,2)&amp;$H565&amp;$I565,'UEC Data'!$B$2:$B$236,0),MATCH(A515,'UEC Data'!$I$1:$V$1,0))</f>
        <v>1.6416E-2</v>
      </c>
      <c r="E565" s="33">
        <f t="shared" si="46"/>
        <v>1.099872E-2</v>
      </c>
      <c r="F565" s="34">
        <f>E565*C516</f>
        <v>0.24894872962577444</v>
      </c>
      <c r="G565" s="21"/>
      <c r="H565" s="30" t="s">
        <v>45</v>
      </c>
      <c r="I565" s="30" t="s">
        <v>49</v>
      </c>
      <c r="J565" s="31">
        <f>INDEX('Saturation Data'!$I$2:$W$236,MATCH(LEFT($H$1,2)&amp;$H565&amp;$I565,'Saturation Data'!$B$2:$B$236,0),MATCH(H515,'Saturation Data'!$I$1:$V$1,0))</f>
        <v>0.67</v>
      </c>
      <c r="K565" s="32">
        <f>INDEX('UEC Data'!$I$2:$W$236,MATCH(LEFT($H$1,2)&amp;$H565&amp;$I565,'UEC Data'!$B$2:$B$236,0),MATCH(H515,'UEC Data'!$I$1:$V$1,0))</f>
        <v>3.0151836734693877E-3</v>
      </c>
      <c r="L565" s="33">
        <f t="shared" si="47"/>
        <v>2.02017306122449E-3</v>
      </c>
      <c r="M565" s="34">
        <f>L565*J516</f>
        <v>4.2742088795508617E-3</v>
      </c>
      <c r="N565" s="21"/>
      <c r="O565" s="30" t="s">
        <v>45</v>
      </c>
      <c r="P565" s="30" t="s">
        <v>49</v>
      </c>
      <c r="Q565" s="31">
        <f>INDEX('Saturation Data'!$I$2:$W$236,MATCH(LEFT($O$1,2)&amp;$H565&amp;$I565,'Saturation Data'!$B$2:$B$236,0),MATCH(O515,'Saturation Data'!$I$1:$V$1,0))</f>
        <v>0.67</v>
      </c>
      <c r="R565" s="32">
        <f>INDEX('UEC Data'!$I$2:$W$236,MATCH(LEFT($O$1,2)&amp;$H565&amp;$I565,'UEC Data'!$B$2:$B$236,0),MATCH(O515,'UEC Data'!$I$1:$V$1,0))</f>
        <v>4.9248E-3</v>
      </c>
      <c r="S565" s="33">
        <f t="shared" si="48"/>
        <v>3.299616E-3</v>
      </c>
      <c r="T565" s="34">
        <f>S565*Q516</f>
        <v>2.0413432351387227E-2</v>
      </c>
      <c r="U565" s="21"/>
      <c r="V565" s="30" t="s">
        <v>45</v>
      </c>
      <c r="W565" s="30" t="s">
        <v>49</v>
      </c>
      <c r="X565" s="31">
        <f>INDEX('Saturation Data'!$I$2:$W$236,MATCH(LEFT($V$1,2)&amp;$H565&amp;$I565,'Saturation Data'!$B$2:$B$236,0),MATCH(V515,'Saturation Data'!$I$1:$V$1,0))</f>
        <v>0.67</v>
      </c>
      <c r="Y565" s="32">
        <f>INDEX('UEC Data'!$I$2:$W$236,MATCH(LEFT($V$1,2)&amp;$H565&amp;$I565,'UEC Data'!$B$2:$B$236,0),MATCH(V515,'UEC Data'!$I$1:$V$1,0))</f>
        <v>3.3661779262089589E-2</v>
      </c>
      <c r="Z565" s="33">
        <f t="shared" si="49"/>
        <v>2.2553392105600027E-2</v>
      </c>
      <c r="AA565" s="34">
        <f>Z565*X516</f>
        <v>1.446401222259772E-2</v>
      </c>
      <c r="AB565" s="21"/>
      <c r="AC565" s="30" t="s">
        <v>45</v>
      </c>
      <c r="AD565" s="30" t="s">
        <v>49</v>
      </c>
      <c r="AE565" s="31">
        <f>INDEX('Saturation Data'!$I$2:$W$236,MATCH(LEFT($AC$1,2)&amp;$H565&amp;$I565,'Saturation Data'!$B$2:$B$236,0),MATCH(AC515,'Saturation Data'!$I$1:$V$1,0))</f>
        <v>0.67</v>
      </c>
      <c r="AF565" s="32">
        <f>INDEX('UEC Data'!$I$2:$W$236,MATCH(LEFT($AC$1,2)&amp;$H565&amp;$I565,'UEC Data'!$B$2:$B$236,0),MATCH(AC515,'UEC Data'!$I$1:$V$1,0))</f>
        <v>7.5379591836734693E-4</v>
      </c>
      <c r="AG565" s="33">
        <f t="shared" si="50"/>
        <v>5.050432653061225E-4</v>
      </c>
      <c r="AH565" s="34">
        <f>AG565*AE516</f>
        <v>1.215537780156892E-3</v>
      </c>
      <c r="AI565" s="21"/>
    </row>
    <row r="566" spans="1:35" outlineLevel="1" x14ac:dyDescent="0.25">
      <c r="A566" s="30" t="s">
        <v>45</v>
      </c>
      <c r="B566" s="30" t="s">
        <v>50</v>
      </c>
      <c r="C566" s="31">
        <f>INDEX('Saturation Data'!$I$2:$W$236,MATCH(LEFT($A$1,2)&amp;$H566&amp;$I566,'Saturation Data'!$B$2:$B$236,0),MATCH(A515,'Saturation Data'!$I$1:$V$1,0))</f>
        <v>0.26</v>
      </c>
      <c r="D566" s="32">
        <f>INDEX('UEC Data'!$I$2:$W$236,MATCH(LEFT($A$1,2)&amp;$H566&amp;$I566,'UEC Data'!$B$2:$B$236,0),MATCH(A515,'UEC Data'!$I$1:$V$1,0))</f>
        <v>0.31555646134502224</v>
      </c>
      <c r="E566" s="33">
        <f t="shared" si="46"/>
        <v>8.2044679949705782E-2</v>
      </c>
      <c r="F566" s="34">
        <f>E566*C516</f>
        <v>1.8570268945870521</v>
      </c>
      <c r="G566" s="21"/>
      <c r="H566" s="30" t="s">
        <v>45</v>
      </c>
      <c r="I566" s="30" t="s">
        <v>50</v>
      </c>
      <c r="J566" s="31">
        <f>INDEX('Saturation Data'!$I$2:$W$236,MATCH(LEFT($H$1,2)&amp;$H566&amp;$I566,'Saturation Data'!$B$2:$B$236,0),MATCH(H515,'Saturation Data'!$I$1:$V$1,0))</f>
        <v>0.26</v>
      </c>
      <c r="K566" s="32">
        <f>INDEX('UEC Data'!$I$2:$W$236,MATCH(LEFT($H$1,2)&amp;$H566&amp;$I566,'UEC Data'!$B$2:$B$236,0),MATCH(H515,'UEC Data'!$I$1:$V$1,0))</f>
        <v>5.7959350042963272E-2</v>
      </c>
      <c r="L566" s="33">
        <f t="shared" si="47"/>
        <v>1.5069431011170451E-2</v>
      </c>
      <c r="M566" s="34">
        <f>L566*J516</f>
        <v>3.1883355477813874E-2</v>
      </c>
      <c r="N566" s="21"/>
      <c r="O566" s="30" t="s">
        <v>45</v>
      </c>
      <c r="P566" s="30" t="s">
        <v>50</v>
      </c>
      <c r="Q566" s="31">
        <f>INDEX('Saturation Data'!$I$2:$W$236,MATCH(LEFT($O$1,2)&amp;$H566&amp;$I566,'Saturation Data'!$B$2:$B$236,0),MATCH(O515,'Saturation Data'!$I$1:$V$1,0))</f>
        <v>0.26</v>
      </c>
      <c r="R566" s="32">
        <f>INDEX('UEC Data'!$I$2:$W$236,MATCH(LEFT($O$1,2)&amp;$H566&amp;$I566,'UEC Data'!$B$2:$B$236,0),MATCH(O515,'UEC Data'!$I$1:$V$1,0))</f>
        <v>9.4666938403506665E-2</v>
      </c>
      <c r="S566" s="33">
        <f t="shared" si="48"/>
        <v>2.4613403984911734E-2</v>
      </c>
      <c r="T566" s="34">
        <f>S566*Q516</f>
        <v>0.15227349400153245</v>
      </c>
      <c r="U566" s="21"/>
      <c r="V566" s="30" t="s">
        <v>45</v>
      </c>
      <c r="W566" s="30" t="s">
        <v>50</v>
      </c>
      <c r="X566" s="31">
        <f>INDEX('Saturation Data'!$I$2:$W$236,MATCH(LEFT($V$1,2)&amp;$H566&amp;$I566,'Saturation Data'!$B$2:$B$236,0),MATCH(V515,'Saturation Data'!$I$1:$V$1,0))</f>
        <v>0.26</v>
      </c>
      <c r="Y566" s="32">
        <f>INDEX('UEC Data'!$I$2:$W$236,MATCH(LEFT($V$1,2)&amp;$H566&amp;$I566,'UEC Data'!$B$2:$B$236,0),MATCH(V515,'UEC Data'!$I$1:$V$1,0))</f>
        <v>0.10926242825459166</v>
      </c>
      <c r="Z566" s="33">
        <f t="shared" si="49"/>
        <v>2.8408231346193833E-2</v>
      </c>
      <c r="AA566" s="34">
        <f>Z566*X516</f>
        <v>1.8218856103322266E-2</v>
      </c>
      <c r="AB566" s="21"/>
      <c r="AC566" s="30" t="s">
        <v>45</v>
      </c>
      <c r="AD566" s="30" t="s">
        <v>50</v>
      </c>
      <c r="AE566" s="31">
        <f>INDEX('Saturation Data'!$I$2:$W$236,MATCH(LEFT($AC$1,2)&amp;$H566&amp;$I566,'Saturation Data'!$B$2:$B$236,0),MATCH(AC515,'Saturation Data'!$I$1:$V$1,0))</f>
        <v>0.26</v>
      </c>
      <c r="AF566" s="32">
        <f>INDEX('UEC Data'!$I$2:$W$236,MATCH(LEFT($AC$1,2)&amp;$H566&amp;$I566,'UEC Data'!$B$2:$B$236,0),MATCH(AC515,'UEC Data'!$I$1:$V$1,0))</f>
        <v>1.4489837510740818E-2</v>
      </c>
      <c r="AG566" s="33">
        <f t="shared" si="50"/>
        <v>3.7673577527926128E-3</v>
      </c>
      <c r="AH566" s="34">
        <f>AG566*AE516</f>
        <v>9.0672740227724716E-3</v>
      </c>
      <c r="AI566" s="21"/>
    </row>
    <row r="567" spans="1:35" outlineLevel="1" x14ac:dyDescent="0.25">
      <c r="A567" s="30" t="s">
        <v>45</v>
      </c>
      <c r="B567" t="s">
        <v>185</v>
      </c>
      <c r="C567" s="31">
        <f>INDEX('Saturation Data'!$I$2:$W$236,MATCH(LEFT($A$1,2)&amp;$H567&amp;$I567,'Saturation Data'!$B$2:$B$236,0),MATCH(A515,'Saturation Data'!$I$1:$V$1,0))</f>
        <v>9.3698273297288304E-2</v>
      </c>
      <c r="D567" s="32">
        <f>INDEX('UEC Data'!$I$2:$W$236,MATCH(LEFT($A$1,2)&amp;$H567&amp;$I567,'UEC Data'!$B$2:$B$236,0),MATCH(A515,'UEC Data'!$I$1:$V$1,0))</f>
        <v>6.0080011000854472E-2</v>
      </c>
      <c r="E567" s="33">
        <f t="shared" si="46"/>
        <v>5.6293932904621499E-3</v>
      </c>
      <c r="F567" s="34">
        <f>E567*C516</f>
        <v>0.12741758206631412</v>
      </c>
      <c r="G567" s="21"/>
      <c r="H567" s="30" t="s">
        <v>45</v>
      </c>
      <c r="I567" t="s">
        <v>185</v>
      </c>
      <c r="J567" s="31">
        <f>INDEX('Saturation Data'!$I$2:$W$236,MATCH(LEFT($H$1,2)&amp;$H567&amp;$I567,'Saturation Data'!$B$2:$B$236,0),MATCH(H515,'Saturation Data'!$I$1:$V$1,0))</f>
        <v>9.3698273297288304E-2</v>
      </c>
      <c r="K567" s="32">
        <f>INDEX('UEC Data'!$I$2:$W$236,MATCH(LEFT($H$1,2)&amp;$H567&amp;$I567,'UEC Data'!$B$2:$B$236,0),MATCH(H515,'UEC Data'!$I$1:$V$1,0))</f>
        <v>2.9013944294634581E-3</v>
      </c>
      <c r="L567" s="33">
        <f t="shared" si="47"/>
        <v>2.7185564819509698E-4</v>
      </c>
      <c r="M567" s="34">
        <f>L567*J516</f>
        <v>5.7518231867087358E-4</v>
      </c>
      <c r="N567" s="21"/>
      <c r="O567" s="30" t="s">
        <v>45</v>
      </c>
      <c r="P567" t="s">
        <v>185</v>
      </c>
      <c r="Q567" s="31">
        <f>INDEX('Saturation Data'!$I$2:$W$236,MATCH(LEFT($O$1,2)&amp;$H567&amp;$I567,'Saturation Data'!$B$2:$B$236,0),MATCH(O515,'Saturation Data'!$I$1:$V$1,0))</f>
        <v>9.3698273297288304E-2</v>
      </c>
      <c r="R567" s="32">
        <f>INDEX('UEC Data'!$I$2:$W$236,MATCH(LEFT($O$1,2)&amp;$H567&amp;$I567,'UEC Data'!$B$2:$B$236,0),MATCH(O515,'UEC Data'!$I$1:$V$1,0))</f>
        <v>1.1557272343619588E-2</v>
      </c>
      <c r="S567" s="33">
        <f t="shared" si="48"/>
        <v>1.0828964626236599E-3</v>
      </c>
      <c r="T567" s="34">
        <f>S567*Q516</f>
        <v>6.6994564468485446E-3</v>
      </c>
      <c r="U567" s="21"/>
      <c r="V567" s="30" t="s">
        <v>45</v>
      </c>
      <c r="W567" t="s">
        <v>185</v>
      </c>
      <c r="X567" s="31">
        <f>INDEX('Saturation Data'!$I$2:$W$236,MATCH(LEFT($V$1,2)&amp;$H567&amp;$I567,'Saturation Data'!$B$2:$B$236,0),MATCH(V515,'Saturation Data'!$I$1:$V$1,0))</f>
        <v>9.3698273297288304E-2</v>
      </c>
      <c r="Y567" s="32">
        <f>INDEX('UEC Data'!$I$2:$W$236,MATCH(LEFT($V$1,2)&amp;$H567&amp;$I567,'UEC Data'!$B$2:$B$236,0),MATCH(V515,'UEC Data'!$I$1:$V$1,0))</f>
        <v>1.3851895729866639E-2</v>
      </c>
      <c r="Z567" s="33">
        <f t="shared" si="49"/>
        <v>1.2978987117825851E-3</v>
      </c>
      <c r="AA567" s="34">
        <f>Z567*X516</f>
        <v>8.3237247607892374E-4</v>
      </c>
      <c r="AB567" s="21"/>
      <c r="AC567" s="30" t="s">
        <v>45</v>
      </c>
      <c r="AD567" t="s">
        <v>185</v>
      </c>
      <c r="AE567" s="31">
        <f>INDEX('Saturation Data'!$I$2:$W$236,MATCH(LEFT($AC$1,2)&amp;$H567&amp;$I567,'Saturation Data'!$B$2:$B$236,0),MATCH(AC515,'Saturation Data'!$I$1:$V$1,0))</f>
        <v>9.3698273297288304E-2</v>
      </c>
      <c r="AF567" s="32">
        <f>INDEX('UEC Data'!$I$2:$W$236,MATCH(LEFT($AC$1,2)&amp;$H567&amp;$I567,'UEC Data'!$B$2:$B$236,0),MATCH(AC515,'UEC Data'!$I$1:$V$1,0))</f>
        <v>1.1922353249942642E-3</v>
      </c>
      <c r="AG567" s="33">
        <f t="shared" si="50"/>
        <v>1.117103913159939E-4</v>
      </c>
      <c r="AH567" s="34">
        <f>AG567*AE516</f>
        <v>2.6886449222997857E-4</v>
      </c>
      <c r="AI567" s="21"/>
    </row>
    <row r="568" spans="1:35" outlineLevel="1" x14ac:dyDescent="0.25">
      <c r="A568" s="30" t="s">
        <v>45</v>
      </c>
      <c r="B568" s="30" t="s">
        <v>51</v>
      </c>
      <c r="C568" s="31">
        <f>INDEX('Saturation Data'!$I$2:$W$236,MATCH(LEFT($A$1,2)&amp;$H568&amp;$I568,'Saturation Data'!$B$2:$B$236,0),MATCH(A515,'Saturation Data'!$I$1:$V$1,0))</f>
        <v>1</v>
      </c>
      <c r="D568" s="32">
        <f>INDEX('UEC Data'!$I$2:$W$236,MATCH(LEFT($A$1,2)&amp;$H568&amp;$I568,'UEC Data'!$B$2:$B$236,0),MATCH(A515,'UEC Data'!$I$1:$V$1,0))</f>
        <v>1.1376038712863588</v>
      </c>
      <c r="E568" s="33">
        <f t="shared" si="46"/>
        <v>1.1376038712863588</v>
      </c>
      <c r="F568" s="34">
        <f>E568*C516</f>
        <v>25.748908834309994</v>
      </c>
      <c r="G568" s="21"/>
      <c r="H568" s="30" t="s">
        <v>45</v>
      </c>
      <c r="I568" s="30" t="s">
        <v>51</v>
      </c>
      <c r="J568" s="31">
        <f>INDEX('Saturation Data'!$I$2:$W$236,MATCH(LEFT($H$1,2)&amp;$H568&amp;$I568,'Saturation Data'!$B$2:$B$236,0),MATCH(H515,'Saturation Data'!$I$1:$V$1,0))</f>
        <v>1</v>
      </c>
      <c r="K568" s="32">
        <f>INDEX('UEC Data'!$I$2:$W$236,MATCH(LEFT($H$1,2)&amp;$H568&amp;$I568,'UEC Data'!$B$2:$B$236,0),MATCH(H515,'UEC Data'!$I$1:$V$1,0))</f>
        <v>1.1593436495978811</v>
      </c>
      <c r="L568" s="33">
        <f t="shared" si="47"/>
        <v>1.1593436495978811</v>
      </c>
      <c r="M568" s="34">
        <f>L568*J516</f>
        <v>2.4528972377042875</v>
      </c>
      <c r="N568" s="21"/>
      <c r="O568" s="30" t="s">
        <v>45</v>
      </c>
      <c r="P568" s="30" t="s">
        <v>51</v>
      </c>
      <c r="Q568" s="31">
        <f>INDEX('Saturation Data'!$I$2:$W$236,MATCH(LEFT($O$1,2)&amp;$H568&amp;$I568,'Saturation Data'!$B$2:$B$236,0),MATCH(O515,'Saturation Data'!$I$1:$V$1,0))</f>
        <v>1</v>
      </c>
      <c r="R568" s="32">
        <f>INDEX('UEC Data'!$I$2:$W$236,MATCH(LEFT($O$1,2)&amp;$H568&amp;$I568,'UEC Data'!$B$2:$B$236,0),MATCH(O515,'UEC Data'!$I$1:$V$1,0))</f>
        <v>1.1376038712863588</v>
      </c>
      <c r="S568" s="33">
        <f t="shared" si="48"/>
        <v>1.1376038712863588</v>
      </c>
      <c r="T568" s="34">
        <f>S568*Q516</f>
        <v>7.0379097656152432</v>
      </c>
      <c r="U568" s="21"/>
      <c r="V568" s="30" t="s">
        <v>45</v>
      </c>
      <c r="W568" s="30" t="s">
        <v>51</v>
      </c>
      <c r="X568" s="31">
        <f>INDEX('Saturation Data'!$I$2:$W$236,MATCH(LEFT($V$1,2)&amp;$H568&amp;$I568,'Saturation Data'!$B$2:$B$236,0),MATCH(V515,'Saturation Data'!$I$1:$V$1,0))</f>
        <v>1</v>
      </c>
      <c r="Y568" s="32">
        <f>INDEX('UEC Data'!$I$2:$W$236,MATCH(LEFT($V$1,2)&amp;$H568&amp;$I568,'UEC Data'!$B$2:$B$236,0),MATCH(V515,'UEC Data'!$I$1:$V$1,0))</f>
        <v>0.98827958655446013</v>
      </c>
      <c r="Z568" s="33">
        <f t="shared" si="49"/>
        <v>0.98827958655446013</v>
      </c>
      <c r="AA568" s="34">
        <f>Z568*X516</f>
        <v>0.63380656676111258</v>
      </c>
      <c r="AB568" s="21"/>
      <c r="AC568" s="30" t="s">
        <v>45</v>
      </c>
      <c r="AD568" s="30" t="s">
        <v>51</v>
      </c>
      <c r="AE568" s="31">
        <f>INDEX('Saturation Data'!$I$2:$W$236,MATCH(LEFT($AC$1,2)&amp;$H568&amp;$I568,'Saturation Data'!$B$2:$B$236,0),MATCH(AC515,'Saturation Data'!$I$1:$V$1,0))</f>
        <v>1</v>
      </c>
      <c r="AF568" s="32">
        <f>INDEX('UEC Data'!$I$2:$W$236,MATCH(LEFT($AC$1,2)&amp;$H568&amp;$I568,'UEC Data'!$B$2:$B$236,0),MATCH(AC515,'UEC Data'!$I$1:$V$1,0))</f>
        <v>1.1593436495978811</v>
      </c>
      <c r="AG568" s="33">
        <f t="shared" si="50"/>
        <v>1.1593436495978811</v>
      </c>
      <c r="AH568" s="34">
        <f>AG568*AE516</f>
        <v>2.7903074906206742</v>
      </c>
      <c r="AI568" s="21"/>
    </row>
    <row r="569" spans="1:35" ht="14.4" outlineLevel="1" thickBot="1" x14ac:dyDescent="0.3">
      <c r="A569" s="30" t="s">
        <v>187</v>
      </c>
      <c r="B569" t="s">
        <v>186</v>
      </c>
      <c r="C569" s="31">
        <f>INDEX('Saturation Data'!$I$2:$W$236,MATCH(LEFT($A$1,2)&amp;$H569&amp;$I569,'Saturation Data'!$B$2:$B$236,0),MATCH(A515,'Saturation Data'!$I$1:$V$1,0))</f>
        <v>1.2539386534627998E-2</v>
      </c>
      <c r="D569" s="32">
        <f>INDEX('UEC Data'!$I$2:$W$236,MATCH(LEFT($A$1,2)&amp;$H569&amp;$I569,'UEC Data'!$B$2:$B$236,0),MATCH(A515,'UEC Data'!$I$1:$V$1,0))</f>
        <v>-12.211104732791547</v>
      </c>
      <c r="E569" s="33">
        <f t="shared" si="46"/>
        <v>-0.15311976225929855</v>
      </c>
      <c r="F569" s="34">
        <f>E569*C516</f>
        <v>-3.4657642248418883</v>
      </c>
      <c r="G569" s="21"/>
      <c r="H569" s="30" t="s">
        <v>187</v>
      </c>
      <c r="I569" t="s">
        <v>186</v>
      </c>
      <c r="J569" s="31">
        <f>INDEX('Saturation Data'!$I$2:$W$236,MATCH(LEFT($H$1,2)&amp;$H569&amp;$I569,'Saturation Data'!$B$2:$B$236,0),MATCH(H515,'Saturation Data'!$I$1:$V$1,0))</f>
        <v>8.6036924179960575E-3</v>
      </c>
      <c r="K569" s="32">
        <f>INDEX('UEC Data'!$I$2:$W$236,MATCH(LEFT($H$1,2)&amp;$H569&amp;$I569,'UEC Data'!$B$2:$B$236,0),MATCH(H515,'UEC Data'!$I$1:$V$1,0))</f>
        <v>-8.2147010466253594</v>
      </c>
      <c r="L569" s="33">
        <f t="shared" si="47"/>
        <v>-7.0676761110954889E-2</v>
      </c>
      <c r="M569" s="34">
        <f>L569*J516</f>
        <v>-0.14953532730271826</v>
      </c>
      <c r="N569" s="21"/>
      <c r="O569" s="30" t="s">
        <v>187</v>
      </c>
      <c r="P569" t="s">
        <v>186</v>
      </c>
      <c r="Q569" s="31">
        <f>INDEX('Saturation Data'!$I$2:$W$236,MATCH(LEFT($O$1,2)&amp;$H569&amp;$I569,'Saturation Data'!$B$2:$B$236,0),MATCH(O515,'Saturation Data'!$I$1:$V$1,0))</f>
        <v>2.3870417732310316E-3</v>
      </c>
      <c r="R569" s="32">
        <f>INDEX('UEC Data'!$I$2:$W$236,MATCH(LEFT($O$1,2)&amp;$H569&amp;$I569,'UEC Data'!$B$2:$B$236,0),MATCH(O515,'UEC Data'!$I$1:$V$1,0))</f>
        <v>-5.2893042715306349</v>
      </c>
      <c r="S569" s="33">
        <f t="shared" si="48"/>
        <v>-1.2625790247472957E-2</v>
      </c>
      <c r="T569" s="34">
        <f>S569*Q516</f>
        <v>-7.8110821107545178E-2</v>
      </c>
      <c r="U569" s="21"/>
      <c r="V569" s="30" t="s">
        <v>187</v>
      </c>
      <c r="W569" t="s">
        <v>186</v>
      </c>
      <c r="X569" s="31">
        <f>INDEX('Saturation Data'!$I$2:$W$236,MATCH(LEFT($V$1,2)&amp;$H569&amp;$I569,'Saturation Data'!$B$2:$B$236,0),MATCH(V515,'Saturation Data'!$I$1:$V$1,0))</f>
        <v>4.7179702243656954E-3</v>
      </c>
      <c r="Y569" s="32">
        <f>INDEX('UEC Data'!$I$2:$W$236,MATCH(LEFT($V$1,2)&amp;$H569&amp;$I569,'UEC Data'!$B$2:$B$236,0),MATCH(V515,'UEC Data'!$I$1:$V$1,0))</f>
        <v>-6.5157281487784182</v>
      </c>
      <c r="Z569" s="33">
        <f t="shared" si="49"/>
        <v>-3.074101139599799E-2</v>
      </c>
      <c r="AA569" s="34">
        <f>Z569*X516</f>
        <v>-1.9714921927700916E-2</v>
      </c>
      <c r="AB569" s="21"/>
      <c r="AC569" s="30" t="s">
        <v>187</v>
      </c>
      <c r="AD569" t="s">
        <v>186</v>
      </c>
      <c r="AE569" s="31">
        <f>INDEX('Saturation Data'!$I$2:$W$236,MATCH(LEFT($AC$1,2)&amp;$H569&amp;$I569,'Saturation Data'!$B$2:$B$236,0),MATCH(AC515,'Saturation Data'!$I$1:$V$1,0))</f>
        <v>7.457717405779731E-3</v>
      </c>
      <c r="AF569" s="32">
        <f>INDEX('UEC Data'!$I$2:$W$236,MATCH(LEFT($AC$1,2)&amp;$H569&amp;$I569,'UEC Data'!$B$2:$B$236,0),MATCH(AC515,'UEC Data'!$I$1:$V$1,0))</f>
        <v>-57.904678277214551</v>
      </c>
      <c r="AG569" s="33">
        <f t="shared" si="50"/>
        <v>-0.43183672706405846</v>
      </c>
      <c r="AH569" s="34">
        <f>AG569*AE516</f>
        <v>-1.0393443347620854</v>
      </c>
      <c r="AI569" s="21"/>
    </row>
    <row r="570" spans="1:35" ht="15" outlineLevel="1" thickTop="1" thickBot="1" x14ac:dyDescent="0.3">
      <c r="A570" s="36" t="s">
        <v>52</v>
      </c>
      <c r="B570" s="36"/>
      <c r="C570" s="36"/>
      <c r="D570" s="40"/>
      <c r="E570" s="40">
        <f>SUM(E523:E569)</f>
        <v>12.51826400065625</v>
      </c>
      <c r="F570" s="40">
        <f>SUM(F523:F569)</f>
        <v>283.34259987375231</v>
      </c>
      <c r="G570" s="21"/>
      <c r="H570" s="36" t="s">
        <v>52</v>
      </c>
      <c r="I570" s="36"/>
      <c r="J570" s="36"/>
      <c r="K570" s="40"/>
      <c r="L570" s="40">
        <f>SUM(L523:L569)</f>
        <v>9.9770555534242877</v>
      </c>
      <c r="M570" s="40">
        <f>SUM(M523:M569)</f>
        <v>21.109092214292996</v>
      </c>
      <c r="N570" s="21"/>
      <c r="O570" s="36" t="s">
        <v>52</v>
      </c>
      <c r="P570" s="36"/>
      <c r="Q570" s="36"/>
      <c r="R570" s="40"/>
      <c r="S570" s="40">
        <f>SUM(S523:S569)</f>
        <v>11.170480972003945</v>
      </c>
      <c r="T570" s="40">
        <f>SUM(T523:T569)</f>
        <v>69.107392391860387</v>
      </c>
      <c r="U570" s="21"/>
      <c r="V570" s="36" t="s">
        <v>52</v>
      </c>
      <c r="W570" s="36"/>
      <c r="X570" s="36"/>
      <c r="Y570" s="40"/>
      <c r="Z570" s="40">
        <f>SUM(Z523:Z569)</f>
        <v>13.187592750165637</v>
      </c>
      <c r="AA570" s="40">
        <f>SUM(AA523:AA569)</f>
        <v>8.4575083797560779</v>
      </c>
      <c r="AB570" s="21"/>
      <c r="AC570" s="36" t="s">
        <v>52</v>
      </c>
      <c r="AD570" s="36"/>
      <c r="AE570" s="36"/>
      <c r="AF570" s="40"/>
      <c r="AG570" s="40">
        <f>SUM(AG523:AG569)</f>
        <v>9.4464194008772271</v>
      </c>
      <c r="AH570" s="40">
        <f>SUM(AH523:AH569)</f>
        <v>22.735635652944339</v>
      </c>
      <c r="AI570" s="21"/>
    </row>
    <row r="571" spans="1:35" ht="14.4" outlineLevel="1" thickTop="1" x14ac:dyDescent="0.25">
      <c r="G571" s="21"/>
      <c r="N571" s="21"/>
      <c r="U571" s="21"/>
      <c r="AB571" s="21"/>
      <c r="AI571" s="21"/>
    </row>
    <row r="572" spans="1:35" ht="15.6" thickBot="1" x14ac:dyDescent="0.3">
      <c r="A572" s="95" t="s">
        <v>0</v>
      </c>
      <c r="B572" s="95"/>
      <c r="C572" s="95"/>
      <c r="D572" s="95"/>
      <c r="E572" s="95"/>
      <c r="F572" s="95"/>
      <c r="G572" s="21"/>
      <c r="H572" s="95" t="s">
        <v>0</v>
      </c>
      <c r="I572" s="95"/>
      <c r="J572" s="95"/>
      <c r="K572" s="95"/>
      <c r="L572" s="95"/>
      <c r="M572" s="95"/>
      <c r="N572" s="21"/>
      <c r="O572" s="95" t="s">
        <v>0</v>
      </c>
      <c r="P572" s="95"/>
      <c r="Q572" s="95"/>
      <c r="R572" s="95"/>
      <c r="S572" s="95"/>
      <c r="T572" s="95"/>
      <c r="U572" s="21"/>
      <c r="V572" s="95" t="s">
        <v>0</v>
      </c>
      <c r="W572" s="95"/>
      <c r="X572" s="95"/>
      <c r="Y572" s="95"/>
      <c r="Z572" s="95"/>
      <c r="AA572" s="95"/>
      <c r="AB572" s="21"/>
      <c r="AC572" s="95" t="s">
        <v>0</v>
      </c>
      <c r="AD572" s="95"/>
      <c r="AE572" s="95"/>
      <c r="AF572" s="95"/>
      <c r="AG572" s="95"/>
      <c r="AH572" s="95"/>
      <c r="AI572" s="21"/>
    </row>
    <row r="573" spans="1:35" ht="14.4" outlineLevel="1" thickTop="1" x14ac:dyDescent="0.25">
      <c r="A573" s="1"/>
      <c r="B573" s="22" t="s">
        <v>164</v>
      </c>
      <c r="C573" s="23">
        <f>INDEX('Control Total'!$E:$E,MATCH(LEFT(A1,2)&amp;A572,'Control Total'!$A:$A,0))/1000000</f>
        <v>178.38282690286269</v>
      </c>
      <c r="D573" s="24"/>
      <c r="E573" s="1"/>
      <c r="F573" s="1"/>
      <c r="G573" s="21"/>
      <c r="H573" s="1"/>
      <c r="I573" s="22" t="s">
        <v>164</v>
      </c>
      <c r="J573" s="23">
        <f>INDEX('Control Total'!$E:$E,MATCH(LEFT($H$1,2)&amp;H572,'Control Total'!$A:$A,0))/1000000</f>
        <v>21.201771741038804</v>
      </c>
      <c r="K573" s="24"/>
      <c r="L573" s="1"/>
      <c r="M573" s="1"/>
      <c r="N573" s="21"/>
      <c r="O573" s="1"/>
      <c r="P573" s="22" t="s">
        <v>164</v>
      </c>
      <c r="Q573" s="23">
        <f>INDEX('Control Total'!$E:$E,MATCH(LEFT(O1,2)&amp;O572,'Control Total'!$A:$A,0))/1000000</f>
        <v>13.735291859621523</v>
      </c>
      <c r="R573" s="24"/>
      <c r="S573" s="1"/>
      <c r="T573" s="1"/>
      <c r="U573" s="21"/>
      <c r="V573" s="1"/>
      <c r="W573" s="22" t="s">
        <v>164</v>
      </c>
      <c r="X573" s="23">
        <f>INDEX('Control Total'!$E:$E,MATCH(LEFT(V1,2)&amp;V572,'Control Total'!$A:$A,0))/1000000</f>
        <v>5.5904978804892833</v>
      </c>
      <c r="Y573" s="24"/>
      <c r="Z573" s="1"/>
      <c r="AA573" s="1"/>
      <c r="AB573" s="21"/>
      <c r="AC573" s="1"/>
      <c r="AD573" s="22" t="s">
        <v>164</v>
      </c>
      <c r="AE573" s="23">
        <f>INDEX('Control Total'!$E:$E,MATCH(LEFT(AC1,2)&amp;AC572,'Control Total'!$A:$A,0))/1000000</f>
        <v>2.6938402856208437</v>
      </c>
      <c r="AF573" s="24"/>
      <c r="AG573" s="1"/>
      <c r="AH573" s="1"/>
      <c r="AI573" s="21"/>
    </row>
    <row r="574" spans="1:35" outlineLevel="1" x14ac:dyDescent="0.25">
      <c r="A574" s="1"/>
      <c r="B574" s="25" t="s">
        <v>165</v>
      </c>
      <c r="C574" s="23">
        <f>INDEX('Control Total'!$F:$F,MATCH(LEFT(A1,2)&amp;A572,'Control Total'!$A:$A,0))</f>
        <v>5.0894157058015237</v>
      </c>
      <c r="D574" s="1"/>
      <c r="E574" s="1"/>
      <c r="F574" s="1"/>
      <c r="G574" s="21"/>
      <c r="H574" s="1"/>
      <c r="I574" s="25" t="s">
        <v>165</v>
      </c>
      <c r="J574" s="23">
        <f>INDEX('Control Total'!$F:$F,MATCH(LEFT($H$1,2)&amp;H572,'Control Total'!$A:$A,0))</f>
        <v>5.0409485373440397</v>
      </c>
      <c r="K574" s="1"/>
      <c r="L574" s="1"/>
      <c r="M574" s="1"/>
      <c r="N574" s="21"/>
      <c r="O574" s="1"/>
      <c r="P574" s="25" t="s">
        <v>165</v>
      </c>
      <c r="Q574" s="23">
        <f>INDEX('Control Total'!$F:$F,MATCH(LEFT(O1,2)&amp;O572,'Control Total'!$A:$A,0))</f>
        <v>5.5505487713653361</v>
      </c>
      <c r="R574" s="1"/>
      <c r="S574" s="1"/>
      <c r="T574" s="1"/>
      <c r="U574" s="21"/>
      <c r="V574" s="1"/>
      <c r="W574" s="25" t="s">
        <v>165</v>
      </c>
      <c r="X574" s="23">
        <f>INDEX('Control Total'!$F:$F,MATCH(LEFT(V1,2)&amp;V572,'Control Total'!$A:$A,0))</f>
        <v>5.2290301501540943</v>
      </c>
      <c r="Y574" s="1"/>
      <c r="Z574" s="1"/>
      <c r="AA574" s="1"/>
      <c r="AB574" s="21"/>
      <c r="AC574" s="1"/>
      <c r="AD574" s="25" t="s">
        <v>165</v>
      </c>
      <c r="AE574" s="23">
        <f>INDEX('Control Total'!$F:$F,MATCH(LEFT(AC1,2)&amp;AC572,'Control Total'!$A:$A,0))</f>
        <v>5.0600954710763082</v>
      </c>
      <c r="AF574" s="1"/>
      <c r="AG574" s="1"/>
      <c r="AH574" s="1"/>
      <c r="AI574" s="21"/>
    </row>
    <row r="575" spans="1:35" outlineLevel="1" x14ac:dyDescent="0.25">
      <c r="A575" s="1"/>
      <c r="B575" s="22" t="s">
        <v>166</v>
      </c>
      <c r="C575" s="23">
        <f>INDEX('Control Total'!$D:$D,MATCH(LEFT(A1,2)&amp;A572,'Control Total'!$A:$A,0))/1000</f>
        <v>907.86436088470407</v>
      </c>
      <c r="D575" s="24"/>
      <c r="E575" s="1"/>
      <c r="F575" s="1"/>
      <c r="G575" s="21"/>
      <c r="H575" s="1"/>
      <c r="I575" s="22" t="s">
        <v>166</v>
      </c>
      <c r="J575" s="23">
        <f>INDEX('Control Total'!$D:$D,MATCH(LEFT($H$1,2)&amp;H572,'Control Total'!$A:$A,0))/1000</f>
        <v>106.87704024709174</v>
      </c>
      <c r="K575" s="24"/>
      <c r="L575" s="1"/>
      <c r="M575" s="1"/>
      <c r="N575" s="21"/>
      <c r="O575" s="1"/>
      <c r="P575" s="22" t="s">
        <v>166</v>
      </c>
      <c r="Q575" s="23">
        <f>INDEX('Control Total'!$D:$D,MATCH(LEFT(O1,2)&amp;O572,'Control Total'!$A:$A,0))/1000</f>
        <v>76.238407355766554</v>
      </c>
      <c r="R575" s="24"/>
      <c r="S575" s="1"/>
      <c r="T575" s="1"/>
      <c r="U575" s="21"/>
      <c r="V575" s="1"/>
      <c r="W575" s="22" t="s">
        <v>166</v>
      </c>
      <c r="X575" s="23">
        <f>INDEX('Control Total'!$D:$D,MATCH(LEFT(V1,2)&amp;V572,'Control Total'!$A:$A,0))/1000</f>
        <v>29.232881971451022</v>
      </c>
      <c r="Y575" s="24"/>
      <c r="Z575" s="1"/>
      <c r="AA575" s="1"/>
      <c r="AB575" s="21"/>
      <c r="AC575" s="1"/>
      <c r="AD575" s="22" t="s">
        <v>166</v>
      </c>
      <c r="AE575" s="23">
        <f>INDEX('Control Total'!$D:$D,MATCH(LEFT(AC1,2)&amp;AC572,'Control Total'!$A:$A,0))/1000</f>
        <v>13.631089029072939</v>
      </c>
      <c r="AF575" s="24"/>
      <c r="AG575" s="1"/>
      <c r="AH575" s="1"/>
      <c r="AI575" s="21"/>
    </row>
    <row r="576" spans="1:35" outlineLevel="1" x14ac:dyDescent="0.25">
      <c r="A576" s="1"/>
      <c r="B576" s="25"/>
      <c r="C576" s="26"/>
      <c r="D576" s="1"/>
      <c r="E576" s="1"/>
      <c r="F576" s="1"/>
      <c r="G576" s="21"/>
      <c r="H576" s="1"/>
      <c r="I576" s="25"/>
      <c r="J576" s="26"/>
      <c r="K576" s="1"/>
      <c r="L576" s="1"/>
      <c r="M576" s="1"/>
      <c r="N576" s="21"/>
      <c r="O576" s="1"/>
      <c r="P576" s="25"/>
      <c r="Q576" s="26"/>
      <c r="R576" s="1"/>
      <c r="S576" s="1"/>
      <c r="T576" s="1"/>
      <c r="U576" s="21"/>
      <c r="V576" s="1"/>
      <c r="W576" s="25"/>
      <c r="X576" s="26"/>
      <c r="Y576" s="1"/>
      <c r="Z576" s="1"/>
      <c r="AA576" s="1"/>
      <c r="AB576" s="21"/>
      <c r="AC576" s="1"/>
      <c r="AD576" s="25"/>
      <c r="AE576" s="26"/>
      <c r="AF576" s="1"/>
      <c r="AG576" s="1"/>
      <c r="AH576" s="1"/>
      <c r="AI576" s="21"/>
    </row>
    <row r="577" spans="1:35" ht="15.6" customHeight="1" outlineLevel="1" thickBot="1" x14ac:dyDescent="0.3">
      <c r="A577" s="96" t="s">
        <v>174</v>
      </c>
      <c r="B577" s="96"/>
      <c r="C577" s="96"/>
      <c r="D577" s="96"/>
      <c r="E577" s="96"/>
      <c r="F577" s="96"/>
      <c r="G577" s="21"/>
      <c r="H577" s="96" t="s">
        <v>174</v>
      </c>
      <c r="I577" s="96"/>
      <c r="J577" s="96"/>
      <c r="K577" s="96"/>
      <c r="L577" s="96"/>
      <c r="M577" s="96"/>
      <c r="N577" s="21"/>
      <c r="O577" s="96" t="s">
        <v>174</v>
      </c>
      <c r="P577" s="96"/>
      <c r="Q577" s="96"/>
      <c r="R577" s="96"/>
      <c r="S577" s="96"/>
      <c r="T577" s="96"/>
      <c r="U577" s="21"/>
      <c r="V577" s="96" t="s">
        <v>174</v>
      </c>
      <c r="W577" s="96"/>
      <c r="X577" s="96"/>
      <c r="Y577" s="96"/>
      <c r="Z577" s="96"/>
      <c r="AA577" s="96"/>
      <c r="AB577" s="21"/>
      <c r="AC577" s="96" t="s">
        <v>174</v>
      </c>
      <c r="AD577" s="96"/>
      <c r="AE577" s="96"/>
      <c r="AF577" s="96"/>
      <c r="AG577" s="96"/>
      <c r="AH577" s="96"/>
      <c r="AI577" s="21"/>
    </row>
    <row r="578" spans="1:35" ht="14.4" outlineLevel="1" thickTop="1" x14ac:dyDescent="0.25">
      <c r="A578" s="97" t="s">
        <v>1</v>
      </c>
      <c r="B578" s="99" t="s">
        <v>2</v>
      </c>
      <c r="C578" s="99" t="s">
        <v>167</v>
      </c>
      <c r="D578" s="37" t="s">
        <v>168</v>
      </c>
      <c r="E578" s="38" t="s">
        <v>169</v>
      </c>
      <c r="F578" s="37" t="s">
        <v>170</v>
      </c>
      <c r="G578" s="21"/>
      <c r="H578" s="97" t="s">
        <v>1</v>
      </c>
      <c r="I578" s="99" t="s">
        <v>2</v>
      </c>
      <c r="J578" s="99" t="s">
        <v>167</v>
      </c>
      <c r="K578" s="37" t="s">
        <v>168</v>
      </c>
      <c r="L578" s="38" t="s">
        <v>169</v>
      </c>
      <c r="M578" s="37" t="s">
        <v>170</v>
      </c>
      <c r="N578" s="21"/>
      <c r="O578" s="97" t="s">
        <v>1</v>
      </c>
      <c r="P578" s="99" t="s">
        <v>2</v>
      </c>
      <c r="Q578" s="99" t="s">
        <v>167</v>
      </c>
      <c r="R578" s="37" t="s">
        <v>168</v>
      </c>
      <c r="S578" s="38" t="s">
        <v>169</v>
      </c>
      <c r="T578" s="37" t="s">
        <v>170</v>
      </c>
      <c r="U578" s="21"/>
      <c r="V578" s="97" t="s">
        <v>1</v>
      </c>
      <c r="W578" s="99" t="s">
        <v>2</v>
      </c>
      <c r="X578" s="99" t="s">
        <v>167</v>
      </c>
      <c r="Y578" s="37" t="s">
        <v>168</v>
      </c>
      <c r="Z578" s="38" t="s">
        <v>169</v>
      </c>
      <c r="AA578" s="37" t="s">
        <v>170</v>
      </c>
      <c r="AB578" s="21"/>
      <c r="AC578" s="97" t="s">
        <v>1</v>
      </c>
      <c r="AD578" s="99" t="s">
        <v>2</v>
      </c>
      <c r="AE578" s="99" t="s">
        <v>167</v>
      </c>
      <c r="AF578" s="37" t="s">
        <v>168</v>
      </c>
      <c r="AG578" s="38" t="s">
        <v>169</v>
      </c>
      <c r="AH578" s="37" t="s">
        <v>170</v>
      </c>
      <c r="AI578" s="21"/>
    </row>
    <row r="579" spans="1:35" ht="14.4" outlineLevel="1" thickBot="1" x14ac:dyDescent="0.3">
      <c r="A579" s="98"/>
      <c r="B579" s="100"/>
      <c r="C579" s="100"/>
      <c r="D579" s="39" t="s">
        <v>171</v>
      </c>
      <c r="E579" s="39" t="s">
        <v>172</v>
      </c>
      <c r="F579" s="39" t="s">
        <v>173</v>
      </c>
      <c r="G579" s="21"/>
      <c r="H579" s="98"/>
      <c r="I579" s="100"/>
      <c r="J579" s="100"/>
      <c r="K579" s="39" t="s">
        <v>171</v>
      </c>
      <c r="L579" s="39" t="s">
        <v>172</v>
      </c>
      <c r="M579" s="39" t="s">
        <v>173</v>
      </c>
      <c r="N579" s="21"/>
      <c r="O579" s="98"/>
      <c r="P579" s="100"/>
      <c r="Q579" s="100"/>
      <c r="R579" s="39" t="s">
        <v>171</v>
      </c>
      <c r="S579" s="39" t="s">
        <v>172</v>
      </c>
      <c r="T579" s="39" t="s">
        <v>173</v>
      </c>
      <c r="U579" s="21"/>
      <c r="V579" s="98"/>
      <c r="W579" s="100"/>
      <c r="X579" s="100"/>
      <c r="Y579" s="39" t="s">
        <v>171</v>
      </c>
      <c r="Z579" s="39" t="s">
        <v>172</v>
      </c>
      <c r="AA579" s="39" t="s">
        <v>173</v>
      </c>
      <c r="AB579" s="21"/>
      <c r="AC579" s="98"/>
      <c r="AD579" s="100"/>
      <c r="AE579" s="100"/>
      <c r="AF579" s="39" t="s">
        <v>171</v>
      </c>
      <c r="AG579" s="39" t="s">
        <v>172</v>
      </c>
      <c r="AH579" s="39" t="s">
        <v>173</v>
      </c>
      <c r="AI579" s="21"/>
    </row>
    <row r="580" spans="1:35" ht="14.4" outlineLevel="1" thickTop="1" x14ac:dyDescent="0.25">
      <c r="A580" s="30" t="s">
        <v>3</v>
      </c>
      <c r="B580" t="s">
        <v>4</v>
      </c>
      <c r="C580" s="31">
        <f>INDEX('Saturation Data'!$I$2:$W$236,MATCH(LEFT($A$1,2)&amp;$H580&amp;$I580,'Saturation Data'!$B$2:$B$236,0),MATCH(A572,'Saturation Data'!$I$1:$V$1,0))</f>
        <v>1.4759152205478198E-4</v>
      </c>
      <c r="D580" s="32">
        <f>INDEX('UEC Data'!$I$2:$W$236,MATCH(LEFT($A$1,2)&amp;$H580&amp;$I580,'UEC Data'!$B$2:$B$236,0),MATCH(A572,'UEC Data'!$I$1:$V$1,0))</f>
        <v>1.5149458953207453</v>
      </c>
      <c r="E580" s="33">
        <f>C580*D580</f>
        <v>2.2359317052103321E-4</v>
      </c>
      <c r="F580" s="34">
        <f>E580*C573</f>
        <v>3.9885181833715727E-2</v>
      </c>
      <c r="G580" s="21"/>
      <c r="H580" s="30" t="s">
        <v>3</v>
      </c>
      <c r="I580" t="s">
        <v>4</v>
      </c>
      <c r="J580" s="31">
        <f>INDEX('Saturation Data'!$I$2:$W$236,MATCH(LEFT($H$1,2)&amp;$H580&amp;$I580,'Saturation Data'!$B$2:$B$236,0),MATCH(H572,'Saturation Data'!$I$1:$V$1,0))</f>
        <v>0</v>
      </c>
      <c r="K580" s="32">
        <f>INDEX('UEC Data'!$I$2:$W$236,MATCH(LEFT($H$1,2)&amp;$H580&amp;$I580,'UEC Data'!$B$2:$B$236,0),MATCH(H572,'UEC Data'!$I$1:$V$1,0))</f>
        <v>1.8339573975974859</v>
      </c>
      <c r="L580" s="33">
        <f>J580*K580</f>
        <v>0</v>
      </c>
      <c r="M580" s="34">
        <f>L580*J573</f>
        <v>0</v>
      </c>
      <c r="N580" s="21"/>
      <c r="O580" s="30" t="s">
        <v>3</v>
      </c>
      <c r="P580" t="s">
        <v>4</v>
      </c>
      <c r="Q580" s="31">
        <f>INDEX('Saturation Data'!$I$2:$W$236,MATCH(LEFT($O$1,2)&amp;$H580&amp;$I580,'Saturation Data'!$B$2:$B$236,0),MATCH(O572,'Saturation Data'!$I$1:$V$1,0))</f>
        <v>1.4759152205478198E-4</v>
      </c>
      <c r="R580" s="32">
        <f>INDEX('UEC Data'!$I$2:$W$236,MATCH(LEFT($O$1,2)&amp;$H580&amp;$I580,'UEC Data'!$B$2:$B$236,0),MATCH(O572,'UEC Data'!$I$1:$V$1,0))</f>
        <v>1.6817051666898113</v>
      </c>
      <c r="S580" s="33">
        <f>Q580*R580</f>
        <v>2.482054251991401E-4</v>
      </c>
      <c r="T580" s="34">
        <f>S580*Q573</f>
        <v>3.4091739562516479E-3</v>
      </c>
      <c r="U580" s="21"/>
      <c r="V580" s="30" t="s">
        <v>3</v>
      </c>
      <c r="W580" t="s">
        <v>4</v>
      </c>
      <c r="X580" s="31">
        <f>INDEX('Saturation Data'!$I$2:$W$236,MATCH(LEFT($V$1,2)&amp;$H580&amp;$I580,'Saturation Data'!$B$2:$B$236,0),MATCH(V572,'Saturation Data'!$I$1:$V$1,0))</f>
        <v>1.4759152205478198E-4</v>
      </c>
      <c r="Y580" s="32">
        <f>INDEX('UEC Data'!$I$2:$W$236,MATCH(LEFT($V$1,2)&amp;$H580&amp;$I580,'UEC Data'!$B$2:$B$236,0),MATCH(V572,'UEC Data'!$I$1:$V$1,0))</f>
        <v>1.7283908855099914</v>
      </c>
      <c r="Z580" s="33">
        <f>X580*Y580</f>
        <v>2.5509584149803206E-4</v>
      </c>
      <c r="AA580" s="34">
        <f>Z580*X573</f>
        <v>1.4261127612163783E-3</v>
      </c>
      <c r="AB580" s="21"/>
      <c r="AC580" s="30" t="s">
        <v>3</v>
      </c>
      <c r="AD580" t="s">
        <v>4</v>
      </c>
      <c r="AE580" s="31">
        <f>INDEX('Saturation Data'!$I$2:$W$236,MATCH(LEFT($AC$1,2)&amp;$H580&amp;$I580,'Saturation Data'!$B$2:$B$236,0),MATCH(AC572,'Saturation Data'!$I$1:$V$1,0))</f>
        <v>0</v>
      </c>
      <c r="AF580" s="32">
        <f>INDEX('UEC Data'!$I$2:$W$236,MATCH(LEFT($AC$1,2)&amp;$H580&amp;$I580,'UEC Data'!$B$2:$B$236,0),MATCH(AC572,'UEC Data'!$I$1:$V$1,0))</f>
        <v>1.5201800871715354</v>
      </c>
      <c r="AG580" s="33">
        <f>AE580*AF580</f>
        <v>0</v>
      </c>
      <c r="AH580" s="34">
        <f>AG580*AE573</f>
        <v>0</v>
      </c>
      <c r="AI580" s="21"/>
    </row>
    <row r="581" spans="1:35" outlineLevel="1" x14ac:dyDescent="0.25">
      <c r="A581" s="30" t="s">
        <v>3</v>
      </c>
      <c r="B581" t="s">
        <v>5</v>
      </c>
      <c r="C581" s="31">
        <f>INDEX('Saturation Data'!$I$2:$W$236,MATCH(LEFT($A$1,2)&amp;$H581&amp;$I581,'Saturation Data'!$B$2:$B$236,0),MATCH(A572,'Saturation Data'!$I$1:$V$1,0))</f>
        <v>0</v>
      </c>
      <c r="D581" s="32">
        <f>INDEX('UEC Data'!$I$2:$W$236,MATCH(LEFT($A$1,2)&amp;$H581&amp;$I581,'UEC Data'!$B$2:$B$236,0),MATCH(A572,'UEC Data'!$I$1:$V$1,0))</f>
        <v>1.5253583363492544</v>
      </c>
      <c r="E581" s="33">
        <f t="shared" ref="E581:E626" si="51">C581*D581</f>
        <v>0</v>
      </c>
      <c r="F581" s="34">
        <f>E581*C573</f>
        <v>0</v>
      </c>
      <c r="G581" s="21"/>
      <c r="H581" s="30" t="s">
        <v>3</v>
      </c>
      <c r="I581" t="s">
        <v>5</v>
      </c>
      <c r="J581" s="31">
        <f>INDEX('Saturation Data'!$I$2:$W$236,MATCH(LEFT($H$1,2)&amp;$H581&amp;$I581,'Saturation Data'!$B$2:$B$236,0),MATCH(H572,'Saturation Data'!$I$1:$V$1,0))</f>
        <v>0</v>
      </c>
      <c r="K581" s="32">
        <f>INDEX('UEC Data'!$I$2:$W$236,MATCH(LEFT($H$1,2)&amp;$H581&amp;$I581,'UEC Data'!$B$2:$B$236,0),MATCH(H572,'UEC Data'!$I$1:$V$1,0))</f>
        <v>2.1245191474498366</v>
      </c>
      <c r="L581" s="33">
        <f t="shared" ref="L581:L626" si="52">J581*K581</f>
        <v>0</v>
      </c>
      <c r="M581" s="34">
        <f>L581*J573</f>
        <v>0</v>
      </c>
      <c r="N581" s="21"/>
      <c r="O581" s="30" t="s">
        <v>3</v>
      </c>
      <c r="P581" t="s">
        <v>5</v>
      </c>
      <c r="Q581" s="31">
        <f>INDEX('Saturation Data'!$I$2:$W$236,MATCH(LEFT($O$1,2)&amp;$H581&amp;$I581,'Saturation Data'!$B$2:$B$236,0),MATCH(O572,'Saturation Data'!$I$1:$V$1,0))</f>
        <v>0</v>
      </c>
      <c r="R581" s="32">
        <f>INDEX('UEC Data'!$I$2:$W$236,MATCH(LEFT($O$1,2)&amp;$H581&amp;$I581,'UEC Data'!$B$2:$B$236,0),MATCH(O572,'UEC Data'!$I$1:$V$1,0))</f>
        <v>1.7880038549861963</v>
      </c>
      <c r="S581" s="33">
        <f t="shared" ref="S581:S626" si="53">Q581*R581</f>
        <v>0</v>
      </c>
      <c r="T581" s="34">
        <f>S581*Q573</f>
        <v>0</v>
      </c>
      <c r="U581" s="21"/>
      <c r="V581" s="30" t="s">
        <v>3</v>
      </c>
      <c r="W581" t="s">
        <v>5</v>
      </c>
      <c r="X581" s="31">
        <f>INDEX('Saturation Data'!$I$2:$W$236,MATCH(LEFT($V$1,2)&amp;$H581&amp;$I581,'Saturation Data'!$B$2:$B$236,0),MATCH(V572,'Saturation Data'!$I$1:$V$1,0))</f>
        <v>0</v>
      </c>
      <c r="Y581" s="32">
        <f>INDEX('UEC Data'!$I$2:$W$236,MATCH(LEFT($V$1,2)&amp;$H581&amp;$I581,'UEC Data'!$B$2:$B$236,0),MATCH(V572,'UEC Data'!$I$1:$V$1,0))</f>
        <v>1.8156693417006922</v>
      </c>
      <c r="Z581" s="33">
        <f t="shared" ref="Z581:Z626" si="54">X581*Y581</f>
        <v>0</v>
      </c>
      <c r="AA581" s="34">
        <f>Z581*X573</f>
        <v>0</v>
      </c>
      <c r="AB581" s="21"/>
      <c r="AC581" s="30" t="s">
        <v>3</v>
      </c>
      <c r="AD581" t="s">
        <v>5</v>
      </c>
      <c r="AE581" s="31">
        <f>INDEX('Saturation Data'!$I$2:$W$236,MATCH(LEFT($AC$1,2)&amp;$H581&amp;$I581,'Saturation Data'!$B$2:$B$236,0),MATCH(AC572,'Saturation Data'!$I$1:$V$1,0))</f>
        <v>0</v>
      </c>
      <c r="AF581" s="32">
        <f>INDEX('UEC Data'!$I$2:$W$236,MATCH(LEFT($AC$1,2)&amp;$H581&amp;$I581,'UEC Data'!$B$2:$B$236,0),MATCH(AC572,'UEC Data'!$I$1:$V$1,0))</f>
        <v>1.6563734594729125</v>
      </c>
      <c r="AG581" s="33">
        <f t="shared" ref="AG581:AG626" si="55">AE581*AF581</f>
        <v>0</v>
      </c>
      <c r="AH581" s="34">
        <f>AG581*AE573</f>
        <v>0</v>
      </c>
      <c r="AI581" s="21"/>
    </row>
    <row r="582" spans="1:35" outlineLevel="1" x14ac:dyDescent="0.25">
      <c r="A582" s="30" t="s">
        <v>3</v>
      </c>
      <c r="B582" t="s">
        <v>6</v>
      </c>
      <c r="C582" s="31">
        <f>INDEX('Saturation Data'!$I$2:$W$236,MATCH(LEFT($A$1,2)&amp;$H582&amp;$I582,'Saturation Data'!$B$2:$B$236,0),MATCH(A572,'Saturation Data'!$I$1:$V$1,0))</f>
        <v>0.16480525362860432</v>
      </c>
      <c r="D582" s="32">
        <f>INDEX('UEC Data'!$I$2:$W$236,MATCH(LEFT($A$1,2)&amp;$H582&amp;$I582,'UEC Data'!$B$2:$B$236,0),MATCH(A572,'UEC Data'!$I$1:$V$1,0))</f>
        <v>1.2903713956070972</v>
      </c>
      <c r="E582" s="33">
        <f t="shared" si="51"/>
        <v>0.21265998512812379</v>
      </c>
      <c r="F582" s="34">
        <f>E582*C573</f>
        <v>37.934889316275459</v>
      </c>
      <c r="G582" s="21"/>
      <c r="H582" s="30" t="s">
        <v>3</v>
      </c>
      <c r="I582" t="s">
        <v>6</v>
      </c>
      <c r="J582" s="31">
        <f>INDEX('Saturation Data'!$I$2:$W$236,MATCH(LEFT($H$1,2)&amp;$H582&amp;$I582,'Saturation Data'!$B$2:$B$236,0),MATCH(H572,'Saturation Data'!$I$1:$V$1,0))</f>
        <v>0.1966090370044333</v>
      </c>
      <c r="K582" s="32">
        <f>INDEX('UEC Data'!$I$2:$W$236,MATCH(LEFT($H$1,2)&amp;$H582&amp;$I582,'UEC Data'!$B$2:$B$236,0),MATCH(H572,'UEC Data'!$I$1:$V$1,0))</f>
        <v>1.7091867638373586</v>
      </c>
      <c r="L582" s="33">
        <f t="shared" si="52"/>
        <v>0.33604156369878685</v>
      </c>
      <c r="M582" s="34">
        <f>L582*J573</f>
        <v>7.1246765290434304</v>
      </c>
      <c r="N582" s="21"/>
      <c r="O582" s="30" t="s">
        <v>3</v>
      </c>
      <c r="P582" t="s">
        <v>6</v>
      </c>
      <c r="Q582" s="31">
        <f>INDEX('Saturation Data'!$I$2:$W$236,MATCH(LEFT($O$1,2)&amp;$H582&amp;$I582,'Saturation Data'!$B$2:$B$236,0),MATCH(O572,'Saturation Data'!$I$1:$V$1,0))</f>
        <v>0.16480525362860432</v>
      </c>
      <c r="R582" s="32">
        <f>INDEX('UEC Data'!$I$2:$W$236,MATCH(LEFT($O$1,2)&amp;$H582&amp;$I582,'UEC Data'!$B$2:$B$236,0),MATCH(O572,'UEC Data'!$I$1:$V$1,0))</f>
        <v>1.63660034749098</v>
      </c>
      <c r="S582" s="33">
        <f t="shared" si="53"/>
        <v>0.26972033535691292</v>
      </c>
      <c r="T582" s="34">
        <f>S582*Q573</f>
        <v>3.7046875266021932</v>
      </c>
      <c r="U582" s="21"/>
      <c r="V582" s="30" t="s">
        <v>3</v>
      </c>
      <c r="W582" t="s">
        <v>6</v>
      </c>
      <c r="X582" s="31">
        <f>INDEX('Saturation Data'!$I$2:$W$236,MATCH(LEFT($V$1,2)&amp;$H582&amp;$I582,'Saturation Data'!$B$2:$B$236,0),MATCH(V572,'Saturation Data'!$I$1:$V$1,0))</f>
        <v>0.16480525362860432</v>
      </c>
      <c r="Y582" s="32">
        <f>INDEX('UEC Data'!$I$2:$W$236,MATCH(LEFT($V$1,2)&amp;$H582&amp;$I582,'UEC Data'!$B$2:$B$236,0),MATCH(V572,'UEC Data'!$I$1:$V$1,0))</f>
        <v>1.6742767253510238</v>
      </c>
      <c r="Z582" s="33">
        <f t="shared" si="54"/>
        <v>0.27592960036594455</v>
      </c>
      <c r="AA582" s="34">
        <f>Z582*X573</f>
        <v>1.542583846010068</v>
      </c>
      <c r="AB582" s="21"/>
      <c r="AC582" s="30" t="s">
        <v>3</v>
      </c>
      <c r="AD582" t="s">
        <v>6</v>
      </c>
      <c r="AE582" s="31">
        <f>INDEX('Saturation Data'!$I$2:$W$236,MATCH(LEFT($AC$1,2)&amp;$H582&amp;$I582,'Saturation Data'!$B$2:$B$236,0),MATCH(AC572,'Saturation Data'!$I$1:$V$1,0))</f>
        <v>0.53228822217210547</v>
      </c>
      <c r="AF582" s="32">
        <f>INDEX('UEC Data'!$I$2:$W$236,MATCH(LEFT($AC$1,2)&amp;$H582&amp;$I582,'UEC Data'!$B$2:$B$236,0),MATCH(AC572,'UEC Data'!$I$1:$V$1,0))</f>
        <v>1.4783809017700966</v>
      </c>
      <c r="AG582" s="33">
        <f t="shared" si="55"/>
        <v>0.78692474189639883</v>
      </c>
      <c r="AH582" s="34">
        <f>AG582*AE573</f>
        <v>2.1198495714723036</v>
      </c>
      <c r="AI582" s="21"/>
    </row>
    <row r="583" spans="1:35" outlineLevel="1" x14ac:dyDescent="0.25">
      <c r="A583" s="30" t="s">
        <v>3</v>
      </c>
      <c r="B583" s="35" t="s">
        <v>7</v>
      </c>
      <c r="C583" s="31">
        <f>INDEX('Saturation Data'!$I$2:$W$236,MATCH(LEFT($A$1,2)&amp;$H583&amp;$I583,'Saturation Data'!$B$2:$B$236,0),MATCH(A572,'Saturation Data'!$I$1:$V$1,0))</f>
        <v>4.4810280746633901E-2</v>
      </c>
      <c r="D583" s="32">
        <f>INDEX('UEC Data'!$I$2:$W$236,MATCH(LEFT($A$1,2)&amp;$H583&amp;$I583,'UEC Data'!$B$2:$B$236,0),MATCH(A572,'UEC Data'!$I$1:$V$1,0))</f>
        <v>1.0818713031635345</v>
      </c>
      <c r="E583" s="33">
        <f t="shared" si="51"/>
        <v>4.8478956826484662E-2</v>
      </c>
      <c r="F583" s="34">
        <f>E583*C573</f>
        <v>8.6478133640101671</v>
      </c>
      <c r="G583" s="21"/>
      <c r="H583" s="30" t="s">
        <v>3</v>
      </c>
      <c r="I583" s="35" t="s">
        <v>7</v>
      </c>
      <c r="J583" s="31">
        <f>INDEX('Saturation Data'!$I$2:$W$236,MATCH(LEFT($H$1,2)&amp;$H583&amp;$I583,'Saturation Data'!$B$2:$B$236,0),MATCH(H572,'Saturation Data'!$I$1:$V$1,0))</f>
        <v>1.2901212790157499E-2</v>
      </c>
      <c r="K583" s="32">
        <f>INDEX('UEC Data'!$I$2:$W$236,MATCH(LEFT($H$1,2)&amp;$H583&amp;$I583,'UEC Data'!$B$2:$B$236,0),MATCH(H572,'UEC Data'!$I$1:$V$1,0))</f>
        <v>1.6752643274838428</v>
      </c>
      <c r="L583" s="33">
        <f t="shared" si="52"/>
        <v>2.1612941568629154E-2</v>
      </c>
      <c r="M583" s="34">
        <f>L583*J573</f>
        <v>0.4582326537904845</v>
      </c>
      <c r="N583" s="21"/>
      <c r="O583" s="30" t="s">
        <v>3</v>
      </c>
      <c r="P583" s="35" t="s">
        <v>7</v>
      </c>
      <c r="Q583" s="31">
        <f>INDEX('Saturation Data'!$I$2:$W$236,MATCH(LEFT($O$1,2)&amp;$H583&amp;$I583,'Saturation Data'!$B$2:$B$236,0),MATCH(O572,'Saturation Data'!$I$1:$V$1,0))</f>
        <v>4.4810280746633901E-2</v>
      </c>
      <c r="R583" s="32">
        <f>INDEX('UEC Data'!$I$2:$W$236,MATCH(LEFT($O$1,2)&amp;$H583&amp;$I583,'UEC Data'!$B$2:$B$236,0),MATCH(O572,'UEC Data'!$I$1:$V$1,0))</f>
        <v>1.3995376487006126</v>
      </c>
      <c r="S583" s="33">
        <f t="shared" si="53"/>
        <v>6.2713674953758347E-2</v>
      </c>
      <c r="T583" s="34">
        <f>S583*Q573</f>
        <v>0.86139062907930719</v>
      </c>
      <c r="U583" s="21"/>
      <c r="V583" s="30" t="s">
        <v>3</v>
      </c>
      <c r="W583" s="35" t="s">
        <v>7</v>
      </c>
      <c r="X583" s="31">
        <f>INDEX('Saturation Data'!$I$2:$W$236,MATCH(LEFT($V$1,2)&amp;$H583&amp;$I583,'Saturation Data'!$B$2:$B$236,0),MATCH(V572,'Saturation Data'!$I$1:$V$1,0))</f>
        <v>4.4810280746633901E-2</v>
      </c>
      <c r="Y583" s="32">
        <f>INDEX('UEC Data'!$I$2:$W$236,MATCH(LEFT($V$1,2)&amp;$H583&amp;$I583,'UEC Data'!$B$2:$B$236,0),MATCH(V572,'UEC Data'!$I$1:$V$1,0))</f>
        <v>1.3770019595291234</v>
      </c>
      <c r="Z583" s="33">
        <f t="shared" si="54"/>
        <v>6.1703844395165033E-2</v>
      </c>
      <c r="AA583" s="34">
        <f>Z583*X573</f>
        <v>0.34495521130921064</v>
      </c>
      <c r="AB583" s="21"/>
      <c r="AC583" s="30" t="s">
        <v>3</v>
      </c>
      <c r="AD583" s="35" t="s">
        <v>7</v>
      </c>
      <c r="AE583" s="31">
        <f>INDEX('Saturation Data'!$I$2:$W$236,MATCH(LEFT($AC$1,2)&amp;$H583&amp;$I583,'Saturation Data'!$B$2:$B$236,0),MATCH(AC572,'Saturation Data'!$I$1:$V$1,0))</f>
        <v>3.4928016151068969E-2</v>
      </c>
      <c r="AF583" s="32">
        <f>INDEX('UEC Data'!$I$2:$W$236,MATCH(LEFT($AC$1,2)&amp;$H583&amp;$I583,'UEC Data'!$B$2:$B$236,0),MATCH(AC572,'UEC Data'!$I$1:$V$1,0))</f>
        <v>1.4080349078688279</v>
      </c>
      <c r="AG583" s="33">
        <f t="shared" si="55"/>
        <v>4.9179866003311326E-2</v>
      </c>
      <c r="AH583" s="34">
        <f>AG583*AE573</f>
        <v>0.13248270428115499</v>
      </c>
      <c r="AI583" s="21"/>
    </row>
    <row r="584" spans="1:35" outlineLevel="1" x14ac:dyDescent="0.25">
      <c r="A584" s="30" t="s">
        <v>3</v>
      </c>
      <c r="B584" s="35" t="s">
        <v>8</v>
      </c>
      <c r="C584" s="31">
        <f>INDEX('Saturation Data'!$I$2:$W$236,MATCH(LEFT($A$1,2)&amp;$H584&amp;$I584,'Saturation Data'!$B$2:$B$236,0),MATCH(A572,'Saturation Data'!$I$1:$V$1,0))</f>
        <v>4.1994655613512679E-3</v>
      </c>
      <c r="D584" s="32">
        <f>INDEX('UEC Data'!$I$2:$W$236,MATCH(LEFT($A$1,2)&amp;$H584&amp;$I584,'UEC Data'!$B$2:$B$236,0),MATCH(A572,'UEC Data'!$I$1:$V$1,0))</f>
        <v>1.2883146171323301</v>
      </c>
      <c r="E584" s="33">
        <f t="shared" si="51"/>
        <v>5.4102328668326647E-3</v>
      </c>
      <c r="F584" s="34">
        <f>E584*C573</f>
        <v>0.96509263298838976</v>
      </c>
      <c r="G584" s="21"/>
      <c r="H584" s="30" t="s">
        <v>3</v>
      </c>
      <c r="I584" s="35" t="s">
        <v>8</v>
      </c>
      <c r="J584" s="31">
        <f>INDEX('Saturation Data'!$I$2:$W$236,MATCH(LEFT($H$1,2)&amp;$H584&amp;$I584,'Saturation Data'!$B$2:$B$236,0),MATCH(H572,'Saturation Data'!$I$1:$V$1,0))</f>
        <v>3.6306997774369024E-3</v>
      </c>
      <c r="K584" s="32">
        <f>INDEX('UEC Data'!$I$2:$W$236,MATCH(LEFT($H$1,2)&amp;$H584&amp;$I584,'UEC Data'!$B$2:$B$236,0),MATCH(H572,'UEC Data'!$I$1:$V$1,0))</f>
        <v>1.7081349565980739</v>
      </c>
      <c r="L584" s="33">
        <f t="shared" si="52"/>
        <v>6.2017252067528197E-3</v>
      </c>
      <c r="M584" s="34">
        <f>L584*J573</f>
        <v>0.13148756223421998</v>
      </c>
      <c r="N584" s="21"/>
      <c r="O584" s="30" t="s">
        <v>3</v>
      </c>
      <c r="P584" s="35" t="s">
        <v>8</v>
      </c>
      <c r="Q584" s="31">
        <f>INDEX('Saturation Data'!$I$2:$W$236,MATCH(LEFT($O$1,2)&amp;$H584&amp;$I584,'Saturation Data'!$B$2:$B$236,0),MATCH(O572,'Saturation Data'!$I$1:$V$1,0))</f>
        <v>4.1994655613512679E-3</v>
      </c>
      <c r="R584" s="32">
        <f>INDEX('UEC Data'!$I$2:$W$236,MATCH(LEFT($O$1,2)&amp;$H584&amp;$I584,'UEC Data'!$B$2:$B$236,0),MATCH(O572,'UEC Data'!$I$1:$V$1,0))</f>
        <v>1.636334045975415</v>
      </c>
      <c r="S584" s="33">
        <f t="shared" si="53"/>
        <v>6.8717284729403376E-3</v>
      </c>
      <c r="T584" s="34">
        <f>S584*Q573</f>
        <v>9.4385196155906861E-2</v>
      </c>
      <c r="U584" s="21"/>
      <c r="V584" s="30" t="s">
        <v>3</v>
      </c>
      <c r="W584" s="35" t="s">
        <v>8</v>
      </c>
      <c r="X584" s="31">
        <f>INDEX('Saturation Data'!$I$2:$W$236,MATCH(LEFT($V$1,2)&amp;$H584&amp;$I584,'Saturation Data'!$B$2:$B$236,0),MATCH(V572,'Saturation Data'!$I$1:$V$1,0))</f>
        <v>4.1994655613512679E-3</v>
      </c>
      <c r="Y584" s="32">
        <f>INDEX('UEC Data'!$I$2:$W$236,MATCH(LEFT($V$1,2)&amp;$H584&amp;$I584,'UEC Data'!$B$2:$B$236,0),MATCH(V572,'UEC Data'!$I$1:$V$1,0))</f>
        <v>1.6740491272410021</v>
      </c>
      <c r="Z584" s="33">
        <f t="shared" si="54"/>
        <v>7.0301116578587348E-3</v>
      </c>
      <c r="AA584" s="34">
        <f>Z584*X573</f>
        <v>3.9301824322862257E-2</v>
      </c>
      <c r="AB584" s="21"/>
      <c r="AC584" s="30" t="s">
        <v>3</v>
      </c>
      <c r="AD584" s="35" t="s">
        <v>8</v>
      </c>
      <c r="AE584" s="31">
        <f>INDEX('Saturation Data'!$I$2:$W$236,MATCH(LEFT($AC$1,2)&amp;$H584&amp;$I584,'Saturation Data'!$B$2:$B$236,0),MATCH(AC572,'Saturation Data'!$I$1:$V$1,0))</f>
        <v>9.8295518823428765E-3</v>
      </c>
      <c r="AF584" s="32">
        <f>INDEX('UEC Data'!$I$2:$W$236,MATCH(LEFT($AC$1,2)&amp;$H584&amp;$I584,'UEC Data'!$B$2:$B$236,0),MATCH(AC572,'UEC Data'!$I$1:$V$1,0))</f>
        <v>1.4772736385806544</v>
      </c>
      <c r="AG584" s="33">
        <f t="shared" si="55"/>
        <v>1.4520937874845982E-2</v>
      </c>
      <c r="AH584" s="34">
        <f>AG584*AE573</f>
        <v>3.9117087432257627E-2</v>
      </c>
      <c r="AI584" s="21"/>
    </row>
    <row r="585" spans="1:35" outlineLevel="1" x14ac:dyDescent="0.25">
      <c r="A585" s="30" t="s">
        <v>3</v>
      </c>
      <c r="B585" s="35" t="s">
        <v>10</v>
      </c>
      <c r="C585" s="31">
        <f>INDEX('Saturation Data'!$I$2:$W$236,MATCH(LEFT($A$1,2)&amp;$H585&amp;$I585,'Saturation Data'!$B$2:$B$236,0),MATCH(A572,'Saturation Data'!$I$1:$V$1,0))</f>
        <v>1.9135809362286798E-2</v>
      </c>
      <c r="D585" s="32">
        <f>INDEX('UEC Data'!$I$2:$W$236,MATCH(LEFT($A$1,2)&amp;$H585&amp;$I585,'UEC Data'!$B$2:$B$236,0),MATCH(A572,'UEC Data'!$I$1:$V$1,0))</f>
        <v>1.2883146171323301</v>
      </c>
      <c r="E585" s="33">
        <f t="shared" si="51"/>
        <v>2.4652942912091774E-2</v>
      </c>
      <c r="F585" s="34">
        <f>E585*C573</f>
        <v>4.3976616481338224</v>
      </c>
      <c r="G585" s="21"/>
      <c r="H585" s="30" t="s">
        <v>3</v>
      </c>
      <c r="I585" s="35" t="s">
        <v>10</v>
      </c>
      <c r="J585" s="31">
        <f>INDEX('Saturation Data'!$I$2:$W$236,MATCH(LEFT($H$1,2)&amp;$H585&amp;$I585,'Saturation Data'!$B$2:$B$236,0),MATCH(H572,'Saturation Data'!$I$1:$V$1,0))</f>
        <v>2.0766521190408303E-2</v>
      </c>
      <c r="K585" s="32">
        <f>INDEX('UEC Data'!$I$2:$W$236,MATCH(LEFT($H$1,2)&amp;$H585&amp;$I585,'UEC Data'!$B$2:$B$236,0),MATCH(H572,'UEC Data'!$I$1:$V$1,0))</f>
        <v>1.7081349565980739</v>
      </c>
      <c r="L585" s="33">
        <f t="shared" si="52"/>
        <v>3.5472020772271066E-2</v>
      </c>
      <c r="M585" s="34">
        <f>L585*J573</f>
        <v>0.75206968760707815</v>
      </c>
      <c r="N585" s="21"/>
      <c r="O585" s="30" t="s">
        <v>3</v>
      </c>
      <c r="P585" s="35" t="s">
        <v>10</v>
      </c>
      <c r="Q585" s="31">
        <f>INDEX('Saturation Data'!$I$2:$W$236,MATCH(LEFT($O$1,2)&amp;$H585&amp;$I585,'Saturation Data'!$B$2:$B$236,0),MATCH(O572,'Saturation Data'!$I$1:$V$1,0))</f>
        <v>1.9135809362286798E-2</v>
      </c>
      <c r="R585" s="32">
        <f>INDEX('UEC Data'!$I$2:$W$236,MATCH(LEFT($O$1,2)&amp;$H585&amp;$I585,'UEC Data'!$B$2:$B$236,0),MATCH(O572,'UEC Data'!$I$1:$V$1,0))</f>
        <v>1.636334045975415</v>
      </c>
      <c r="S585" s="33">
        <f t="shared" si="53"/>
        <v>3.1312576356804983E-2</v>
      </c>
      <c r="T585" s="34">
        <f>S585*Q573</f>
        <v>0.43008737513740086</v>
      </c>
      <c r="U585" s="21"/>
      <c r="V585" s="30" t="s">
        <v>3</v>
      </c>
      <c r="W585" s="35" t="s">
        <v>10</v>
      </c>
      <c r="X585" s="31">
        <f>INDEX('Saturation Data'!$I$2:$W$236,MATCH(LEFT($V$1,2)&amp;$H585&amp;$I585,'Saturation Data'!$B$2:$B$236,0),MATCH(V572,'Saturation Data'!$I$1:$V$1,0))</f>
        <v>1.9135809362286798E-2</v>
      </c>
      <c r="Y585" s="32">
        <f>INDEX('UEC Data'!$I$2:$W$236,MATCH(LEFT($V$1,2)&amp;$H585&amp;$I585,'UEC Data'!$B$2:$B$236,0),MATCH(V572,'UEC Data'!$I$1:$V$1,0))</f>
        <v>1.6740491272410021</v>
      </c>
      <c r="Z585" s="33">
        <f t="shared" si="54"/>
        <v>3.203428496198641E-2</v>
      </c>
      <c r="AA585" s="34">
        <f>Z585*X573</f>
        <v>0.17908760218297476</v>
      </c>
      <c r="AB585" s="21"/>
      <c r="AC585" s="30" t="s">
        <v>3</v>
      </c>
      <c r="AD585" s="35" t="s">
        <v>10</v>
      </c>
      <c r="AE585" s="31">
        <f>INDEX('Saturation Data'!$I$2:$W$236,MATCH(LEFT($AC$1,2)&amp;$H585&amp;$I585,'Saturation Data'!$B$2:$B$236,0),MATCH(AC572,'Saturation Data'!$I$1:$V$1,0))</f>
        <v>5.6222108675973728E-2</v>
      </c>
      <c r="AF585" s="32">
        <f>INDEX('UEC Data'!$I$2:$W$236,MATCH(LEFT($AC$1,2)&amp;$H585&amp;$I585,'UEC Data'!$B$2:$B$236,0),MATCH(AC572,'UEC Data'!$I$1:$V$1,0))</f>
        <v>1.4772736385806544</v>
      </c>
      <c r="AG585" s="33">
        <f t="shared" si="55"/>
        <v>8.3055439052432692E-2</v>
      </c>
      <c r="AH585" s="34">
        <f>AG585*AE573</f>
        <v>0.22373808765936987</v>
      </c>
      <c r="AI585" s="21"/>
    </row>
    <row r="586" spans="1:35" outlineLevel="1" x14ac:dyDescent="0.25">
      <c r="A586" s="30" t="s">
        <v>3</v>
      </c>
      <c r="B586" s="35" t="s">
        <v>11</v>
      </c>
      <c r="C586" s="31">
        <f>INDEX('Saturation Data'!$I$2:$W$236,MATCH(LEFT($A$1,2)&amp;$H586&amp;$I586,'Saturation Data'!$B$2:$B$236,0),MATCH(A572,'Saturation Data'!$I$1:$V$1,0))</f>
        <v>0</v>
      </c>
      <c r="D586" s="32">
        <f>INDEX('UEC Data'!$I$2:$W$236,MATCH(LEFT($A$1,2)&amp;$H586&amp;$I586,'UEC Data'!$B$2:$B$236,0),MATCH(A572,'UEC Data'!$I$1:$V$1,0))</f>
        <v>1.1969165236598607</v>
      </c>
      <c r="E586" s="33">
        <f t="shared" si="51"/>
        <v>0</v>
      </c>
      <c r="F586" s="34">
        <f>E586*C573</f>
        <v>0</v>
      </c>
      <c r="G586" s="21"/>
      <c r="H586" s="30" t="s">
        <v>3</v>
      </c>
      <c r="I586" s="35" t="s">
        <v>11</v>
      </c>
      <c r="J586" s="31">
        <f>INDEX('Saturation Data'!$I$2:$W$236,MATCH(LEFT($H$1,2)&amp;$H586&amp;$I586,'Saturation Data'!$B$2:$B$236,0),MATCH(H572,'Saturation Data'!$I$1:$V$1,0))</f>
        <v>0</v>
      </c>
      <c r="K586" s="32">
        <f>INDEX('UEC Data'!$I$2:$W$236,MATCH(LEFT($H$1,2)&amp;$H586&amp;$I586,'UEC Data'!$B$2:$B$236,0),MATCH(H572,'UEC Data'!$I$1:$V$1,0))</f>
        <v>1.3313250131243917</v>
      </c>
      <c r="L586" s="33">
        <f t="shared" si="52"/>
        <v>0</v>
      </c>
      <c r="M586" s="34">
        <f>L586*J573</f>
        <v>0</v>
      </c>
      <c r="N586" s="21"/>
      <c r="O586" s="30" t="s">
        <v>3</v>
      </c>
      <c r="P586" s="35" t="s">
        <v>11</v>
      </c>
      <c r="Q586" s="31">
        <f>INDEX('Saturation Data'!$I$2:$W$236,MATCH(LEFT($O$1,2)&amp;$H586&amp;$I586,'Saturation Data'!$B$2:$B$236,0),MATCH(O572,'Saturation Data'!$I$1:$V$1,0))</f>
        <v>0</v>
      </c>
      <c r="R586" s="32">
        <f>INDEX('UEC Data'!$I$2:$W$236,MATCH(LEFT($O$1,2)&amp;$H586&amp;$I586,'UEC Data'!$B$2:$B$236,0),MATCH(O572,'UEC Data'!$I$1:$V$1,0))</f>
        <v>1.519172475023272</v>
      </c>
      <c r="S586" s="33">
        <f t="shared" si="53"/>
        <v>0</v>
      </c>
      <c r="T586" s="34">
        <f>S586*Q573</f>
        <v>0</v>
      </c>
      <c r="U586" s="21"/>
      <c r="V586" s="30" t="s">
        <v>3</v>
      </c>
      <c r="W586" s="35" t="s">
        <v>11</v>
      </c>
      <c r="X586" s="31">
        <f>INDEX('Saturation Data'!$I$2:$W$236,MATCH(LEFT($V$1,2)&amp;$H586&amp;$I586,'Saturation Data'!$B$2:$B$236,0),MATCH(V572,'Saturation Data'!$I$1:$V$1,0))</f>
        <v>0</v>
      </c>
      <c r="Y586" s="32">
        <f>INDEX('UEC Data'!$I$2:$W$236,MATCH(LEFT($V$1,2)&amp;$H586&amp;$I586,'UEC Data'!$B$2:$B$236,0),MATCH(V572,'UEC Data'!$I$1:$V$1,0))</f>
        <v>1.5541699512910037</v>
      </c>
      <c r="Z586" s="33">
        <f t="shared" si="54"/>
        <v>0</v>
      </c>
      <c r="AA586" s="34">
        <f>Z586*X573</f>
        <v>0</v>
      </c>
      <c r="AB586" s="21"/>
      <c r="AC586" s="30" t="s">
        <v>3</v>
      </c>
      <c r="AD586" s="35" t="s">
        <v>11</v>
      </c>
      <c r="AE586" s="31">
        <f>INDEX('Saturation Data'!$I$2:$W$236,MATCH(LEFT($AC$1,2)&amp;$H586&amp;$I586,'Saturation Data'!$B$2:$B$236,0),MATCH(AC572,'Saturation Data'!$I$1:$V$1,0))</f>
        <v>0</v>
      </c>
      <c r="AF586" s="32">
        <f>INDEX('UEC Data'!$I$2:$W$236,MATCH(LEFT($AC$1,2)&amp;$H586&amp;$I586,'UEC Data'!$B$2:$B$236,0),MATCH(AC572,'UEC Data'!$I$1:$V$1,0))</f>
        <v>1.1514614450873197</v>
      </c>
      <c r="AG586" s="33">
        <f t="shared" si="55"/>
        <v>0</v>
      </c>
      <c r="AH586" s="34">
        <f>AG586*AE573</f>
        <v>0</v>
      </c>
      <c r="AI586" s="21"/>
    </row>
    <row r="587" spans="1:35" outlineLevel="1" x14ac:dyDescent="0.25">
      <c r="A587" s="30" t="s">
        <v>12</v>
      </c>
      <c r="B587" s="35" t="s">
        <v>13</v>
      </c>
      <c r="C587" s="31">
        <f>INDEX('Saturation Data'!$I$2:$W$236,MATCH(LEFT($A$1,2)&amp;$H587&amp;$I587,'Saturation Data'!$B$2:$B$236,0),MATCH(A572,'Saturation Data'!$I$1:$V$1,0))</f>
        <v>6.2159637458538225E-2</v>
      </c>
      <c r="D587" s="32">
        <f>INDEX('UEC Data'!$I$2:$W$236,MATCH(LEFT($A$1,2)&amp;$H587&amp;$I587,'UEC Data'!$B$2:$B$236,0),MATCH(A572,'UEC Data'!$I$1:$V$1,0))</f>
        <v>2.0664664146144047</v>
      </c>
      <c r="E587" s="33">
        <f t="shared" si="51"/>
        <v>0.12845080315267673</v>
      </c>
      <c r="F587" s="34">
        <f>E587*C573</f>
        <v>22.913417384317622</v>
      </c>
      <c r="G587" s="21"/>
      <c r="H587" s="30" t="s">
        <v>12</v>
      </c>
      <c r="I587" s="35" t="s">
        <v>13</v>
      </c>
      <c r="J587" s="31">
        <f>INDEX('Saturation Data'!$I$2:$W$236,MATCH(LEFT($H$1,2)&amp;$H587&amp;$I587,'Saturation Data'!$B$2:$B$236,0),MATCH(H572,'Saturation Data'!$I$1:$V$1,0))</f>
        <v>1.3372462048937401E-2</v>
      </c>
      <c r="K587" s="32">
        <f>INDEX('UEC Data'!$I$2:$W$236,MATCH(LEFT($H$1,2)&amp;$H587&amp;$I587,'UEC Data'!$B$2:$B$236,0),MATCH(H572,'UEC Data'!$I$1:$V$1,0))</f>
        <v>2.7273716452163019</v>
      </c>
      <c r="L587" s="33">
        <f t="shared" si="52"/>
        <v>3.6471673819002959E-2</v>
      </c>
      <c r="M587" s="34">
        <f>L587*J573</f>
        <v>0.77326410332412177</v>
      </c>
      <c r="N587" s="21"/>
      <c r="O587" s="30" t="s">
        <v>12</v>
      </c>
      <c r="P587" s="35" t="s">
        <v>13</v>
      </c>
      <c r="Q587" s="31">
        <f>INDEX('Saturation Data'!$I$2:$W$236,MATCH(LEFT($O$1,2)&amp;$H587&amp;$I587,'Saturation Data'!$B$2:$B$236,0),MATCH(O572,'Saturation Data'!$I$1:$V$1,0))</f>
        <v>6.2159637458538225E-2</v>
      </c>
      <c r="R587" s="32">
        <f>INDEX('UEC Data'!$I$2:$W$236,MATCH(LEFT($O$1,2)&amp;$H587&amp;$I587,'UEC Data'!$B$2:$B$236,0),MATCH(O572,'UEC Data'!$I$1:$V$1,0))</f>
        <v>0.85056473801418597</v>
      </c>
      <c r="S587" s="33">
        <f t="shared" si="53"/>
        <v>5.2870795749978348E-2</v>
      </c>
      <c r="T587" s="34">
        <f>S587*Q573</f>
        <v>0.72619581047638981</v>
      </c>
      <c r="U587" s="21"/>
      <c r="V587" s="30" t="s">
        <v>12</v>
      </c>
      <c r="W587" s="35" t="s">
        <v>13</v>
      </c>
      <c r="X587" s="31">
        <f>INDEX('Saturation Data'!$I$2:$W$236,MATCH(LEFT($V$1,2)&amp;$H587&amp;$I587,'Saturation Data'!$B$2:$B$236,0),MATCH(V572,'Saturation Data'!$I$1:$V$1,0))</f>
        <v>6.2159637458538225E-2</v>
      </c>
      <c r="Y587" s="32">
        <f>INDEX('UEC Data'!$I$2:$W$236,MATCH(LEFT($V$1,2)&amp;$H587&amp;$I587,'UEC Data'!$B$2:$B$236,0),MATCH(V572,'UEC Data'!$I$1:$V$1,0))</f>
        <v>0.83304069379095758</v>
      </c>
      <c r="Z587" s="33">
        <f t="shared" si="54"/>
        <v>5.178150751425508E-2</v>
      </c>
      <c r="AA587" s="34">
        <f>Z587*X573</f>
        <v>0.28948440800698294</v>
      </c>
      <c r="AB587" s="21"/>
      <c r="AC587" s="30" t="s">
        <v>12</v>
      </c>
      <c r="AD587" s="35" t="s">
        <v>13</v>
      </c>
      <c r="AE587" s="31">
        <f>INDEX('Saturation Data'!$I$2:$W$236,MATCH(LEFT($AC$1,2)&amp;$H587&amp;$I587,'Saturation Data'!$B$2:$B$236,0),MATCH(AC572,'Saturation Data'!$I$1:$V$1,0))</f>
        <v>1.2955952227315231E-2</v>
      </c>
      <c r="AF587" s="32">
        <f>INDEX('UEC Data'!$I$2:$W$236,MATCH(LEFT($AC$1,2)&amp;$H587&amp;$I587,'UEC Data'!$B$2:$B$236,0),MATCH(AC572,'UEC Data'!$I$1:$V$1,0))</f>
        <v>1.4465020423680079</v>
      </c>
      <c r="AG587" s="33">
        <f t="shared" si="55"/>
        <v>1.8740811357633821E-2</v>
      </c>
      <c r="AH587" s="34">
        <f>AG587*AE573</f>
        <v>5.0484752620414644E-2</v>
      </c>
      <c r="AI587" s="21"/>
    </row>
    <row r="588" spans="1:35" outlineLevel="1" x14ac:dyDescent="0.25">
      <c r="A588" s="30" t="s">
        <v>12</v>
      </c>
      <c r="B588" s="35" t="s">
        <v>14</v>
      </c>
      <c r="C588" s="31">
        <f>INDEX('Saturation Data'!$I$2:$W$236,MATCH(LEFT($A$1,2)&amp;$H588&amp;$I588,'Saturation Data'!$B$2:$B$236,0),MATCH(A572,'Saturation Data'!$I$1:$V$1,0))</f>
        <v>9.6886191762878375E-3</v>
      </c>
      <c r="D588" s="32">
        <f>INDEX('UEC Data'!$I$2:$W$236,MATCH(LEFT($A$1,2)&amp;$H588&amp;$I588,'UEC Data'!$B$2:$B$236,0),MATCH(A572,'UEC Data'!$I$1:$V$1,0))</f>
        <v>1.9680632520137187</v>
      </c>
      <c r="E588" s="33">
        <f t="shared" si="51"/>
        <v>1.9067815363607517E-2</v>
      </c>
      <c r="F588" s="34">
        <f>E588*C573</f>
        <v>3.4013708074221456</v>
      </c>
      <c r="G588" s="21"/>
      <c r="H588" s="30" t="s">
        <v>12</v>
      </c>
      <c r="I588" s="35" t="s">
        <v>14</v>
      </c>
      <c r="J588" s="31">
        <f>INDEX('Saturation Data'!$I$2:$W$236,MATCH(LEFT($H$1,2)&amp;$H588&amp;$I588,'Saturation Data'!$B$2:$B$236,0),MATCH(H572,'Saturation Data'!$I$1:$V$1,0))</f>
        <v>7.2331527825719805E-2</v>
      </c>
      <c r="K588" s="32">
        <f>INDEX('UEC Data'!$I$2:$W$236,MATCH(LEFT($H$1,2)&amp;$H588&amp;$I588,'UEC Data'!$B$2:$B$236,0),MATCH(H572,'UEC Data'!$I$1:$V$1,0))</f>
        <v>2.5974968049679061</v>
      </c>
      <c r="L588" s="33">
        <f t="shared" si="52"/>
        <v>0.18788091242575439</v>
      </c>
      <c r="M588" s="34">
        <f>L588*J573</f>
        <v>3.9834082197489455</v>
      </c>
      <c r="N588" s="21"/>
      <c r="O588" s="30" t="s">
        <v>12</v>
      </c>
      <c r="P588" s="35" t="s">
        <v>14</v>
      </c>
      <c r="Q588" s="31">
        <f>INDEX('Saturation Data'!$I$2:$W$236,MATCH(LEFT($O$1,2)&amp;$H588&amp;$I588,'Saturation Data'!$B$2:$B$236,0),MATCH(O572,'Saturation Data'!$I$1:$V$1,0))</f>
        <v>9.6886191762878375E-3</v>
      </c>
      <c r="R588" s="32">
        <f>INDEX('UEC Data'!$I$2:$W$236,MATCH(LEFT($O$1,2)&amp;$H588&amp;$I588,'UEC Data'!$B$2:$B$236,0),MATCH(O572,'UEC Data'!$I$1:$V$1,0))</f>
        <v>0.81006165525160567</v>
      </c>
      <c r="S588" s="33">
        <f t="shared" si="53"/>
        <v>7.848378887046174E-3</v>
      </c>
      <c r="T588" s="34">
        <f>S588*Q573</f>
        <v>0.10779977463847074</v>
      </c>
      <c r="U588" s="21"/>
      <c r="V588" s="30" t="s">
        <v>12</v>
      </c>
      <c r="W588" s="35" t="s">
        <v>14</v>
      </c>
      <c r="X588" s="31">
        <f>INDEX('Saturation Data'!$I$2:$W$236,MATCH(LEFT($V$1,2)&amp;$H588&amp;$I588,'Saturation Data'!$B$2:$B$236,0),MATCH(V572,'Saturation Data'!$I$1:$V$1,0))</f>
        <v>9.6886191762878375E-3</v>
      </c>
      <c r="Y588" s="32">
        <f>INDEX('UEC Data'!$I$2:$W$236,MATCH(LEFT($V$1,2)&amp;$H588&amp;$I588,'UEC Data'!$B$2:$B$236,0),MATCH(V572,'UEC Data'!$I$1:$V$1,0))</f>
        <v>0.79337208932472159</v>
      </c>
      <c r="Z588" s="33">
        <f t="shared" si="54"/>
        <v>7.6866800385630447E-3</v>
      </c>
      <c r="AA588" s="34">
        <f>Z588*X573</f>
        <v>4.2972368463585986E-2</v>
      </c>
      <c r="AB588" s="21"/>
      <c r="AC588" s="30" t="s">
        <v>12</v>
      </c>
      <c r="AD588" s="35" t="s">
        <v>14</v>
      </c>
      <c r="AE588" s="31">
        <f>INDEX('Saturation Data'!$I$2:$W$236,MATCH(LEFT($AC$1,2)&amp;$H588&amp;$I588,'Saturation Data'!$B$2:$B$236,0),MATCH(AC572,'Saturation Data'!$I$1:$V$1,0))</f>
        <v>7.0078629919403182E-2</v>
      </c>
      <c r="AF588" s="32">
        <f>INDEX('UEC Data'!$I$2:$W$236,MATCH(LEFT($AC$1,2)&amp;$H588&amp;$I588,'UEC Data'!$B$2:$B$236,0),MATCH(AC572,'UEC Data'!$I$1:$V$1,0))</f>
        <v>1.377620992731436</v>
      </c>
      <c r="AG588" s="33">
        <f t="shared" si="55"/>
        <v>9.6541791718827125E-2</v>
      </c>
      <c r="AH588" s="34">
        <f>AG588*AE573</f>
        <v>0.26006816777819325</v>
      </c>
      <c r="AI588" s="21"/>
    </row>
    <row r="589" spans="1:35" outlineLevel="1" x14ac:dyDescent="0.25">
      <c r="A589" s="30" t="s">
        <v>12</v>
      </c>
      <c r="B589" s="35" t="s">
        <v>8</v>
      </c>
      <c r="C589" s="31">
        <f>INDEX('Saturation Data'!$I$2:$W$236,MATCH(LEFT($A$1,2)&amp;$H589&amp;$I589,'Saturation Data'!$B$2:$B$236,0),MATCH(A572,'Saturation Data'!$I$1:$V$1,0))</f>
        <v>4.1994655613512705E-3</v>
      </c>
      <c r="D589" s="32">
        <f>INDEX('UEC Data'!$I$2:$W$236,MATCH(LEFT($A$1,2)&amp;$H589&amp;$I589,'UEC Data'!$B$2:$B$236,0),MATCH(A572,'UEC Data'!$I$1:$V$1,0))</f>
        <v>1.5101304411258263</v>
      </c>
      <c r="E589" s="33">
        <f t="shared" si="51"/>
        <v>6.3417407806561094E-3</v>
      </c>
      <c r="F589" s="34">
        <f>E589*C573</f>
        <v>1.1312576479386041</v>
      </c>
      <c r="G589" s="21"/>
      <c r="H589" s="30" t="s">
        <v>12</v>
      </c>
      <c r="I589" s="35" t="s">
        <v>8</v>
      </c>
      <c r="J589" s="31">
        <f>INDEX('Saturation Data'!$I$2:$W$236,MATCH(LEFT($H$1,2)&amp;$H589&amp;$I589,'Saturation Data'!$B$2:$B$236,0),MATCH(H572,'Saturation Data'!$I$1:$V$1,0))</f>
        <v>3.6306997774369042E-3</v>
      </c>
      <c r="K589" s="32">
        <f>INDEX('UEC Data'!$I$2:$W$236,MATCH(LEFT($H$1,2)&amp;$H589&amp;$I589,'UEC Data'!$B$2:$B$236,0),MATCH(H572,'UEC Data'!$I$1:$V$1,0))</f>
        <v>2.0878528757326698</v>
      </c>
      <c r="L589" s="33">
        <f t="shared" si="52"/>
        <v>7.5803669712436045E-3</v>
      </c>
      <c r="M589" s="34">
        <f>L589*J573</f>
        <v>0.16071721023761656</v>
      </c>
      <c r="N589" s="21"/>
      <c r="O589" s="30" t="s">
        <v>12</v>
      </c>
      <c r="P589" s="35" t="s">
        <v>8</v>
      </c>
      <c r="Q589" s="31">
        <f>INDEX('Saturation Data'!$I$2:$W$236,MATCH(LEFT($O$1,2)&amp;$H589&amp;$I589,'Saturation Data'!$B$2:$B$236,0),MATCH(O572,'Saturation Data'!$I$1:$V$1,0))</f>
        <v>4.1994655613512705E-3</v>
      </c>
      <c r="R589" s="32">
        <f>INDEX('UEC Data'!$I$2:$W$236,MATCH(LEFT($O$1,2)&amp;$H589&amp;$I589,'UEC Data'!$B$2:$B$236,0),MATCH(O572,'UEC Data'!$I$1:$V$1,0))</f>
        <v>0.69554784852150886</v>
      </c>
      <c r="S589" s="33">
        <f t="shared" si="53"/>
        <v>2.9209292361380467E-3</v>
      </c>
      <c r="T589" s="34">
        <f>S589*Q573</f>
        <v>4.0119815559657428E-2</v>
      </c>
      <c r="U589" s="21"/>
      <c r="V589" s="30" t="s">
        <v>12</v>
      </c>
      <c r="W589" s="35" t="s">
        <v>8</v>
      </c>
      <c r="X589" s="31">
        <f>INDEX('Saturation Data'!$I$2:$W$236,MATCH(LEFT($V$1,2)&amp;$H589&amp;$I589,'Saturation Data'!$B$2:$B$236,0),MATCH(V572,'Saturation Data'!$I$1:$V$1,0))</f>
        <v>4.1994655613512705E-3</v>
      </c>
      <c r="Y589" s="32">
        <f>INDEX('UEC Data'!$I$2:$W$236,MATCH(LEFT($V$1,2)&amp;$H589&amp;$I589,'UEC Data'!$B$2:$B$236,0),MATCH(V572,'UEC Data'!$I$1:$V$1,0))</f>
        <v>0.68978448706541273</v>
      </c>
      <c r="Z589" s="33">
        <f t="shared" si="54"/>
        <v>2.8967261981855518E-3</v>
      </c>
      <c r="AA589" s="34">
        <f>Z589*X573</f>
        <v>1.6194141671314107E-2</v>
      </c>
      <c r="AB589" s="21"/>
      <c r="AC589" s="30" t="s">
        <v>12</v>
      </c>
      <c r="AD589" s="35" t="s">
        <v>8</v>
      </c>
      <c r="AE589" s="31">
        <f>INDEX('Saturation Data'!$I$2:$W$236,MATCH(LEFT($AC$1,2)&amp;$H589&amp;$I589,'Saturation Data'!$B$2:$B$236,0),MATCH(AC572,'Saturation Data'!$I$1:$V$1,0))</f>
        <v>9.8295518823428782E-3</v>
      </c>
      <c r="AF589" s="32">
        <f>INDEX('UEC Data'!$I$2:$W$236,MATCH(LEFT($AC$1,2)&amp;$H589&amp;$I589,'UEC Data'!$B$2:$B$236,0),MATCH(AC572,'UEC Data'!$I$1:$V$1,0))</f>
        <v>1.079160139978885</v>
      </c>
      <c r="AG589" s="33">
        <f t="shared" si="55"/>
        <v>1.0607660585278853E-2</v>
      </c>
      <c r="AH589" s="34">
        <f>AG589*AE573</f>
        <v>2.8575343420816551E-2</v>
      </c>
      <c r="AI589" s="21"/>
    </row>
    <row r="590" spans="1:35" outlineLevel="1" x14ac:dyDescent="0.25">
      <c r="A590" s="30" t="s">
        <v>12</v>
      </c>
      <c r="B590" s="35" t="s">
        <v>10</v>
      </c>
      <c r="C590" s="31">
        <f>INDEX('Saturation Data'!$I$2:$W$236,MATCH(LEFT($A$1,2)&amp;$H590&amp;$I590,'Saturation Data'!$B$2:$B$236,0),MATCH(A572,'Saturation Data'!$I$1:$V$1,0))</f>
        <v>1.9135809362286798E-2</v>
      </c>
      <c r="D590" s="32">
        <f>INDEX('UEC Data'!$I$2:$W$236,MATCH(LEFT($A$1,2)&amp;$H590&amp;$I590,'UEC Data'!$B$2:$B$236,0),MATCH(A572,'UEC Data'!$I$1:$V$1,0))</f>
        <v>1.6779227123620293</v>
      </c>
      <c r="E590" s="33">
        <f t="shared" si="51"/>
        <v>3.2108409148410975E-2</v>
      </c>
      <c r="F590" s="34">
        <f>E590*C573</f>
        <v>5.727588791247288</v>
      </c>
      <c r="G590" s="21"/>
      <c r="H590" s="30" t="s">
        <v>12</v>
      </c>
      <c r="I590" s="35" t="s">
        <v>10</v>
      </c>
      <c r="J590" s="31">
        <f>INDEX('Saturation Data'!$I$2:$W$236,MATCH(LEFT($H$1,2)&amp;$H590&amp;$I590,'Saturation Data'!$B$2:$B$236,0),MATCH(H572,'Saturation Data'!$I$1:$V$1,0))</f>
        <v>2.0766521190408303E-2</v>
      </c>
      <c r="K590" s="32">
        <f>INDEX('UEC Data'!$I$2:$W$236,MATCH(LEFT($H$1,2)&amp;$H590&amp;$I590,'UEC Data'!$B$2:$B$236,0),MATCH(H572,'UEC Data'!$I$1:$V$1,0))</f>
        <v>2.3198365285918552</v>
      </c>
      <c r="L590" s="33">
        <f t="shared" si="52"/>
        <v>4.8174934429285998E-2</v>
      </c>
      <c r="M590" s="34">
        <f>L590*J573</f>
        <v>1.0213939634092333</v>
      </c>
      <c r="N590" s="21"/>
      <c r="O590" s="30" t="s">
        <v>12</v>
      </c>
      <c r="P590" s="35" t="s">
        <v>10</v>
      </c>
      <c r="Q590" s="31">
        <f>INDEX('Saturation Data'!$I$2:$W$236,MATCH(LEFT($O$1,2)&amp;$H590&amp;$I590,'Saturation Data'!$B$2:$B$236,0),MATCH(O572,'Saturation Data'!$I$1:$V$1,0))</f>
        <v>1.9135809362286798E-2</v>
      </c>
      <c r="R590" s="32">
        <f>INDEX('UEC Data'!$I$2:$W$236,MATCH(LEFT($O$1,2)&amp;$H590&amp;$I590,'UEC Data'!$B$2:$B$236,0),MATCH(O572,'UEC Data'!$I$1:$V$1,0))</f>
        <v>0.77283094280167652</v>
      </c>
      <c r="S590" s="33">
        <f t="shared" si="53"/>
        <v>1.4788745590729254E-2</v>
      </c>
      <c r="T590" s="34">
        <f>S590*Q573</f>
        <v>0.20312773692635722</v>
      </c>
      <c r="U590" s="21"/>
      <c r="V590" s="30" t="s">
        <v>12</v>
      </c>
      <c r="W590" s="35" t="s">
        <v>10</v>
      </c>
      <c r="X590" s="31">
        <f>INDEX('Saturation Data'!$I$2:$W$236,MATCH(LEFT($V$1,2)&amp;$H590&amp;$I590,'Saturation Data'!$B$2:$B$236,0),MATCH(V572,'Saturation Data'!$I$1:$V$1,0))</f>
        <v>1.9135809362286798E-2</v>
      </c>
      <c r="Y590" s="32">
        <f>INDEX('UEC Data'!$I$2:$W$236,MATCH(LEFT($V$1,2)&amp;$H590&amp;$I590,'UEC Data'!$B$2:$B$236,0),MATCH(V572,'UEC Data'!$I$1:$V$1,0))</f>
        <v>0.76642720785045859</v>
      </c>
      <c r="Z590" s="33">
        <f t="shared" si="54"/>
        <v>1.4666204939496136E-2</v>
      </c>
      <c r="AA590" s="34">
        <f>Z590*X573</f>
        <v>8.1991387629074611E-2</v>
      </c>
      <c r="AB590" s="21"/>
      <c r="AC590" s="30" t="s">
        <v>12</v>
      </c>
      <c r="AD590" s="35" t="s">
        <v>10</v>
      </c>
      <c r="AE590" s="31">
        <f>INDEX('Saturation Data'!$I$2:$W$236,MATCH(LEFT($AC$1,2)&amp;$H590&amp;$I590,'Saturation Data'!$B$2:$B$236,0),MATCH(AC572,'Saturation Data'!$I$1:$V$1,0))</f>
        <v>5.6222108675973728E-2</v>
      </c>
      <c r="AF590" s="32">
        <f>INDEX('UEC Data'!$I$2:$W$236,MATCH(LEFT($AC$1,2)&amp;$H590&amp;$I590,'UEC Data'!$B$2:$B$236,0),MATCH(AC572,'UEC Data'!$I$1:$V$1,0))</f>
        <v>1.199066822198761</v>
      </c>
      <c r="AG590" s="33">
        <f t="shared" si="55"/>
        <v>6.7414065187413205E-2</v>
      </c>
      <c r="AH590" s="34">
        <f>AG590*AE573</f>
        <v>0.18160272461932336</v>
      </c>
      <c r="AI590" s="21"/>
    </row>
    <row r="591" spans="1:35" outlineLevel="1" x14ac:dyDescent="0.25">
      <c r="A591" s="30" t="s">
        <v>12</v>
      </c>
      <c r="B591" s="35" t="s">
        <v>11</v>
      </c>
      <c r="C591" s="31">
        <f>INDEX('Saturation Data'!$I$2:$W$236,MATCH(LEFT($A$1,2)&amp;$H591&amp;$I591,'Saturation Data'!$B$2:$B$236,0),MATCH(A572,'Saturation Data'!$I$1:$V$1,0))</f>
        <v>0</v>
      </c>
      <c r="D591" s="32">
        <f>INDEX('UEC Data'!$I$2:$W$236,MATCH(LEFT($A$1,2)&amp;$H591&amp;$I591,'UEC Data'!$B$2:$B$236,0),MATCH(A572,'UEC Data'!$I$1:$V$1,0))</f>
        <v>1.5336090019616129</v>
      </c>
      <c r="E591" s="33">
        <f t="shared" si="51"/>
        <v>0</v>
      </c>
      <c r="F591" s="34">
        <f>E591*C573</f>
        <v>0</v>
      </c>
      <c r="G591" s="21"/>
      <c r="H591" s="30" t="s">
        <v>12</v>
      </c>
      <c r="I591" s="35" t="s">
        <v>11</v>
      </c>
      <c r="J591" s="31">
        <f>INDEX('Saturation Data'!$I$2:$W$236,MATCH(LEFT($H$1,2)&amp;$H591&amp;$I591,'Saturation Data'!$B$2:$B$236,0),MATCH(H572,'Saturation Data'!$I$1:$V$1,0))</f>
        <v>0</v>
      </c>
      <c r="K591" s="32">
        <f>INDEX('UEC Data'!$I$2:$W$236,MATCH(LEFT($H$1,2)&amp;$H591&amp;$I591,'UEC Data'!$B$2:$B$236,0),MATCH(H572,'UEC Data'!$I$1:$V$1,0))</f>
        <v>2.156419958635253</v>
      </c>
      <c r="L591" s="33">
        <f t="shared" si="52"/>
        <v>0</v>
      </c>
      <c r="M591" s="34">
        <f>L591*J573</f>
        <v>0</v>
      </c>
      <c r="N591" s="21"/>
      <c r="O591" s="30" t="s">
        <v>12</v>
      </c>
      <c r="P591" s="35" t="s">
        <v>11</v>
      </c>
      <c r="Q591" s="31">
        <f>INDEX('Saturation Data'!$I$2:$W$236,MATCH(LEFT($O$1,2)&amp;$H591&amp;$I591,'Saturation Data'!$B$2:$B$236,0),MATCH(O572,'Saturation Data'!$I$1:$V$1,0))</f>
        <v>0</v>
      </c>
      <c r="R591" s="32">
        <f>INDEX('UEC Data'!$I$2:$W$236,MATCH(LEFT($O$1,2)&amp;$H591&amp;$I591,'UEC Data'!$B$2:$B$236,0),MATCH(O572,'UEC Data'!$I$1:$V$1,0))</f>
        <v>0.72772046417928815</v>
      </c>
      <c r="S591" s="33">
        <f t="shared" si="53"/>
        <v>0</v>
      </c>
      <c r="T591" s="34">
        <f>S591*Q573</f>
        <v>0</v>
      </c>
      <c r="U591" s="21"/>
      <c r="V591" s="30" t="s">
        <v>12</v>
      </c>
      <c r="W591" s="35" t="s">
        <v>11</v>
      </c>
      <c r="X591" s="31">
        <f>INDEX('Saturation Data'!$I$2:$W$236,MATCH(LEFT($V$1,2)&amp;$H591&amp;$I591,'Saturation Data'!$B$2:$B$236,0),MATCH(V572,'Saturation Data'!$I$1:$V$1,0))</f>
        <v>0</v>
      </c>
      <c r="Y591" s="32">
        <f>INDEX('UEC Data'!$I$2:$W$236,MATCH(LEFT($V$1,2)&amp;$H591&amp;$I591,'UEC Data'!$B$2:$B$236,0),MATCH(V572,'UEC Data'!$I$1:$V$1,0))</f>
        <v>0.718697765990575</v>
      </c>
      <c r="Z591" s="33">
        <f t="shared" si="54"/>
        <v>0</v>
      </c>
      <c r="AA591" s="34">
        <f>Z591*X573</f>
        <v>0</v>
      </c>
      <c r="AB591" s="21"/>
      <c r="AC591" s="30" t="s">
        <v>12</v>
      </c>
      <c r="AD591" s="35" t="s">
        <v>11</v>
      </c>
      <c r="AE591" s="31">
        <f>INDEX('Saturation Data'!$I$2:$W$236,MATCH(LEFT($AC$1,2)&amp;$H591&amp;$I591,'Saturation Data'!$B$2:$B$236,0),MATCH(AC572,'Saturation Data'!$I$1:$V$1,0))</f>
        <v>0</v>
      </c>
      <c r="AF591" s="32">
        <f>INDEX('UEC Data'!$I$2:$W$236,MATCH(LEFT($AC$1,2)&amp;$H591&amp;$I591,'UEC Data'!$B$2:$B$236,0),MATCH(AC572,'UEC Data'!$I$1:$V$1,0))</f>
        <v>1.112321447799077</v>
      </c>
      <c r="AG591" s="33">
        <f t="shared" si="55"/>
        <v>0</v>
      </c>
      <c r="AH591" s="34">
        <f>AG591*AE573</f>
        <v>0</v>
      </c>
      <c r="AI591" s="21"/>
    </row>
    <row r="592" spans="1:35" outlineLevel="1" x14ac:dyDescent="0.25">
      <c r="A592" s="30" t="s">
        <v>15</v>
      </c>
      <c r="B592" s="35" t="s">
        <v>15</v>
      </c>
      <c r="C592" s="31">
        <f>INDEX('Saturation Data'!$I$2:$W$236,MATCH(LEFT($A$1,2)&amp;$H592&amp;$I592,'Saturation Data'!$B$2:$B$236,0),MATCH(A572,'Saturation Data'!$I$1:$V$1,0))</f>
        <v>1</v>
      </c>
      <c r="D592" s="32">
        <f>INDEX('UEC Data'!$I$2:$W$236,MATCH(LEFT($A$1,2)&amp;$H592&amp;$I592,'UEC Data'!$B$2:$B$236,0),MATCH(A572,'UEC Data'!$I$1:$V$1,0))</f>
        <v>0.5665697454077534</v>
      </c>
      <c r="E592" s="33">
        <f t="shared" si="51"/>
        <v>0.5665697454077534</v>
      </c>
      <c r="F592" s="34">
        <f>E592*C573</f>
        <v>101.06631282347026</v>
      </c>
      <c r="G592" s="21"/>
      <c r="H592" s="30" t="s">
        <v>15</v>
      </c>
      <c r="I592" s="35" t="s">
        <v>15</v>
      </c>
      <c r="J592" s="31">
        <f>INDEX('Saturation Data'!$I$2:$W$236,MATCH(LEFT($H$1,2)&amp;$H592&amp;$I592,'Saturation Data'!$B$2:$B$236,0),MATCH(H572,'Saturation Data'!$I$1:$V$1,0))</f>
        <v>1</v>
      </c>
      <c r="K592" s="32">
        <f>INDEX('UEC Data'!$I$2:$W$236,MATCH(LEFT($H$1,2)&amp;$H592&amp;$I592,'UEC Data'!$B$2:$B$236,0),MATCH(H572,'UEC Data'!$I$1:$V$1,0))</f>
        <v>0.80383694708983</v>
      </c>
      <c r="L592" s="33">
        <f t="shared" si="52"/>
        <v>0.80383694708983</v>
      </c>
      <c r="M592" s="34">
        <f>L592*J573</f>
        <v>17.042767469212063</v>
      </c>
      <c r="N592" s="21"/>
      <c r="O592" s="30" t="s">
        <v>15</v>
      </c>
      <c r="P592" s="35" t="s">
        <v>15</v>
      </c>
      <c r="Q592" s="31">
        <f>INDEX('Saturation Data'!$I$2:$W$236,MATCH(LEFT($O$1,2)&amp;$H592&amp;$I592,'Saturation Data'!$B$2:$B$236,0),MATCH(O572,'Saturation Data'!$I$1:$V$1,0))</f>
        <v>1</v>
      </c>
      <c r="R592" s="32">
        <f>INDEX('UEC Data'!$I$2:$W$236,MATCH(LEFT($O$1,2)&amp;$H592&amp;$I592,'UEC Data'!$B$2:$B$236,0),MATCH(O572,'UEC Data'!$I$1:$V$1,0))</f>
        <v>0.78595286229087036</v>
      </c>
      <c r="S592" s="33">
        <f t="shared" si="53"/>
        <v>0.78595286229087036</v>
      </c>
      <c r="T592" s="34">
        <f>S592*Q573</f>
        <v>10.795291951470027</v>
      </c>
      <c r="U592" s="21"/>
      <c r="V592" s="30" t="s">
        <v>15</v>
      </c>
      <c r="W592" s="35" t="s">
        <v>15</v>
      </c>
      <c r="X592" s="31">
        <f>INDEX('Saturation Data'!$I$2:$W$236,MATCH(LEFT($V$1,2)&amp;$H592&amp;$I592,'Saturation Data'!$B$2:$B$236,0),MATCH(V572,'Saturation Data'!$I$1:$V$1,0))</f>
        <v>1</v>
      </c>
      <c r="Y592" s="32">
        <f>INDEX('UEC Data'!$I$2:$W$236,MATCH(LEFT($V$1,2)&amp;$H592&amp;$I592,'UEC Data'!$B$2:$B$236,0),MATCH(V572,'UEC Data'!$I$1:$V$1,0))</f>
        <v>0.78894831683632471</v>
      </c>
      <c r="Z592" s="33">
        <f t="shared" si="54"/>
        <v>0.78894831683632471</v>
      </c>
      <c r="AA592" s="34">
        <f>Z592*X573</f>
        <v>4.410613893089061</v>
      </c>
      <c r="AB592" s="21"/>
      <c r="AC592" s="30" t="s">
        <v>15</v>
      </c>
      <c r="AD592" s="35" t="s">
        <v>15</v>
      </c>
      <c r="AE592" s="31">
        <f>INDEX('Saturation Data'!$I$2:$W$236,MATCH(LEFT($AC$1,2)&amp;$H592&amp;$I592,'Saturation Data'!$B$2:$B$236,0),MATCH(AC572,'Saturation Data'!$I$1:$V$1,0))</f>
        <v>1</v>
      </c>
      <c r="AF592" s="32">
        <f>INDEX('UEC Data'!$I$2:$W$236,MATCH(LEFT($AC$1,2)&amp;$H592&amp;$I592,'UEC Data'!$B$2:$B$236,0),MATCH(AC572,'UEC Data'!$I$1:$V$1,0))</f>
        <v>0.65334582748836878</v>
      </c>
      <c r="AG592" s="33">
        <f t="shared" si="55"/>
        <v>0.65334582748836878</v>
      </c>
      <c r="AH592" s="34">
        <f>AG592*AE573</f>
        <v>1.7600093105304537</v>
      </c>
      <c r="AI592" s="21"/>
    </row>
    <row r="593" spans="1:35" outlineLevel="1" x14ac:dyDescent="0.25">
      <c r="A593" s="30" t="s">
        <v>16</v>
      </c>
      <c r="B593" s="35" t="s">
        <v>17</v>
      </c>
      <c r="C593" s="31">
        <f>INDEX('Saturation Data'!$I$2:$W$236,MATCH(LEFT($A$1,2)&amp;$H593&amp;$I593,'Saturation Data'!$B$2:$B$236,0),MATCH(A572,'Saturation Data'!$I$1:$V$1,0))</f>
        <v>0.53309505366549204</v>
      </c>
      <c r="D593" s="32">
        <f>INDEX('UEC Data'!$I$2:$W$236,MATCH(LEFT($A$1,2)&amp;$H593&amp;$I593,'UEC Data'!$B$2:$B$236,0),MATCH(A572,'UEC Data'!$I$1:$V$1,0))</f>
        <v>0.22397800000000001</v>
      </c>
      <c r="E593" s="33">
        <f t="shared" si="51"/>
        <v>0.11940156392988958</v>
      </c>
      <c r="F593" s="34">
        <f>E593*C573</f>
        <v>21.299188510436586</v>
      </c>
      <c r="G593" s="21"/>
      <c r="H593" s="30" t="s">
        <v>16</v>
      </c>
      <c r="I593" s="35" t="s">
        <v>17</v>
      </c>
      <c r="J593" s="31">
        <f>INDEX('Saturation Data'!$I$2:$W$236,MATCH(LEFT($H$1,2)&amp;$H593&amp;$I593,'Saturation Data'!$B$2:$B$236,0),MATCH(H572,'Saturation Data'!$I$1:$V$1,0))</f>
        <v>0.51501392336256724</v>
      </c>
      <c r="K593" s="32">
        <f>INDEX('UEC Data'!$I$2:$W$236,MATCH(LEFT($H$1,2)&amp;$H593&amp;$I593,'UEC Data'!$B$2:$B$236,0),MATCH(H572,'UEC Data'!$I$1:$V$1,0))</f>
        <v>0.263048</v>
      </c>
      <c r="L593" s="33">
        <f t="shared" si="52"/>
        <v>0.1354733825126766</v>
      </c>
      <c r="M593" s="34">
        <f>L593*J573</f>
        <v>2.8722757330202073</v>
      </c>
      <c r="N593" s="21"/>
      <c r="O593" s="30" t="s">
        <v>16</v>
      </c>
      <c r="P593" s="35" t="s">
        <v>17</v>
      </c>
      <c r="Q593" s="31">
        <f>INDEX('Saturation Data'!$I$2:$W$236,MATCH(LEFT($O$1,2)&amp;$H593&amp;$I593,'Saturation Data'!$B$2:$B$236,0),MATCH(O572,'Saturation Data'!$I$1:$V$1,0))</f>
        <v>0.53309505366549204</v>
      </c>
      <c r="R593" s="32">
        <f>INDEX('UEC Data'!$I$2:$W$236,MATCH(LEFT($O$1,2)&amp;$H593&amp;$I593,'UEC Data'!$B$2:$B$236,0),MATCH(O572,'UEC Data'!$I$1:$V$1,0))</f>
        <v>0.22397800000000001</v>
      </c>
      <c r="S593" s="33">
        <f t="shared" si="53"/>
        <v>0.11940156392988958</v>
      </c>
      <c r="T593" s="34">
        <f>S593*Q573</f>
        <v>1.6400153290722912</v>
      </c>
      <c r="U593" s="21"/>
      <c r="V593" s="30" t="s">
        <v>16</v>
      </c>
      <c r="W593" s="35" t="s">
        <v>17</v>
      </c>
      <c r="X593" s="31">
        <f>INDEX('Saturation Data'!$I$2:$W$236,MATCH(LEFT($V$1,2)&amp;$H593&amp;$I593,'Saturation Data'!$B$2:$B$236,0),MATCH(V572,'Saturation Data'!$I$1:$V$1,0))</f>
        <v>0.53309505366549204</v>
      </c>
      <c r="Y593" s="32">
        <f>INDEX('UEC Data'!$I$2:$W$236,MATCH(LEFT($V$1,2)&amp;$H593&amp;$I593,'UEC Data'!$B$2:$B$236,0),MATCH(V572,'UEC Data'!$I$1:$V$1,0))</f>
        <v>0.22397800000000001</v>
      </c>
      <c r="Z593" s="33">
        <f t="shared" si="54"/>
        <v>0.11940156392988958</v>
      </c>
      <c r="AA593" s="34">
        <f>Z593*X573</f>
        <v>0.6675141900771534</v>
      </c>
      <c r="AB593" s="21"/>
      <c r="AC593" s="30" t="s">
        <v>16</v>
      </c>
      <c r="AD593" s="35" t="s">
        <v>17</v>
      </c>
      <c r="AE593" s="31">
        <f>INDEX('Saturation Data'!$I$2:$W$236,MATCH(LEFT($AC$1,2)&amp;$H593&amp;$I593,'Saturation Data'!$B$2:$B$236,0),MATCH(AC572,'Saturation Data'!$I$1:$V$1,0))</f>
        <v>0.59102834064159404</v>
      </c>
      <c r="AF593" s="32">
        <f>INDEX('UEC Data'!$I$2:$W$236,MATCH(LEFT($AC$1,2)&amp;$H593&amp;$I593,'UEC Data'!$B$2:$B$236,0),MATCH(AC572,'UEC Data'!$I$1:$V$1,0))</f>
        <v>0.263048</v>
      </c>
      <c r="AG593" s="33">
        <f t="shared" si="55"/>
        <v>0.15546882294909004</v>
      </c>
      <c r="AH593" s="34">
        <f>AG593*AE573</f>
        <v>0.41880817841831308</v>
      </c>
      <c r="AI593" s="21"/>
    </row>
    <row r="594" spans="1:35" outlineLevel="1" x14ac:dyDescent="0.25">
      <c r="A594" s="30" t="s">
        <v>18</v>
      </c>
      <c r="B594" s="35" t="s">
        <v>19</v>
      </c>
      <c r="C594" s="31">
        <f>INDEX('Saturation Data'!$I$2:$W$236,MATCH(LEFT($A$1,2)&amp;$H594&amp;$I594,'Saturation Data'!$B$2:$B$236,0),MATCH(A572,'Saturation Data'!$I$1:$V$1,0))</f>
        <v>1</v>
      </c>
      <c r="D594" s="32">
        <f>INDEX('UEC Data'!$I$2:$W$236,MATCH(LEFT($A$1,2)&amp;$H594&amp;$I594,'UEC Data'!$B$2:$B$236,0),MATCH(A572,'UEC Data'!$I$1:$V$1,0))</f>
        <v>0.13383265101065525</v>
      </c>
      <c r="E594" s="33">
        <f t="shared" si="51"/>
        <v>0.13383265101065525</v>
      </c>
      <c r="F594" s="34">
        <f>E594*C573</f>
        <v>23.873446619184946</v>
      </c>
      <c r="G594" s="21"/>
      <c r="H594" s="30" t="s">
        <v>18</v>
      </c>
      <c r="I594" s="35" t="s">
        <v>19</v>
      </c>
      <c r="J594" s="31">
        <f>INDEX('Saturation Data'!$I$2:$W$236,MATCH(LEFT($H$1,2)&amp;$H594&amp;$I594,'Saturation Data'!$B$2:$B$236,0),MATCH(H572,'Saturation Data'!$I$1:$V$1,0))</f>
        <v>1</v>
      </c>
      <c r="K594" s="32">
        <f>INDEX('UEC Data'!$I$2:$W$236,MATCH(LEFT($H$1,2)&amp;$H594&amp;$I594,'UEC Data'!$B$2:$B$236,0),MATCH(H572,'UEC Data'!$I$1:$V$1,0))</f>
        <v>0.11595961418639887</v>
      </c>
      <c r="L594" s="33">
        <f t="shared" si="52"/>
        <v>0.11595961418639887</v>
      </c>
      <c r="M594" s="34">
        <f>L594*J573</f>
        <v>2.4585492711589541</v>
      </c>
      <c r="N594" s="21"/>
      <c r="O594" s="30" t="s">
        <v>18</v>
      </c>
      <c r="P594" s="35" t="s">
        <v>19</v>
      </c>
      <c r="Q594" s="31">
        <f>INDEX('Saturation Data'!$I$2:$W$236,MATCH(LEFT($O$1,2)&amp;$H594&amp;$I594,'Saturation Data'!$B$2:$B$236,0),MATCH(O572,'Saturation Data'!$I$1:$V$1,0))</f>
        <v>1</v>
      </c>
      <c r="R594" s="32">
        <f>INDEX('UEC Data'!$I$2:$W$236,MATCH(LEFT($O$1,2)&amp;$H594&amp;$I594,'UEC Data'!$B$2:$B$236,0),MATCH(O572,'UEC Data'!$I$1:$V$1,0))</f>
        <v>0.14723742862884756</v>
      </c>
      <c r="S594" s="33">
        <f t="shared" si="53"/>
        <v>0.14723742862884756</v>
      </c>
      <c r="T594" s="34">
        <f>S594*Q573</f>
        <v>2.0223490548774148</v>
      </c>
      <c r="U594" s="21"/>
      <c r="V594" s="30" t="s">
        <v>18</v>
      </c>
      <c r="W594" s="35" t="s">
        <v>19</v>
      </c>
      <c r="X594" s="31">
        <f>INDEX('Saturation Data'!$I$2:$W$236,MATCH(LEFT($V$1,2)&amp;$H594&amp;$I594,'Saturation Data'!$B$2:$B$236,0),MATCH(V572,'Saturation Data'!$I$1:$V$1,0))</f>
        <v>1</v>
      </c>
      <c r="Y594" s="32">
        <f>INDEX('UEC Data'!$I$2:$W$236,MATCH(LEFT($V$1,2)&amp;$H594&amp;$I594,'UEC Data'!$B$2:$B$236,0),MATCH(V572,'UEC Data'!$I$1:$V$1,0))</f>
        <v>0.13383265101065525</v>
      </c>
      <c r="Z594" s="33">
        <f t="shared" si="54"/>
        <v>0.13383265101065525</v>
      </c>
      <c r="AA594" s="34">
        <f>Z594*X573</f>
        <v>0.74819115181533014</v>
      </c>
      <c r="AB594" s="21"/>
      <c r="AC594" s="30" t="s">
        <v>18</v>
      </c>
      <c r="AD594" s="35" t="s">
        <v>19</v>
      </c>
      <c r="AE594" s="31">
        <f>INDEX('Saturation Data'!$I$2:$W$236,MATCH(LEFT($AC$1,2)&amp;$H594&amp;$I594,'Saturation Data'!$B$2:$B$236,0),MATCH(AC572,'Saturation Data'!$I$1:$V$1,0))</f>
        <v>1</v>
      </c>
      <c r="AF594" s="32">
        <f>INDEX('UEC Data'!$I$2:$W$236,MATCH(LEFT($AC$1,2)&amp;$H594&amp;$I594,'UEC Data'!$B$2:$B$236,0),MATCH(AC572,'UEC Data'!$I$1:$V$1,0))</f>
        <v>0.11595961418639887</v>
      </c>
      <c r="AG594" s="33">
        <f t="shared" si="55"/>
        <v>0.11595961418639887</v>
      </c>
      <c r="AH594" s="34">
        <f>AG594*AE573</f>
        <v>0.31237668020037157</v>
      </c>
      <c r="AI594" s="21"/>
    </row>
    <row r="595" spans="1:35" outlineLevel="1" x14ac:dyDescent="0.25">
      <c r="A595" s="30" t="s">
        <v>18</v>
      </c>
      <c r="B595" s="35" t="s">
        <v>20</v>
      </c>
      <c r="C595" s="31">
        <f>INDEX('Saturation Data'!$I$2:$W$236,MATCH(LEFT($A$1,2)&amp;$H595&amp;$I595,'Saturation Data'!$B$2:$B$236,0),MATCH(A572,'Saturation Data'!$I$1:$V$1,0))</f>
        <v>1</v>
      </c>
      <c r="D595" s="32">
        <f>INDEX('UEC Data'!$I$2:$W$236,MATCH(LEFT($A$1,2)&amp;$H595&amp;$I595,'UEC Data'!$B$2:$B$236,0),MATCH(A572,'UEC Data'!$I$1:$V$1,0))</f>
        <v>5.4109805204075447E-5</v>
      </c>
      <c r="E595" s="33">
        <f t="shared" si="51"/>
        <v>5.4109805204075447E-5</v>
      </c>
      <c r="F595" s="34">
        <f>E595*C573</f>
        <v>9.6522600154662092E-3</v>
      </c>
      <c r="G595" s="21"/>
      <c r="H595" s="30" t="s">
        <v>18</v>
      </c>
      <c r="I595" s="35" t="s">
        <v>20</v>
      </c>
      <c r="J595" s="31">
        <f>INDEX('Saturation Data'!$I$2:$W$236,MATCH(LEFT($H$1,2)&amp;$H595&amp;$I595,'Saturation Data'!$B$2:$B$236,0),MATCH(H572,'Saturation Data'!$I$1:$V$1,0))</f>
        <v>1</v>
      </c>
      <c r="K595" s="32">
        <f>INDEX('UEC Data'!$I$2:$W$236,MATCH(LEFT($H$1,2)&amp;$H595&amp;$I595,'UEC Data'!$B$2:$B$236,0),MATCH(H572,'UEC Data'!$I$1:$V$1,0))</f>
        <v>4.6883567558310033E-5</v>
      </c>
      <c r="L595" s="33">
        <f t="shared" si="52"/>
        <v>4.6883567558310033E-5</v>
      </c>
      <c r="M595" s="34">
        <f>L595*J573</f>
        <v>9.9401469777686134E-4</v>
      </c>
      <c r="N595" s="21"/>
      <c r="O595" s="30" t="s">
        <v>18</v>
      </c>
      <c r="P595" s="35" t="s">
        <v>20</v>
      </c>
      <c r="Q595" s="31">
        <f>INDEX('Saturation Data'!$I$2:$W$236,MATCH(LEFT($O$1,2)&amp;$H595&amp;$I595,'Saturation Data'!$B$2:$B$236,0),MATCH(O572,'Saturation Data'!$I$1:$V$1,0))</f>
        <v>1</v>
      </c>
      <c r="R595" s="32">
        <f>INDEX('UEC Data'!$I$2:$W$236,MATCH(LEFT($O$1,2)&amp;$H595&amp;$I595,'UEC Data'!$B$2:$B$236,0),MATCH(O572,'UEC Data'!$I$1:$V$1,0))</f>
        <v>5.9529483438399486E-5</v>
      </c>
      <c r="S595" s="33">
        <f t="shared" si="53"/>
        <v>5.9529483438399486E-5</v>
      </c>
      <c r="T595" s="34">
        <f>S595*Q573</f>
        <v>8.1765482927892267E-4</v>
      </c>
      <c r="U595" s="21"/>
      <c r="V595" s="30" t="s">
        <v>18</v>
      </c>
      <c r="W595" s="35" t="s">
        <v>20</v>
      </c>
      <c r="X595" s="31">
        <f>INDEX('Saturation Data'!$I$2:$W$236,MATCH(LEFT($V$1,2)&amp;$H595&amp;$I595,'Saturation Data'!$B$2:$B$236,0),MATCH(V572,'Saturation Data'!$I$1:$V$1,0))</f>
        <v>1</v>
      </c>
      <c r="Y595" s="32">
        <f>INDEX('UEC Data'!$I$2:$W$236,MATCH(LEFT($V$1,2)&amp;$H595&amp;$I595,'UEC Data'!$B$2:$B$236,0),MATCH(V572,'UEC Data'!$I$1:$V$1,0))</f>
        <v>5.4109805204075447E-5</v>
      </c>
      <c r="Z595" s="33">
        <f t="shared" si="54"/>
        <v>5.4109805204075447E-5</v>
      </c>
      <c r="AA595" s="34">
        <f>Z595*X573</f>
        <v>3.0250075130707177E-4</v>
      </c>
      <c r="AB595" s="21"/>
      <c r="AC595" s="30" t="s">
        <v>18</v>
      </c>
      <c r="AD595" s="35" t="s">
        <v>20</v>
      </c>
      <c r="AE595" s="31">
        <f>INDEX('Saturation Data'!$I$2:$W$236,MATCH(LEFT($AC$1,2)&amp;$H595&amp;$I595,'Saturation Data'!$B$2:$B$236,0),MATCH(AC572,'Saturation Data'!$I$1:$V$1,0))</f>
        <v>1</v>
      </c>
      <c r="AF595" s="32">
        <f>INDEX('UEC Data'!$I$2:$W$236,MATCH(LEFT($AC$1,2)&amp;$H595&amp;$I595,'UEC Data'!$B$2:$B$236,0),MATCH(AC572,'UEC Data'!$I$1:$V$1,0))</f>
        <v>4.6883567558310033E-5</v>
      </c>
      <c r="AG595" s="33">
        <f t="shared" si="55"/>
        <v>4.6883567558310033E-5</v>
      </c>
      <c r="AH595" s="34">
        <f>AG595*AE573</f>
        <v>1.2629684302220201E-4</v>
      </c>
      <c r="AI595" s="21"/>
    </row>
    <row r="596" spans="1:35" outlineLevel="1" x14ac:dyDescent="0.25">
      <c r="A596" s="30" t="s">
        <v>18</v>
      </c>
      <c r="B596" s="35" t="s">
        <v>21</v>
      </c>
      <c r="C596" s="31">
        <f>INDEX('Saturation Data'!$I$2:$W$236,MATCH(LEFT($A$1,2)&amp;$H596&amp;$I596,'Saturation Data'!$B$2:$B$236,0),MATCH(A572,'Saturation Data'!$I$1:$V$1,0))</f>
        <v>1</v>
      </c>
      <c r="D596" s="32">
        <f>INDEX('UEC Data'!$I$2:$W$236,MATCH(LEFT($A$1,2)&amp;$H596&amp;$I596,'UEC Data'!$B$2:$B$236,0),MATCH(A572,'UEC Data'!$I$1:$V$1,0))</f>
        <v>0.43162666098987551</v>
      </c>
      <c r="E596" s="33">
        <f t="shared" si="51"/>
        <v>0.43162666098987551</v>
      </c>
      <c r="F596" s="34">
        <f>E596*C573</f>
        <v>76.994783954017564</v>
      </c>
      <c r="G596" s="21"/>
      <c r="H596" s="30" t="s">
        <v>18</v>
      </c>
      <c r="I596" s="35" t="s">
        <v>21</v>
      </c>
      <c r="J596" s="31">
        <f>INDEX('Saturation Data'!$I$2:$W$236,MATCH(LEFT($H$1,2)&amp;$H596&amp;$I596,'Saturation Data'!$B$2:$B$236,0),MATCH(H572,'Saturation Data'!$I$1:$V$1,0))</f>
        <v>1</v>
      </c>
      <c r="K596" s="32">
        <f>INDEX('UEC Data'!$I$2:$W$236,MATCH(LEFT($H$1,2)&amp;$H596&amp;$I596,'UEC Data'!$B$2:$B$236,0),MATCH(H572,'UEC Data'!$I$1:$V$1,0))</f>
        <v>0.37398393219427939</v>
      </c>
      <c r="L596" s="33">
        <f t="shared" si="52"/>
        <v>0.37398393219427939</v>
      </c>
      <c r="M596" s="34">
        <f>L596*J573</f>
        <v>7.9291219651992453</v>
      </c>
      <c r="N596" s="21"/>
      <c r="O596" s="30" t="s">
        <v>18</v>
      </c>
      <c r="P596" s="35" t="s">
        <v>21</v>
      </c>
      <c r="Q596" s="31">
        <f>INDEX('Saturation Data'!$I$2:$W$236,MATCH(LEFT($O$1,2)&amp;$H596&amp;$I596,'Saturation Data'!$B$2:$B$236,0),MATCH(O572,'Saturation Data'!$I$1:$V$1,0))</f>
        <v>1</v>
      </c>
      <c r="R596" s="32">
        <f>INDEX('UEC Data'!$I$2:$W$236,MATCH(LEFT($O$1,2)&amp;$H596&amp;$I596,'UEC Data'!$B$2:$B$236,0),MATCH(O572,'UEC Data'!$I$1:$V$1,0))</f>
        <v>0.47485870758657273</v>
      </c>
      <c r="S596" s="33">
        <f t="shared" si="53"/>
        <v>0.47485870758657273</v>
      </c>
      <c r="T596" s="34">
        <f>S596*Q573</f>
        <v>6.5223229407842496</v>
      </c>
      <c r="U596" s="21"/>
      <c r="V596" s="30" t="s">
        <v>18</v>
      </c>
      <c r="W596" s="35" t="s">
        <v>21</v>
      </c>
      <c r="X596" s="31">
        <f>INDEX('Saturation Data'!$I$2:$W$236,MATCH(LEFT($V$1,2)&amp;$H596&amp;$I596,'Saturation Data'!$B$2:$B$236,0),MATCH(V572,'Saturation Data'!$I$1:$V$1,0))</f>
        <v>1</v>
      </c>
      <c r="Y596" s="32">
        <f>INDEX('UEC Data'!$I$2:$W$236,MATCH(LEFT($V$1,2)&amp;$H596&amp;$I596,'UEC Data'!$B$2:$B$236,0),MATCH(V572,'UEC Data'!$I$1:$V$1,0))</f>
        <v>0.43162666098987551</v>
      </c>
      <c r="Z596" s="33">
        <f t="shared" si="54"/>
        <v>0.43162666098987551</v>
      </c>
      <c r="AA596" s="34">
        <f>Z596*X573</f>
        <v>2.4130079334265653</v>
      </c>
      <c r="AB596" s="21"/>
      <c r="AC596" s="30" t="s">
        <v>18</v>
      </c>
      <c r="AD596" s="35" t="s">
        <v>21</v>
      </c>
      <c r="AE596" s="31">
        <f>INDEX('Saturation Data'!$I$2:$W$236,MATCH(LEFT($AC$1,2)&amp;$H596&amp;$I596,'Saturation Data'!$B$2:$B$236,0),MATCH(AC572,'Saturation Data'!$I$1:$V$1,0))</f>
        <v>1</v>
      </c>
      <c r="AF596" s="32">
        <f>INDEX('UEC Data'!$I$2:$W$236,MATCH(LEFT($AC$1,2)&amp;$H596&amp;$I596,'UEC Data'!$B$2:$B$236,0),MATCH(AC572,'UEC Data'!$I$1:$V$1,0))</f>
        <v>0.37398393219427939</v>
      </c>
      <c r="AG596" s="33">
        <f t="shared" si="55"/>
        <v>0.37398393219427939</v>
      </c>
      <c r="AH596" s="34">
        <f>AG596*AE573</f>
        <v>1.0074529827198437</v>
      </c>
      <c r="AI596" s="21"/>
    </row>
    <row r="597" spans="1:35" outlineLevel="1" x14ac:dyDescent="0.25">
      <c r="A597" s="30" t="s">
        <v>18</v>
      </c>
      <c r="B597" s="35" t="s">
        <v>22</v>
      </c>
      <c r="C597" s="31">
        <f>INDEX('Saturation Data'!$I$2:$W$236,MATCH(LEFT($A$1,2)&amp;$H597&amp;$I597,'Saturation Data'!$B$2:$B$236,0),MATCH(A572,'Saturation Data'!$I$1:$V$1,0))</f>
        <v>1</v>
      </c>
      <c r="D597" s="32">
        <f>INDEX('UEC Data'!$I$2:$W$236,MATCH(LEFT($A$1,2)&amp;$H597&amp;$I597,'UEC Data'!$B$2:$B$236,0),MATCH(A572,'UEC Data'!$I$1:$V$1,0))</f>
        <v>0.79912098827161593</v>
      </c>
      <c r="E597" s="33">
        <f t="shared" si="51"/>
        <v>0.79912098827161593</v>
      </c>
      <c r="F597" s="34">
        <f>E597*C573</f>
        <v>142.54946092530022</v>
      </c>
      <c r="G597" s="21"/>
      <c r="H597" s="30" t="s">
        <v>18</v>
      </c>
      <c r="I597" s="35" t="s">
        <v>22</v>
      </c>
      <c r="J597" s="31">
        <f>INDEX('Saturation Data'!$I$2:$W$236,MATCH(LEFT($H$1,2)&amp;$H597&amp;$I597,'Saturation Data'!$B$2:$B$236,0),MATCH(H572,'Saturation Data'!$I$1:$V$1,0))</f>
        <v>1</v>
      </c>
      <c r="K597" s="32">
        <f>INDEX('UEC Data'!$I$2:$W$236,MATCH(LEFT($H$1,2)&amp;$H597&amp;$I597,'UEC Data'!$B$2:$B$236,0),MATCH(H572,'UEC Data'!$I$1:$V$1,0))</f>
        <v>0.6924002535140148</v>
      </c>
      <c r="L597" s="33">
        <f t="shared" si="52"/>
        <v>0.6924002535140148</v>
      </c>
      <c r="M597" s="34">
        <f>L597*J573</f>
        <v>14.680112128441543</v>
      </c>
      <c r="N597" s="21"/>
      <c r="O597" s="30" t="s">
        <v>18</v>
      </c>
      <c r="P597" s="35" t="s">
        <v>22</v>
      </c>
      <c r="Q597" s="31">
        <f>INDEX('Saturation Data'!$I$2:$W$236,MATCH(LEFT($O$1,2)&amp;$H597&amp;$I597,'Saturation Data'!$B$2:$B$236,0),MATCH(O572,'Saturation Data'!$I$1:$V$1,0))</f>
        <v>1</v>
      </c>
      <c r="R597" s="32">
        <f>INDEX('UEC Data'!$I$2:$W$236,MATCH(LEFT($O$1,2)&amp;$H597&amp;$I597,'UEC Data'!$B$2:$B$236,0),MATCH(O572,'UEC Data'!$I$1:$V$1,0))</f>
        <v>0.87916153933981689</v>
      </c>
      <c r="S597" s="33">
        <f t="shared" si="53"/>
        <v>0.87916153933981689</v>
      </c>
      <c r="T597" s="34">
        <f>S597*Q573</f>
        <v>12.075540334586513</v>
      </c>
      <c r="U597" s="21"/>
      <c r="V597" s="30" t="s">
        <v>18</v>
      </c>
      <c r="W597" s="35" t="s">
        <v>22</v>
      </c>
      <c r="X597" s="31">
        <f>INDEX('Saturation Data'!$I$2:$W$236,MATCH(LEFT($V$1,2)&amp;$H597&amp;$I597,'Saturation Data'!$B$2:$B$236,0),MATCH(V572,'Saturation Data'!$I$1:$V$1,0))</f>
        <v>1</v>
      </c>
      <c r="Y597" s="32">
        <f>INDEX('UEC Data'!$I$2:$W$236,MATCH(LEFT($V$1,2)&amp;$H597&amp;$I597,'UEC Data'!$B$2:$B$236,0),MATCH(V572,'UEC Data'!$I$1:$V$1,0))</f>
        <v>0.79912098827161593</v>
      </c>
      <c r="Z597" s="33">
        <f t="shared" si="54"/>
        <v>0.79912098827161593</v>
      </c>
      <c r="AA597" s="34">
        <f>Z597*X573</f>
        <v>4.46748419118697</v>
      </c>
      <c r="AB597" s="21"/>
      <c r="AC597" s="30" t="s">
        <v>18</v>
      </c>
      <c r="AD597" s="35" t="s">
        <v>22</v>
      </c>
      <c r="AE597" s="31">
        <f>INDEX('Saturation Data'!$I$2:$W$236,MATCH(LEFT($AC$1,2)&amp;$H597&amp;$I597,'Saturation Data'!$B$2:$B$236,0),MATCH(AC572,'Saturation Data'!$I$1:$V$1,0))</f>
        <v>1</v>
      </c>
      <c r="AF597" s="32">
        <f>INDEX('UEC Data'!$I$2:$W$236,MATCH(LEFT($AC$1,2)&amp;$H597&amp;$I597,'UEC Data'!$B$2:$B$236,0),MATCH(AC572,'UEC Data'!$I$1:$V$1,0))</f>
        <v>0.6924002535140148</v>
      </c>
      <c r="AG597" s="33">
        <f t="shared" si="55"/>
        <v>0.6924002535140148</v>
      </c>
      <c r="AH597" s="34">
        <f>AG597*AE573</f>
        <v>1.8652156966901381</v>
      </c>
      <c r="AI597" s="21"/>
    </row>
    <row r="598" spans="1:35" outlineLevel="1" x14ac:dyDescent="0.25">
      <c r="A598" s="30" t="s">
        <v>23</v>
      </c>
      <c r="B598" s="35" t="s">
        <v>19</v>
      </c>
      <c r="C598" s="31">
        <f>INDEX('Saturation Data'!$I$2:$W$236,MATCH(LEFT($A$1,2)&amp;$H598&amp;$I598,'Saturation Data'!$B$2:$B$236,0),MATCH(A572,'Saturation Data'!$I$1:$V$1,0))</f>
        <v>1</v>
      </c>
      <c r="D598" s="32">
        <f>INDEX('UEC Data'!$I$2:$W$236,MATCH(LEFT($A$1,2)&amp;$H598&amp;$I598,'UEC Data'!$B$2:$B$236,0),MATCH(A572,'UEC Data'!$I$1:$V$1,0))</f>
        <v>0.39623219665305487</v>
      </c>
      <c r="E598" s="33">
        <f t="shared" si="51"/>
        <v>0.39623219665305487</v>
      </c>
      <c r="F598" s="34">
        <f>E598*C573</f>
        <v>70.681019348902936</v>
      </c>
      <c r="G598" s="21"/>
      <c r="H598" s="30" t="s">
        <v>23</v>
      </c>
      <c r="I598" s="35" t="s">
        <v>19</v>
      </c>
      <c r="J598" s="31">
        <f>INDEX('Saturation Data'!$I$2:$W$236,MATCH(LEFT($H$1,2)&amp;$H598&amp;$I598,'Saturation Data'!$B$2:$B$236,0),MATCH(H572,'Saturation Data'!$I$1:$V$1,0))</f>
        <v>1</v>
      </c>
      <c r="K598" s="32">
        <f>INDEX('UEC Data'!$I$2:$W$236,MATCH(LEFT($H$1,2)&amp;$H598&amp;$I598,'UEC Data'!$B$2:$B$236,0),MATCH(H572,'UEC Data'!$I$1:$V$1,0))</f>
        <v>0.34331631560118642</v>
      </c>
      <c r="L598" s="33">
        <f t="shared" si="52"/>
        <v>0.34331631560118642</v>
      </c>
      <c r="M598" s="34">
        <f>L598*J573</f>
        <v>7.2789141583507941</v>
      </c>
      <c r="N598" s="21"/>
      <c r="O598" s="30" t="s">
        <v>23</v>
      </c>
      <c r="P598" s="35" t="s">
        <v>19</v>
      </c>
      <c r="Q598" s="31">
        <f>INDEX('Saturation Data'!$I$2:$W$236,MATCH(LEFT($O$1,2)&amp;$H598&amp;$I598,'Saturation Data'!$B$2:$B$236,0),MATCH(O572,'Saturation Data'!$I$1:$V$1,0))</f>
        <v>1</v>
      </c>
      <c r="R598" s="32">
        <f>INDEX('UEC Data'!$I$2:$W$236,MATCH(LEFT($O$1,2)&amp;$H598&amp;$I598,'UEC Data'!$B$2:$B$236,0),MATCH(O572,'UEC Data'!$I$1:$V$1,0))</f>
        <v>0.43591910744195606</v>
      </c>
      <c r="S598" s="33">
        <f t="shared" si="53"/>
        <v>0.43591910744195606</v>
      </c>
      <c r="T598" s="34">
        <f>S598*Q573</f>
        <v>5.9874761679009785</v>
      </c>
      <c r="U598" s="21"/>
      <c r="V598" s="30" t="s">
        <v>23</v>
      </c>
      <c r="W598" s="35" t="s">
        <v>19</v>
      </c>
      <c r="X598" s="31">
        <f>INDEX('Saturation Data'!$I$2:$W$236,MATCH(LEFT($V$1,2)&amp;$H598&amp;$I598,'Saturation Data'!$B$2:$B$236,0),MATCH(V572,'Saturation Data'!$I$1:$V$1,0))</f>
        <v>1</v>
      </c>
      <c r="Y598" s="32">
        <f>INDEX('UEC Data'!$I$2:$W$236,MATCH(LEFT($V$1,2)&amp;$H598&amp;$I598,'UEC Data'!$B$2:$B$236,0),MATCH(V572,'UEC Data'!$I$1:$V$1,0))</f>
        <v>0.39623219665305487</v>
      </c>
      <c r="Z598" s="33">
        <f t="shared" si="54"/>
        <v>0.39623219665305487</v>
      </c>
      <c r="AA598" s="34">
        <f>Z598*X573</f>
        <v>2.2151352555705159</v>
      </c>
      <c r="AB598" s="21"/>
      <c r="AC598" s="30" t="s">
        <v>23</v>
      </c>
      <c r="AD598" s="35" t="s">
        <v>19</v>
      </c>
      <c r="AE598" s="31">
        <f>INDEX('Saturation Data'!$I$2:$W$236,MATCH(LEFT($AC$1,2)&amp;$H598&amp;$I598,'Saturation Data'!$B$2:$B$236,0),MATCH(AC572,'Saturation Data'!$I$1:$V$1,0))</f>
        <v>1</v>
      </c>
      <c r="AF598" s="32">
        <f>INDEX('UEC Data'!$I$2:$W$236,MATCH(LEFT($AC$1,2)&amp;$H598&amp;$I598,'UEC Data'!$B$2:$B$236,0),MATCH(AC572,'UEC Data'!$I$1:$V$1,0))</f>
        <v>0.34331631560118642</v>
      </c>
      <c r="AG598" s="33">
        <f t="shared" si="55"/>
        <v>0.34331631560118642</v>
      </c>
      <c r="AH598" s="34">
        <f>AG598*AE573</f>
        <v>0.92483932167739569</v>
      </c>
      <c r="AI598" s="21"/>
    </row>
    <row r="599" spans="1:35" outlineLevel="1" x14ac:dyDescent="0.25">
      <c r="A599" s="30" t="s">
        <v>23</v>
      </c>
      <c r="B599" s="35" t="s">
        <v>24</v>
      </c>
      <c r="C599" s="31">
        <f>INDEX('Saturation Data'!$I$2:$W$236,MATCH(LEFT($A$1,2)&amp;$H599&amp;$I599,'Saturation Data'!$B$2:$B$236,0),MATCH(A572,'Saturation Data'!$I$1:$V$1,0))</f>
        <v>1</v>
      </c>
      <c r="D599" s="32">
        <f>INDEX('UEC Data'!$I$2:$W$236,MATCH(LEFT($A$1,2)&amp;$H599&amp;$I599,'UEC Data'!$B$2:$B$236,0),MATCH(A572,'UEC Data'!$I$1:$V$1,0))</f>
        <v>1.0884491728036129E-2</v>
      </c>
      <c r="E599" s="33">
        <f t="shared" si="51"/>
        <v>1.0884491728036129E-2</v>
      </c>
      <c r="F599" s="34">
        <f>E599*C573</f>
        <v>1.9416064038479097</v>
      </c>
      <c r="G599" s="21"/>
      <c r="H599" s="30" t="s">
        <v>23</v>
      </c>
      <c r="I599" s="35" t="s">
        <v>24</v>
      </c>
      <c r="J599" s="31">
        <f>INDEX('Saturation Data'!$I$2:$W$236,MATCH(LEFT($H$1,2)&amp;$H599&amp;$I599,'Saturation Data'!$B$2:$B$236,0),MATCH(H572,'Saturation Data'!$I$1:$V$1,0))</f>
        <v>1</v>
      </c>
      <c r="K599" s="32">
        <f>INDEX('UEC Data'!$I$2:$W$236,MATCH(LEFT($H$1,2)&amp;$H599&amp;$I599,'UEC Data'!$B$2:$B$236,0),MATCH(H572,'UEC Data'!$I$1:$V$1,0))</f>
        <v>9.4308933721833701E-3</v>
      </c>
      <c r="L599" s="33">
        <f t="shared" si="52"/>
        <v>9.4308933721833701E-3</v>
      </c>
      <c r="M599" s="34">
        <f>L599*J573</f>
        <v>0.19995164859110753</v>
      </c>
      <c r="N599" s="21"/>
      <c r="O599" s="30" t="s">
        <v>23</v>
      </c>
      <c r="P599" s="35" t="s">
        <v>24</v>
      </c>
      <c r="Q599" s="31">
        <f>INDEX('Saturation Data'!$I$2:$W$236,MATCH(LEFT($O$1,2)&amp;$H599&amp;$I599,'Saturation Data'!$B$2:$B$236,0),MATCH(O572,'Saturation Data'!$I$1:$V$1,0))</f>
        <v>1</v>
      </c>
      <c r="R599" s="32">
        <f>INDEX('UEC Data'!$I$2:$W$236,MATCH(LEFT($O$1,2)&amp;$H599&amp;$I599,'UEC Data'!$B$2:$B$236,0),MATCH(O572,'UEC Data'!$I$1:$V$1,0))</f>
        <v>1.1974690494925692E-2</v>
      </c>
      <c r="S599" s="33">
        <f t="shared" si="53"/>
        <v>1.1974690494925692E-2</v>
      </c>
      <c r="T599" s="34">
        <f>S599*Q573</f>
        <v>0.16447586887644008</v>
      </c>
      <c r="U599" s="21"/>
      <c r="V599" s="30" t="s">
        <v>23</v>
      </c>
      <c r="W599" s="35" t="s">
        <v>24</v>
      </c>
      <c r="X599" s="31">
        <f>INDEX('Saturation Data'!$I$2:$W$236,MATCH(LEFT($V$1,2)&amp;$H599&amp;$I599,'Saturation Data'!$B$2:$B$236,0),MATCH(V572,'Saturation Data'!$I$1:$V$1,0))</f>
        <v>1</v>
      </c>
      <c r="Y599" s="32">
        <f>INDEX('UEC Data'!$I$2:$W$236,MATCH(LEFT($V$1,2)&amp;$H599&amp;$I599,'UEC Data'!$B$2:$B$236,0),MATCH(V572,'UEC Data'!$I$1:$V$1,0))</f>
        <v>1.0884491728036129E-2</v>
      </c>
      <c r="Z599" s="33">
        <f t="shared" si="54"/>
        <v>1.0884491728036129E-2</v>
      </c>
      <c r="AA599" s="34">
        <f>Z599*X573</f>
        <v>6.0849727935789119E-2</v>
      </c>
      <c r="AB599" s="21"/>
      <c r="AC599" s="30" t="s">
        <v>23</v>
      </c>
      <c r="AD599" s="35" t="s">
        <v>24</v>
      </c>
      <c r="AE599" s="31">
        <f>INDEX('Saturation Data'!$I$2:$W$236,MATCH(LEFT($AC$1,2)&amp;$H599&amp;$I599,'Saturation Data'!$B$2:$B$236,0),MATCH(AC572,'Saturation Data'!$I$1:$V$1,0))</f>
        <v>1</v>
      </c>
      <c r="AF599" s="32">
        <f>INDEX('UEC Data'!$I$2:$W$236,MATCH(LEFT($AC$1,2)&amp;$H599&amp;$I599,'UEC Data'!$B$2:$B$236,0),MATCH(AC572,'UEC Data'!$I$1:$V$1,0))</f>
        <v>9.4308933721833701E-3</v>
      </c>
      <c r="AG599" s="33">
        <f t="shared" si="55"/>
        <v>9.4308933721833701E-3</v>
      </c>
      <c r="AH599" s="34">
        <f>AG599*AE573</f>
        <v>2.5405320495382171E-2</v>
      </c>
      <c r="AI599" s="21"/>
    </row>
    <row r="600" spans="1:35" outlineLevel="1" x14ac:dyDescent="0.25">
      <c r="A600" s="30" t="s">
        <v>23</v>
      </c>
      <c r="B600" s="35" t="s">
        <v>22</v>
      </c>
      <c r="C600" s="31">
        <f>INDEX('Saturation Data'!$I$2:$W$236,MATCH(LEFT($A$1,2)&amp;$H600&amp;$I600,'Saturation Data'!$B$2:$B$236,0),MATCH(A572,'Saturation Data'!$I$1:$V$1,0))</f>
        <v>1</v>
      </c>
      <c r="D600" s="32">
        <f>INDEX('UEC Data'!$I$2:$W$236,MATCH(LEFT($A$1,2)&amp;$H600&amp;$I600,'UEC Data'!$B$2:$B$236,0),MATCH(A572,'UEC Data'!$I$1:$V$1,0))</f>
        <v>0.84067440350848266</v>
      </c>
      <c r="E600" s="33">
        <f t="shared" si="51"/>
        <v>0.84067440350848266</v>
      </c>
      <c r="F600" s="34">
        <f>E600*C573</f>
        <v>149.96187660272099</v>
      </c>
      <c r="G600" s="21"/>
      <c r="H600" s="30" t="s">
        <v>23</v>
      </c>
      <c r="I600" s="35" t="s">
        <v>22</v>
      </c>
      <c r="J600" s="31">
        <f>INDEX('Saturation Data'!$I$2:$W$236,MATCH(LEFT($H$1,2)&amp;$H600&amp;$I600,'Saturation Data'!$B$2:$B$236,0),MATCH(H572,'Saturation Data'!$I$1:$V$1,0))</f>
        <v>1</v>
      </c>
      <c r="K600" s="32">
        <f>INDEX('UEC Data'!$I$2:$W$236,MATCH(LEFT($H$1,2)&amp;$H600&amp;$I600,'UEC Data'!$B$2:$B$236,0),MATCH(H572,'UEC Data'!$I$1:$V$1,0))</f>
        <v>0.72840430755169994</v>
      </c>
      <c r="L600" s="33">
        <f t="shared" si="52"/>
        <v>0.72840430755169994</v>
      </c>
      <c r="M600" s="34">
        <f>L600*J573</f>
        <v>15.44346186390057</v>
      </c>
      <c r="N600" s="21"/>
      <c r="O600" s="30" t="s">
        <v>23</v>
      </c>
      <c r="P600" s="35" t="s">
        <v>22</v>
      </c>
      <c r="Q600" s="31">
        <f>INDEX('Saturation Data'!$I$2:$W$236,MATCH(LEFT($O$1,2)&amp;$H600&amp;$I600,'Saturation Data'!$B$2:$B$236,0),MATCH(O572,'Saturation Data'!$I$1:$V$1,0))</f>
        <v>1</v>
      </c>
      <c r="R600" s="32">
        <f>INDEX('UEC Data'!$I$2:$W$236,MATCH(LEFT($O$1,2)&amp;$H600&amp;$I600,'UEC Data'!$B$2:$B$236,0),MATCH(O572,'UEC Data'!$I$1:$V$1,0))</f>
        <v>0.92487697547606984</v>
      </c>
      <c r="S600" s="33">
        <f t="shared" si="53"/>
        <v>0.92487697547606984</v>
      </c>
      <c r="T600" s="34">
        <f>S600*Q573</f>
        <v>12.703455192407837</v>
      </c>
      <c r="U600" s="21"/>
      <c r="V600" s="30" t="s">
        <v>23</v>
      </c>
      <c r="W600" s="35" t="s">
        <v>22</v>
      </c>
      <c r="X600" s="31">
        <f>INDEX('Saturation Data'!$I$2:$W$236,MATCH(LEFT($V$1,2)&amp;$H600&amp;$I600,'Saturation Data'!$B$2:$B$236,0),MATCH(V572,'Saturation Data'!$I$1:$V$1,0))</f>
        <v>1</v>
      </c>
      <c r="Y600" s="32">
        <f>INDEX('UEC Data'!$I$2:$W$236,MATCH(LEFT($V$1,2)&amp;$H600&amp;$I600,'UEC Data'!$B$2:$B$236,0),MATCH(V572,'UEC Data'!$I$1:$V$1,0))</f>
        <v>0.84067440350848266</v>
      </c>
      <c r="Z600" s="33">
        <f t="shared" si="54"/>
        <v>0.84067440350848266</v>
      </c>
      <c r="AA600" s="34">
        <f>Z600*X573</f>
        <v>4.6997884709957649</v>
      </c>
      <c r="AB600" s="21"/>
      <c r="AC600" s="30" t="s">
        <v>23</v>
      </c>
      <c r="AD600" s="35" t="s">
        <v>22</v>
      </c>
      <c r="AE600" s="31">
        <f>INDEX('Saturation Data'!$I$2:$W$236,MATCH(LEFT($AC$1,2)&amp;$H600&amp;$I600,'Saturation Data'!$B$2:$B$236,0),MATCH(AC572,'Saturation Data'!$I$1:$V$1,0))</f>
        <v>1</v>
      </c>
      <c r="AF600" s="32">
        <f>INDEX('UEC Data'!$I$2:$W$236,MATCH(LEFT($AC$1,2)&amp;$H600&amp;$I600,'UEC Data'!$B$2:$B$236,0),MATCH(AC572,'UEC Data'!$I$1:$V$1,0))</f>
        <v>0.72840430755169994</v>
      </c>
      <c r="AG600" s="33">
        <f t="shared" si="55"/>
        <v>0.72840430755169994</v>
      </c>
      <c r="AH600" s="34">
        <f>AG600*AE573</f>
        <v>1.9622048679025241</v>
      </c>
      <c r="AI600" s="21"/>
    </row>
    <row r="601" spans="1:35" outlineLevel="1" x14ac:dyDescent="0.25">
      <c r="A601" s="30" t="s">
        <v>25</v>
      </c>
      <c r="B601" s="35" t="s">
        <v>26</v>
      </c>
      <c r="C601" s="31">
        <f>INDEX('Saturation Data'!$I$2:$W$236,MATCH(LEFT($A$1,2)&amp;$H601&amp;$I601,'Saturation Data'!$B$2:$B$236,0),MATCH(A572,'Saturation Data'!$I$1:$V$1,0))</f>
        <v>1.0989010989011E-2</v>
      </c>
      <c r="D601" s="32">
        <f>INDEX('UEC Data'!$I$2:$W$236,MATCH(LEFT($A$1,2)&amp;$H601&amp;$I601,'UEC Data'!$B$2:$B$236,0),MATCH(A572,'UEC Data'!$I$1:$V$1,0))</f>
        <v>1.0892386416861826</v>
      </c>
      <c r="E601" s="33">
        <f t="shared" si="51"/>
        <v>1.1969655403144876E-2</v>
      </c>
      <c r="F601" s="34">
        <f>E601*C573</f>
        <v>2.1351809678661073</v>
      </c>
      <c r="G601" s="21"/>
      <c r="H601" s="30" t="s">
        <v>25</v>
      </c>
      <c r="I601" s="35" t="s">
        <v>26</v>
      </c>
      <c r="J601" s="31">
        <f>INDEX('Saturation Data'!$I$2:$W$236,MATCH(LEFT($H$1,2)&amp;$H601&amp;$I601,'Saturation Data'!$B$2:$B$236,0),MATCH(H572,'Saturation Data'!$I$1:$V$1,0))</f>
        <v>1.0989010989011E-2</v>
      </c>
      <c r="K601" s="32">
        <f>INDEX('UEC Data'!$I$2:$W$236,MATCH(LEFT($H$1,2)&amp;$H601&amp;$I601,'UEC Data'!$B$2:$B$236,0),MATCH(H572,'UEC Data'!$I$1:$V$1,0))</f>
        <v>0.58651311475409829</v>
      </c>
      <c r="L601" s="33">
        <f t="shared" si="52"/>
        <v>6.4451990632318559E-3</v>
      </c>
      <c r="M601" s="34">
        <f>L601*J573</f>
        <v>0.13664963936419894</v>
      </c>
      <c r="N601" s="21"/>
      <c r="O601" s="30" t="s">
        <v>25</v>
      </c>
      <c r="P601" s="35" t="s">
        <v>26</v>
      </c>
      <c r="Q601" s="31">
        <f>INDEX('Saturation Data'!$I$2:$W$236,MATCH(LEFT($O$1,2)&amp;$H601&amp;$I601,'Saturation Data'!$B$2:$B$236,0),MATCH(O572,'Saturation Data'!$I$1:$V$1,0))</f>
        <v>1.0989010989011E-2</v>
      </c>
      <c r="R601" s="32">
        <f>INDEX('UEC Data'!$I$2:$W$236,MATCH(LEFT($O$1,2)&amp;$H601&amp;$I601,'UEC Data'!$B$2:$B$236,0),MATCH(O572,'UEC Data'!$I$1:$V$1,0))</f>
        <v>1.0892386416861826</v>
      </c>
      <c r="S601" s="33">
        <f t="shared" si="53"/>
        <v>1.1969655403144876E-2</v>
      </c>
      <c r="T601" s="34">
        <f>S601*Q573</f>
        <v>0.1644067104212906</v>
      </c>
      <c r="U601" s="21"/>
      <c r="V601" s="30" t="s">
        <v>25</v>
      </c>
      <c r="W601" s="35" t="s">
        <v>26</v>
      </c>
      <c r="X601" s="31">
        <f>INDEX('Saturation Data'!$I$2:$W$236,MATCH(LEFT($V$1,2)&amp;$H601&amp;$I601,'Saturation Data'!$B$2:$B$236,0),MATCH(V572,'Saturation Data'!$I$1:$V$1,0))</f>
        <v>1.0989010989011E-2</v>
      </c>
      <c r="Y601" s="32">
        <f>INDEX('UEC Data'!$I$2:$W$236,MATCH(LEFT($V$1,2)&amp;$H601&amp;$I601,'UEC Data'!$B$2:$B$236,0),MATCH(V572,'UEC Data'!$I$1:$V$1,0))</f>
        <v>1.0892386416861826</v>
      </c>
      <c r="Z601" s="33">
        <f t="shared" si="54"/>
        <v>1.1969655403144876E-2</v>
      </c>
      <c r="AA601" s="34">
        <f>Z601*X573</f>
        <v>6.6916333161468528E-2</v>
      </c>
      <c r="AB601" s="21"/>
      <c r="AC601" s="30" t="s">
        <v>25</v>
      </c>
      <c r="AD601" s="35" t="s">
        <v>26</v>
      </c>
      <c r="AE601" s="31">
        <f>INDEX('Saturation Data'!$I$2:$W$236,MATCH(LEFT($AC$1,2)&amp;$H601&amp;$I601,'Saturation Data'!$B$2:$B$236,0),MATCH(AC572,'Saturation Data'!$I$1:$V$1,0))</f>
        <v>1.0989010989011E-2</v>
      </c>
      <c r="AF601" s="32">
        <f>INDEX('UEC Data'!$I$2:$W$236,MATCH(LEFT($AC$1,2)&amp;$H601&amp;$I601,'UEC Data'!$B$2:$B$236,0),MATCH(AC572,'UEC Data'!$I$1:$V$1,0))</f>
        <v>0.90909532786885194</v>
      </c>
      <c r="AG601" s="33">
        <f t="shared" si="55"/>
        <v>9.9900585480093718E-3</v>
      </c>
      <c r="AH601" s="34">
        <f>AG601*AE573</f>
        <v>2.6911622172338518E-2</v>
      </c>
      <c r="AI601" s="21"/>
    </row>
    <row r="602" spans="1:35" outlineLevel="1" x14ac:dyDescent="0.25">
      <c r="A602" s="30" t="s">
        <v>25</v>
      </c>
      <c r="B602" s="35" t="s">
        <v>27</v>
      </c>
      <c r="C602" s="31">
        <f>INDEX('Saturation Data'!$I$2:$W$236,MATCH(LEFT($A$1,2)&amp;$H602&amp;$I602,'Saturation Data'!$B$2:$B$236,0),MATCH(A572,'Saturation Data'!$I$1:$V$1,0))</f>
        <v>0.02</v>
      </c>
      <c r="D602" s="32">
        <f>INDEX('UEC Data'!$I$2:$W$236,MATCH(LEFT($A$1,2)&amp;$H602&amp;$I602,'UEC Data'!$B$2:$B$236,0),MATCH(A572,'UEC Data'!$I$1:$V$1,0))</f>
        <v>0.18074022062211978</v>
      </c>
      <c r="E602" s="33">
        <f t="shared" si="51"/>
        <v>3.6148044124423954E-3</v>
      </c>
      <c r="F602" s="34">
        <f>E602*C573</f>
        <v>0.64481902979241612</v>
      </c>
      <c r="G602" s="21"/>
      <c r="H602" s="30" t="s">
        <v>25</v>
      </c>
      <c r="I602" s="35" t="s">
        <v>27</v>
      </c>
      <c r="J602" s="31">
        <f>INDEX('Saturation Data'!$I$2:$W$236,MATCH(LEFT($H$1,2)&amp;$H602&amp;$I602,'Saturation Data'!$B$2:$B$236,0),MATCH(H572,'Saturation Data'!$I$1:$V$1,0))</f>
        <v>0.02</v>
      </c>
      <c r="K602" s="32">
        <f>INDEX('UEC Data'!$I$2:$W$236,MATCH(LEFT($H$1,2)&amp;$H602&amp;$I602,'UEC Data'!$B$2:$B$236,0),MATCH(H572,'UEC Data'!$I$1:$V$1,0))</f>
        <v>9.7321657258064506E-2</v>
      </c>
      <c r="L602" s="33">
        <f t="shared" si="52"/>
        <v>1.9464331451612901E-3</v>
      </c>
      <c r="M602" s="34">
        <f>L602*J573</f>
        <v>4.126783125290192E-2</v>
      </c>
      <c r="N602" s="21"/>
      <c r="O602" s="30" t="s">
        <v>25</v>
      </c>
      <c r="P602" s="35" t="s">
        <v>27</v>
      </c>
      <c r="Q602" s="31">
        <f>INDEX('Saturation Data'!$I$2:$W$236,MATCH(LEFT($O$1,2)&amp;$H602&amp;$I602,'Saturation Data'!$B$2:$B$236,0),MATCH(O572,'Saturation Data'!$I$1:$V$1,0))</f>
        <v>0.02</v>
      </c>
      <c r="R602" s="32">
        <f>INDEX('UEC Data'!$I$2:$W$236,MATCH(LEFT($O$1,2)&amp;$H602&amp;$I602,'UEC Data'!$B$2:$B$236,0),MATCH(O572,'UEC Data'!$I$1:$V$1,0))</f>
        <v>0.18074022062211978</v>
      </c>
      <c r="S602" s="33">
        <f t="shared" si="53"/>
        <v>3.6148044124423954E-3</v>
      </c>
      <c r="T602" s="34">
        <f>S602*Q573</f>
        <v>4.9650393620343992E-2</v>
      </c>
      <c r="U602" s="21"/>
      <c r="V602" s="30" t="s">
        <v>25</v>
      </c>
      <c r="W602" s="35" t="s">
        <v>27</v>
      </c>
      <c r="X602" s="31">
        <f>INDEX('Saturation Data'!$I$2:$W$236,MATCH(LEFT($V$1,2)&amp;$H602&amp;$I602,'Saturation Data'!$B$2:$B$236,0),MATCH(V572,'Saturation Data'!$I$1:$V$1,0))</f>
        <v>0.02</v>
      </c>
      <c r="Y602" s="32">
        <f>INDEX('UEC Data'!$I$2:$W$236,MATCH(LEFT($V$1,2)&amp;$H602&amp;$I602,'UEC Data'!$B$2:$B$236,0),MATCH(V572,'UEC Data'!$I$1:$V$1,0))</f>
        <v>0.18537458525345618</v>
      </c>
      <c r="Z602" s="33">
        <f t="shared" si="54"/>
        <v>3.7074917050691236E-3</v>
      </c>
      <c r="AA602" s="34">
        <f>Z602*X573</f>
        <v>2.0726724519120533E-2</v>
      </c>
      <c r="AB602" s="21"/>
      <c r="AC602" s="30" t="s">
        <v>25</v>
      </c>
      <c r="AD602" s="35" t="s">
        <v>27</v>
      </c>
      <c r="AE602" s="31">
        <f>INDEX('Saturation Data'!$I$2:$W$236,MATCH(LEFT($AC$1,2)&amp;$H602&amp;$I602,'Saturation Data'!$B$2:$B$236,0),MATCH(AC572,'Saturation Data'!$I$1:$V$1,0))</f>
        <v>0.02</v>
      </c>
      <c r="AF602" s="32">
        <f>INDEX('UEC Data'!$I$2:$W$236,MATCH(LEFT($AC$1,2)&amp;$H602&amp;$I602,'UEC Data'!$B$2:$B$236,0),MATCH(AC572,'UEC Data'!$I$1:$V$1,0))</f>
        <v>0.13192899999999999</v>
      </c>
      <c r="AG602" s="33">
        <f t="shared" si="55"/>
        <v>2.6385799999999997E-3</v>
      </c>
      <c r="AH602" s="34">
        <f>AG602*AE573</f>
        <v>7.1079131008334453E-3</v>
      </c>
      <c r="AI602" s="21"/>
    </row>
    <row r="603" spans="1:35" outlineLevel="1" x14ac:dyDescent="0.25">
      <c r="A603" s="30" t="s">
        <v>25</v>
      </c>
      <c r="B603" s="35" t="s">
        <v>28</v>
      </c>
      <c r="C603" s="31">
        <f>INDEX('Saturation Data'!$I$2:$W$236,MATCH(LEFT($A$1,2)&amp;$H603&amp;$I603,'Saturation Data'!$B$2:$B$236,0),MATCH(A572,'Saturation Data'!$I$1:$V$1,0))</f>
        <v>0.10100000000000001</v>
      </c>
      <c r="D603" s="32">
        <f>INDEX('UEC Data'!$I$2:$W$236,MATCH(LEFT($A$1,2)&amp;$H603&amp;$I603,'UEC Data'!$B$2:$B$236,0),MATCH(A572,'UEC Data'!$I$1:$V$1,0))</f>
        <v>0.78685285714285702</v>
      </c>
      <c r="E603" s="33">
        <f t="shared" si="51"/>
        <v>7.9472138571428569E-2</v>
      </c>
      <c r="F603" s="34">
        <f>E603*C573</f>
        <v>14.176464738387459</v>
      </c>
      <c r="G603" s="21"/>
      <c r="H603" s="30" t="s">
        <v>25</v>
      </c>
      <c r="I603" s="35" t="s">
        <v>28</v>
      </c>
      <c r="J603" s="31">
        <f>INDEX('Saturation Data'!$I$2:$W$236,MATCH(LEFT($H$1,2)&amp;$H603&amp;$I603,'Saturation Data'!$B$2:$B$236,0),MATCH(H572,'Saturation Data'!$I$1:$V$1,0))</f>
        <v>0.10100000000000001</v>
      </c>
      <c r="K603" s="32">
        <f>INDEX('UEC Data'!$I$2:$W$236,MATCH(LEFT($H$1,2)&amp;$H603&amp;$I603,'UEC Data'!$B$2:$B$236,0),MATCH(H572,'UEC Data'!$I$1:$V$1,0))</f>
        <v>0.42368999999999996</v>
      </c>
      <c r="L603" s="33">
        <f t="shared" si="52"/>
        <v>4.2792690000000001E-2</v>
      </c>
      <c r="M603" s="34">
        <f>L603*J573</f>
        <v>0.90728084556503386</v>
      </c>
      <c r="N603" s="21"/>
      <c r="O603" s="30" t="s">
        <v>25</v>
      </c>
      <c r="P603" s="35" t="s">
        <v>28</v>
      </c>
      <c r="Q603" s="31">
        <f>INDEX('Saturation Data'!$I$2:$W$236,MATCH(LEFT($O$1,2)&amp;$H603&amp;$I603,'Saturation Data'!$B$2:$B$236,0),MATCH(O572,'Saturation Data'!$I$1:$V$1,0))</f>
        <v>0.10100000000000001</v>
      </c>
      <c r="R603" s="32">
        <f>INDEX('UEC Data'!$I$2:$W$236,MATCH(LEFT($O$1,2)&amp;$H603&amp;$I603,'UEC Data'!$B$2:$B$236,0),MATCH(O572,'UEC Data'!$I$1:$V$1,0))</f>
        <v>0.78685285714285702</v>
      </c>
      <c r="S603" s="33">
        <f t="shared" si="53"/>
        <v>7.9472138571428569E-2</v>
      </c>
      <c r="T603" s="34">
        <f>S603*Q573</f>
        <v>1.0915730179868564</v>
      </c>
      <c r="U603" s="21"/>
      <c r="V603" s="30" t="s">
        <v>25</v>
      </c>
      <c r="W603" s="35" t="s">
        <v>28</v>
      </c>
      <c r="X603" s="31">
        <f>INDEX('Saturation Data'!$I$2:$W$236,MATCH(LEFT($V$1,2)&amp;$H603&amp;$I603,'Saturation Data'!$B$2:$B$236,0),MATCH(V572,'Saturation Data'!$I$1:$V$1,0))</f>
        <v>0.10100000000000001</v>
      </c>
      <c r="Y603" s="32">
        <f>INDEX('UEC Data'!$I$2:$W$236,MATCH(LEFT($V$1,2)&amp;$H603&amp;$I603,'UEC Data'!$B$2:$B$236,0),MATCH(V572,'UEC Data'!$I$1:$V$1,0))</f>
        <v>0.78685285714285702</v>
      </c>
      <c r="Z603" s="33">
        <f t="shared" si="54"/>
        <v>7.9472138571428569E-2</v>
      </c>
      <c r="AA603" s="34">
        <f>Z603*X573</f>
        <v>0.44428882224152205</v>
      </c>
      <c r="AB603" s="21"/>
      <c r="AC603" s="30" t="s">
        <v>25</v>
      </c>
      <c r="AD603" s="35" t="s">
        <v>28</v>
      </c>
      <c r="AE603" s="31">
        <f>INDEX('Saturation Data'!$I$2:$W$236,MATCH(LEFT($AC$1,2)&amp;$H603&amp;$I603,'Saturation Data'!$B$2:$B$236,0),MATCH(AC572,'Saturation Data'!$I$1:$V$1,0))</f>
        <v>0.10100000000000001</v>
      </c>
      <c r="AF603" s="32">
        <f>INDEX('UEC Data'!$I$2:$W$236,MATCH(LEFT($AC$1,2)&amp;$H603&amp;$I603,'UEC Data'!$B$2:$B$236,0),MATCH(AC572,'UEC Data'!$I$1:$V$1,0))</f>
        <v>0.65671950000000001</v>
      </c>
      <c r="AG603" s="33">
        <f t="shared" si="55"/>
        <v>6.6328669500000006E-2</v>
      </c>
      <c r="AH603" s="34">
        <f>AG603*AE573</f>
        <v>0.17867884199073056</v>
      </c>
      <c r="AI603" s="21"/>
    </row>
    <row r="604" spans="1:35" outlineLevel="1" x14ac:dyDescent="0.25">
      <c r="A604" s="30" t="s">
        <v>25</v>
      </c>
      <c r="B604" s="35" t="s">
        <v>29</v>
      </c>
      <c r="C604" s="31">
        <f>INDEX('Saturation Data'!$I$2:$W$236,MATCH(LEFT($A$1,2)&amp;$H604&amp;$I604,'Saturation Data'!$B$2:$B$236,0),MATCH(A572,'Saturation Data'!$I$1:$V$1,0))</f>
        <v>3.3666666666666671E-2</v>
      </c>
      <c r="D604" s="32">
        <f>INDEX('UEC Data'!$I$2:$W$236,MATCH(LEFT($A$1,2)&amp;$H604&amp;$I604,'UEC Data'!$B$2:$B$236,0),MATCH(A572,'UEC Data'!$I$1:$V$1,0))</f>
        <v>1.0405714285714285</v>
      </c>
      <c r="E604" s="33">
        <f t="shared" si="51"/>
        <v>3.5032571428571427E-2</v>
      </c>
      <c r="F604" s="34">
        <f>E604*C573</f>
        <v>6.2492091251050299</v>
      </c>
      <c r="G604" s="21"/>
      <c r="H604" s="30" t="s">
        <v>25</v>
      </c>
      <c r="I604" s="35" t="s">
        <v>29</v>
      </c>
      <c r="J604" s="31">
        <f>INDEX('Saturation Data'!$I$2:$W$236,MATCH(LEFT($H$1,2)&amp;$H604&amp;$I604,'Saturation Data'!$B$2:$B$236,0),MATCH(H572,'Saturation Data'!$I$1:$V$1,0))</f>
        <v>0.10100000000000001</v>
      </c>
      <c r="K604" s="32">
        <f>INDEX('UEC Data'!$I$2:$W$236,MATCH(LEFT($H$1,2)&amp;$H604&amp;$I604,'UEC Data'!$B$2:$B$236,0),MATCH(H572,'UEC Data'!$I$1:$V$1,0))</f>
        <v>0.60699999999999998</v>
      </c>
      <c r="L604" s="33">
        <f t="shared" si="52"/>
        <v>6.1307E-2</v>
      </c>
      <c r="M604" s="34">
        <f>L604*J573</f>
        <v>1.299817020127866</v>
      </c>
      <c r="N604" s="21"/>
      <c r="O604" s="30" t="s">
        <v>25</v>
      </c>
      <c r="P604" s="35" t="s">
        <v>29</v>
      </c>
      <c r="Q604" s="31">
        <f>INDEX('Saturation Data'!$I$2:$W$236,MATCH(LEFT($O$1,2)&amp;$H604&amp;$I604,'Saturation Data'!$B$2:$B$236,0),MATCH(O572,'Saturation Data'!$I$1:$V$1,0))</f>
        <v>3.3666666666666671E-2</v>
      </c>
      <c r="R604" s="32">
        <f>INDEX('UEC Data'!$I$2:$W$236,MATCH(LEFT($O$1,2)&amp;$H604&amp;$I604,'UEC Data'!$B$2:$B$236,0),MATCH(O572,'UEC Data'!$I$1:$V$1,0))</f>
        <v>1.0405714285714285</v>
      </c>
      <c r="S604" s="33">
        <f t="shared" si="53"/>
        <v>3.5032571428571427E-2</v>
      </c>
      <c r="T604" s="34">
        <f>S604*Q573</f>
        <v>0.48118259316446665</v>
      </c>
      <c r="U604" s="21"/>
      <c r="V604" s="30" t="s">
        <v>25</v>
      </c>
      <c r="W604" s="35" t="s">
        <v>29</v>
      </c>
      <c r="X604" s="31">
        <f>INDEX('Saturation Data'!$I$2:$W$236,MATCH(LEFT($V$1,2)&amp;$H604&amp;$I604,'Saturation Data'!$B$2:$B$236,0),MATCH(V572,'Saturation Data'!$I$1:$V$1,0))</f>
        <v>3.3666666666666671E-2</v>
      </c>
      <c r="Y604" s="32">
        <f>INDEX('UEC Data'!$I$2:$W$236,MATCH(LEFT($V$1,2)&amp;$H604&amp;$I604,'UEC Data'!$B$2:$B$236,0),MATCH(V572,'UEC Data'!$I$1:$V$1,0))</f>
        <v>1.0405714285714285</v>
      </c>
      <c r="Z604" s="33">
        <f t="shared" si="54"/>
        <v>3.5032571428571427E-2</v>
      </c>
      <c r="AA604" s="34">
        <f>Z604*X573</f>
        <v>0.195849516319518</v>
      </c>
      <c r="AB604" s="21"/>
      <c r="AC604" s="30" t="s">
        <v>25</v>
      </c>
      <c r="AD604" s="35" t="s">
        <v>29</v>
      </c>
      <c r="AE604" s="31">
        <f>INDEX('Saturation Data'!$I$2:$W$236,MATCH(LEFT($AC$1,2)&amp;$H604&amp;$I604,'Saturation Data'!$B$2:$B$236,0),MATCH(AC572,'Saturation Data'!$I$1:$V$1,0))</f>
        <v>0.10100000000000001</v>
      </c>
      <c r="AF604" s="32">
        <f>INDEX('UEC Data'!$I$2:$W$236,MATCH(LEFT($AC$1,2)&amp;$H604&amp;$I604,'UEC Data'!$B$2:$B$236,0),MATCH(AC572,'UEC Data'!$I$1:$V$1,0))</f>
        <v>0.91049999999999998</v>
      </c>
      <c r="AG604" s="33">
        <f t="shared" si="55"/>
        <v>9.1960500000000001E-2</v>
      </c>
      <c r="AH604" s="34">
        <f>AG604*AE573</f>
        <v>0.2477268995858356</v>
      </c>
      <c r="AI604" s="21"/>
    </row>
    <row r="605" spans="1:35" outlineLevel="1" x14ac:dyDescent="0.25">
      <c r="A605" s="30" t="s">
        <v>25</v>
      </c>
      <c r="B605" s="35" t="s">
        <v>30</v>
      </c>
      <c r="C605" s="31">
        <f>INDEX('Saturation Data'!$I$2:$W$236,MATCH(LEFT($A$1,2)&amp;$H605&amp;$I605,'Saturation Data'!$B$2:$B$236,0),MATCH(A572,'Saturation Data'!$I$1:$V$1,0))</f>
        <v>0.10100000000000001</v>
      </c>
      <c r="D605" s="32">
        <f>INDEX('UEC Data'!$I$2:$W$236,MATCH(LEFT($A$1,2)&amp;$H605&amp;$I605,'UEC Data'!$B$2:$B$236,0),MATCH(A572,'UEC Data'!$I$1:$V$1,0))</f>
        <v>0.84700762492610837</v>
      </c>
      <c r="E605" s="33">
        <f t="shared" si="51"/>
        <v>8.5547770117536948E-2</v>
      </c>
      <c r="F605" s="34">
        <f>E605*C573</f>
        <v>15.260253068802482</v>
      </c>
      <c r="G605" s="21"/>
      <c r="H605" s="30" t="s">
        <v>25</v>
      </c>
      <c r="I605" s="35" t="s">
        <v>30</v>
      </c>
      <c r="J605" s="31">
        <f>INDEX('Saturation Data'!$I$2:$W$236,MATCH(LEFT($H$1,2)&amp;$H605&amp;$I605,'Saturation Data'!$B$2:$B$236,0),MATCH(H572,'Saturation Data'!$I$1:$V$1,0))</f>
        <v>0.10100000000000001</v>
      </c>
      <c r="K605" s="32">
        <f>INDEX('UEC Data'!$I$2:$W$236,MATCH(LEFT($H$1,2)&amp;$H605&amp;$I605,'UEC Data'!$B$2:$B$236,0),MATCH(H572,'UEC Data'!$I$1:$V$1,0))</f>
        <v>0.49408778120689656</v>
      </c>
      <c r="L605" s="33">
        <f t="shared" si="52"/>
        <v>4.9902865901896555E-2</v>
      </c>
      <c r="M605" s="34">
        <f>L605*J573</f>
        <v>1.0580291720756794</v>
      </c>
      <c r="N605" s="21"/>
      <c r="O605" s="30" t="s">
        <v>25</v>
      </c>
      <c r="P605" s="35" t="s">
        <v>30</v>
      </c>
      <c r="Q605" s="31">
        <f>INDEX('Saturation Data'!$I$2:$W$236,MATCH(LEFT($O$1,2)&amp;$H605&amp;$I605,'Saturation Data'!$B$2:$B$236,0),MATCH(O572,'Saturation Data'!$I$1:$V$1,0))</f>
        <v>0.10100000000000001</v>
      </c>
      <c r="R605" s="32">
        <f>INDEX('UEC Data'!$I$2:$W$236,MATCH(LEFT($O$1,2)&amp;$H605&amp;$I605,'UEC Data'!$B$2:$B$236,0),MATCH(O572,'UEC Data'!$I$1:$V$1,0))</f>
        <v>0.84700762492610837</v>
      </c>
      <c r="S605" s="33">
        <f t="shared" si="53"/>
        <v>8.5547770117536948E-2</v>
      </c>
      <c r="T605" s="34">
        <f>S605*Q573</f>
        <v>1.1750235905041786</v>
      </c>
      <c r="U605" s="21"/>
      <c r="V605" s="30" t="s">
        <v>25</v>
      </c>
      <c r="W605" s="35" t="s">
        <v>30</v>
      </c>
      <c r="X605" s="31">
        <f>INDEX('Saturation Data'!$I$2:$W$236,MATCH(LEFT($V$1,2)&amp;$H605&amp;$I605,'Saturation Data'!$B$2:$B$236,0),MATCH(V572,'Saturation Data'!$I$1:$V$1,0))</f>
        <v>0.10100000000000001</v>
      </c>
      <c r="Y605" s="32">
        <f>INDEX('UEC Data'!$I$2:$W$236,MATCH(LEFT($V$1,2)&amp;$H605&amp;$I605,'UEC Data'!$B$2:$B$236,0),MATCH(V572,'UEC Data'!$I$1:$V$1,0))</f>
        <v>0.84700762492610837</v>
      </c>
      <c r="Z605" s="33">
        <f t="shared" si="54"/>
        <v>8.5547770117536948E-2</v>
      </c>
      <c r="AA605" s="34">
        <f>Z605*X573</f>
        <v>0.47825462752267478</v>
      </c>
      <c r="AB605" s="21"/>
      <c r="AC605" s="30" t="s">
        <v>25</v>
      </c>
      <c r="AD605" s="35" t="s">
        <v>30</v>
      </c>
      <c r="AE605" s="31">
        <f>INDEX('Saturation Data'!$I$2:$W$236,MATCH(LEFT($AC$1,2)&amp;$H605&amp;$I605,'Saturation Data'!$B$2:$B$236,0),MATCH(AC572,'Saturation Data'!$I$1:$V$1,0))</f>
        <v>0.10100000000000001</v>
      </c>
      <c r="AF605" s="32">
        <f>INDEX('UEC Data'!$I$2:$W$236,MATCH(LEFT($AC$1,2)&amp;$H605&amp;$I605,'UEC Data'!$B$2:$B$236,0),MATCH(AC572,'UEC Data'!$I$1:$V$1,0))</f>
        <v>0.55919249999999998</v>
      </c>
      <c r="AG605" s="33">
        <f t="shared" si="55"/>
        <v>5.6478442500000003E-2</v>
      </c>
      <c r="AH605" s="34">
        <f>AG605*AE573</f>
        <v>0.15214390367562042</v>
      </c>
      <c r="AI605" s="21"/>
    </row>
    <row r="606" spans="1:35" outlineLevel="1" x14ac:dyDescent="0.25">
      <c r="A606" s="30" t="s">
        <v>25</v>
      </c>
      <c r="B606" s="35" t="s">
        <v>31</v>
      </c>
      <c r="C606" s="31">
        <f>INDEX('Saturation Data'!$I$2:$W$236,MATCH(LEFT($A$1,2)&amp;$H606&amp;$I606,'Saturation Data'!$B$2:$B$236,0),MATCH(A572,'Saturation Data'!$I$1:$V$1,0))</f>
        <v>0.10100000000000001</v>
      </c>
      <c r="D606" s="32">
        <f>INDEX('UEC Data'!$I$2:$W$236,MATCH(LEFT($A$1,2)&amp;$H606&amp;$I606,'UEC Data'!$B$2:$B$236,0),MATCH(A572,'UEC Data'!$I$1:$V$1,0))</f>
        <v>0.38281534736537404</v>
      </c>
      <c r="E606" s="33">
        <f t="shared" si="51"/>
        <v>3.8664350083902781E-2</v>
      </c>
      <c r="F606" s="34">
        <f>E606*C573</f>
        <v>6.8970560683285145</v>
      </c>
      <c r="G606" s="21"/>
      <c r="H606" s="30" t="s">
        <v>25</v>
      </c>
      <c r="I606" s="35" t="s">
        <v>31</v>
      </c>
      <c r="J606" s="31">
        <f>INDEX('Saturation Data'!$I$2:$W$236,MATCH(LEFT($H$1,2)&amp;$H606&amp;$I606,'Saturation Data'!$B$2:$B$236,0),MATCH(H572,'Saturation Data'!$I$1:$V$1,0))</f>
        <v>0.10100000000000001</v>
      </c>
      <c r="K606" s="32">
        <f>INDEX('UEC Data'!$I$2:$W$236,MATCH(LEFT($H$1,2)&amp;$H606&amp;$I606,'UEC Data'!$B$2:$B$236,0),MATCH(H572,'UEC Data'!$I$1:$V$1,0))</f>
        <v>0.20613134088904753</v>
      </c>
      <c r="L606" s="33">
        <f t="shared" si="52"/>
        <v>2.0819265429793801E-2</v>
      </c>
      <c r="M606" s="34">
        <f>L606*J573</f>
        <v>0.4414053134585883</v>
      </c>
      <c r="N606" s="21"/>
      <c r="O606" s="30" t="s">
        <v>25</v>
      </c>
      <c r="P606" s="35" t="s">
        <v>31</v>
      </c>
      <c r="Q606" s="31">
        <f>INDEX('Saturation Data'!$I$2:$W$236,MATCH(LEFT($O$1,2)&amp;$H606&amp;$I606,'Saturation Data'!$B$2:$B$236,0),MATCH(O572,'Saturation Data'!$I$1:$V$1,0))</f>
        <v>0.10100000000000001</v>
      </c>
      <c r="R606" s="32">
        <f>INDEX('UEC Data'!$I$2:$W$236,MATCH(LEFT($O$1,2)&amp;$H606&amp;$I606,'UEC Data'!$B$2:$B$236,0),MATCH(O572,'UEC Data'!$I$1:$V$1,0))</f>
        <v>0.38281534736537404</v>
      </c>
      <c r="S606" s="33">
        <f t="shared" si="53"/>
        <v>3.8664350083902781E-2</v>
      </c>
      <c r="T606" s="34">
        <f>S606*Q573</f>
        <v>0.53106613296498661</v>
      </c>
      <c r="U606" s="21"/>
      <c r="V606" s="30" t="s">
        <v>25</v>
      </c>
      <c r="W606" s="35" t="s">
        <v>31</v>
      </c>
      <c r="X606" s="31">
        <f>INDEX('Saturation Data'!$I$2:$W$236,MATCH(LEFT($V$1,2)&amp;$H606&amp;$I606,'Saturation Data'!$B$2:$B$236,0),MATCH(V572,'Saturation Data'!$I$1:$V$1,0))</f>
        <v>0.10100000000000001</v>
      </c>
      <c r="Y606" s="32">
        <f>INDEX('UEC Data'!$I$2:$W$236,MATCH(LEFT($V$1,2)&amp;$H606&amp;$I606,'UEC Data'!$B$2:$B$236,0),MATCH(V572,'UEC Data'!$I$1:$V$1,0))</f>
        <v>0.39263112550294771</v>
      </c>
      <c r="Z606" s="33">
        <f t="shared" si="54"/>
        <v>3.9655743675797724E-2</v>
      </c>
      <c r="AA606" s="34">
        <f>Z606*X573</f>
        <v>0.22169535096877346</v>
      </c>
      <c r="AB606" s="21"/>
      <c r="AC606" s="30" t="s">
        <v>25</v>
      </c>
      <c r="AD606" s="35" t="s">
        <v>31</v>
      </c>
      <c r="AE606" s="31">
        <f>INDEX('Saturation Data'!$I$2:$W$236,MATCH(LEFT($AC$1,2)&amp;$H606&amp;$I606,'Saturation Data'!$B$2:$B$236,0),MATCH(AC572,'Saturation Data'!$I$1:$V$1,0))</f>
        <v>0.10100000000000001</v>
      </c>
      <c r="AF606" s="32">
        <f>INDEX('UEC Data'!$I$2:$W$236,MATCH(LEFT($AC$1,2)&amp;$H606&amp;$I606,'UEC Data'!$B$2:$B$236,0),MATCH(AC572,'UEC Data'!$I$1:$V$1,0))</f>
        <v>0.3166401921345503</v>
      </c>
      <c r="AG606" s="33">
        <f t="shared" si="55"/>
        <v>3.1980659405589584E-2</v>
      </c>
      <c r="AH606" s="34">
        <f>AG606*AE573</f>
        <v>8.615078866749637E-2</v>
      </c>
      <c r="AI606" s="21"/>
    </row>
    <row r="607" spans="1:35" outlineLevel="1" x14ac:dyDescent="0.25">
      <c r="A607" s="30" t="s">
        <v>32</v>
      </c>
      <c r="B607" s="35" t="s">
        <v>33</v>
      </c>
      <c r="C607" s="31">
        <f>INDEX('Saturation Data'!$I$2:$W$236,MATCH(LEFT($A$1,2)&amp;$H607&amp;$I607,'Saturation Data'!$B$2:$B$236,0),MATCH(A572,'Saturation Data'!$I$1:$V$1,0))</f>
        <v>8.5810000000000001E-3</v>
      </c>
      <c r="D607" s="32">
        <f>INDEX('UEC Data'!$I$2:$W$236,MATCH(LEFT($A$1,2)&amp;$H607&amp;$I607,'UEC Data'!$B$2:$B$236,0),MATCH(A572,'UEC Data'!$I$1:$V$1,0))</f>
        <v>0.41921834645218858</v>
      </c>
      <c r="E607" s="33">
        <f t="shared" si="51"/>
        <v>3.5973126309062301E-3</v>
      </c>
      <c r="F607" s="34">
        <f>E607*C573</f>
        <v>0.64169879635442761</v>
      </c>
      <c r="G607" s="21"/>
      <c r="H607" s="30" t="s">
        <v>32</v>
      </c>
      <c r="I607" s="35" t="s">
        <v>33</v>
      </c>
      <c r="J607" s="31">
        <f>INDEX('Saturation Data'!$I$2:$W$236,MATCH(LEFT($H$1,2)&amp;$H607&amp;$I607,'Saturation Data'!$B$2:$B$236,0),MATCH(H572,'Saturation Data'!$I$1:$V$1,0))</f>
        <v>2.2665999999999999E-2</v>
      </c>
      <c r="K607" s="32">
        <f>INDEX('UEC Data'!$I$2:$W$236,MATCH(LEFT($H$1,2)&amp;$H607&amp;$I607,'UEC Data'!$B$2:$B$236,0),MATCH(H572,'UEC Data'!$I$1:$V$1,0))</f>
        <v>0.14672642125826602</v>
      </c>
      <c r="L607" s="33">
        <f t="shared" si="52"/>
        <v>3.3257010642398573E-3</v>
      </c>
      <c r="M607" s="34">
        <f>L607*J573</f>
        <v>7.051075484294328E-2</v>
      </c>
      <c r="N607" s="21"/>
      <c r="O607" s="30" t="s">
        <v>32</v>
      </c>
      <c r="P607" s="35" t="s">
        <v>33</v>
      </c>
      <c r="Q607" s="31">
        <f>INDEX('Saturation Data'!$I$2:$W$236,MATCH(LEFT($O$1,2)&amp;$H607&amp;$I607,'Saturation Data'!$B$2:$B$236,0),MATCH(O572,'Saturation Data'!$I$1:$V$1,0))</f>
        <v>8.5810000000000001E-3</v>
      </c>
      <c r="R607" s="32">
        <f>INDEX('UEC Data'!$I$2:$W$236,MATCH(LEFT($O$1,2)&amp;$H607&amp;$I607,'UEC Data'!$B$2:$B$236,0),MATCH(O572,'UEC Data'!$I$1:$V$1,0))</f>
        <v>0.41921834645218858</v>
      </c>
      <c r="S607" s="33">
        <f t="shared" si="53"/>
        <v>3.5973126309062301E-3</v>
      </c>
      <c r="T607" s="34">
        <f>S607*Q573</f>
        <v>4.9410138895800024E-2</v>
      </c>
      <c r="U607" s="21"/>
      <c r="V607" s="30" t="s">
        <v>32</v>
      </c>
      <c r="W607" s="35" t="s">
        <v>33</v>
      </c>
      <c r="X607" s="31">
        <f>INDEX('Saturation Data'!$I$2:$W$236,MATCH(LEFT($V$1,2)&amp;$H607&amp;$I607,'Saturation Data'!$B$2:$B$236,0),MATCH(V572,'Saturation Data'!$I$1:$V$1,0))</f>
        <v>8.5810000000000001E-3</v>
      </c>
      <c r="Y607" s="32">
        <f>INDEX('UEC Data'!$I$2:$W$236,MATCH(LEFT($V$1,2)&amp;$H607&amp;$I607,'UEC Data'!$B$2:$B$236,0),MATCH(V572,'UEC Data'!$I$1:$V$1,0))</f>
        <v>0.41921834645218858</v>
      </c>
      <c r="Z607" s="33">
        <f t="shared" si="54"/>
        <v>3.5973126309062301E-3</v>
      </c>
      <c r="AA607" s="34">
        <f>Z607*X573</f>
        <v>2.0110768638538608E-2</v>
      </c>
      <c r="AB607" s="21"/>
      <c r="AC607" s="30" t="s">
        <v>32</v>
      </c>
      <c r="AD607" s="35" t="s">
        <v>33</v>
      </c>
      <c r="AE607" s="31">
        <f>INDEX('Saturation Data'!$I$2:$W$236,MATCH(LEFT($AC$1,2)&amp;$H607&amp;$I607,'Saturation Data'!$B$2:$B$236,0),MATCH(AC572,'Saturation Data'!$I$1:$V$1,0))</f>
        <v>2.2665999999999999E-2</v>
      </c>
      <c r="AF607" s="32">
        <f>INDEX('UEC Data'!$I$2:$W$236,MATCH(LEFT($AC$1,2)&amp;$H607&amp;$I607,'UEC Data'!$B$2:$B$236,0),MATCH(AC572,'UEC Data'!$I$1:$V$1,0))</f>
        <v>0.18360990111799202</v>
      </c>
      <c r="AG607" s="33">
        <f t="shared" si="55"/>
        <v>4.1617020187404066E-3</v>
      </c>
      <c r="AH607" s="34">
        <f>AG607*AE573</f>
        <v>1.1210960554832498E-2</v>
      </c>
      <c r="AI607" s="21"/>
    </row>
    <row r="608" spans="1:35" outlineLevel="1" x14ac:dyDescent="0.25">
      <c r="A608" s="30" t="s">
        <v>32</v>
      </c>
      <c r="B608" s="35" t="s">
        <v>34</v>
      </c>
      <c r="C608" s="31">
        <f>INDEX('Saturation Data'!$I$2:$W$236,MATCH(LEFT($A$1,2)&amp;$H608&amp;$I608,'Saturation Data'!$B$2:$B$236,0),MATCH(A572,'Saturation Data'!$I$1:$V$1,0))</f>
        <v>8.5810000000000001E-3</v>
      </c>
      <c r="D608" s="32">
        <f>INDEX('UEC Data'!$I$2:$W$236,MATCH(LEFT($A$1,2)&amp;$H608&amp;$I608,'UEC Data'!$B$2:$B$236,0),MATCH(A572,'UEC Data'!$I$1:$V$1,0))</f>
        <v>0.30649910822323723</v>
      </c>
      <c r="E608" s="33">
        <f t="shared" si="51"/>
        <v>2.6300688476635988E-3</v>
      </c>
      <c r="F608" s="34">
        <f>E608*C573</f>
        <v>0.46915911599538729</v>
      </c>
      <c r="G608" s="21"/>
      <c r="H608" s="30" t="s">
        <v>32</v>
      </c>
      <c r="I608" s="35" t="s">
        <v>34</v>
      </c>
      <c r="J608" s="31">
        <f>INDEX('Saturation Data'!$I$2:$W$236,MATCH(LEFT($H$1,2)&amp;$H608&amp;$I608,'Saturation Data'!$B$2:$B$236,0),MATCH(H572,'Saturation Data'!$I$1:$V$1,0))</f>
        <v>2.2665999999999999E-2</v>
      </c>
      <c r="K608" s="32">
        <f>INDEX('UEC Data'!$I$2:$W$236,MATCH(LEFT($H$1,2)&amp;$H608&amp;$I608,'UEC Data'!$B$2:$B$236,0),MATCH(H572,'UEC Data'!$I$1:$V$1,0))</f>
        <v>0.10727468787813302</v>
      </c>
      <c r="L608" s="33">
        <f t="shared" si="52"/>
        <v>2.4314880754457628E-3</v>
      </c>
      <c r="M608" s="34">
        <f>L608*J573</f>
        <v>5.1551855166658805E-2</v>
      </c>
      <c r="N608" s="21"/>
      <c r="O608" s="30" t="s">
        <v>32</v>
      </c>
      <c r="P608" s="35" t="s">
        <v>34</v>
      </c>
      <c r="Q608" s="31">
        <f>INDEX('Saturation Data'!$I$2:$W$236,MATCH(LEFT($O$1,2)&amp;$H608&amp;$I608,'Saturation Data'!$B$2:$B$236,0),MATCH(O572,'Saturation Data'!$I$1:$V$1,0))</f>
        <v>8.5810000000000001E-3</v>
      </c>
      <c r="R608" s="32">
        <f>INDEX('UEC Data'!$I$2:$W$236,MATCH(LEFT($O$1,2)&amp;$H608&amp;$I608,'UEC Data'!$B$2:$B$236,0),MATCH(O572,'UEC Data'!$I$1:$V$1,0))</f>
        <v>0.30649910822323723</v>
      </c>
      <c r="S608" s="33">
        <f t="shared" si="53"/>
        <v>2.6300688476635988E-3</v>
      </c>
      <c r="T608" s="34">
        <f>S608*Q573</f>
        <v>3.612476323355799E-2</v>
      </c>
      <c r="U608" s="21"/>
      <c r="V608" s="30" t="s">
        <v>32</v>
      </c>
      <c r="W608" s="35" t="s">
        <v>34</v>
      </c>
      <c r="X608" s="31">
        <f>INDEX('Saturation Data'!$I$2:$W$236,MATCH(LEFT($V$1,2)&amp;$H608&amp;$I608,'Saturation Data'!$B$2:$B$236,0),MATCH(V572,'Saturation Data'!$I$1:$V$1,0))</f>
        <v>8.5810000000000001E-3</v>
      </c>
      <c r="Y608" s="32">
        <f>INDEX('UEC Data'!$I$2:$W$236,MATCH(LEFT($V$1,2)&amp;$H608&amp;$I608,'UEC Data'!$B$2:$B$236,0),MATCH(V572,'UEC Data'!$I$1:$V$1,0))</f>
        <v>0.30649910822323723</v>
      </c>
      <c r="Z608" s="33">
        <f t="shared" si="54"/>
        <v>2.6300688476635988E-3</v>
      </c>
      <c r="AA608" s="34">
        <f>Z608*X573</f>
        <v>1.470339431840424E-2</v>
      </c>
      <c r="AB608" s="21"/>
      <c r="AC608" s="30" t="s">
        <v>32</v>
      </c>
      <c r="AD608" s="35" t="s">
        <v>34</v>
      </c>
      <c r="AE608" s="31">
        <f>INDEX('Saturation Data'!$I$2:$W$236,MATCH(LEFT($AC$1,2)&amp;$H608&amp;$I608,'Saturation Data'!$B$2:$B$236,0),MATCH(AC572,'Saturation Data'!$I$1:$V$1,0))</f>
        <v>2.2665999999999999E-2</v>
      </c>
      <c r="AF608" s="32">
        <f>INDEX('UEC Data'!$I$2:$W$236,MATCH(LEFT($AC$1,2)&amp;$H608&amp;$I608,'UEC Data'!$B$2:$B$236,0),MATCH(AC572,'UEC Data'!$I$1:$V$1,0))</f>
        <v>0.1125</v>
      </c>
      <c r="AG608" s="33">
        <f t="shared" si="55"/>
        <v>2.5499249999999998E-3</v>
      </c>
      <c r="AH608" s="34">
        <f>AG608*AE573</f>
        <v>6.8690906903117292E-3</v>
      </c>
      <c r="AI608" s="21"/>
    </row>
    <row r="609" spans="1:35" outlineLevel="1" x14ac:dyDescent="0.25">
      <c r="A609" s="30" t="s">
        <v>32</v>
      </c>
      <c r="B609" s="35" t="s">
        <v>35</v>
      </c>
      <c r="C609" s="31">
        <f>INDEX('Saturation Data'!$I$2:$W$236,MATCH(LEFT($A$1,2)&amp;$H609&amp;$I609,'Saturation Data'!$B$2:$B$236,0),MATCH(A572,'Saturation Data'!$I$1:$V$1,0))</f>
        <v>8.5810000000000001E-3</v>
      </c>
      <c r="D609" s="32">
        <f>INDEX('UEC Data'!$I$2:$W$236,MATCH(LEFT($A$1,2)&amp;$H609&amp;$I609,'UEC Data'!$B$2:$B$236,0),MATCH(A572,'UEC Data'!$I$1:$V$1,0))</f>
        <v>0.31328571428571428</v>
      </c>
      <c r="E609" s="33">
        <f t="shared" si="51"/>
        <v>2.6883047142857142E-3</v>
      </c>
      <c r="F609" s="34">
        <f>E609*C573</f>
        <v>0.47954739451057832</v>
      </c>
      <c r="G609" s="21"/>
      <c r="H609" s="30" t="s">
        <v>32</v>
      </c>
      <c r="I609" s="35" t="s">
        <v>35</v>
      </c>
      <c r="J609" s="31">
        <f>INDEX('Saturation Data'!$I$2:$W$236,MATCH(LEFT($H$1,2)&amp;$H609&amp;$I609,'Saturation Data'!$B$2:$B$236,0),MATCH(H572,'Saturation Data'!$I$1:$V$1,0))</f>
        <v>2.2665999999999999E-2</v>
      </c>
      <c r="K609" s="32">
        <f>INDEX('UEC Data'!$I$2:$W$236,MATCH(LEFT($H$1,2)&amp;$H609&amp;$I609,'UEC Data'!$B$2:$B$236,0),MATCH(H572,'UEC Data'!$I$1:$V$1,0))</f>
        <v>0.10965</v>
      </c>
      <c r="L609" s="33">
        <f t="shared" si="52"/>
        <v>2.4853268999999998E-3</v>
      </c>
      <c r="M609" s="34">
        <f>L609*J573</f>
        <v>5.2693333635663572E-2</v>
      </c>
      <c r="N609" s="21"/>
      <c r="O609" s="30" t="s">
        <v>32</v>
      </c>
      <c r="P609" s="35" t="s">
        <v>35</v>
      </c>
      <c r="Q609" s="31">
        <f>INDEX('Saturation Data'!$I$2:$W$236,MATCH(LEFT($O$1,2)&amp;$H609&amp;$I609,'Saturation Data'!$B$2:$B$236,0),MATCH(O572,'Saturation Data'!$I$1:$V$1,0))</f>
        <v>8.5810000000000001E-3</v>
      </c>
      <c r="R609" s="32">
        <f>INDEX('UEC Data'!$I$2:$W$236,MATCH(LEFT($O$1,2)&amp;$H609&amp;$I609,'UEC Data'!$B$2:$B$236,0),MATCH(O572,'UEC Data'!$I$1:$V$1,0))</f>
        <v>0.31328571428571428</v>
      </c>
      <c r="S609" s="33">
        <f t="shared" si="53"/>
        <v>2.6883047142857142E-3</v>
      </c>
      <c r="T609" s="34">
        <f>S609*Q573</f>
        <v>3.6924649858310732E-2</v>
      </c>
      <c r="U609" s="21"/>
      <c r="V609" s="30" t="s">
        <v>32</v>
      </c>
      <c r="W609" s="35" t="s">
        <v>35</v>
      </c>
      <c r="X609" s="31">
        <f>INDEX('Saturation Data'!$I$2:$W$236,MATCH(LEFT($V$1,2)&amp;$H609&amp;$I609,'Saturation Data'!$B$2:$B$236,0),MATCH(V572,'Saturation Data'!$I$1:$V$1,0))</f>
        <v>8.5810000000000001E-3</v>
      </c>
      <c r="Y609" s="32">
        <f>INDEX('UEC Data'!$I$2:$W$236,MATCH(LEFT($V$1,2)&amp;$H609&amp;$I609,'UEC Data'!$B$2:$B$236,0),MATCH(V572,'UEC Data'!$I$1:$V$1,0))</f>
        <v>0.31328571428571428</v>
      </c>
      <c r="Z609" s="33">
        <f t="shared" si="54"/>
        <v>2.6883047142857142E-3</v>
      </c>
      <c r="AA609" s="34">
        <f>Z609*X573</f>
        <v>1.5028961807323634E-2</v>
      </c>
      <c r="AB609" s="21"/>
      <c r="AC609" s="30" t="s">
        <v>32</v>
      </c>
      <c r="AD609" s="35" t="s">
        <v>35</v>
      </c>
      <c r="AE609" s="31">
        <f>INDEX('Saturation Data'!$I$2:$W$236,MATCH(LEFT($AC$1,2)&amp;$H609&amp;$I609,'Saturation Data'!$B$2:$B$236,0),MATCH(AC572,'Saturation Data'!$I$1:$V$1,0))</f>
        <v>2.2665999999999999E-2</v>
      </c>
      <c r="AF609" s="32">
        <f>INDEX('UEC Data'!$I$2:$W$236,MATCH(LEFT($AC$1,2)&amp;$H609&amp;$I609,'UEC Data'!$B$2:$B$236,0),MATCH(AC572,'UEC Data'!$I$1:$V$1,0))</f>
        <v>0.10965</v>
      </c>
      <c r="AG609" s="33">
        <f t="shared" si="55"/>
        <v>2.4853268999999998E-3</v>
      </c>
      <c r="AH609" s="34">
        <f>AG609*AE573</f>
        <v>6.6950737261571658E-3</v>
      </c>
      <c r="AI609" s="21"/>
    </row>
    <row r="610" spans="1:35" outlineLevel="1" x14ac:dyDescent="0.25">
      <c r="A610" s="30" t="s">
        <v>32</v>
      </c>
      <c r="B610" s="35" t="s">
        <v>36</v>
      </c>
      <c r="C610" s="31">
        <f>INDEX('Saturation Data'!$I$2:$W$236,MATCH(LEFT($A$1,2)&amp;$H610&amp;$I610,'Saturation Data'!$B$2:$B$236,0),MATCH(A572,'Saturation Data'!$I$1:$V$1,0))</f>
        <v>8.5810000000000001E-3</v>
      </c>
      <c r="D610" s="32">
        <f>INDEX('UEC Data'!$I$2:$W$236,MATCH(LEFT($A$1,2)&amp;$H610&amp;$I610,'UEC Data'!$B$2:$B$236,0),MATCH(A572,'UEC Data'!$I$1:$V$1,0))</f>
        <v>2.8558967331037344E-2</v>
      </c>
      <c r="E610" s="33">
        <f t="shared" si="51"/>
        <v>2.4506449866763146E-4</v>
      </c>
      <c r="F610" s="34">
        <f>E610*C573</f>
        <v>4.371529804586493E-2</v>
      </c>
      <c r="G610" s="21"/>
      <c r="H610" s="30" t="s">
        <v>32</v>
      </c>
      <c r="I610" s="35" t="s">
        <v>36</v>
      </c>
      <c r="J610" s="31">
        <f>INDEX('Saturation Data'!$I$2:$W$236,MATCH(LEFT($H$1,2)&amp;$H610&amp;$I610,'Saturation Data'!$B$2:$B$236,0),MATCH(H572,'Saturation Data'!$I$1:$V$1,0))</f>
        <v>2.2665999999999999E-2</v>
      </c>
      <c r="K610" s="32">
        <f>INDEX('UEC Data'!$I$2:$W$236,MATCH(LEFT($H$1,2)&amp;$H610&amp;$I610,'UEC Data'!$B$2:$B$236,0),MATCH(H572,'UEC Data'!$I$1:$V$1,0))</f>
        <v>9.9956385658630711E-3</v>
      </c>
      <c r="L610" s="33">
        <f t="shared" si="52"/>
        <v>2.2656114373385236E-4</v>
      </c>
      <c r="M610" s="34">
        <f>L610*J573</f>
        <v>4.803497654833822E-3</v>
      </c>
      <c r="N610" s="21"/>
      <c r="O610" s="30" t="s">
        <v>32</v>
      </c>
      <c r="P610" s="35" t="s">
        <v>36</v>
      </c>
      <c r="Q610" s="31">
        <f>INDEX('Saturation Data'!$I$2:$W$236,MATCH(LEFT($O$1,2)&amp;$H610&amp;$I610,'Saturation Data'!$B$2:$B$236,0),MATCH(O572,'Saturation Data'!$I$1:$V$1,0))</f>
        <v>8.5810000000000001E-3</v>
      </c>
      <c r="R610" s="32">
        <f>INDEX('UEC Data'!$I$2:$W$236,MATCH(LEFT($O$1,2)&amp;$H610&amp;$I610,'UEC Data'!$B$2:$B$236,0),MATCH(O572,'UEC Data'!$I$1:$V$1,0))</f>
        <v>2.8558967331037344E-2</v>
      </c>
      <c r="S610" s="33">
        <f t="shared" si="53"/>
        <v>2.4506449866763146E-4</v>
      </c>
      <c r="T610" s="34">
        <f>S610*Q573</f>
        <v>3.3660324136317479E-3</v>
      </c>
      <c r="U610" s="21"/>
      <c r="V610" s="30" t="s">
        <v>32</v>
      </c>
      <c r="W610" s="35" t="s">
        <v>36</v>
      </c>
      <c r="X610" s="31">
        <f>INDEX('Saturation Data'!$I$2:$W$236,MATCH(LEFT($V$1,2)&amp;$H610&amp;$I610,'Saturation Data'!$B$2:$B$236,0),MATCH(V572,'Saturation Data'!$I$1:$V$1,0))</f>
        <v>8.5810000000000001E-3</v>
      </c>
      <c r="Y610" s="32">
        <f>INDEX('UEC Data'!$I$2:$W$236,MATCH(LEFT($V$1,2)&amp;$H610&amp;$I610,'UEC Data'!$B$2:$B$236,0),MATCH(V572,'UEC Data'!$I$1:$V$1,0))</f>
        <v>2.8558967331037344E-2</v>
      </c>
      <c r="Z610" s="33">
        <f t="shared" si="54"/>
        <v>2.4506449866763146E-4</v>
      </c>
      <c r="AA610" s="34">
        <f>Z610*X573</f>
        <v>1.3700325603845625E-3</v>
      </c>
      <c r="AB610" s="21"/>
      <c r="AC610" s="30" t="s">
        <v>32</v>
      </c>
      <c r="AD610" s="35" t="s">
        <v>36</v>
      </c>
      <c r="AE610" s="31">
        <f>INDEX('Saturation Data'!$I$2:$W$236,MATCH(LEFT($AC$1,2)&amp;$H610&amp;$I610,'Saturation Data'!$B$2:$B$236,0),MATCH(AC572,'Saturation Data'!$I$1:$V$1,0))</f>
        <v>2.2665999999999999E-2</v>
      </c>
      <c r="AF610" s="32">
        <f>INDEX('UEC Data'!$I$2:$W$236,MATCH(LEFT($AC$1,2)&amp;$H610&amp;$I610,'UEC Data'!$B$2:$B$236,0),MATCH(AC572,'UEC Data'!$I$1:$V$1,0))</f>
        <v>2.9141332772421601E-2</v>
      </c>
      <c r="AG610" s="33">
        <f t="shared" si="55"/>
        <v>6.6051744861970801E-4</v>
      </c>
      <c r="AH610" s="34">
        <f>AG610*AE573</f>
        <v>1.7793285124472651E-3</v>
      </c>
      <c r="AI610" s="21"/>
    </row>
    <row r="611" spans="1:35" outlineLevel="1" x14ac:dyDescent="0.25">
      <c r="A611" s="30" t="s">
        <v>32</v>
      </c>
      <c r="B611" s="35" t="s">
        <v>37</v>
      </c>
      <c r="C611" s="31">
        <f>INDEX('Saturation Data'!$I$2:$W$236,MATCH(LEFT($A$1,2)&amp;$H611&amp;$I611,'Saturation Data'!$B$2:$B$236,0),MATCH(A572,'Saturation Data'!$I$1:$V$1,0))</f>
        <v>8.5810000000000001E-3</v>
      </c>
      <c r="D611" s="32">
        <f>INDEX('UEC Data'!$I$2:$W$236,MATCH(LEFT($A$1,2)&amp;$H611&amp;$I611,'UEC Data'!$B$2:$B$236,0),MATCH(A572,'UEC Data'!$I$1:$V$1,0))</f>
        <v>0.34916850434630858</v>
      </c>
      <c r="E611" s="33">
        <f t="shared" si="51"/>
        <v>2.9962149357956741E-3</v>
      </c>
      <c r="F611" s="34">
        <f>E611*C573</f>
        <v>0.53447329025581158</v>
      </c>
      <c r="G611" s="21"/>
      <c r="H611" s="30" t="s">
        <v>32</v>
      </c>
      <c r="I611" s="35" t="s">
        <v>37</v>
      </c>
      <c r="J611" s="31">
        <f>INDEX('Saturation Data'!$I$2:$W$236,MATCH(LEFT($H$1,2)&amp;$H611&amp;$I611,'Saturation Data'!$B$2:$B$236,0),MATCH(H572,'Saturation Data'!$I$1:$V$1,0))</f>
        <v>2.2665999999999999E-2</v>
      </c>
      <c r="K611" s="32">
        <f>INDEX('UEC Data'!$I$2:$W$236,MATCH(LEFT($H$1,2)&amp;$H611&amp;$I611,'UEC Data'!$B$2:$B$236,0),MATCH(H572,'UEC Data'!$I$1:$V$1,0))</f>
        <v>0.122208976521208</v>
      </c>
      <c r="L611" s="33">
        <f t="shared" si="52"/>
        <v>2.7699886618297006E-3</v>
      </c>
      <c r="M611" s="34">
        <f>L611*J573</f>
        <v>5.8728667333378837E-2</v>
      </c>
      <c r="N611" s="21"/>
      <c r="O611" s="30" t="s">
        <v>32</v>
      </c>
      <c r="P611" s="35" t="s">
        <v>37</v>
      </c>
      <c r="Q611" s="31">
        <f>INDEX('Saturation Data'!$I$2:$W$236,MATCH(LEFT($O$1,2)&amp;$H611&amp;$I611,'Saturation Data'!$B$2:$B$236,0),MATCH(O572,'Saturation Data'!$I$1:$V$1,0))</f>
        <v>8.5810000000000001E-3</v>
      </c>
      <c r="R611" s="32">
        <f>INDEX('UEC Data'!$I$2:$W$236,MATCH(LEFT($O$1,2)&amp;$H611&amp;$I611,'UEC Data'!$B$2:$B$236,0),MATCH(O572,'UEC Data'!$I$1:$V$1,0))</f>
        <v>0.34916850434630858</v>
      </c>
      <c r="S611" s="33">
        <f t="shared" si="53"/>
        <v>2.9962149357956741E-3</v>
      </c>
      <c r="T611" s="34">
        <f>S611*Q573</f>
        <v>4.1153886617310745E-2</v>
      </c>
      <c r="U611" s="21"/>
      <c r="V611" s="30" t="s">
        <v>32</v>
      </c>
      <c r="W611" s="35" t="s">
        <v>37</v>
      </c>
      <c r="X611" s="31">
        <f>INDEX('Saturation Data'!$I$2:$W$236,MATCH(LEFT($V$1,2)&amp;$H611&amp;$I611,'Saturation Data'!$B$2:$B$236,0),MATCH(V572,'Saturation Data'!$I$1:$V$1,0))</f>
        <v>8.5810000000000001E-3</v>
      </c>
      <c r="Y611" s="32">
        <f>INDEX('UEC Data'!$I$2:$W$236,MATCH(LEFT($V$1,2)&amp;$H611&amp;$I611,'UEC Data'!$B$2:$B$236,0),MATCH(V572,'UEC Data'!$I$1:$V$1,0))</f>
        <v>0.34916850434630858</v>
      </c>
      <c r="Z611" s="33">
        <f t="shared" si="54"/>
        <v>2.9962149357956741E-3</v>
      </c>
      <c r="AA611" s="34">
        <f>Z611*X573</f>
        <v>1.6750333248056051E-2</v>
      </c>
      <c r="AB611" s="21"/>
      <c r="AC611" s="30" t="s">
        <v>32</v>
      </c>
      <c r="AD611" s="35" t="s">
        <v>37</v>
      </c>
      <c r="AE611" s="31">
        <f>INDEX('Saturation Data'!$I$2:$W$236,MATCH(LEFT($AC$1,2)&amp;$H611&amp;$I611,'Saturation Data'!$B$2:$B$236,0),MATCH(AC572,'Saturation Data'!$I$1:$V$1,0))</f>
        <v>2.2665999999999999E-2</v>
      </c>
      <c r="AF611" s="32">
        <f>INDEX('UEC Data'!$I$2:$W$236,MATCH(LEFT($AC$1,2)&amp;$H611&amp;$I611,'UEC Data'!$B$2:$B$236,0),MATCH(AC572,'UEC Data'!$I$1:$V$1,0))</f>
        <v>7.6944000000000012E-2</v>
      </c>
      <c r="AG611" s="33">
        <f t="shared" si="55"/>
        <v>1.7440127040000001E-3</v>
      </c>
      <c r="AH611" s="34">
        <f>AG611*AE573</f>
        <v>4.6980916806697399E-3</v>
      </c>
      <c r="AI611" s="21"/>
    </row>
    <row r="612" spans="1:35" outlineLevel="1" x14ac:dyDescent="0.25">
      <c r="A612" s="30" t="s">
        <v>32</v>
      </c>
      <c r="B612" s="35" t="s">
        <v>184</v>
      </c>
      <c r="C612" s="31">
        <f>INDEX('Saturation Data'!$I$2:$W$236,MATCH(LEFT($A$1,2)&amp;$H612&amp;$I612,'Saturation Data'!$B$2:$B$236,0),MATCH(A572,'Saturation Data'!$I$1:$V$1,0))</f>
        <v>8.5810000000000001E-3</v>
      </c>
      <c r="D612" s="32">
        <f>INDEX('UEC Data'!$I$2:$W$236,MATCH(LEFT($A$1,2)&amp;$H612&amp;$I612,'UEC Data'!$B$2:$B$236,0),MATCH(A572,'UEC Data'!$I$1:$V$1,0))</f>
        <v>0.37736894862590292</v>
      </c>
      <c r="E612" s="33">
        <f t="shared" si="51"/>
        <v>3.238202948158873E-3</v>
      </c>
      <c r="F612" s="34">
        <f>E612*C573</f>
        <v>0.57763979597776383</v>
      </c>
      <c r="G612" s="21"/>
      <c r="H612" s="30" t="s">
        <v>32</v>
      </c>
      <c r="I612" s="35" t="s">
        <v>184</v>
      </c>
      <c r="J612" s="31">
        <f>INDEX('Saturation Data'!$I$2:$W$236,MATCH(LEFT($H$1,2)&amp;$H612&amp;$I612,'Saturation Data'!$B$2:$B$236,0),MATCH(H572,'Saturation Data'!$I$1:$V$1,0))</f>
        <v>2.2665999999999999E-2</v>
      </c>
      <c r="K612" s="32">
        <f>INDEX('UEC Data'!$I$2:$W$236,MATCH(LEFT($H$1,2)&amp;$H612&amp;$I612,'UEC Data'!$B$2:$B$236,0),MATCH(H572,'UEC Data'!$I$1:$V$1,0))</f>
        <v>0.13207913201906601</v>
      </c>
      <c r="L612" s="33">
        <f t="shared" si="52"/>
        <v>2.99370560634415E-3</v>
      </c>
      <c r="M612" s="34">
        <f>L612*J573</f>
        <v>6.3471862925576841E-2</v>
      </c>
      <c r="N612" s="21"/>
      <c r="O612" s="30" t="s">
        <v>32</v>
      </c>
      <c r="P612" s="35" t="s">
        <v>184</v>
      </c>
      <c r="Q612" s="31">
        <f>INDEX('Saturation Data'!$I$2:$W$236,MATCH(LEFT($O$1,2)&amp;$H612&amp;$I612,'Saturation Data'!$B$2:$B$236,0),MATCH(O572,'Saturation Data'!$I$1:$V$1,0))</f>
        <v>8.5810000000000001E-3</v>
      </c>
      <c r="R612" s="32">
        <f>INDEX('UEC Data'!$I$2:$W$236,MATCH(LEFT($O$1,2)&amp;$H612&amp;$I612,'UEC Data'!$B$2:$B$236,0),MATCH(O572,'UEC Data'!$I$1:$V$1,0))</f>
        <v>0.37736894862590292</v>
      </c>
      <c r="S612" s="33">
        <f t="shared" si="53"/>
        <v>3.238202948158873E-3</v>
      </c>
      <c r="T612" s="34">
        <f>S612*Q573</f>
        <v>4.4477662593648985E-2</v>
      </c>
      <c r="U612" s="21"/>
      <c r="V612" s="30" t="s">
        <v>32</v>
      </c>
      <c r="W612" s="35" t="s">
        <v>184</v>
      </c>
      <c r="X612" s="31">
        <f>INDEX('Saturation Data'!$I$2:$W$236,MATCH(LEFT($V$1,2)&amp;$H612&amp;$I612,'Saturation Data'!$B$2:$B$236,0),MATCH(V572,'Saturation Data'!$I$1:$V$1,0))</f>
        <v>8.5810000000000001E-3</v>
      </c>
      <c r="Y612" s="32">
        <f>INDEX('UEC Data'!$I$2:$W$236,MATCH(LEFT($V$1,2)&amp;$H612&amp;$I612,'UEC Data'!$B$2:$B$236,0),MATCH(V572,'UEC Data'!$I$1:$V$1,0))</f>
        <v>0.37736894862590292</v>
      </c>
      <c r="Z612" s="33">
        <f t="shared" si="54"/>
        <v>3.238202948158873E-3</v>
      </c>
      <c r="AA612" s="34">
        <f>Z612*X573</f>
        <v>1.8103166718276328E-2</v>
      </c>
      <c r="AB612" s="21"/>
      <c r="AC612" s="30" t="s">
        <v>32</v>
      </c>
      <c r="AD612" s="35" t="s">
        <v>184</v>
      </c>
      <c r="AE612" s="31">
        <f>INDEX('Saturation Data'!$I$2:$W$236,MATCH(LEFT($AC$1,2)&amp;$H612&amp;$I612,'Saturation Data'!$B$2:$B$236,0),MATCH(AC572,'Saturation Data'!$I$1:$V$1,0))</f>
        <v>2.2665999999999999E-2</v>
      </c>
      <c r="AF612" s="32">
        <f>INDEX('UEC Data'!$I$2:$W$236,MATCH(LEFT($AC$1,2)&amp;$H612&amp;$I612,'UEC Data'!$B$2:$B$236,0),MATCH(AC572,'UEC Data'!$I$1:$V$1,0))</f>
        <v>0.17011800000000002</v>
      </c>
      <c r="AG612" s="33">
        <f t="shared" si="55"/>
        <v>3.8558945880000002E-3</v>
      </c>
      <c r="AH612" s="34">
        <f>AG612*AE573</f>
        <v>1.0387164178261786E-2</v>
      </c>
      <c r="AI612" s="21"/>
    </row>
    <row r="613" spans="1:35" outlineLevel="1" x14ac:dyDescent="0.25">
      <c r="A613" s="30" t="s">
        <v>38</v>
      </c>
      <c r="B613" s="30" t="s">
        <v>39</v>
      </c>
      <c r="C613" s="31">
        <f>INDEX('Saturation Data'!$I$2:$W$236,MATCH(LEFT($A$1,2)&amp;$H613&amp;$I613,'Saturation Data'!$B$2:$B$236,0),MATCH(A572,'Saturation Data'!$I$1:$V$1,0))</f>
        <v>1</v>
      </c>
      <c r="D613" s="32">
        <f>INDEX('UEC Data'!$I$2:$W$236,MATCH(LEFT($A$1,2)&amp;$H613&amp;$I613,'UEC Data'!$B$2:$B$236,0),MATCH(A572,'UEC Data'!$I$1:$V$1,0))</f>
        <v>1.3284407769115858E-3</v>
      </c>
      <c r="E613" s="33">
        <f t="shared" si="51"/>
        <v>1.3284407769115858E-3</v>
      </c>
      <c r="F613" s="34">
        <f>E613*C573</f>
        <v>0.23697102115852384</v>
      </c>
      <c r="G613" s="21"/>
      <c r="H613" s="30" t="s">
        <v>38</v>
      </c>
      <c r="I613" s="30" t="s">
        <v>39</v>
      </c>
      <c r="J613" s="31">
        <f>INDEX('Saturation Data'!$I$2:$W$236,MATCH(LEFT($H$1,2)&amp;$H613&amp;$I613,'Saturation Data'!$B$2:$B$236,0),MATCH(H572,'Saturation Data'!$I$1:$V$1,0))</f>
        <v>1</v>
      </c>
      <c r="K613" s="32">
        <f>INDEX('UEC Data'!$I$2:$W$236,MATCH(LEFT($H$1,2)&amp;$H613&amp;$I613,'UEC Data'!$B$2:$B$236,0),MATCH(H572,'UEC Data'!$I$1:$V$1,0))</f>
        <v>9.3370262137993515E-3</v>
      </c>
      <c r="L613" s="33">
        <f t="shared" si="52"/>
        <v>9.3370262137993515E-3</v>
      </c>
      <c r="M613" s="34">
        <f>L613*J573</f>
        <v>0.19796149852506964</v>
      </c>
      <c r="N613" s="21"/>
      <c r="O613" s="30" t="s">
        <v>38</v>
      </c>
      <c r="P613" s="30" t="s">
        <v>39</v>
      </c>
      <c r="Q613" s="31">
        <f>INDEX('Saturation Data'!$I$2:$W$236,MATCH(LEFT($O$1,2)&amp;$H613&amp;$I613,'Saturation Data'!$B$2:$B$236,0),MATCH(O572,'Saturation Data'!$I$1:$V$1,0))</f>
        <v>1</v>
      </c>
      <c r="R613" s="32">
        <f>INDEX('UEC Data'!$I$2:$W$236,MATCH(LEFT($O$1,2)&amp;$H613&amp;$I613,'UEC Data'!$B$2:$B$236,0),MATCH(O572,'UEC Data'!$I$1:$V$1,0))</f>
        <v>1.7269730099850614E-2</v>
      </c>
      <c r="S613" s="33">
        <f t="shared" si="53"/>
        <v>1.7269730099850614E-2</v>
      </c>
      <c r="T613" s="34">
        <f>S613*Q573</f>
        <v>0.23720478325833894</v>
      </c>
      <c r="U613" s="21"/>
      <c r="V613" s="30" t="s">
        <v>38</v>
      </c>
      <c r="W613" s="30" t="s">
        <v>39</v>
      </c>
      <c r="X613" s="31">
        <f>INDEX('Saturation Data'!$I$2:$W$236,MATCH(LEFT($V$1,2)&amp;$H613&amp;$I613,'Saturation Data'!$B$2:$B$236,0),MATCH(V572,'Saturation Data'!$I$1:$V$1,0))</f>
        <v>1</v>
      </c>
      <c r="Y613" s="32">
        <f>INDEX('UEC Data'!$I$2:$W$236,MATCH(LEFT($V$1,2)&amp;$H613&amp;$I613,'UEC Data'!$B$2:$B$236,0),MATCH(V572,'UEC Data'!$I$1:$V$1,0))</f>
        <v>2.2190245816497856E-3</v>
      </c>
      <c r="Z613" s="33">
        <f t="shared" si="54"/>
        <v>2.2190245816497856E-3</v>
      </c>
      <c r="AA613" s="34">
        <f>Z613*X573</f>
        <v>1.2405452220466745E-2</v>
      </c>
      <c r="AB613" s="21"/>
      <c r="AC613" s="30" t="s">
        <v>38</v>
      </c>
      <c r="AD613" s="30" t="s">
        <v>39</v>
      </c>
      <c r="AE613" s="31">
        <f>INDEX('Saturation Data'!$I$2:$W$236,MATCH(LEFT($AC$1,2)&amp;$H613&amp;$I613,'Saturation Data'!$B$2:$B$236,0),MATCH(AC572,'Saturation Data'!$I$1:$V$1,0))</f>
        <v>1</v>
      </c>
      <c r="AF613" s="32">
        <f>INDEX('UEC Data'!$I$2:$W$236,MATCH(LEFT($AC$1,2)&amp;$H613&amp;$I613,'UEC Data'!$B$2:$B$236,0),MATCH(AC572,'UEC Data'!$I$1:$V$1,0))</f>
        <v>4.6495427191905496E-3</v>
      </c>
      <c r="AG613" s="33">
        <f t="shared" si="55"/>
        <v>4.6495427191905496E-3</v>
      </c>
      <c r="AH613" s="34">
        <f>AG613*AE573</f>
        <v>1.2525125486670584E-2</v>
      </c>
      <c r="AI613" s="21"/>
    </row>
    <row r="614" spans="1:35" outlineLevel="1" x14ac:dyDescent="0.25">
      <c r="A614" s="30" t="s">
        <v>38</v>
      </c>
      <c r="B614" s="30" t="s">
        <v>40</v>
      </c>
      <c r="C614" s="31">
        <f>INDEX('Saturation Data'!$I$2:$W$236,MATCH(LEFT($A$1,2)&amp;$H614&amp;$I614,'Saturation Data'!$B$2:$B$236,0),MATCH(A572,'Saturation Data'!$I$1:$V$1,0))</f>
        <v>1</v>
      </c>
      <c r="D614" s="32">
        <f>INDEX('UEC Data'!$I$2:$W$236,MATCH(LEFT($A$1,2)&amp;$H614&amp;$I614,'UEC Data'!$B$2:$B$236,0),MATCH(A572,'UEC Data'!$I$1:$V$1,0))</f>
        <v>2.8249624512418861E-4</v>
      </c>
      <c r="E614" s="33">
        <f t="shared" si="51"/>
        <v>2.8249624512418861E-4</v>
      </c>
      <c r="F614" s="34">
        <f>E614*C573</f>
        <v>5.0392478794696806E-2</v>
      </c>
      <c r="G614" s="21"/>
      <c r="H614" s="30" t="s">
        <v>38</v>
      </c>
      <c r="I614" s="30" t="s">
        <v>40</v>
      </c>
      <c r="J614" s="31">
        <f>INDEX('Saturation Data'!$I$2:$W$236,MATCH(LEFT($H$1,2)&amp;$H614&amp;$I614,'Saturation Data'!$B$2:$B$236,0),MATCH(H572,'Saturation Data'!$I$1:$V$1,0))</f>
        <v>1</v>
      </c>
      <c r="K614" s="32">
        <f>INDEX('UEC Data'!$I$2:$W$236,MATCH(LEFT($H$1,2)&amp;$H614&amp;$I614,'UEC Data'!$B$2:$B$236,0),MATCH(H572,'UEC Data'!$I$1:$V$1,0))</f>
        <v>2.3426671172440705E-3</v>
      </c>
      <c r="L614" s="33">
        <f t="shared" si="52"/>
        <v>2.3426671172440705E-3</v>
      </c>
      <c r="M614" s="34">
        <f>L614*J573</f>
        <v>4.966869348504617E-2</v>
      </c>
      <c r="N614" s="21"/>
      <c r="O614" s="30" t="s">
        <v>38</v>
      </c>
      <c r="P614" s="30" t="s">
        <v>40</v>
      </c>
      <c r="Q614" s="31">
        <f>INDEX('Saturation Data'!$I$2:$W$236,MATCH(LEFT($O$1,2)&amp;$H614&amp;$I614,'Saturation Data'!$B$2:$B$236,0),MATCH(O572,'Saturation Data'!$I$1:$V$1,0))</f>
        <v>1</v>
      </c>
      <c r="R614" s="32">
        <f>INDEX('UEC Data'!$I$2:$W$236,MATCH(LEFT($O$1,2)&amp;$H614&amp;$I614,'UEC Data'!$B$2:$B$236,0),MATCH(O572,'UEC Data'!$I$1:$V$1,0))</f>
        <v>3.6724511866144515E-3</v>
      </c>
      <c r="S614" s="33">
        <f t="shared" si="53"/>
        <v>3.6724511866144515E-3</v>
      </c>
      <c r="T614" s="34">
        <f>S614*Q573</f>
        <v>5.0442188888362875E-2</v>
      </c>
      <c r="U614" s="21"/>
      <c r="V614" s="30" t="s">
        <v>38</v>
      </c>
      <c r="W614" s="30" t="s">
        <v>40</v>
      </c>
      <c r="X614" s="31">
        <f>INDEX('Saturation Data'!$I$2:$W$236,MATCH(LEFT($V$1,2)&amp;$H614&amp;$I614,'Saturation Data'!$B$2:$B$236,0),MATCH(V572,'Saturation Data'!$I$1:$V$1,0))</f>
        <v>1</v>
      </c>
      <c r="Y614" s="32">
        <f>INDEX('UEC Data'!$I$2:$W$236,MATCH(LEFT($V$1,2)&amp;$H614&amp;$I614,'UEC Data'!$B$2:$B$236,0),MATCH(V572,'UEC Data'!$I$1:$V$1,0))</f>
        <v>7.7230784084969355E-4</v>
      </c>
      <c r="Z614" s="33">
        <f t="shared" si="54"/>
        <v>7.7230784084969355E-4</v>
      </c>
      <c r="AA614" s="34">
        <f>Z614*X573</f>
        <v>4.3175853473554661E-3</v>
      </c>
      <c r="AB614" s="21"/>
      <c r="AC614" s="30" t="s">
        <v>38</v>
      </c>
      <c r="AD614" s="30" t="s">
        <v>40</v>
      </c>
      <c r="AE614" s="31">
        <f>INDEX('Saturation Data'!$I$2:$W$236,MATCH(LEFT($AC$1,2)&amp;$H614&amp;$I614,'Saturation Data'!$B$2:$B$236,0),MATCH(AC572,'Saturation Data'!$I$1:$V$1,0))</f>
        <v>1</v>
      </c>
      <c r="AF614" s="32">
        <f>INDEX('UEC Data'!$I$2:$W$236,MATCH(LEFT($AC$1,2)&amp;$H614&amp;$I614,'UEC Data'!$B$2:$B$236,0),MATCH(AC572,'UEC Data'!$I$1:$V$1,0))</f>
        <v>9.8873685793465999E-4</v>
      </c>
      <c r="AG614" s="33">
        <f t="shared" si="55"/>
        <v>9.8873685793465999E-4</v>
      </c>
      <c r="AH614" s="34">
        <f>AG614*AE573</f>
        <v>2.6634991797825601E-3</v>
      </c>
      <c r="AI614" s="21"/>
    </row>
    <row r="615" spans="1:35" outlineLevel="1" x14ac:dyDescent="0.25">
      <c r="A615" s="30" t="s">
        <v>38</v>
      </c>
      <c r="B615" s="30" t="s">
        <v>41</v>
      </c>
      <c r="C615" s="31">
        <f>INDEX('Saturation Data'!$I$2:$W$236,MATCH(LEFT($A$1,2)&amp;$H615&amp;$I615,'Saturation Data'!$B$2:$B$236,0),MATCH(A572,'Saturation Data'!$I$1:$V$1,0))</f>
        <v>1</v>
      </c>
      <c r="D615" s="32">
        <f>INDEX('UEC Data'!$I$2:$W$236,MATCH(LEFT($A$1,2)&amp;$H615&amp;$I615,'UEC Data'!$B$2:$B$236,0),MATCH(A572,'UEC Data'!$I$1:$V$1,0))</f>
        <v>0.36376937546762844</v>
      </c>
      <c r="E615" s="33">
        <f t="shared" si="51"/>
        <v>0.36376937546762844</v>
      </c>
      <c r="F615" s="34">
        <f>E615*C573</f>
        <v>64.890209536604431</v>
      </c>
      <c r="G615" s="21"/>
      <c r="H615" s="30" t="s">
        <v>38</v>
      </c>
      <c r="I615" s="30" t="s">
        <v>41</v>
      </c>
      <c r="J615" s="31">
        <f>INDEX('Saturation Data'!$I$2:$W$236,MATCH(LEFT($H$1,2)&amp;$H615&amp;$I615,'Saturation Data'!$B$2:$B$236,0),MATCH(H572,'Saturation Data'!$I$1:$V$1,0))</f>
        <v>1</v>
      </c>
      <c r="K615" s="32">
        <f>INDEX('UEC Data'!$I$2:$W$236,MATCH(LEFT($H$1,2)&amp;$H615&amp;$I615,'UEC Data'!$B$2:$B$236,0),MATCH(H572,'UEC Data'!$I$1:$V$1,0))</f>
        <v>0.22634538917985769</v>
      </c>
      <c r="L615" s="33">
        <f t="shared" si="52"/>
        <v>0.22634538917985769</v>
      </c>
      <c r="M615" s="34">
        <f>L615*J573</f>
        <v>4.7989232760279368</v>
      </c>
      <c r="N615" s="21"/>
      <c r="O615" s="30" t="s">
        <v>38</v>
      </c>
      <c r="P615" s="30" t="s">
        <v>41</v>
      </c>
      <c r="Q615" s="31">
        <f>INDEX('Saturation Data'!$I$2:$W$236,MATCH(LEFT($O$1,2)&amp;$H615&amp;$I615,'Saturation Data'!$B$2:$B$236,0),MATCH(O572,'Saturation Data'!$I$1:$V$1,0))</f>
        <v>1</v>
      </c>
      <c r="R615" s="32">
        <f>INDEX('UEC Data'!$I$2:$W$236,MATCH(LEFT($O$1,2)&amp;$H615&amp;$I615,'UEC Data'!$B$2:$B$236,0),MATCH(O572,'UEC Data'!$I$1:$V$1,0))</f>
        <v>0.18935678571428607</v>
      </c>
      <c r="S615" s="33">
        <f t="shared" si="53"/>
        <v>0.18935678571428607</v>
      </c>
      <c r="T615" s="34">
        <f>S615*Q573</f>
        <v>2.6008707173855306</v>
      </c>
      <c r="U615" s="21"/>
      <c r="V615" s="30" t="s">
        <v>38</v>
      </c>
      <c r="W615" s="30" t="s">
        <v>41</v>
      </c>
      <c r="X615" s="31">
        <f>INDEX('Saturation Data'!$I$2:$W$236,MATCH(LEFT($V$1,2)&amp;$H615&amp;$I615,'Saturation Data'!$B$2:$B$236,0),MATCH(V572,'Saturation Data'!$I$1:$V$1,0))</f>
        <v>1</v>
      </c>
      <c r="Y615" s="32">
        <f>INDEX('UEC Data'!$I$2:$W$236,MATCH(LEFT($V$1,2)&amp;$H615&amp;$I615,'UEC Data'!$B$2:$B$236,0),MATCH(V572,'UEC Data'!$I$1:$V$1,0))</f>
        <v>0.22230350723021738</v>
      </c>
      <c r="Z615" s="33">
        <f t="shared" si="54"/>
        <v>0.22230350723021738</v>
      </c>
      <c r="AA615" s="34">
        <f>Z615*X573</f>
        <v>1.2427872859958644</v>
      </c>
      <c r="AB615" s="21"/>
      <c r="AC615" s="30" t="s">
        <v>38</v>
      </c>
      <c r="AD615" s="30" t="s">
        <v>41</v>
      </c>
      <c r="AE615" s="31">
        <f>INDEX('Saturation Data'!$I$2:$W$236,MATCH(LEFT($AC$1,2)&amp;$H615&amp;$I615,'Saturation Data'!$B$2:$B$236,0),MATCH(AC572,'Saturation Data'!$I$1:$V$1,0))</f>
        <v>1</v>
      </c>
      <c r="AF615" s="32">
        <f>INDEX('UEC Data'!$I$2:$W$236,MATCH(LEFT($AC$1,2)&amp;$H615&amp;$I615,'UEC Data'!$B$2:$B$236,0),MATCH(AC572,'UEC Data'!$I$1:$V$1,0))</f>
        <v>0.24049197600359881</v>
      </c>
      <c r="AG615" s="33">
        <f t="shared" si="55"/>
        <v>0.24049197600359881</v>
      </c>
      <c r="AH615" s="34">
        <f>AG615*AE573</f>
        <v>0.64784697332705565</v>
      </c>
      <c r="AI615" s="21"/>
    </row>
    <row r="616" spans="1:35" outlineLevel="1" x14ac:dyDescent="0.25">
      <c r="A616" s="30" t="s">
        <v>38</v>
      </c>
      <c r="B616" s="30" t="s">
        <v>42</v>
      </c>
      <c r="C616" s="31">
        <f>INDEX('Saturation Data'!$I$2:$W$236,MATCH(LEFT($A$1,2)&amp;$H616&amp;$I616,'Saturation Data'!$B$2:$B$236,0),MATCH(A572,'Saturation Data'!$I$1:$V$1,0))</f>
        <v>1</v>
      </c>
      <c r="D616" s="32">
        <f>INDEX('UEC Data'!$I$2:$W$236,MATCH(LEFT($A$1,2)&amp;$H616&amp;$I616,'UEC Data'!$B$2:$B$236,0),MATCH(A572,'UEC Data'!$I$1:$V$1,0))</f>
        <v>2.2430921932602857E-4</v>
      </c>
      <c r="E616" s="33">
        <f t="shared" si="51"/>
        <v>2.2430921932602857E-4</v>
      </c>
      <c r="F616" s="34">
        <f>E616*C573</f>
        <v>4.0012912643751217E-2</v>
      </c>
      <c r="G616" s="21"/>
      <c r="H616" s="30" t="s">
        <v>38</v>
      </c>
      <c r="I616" s="30" t="s">
        <v>42</v>
      </c>
      <c r="J616" s="31">
        <f>INDEX('Saturation Data'!$I$2:$W$236,MATCH(LEFT($H$1,2)&amp;$H616&amp;$I616,'Saturation Data'!$B$2:$B$236,0),MATCH(H572,'Saturation Data'!$I$1:$V$1,0))</f>
        <v>1</v>
      </c>
      <c r="K616" s="32">
        <f>INDEX('UEC Data'!$I$2:$W$236,MATCH(LEFT($H$1,2)&amp;$H616&amp;$I616,'UEC Data'!$B$2:$B$236,0),MATCH(H572,'UEC Data'!$I$1:$V$1,0))</f>
        <v>1.9437012923261634E-3</v>
      </c>
      <c r="L616" s="33">
        <f t="shared" si="52"/>
        <v>1.9437012923261634E-3</v>
      </c>
      <c r="M616" s="34">
        <f>L616*J573</f>
        <v>4.1209911132661453E-2</v>
      </c>
      <c r="N616" s="21"/>
      <c r="O616" s="30" t="s">
        <v>38</v>
      </c>
      <c r="P616" s="30" t="s">
        <v>42</v>
      </c>
      <c r="Q616" s="31">
        <f>INDEX('Saturation Data'!$I$2:$W$236,MATCH(LEFT($O$1,2)&amp;$H616&amp;$I616,'Saturation Data'!$B$2:$B$236,0),MATCH(O572,'Saturation Data'!$I$1:$V$1,0))</f>
        <v>1</v>
      </c>
      <c r="R616" s="32">
        <f>INDEX('UEC Data'!$I$2:$W$236,MATCH(LEFT($O$1,2)&amp;$H616&amp;$I616,'UEC Data'!$B$2:$B$236,0),MATCH(O572,'UEC Data'!$I$1:$V$1,0))</f>
        <v>2.9160198512383712E-3</v>
      </c>
      <c r="S616" s="33">
        <f t="shared" si="53"/>
        <v>2.9160198512383712E-3</v>
      </c>
      <c r="T616" s="34">
        <f>S616*Q573</f>
        <v>4.0052383725209161E-2</v>
      </c>
      <c r="U616" s="21"/>
      <c r="V616" s="30" t="s">
        <v>38</v>
      </c>
      <c r="W616" s="30" t="s">
        <v>42</v>
      </c>
      <c r="X616" s="31">
        <f>INDEX('Saturation Data'!$I$2:$W$236,MATCH(LEFT($V$1,2)&amp;$H616&amp;$I616,'Saturation Data'!$B$2:$B$236,0),MATCH(V572,'Saturation Data'!$I$1:$V$1,0))</f>
        <v>1</v>
      </c>
      <c r="Y616" s="32">
        <f>INDEX('UEC Data'!$I$2:$W$236,MATCH(LEFT($V$1,2)&amp;$H616&amp;$I616,'UEC Data'!$B$2:$B$236,0),MATCH(V572,'UEC Data'!$I$1:$V$1,0))</f>
        <v>6.4078064582181213E-4</v>
      </c>
      <c r="Z616" s="33">
        <f t="shared" si="54"/>
        <v>6.4078064582181213E-4</v>
      </c>
      <c r="AA616" s="34">
        <f>Z616*X573</f>
        <v>3.5822828423253948E-3</v>
      </c>
      <c r="AB616" s="21"/>
      <c r="AC616" s="30" t="s">
        <v>38</v>
      </c>
      <c r="AD616" s="30" t="s">
        <v>42</v>
      </c>
      <c r="AE616" s="31">
        <f>INDEX('Saturation Data'!$I$2:$W$236,MATCH(LEFT($AC$1,2)&amp;$H616&amp;$I616,'Saturation Data'!$B$2:$B$236,0),MATCH(AC572,'Saturation Data'!$I$1:$V$1,0))</f>
        <v>1</v>
      </c>
      <c r="AF616" s="32">
        <f>INDEX('UEC Data'!$I$2:$W$236,MATCH(LEFT($AC$1,2)&amp;$H616&amp;$I616,'UEC Data'!$B$2:$B$236,0),MATCH(AC572,'UEC Data'!$I$1:$V$1,0))</f>
        <v>7.8508226764110003E-4</v>
      </c>
      <c r="AG616" s="33">
        <f t="shared" si="55"/>
        <v>7.8508226764110003E-4</v>
      </c>
      <c r="AH616" s="34">
        <f>AG616*AE573</f>
        <v>2.1148862400981604E-3</v>
      </c>
      <c r="AI616" s="21"/>
    </row>
    <row r="617" spans="1:35" outlineLevel="1" x14ac:dyDescent="0.25">
      <c r="A617" s="30" t="s">
        <v>38</v>
      </c>
      <c r="B617" s="30" t="s">
        <v>43</v>
      </c>
      <c r="C617" s="31">
        <f>INDEX('Saturation Data'!$I$2:$W$236,MATCH(LEFT($A$1,2)&amp;$H617&amp;$I617,'Saturation Data'!$B$2:$B$236,0),MATCH(A572,'Saturation Data'!$I$1:$V$1,0))</f>
        <v>1</v>
      </c>
      <c r="D617" s="32">
        <f>INDEX('UEC Data'!$I$2:$W$236,MATCH(LEFT($A$1,2)&amp;$H617&amp;$I617,'UEC Data'!$B$2:$B$236,0),MATCH(A572,'UEC Data'!$I$1:$V$1,0))</f>
        <v>1.0018877551020429E-3</v>
      </c>
      <c r="E617" s="33">
        <f t="shared" si="51"/>
        <v>1.0018877551020429E-3</v>
      </c>
      <c r="F617" s="34">
        <f>E617*C573</f>
        <v>0.17871956999446539</v>
      </c>
      <c r="G617" s="21"/>
      <c r="H617" s="30" t="s">
        <v>38</v>
      </c>
      <c r="I617" s="30" t="s">
        <v>43</v>
      </c>
      <c r="J617" s="31">
        <f>INDEX('Saturation Data'!$I$2:$W$236,MATCH(LEFT($H$1,2)&amp;$H617&amp;$I617,'Saturation Data'!$B$2:$B$236,0),MATCH(H572,'Saturation Data'!$I$1:$V$1,0))</f>
        <v>1</v>
      </c>
      <c r="K617" s="32">
        <f>INDEX('UEC Data'!$I$2:$W$236,MATCH(LEFT($H$1,2)&amp;$H617&amp;$I617,'UEC Data'!$B$2:$B$236,0),MATCH(H572,'UEC Data'!$I$1:$V$1,0))</f>
        <v>9.1171785714285903E-3</v>
      </c>
      <c r="L617" s="33">
        <f t="shared" si="52"/>
        <v>9.1171785714285903E-3</v>
      </c>
      <c r="M617" s="34">
        <f>L617*J573</f>
        <v>0.19330033899371923</v>
      </c>
      <c r="N617" s="21"/>
      <c r="O617" s="30" t="s">
        <v>38</v>
      </c>
      <c r="P617" s="30" t="s">
        <v>43</v>
      </c>
      <c r="Q617" s="31">
        <f>INDEX('Saturation Data'!$I$2:$W$236,MATCH(LEFT($O$1,2)&amp;$H617&amp;$I617,'Saturation Data'!$B$2:$B$236,0),MATCH(O572,'Saturation Data'!$I$1:$V$1,0))</f>
        <v>1</v>
      </c>
      <c r="R617" s="32">
        <f>INDEX('UEC Data'!$I$2:$W$236,MATCH(LEFT($O$1,2)&amp;$H617&amp;$I617,'UEC Data'!$B$2:$B$236,0),MATCH(O572,'UEC Data'!$I$1:$V$1,0))</f>
        <v>1.3024540816326558E-2</v>
      </c>
      <c r="S617" s="33">
        <f t="shared" si="53"/>
        <v>1.3024540816326558E-2</v>
      </c>
      <c r="T617" s="34">
        <f>S617*Q573</f>
        <v>0.17889586944979843</v>
      </c>
      <c r="U617" s="21"/>
      <c r="V617" s="30" t="s">
        <v>38</v>
      </c>
      <c r="W617" s="30" t="s">
        <v>43</v>
      </c>
      <c r="X617" s="31">
        <f>INDEX('Saturation Data'!$I$2:$W$236,MATCH(LEFT($V$1,2)&amp;$H617&amp;$I617,'Saturation Data'!$B$2:$B$236,0),MATCH(V572,'Saturation Data'!$I$1:$V$1,0))</f>
        <v>1</v>
      </c>
      <c r="Y617" s="32">
        <f>INDEX('UEC Data'!$I$2:$W$236,MATCH(LEFT($V$1,2)&amp;$H617&amp;$I617,'UEC Data'!$B$2:$B$236,0),MATCH(V572,'UEC Data'!$I$1:$V$1,0))</f>
        <v>3.0056632653061282E-3</v>
      </c>
      <c r="Z617" s="33">
        <f t="shared" si="54"/>
        <v>3.0056632653061282E-3</v>
      </c>
      <c r="AA617" s="34">
        <f>Z617*X573</f>
        <v>1.6803154114158409E-2</v>
      </c>
      <c r="AB617" s="21"/>
      <c r="AC617" s="30" t="s">
        <v>38</v>
      </c>
      <c r="AD617" s="30" t="s">
        <v>43</v>
      </c>
      <c r="AE617" s="31">
        <f>INDEX('Saturation Data'!$I$2:$W$236,MATCH(LEFT($AC$1,2)&amp;$H617&amp;$I617,'Saturation Data'!$B$2:$B$236,0),MATCH(AC572,'Saturation Data'!$I$1:$V$1,0))</f>
        <v>1</v>
      </c>
      <c r="AF617" s="32">
        <f>INDEX('UEC Data'!$I$2:$W$236,MATCH(LEFT($AC$1,2)&amp;$H617&amp;$I617,'UEC Data'!$B$2:$B$236,0),MATCH(AC572,'UEC Data'!$I$1:$V$1,0))</f>
        <v>3.5066071428571498E-3</v>
      </c>
      <c r="AG617" s="33">
        <f t="shared" si="55"/>
        <v>3.5066071428571498E-3</v>
      </c>
      <c r="AH617" s="34">
        <f>AG617*AE573</f>
        <v>9.4462395872743944E-3</v>
      </c>
      <c r="AI617" s="21"/>
    </row>
    <row r="618" spans="1:35" outlineLevel="1" x14ac:dyDescent="0.25">
      <c r="A618" s="30" t="s">
        <v>38</v>
      </c>
      <c r="B618" s="30" t="s">
        <v>44</v>
      </c>
      <c r="C618" s="31">
        <f>INDEX('Saturation Data'!$I$2:$W$236,MATCH(LEFT($A$1,2)&amp;$H618&amp;$I618,'Saturation Data'!$B$2:$B$236,0),MATCH(A572,'Saturation Data'!$I$1:$V$1,0))</f>
        <v>0.77</v>
      </c>
      <c r="D618" s="32">
        <f>INDEX('UEC Data'!$I$2:$W$236,MATCH(LEFT($A$1,2)&amp;$H618&amp;$I618,'UEC Data'!$B$2:$B$236,0),MATCH(A572,'UEC Data'!$I$1:$V$1,0))</f>
        <v>1.7445002813508575E-3</v>
      </c>
      <c r="E618" s="33">
        <f t="shared" si="51"/>
        <v>1.3432652166401604E-3</v>
      </c>
      <c r="F618" s="34">
        <f>E618*C573</f>
        <v>0.23961544662455808</v>
      </c>
      <c r="G618" s="21"/>
      <c r="H618" s="30" t="s">
        <v>38</v>
      </c>
      <c r="I618" s="30" t="s">
        <v>44</v>
      </c>
      <c r="J618" s="31">
        <f>INDEX('Saturation Data'!$I$2:$W$236,MATCH(LEFT($H$1,2)&amp;$H618&amp;$I618,'Saturation Data'!$B$2:$B$236,0),MATCH(H572,'Saturation Data'!$I$1:$V$1,0))</f>
        <v>0.77</v>
      </c>
      <c r="K618" s="32">
        <f>INDEX('UEC Data'!$I$2:$W$236,MATCH(LEFT($H$1,2)&amp;$H618&amp;$I618,'UEC Data'!$B$2:$B$236,0),MATCH(H572,'UEC Data'!$I$1:$V$1,0))</f>
        <v>7.3269011816736E-3</v>
      </c>
      <c r="L618" s="33">
        <f t="shared" si="52"/>
        <v>5.6417139098886718E-3</v>
      </c>
      <c r="M618" s="34">
        <f>L618*J573</f>
        <v>0.11961433054570318</v>
      </c>
      <c r="N618" s="21"/>
      <c r="O618" s="30" t="s">
        <v>38</v>
      </c>
      <c r="P618" s="30" t="s">
        <v>44</v>
      </c>
      <c r="Q618" s="31">
        <f>INDEX('Saturation Data'!$I$2:$W$236,MATCH(LEFT($O$1,2)&amp;$H618&amp;$I618,'Saturation Data'!$B$2:$B$236,0),MATCH(O572,'Saturation Data'!$I$1:$V$1,0))</f>
        <v>0.77</v>
      </c>
      <c r="R618" s="32">
        <f>INDEX('UEC Data'!$I$2:$W$236,MATCH(LEFT($O$1,2)&amp;$H618&amp;$I618,'UEC Data'!$B$2:$B$236,0),MATCH(O572,'UEC Data'!$I$1:$V$1,0))</f>
        <v>1.2211501969455999E-2</v>
      </c>
      <c r="S618" s="33">
        <f t="shared" si="53"/>
        <v>9.4028565164811194E-3</v>
      </c>
      <c r="T618" s="34">
        <f>S618*Q573</f>
        <v>0.1291509785680123</v>
      </c>
      <c r="U618" s="21"/>
      <c r="V618" s="30" t="s">
        <v>38</v>
      </c>
      <c r="W618" s="30" t="s">
        <v>44</v>
      </c>
      <c r="X618" s="31">
        <f>INDEX('Saturation Data'!$I$2:$W$236,MATCH(LEFT($V$1,2)&amp;$H618&amp;$I618,'Saturation Data'!$B$2:$B$236,0),MATCH(V572,'Saturation Data'!$I$1:$V$1,0))</f>
        <v>0.77</v>
      </c>
      <c r="Y618" s="32">
        <f>INDEX('UEC Data'!$I$2:$W$236,MATCH(LEFT($V$1,2)&amp;$H618&amp;$I618,'UEC Data'!$B$2:$B$236,0),MATCH(V572,'UEC Data'!$I$1:$V$1,0))</f>
        <v>3.489000562701715E-3</v>
      </c>
      <c r="Z618" s="33">
        <f t="shared" si="54"/>
        <v>2.6865304332803208E-3</v>
      </c>
      <c r="AA618" s="34">
        <f>Z618*X573</f>
        <v>1.501904269312359E-2</v>
      </c>
      <c r="AB618" s="21"/>
      <c r="AC618" s="30" t="s">
        <v>38</v>
      </c>
      <c r="AD618" s="30" t="s">
        <v>44</v>
      </c>
      <c r="AE618" s="31">
        <f>INDEX('Saturation Data'!$I$2:$W$236,MATCH(LEFT($AC$1,2)&amp;$H618&amp;$I618,'Saturation Data'!$B$2:$B$236,0),MATCH(AC572,'Saturation Data'!$I$1:$V$1,0))</f>
        <v>0.77</v>
      </c>
      <c r="AF618" s="32">
        <f>INDEX('UEC Data'!$I$2:$W$236,MATCH(LEFT($AC$1,2)&amp;$H618&amp;$I618,'UEC Data'!$B$2:$B$236,0),MATCH(AC572,'UEC Data'!$I$1:$V$1,0))</f>
        <v>3.6634505908368E-3</v>
      </c>
      <c r="AG618" s="33">
        <f t="shared" si="55"/>
        <v>2.8208569549443359E-3</v>
      </c>
      <c r="AH618" s="34">
        <f>AG618*AE573</f>
        <v>7.5989381052027931E-3</v>
      </c>
      <c r="AI618" s="21"/>
    </row>
    <row r="619" spans="1:35" outlineLevel="1" x14ac:dyDescent="0.25">
      <c r="A619" s="30" t="s">
        <v>45</v>
      </c>
      <c r="B619" s="30" t="s">
        <v>46</v>
      </c>
      <c r="C619" s="31">
        <f>INDEX('Saturation Data'!$I$2:$W$236,MATCH(LEFT($A$1,2)&amp;$H619&amp;$I619,'Saturation Data'!$B$2:$B$236,0),MATCH(A572,'Saturation Data'!$I$1:$V$1,0))</f>
        <v>0.49853334976354247</v>
      </c>
      <c r="D619" s="32">
        <f>INDEX('UEC Data'!$I$2:$W$236,MATCH(LEFT($A$1,2)&amp;$H619&amp;$I619,'UEC Data'!$B$2:$B$236,0),MATCH(A572,'UEC Data'!$I$1:$V$1,0))</f>
        <v>0.54372857142857145</v>
      </c>
      <c r="E619" s="33">
        <f t="shared" si="51"/>
        <v>0.27106682607643129</v>
      </c>
      <c r="F619" s="34">
        <f>E619*C573</f>
        <v>48.353666715100431</v>
      </c>
      <c r="G619" s="21"/>
      <c r="H619" s="30" t="s">
        <v>45</v>
      </c>
      <c r="I619" s="30" t="s">
        <v>46</v>
      </c>
      <c r="J619" s="31">
        <f>INDEX('Saturation Data'!$I$2:$W$236,MATCH(LEFT($H$1,2)&amp;$H619&amp;$I619,'Saturation Data'!$B$2:$B$236,0),MATCH(H572,'Saturation Data'!$I$1:$V$1,0))</f>
        <v>0.49853334976354247</v>
      </c>
      <c r="K619" s="32">
        <f>INDEX('UEC Data'!$I$2:$W$236,MATCH(LEFT($H$1,2)&amp;$H619&amp;$I619,'UEC Data'!$B$2:$B$236,0),MATCH(H572,'UEC Data'!$I$1:$V$1,0))</f>
        <v>0.40598400000000001</v>
      </c>
      <c r="L619" s="33">
        <f t="shared" si="52"/>
        <v>0.20239656347040202</v>
      </c>
      <c r="M619" s="34">
        <f>L619*J573</f>
        <v>4.2911657398701362</v>
      </c>
      <c r="N619" s="21"/>
      <c r="O619" s="30" t="s">
        <v>45</v>
      </c>
      <c r="P619" s="30" t="s">
        <v>46</v>
      </c>
      <c r="Q619" s="31">
        <f>INDEX('Saturation Data'!$I$2:$W$236,MATCH(LEFT($O$1,2)&amp;$H619&amp;$I619,'Saturation Data'!$B$2:$B$236,0),MATCH(O572,'Saturation Data'!$I$1:$V$1,0))</f>
        <v>0.49853334976354247</v>
      </c>
      <c r="R619" s="32">
        <f>INDEX('UEC Data'!$I$2:$W$236,MATCH(LEFT($O$1,2)&amp;$H619&amp;$I619,'UEC Data'!$B$2:$B$236,0),MATCH(O572,'UEC Data'!$I$1:$V$1,0))</f>
        <v>0.54372857142857145</v>
      </c>
      <c r="S619" s="33">
        <f t="shared" si="53"/>
        <v>0.27106682607643129</v>
      </c>
      <c r="T619" s="34">
        <f>S619*Q573</f>
        <v>3.7231819696210495</v>
      </c>
      <c r="U619" s="21"/>
      <c r="V619" s="30" t="s">
        <v>45</v>
      </c>
      <c r="W619" s="30" t="s">
        <v>46</v>
      </c>
      <c r="X619" s="31">
        <f>INDEX('Saturation Data'!$I$2:$W$236,MATCH(LEFT($V$1,2)&amp;$H619&amp;$I619,'Saturation Data'!$B$2:$B$236,0),MATCH(V572,'Saturation Data'!$I$1:$V$1,0))</f>
        <v>0.49853334976354247</v>
      </c>
      <c r="Y619" s="32">
        <f>INDEX('UEC Data'!$I$2:$W$236,MATCH(LEFT($V$1,2)&amp;$H619&amp;$I619,'UEC Data'!$B$2:$B$236,0),MATCH(V572,'UEC Data'!$I$1:$V$1,0))</f>
        <v>0.54372857142857145</v>
      </c>
      <c r="Z619" s="33">
        <f t="shared" si="54"/>
        <v>0.27106682607643129</v>
      </c>
      <c r="AA619" s="34">
        <f>Z619*X573</f>
        <v>1.5153985166512463</v>
      </c>
      <c r="AB619" s="21"/>
      <c r="AC619" s="30" t="s">
        <v>45</v>
      </c>
      <c r="AD619" s="30" t="s">
        <v>46</v>
      </c>
      <c r="AE619" s="31">
        <f>INDEX('Saturation Data'!$I$2:$W$236,MATCH(LEFT($AC$1,2)&amp;$H619&amp;$I619,'Saturation Data'!$B$2:$B$236,0),MATCH(AC572,'Saturation Data'!$I$1:$V$1,0))</f>
        <v>0.49853334976354247</v>
      </c>
      <c r="AF619" s="32">
        <f>INDEX('UEC Data'!$I$2:$W$236,MATCH(LEFT($AC$1,2)&amp;$H619&amp;$I619,'UEC Data'!$B$2:$B$236,0),MATCH(AC572,'UEC Data'!$I$1:$V$1,0))</f>
        <v>0.38061</v>
      </c>
      <c r="AG619" s="33">
        <f t="shared" si="55"/>
        <v>0.18974677825350189</v>
      </c>
      <c r="AH619" s="34">
        <f>AG619*AE573</f>
        <v>0.51114751532604841</v>
      </c>
      <c r="AI619" s="21"/>
    </row>
    <row r="620" spans="1:35" outlineLevel="1" x14ac:dyDescent="0.25">
      <c r="A620" s="30" t="s">
        <v>45</v>
      </c>
      <c r="B620" s="30" t="s">
        <v>47</v>
      </c>
      <c r="C620" s="31">
        <f>INDEX('Saturation Data'!$I$2:$W$236,MATCH(LEFT($A$1,2)&amp;$H620&amp;$I620,'Saturation Data'!$B$2:$B$236,0),MATCH(A572,'Saturation Data'!$I$1:$V$1,0))</f>
        <v>0</v>
      </c>
      <c r="D620" s="32">
        <f>INDEX('UEC Data'!$I$2:$W$236,MATCH(LEFT($A$1,2)&amp;$H620&amp;$I620,'UEC Data'!$B$2:$B$236,0),MATCH(A572,'UEC Data'!$I$1:$V$1,0))</f>
        <v>1.9052214826313428E-3</v>
      </c>
      <c r="E620" s="33">
        <f t="shared" si="51"/>
        <v>0</v>
      </c>
      <c r="F620" s="34">
        <f>E620*C573</f>
        <v>0</v>
      </c>
      <c r="G620" s="21"/>
      <c r="H620" s="30" t="s">
        <v>45</v>
      </c>
      <c r="I620" s="30" t="s">
        <v>47</v>
      </c>
      <c r="J620" s="31">
        <f>INDEX('Saturation Data'!$I$2:$W$236,MATCH(LEFT($H$1,2)&amp;$H620&amp;$I620,'Saturation Data'!$B$2:$B$236,0),MATCH(H572,'Saturation Data'!$I$1:$V$1,0))</f>
        <v>0</v>
      </c>
      <c r="K620" s="32">
        <f>INDEX('UEC Data'!$I$2:$W$236,MATCH(LEFT($H$1,2)&amp;$H620&amp;$I620,'UEC Data'!$B$2:$B$236,0),MATCH(H572,'UEC Data'!$I$1:$V$1,0))</f>
        <v>1.3336550378419399E-3</v>
      </c>
      <c r="L620" s="33">
        <f t="shared" si="52"/>
        <v>0</v>
      </c>
      <c r="M620" s="34">
        <f>L620*J573</f>
        <v>0</v>
      </c>
      <c r="N620" s="21"/>
      <c r="O620" s="30" t="s">
        <v>45</v>
      </c>
      <c r="P620" s="30" t="s">
        <v>47</v>
      </c>
      <c r="Q620" s="31">
        <f>INDEX('Saturation Data'!$I$2:$W$236,MATCH(LEFT($O$1,2)&amp;$H620&amp;$I620,'Saturation Data'!$B$2:$B$236,0),MATCH(O572,'Saturation Data'!$I$1:$V$1,0))</f>
        <v>0</v>
      </c>
      <c r="R620" s="32">
        <f>INDEX('UEC Data'!$I$2:$W$236,MATCH(LEFT($O$1,2)&amp;$H620&amp;$I620,'UEC Data'!$B$2:$B$236,0),MATCH(O572,'UEC Data'!$I$1:$V$1,0))</f>
        <v>1.9052214826313428E-3</v>
      </c>
      <c r="S620" s="33">
        <f t="shared" si="53"/>
        <v>0</v>
      </c>
      <c r="T620" s="34">
        <f>S620*Q573</f>
        <v>0</v>
      </c>
      <c r="U620" s="21"/>
      <c r="V620" s="30" t="s">
        <v>45</v>
      </c>
      <c r="W620" s="30" t="s">
        <v>47</v>
      </c>
      <c r="X620" s="31">
        <f>INDEX('Saturation Data'!$I$2:$W$236,MATCH(LEFT($V$1,2)&amp;$H620&amp;$I620,'Saturation Data'!$B$2:$B$236,0),MATCH(V572,'Saturation Data'!$I$1:$V$1,0))</f>
        <v>0</v>
      </c>
      <c r="Y620" s="32">
        <f>INDEX('UEC Data'!$I$2:$W$236,MATCH(LEFT($V$1,2)&amp;$H620&amp;$I620,'UEC Data'!$B$2:$B$236,0),MATCH(V572,'UEC Data'!$I$1:$V$1,0))</f>
        <v>2.745E-3</v>
      </c>
      <c r="Z620" s="33">
        <f t="shared" si="54"/>
        <v>0</v>
      </c>
      <c r="AA620" s="34">
        <f>Z620*X573</f>
        <v>0</v>
      </c>
      <c r="AB620" s="21"/>
      <c r="AC620" s="30" t="s">
        <v>45</v>
      </c>
      <c r="AD620" s="30" t="s">
        <v>47</v>
      </c>
      <c r="AE620" s="31">
        <f>INDEX('Saturation Data'!$I$2:$W$236,MATCH(LEFT($AC$1,2)&amp;$H620&amp;$I620,'Saturation Data'!$B$2:$B$236,0),MATCH(AC572,'Saturation Data'!$I$1:$V$1,0))</f>
        <v>0</v>
      </c>
      <c r="AF620" s="32">
        <f>INDEX('UEC Data'!$I$2:$W$236,MATCH(LEFT($AC$1,2)&amp;$H620&amp;$I620,'UEC Data'!$B$2:$B$236,0),MATCH(AC572,'UEC Data'!$I$1:$V$1,0))</f>
        <v>1.3336550378419399E-3</v>
      </c>
      <c r="AG620" s="33">
        <f t="shared" si="55"/>
        <v>0</v>
      </c>
      <c r="AH620" s="34">
        <f>AG620*AE573</f>
        <v>0</v>
      </c>
      <c r="AI620" s="21"/>
    </row>
    <row r="621" spans="1:35" outlineLevel="1" x14ac:dyDescent="0.25">
      <c r="A621" s="30" t="s">
        <v>45</v>
      </c>
      <c r="B621" s="30" t="s">
        <v>48</v>
      </c>
      <c r="C621" s="31">
        <f>INDEX('Saturation Data'!$I$2:$W$236,MATCH(LEFT($A$1,2)&amp;$H621&amp;$I621,'Saturation Data'!$B$2:$B$236,0),MATCH(A572,'Saturation Data'!$I$1:$V$1,0))</f>
        <v>0</v>
      </c>
      <c r="D621" s="32">
        <f>INDEX('UEC Data'!$I$2:$W$236,MATCH(LEFT($A$1,2)&amp;$H621&amp;$I621,'UEC Data'!$B$2:$B$236,0),MATCH(A572,'UEC Data'!$I$1:$V$1,0))</f>
        <v>1.3592016806722713E-2</v>
      </c>
      <c r="E621" s="33">
        <f t="shared" si="51"/>
        <v>0</v>
      </c>
      <c r="F621" s="34">
        <f>E621*C573</f>
        <v>0</v>
      </c>
      <c r="G621" s="21"/>
      <c r="H621" s="30" t="s">
        <v>45</v>
      </c>
      <c r="I621" s="30" t="s">
        <v>48</v>
      </c>
      <c r="J621" s="31">
        <f>INDEX('Saturation Data'!$I$2:$W$236,MATCH(LEFT($H$1,2)&amp;$H621&amp;$I621,'Saturation Data'!$B$2:$B$236,0),MATCH(H572,'Saturation Data'!$I$1:$V$1,0))</f>
        <v>0</v>
      </c>
      <c r="K621" s="32">
        <f>INDEX('UEC Data'!$I$2:$W$236,MATCH(LEFT($H$1,2)&amp;$H621&amp;$I621,'UEC Data'!$B$2:$B$236,0),MATCH(H572,'UEC Data'!$I$1:$V$1,0))</f>
        <v>9.5144117647058997E-3</v>
      </c>
      <c r="L621" s="33">
        <f t="shared" si="52"/>
        <v>0</v>
      </c>
      <c r="M621" s="34">
        <f>L621*J573</f>
        <v>0</v>
      </c>
      <c r="N621" s="21"/>
      <c r="O621" s="30" t="s">
        <v>45</v>
      </c>
      <c r="P621" s="30" t="s">
        <v>48</v>
      </c>
      <c r="Q621" s="31">
        <f>INDEX('Saturation Data'!$I$2:$W$236,MATCH(LEFT($O$1,2)&amp;$H621&amp;$I621,'Saturation Data'!$B$2:$B$236,0),MATCH(O572,'Saturation Data'!$I$1:$V$1,0))</f>
        <v>0</v>
      </c>
      <c r="R621" s="32">
        <f>INDEX('UEC Data'!$I$2:$W$236,MATCH(LEFT($O$1,2)&amp;$H621&amp;$I621,'UEC Data'!$B$2:$B$236,0),MATCH(O572,'UEC Data'!$I$1:$V$1,0))</f>
        <v>1.3592016806722713E-2</v>
      </c>
      <c r="S621" s="33">
        <f t="shared" si="53"/>
        <v>0</v>
      </c>
      <c r="T621" s="34">
        <f>S621*Q573</f>
        <v>0</v>
      </c>
      <c r="U621" s="21"/>
      <c r="V621" s="30" t="s">
        <v>45</v>
      </c>
      <c r="W621" s="30" t="s">
        <v>48</v>
      </c>
      <c r="X621" s="31">
        <f>INDEX('Saturation Data'!$I$2:$W$236,MATCH(LEFT($V$1,2)&amp;$H621&amp;$I621,'Saturation Data'!$B$2:$B$236,0),MATCH(V572,'Saturation Data'!$I$1:$V$1,0))</f>
        <v>0</v>
      </c>
      <c r="Y621" s="32">
        <f>INDEX('UEC Data'!$I$2:$W$236,MATCH(LEFT($V$1,2)&amp;$H621&amp;$I621,'UEC Data'!$B$2:$B$236,0),MATCH(V572,'UEC Data'!$I$1:$V$1,0))</f>
        <v>3.5579235714285713E-3</v>
      </c>
      <c r="Z621" s="33">
        <f t="shared" si="54"/>
        <v>0</v>
      </c>
      <c r="AA621" s="34">
        <f>Z621*X573</f>
        <v>0</v>
      </c>
      <c r="AB621" s="21"/>
      <c r="AC621" s="30" t="s">
        <v>45</v>
      </c>
      <c r="AD621" s="30" t="s">
        <v>48</v>
      </c>
      <c r="AE621" s="31">
        <f>INDEX('Saturation Data'!$I$2:$W$236,MATCH(LEFT($AC$1,2)&amp;$H621&amp;$I621,'Saturation Data'!$B$2:$B$236,0),MATCH(AC572,'Saturation Data'!$I$1:$V$1,0))</f>
        <v>0</v>
      </c>
      <c r="AF621" s="32">
        <f>INDEX('UEC Data'!$I$2:$W$236,MATCH(LEFT($AC$1,2)&amp;$H621&amp;$I621,'UEC Data'!$B$2:$B$236,0),MATCH(AC572,'UEC Data'!$I$1:$V$1,0))</f>
        <v>9.5144117647058997E-3</v>
      </c>
      <c r="AG621" s="33">
        <f t="shared" si="55"/>
        <v>0</v>
      </c>
      <c r="AH621" s="34">
        <f>AG621*AE573</f>
        <v>0</v>
      </c>
      <c r="AI621" s="21"/>
    </row>
    <row r="622" spans="1:35" outlineLevel="1" x14ac:dyDescent="0.25">
      <c r="A622" s="30" t="s">
        <v>45</v>
      </c>
      <c r="B622" s="30" t="s">
        <v>49</v>
      </c>
      <c r="C622" s="31">
        <f>INDEX('Saturation Data'!$I$2:$W$236,MATCH(LEFT($A$1,2)&amp;$H622&amp;$I622,'Saturation Data'!$B$2:$B$236,0),MATCH(A572,'Saturation Data'!$I$1:$V$1,0))</f>
        <v>0</v>
      </c>
      <c r="D622" s="32">
        <f>INDEX('UEC Data'!$I$2:$W$236,MATCH(LEFT($A$1,2)&amp;$H622&amp;$I622,'UEC Data'!$B$2:$B$236,0),MATCH(A572,'UEC Data'!$I$1:$V$1,0))</f>
        <v>1.0553142857142857E-3</v>
      </c>
      <c r="E622" s="33">
        <f t="shared" si="51"/>
        <v>0</v>
      </c>
      <c r="F622" s="34">
        <f>E622*C573</f>
        <v>0</v>
      </c>
      <c r="G622" s="21"/>
      <c r="H622" s="30" t="s">
        <v>45</v>
      </c>
      <c r="I622" s="30" t="s">
        <v>49</v>
      </c>
      <c r="J622" s="31">
        <f>INDEX('Saturation Data'!$I$2:$W$236,MATCH(LEFT($H$1,2)&amp;$H622&amp;$I622,'Saturation Data'!$B$2:$B$236,0),MATCH(H572,'Saturation Data'!$I$1:$V$1,0))</f>
        <v>0</v>
      </c>
      <c r="K622" s="32">
        <f>INDEX('UEC Data'!$I$2:$W$236,MATCH(LEFT($H$1,2)&amp;$H622&amp;$I622,'UEC Data'!$B$2:$B$236,0),MATCH(H572,'UEC Data'!$I$1:$V$1,0))</f>
        <v>7.3872E-3</v>
      </c>
      <c r="L622" s="33">
        <f t="shared" si="52"/>
        <v>0</v>
      </c>
      <c r="M622" s="34">
        <f>L622*J573</f>
        <v>0</v>
      </c>
      <c r="N622" s="21"/>
      <c r="O622" s="30" t="s">
        <v>45</v>
      </c>
      <c r="P622" s="30" t="s">
        <v>49</v>
      </c>
      <c r="Q622" s="31">
        <f>INDEX('Saturation Data'!$I$2:$W$236,MATCH(LEFT($O$1,2)&amp;$H622&amp;$I622,'Saturation Data'!$B$2:$B$236,0),MATCH(O572,'Saturation Data'!$I$1:$V$1,0))</f>
        <v>0</v>
      </c>
      <c r="R622" s="32">
        <f>INDEX('UEC Data'!$I$2:$W$236,MATCH(LEFT($O$1,2)&amp;$H622&amp;$I622,'UEC Data'!$B$2:$B$236,0),MATCH(O572,'UEC Data'!$I$1:$V$1,0))</f>
        <v>2.6382857142857141E-3</v>
      </c>
      <c r="S622" s="33">
        <f t="shared" si="53"/>
        <v>0</v>
      </c>
      <c r="T622" s="34">
        <f>S622*Q573</f>
        <v>0</v>
      </c>
      <c r="U622" s="21"/>
      <c r="V622" s="30" t="s">
        <v>45</v>
      </c>
      <c r="W622" s="30" t="s">
        <v>49</v>
      </c>
      <c r="X622" s="31">
        <f>INDEX('Saturation Data'!$I$2:$W$236,MATCH(LEFT($V$1,2)&amp;$H622&amp;$I622,'Saturation Data'!$B$2:$B$236,0),MATCH(V572,'Saturation Data'!$I$1:$V$1,0))</f>
        <v>0</v>
      </c>
      <c r="Y622" s="32">
        <f>INDEX('UEC Data'!$I$2:$W$236,MATCH(LEFT($V$1,2)&amp;$H622&amp;$I622,'UEC Data'!$B$2:$B$236,0),MATCH(V572,'UEC Data'!$I$1:$V$1,0))</f>
        <v>2.1639715239914734E-2</v>
      </c>
      <c r="Z622" s="33">
        <f t="shared" si="54"/>
        <v>0</v>
      </c>
      <c r="AA622" s="34">
        <f>Z622*X573</f>
        <v>0</v>
      </c>
      <c r="AB622" s="21"/>
      <c r="AC622" s="30" t="s">
        <v>45</v>
      </c>
      <c r="AD622" s="30" t="s">
        <v>49</v>
      </c>
      <c r="AE622" s="31">
        <f>INDEX('Saturation Data'!$I$2:$W$236,MATCH(LEFT($AC$1,2)&amp;$H622&amp;$I622,'Saturation Data'!$B$2:$B$236,0),MATCH(AC572,'Saturation Data'!$I$1:$V$1,0))</f>
        <v>0</v>
      </c>
      <c r="AF622" s="32">
        <f>INDEX('UEC Data'!$I$2:$W$236,MATCH(LEFT($AC$1,2)&amp;$H622&amp;$I622,'UEC Data'!$B$2:$B$236,0),MATCH(AC572,'UEC Data'!$I$1:$V$1,0))</f>
        <v>1.8468E-3</v>
      </c>
      <c r="AG622" s="33">
        <f t="shared" si="55"/>
        <v>0</v>
      </c>
      <c r="AH622" s="34">
        <f>AG622*AE573</f>
        <v>0</v>
      </c>
      <c r="AI622" s="21"/>
    </row>
    <row r="623" spans="1:35" outlineLevel="1" x14ac:dyDescent="0.25">
      <c r="A623" s="30" t="s">
        <v>45</v>
      </c>
      <c r="B623" s="30" t="s">
        <v>50</v>
      </c>
      <c r="C623" s="31">
        <f>INDEX('Saturation Data'!$I$2:$W$236,MATCH(LEFT($A$1,2)&amp;$H623&amp;$I623,'Saturation Data'!$B$2:$B$236,0),MATCH(A572,'Saturation Data'!$I$1:$V$1,0))</f>
        <v>0</v>
      </c>
      <c r="D623" s="32">
        <f>INDEX('UEC Data'!$I$2:$W$236,MATCH(LEFT($A$1,2)&amp;$H623&amp;$I623,'UEC Data'!$B$2:$B$236,0),MATCH(A572,'UEC Data'!$I$1:$V$1,0))</f>
        <v>2.0285772515037145E-2</v>
      </c>
      <c r="E623" s="33">
        <f t="shared" si="51"/>
        <v>0</v>
      </c>
      <c r="F623" s="34">
        <f>E623*C573</f>
        <v>0</v>
      </c>
      <c r="G623" s="21"/>
      <c r="H623" s="30" t="s">
        <v>45</v>
      </c>
      <c r="I623" s="30" t="s">
        <v>50</v>
      </c>
      <c r="J623" s="31">
        <f>INDEX('Saturation Data'!$I$2:$W$236,MATCH(LEFT($H$1,2)&amp;$H623&amp;$I623,'Saturation Data'!$B$2:$B$236,0),MATCH(H572,'Saturation Data'!$I$1:$V$1,0))</f>
        <v>0</v>
      </c>
      <c r="K623" s="32">
        <f>INDEX('UEC Data'!$I$2:$W$236,MATCH(LEFT($H$1,2)&amp;$H623&amp;$I623,'UEC Data'!$B$2:$B$236,0),MATCH(H572,'UEC Data'!$I$1:$V$1,0))</f>
        <v>0.14200040760526</v>
      </c>
      <c r="L623" s="33">
        <f t="shared" si="52"/>
        <v>0</v>
      </c>
      <c r="M623" s="34">
        <f>L623*J573</f>
        <v>0</v>
      </c>
      <c r="N623" s="21"/>
      <c r="O623" s="30" t="s">
        <v>45</v>
      </c>
      <c r="P623" s="30" t="s">
        <v>50</v>
      </c>
      <c r="Q623" s="31">
        <f>INDEX('Saturation Data'!$I$2:$W$236,MATCH(LEFT($O$1,2)&amp;$H623&amp;$I623,'Saturation Data'!$B$2:$B$236,0),MATCH(O572,'Saturation Data'!$I$1:$V$1,0))</f>
        <v>0</v>
      </c>
      <c r="R623" s="32">
        <f>INDEX('UEC Data'!$I$2:$W$236,MATCH(LEFT($O$1,2)&amp;$H623&amp;$I623,'UEC Data'!$B$2:$B$236,0),MATCH(O572,'UEC Data'!$I$1:$V$1,0))</f>
        <v>5.0714431287592864E-2</v>
      </c>
      <c r="S623" s="33">
        <f t="shared" si="53"/>
        <v>0</v>
      </c>
      <c r="T623" s="34">
        <f>S623*Q573</f>
        <v>0</v>
      </c>
      <c r="U623" s="21"/>
      <c r="V623" s="30" t="s">
        <v>45</v>
      </c>
      <c r="W623" s="30" t="s">
        <v>50</v>
      </c>
      <c r="X623" s="31">
        <f>INDEX('Saturation Data'!$I$2:$W$236,MATCH(LEFT($V$1,2)&amp;$H623&amp;$I623,'Saturation Data'!$B$2:$B$236,0),MATCH(V572,'Saturation Data'!$I$1:$V$1,0))</f>
        <v>0</v>
      </c>
      <c r="Y623" s="32">
        <f>INDEX('UEC Data'!$I$2:$W$236,MATCH(LEFT($V$1,2)&amp;$H623&amp;$I623,'UEC Data'!$B$2:$B$236,0),MATCH(V572,'UEC Data'!$I$1:$V$1,0))</f>
        <v>7.0240132449380363E-2</v>
      </c>
      <c r="Z623" s="33">
        <f t="shared" si="54"/>
        <v>0</v>
      </c>
      <c r="AA623" s="34">
        <f>Z623*X573</f>
        <v>0</v>
      </c>
      <c r="AB623" s="21"/>
      <c r="AC623" s="30" t="s">
        <v>45</v>
      </c>
      <c r="AD623" s="30" t="s">
        <v>50</v>
      </c>
      <c r="AE623" s="31">
        <f>INDEX('Saturation Data'!$I$2:$W$236,MATCH(LEFT($AC$1,2)&amp;$H623&amp;$I623,'Saturation Data'!$B$2:$B$236,0),MATCH(AC572,'Saturation Data'!$I$1:$V$1,0))</f>
        <v>0</v>
      </c>
      <c r="AF623" s="32">
        <f>INDEX('UEC Data'!$I$2:$W$236,MATCH(LEFT($AC$1,2)&amp;$H623&amp;$I623,'UEC Data'!$B$2:$B$236,0),MATCH(AC572,'UEC Data'!$I$1:$V$1,0))</f>
        <v>3.5500101901315001E-2</v>
      </c>
      <c r="AG623" s="33">
        <f t="shared" si="55"/>
        <v>0</v>
      </c>
      <c r="AH623" s="34">
        <f>AG623*AE573</f>
        <v>0</v>
      </c>
      <c r="AI623" s="21"/>
    </row>
    <row r="624" spans="1:35" outlineLevel="1" x14ac:dyDescent="0.25">
      <c r="A624" s="30" t="s">
        <v>45</v>
      </c>
      <c r="B624" t="s">
        <v>185</v>
      </c>
      <c r="C624" s="31">
        <f>INDEX('Saturation Data'!$I$2:$W$236,MATCH(LEFT($A$1,2)&amp;$H624&amp;$I624,'Saturation Data'!$B$2:$B$236,0),MATCH(A572,'Saturation Data'!$I$1:$V$1,0))</f>
        <v>0</v>
      </c>
      <c r="D624" s="32">
        <f>INDEX('UEC Data'!$I$2:$W$236,MATCH(LEFT($A$1,2)&amp;$H624&amp;$I624,'UEC Data'!$B$2:$B$236,0),MATCH(A572,'UEC Data'!$I$1:$V$1,0))</f>
        <v>3.8622864214835018E-2</v>
      </c>
      <c r="E624" s="33">
        <f t="shared" si="51"/>
        <v>0</v>
      </c>
      <c r="F624" s="34">
        <f>E624*C573</f>
        <v>0</v>
      </c>
      <c r="G624" s="21"/>
      <c r="H624" s="30" t="s">
        <v>45</v>
      </c>
      <c r="I624" t="s">
        <v>185</v>
      </c>
      <c r="J624" s="31">
        <f>INDEX('Saturation Data'!$I$2:$W$236,MATCH(LEFT($H$1,2)&amp;$H624&amp;$I624,'Saturation Data'!$B$2:$B$236,0),MATCH(H572,'Saturation Data'!$I$1:$V$1,0))</f>
        <v>0</v>
      </c>
      <c r="K624" s="32">
        <f>INDEX('UEC Data'!$I$2:$W$236,MATCH(LEFT($H$1,2)&amp;$H624&amp;$I624,'UEC Data'!$B$2:$B$236,0),MATCH(H572,'UEC Data'!$I$1:$V$1,0))</f>
        <v>7.108416352185472E-3</v>
      </c>
      <c r="L624" s="33">
        <f t="shared" si="52"/>
        <v>0</v>
      </c>
      <c r="M624" s="34">
        <f>L624*J573</f>
        <v>0</v>
      </c>
      <c r="N624" s="21"/>
      <c r="O624" s="30" t="s">
        <v>45</v>
      </c>
      <c r="P624" t="s">
        <v>185</v>
      </c>
      <c r="Q624" s="31">
        <f>INDEX('Saturation Data'!$I$2:$W$236,MATCH(LEFT($O$1,2)&amp;$H624&amp;$I624,'Saturation Data'!$B$2:$B$236,0),MATCH(O572,'Saturation Data'!$I$1:$V$1,0))</f>
        <v>0</v>
      </c>
      <c r="R624" s="32">
        <f>INDEX('UEC Data'!$I$2:$W$236,MATCH(LEFT($O$1,2)&amp;$H624&amp;$I624,'UEC Data'!$B$2:$B$236,0),MATCH(O572,'UEC Data'!$I$1:$V$1,0))</f>
        <v>7.4296750780411631E-3</v>
      </c>
      <c r="S624" s="33">
        <f t="shared" si="53"/>
        <v>0</v>
      </c>
      <c r="T624" s="34">
        <f>S624*Q573</f>
        <v>0</v>
      </c>
      <c r="U624" s="21"/>
      <c r="V624" s="30" t="s">
        <v>45</v>
      </c>
      <c r="W624" t="s">
        <v>185</v>
      </c>
      <c r="X624" s="31">
        <f>INDEX('Saturation Data'!$I$2:$W$236,MATCH(LEFT($V$1,2)&amp;$H624&amp;$I624,'Saturation Data'!$B$2:$B$236,0),MATCH(V572,'Saturation Data'!$I$1:$V$1,0))</f>
        <v>0</v>
      </c>
      <c r="Y624" s="32">
        <f>INDEX('UEC Data'!$I$2:$W$236,MATCH(LEFT($V$1,2)&amp;$H624&amp;$I624,'UEC Data'!$B$2:$B$236,0),MATCH(V572,'UEC Data'!$I$1:$V$1,0))</f>
        <v>8.904790112057125E-3</v>
      </c>
      <c r="Z624" s="33">
        <f t="shared" si="54"/>
        <v>0</v>
      </c>
      <c r="AA624" s="34">
        <f>Z624*X573</f>
        <v>0</v>
      </c>
      <c r="AB624" s="21"/>
      <c r="AC624" s="30" t="s">
        <v>45</v>
      </c>
      <c r="AD624" t="s">
        <v>185</v>
      </c>
      <c r="AE624" s="31">
        <f>INDEX('Saturation Data'!$I$2:$W$236,MATCH(LEFT($AC$1,2)&amp;$H624&amp;$I624,'Saturation Data'!$B$2:$B$236,0),MATCH(AC572,'Saturation Data'!$I$1:$V$1,0))</f>
        <v>0</v>
      </c>
      <c r="AF624" s="32">
        <f>INDEX('UEC Data'!$I$2:$W$236,MATCH(LEFT($AC$1,2)&amp;$H624&amp;$I624,'UEC Data'!$B$2:$B$236,0),MATCH(AC572,'UEC Data'!$I$1:$V$1,0))</f>
        <v>2.9209765462359476E-3</v>
      </c>
      <c r="AG624" s="33">
        <f t="shared" si="55"/>
        <v>0</v>
      </c>
      <c r="AH624" s="34">
        <f>AG624*AE573</f>
        <v>0</v>
      </c>
      <c r="AI624" s="21"/>
    </row>
    <row r="625" spans="1:35" outlineLevel="1" x14ac:dyDescent="0.25">
      <c r="A625" s="30" t="s">
        <v>45</v>
      </c>
      <c r="B625" s="30" t="s">
        <v>51</v>
      </c>
      <c r="C625" s="31">
        <f>INDEX('Saturation Data'!$I$2:$W$236,MATCH(LEFT($A$1,2)&amp;$H625&amp;$I625,'Saturation Data'!$B$2:$B$236,0),MATCH(A572,'Saturation Data'!$I$1:$V$1,0))</f>
        <v>1</v>
      </c>
      <c r="D625" s="32">
        <f>INDEX('UEC Data'!$I$2:$W$236,MATCH(LEFT($A$1,2)&amp;$H625&amp;$I625,'UEC Data'!$B$2:$B$236,0),MATCH(A572,'UEC Data'!$I$1:$V$1,0))</f>
        <v>0.55803111805718086</v>
      </c>
      <c r="E625" s="33">
        <f t="shared" si="51"/>
        <v>0.55803111805718086</v>
      </c>
      <c r="F625" s="34">
        <f>E625*C573</f>
        <v>99.543168338805032</v>
      </c>
      <c r="G625" s="21"/>
      <c r="H625" s="30" t="s">
        <v>45</v>
      </c>
      <c r="I625" s="30" t="s">
        <v>51</v>
      </c>
      <c r="J625" s="31">
        <f>INDEX('Saturation Data'!$I$2:$W$236,MATCH(LEFT($H$1,2)&amp;$H625&amp;$I625,'Saturation Data'!$B$2:$B$236,0),MATCH(H572,'Saturation Data'!$I$1:$V$1,0))</f>
        <v>1</v>
      </c>
      <c r="K625" s="32">
        <f>INDEX('UEC Data'!$I$2:$W$236,MATCH(LEFT($H$1,2)&amp;$H625&amp;$I625,'UEC Data'!$B$2:$B$236,0),MATCH(H572,'UEC Data'!$I$1:$V$1,0))</f>
        <v>0.57476616522681645</v>
      </c>
      <c r="L625" s="33">
        <f t="shared" si="52"/>
        <v>0.57476616522681645</v>
      </c>
      <c r="M625" s="34">
        <f>L625*J573</f>
        <v>12.186061039611157</v>
      </c>
      <c r="N625" s="21"/>
      <c r="O625" s="30" t="s">
        <v>45</v>
      </c>
      <c r="P625" s="30" t="s">
        <v>51</v>
      </c>
      <c r="Q625" s="31">
        <f>INDEX('Saturation Data'!$I$2:$W$236,MATCH(LEFT($O$1,2)&amp;$H625&amp;$I625,'Saturation Data'!$B$2:$B$236,0),MATCH(O572,'Saturation Data'!$I$1:$V$1,0))</f>
        <v>1</v>
      </c>
      <c r="R625" s="32">
        <f>INDEX('UEC Data'!$I$2:$W$236,MATCH(LEFT($O$1,2)&amp;$H625&amp;$I625,'UEC Data'!$B$2:$B$236,0),MATCH(O572,'UEC Data'!$I$1:$V$1,0))</f>
        <v>0.55803111805718086</v>
      </c>
      <c r="S625" s="33">
        <f t="shared" si="53"/>
        <v>0.55803111805718086</v>
      </c>
      <c r="T625" s="34">
        <f>S625*Q573</f>
        <v>7.6647202732662931</v>
      </c>
      <c r="U625" s="21"/>
      <c r="V625" s="30" t="s">
        <v>45</v>
      </c>
      <c r="W625" s="30" t="s">
        <v>51</v>
      </c>
      <c r="X625" s="31">
        <f>INDEX('Saturation Data'!$I$2:$W$236,MATCH(LEFT($V$1,2)&amp;$H625&amp;$I625,'Saturation Data'!$B$2:$B$236,0),MATCH(V572,'Saturation Data'!$I$1:$V$1,0))</f>
        <v>1</v>
      </c>
      <c r="Y625" s="32">
        <f>INDEX('UEC Data'!$I$2:$W$236,MATCH(LEFT($V$1,2)&amp;$H625&amp;$I625,'UEC Data'!$B$2:$B$236,0),MATCH(V572,'UEC Data'!$I$1:$V$1,0))</f>
        <v>0.51153654335341725</v>
      </c>
      <c r="Z625" s="33">
        <f t="shared" si="54"/>
        <v>0.51153654335341725</v>
      </c>
      <c r="AA625" s="34">
        <f>Z625*X573</f>
        <v>2.8597439614100937</v>
      </c>
      <c r="AB625" s="21"/>
      <c r="AC625" s="30" t="s">
        <v>45</v>
      </c>
      <c r="AD625" s="30" t="s">
        <v>51</v>
      </c>
      <c r="AE625" s="31">
        <f>INDEX('Saturation Data'!$I$2:$W$236,MATCH(LEFT($AC$1,2)&amp;$H625&amp;$I625,'Saturation Data'!$B$2:$B$236,0),MATCH(AC572,'Saturation Data'!$I$1:$V$1,0))</f>
        <v>1</v>
      </c>
      <c r="AF625" s="32">
        <f>INDEX('UEC Data'!$I$2:$W$236,MATCH(LEFT($AC$1,2)&amp;$H625&amp;$I625,'UEC Data'!$B$2:$B$236,0),MATCH(AC572,'UEC Data'!$I$1:$V$1,0))</f>
        <v>0.57476616522681645</v>
      </c>
      <c r="AG625" s="33">
        <f t="shared" si="55"/>
        <v>0.57476616522681645</v>
      </c>
      <c r="AH625" s="34">
        <f>AG625*AE573</f>
        <v>1.5483282506998042</v>
      </c>
      <c r="AI625" s="21"/>
    </row>
    <row r="626" spans="1:35" ht="14.4" outlineLevel="1" thickBot="1" x14ac:dyDescent="0.3">
      <c r="A626" s="30" t="s">
        <v>187</v>
      </c>
      <c r="B626" t="s">
        <v>186</v>
      </c>
      <c r="C626" s="31">
        <f>INDEX('Saturation Data'!$I$2:$W$236,MATCH(LEFT($A$1,2)&amp;$H626&amp;$I626,'Saturation Data'!$B$2:$B$236,0),MATCH(A572,'Saturation Data'!$I$1:$V$1,0))</f>
        <v>1.2539386534627998E-2</v>
      </c>
      <c r="D626" s="32">
        <f>INDEX('UEC Data'!$I$2:$W$236,MATCH(LEFT($A$1,2)&amp;$H626&amp;$I626,'UEC Data'!$B$2:$B$236,0),MATCH(A572,'UEC Data'!$I$1:$V$1,0))</f>
        <v>-12.211104732791547</v>
      </c>
      <c r="E626" s="33">
        <f t="shared" si="51"/>
        <v>-0.15311976225929855</v>
      </c>
      <c r="F626" s="34">
        <f>E626*C573</f>
        <v>-27.313936046507941</v>
      </c>
      <c r="G626" s="21"/>
      <c r="H626" s="30" t="s">
        <v>187</v>
      </c>
      <c r="I626" t="s">
        <v>186</v>
      </c>
      <c r="J626" s="31">
        <f>INDEX('Saturation Data'!$I$2:$W$236,MATCH(LEFT($H$1,2)&amp;$H626&amp;$I626,'Saturation Data'!$B$2:$B$236,0),MATCH(H572,'Saturation Data'!$I$1:$V$1,0))</f>
        <v>8.6036924179960575E-3</v>
      </c>
      <c r="K626" s="32">
        <f>INDEX('UEC Data'!$I$2:$W$236,MATCH(LEFT($H$1,2)&amp;$H626&amp;$I626,'UEC Data'!$B$2:$B$236,0),MATCH(H572,'UEC Data'!$I$1:$V$1,0))</f>
        <v>-8.2147010466253594</v>
      </c>
      <c r="L626" s="33">
        <f t="shared" si="52"/>
        <v>-7.0676761110954889E-2</v>
      </c>
      <c r="M626" s="34">
        <f>L626*J573</f>
        <v>-1.4984725564703938</v>
      </c>
      <c r="N626" s="21"/>
      <c r="O626" s="30" t="s">
        <v>187</v>
      </c>
      <c r="P626" t="s">
        <v>186</v>
      </c>
      <c r="Q626" s="31">
        <f>INDEX('Saturation Data'!$I$2:$W$236,MATCH(LEFT($O$1,2)&amp;$H626&amp;$I626,'Saturation Data'!$B$2:$B$236,0),MATCH(O572,'Saturation Data'!$I$1:$V$1,0))</f>
        <v>2.3870417732310316E-3</v>
      </c>
      <c r="R626" s="32">
        <f>INDEX('UEC Data'!$I$2:$W$236,MATCH(LEFT($O$1,2)&amp;$H626&amp;$I626,'UEC Data'!$B$2:$B$236,0),MATCH(O572,'UEC Data'!$I$1:$V$1,0))</f>
        <v>-5.2893042715306349</v>
      </c>
      <c r="S626" s="33">
        <f t="shared" si="53"/>
        <v>-1.2625790247472957E-2</v>
      </c>
      <c r="T626" s="34">
        <f>S626*Q573</f>
        <v>-0.17341891400740411</v>
      </c>
      <c r="U626" s="21"/>
      <c r="V626" s="30" t="s">
        <v>187</v>
      </c>
      <c r="W626" t="s">
        <v>186</v>
      </c>
      <c r="X626" s="31">
        <f>INDEX('Saturation Data'!$I$2:$W$236,MATCH(LEFT($V$1,2)&amp;$H626&amp;$I626,'Saturation Data'!$B$2:$B$236,0),MATCH(V572,'Saturation Data'!$I$1:$V$1,0))</f>
        <v>4.7179702243656954E-3</v>
      </c>
      <c r="Y626" s="32">
        <f>INDEX('UEC Data'!$I$2:$W$236,MATCH(LEFT($V$1,2)&amp;$H626&amp;$I626,'UEC Data'!$B$2:$B$236,0),MATCH(V572,'UEC Data'!$I$1:$V$1,0))</f>
        <v>-6.5157281487784182</v>
      </c>
      <c r="Z626" s="33">
        <f t="shared" si="54"/>
        <v>-3.074101139599799E-2</v>
      </c>
      <c r="AA626" s="34">
        <f>Z626*X573</f>
        <v>-0.17185755905342368</v>
      </c>
      <c r="AB626" s="21"/>
      <c r="AC626" s="30" t="s">
        <v>187</v>
      </c>
      <c r="AD626" t="s">
        <v>186</v>
      </c>
      <c r="AE626" s="31">
        <f>INDEX('Saturation Data'!$I$2:$W$236,MATCH(LEFT($AC$1,2)&amp;$H626&amp;$I626,'Saturation Data'!$B$2:$B$236,0),MATCH(AC572,'Saturation Data'!$I$1:$V$1,0))</f>
        <v>7.457717405779731E-3</v>
      </c>
      <c r="AF626" s="32">
        <f>INDEX('UEC Data'!$I$2:$W$236,MATCH(LEFT($AC$1,2)&amp;$H626&amp;$I626,'UEC Data'!$B$2:$B$236,0),MATCH(AC572,'UEC Data'!$I$1:$V$1,0))</f>
        <v>-57.904678277214551</v>
      </c>
      <c r="AG626" s="33">
        <f t="shared" si="55"/>
        <v>-0.43183672706405846</v>
      </c>
      <c r="AH626" s="34">
        <f>AG626*AE573</f>
        <v>-1.1632991721758135</v>
      </c>
      <c r="AI626" s="21"/>
    </row>
    <row r="627" spans="1:35" ht="15" outlineLevel="1" thickTop="1" thickBot="1" x14ac:dyDescent="0.3">
      <c r="A627" s="36" t="s">
        <v>52</v>
      </c>
      <c r="B627" s="36"/>
      <c r="C627" s="36"/>
      <c r="D627" s="40"/>
      <c r="E627" s="40">
        <f>SUM(E580:E626)</f>
        <v>5.0894157058015228</v>
      </c>
      <c r="F627" s="40">
        <f>SUM(F580:F626)</f>
        <v>907.86436088470396</v>
      </c>
      <c r="G627" s="21"/>
      <c r="H627" s="36" t="s">
        <v>52</v>
      </c>
      <c r="I627" s="36"/>
      <c r="J627" s="36"/>
      <c r="K627" s="40"/>
      <c r="L627" s="40">
        <f>SUM(L580:L626)</f>
        <v>5.0409485373440379</v>
      </c>
      <c r="M627" s="40">
        <f>SUM(M580:M626)</f>
        <v>106.87704024709177</v>
      </c>
      <c r="N627" s="21"/>
      <c r="O627" s="36" t="s">
        <v>52</v>
      </c>
      <c r="P627" s="36"/>
      <c r="Q627" s="36"/>
      <c r="R627" s="40"/>
      <c r="S627" s="40">
        <f>SUM(S580:S626)</f>
        <v>5.5505487713653361</v>
      </c>
      <c r="T627" s="40">
        <f>SUM(T580:T626)</f>
        <v>76.238407355766569</v>
      </c>
      <c r="U627" s="21"/>
      <c r="V627" s="36" t="s">
        <v>52</v>
      </c>
      <c r="W627" s="36"/>
      <c r="X627" s="36"/>
      <c r="Y627" s="40"/>
      <c r="Z627" s="40">
        <f>SUM(Z580:Z626)</f>
        <v>5.2290301501540926</v>
      </c>
      <c r="AA627" s="40">
        <f>SUM(AA580:AA626)</f>
        <v>29.232881971451008</v>
      </c>
      <c r="AB627" s="21"/>
      <c r="AC627" s="36" t="s">
        <v>52</v>
      </c>
      <c r="AD627" s="36"/>
      <c r="AE627" s="36"/>
      <c r="AF627" s="40"/>
      <c r="AG627" s="40">
        <f>SUM(AG580:AG626)</f>
        <v>5.0600954710763073</v>
      </c>
      <c r="AH627" s="40">
        <f>SUM(AH580:AH626)</f>
        <v>13.631089029072935</v>
      </c>
      <c r="AI627" s="21"/>
    </row>
    <row r="628" spans="1:35" ht="14.4" outlineLevel="1" thickTop="1" x14ac:dyDescent="0.25">
      <c r="G628" s="21"/>
      <c r="N628" s="21"/>
      <c r="U628" s="21"/>
      <c r="AB628" s="21"/>
      <c r="AI628" s="21"/>
    </row>
    <row r="629" spans="1:35" ht="15.6" customHeight="1" thickBot="1" x14ac:dyDescent="0.3">
      <c r="A629" s="95" t="s">
        <v>64</v>
      </c>
      <c r="B629" s="95"/>
      <c r="C629" s="95"/>
      <c r="D629" s="95"/>
      <c r="E629" s="95"/>
      <c r="F629" s="95"/>
      <c r="G629" s="21"/>
      <c r="H629" s="95" t="s">
        <v>64</v>
      </c>
      <c r="I629" s="95"/>
      <c r="J629" s="95"/>
      <c r="K629" s="95"/>
      <c r="L629" s="95"/>
      <c r="M629" s="95"/>
      <c r="N629" s="21"/>
      <c r="O629" s="95" t="s">
        <v>64</v>
      </c>
      <c r="P629" s="95"/>
      <c r="Q629" s="95"/>
      <c r="R629" s="95"/>
      <c r="S629" s="95"/>
      <c r="T629" s="95"/>
      <c r="U629" s="21"/>
      <c r="V629" s="95" t="s">
        <v>64</v>
      </c>
      <c r="W629" s="95"/>
      <c r="X629" s="95"/>
      <c r="Y629" s="95"/>
      <c r="Z629" s="95"/>
      <c r="AA629" s="95"/>
      <c r="AB629" s="21"/>
      <c r="AC629" s="95" t="s">
        <v>64</v>
      </c>
      <c r="AD629" s="95"/>
      <c r="AE629" s="95"/>
      <c r="AF629" s="95"/>
      <c r="AG629" s="95"/>
      <c r="AH629" s="95"/>
      <c r="AI629" s="21"/>
    </row>
    <row r="630" spans="1:35" ht="14.4" outlineLevel="1" thickTop="1" x14ac:dyDescent="0.25">
      <c r="A630" s="1"/>
      <c r="B630" s="22" t="s">
        <v>164</v>
      </c>
      <c r="C630" s="23">
        <f>INDEX('Control Total'!$E:$E,MATCH(LEFT(A1,2)&amp;A629,'Control Total'!$A:$A,0))/1000000</f>
        <v>3.6589231534008189</v>
      </c>
      <c r="D630" s="24"/>
      <c r="E630" s="1"/>
      <c r="F630" s="1"/>
      <c r="G630" s="21"/>
      <c r="H630" s="1"/>
      <c r="I630" s="22" t="s">
        <v>164</v>
      </c>
      <c r="J630" s="23">
        <f>INDEX('Control Total'!$E:$E,MATCH(LEFT($H$1,2)&amp;H629,'Control Total'!$A:$A,0))/1000000</f>
        <v>13.922966848430312</v>
      </c>
      <c r="K630" s="24"/>
      <c r="L630" s="1"/>
      <c r="M630" s="1"/>
      <c r="N630" s="21"/>
      <c r="O630" s="1"/>
      <c r="P630" s="22" t="s">
        <v>164</v>
      </c>
      <c r="Q630" s="23">
        <f>INDEX('Control Total'!$E:$E,MATCH(LEFT(O1,2)&amp;O629,'Control Total'!$A:$A,0))/1000000</f>
        <v>0.12087286872567686</v>
      </c>
      <c r="R630" s="24"/>
      <c r="S630" s="1"/>
      <c r="T630" s="1"/>
      <c r="U630" s="21"/>
      <c r="V630" s="1"/>
      <c r="W630" s="22" t="s">
        <v>164</v>
      </c>
      <c r="X630" s="23">
        <f>INDEX('Control Total'!$E:$E,MATCH(LEFT(V1,2)&amp;V629,'Control Total'!$A:$A,0))/1000000</f>
        <v>1.2295604429530684</v>
      </c>
      <c r="Y630" s="24"/>
      <c r="Z630" s="1"/>
      <c r="AA630" s="1"/>
      <c r="AB630" s="21"/>
      <c r="AC630" s="1"/>
      <c r="AD630" s="22" t="s">
        <v>164</v>
      </c>
      <c r="AE630" s="23">
        <f>INDEX('Control Total'!$E:$E,MATCH(LEFT(AC1,2)&amp;AC629,'Control Total'!$A:$A,0))/1000000</f>
        <v>8.2381231036438587E-2</v>
      </c>
      <c r="AF630" s="24"/>
      <c r="AG630" s="1"/>
      <c r="AH630" s="1"/>
      <c r="AI630" s="21"/>
    </row>
    <row r="631" spans="1:35" outlineLevel="1" x14ac:dyDescent="0.25">
      <c r="A631" s="1"/>
      <c r="B631" s="25" t="s">
        <v>165</v>
      </c>
      <c r="C631" s="23">
        <f>INDEX('Control Total'!$F:$F,MATCH(LEFT(A1,2)&amp;A629,'Control Total'!$A:$A,0))</f>
        <v>22.88935889154553</v>
      </c>
      <c r="D631" s="1"/>
      <c r="E631" s="1"/>
      <c r="F631" s="1"/>
      <c r="G631" s="21"/>
      <c r="H631" s="1"/>
      <c r="I631" s="25" t="s">
        <v>165</v>
      </c>
      <c r="J631" s="23">
        <f>INDEX('Control Total'!$F:$F,MATCH(LEFT($H$1,2)&amp;H629,'Control Total'!$A:$A,0))</f>
        <v>24.275843629100553</v>
      </c>
      <c r="K631" s="1"/>
      <c r="L631" s="1"/>
      <c r="M631" s="1"/>
      <c r="N631" s="21"/>
      <c r="O631" s="1"/>
      <c r="P631" s="25" t="s">
        <v>165</v>
      </c>
      <c r="Q631" s="23">
        <f>INDEX('Control Total'!$F:$F,MATCH(LEFT(O1,2)&amp;O629,'Control Total'!$A:$A,0))</f>
        <v>23.362603388571781</v>
      </c>
      <c r="R631" s="1"/>
      <c r="S631" s="1"/>
      <c r="T631" s="1"/>
      <c r="U631" s="21"/>
      <c r="V631" s="1"/>
      <c r="W631" s="25" t="s">
        <v>165</v>
      </c>
      <c r="X631" s="23">
        <f>INDEX('Control Total'!$F:$F,MATCH(LEFT(V1,2)&amp;V629,'Control Total'!$A:$A,0))</f>
        <v>22.722890984429934</v>
      </c>
      <c r="Y631" s="1"/>
      <c r="Z631" s="1"/>
      <c r="AA631" s="1"/>
      <c r="AB631" s="21"/>
      <c r="AC631" s="1"/>
      <c r="AD631" s="25" t="s">
        <v>165</v>
      </c>
      <c r="AE631" s="23">
        <f>INDEX('Control Total'!$F:$F,MATCH(LEFT(AC1,2)&amp;AC629,'Control Total'!$A:$A,0))</f>
        <v>24.05356055302056</v>
      </c>
      <c r="AF631" s="1"/>
      <c r="AG631" s="1"/>
      <c r="AH631" s="1"/>
      <c r="AI631" s="21"/>
    </row>
    <row r="632" spans="1:35" outlineLevel="1" x14ac:dyDescent="0.25">
      <c r="A632" s="1"/>
      <c r="B632" s="22" t="s">
        <v>166</v>
      </c>
      <c r="C632" s="23">
        <f>INDEX('Control Total'!$D:$D,MATCH(LEFT(A1,2)&amp;A629,'Control Total'!$A:$A,0))/1000</f>
        <v>83.750405214776833</v>
      </c>
      <c r="D632" s="24"/>
      <c r="E632" s="1"/>
      <c r="F632" s="1"/>
      <c r="G632" s="21"/>
      <c r="H632" s="1"/>
      <c r="I632" s="22" t="s">
        <v>166</v>
      </c>
      <c r="J632" s="23">
        <f>INDEX('Control Total'!$D:$D,MATCH(LEFT($H$1,2)&amp;H629,'Control Total'!$A:$A,0))/1000</f>
        <v>337.99176606564515</v>
      </c>
      <c r="K632" s="24"/>
      <c r="L632" s="1"/>
      <c r="M632" s="1"/>
      <c r="N632" s="21"/>
      <c r="O632" s="1"/>
      <c r="P632" s="22" t="s">
        <v>166</v>
      </c>
      <c r="Q632" s="23">
        <f>INDEX('Control Total'!$D:$D,MATCH(LEFT(O1,2)&amp;O629,'Control Total'!$A:$A,0))/1000</f>
        <v>2.8239048924768904</v>
      </c>
      <c r="R632" s="24"/>
      <c r="S632" s="1"/>
      <c r="T632" s="1"/>
      <c r="U632" s="21"/>
      <c r="V632" s="1"/>
      <c r="W632" s="22" t="s">
        <v>166</v>
      </c>
      <c r="X632" s="23">
        <f>INDEX('Control Total'!$D:$D,MATCH(LEFT(V1,2)&amp;V629,'Control Total'!$A:$A,0))/1000</f>
        <v>27.939167903989958</v>
      </c>
      <c r="Y632" s="24"/>
      <c r="Z632" s="1"/>
      <c r="AA632" s="1"/>
      <c r="AB632" s="21"/>
      <c r="AC632" s="1"/>
      <c r="AD632" s="22" t="s">
        <v>166</v>
      </c>
      <c r="AE632" s="23">
        <f>INDEX('Control Total'!$D:$D,MATCH(LEFT(AC1,2)&amp;AC629,'Control Total'!$A:$A,0))/1000</f>
        <v>1.9815619291673525</v>
      </c>
      <c r="AF632" s="24"/>
      <c r="AG632" s="1"/>
      <c r="AH632" s="1"/>
      <c r="AI632" s="21"/>
    </row>
    <row r="633" spans="1:35" outlineLevel="1" x14ac:dyDescent="0.25">
      <c r="A633" s="1"/>
      <c r="B633" s="25"/>
      <c r="C633" s="26"/>
      <c r="D633" s="1"/>
      <c r="E633" s="1"/>
      <c r="F633" s="1"/>
      <c r="G633" s="21"/>
      <c r="H633" s="1"/>
      <c r="I633" s="25"/>
      <c r="J633" s="26"/>
      <c r="K633" s="1"/>
      <c r="L633" s="1"/>
      <c r="M633" s="1"/>
      <c r="N633" s="21"/>
      <c r="O633" s="1"/>
      <c r="P633" s="25"/>
      <c r="Q633" s="26"/>
      <c r="R633" s="1"/>
      <c r="S633" s="1"/>
      <c r="T633" s="1"/>
      <c r="U633" s="21"/>
      <c r="V633" s="1"/>
      <c r="W633" s="25"/>
      <c r="X633" s="26"/>
      <c r="Y633" s="1"/>
      <c r="Z633" s="1"/>
      <c r="AA633" s="1"/>
      <c r="AB633" s="21"/>
      <c r="AC633" s="1"/>
      <c r="AD633" s="25"/>
      <c r="AE633" s="26"/>
      <c r="AF633" s="1"/>
      <c r="AG633" s="1"/>
      <c r="AH633" s="1"/>
      <c r="AI633" s="21"/>
    </row>
    <row r="634" spans="1:35" ht="15.6" customHeight="1" outlineLevel="1" thickBot="1" x14ac:dyDescent="0.3">
      <c r="A634" s="96" t="s">
        <v>174</v>
      </c>
      <c r="B634" s="96"/>
      <c r="C634" s="96"/>
      <c r="D634" s="96"/>
      <c r="E634" s="96"/>
      <c r="F634" s="96"/>
      <c r="G634" s="21"/>
      <c r="H634" s="96" t="s">
        <v>174</v>
      </c>
      <c r="I634" s="96"/>
      <c r="J634" s="96"/>
      <c r="K634" s="96"/>
      <c r="L634" s="96"/>
      <c r="M634" s="96"/>
      <c r="N634" s="21"/>
      <c r="O634" s="96" t="s">
        <v>174</v>
      </c>
      <c r="P634" s="96"/>
      <c r="Q634" s="96"/>
      <c r="R634" s="96"/>
      <c r="S634" s="96"/>
      <c r="T634" s="96"/>
      <c r="U634" s="21"/>
      <c r="V634" s="96" t="s">
        <v>174</v>
      </c>
      <c r="W634" s="96"/>
      <c r="X634" s="96"/>
      <c r="Y634" s="96"/>
      <c r="Z634" s="96"/>
      <c r="AA634" s="96"/>
      <c r="AB634" s="21"/>
      <c r="AC634" s="96" t="s">
        <v>174</v>
      </c>
      <c r="AD634" s="96"/>
      <c r="AE634" s="96"/>
      <c r="AF634" s="96"/>
      <c r="AG634" s="96"/>
      <c r="AH634" s="96"/>
      <c r="AI634" s="21"/>
    </row>
    <row r="635" spans="1:35" ht="14.4" outlineLevel="1" thickTop="1" x14ac:dyDescent="0.25">
      <c r="A635" s="97" t="s">
        <v>1</v>
      </c>
      <c r="B635" s="99" t="s">
        <v>2</v>
      </c>
      <c r="C635" s="99" t="s">
        <v>167</v>
      </c>
      <c r="D635" s="37" t="s">
        <v>168</v>
      </c>
      <c r="E635" s="38" t="s">
        <v>169</v>
      </c>
      <c r="F635" s="37" t="s">
        <v>170</v>
      </c>
      <c r="G635" s="21"/>
      <c r="H635" s="97" t="s">
        <v>1</v>
      </c>
      <c r="I635" s="99" t="s">
        <v>2</v>
      </c>
      <c r="J635" s="99" t="s">
        <v>167</v>
      </c>
      <c r="K635" s="37" t="s">
        <v>168</v>
      </c>
      <c r="L635" s="38" t="s">
        <v>169</v>
      </c>
      <c r="M635" s="37" t="s">
        <v>170</v>
      </c>
      <c r="N635" s="21"/>
      <c r="O635" s="97" t="s">
        <v>1</v>
      </c>
      <c r="P635" s="99" t="s">
        <v>2</v>
      </c>
      <c r="Q635" s="99" t="s">
        <v>167</v>
      </c>
      <c r="R635" s="37" t="s">
        <v>168</v>
      </c>
      <c r="S635" s="38" t="s">
        <v>169</v>
      </c>
      <c r="T635" s="37" t="s">
        <v>170</v>
      </c>
      <c r="U635" s="21"/>
      <c r="V635" s="97" t="s">
        <v>1</v>
      </c>
      <c r="W635" s="99" t="s">
        <v>2</v>
      </c>
      <c r="X635" s="99" t="s">
        <v>167</v>
      </c>
      <c r="Y635" s="37" t="s">
        <v>168</v>
      </c>
      <c r="Z635" s="38" t="s">
        <v>169</v>
      </c>
      <c r="AA635" s="37" t="s">
        <v>170</v>
      </c>
      <c r="AB635" s="21"/>
      <c r="AC635" s="97" t="s">
        <v>1</v>
      </c>
      <c r="AD635" s="99" t="s">
        <v>2</v>
      </c>
      <c r="AE635" s="99" t="s">
        <v>167</v>
      </c>
      <c r="AF635" s="37" t="s">
        <v>168</v>
      </c>
      <c r="AG635" s="38" t="s">
        <v>169</v>
      </c>
      <c r="AH635" s="37" t="s">
        <v>170</v>
      </c>
      <c r="AI635" s="21"/>
    </row>
    <row r="636" spans="1:35" ht="14.4" outlineLevel="1" thickBot="1" x14ac:dyDescent="0.3">
      <c r="A636" s="98"/>
      <c r="B636" s="100"/>
      <c r="C636" s="100"/>
      <c r="D636" s="39" t="s">
        <v>171</v>
      </c>
      <c r="E636" s="39" t="s">
        <v>172</v>
      </c>
      <c r="F636" s="39" t="s">
        <v>173</v>
      </c>
      <c r="G636" s="21"/>
      <c r="H636" s="98"/>
      <c r="I636" s="100"/>
      <c r="J636" s="100"/>
      <c r="K636" s="39" t="s">
        <v>171</v>
      </c>
      <c r="L636" s="39" t="s">
        <v>172</v>
      </c>
      <c r="M636" s="39" t="s">
        <v>173</v>
      </c>
      <c r="N636" s="21"/>
      <c r="O636" s="98"/>
      <c r="P636" s="100"/>
      <c r="Q636" s="100"/>
      <c r="R636" s="39" t="s">
        <v>171</v>
      </c>
      <c r="S636" s="39" t="s">
        <v>172</v>
      </c>
      <c r="T636" s="39" t="s">
        <v>173</v>
      </c>
      <c r="U636" s="21"/>
      <c r="V636" s="98"/>
      <c r="W636" s="100"/>
      <c r="X636" s="100"/>
      <c r="Y636" s="39" t="s">
        <v>171</v>
      </c>
      <c r="Z636" s="39" t="s">
        <v>172</v>
      </c>
      <c r="AA636" s="39" t="s">
        <v>173</v>
      </c>
      <c r="AB636" s="21"/>
      <c r="AC636" s="98"/>
      <c r="AD636" s="100"/>
      <c r="AE636" s="100"/>
      <c r="AF636" s="39" t="s">
        <v>171</v>
      </c>
      <c r="AG636" s="39" t="s">
        <v>172</v>
      </c>
      <c r="AH636" s="39" t="s">
        <v>173</v>
      </c>
      <c r="AI636" s="21"/>
    </row>
    <row r="637" spans="1:35" ht="14.4" outlineLevel="1" thickTop="1" x14ac:dyDescent="0.25">
      <c r="A637" s="30" t="s">
        <v>3</v>
      </c>
      <c r="B637" t="s">
        <v>4</v>
      </c>
      <c r="C637" s="31">
        <f>INDEX('Saturation Data'!$I$2:$W$236,MATCH(LEFT($A$1,2)&amp;$H637&amp;$I637,'Saturation Data'!$B$2:$B$236,0),MATCH(A629,'Saturation Data'!$I$1:$V$1,0))</f>
        <v>3.0925995650752871E-4</v>
      </c>
      <c r="D637" s="32">
        <f>INDEX('UEC Data'!$I$2:$W$236,MATCH(LEFT($A$1,2)&amp;$H637&amp;$I637,'UEC Data'!$B$2:$B$236,0),MATCH(A629,'UEC Data'!$I$1:$V$1,0))</f>
        <v>3.7409382493890404</v>
      </c>
      <c r="E637" s="33">
        <f>C637*D637</f>
        <v>1.1569224003034053E-3</v>
      </c>
      <c r="F637" s="34">
        <f>E637*C630</f>
        <v>4.2330901571581807E-3</v>
      </c>
      <c r="G637" s="21"/>
      <c r="H637" s="30" t="s">
        <v>3</v>
      </c>
      <c r="I637" t="s">
        <v>4</v>
      </c>
      <c r="J637" s="31">
        <f>INDEX('Saturation Data'!$I$2:$W$236,MATCH(LEFT($H$1,2)&amp;$H637&amp;$I637,'Saturation Data'!$B$2:$B$236,0),MATCH(H629,'Saturation Data'!$I$1:$V$1,0))</f>
        <v>0.18475143523214235</v>
      </c>
      <c r="K637" s="32">
        <f>INDEX('UEC Data'!$I$2:$W$236,MATCH(LEFT($H$1,2)&amp;$H637&amp;$I637,'UEC Data'!$B$2:$B$236,0),MATCH(H629,'UEC Data'!$I$1:$V$1,0))</f>
        <v>3.4107753860614252</v>
      </c>
      <c r="L637" s="33">
        <f>J637*K637</f>
        <v>0.63014564782931271</v>
      </c>
      <c r="M637" s="34">
        <f>L637*J630</f>
        <v>8.7734969644101621</v>
      </c>
      <c r="N637" s="21"/>
      <c r="O637" s="30" t="s">
        <v>3</v>
      </c>
      <c r="P637" t="s">
        <v>4</v>
      </c>
      <c r="Q637" s="31">
        <f>INDEX('Saturation Data'!$I$2:$W$236,MATCH(LEFT($O$1,2)&amp;$H637&amp;$I637,'Saturation Data'!$B$2:$B$236,0),MATCH(O629,'Saturation Data'!$I$1:$V$1,0))</f>
        <v>3.0925995650752871E-4</v>
      </c>
      <c r="R637" s="32">
        <f>INDEX('UEC Data'!$I$2:$W$236,MATCH(LEFT($O$1,2)&amp;$H637&amp;$I637,'UEC Data'!$B$2:$B$236,0),MATCH(O629,'UEC Data'!$I$1:$V$1,0))</f>
        <v>3.3946908238125042</v>
      </c>
      <c r="S637" s="33">
        <f>Q637*R637</f>
        <v>1.0498419365287618E-3</v>
      </c>
      <c r="T637" s="34">
        <f>S637*Q630</f>
        <v>1.2689740657675141E-4</v>
      </c>
      <c r="U637" s="21"/>
      <c r="V637" s="30" t="s">
        <v>3</v>
      </c>
      <c r="W637" t="s">
        <v>4</v>
      </c>
      <c r="X637" s="31">
        <f>INDEX('Saturation Data'!$I$2:$W$236,MATCH(LEFT($V$1,2)&amp;$H637&amp;$I637,'Saturation Data'!$B$2:$B$236,0),MATCH(V629,'Saturation Data'!$I$1:$V$1,0))</f>
        <v>3.0925995650752871E-4</v>
      </c>
      <c r="Y637" s="32">
        <f>INDEX('UEC Data'!$I$2:$W$236,MATCH(LEFT($V$1,2)&amp;$H637&amp;$I637,'UEC Data'!$B$2:$B$236,0),MATCH(V629,'UEC Data'!$I$1:$V$1,0))</f>
        <v>3.4313221738903703</v>
      </c>
      <c r="Z637" s="33">
        <f>X637*Y637</f>
        <v>1.0611705462606547E-3</v>
      </c>
      <c r="AA637" s="34">
        <f>Z637*X630</f>
        <v>1.3047733269090003E-3</v>
      </c>
      <c r="AB637" s="21"/>
      <c r="AC637" s="30" t="s">
        <v>3</v>
      </c>
      <c r="AD637" t="s">
        <v>4</v>
      </c>
      <c r="AE637" s="31">
        <f>INDEX('Saturation Data'!$I$2:$W$236,MATCH(LEFT($AC$1,2)&amp;$H637&amp;$I637,'Saturation Data'!$B$2:$B$236,0),MATCH(AC629,'Saturation Data'!$I$1:$V$1,0))</f>
        <v>0.31383521070499554</v>
      </c>
      <c r="AF637" s="32">
        <f>INDEX('UEC Data'!$I$2:$W$236,MATCH(LEFT($AC$1,2)&amp;$H637&amp;$I637,'UEC Data'!$B$2:$B$236,0),MATCH(AC629,'UEC Data'!$I$1:$V$1,0))</f>
        <v>3.3771566454523754</v>
      </c>
      <c r="AG637" s="33">
        <f>AE637*AF637</f>
        <v>1.0598706674093221</v>
      </c>
      <c r="AH637" s="34">
        <f>AG637*AE630</f>
        <v>8.7313450320591721E-2</v>
      </c>
      <c r="AI637" s="21"/>
    </row>
    <row r="638" spans="1:35" outlineLevel="1" x14ac:dyDescent="0.25">
      <c r="A638" s="30" t="s">
        <v>3</v>
      </c>
      <c r="B638" t="s">
        <v>5</v>
      </c>
      <c r="C638" s="31">
        <f>INDEX('Saturation Data'!$I$2:$W$236,MATCH(LEFT($A$1,2)&amp;$H638&amp;$I638,'Saturation Data'!$B$2:$B$236,0),MATCH(A629,'Saturation Data'!$I$1:$V$1,0))</f>
        <v>0</v>
      </c>
      <c r="D638" s="32">
        <f>INDEX('UEC Data'!$I$2:$W$236,MATCH(LEFT($A$1,2)&amp;$H638&amp;$I638,'UEC Data'!$B$2:$B$236,0),MATCH(A629,'UEC Data'!$I$1:$V$1,0))</f>
        <v>3.7666502560246378</v>
      </c>
      <c r="E638" s="33">
        <f t="shared" ref="E638:E683" si="56">C638*D638</f>
        <v>0</v>
      </c>
      <c r="F638" s="34">
        <f>E638*C630</f>
        <v>0</v>
      </c>
      <c r="G638" s="21"/>
      <c r="H638" s="30" t="s">
        <v>3</v>
      </c>
      <c r="I638" t="s">
        <v>5</v>
      </c>
      <c r="J638" s="31">
        <f>INDEX('Saturation Data'!$I$2:$W$236,MATCH(LEFT($H$1,2)&amp;$H638&amp;$I638,'Saturation Data'!$B$2:$B$236,0),MATCH(H629,'Saturation Data'!$I$1:$V$1,0))</f>
        <v>2.0527937248015819E-2</v>
      </c>
      <c r="K638" s="32">
        <f>INDEX('UEC Data'!$I$2:$W$236,MATCH(LEFT($H$1,2)&amp;$H638&amp;$I638,'UEC Data'!$B$2:$B$236,0),MATCH(H629,'UEC Data'!$I$1:$V$1,0))</f>
        <v>3.9511591844122562</v>
      </c>
      <c r="L638" s="33">
        <f t="shared" ref="L638:L683" si="57">J638*K638</f>
        <v>8.1109147794536166E-2</v>
      </c>
      <c r="M638" s="34">
        <f>L638*J630</f>
        <v>1.1292799758477616</v>
      </c>
      <c r="N638" s="21"/>
      <c r="O638" s="30" t="s">
        <v>3</v>
      </c>
      <c r="P638" t="s">
        <v>5</v>
      </c>
      <c r="Q638" s="31">
        <f>INDEX('Saturation Data'!$I$2:$W$236,MATCH(LEFT($O$1,2)&amp;$H638&amp;$I638,'Saturation Data'!$B$2:$B$236,0),MATCH(O629,'Saturation Data'!$I$1:$V$1,0))</f>
        <v>0</v>
      </c>
      <c r="R638" s="32">
        <f>INDEX('UEC Data'!$I$2:$W$236,MATCH(LEFT($O$1,2)&amp;$H638&amp;$I638,'UEC Data'!$B$2:$B$236,0),MATCH(O629,'UEC Data'!$I$1:$V$1,0))</f>
        <v>3.6092654049522683</v>
      </c>
      <c r="S638" s="33">
        <f t="shared" ref="S638:S683" si="58">Q638*R638</f>
        <v>0</v>
      </c>
      <c r="T638" s="34">
        <f>S638*Q630</f>
        <v>0</v>
      </c>
      <c r="U638" s="21"/>
      <c r="V638" s="30" t="s">
        <v>3</v>
      </c>
      <c r="W638" t="s">
        <v>5</v>
      </c>
      <c r="X638" s="31">
        <f>INDEX('Saturation Data'!$I$2:$W$236,MATCH(LEFT($V$1,2)&amp;$H638&amp;$I638,'Saturation Data'!$B$2:$B$236,0),MATCH(V629,'Saturation Data'!$I$1:$V$1,0))</f>
        <v>0</v>
      </c>
      <c r="Y638" s="32">
        <f>INDEX('UEC Data'!$I$2:$W$236,MATCH(LEFT($V$1,2)&amp;$H638&amp;$I638,'UEC Data'!$B$2:$B$236,0),MATCH(V629,'UEC Data'!$I$1:$V$1,0))</f>
        <v>3.6045934544443079</v>
      </c>
      <c r="Z638" s="33">
        <f t="shared" ref="Z638:Z683" si="59">X638*Y638</f>
        <v>0</v>
      </c>
      <c r="AA638" s="34">
        <f>Z638*X630</f>
        <v>0</v>
      </c>
      <c r="AB638" s="21"/>
      <c r="AC638" s="30" t="s">
        <v>3</v>
      </c>
      <c r="AD638" t="s">
        <v>5</v>
      </c>
      <c r="AE638" s="31">
        <f>INDEX('Saturation Data'!$I$2:$W$236,MATCH(LEFT($AC$1,2)&amp;$H638&amp;$I638,'Saturation Data'!$B$2:$B$236,0),MATCH(AC629,'Saturation Data'!$I$1:$V$1,0))</f>
        <v>3.4870578967221733E-2</v>
      </c>
      <c r="AF638" s="32">
        <f>INDEX('UEC Data'!$I$2:$W$236,MATCH(LEFT($AC$1,2)&amp;$H638&amp;$I638,'UEC Data'!$B$2:$B$236,0),MATCH(AC629,'UEC Data'!$I$1:$V$1,0))</f>
        <v>3.6797170830054986</v>
      </c>
      <c r="AG638" s="33">
        <f t="shared" ref="AG638:AG683" si="60">AE638*AF638</f>
        <v>0.12831386511997805</v>
      </c>
      <c r="AH638" s="34">
        <f>AG638*AE630</f>
        <v>1.0570654167627331E-2</v>
      </c>
      <c r="AI638" s="21"/>
    </row>
    <row r="639" spans="1:35" outlineLevel="1" x14ac:dyDescent="0.25">
      <c r="A639" s="30" t="s">
        <v>3</v>
      </c>
      <c r="B639" t="s">
        <v>6</v>
      </c>
      <c r="C639" s="31">
        <f>INDEX('Saturation Data'!$I$2:$W$236,MATCH(LEFT($A$1,2)&amp;$H639&amp;$I639,'Saturation Data'!$B$2:$B$236,0),MATCH(A629,'Saturation Data'!$I$1:$V$1,0))</f>
        <v>0.34532922257198895</v>
      </c>
      <c r="D639" s="32">
        <f>INDEX('UEC Data'!$I$2:$W$236,MATCH(LEFT($A$1,2)&amp;$H639&amp;$I639,'UEC Data'!$B$2:$B$236,0),MATCH(A629,'UEC Data'!$I$1:$V$1,0))</f>
        <v>3.186384229729927</v>
      </c>
      <c r="E639" s="33">
        <f t="shared" si="56"/>
        <v>1.1003515888682815</v>
      </c>
      <c r="F639" s="34">
        <f>E639*C630</f>
        <v>4.0261019053915339</v>
      </c>
      <c r="G639" s="21"/>
      <c r="H639" s="30" t="s">
        <v>3</v>
      </c>
      <c r="I639" t="s">
        <v>6</v>
      </c>
      <c r="J639" s="31">
        <f>INDEX('Saturation Data'!$I$2:$W$236,MATCH(LEFT($H$1,2)&amp;$H639&amp;$I639,'Saturation Data'!$B$2:$B$236,0),MATCH(H629,'Saturation Data'!$I$1:$V$1,0))</f>
        <v>0.24224911728701135</v>
      </c>
      <c r="K639" s="32">
        <f>INDEX('UEC Data'!$I$2:$W$236,MATCH(LEFT($H$1,2)&amp;$H639&amp;$I639,'UEC Data'!$B$2:$B$236,0),MATCH(H629,'UEC Data'!$I$1:$V$1,0))</f>
        <v>3.1787282255931268</v>
      </c>
      <c r="L639" s="33">
        <f t="shared" si="57"/>
        <v>0.77004410674524282</v>
      </c>
      <c r="M639" s="34">
        <f>L639*J630</f>
        <v>10.721298570043148</v>
      </c>
      <c r="N639" s="21"/>
      <c r="O639" s="30" t="s">
        <v>3</v>
      </c>
      <c r="P639" t="s">
        <v>6</v>
      </c>
      <c r="Q639" s="31">
        <f>INDEX('Saturation Data'!$I$2:$W$236,MATCH(LEFT($O$1,2)&amp;$H639&amp;$I639,'Saturation Data'!$B$2:$B$236,0),MATCH(O629,'Saturation Data'!$I$1:$V$1,0))</f>
        <v>0.34532922257198895</v>
      </c>
      <c r="R639" s="32">
        <f>INDEX('UEC Data'!$I$2:$W$236,MATCH(LEFT($O$1,2)&amp;$H639&amp;$I639,'UEC Data'!$B$2:$B$236,0),MATCH(O629,'UEC Data'!$I$1:$V$1,0))</f>
        <v>3.3036422150094626</v>
      </c>
      <c r="S639" s="33">
        <f t="shared" si="58"/>
        <v>1.1408441977652213</v>
      </c>
      <c r="T639" s="34">
        <f>S639*Q630</f>
        <v>0.13789711095292573</v>
      </c>
      <c r="U639" s="21"/>
      <c r="V639" s="30" t="s">
        <v>3</v>
      </c>
      <c r="W639" t="s">
        <v>6</v>
      </c>
      <c r="X639" s="31">
        <f>INDEX('Saturation Data'!$I$2:$W$236,MATCH(LEFT($V$1,2)&amp;$H639&amp;$I639,'Saturation Data'!$B$2:$B$236,0),MATCH(V629,'Saturation Data'!$I$1:$V$1,0))</f>
        <v>0.34532922257198895</v>
      </c>
      <c r="Y639" s="32">
        <f>INDEX('UEC Data'!$I$2:$W$236,MATCH(LEFT($V$1,2)&amp;$H639&amp;$I639,'UEC Data'!$B$2:$B$236,0),MATCH(V629,'UEC Data'!$I$1:$V$1,0))</f>
        <v>3.3238909676559474</v>
      </c>
      <c r="Z639" s="33">
        <f t="shared" si="59"/>
        <v>1.1478366837746843</v>
      </c>
      <c r="AA639" s="34">
        <f>Z639*X630</f>
        <v>1.411334581339782</v>
      </c>
      <c r="AB639" s="21"/>
      <c r="AC639" s="30" t="s">
        <v>3</v>
      </c>
      <c r="AD639" t="s">
        <v>6</v>
      </c>
      <c r="AE639" s="31">
        <f>INDEX('Saturation Data'!$I$2:$W$236,MATCH(LEFT($AC$1,2)&amp;$H639&amp;$I639,'Saturation Data'!$B$2:$B$236,0),MATCH(AC629,'Saturation Data'!$I$1:$V$1,0))</f>
        <v>0.41150588449470199</v>
      </c>
      <c r="AF639" s="32">
        <f>INDEX('UEC Data'!$I$2:$W$236,MATCH(LEFT($AC$1,2)&amp;$H639&amp;$I639,'UEC Data'!$B$2:$B$236,0),MATCH(AC629,'UEC Data'!$I$1:$V$1,0))</f>
        <v>3.2842976493740794</v>
      </c>
      <c r="AG639" s="33">
        <f t="shared" si="60"/>
        <v>1.3515078091495512</v>
      </c>
      <c r="AH639" s="34">
        <f>AG639*AE630</f>
        <v>0.11133887707310013</v>
      </c>
      <c r="AI639" s="21"/>
    </row>
    <row r="640" spans="1:35" outlineLevel="1" x14ac:dyDescent="0.25">
      <c r="A640" s="30" t="s">
        <v>3</v>
      </c>
      <c r="B640" s="35" t="s">
        <v>7</v>
      </c>
      <c r="C640" s="31">
        <f>INDEX('Saturation Data'!$I$2:$W$236,MATCH(LEFT($A$1,2)&amp;$H640&amp;$I640,'Saturation Data'!$B$2:$B$236,0),MATCH(A629,'Saturation Data'!$I$1:$V$1,0))</f>
        <v>9.3894454653367085E-2</v>
      </c>
      <c r="D640" s="32">
        <f>INDEX('UEC Data'!$I$2:$W$236,MATCH(LEFT($A$1,2)&amp;$H640&amp;$I640,'UEC Data'!$B$2:$B$236,0),MATCH(A629,'UEC Data'!$I$1:$V$1,0))</f>
        <v>2.6715236177223041</v>
      </c>
      <c r="E640" s="33">
        <f t="shared" si="56"/>
        <v>0.25084125317962608</v>
      </c>
      <c r="F640" s="34">
        <f>E640*C630</f>
        <v>0.91780886908701065</v>
      </c>
      <c r="G640" s="21"/>
      <c r="H640" s="30" t="s">
        <v>3</v>
      </c>
      <c r="I640" s="35" t="s">
        <v>7</v>
      </c>
      <c r="J640" s="31">
        <f>INDEX('Saturation Data'!$I$2:$W$236,MATCH(LEFT($H$1,2)&amp;$H640&amp;$I640,'Saturation Data'!$B$2:$B$236,0),MATCH(H629,'Saturation Data'!$I$1:$V$1,0))</f>
        <v>1.4593320318494656E-2</v>
      </c>
      <c r="K640" s="32">
        <f>INDEX('UEC Data'!$I$2:$W$236,MATCH(LEFT($H$1,2)&amp;$H640&amp;$I640,'UEC Data'!$B$2:$B$236,0),MATCH(H629,'UEC Data'!$I$1:$V$1,0))</f>
        <v>3.1156396221711615</v>
      </c>
      <c r="L640" s="33">
        <f t="shared" si="57"/>
        <v>4.5467527003337421E-2</v>
      </c>
      <c r="M640" s="34">
        <f>L640*J630</f>
        <v>0.63304287114757685</v>
      </c>
      <c r="N640" s="21"/>
      <c r="O640" s="30" t="s">
        <v>3</v>
      </c>
      <c r="P640" s="35" t="s">
        <v>7</v>
      </c>
      <c r="Q640" s="31">
        <f>INDEX('Saturation Data'!$I$2:$W$236,MATCH(LEFT($O$1,2)&amp;$H640&amp;$I640,'Saturation Data'!$B$2:$B$236,0),MATCH(O629,'Saturation Data'!$I$1:$V$1,0))</f>
        <v>9.3894454653367085E-2</v>
      </c>
      <c r="R640" s="32">
        <f>INDEX('UEC Data'!$I$2:$W$236,MATCH(LEFT($O$1,2)&amp;$H640&amp;$I640,'UEC Data'!$B$2:$B$236,0),MATCH(O629,'UEC Data'!$I$1:$V$1,0))</f>
        <v>2.8251073420769326</v>
      </c>
      <c r="S640" s="33">
        <f t="shared" si="58"/>
        <v>0.26526191322153697</v>
      </c>
      <c r="T640" s="34">
        <f>S640*Q630</f>
        <v>3.2062968414748726E-2</v>
      </c>
      <c r="U640" s="21"/>
      <c r="V640" s="30" t="s">
        <v>3</v>
      </c>
      <c r="W640" s="35" t="s">
        <v>7</v>
      </c>
      <c r="X640" s="31">
        <f>INDEX('Saturation Data'!$I$2:$W$236,MATCH(LEFT($V$1,2)&amp;$H640&amp;$I640,'Saturation Data'!$B$2:$B$236,0),MATCH(V629,'Saturation Data'!$I$1:$V$1,0))</f>
        <v>9.3894454653367085E-2</v>
      </c>
      <c r="Y640" s="32">
        <f>INDEX('UEC Data'!$I$2:$W$236,MATCH(LEFT($V$1,2)&amp;$H640&amp;$I640,'UEC Data'!$B$2:$B$236,0),MATCH(V629,'UEC Data'!$I$1:$V$1,0))</f>
        <v>2.7337203620051476</v>
      </c>
      <c r="Z640" s="33">
        <f t="shared" si="59"/>
        <v>0.25668118256527855</v>
      </c>
      <c r="AA640" s="34">
        <f>Z640*X630</f>
        <v>0.3156050285326813</v>
      </c>
      <c r="AB640" s="21"/>
      <c r="AC640" s="30" t="s">
        <v>3</v>
      </c>
      <c r="AD640" s="35" t="s">
        <v>7</v>
      </c>
      <c r="AE640" s="31">
        <f>INDEX('Saturation Data'!$I$2:$W$236,MATCH(LEFT($AC$1,2)&amp;$H640&amp;$I640,'Saturation Data'!$B$2:$B$236,0),MATCH(AC629,'Saturation Data'!$I$1:$V$1,0))</f>
        <v>2.7268462225552539E-2</v>
      </c>
      <c r="AF640" s="32">
        <f>INDEX('UEC Data'!$I$2:$W$236,MATCH(LEFT($AC$1,2)&amp;$H640&amp;$I640,'UEC Data'!$B$2:$B$236,0),MATCH(AC629,'UEC Data'!$I$1:$V$1,0))</f>
        <v>3.128020480116688</v>
      </c>
      <c r="AG640" s="33">
        <f t="shared" si="60"/>
        <v>8.529630830281662E-2</v>
      </c>
      <c r="AH640" s="34">
        <f>AG640*AE630</f>
        <v>7.0268148808496312E-3</v>
      </c>
      <c r="AI640" s="21"/>
    </row>
    <row r="641" spans="1:35" outlineLevel="1" x14ac:dyDescent="0.25">
      <c r="A641" s="30" t="s">
        <v>3</v>
      </c>
      <c r="B641" s="35" t="s">
        <v>8</v>
      </c>
      <c r="C641" s="31">
        <f>INDEX('Saturation Data'!$I$2:$W$236,MATCH(LEFT($A$1,2)&amp;$H641&amp;$I641,'Saturation Data'!$B$2:$B$236,0),MATCH(A629,'Saturation Data'!$I$1:$V$1,0))</f>
        <v>1.7007140994201415E-3</v>
      </c>
      <c r="D641" s="32">
        <f>INDEX('UEC Data'!$I$2:$W$236,MATCH(LEFT($A$1,2)&amp;$H641&amp;$I641,'UEC Data'!$B$2:$B$236,0),MATCH(A629,'UEC Data'!$I$1:$V$1,0))</f>
        <v>3.1813053148389447</v>
      </c>
      <c r="E641" s="33">
        <f t="shared" si="56"/>
        <v>5.4104908035068257E-3</v>
      </c>
      <c r="F641" s="34">
        <f>E641*C630</f>
        <v>1.9796570072213325E-2</v>
      </c>
      <c r="G641" s="21"/>
      <c r="H641" s="30" t="s">
        <v>3</v>
      </c>
      <c r="I641" s="35" t="s">
        <v>8</v>
      </c>
      <c r="J641" s="31">
        <f>INDEX('Saturation Data'!$I$2:$W$236,MATCH(LEFT($H$1,2)&amp;$H641&amp;$I641,'Saturation Data'!$B$2:$B$236,0),MATCH(H629,'Saturation Data'!$I$1:$V$1,0))</f>
        <v>1.4593320318494656E-3</v>
      </c>
      <c r="K641" s="32">
        <f>INDEX('UEC Data'!$I$2:$W$236,MATCH(LEFT($H$1,2)&amp;$H641&amp;$I641,'UEC Data'!$B$2:$B$236,0),MATCH(H629,'UEC Data'!$I$1:$V$1,0))</f>
        <v>3.1767720851466077</v>
      </c>
      <c r="L641" s="33">
        <f t="shared" si="57"/>
        <v>4.6359652617396626E-3</v>
      </c>
      <c r="M641" s="34">
        <f>L641*J630</f>
        <v>6.4546390649675878E-2</v>
      </c>
      <c r="N641" s="21"/>
      <c r="O641" s="30" t="s">
        <v>3</v>
      </c>
      <c r="P641" s="35" t="s">
        <v>8</v>
      </c>
      <c r="Q641" s="31">
        <f>INDEX('Saturation Data'!$I$2:$W$236,MATCH(LEFT($O$1,2)&amp;$H641&amp;$I641,'Saturation Data'!$B$2:$B$236,0),MATCH(O629,'Saturation Data'!$I$1:$V$1,0))</f>
        <v>1.7007140994201415E-3</v>
      </c>
      <c r="R641" s="32">
        <f>INDEX('UEC Data'!$I$2:$W$236,MATCH(LEFT($O$1,2)&amp;$H641&amp;$I641,'UEC Data'!$B$2:$B$236,0),MATCH(O629,'UEC Data'!$I$1:$V$1,0))</f>
        <v>3.3031046586475257</v>
      </c>
      <c r="S641" s="33">
        <f t="shared" si="58"/>
        <v>5.6176366648222004E-3</v>
      </c>
      <c r="T641" s="34">
        <f>S641*Q630</f>
        <v>6.7901985913560304E-4</v>
      </c>
      <c r="U641" s="21"/>
      <c r="V641" s="30" t="s">
        <v>3</v>
      </c>
      <c r="W641" s="35" t="s">
        <v>8</v>
      </c>
      <c r="X641" s="31">
        <f>INDEX('Saturation Data'!$I$2:$W$236,MATCH(LEFT($V$1,2)&amp;$H641&amp;$I641,'Saturation Data'!$B$2:$B$236,0),MATCH(V629,'Saturation Data'!$I$1:$V$1,0))</f>
        <v>1.7007140994201415E-3</v>
      </c>
      <c r="Y641" s="32">
        <f>INDEX('UEC Data'!$I$2:$W$236,MATCH(LEFT($V$1,2)&amp;$H641&amp;$I641,'UEC Data'!$B$2:$B$236,0),MATCH(V629,'UEC Data'!$I$1:$V$1,0))</f>
        <v>3.3234391240086567</v>
      </c>
      <c r="Z641" s="33">
        <f t="shared" si="59"/>
        <v>5.6522197767660464E-3</v>
      </c>
      <c r="AA641" s="34">
        <f>Z641*X630</f>
        <v>6.9497458523885541E-3</v>
      </c>
      <c r="AB641" s="21"/>
      <c r="AC641" s="30" t="s">
        <v>3</v>
      </c>
      <c r="AD641" s="35" t="s">
        <v>8</v>
      </c>
      <c r="AE641" s="31">
        <f>INDEX('Saturation Data'!$I$2:$W$236,MATCH(LEFT($AC$1,2)&amp;$H641&amp;$I641,'Saturation Data'!$B$2:$B$236,0),MATCH(AC629,'Saturation Data'!$I$1:$V$1,0))</f>
        <v>2.4789511114138669E-3</v>
      </c>
      <c r="AF641" s="32">
        <f>INDEX('UEC Data'!$I$2:$W$236,MATCH(LEFT($AC$1,2)&amp;$H641&amp;$I641,'UEC Data'!$B$2:$B$236,0),MATCH(AC629,'UEC Data'!$I$1:$V$1,0))</f>
        <v>3.2818378084183628</v>
      </c>
      <c r="AG641" s="33">
        <f t="shared" si="60"/>
        <v>8.1355154826587492E-3</v>
      </c>
      <c r="AH641" s="34">
        <f>AG641*AE630</f>
        <v>6.7021378057743365E-4</v>
      </c>
      <c r="AI641" s="21"/>
    </row>
    <row r="642" spans="1:35" outlineLevel="1" x14ac:dyDescent="0.25">
      <c r="A642" s="30" t="s">
        <v>3</v>
      </c>
      <c r="B642" s="35" t="s">
        <v>10</v>
      </c>
      <c r="C642" s="31">
        <f>INDEX('Saturation Data'!$I$2:$W$236,MATCH(LEFT($A$1,2)&amp;$H642&amp;$I642,'Saturation Data'!$B$2:$B$236,0),MATCH(A629,'Saturation Data'!$I$1:$V$1,0))</f>
        <v>4.0096744641745737E-2</v>
      </c>
      <c r="D642" s="32">
        <f>INDEX('UEC Data'!$I$2:$W$236,MATCH(LEFT($A$1,2)&amp;$H642&amp;$I642,'UEC Data'!$B$2:$B$236,0),MATCH(A629,'UEC Data'!$I$1:$V$1,0))</f>
        <v>3.1813053148389447</v>
      </c>
      <c r="E642" s="33">
        <f t="shared" si="56"/>
        <v>0.1275599868365257</v>
      </c>
      <c r="F642" s="34">
        <f>E642*C630</f>
        <v>0.46673218928366755</v>
      </c>
      <c r="G642" s="21"/>
      <c r="H642" s="30" t="s">
        <v>3</v>
      </c>
      <c r="I642" s="35" t="s">
        <v>10</v>
      </c>
      <c r="J642" s="31">
        <f>INDEX('Saturation Data'!$I$2:$W$236,MATCH(LEFT($H$1,2)&amp;$H642&amp;$I642,'Saturation Data'!$B$2:$B$236,0),MATCH(H629,'Saturation Data'!$I$1:$V$1,0))</f>
        <v>2.2862868498974964E-2</v>
      </c>
      <c r="K642" s="32">
        <f>INDEX('UEC Data'!$I$2:$W$236,MATCH(LEFT($H$1,2)&amp;$H642&amp;$I642,'UEC Data'!$B$2:$B$236,0),MATCH(H629,'UEC Data'!$I$1:$V$1,0))</f>
        <v>3.1767720851466077</v>
      </c>
      <c r="L642" s="33">
        <f t="shared" si="57"/>
        <v>7.263012243392139E-2</v>
      </c>
      <c r="M642" s="34">
        <f>L642*J630</f>
        <v>1.0112267868449221</v>
      </c>
      <c r="N642" s="21"/>
      <c r="O642" s="30" t="s">
        <v>3</v>
      </c>
      <c r="P642" s="35" t="s">
        <v>10</v>
      </c>
      <c r="Q642" s="31">
        <f>INDEX('Saturation Data'!$I$2:$W$236,MATCH(LEFT($O$1,2)&amp;$H642&amp;$I642,'Saturation Data'!$B$2:$B$236,0),MATCH(O629,'Saturation Data'!$I$1:$V$1,0))</f>
        <v>4.0096744641745737E-2</v>
      </c>
      <c r="R642" s="32">
        <f>INDEX('UEC Data'!$I$2:$W$236,MATCH(LEFT($O$1,2)&amp;$H642&amp;$I642,'UEC Data'!$B$2:$B$236,0),MATCH(O629,'UEC Data'!$I$1:$V$1,0))</f>
        <v>3.3031046586475257</v>
      </c>
      <c r="S642" s="33">
        <f t="shared" si="58"/>
        <v>0.13244374402275055</v>
      </c>
      <c r="T642" s="34">
        <f>S642*Q630</f>
        <v>1.6008855284799076E-2</v>
      </c>
      <c r="U642" s="21"/>
      <c r="V642" s="30" t="s">
        <v>3</v>
      </c>
      <c r="W642" s="35" t="s">
        <v>10</v>
      </c>
      <c r="X642" s="31">
        <f>INDEX('Saturation Data'!$I$2:$W$236,MATCH(LEFT($V$1,2)&amp;$H642&amp;$I642,'Saturation Data'!$B$2:$B$236,0),MATCH(V629,'Saturation Data'!$I$1:$V$1,0))</f>
        <v>4.0096744641745737E-2</v>
      </c>
      <c r="Y642" s="32">
        <f>INDEX('UEC Data'!$I$2:$W$236,MATCH(LEFT($V$1,2)&amp;$H642&amp;$I642,'UEC Data'!$B$2:$B$236,0),MATCH(V629,'UEC Data'!$I$1:$V$1,0))</f>
        <v>3.3234391240086567</v>
      </c>
      <c r="Z642" s="33">
        <f t="shared" si="59"/>
        <v>0.13325908988776225</v>
      </c>
      <c r="AA642" s="34">
        <f>Z642*X630</f>
        <v>0.16385010558991972</v>
      </c>
      <c r="AB642" s="21"/>
      <c r="AC642" s="30" t="s">
        <v>3</v>
      </c>
      <c r="AD642" s="35" t="s">
        <v>10</v>
      </c>
      <c r="AE642" s="31">
        <f>INDEX('Saturation Data'!$I$2:$W$236,MATCH(LEFT($AC$1,2)&amp;$H642&amp;$I642,'Saturation Data'!$B$2:$B$236,0),MATCH(AC629,'Saturation Data'!$I$1:$V$1,0))</f>
        <v>3.8836900745483918E-2</v>
      </c>
      <c r="AF642" s="32">
        <f>INDEX('UEC Data'!$I$2:$W$236,MATCH(LEFT($AC$1,2)&amp;$H642&amp;$I642,'UEC Data'!$B$2:$B$236,0),MATCH(AC629,'UEC Data'!$I$1:$V$1,0))</f>
        <v>3.2818378084183628</v>
      </c>
      <c r="AG642" s="33">
        <f t="shared" si="60"/>
        <v>0.12745640922832041</v>
      </c>
      <c r="AH642" s="34">
        <f>AG642*AE630</f>
        <v>1.0500015895713127E-2</v>
      </c>
      <c r="AI642" s="21"/>
    </row>
    <row r="643" spans="1:35" outlineLevel="1" x14ac:dyDescent="0.25">
      <c r="A643" s="30" t="s">
        <v>3</v>
      </c>
      <c r="B643" s="35" t="s">
        <v>11</v>
      </c>
      <c r="C643" s="31">
        <f>INDEX('Saturation Data'!$I$2:$W$236,MATCH(LEFT($A$1,2)&amp;$H643&amp;$I643,'Saturation Data'!$B$2:$B$236,0),MATCH(A629,'Saturation Data'!$I$1:$V$1,0))</f>
        <v>0</v>
      </c>
      <c r="D643" s="32">
        <f>INDEX('UEC Data'!$I$2:$W$236,MATCH(LEFT($A$1,2)&amp;$H643&amp;$I643,'UEC Data'!$B$2:$B$236,0),MATCH(A629,'UEC Data'!$I$1:$V$1,0))</f>
        <v>2.955611034370925</v>
      </c>
      <c r="E643" s="33">
        <f t="shared" si="56"/>
        <v>0</v>
      </c>
      <c r="F643" s="34">
        <f>E643*C630</f>
        <v>0</v>
      </c>
      <c r="G643" s="21"/>
      <c r="H643" s="30" t="s">
        <v>3</v>
      </c>
      <c r="I643" s="35" t="s">
        <v>11</v>
      </c>
      <c r="J643" s="31">
        <f>INDEX('Saturation Data'!$I$2:$W$236,MATCH(LEFT($H$1,2)&amp;$H643&amp;$I643,'Saturation Data'!$B$2:$B$236,0),MATCH(H629,'Saturation Data'!$I$1:$V$1,0))</f>
        <v>0</v>
      </c>
      <c r="K643" s="32">
        <f>INDEX('UEC Data'!$I$2:$W$236,MATCH(LEFT($H$1,2)&amp;$H643&amp;$I643,'UEC Data'!$B$2:$B$236,0),MATCH(H629,'UEC Data'!$I$1:$V$1,0))</f>
        <v>2.4759847701812308</v>
      </c>
      <c r="L643" s="33">
        <f t="shared" si="57"/>
        <v>0</v>
      </c>
      <c r="M643" s="34">
        <f>L643*J630</f>
        <v>0</v>
      </c>
      <c r="N643" s="21"/>
      <c r="O643" s="30" t="s">
        <v>3</v>
      </c>
      <c r="P643" s="35" t="s">
        <v>11</v>
      </c>
      <c r="Q643" s="31">
        <f>INDEX('Saturation Data'!$I$2:$W$236,MATCH(LEFT($O$1,2)&amp;$H643&amp;$I643,'Saturation Data'!$B$2:$B$236,0),MATCH(O629,'Saturation Data'!$I$1:$V$1,0))</f>
        <v>0</v>
      </c>
      <c r="R643" s="32">
        <f>INDEX('UEC Data'!$I$2:$W$236,MATCH(LEFT($O$1,2)&amp;$H643&amp;$I643,'UEC Data'!$B$2:$B$236,0),MATCH(O629,'UEC Data'!$I$1:$V$1,0))</f>
        <v>3.0666022575770904</v>
      </c>
      <c r="S643" s="33">
        <f t="shared" si="58"/>
        <v>0</v>
      </c>
      <c r="T643" s="34">
        <f>S643*Q630</f>
        <v>0</v>
      </c>
      <c r="U643" s="21"/>
      <c r="V643" s="30" t="s">
        <v>3</v>
      </c>
      <c r="W643" s="35" t="s">
        <v>11</v>
      </c>
      <c r="X643" s="31">
        <f>INDEX('Saturation Data'!$I$2:$W$236,MATCH(LEFT($V$1,2)&amp;$H643&amp;$I643,'Saturation Data'!$B$2:$B$236,0),MATCH(V629,'Saturation Data'!$I$1:$V$1,0))</f>
        <v>0</v>
      </c>
      <c r="Y643" s="32">
        <f>INDEX('UEC Data'!$I$2:$W$236,MATCH(LEFT($V$1,2)&amp;$H643&amp;$I643,'UEC Data'!$B$2:$B$236,0),MATCH(V629,'UEC Data'!$I$1:$V$1,0))</f>
        <v>3.085446620071354</v>
      </c>
      <c r="Z643" s="33">
        <f t="shared" si="59"/>
        <v>0</v>
      </c>
      <c r="AA643" s="34">
        <f>Z643*X630</f>
        <v>0</v>
      </c>
      <c r="AB643" s="21"/>
      <c r="AC643" s="30" t="s">
        <v>3</v>
      </c>
      <c r="AD643" s="35" t="s">
        <v>11</v>
      </c>
      <c r="AE643" s="31">
        <f>INDEX('Saturation Data'!$I$2:$W$236,MATCH(LEFT($AC$1,2)&amp;$H643&amp;$I643,'Saturation Data'!$B$2:$B$236,0),MATCH(AC629,'Saturation Data'!$I$1:$V$1,0))</f>
        <v>0</v>
      </c>
      <c r="AF643" s="32">
        <f>INDEX('UEC Data'!$I$2:$W$236,MATCH(LEFT($AC$1,2)&amp;$H643&amp;$I643,'UEC Data'!$B$2:$B$236,0),MATCH(AC629,'UEC Data'!$I$1:$V$1,0))</f>
        <v>2.5580296071987978</v>
      </c>
      <c r="AG643" s="33">
        <f t="shared" si="60"/>
        <v>0</v>
      </c>
      <c r="AH643" s="34">
        <f>AG643*AE630</f>
        <v>0</v>
      </c>
      <c r="AI643" s="21"/>
    </row>
    <row r="644" spans="1:35" outlineLevel="1" x14ac:dyDescent="0.25">
      <c r="A644" s="30" t="s">
        <v>12</v>
      </c>
      <c r="B644" s="35" t="s">
        <v>13</v>
      </c>
      <c r="C644" s="31">
        <f>INDEX('Saturation Data'!$I$2:$W$236,MATCH(LEFT($A$1,2)&amp;$H644&amp;$I644,'Saturation Data'!$B$2:$B$236,0),MATCH(A629,'Saturation Data'!$I$1:$V$1,0))</f>
        <v>4.7529232175253504E-2</v>
      </c>
      <c r="D644" s="32">
        <f>INDEX('UEC Data'!$I$2:$W$236,MATCH(LEFT($A$1,2)&amp;$H644&amp;$I644,'UEC Data'!$B$2:$B$236,0),MATCH(A629,'UEC Data'!$I$1:$V$1,0))</f>
        <v>1.3293338960526064</v>
      </c>
      <c r="E644" s="33">
        <f t="shared" si="56"/>
        <v>6.3182219383918645E-2</v>
      </c>
      <c r="F644" s="34">
        <f>E644*C630</f>
        <v>0.23117888538706996</v>
      </c>
      <c r="G644" s="21"/>
      <c r="H644" s="30" t="s">
        <v>12</v>
      </c>
      <c r="I644" s="35" t="s">
        <v>13</v>
      </c>
      <c r="J644" s="31">
        <f>INDEX('Saturation Data'!$I$2:$W$236,MATCH(LEFT($H$1,2)&amp;$H644&amp;$I644,'Saturation Data'!$B$2:$B$236,0),MATCH(H629,'Saturation Data'!$I$1:$V$1,0))</f>
        <v>1.0385860542027196E-2</v>
      </c>
      <c r="K644" s="32">
        <f>INDEX('UEC Data'!$I$2:$W$236,MATCH(LEFT($H$1,2)&amp;$H644&amp;$I644,'UEC Data'!$B$2:$B$236,0),MATCH(H629,'UEC Data'!$I$1:$V$1,0))</f>
        <v>0.84470964093513046</v>
      </c>
      <c r="L644" s="33">
        <f t="shared" si="57"/>
        <v>8.7730365292581318E-3</v>
      </c>
      <c r="M644" s="34">
        <f>L644*J630</f>
        <v>0.12214669675692909</v>
      </c>
      <c r="N644" s="21"/>
      <c r="O644" s="30" t="s">
        <v>12</v>
      </c>
      <c r="P644" s="35" t="s">
        <v>13</v>
      </c>
      <c r="Q644" s="31">
        <f>INDEX('Saturation Data'!$I$2:$W$236,MATCH(LEFT($O$1,2)&amp;$H644&amp;$I644,'Saturation Data'!$B$2:$B$236,0),MATCH(O629,'Saturation Data'!$I$1:$V$1,0))</f>
        <v>4.7529232175253504E-2</v>
      </c>
      <c r="R644" s="32">
        <f>INDEX('UEC Data'!$I$2:$W$236,MATCH(LEFT($O$1,2)&amp;$H644&amp;$I644,'UEC Data'!$B$2:$B$236,0),MATCH(O629,'UEC Data'!$I$1:$V$1,0))</f>
        <v>1.2541982395158837</v>
      </c>
      <c r="S644" s="33">
        <f t="shared" si="58"/>
        <v>5.9611079319744638E-2</v>
      </c>
      <c r="T644" s="34">
        <f>S644*Q630</f>
        <v>7.2053621652114043E-3</v>
      </c>
      <c r="U644" s="21"/>
      <c r="V644" s="30" t="s">
        <v>12</v>
      </c>
      <c r="W644" s="35" t="s">
        <v>13</v>
      </c>
      <c r="X644" s="31">
        <f>INDEX('Saturation Data'!$I$2:$W$236,MATCH(LEFT($V$1,2)&amp;$H644&amp;$I644,'Saturation Data'!$B$2:$B$236,0),MATCH(V629,'Saturation Data'!$I$1:$V$1,0))</f>
        <v>4.7529232175253504E-2</v>
      </c>
      <c r="Y644" s="32">
        <f>INDEX('UEC Data'!$I$2:$W$236,MATCH(LEFT($V$1,2)&amp;$H644&amp;$I644,'UEC Data'!$B$2:$B$236,0),MATCH(V629,'UEC Data'!$I$1:$V$1,0))</f>
        <v>1.2479548633876623</v>
      </c>
      <c r="Z644" s="33">
        <f t="shared" si="59"/>
        <v>5.931433644618897E-2</v>
      </c>
      <c r="AA644" s="34">
        <f>Z644*X630</f>
        <v>7.293056179424344E-2</v>
      </c>
      <c r="AB644" s="21"/>
      <c r="AC644" s="30" t="s">
        <v>12</v>
      </c>
      <c r="AD644" s="35" t="s">
        <v>13</v>
      </c>
      <c r="AE644" s="31">
        <f>INDEX('Saturation Data'!$I$2:$W$236,MATCH(LEFT($AC$1,2)&amp;$H644&amp;$I644,'Saturation Data'!$B$2:$B$236,0),MATCH(AC629,'Saturation Data'!$I$1:$V$1,0))</f>
        <v>1.275554192148998E-2</v>
      </c>
      <c r="AF644" s="32">
        <f>INDEX('UEC Data'!$I$2:$W$236,MATCH(LEFT($AC$1,2)&amp;$H644&amp;$I644,'UEC Data'!$B$2:$B$236,0),MATCH(AC629,'UEC Data'!$I$1:$V$1,0))</f>
        <v>0.85501634439021601</v>
      </c>
      <c r="AG644" s="33">
        <f t="shared" si="60"/>
        <v>1.0906196824428515E-2</v>
      </c>
      <c r="AH644" s="34">
        <f>AG644*AE630</f>
        <v>8.984659203221183E-4</v>
      </c>
      <c r="AI644" s="21"/>
    </row>
    <row r="645" spans="1:35" outlineLevel="1" x14ac:dyDescent="0.25">
      <c r="A645" s="30" t="s">
        <v>12</v>
      </c>
      <c r="B645" s="35" t="s">
        <v>14</v>
      </c>
      <c r="C645" s="31">
        <f>INDEX('Saturation Data'!$I$2:$W$236,MATCH(LEFT($A$1,2)&amp;$H645&amp;$I645,'Saturation Data'!$B$2:$B$236,0),MATCH(A629,'Saturation Data'!$I$1:$V$1,0))</f>
        <v>7.408225805605061E-3</v>
      </c>
      <c r="D645" s="32">
        <f>INDEX('UEC Data'!$I$2:$W$236,MATCH(LEFT($A$1,2)&amp;$H645&amp;$I645,'UEC Data'!$B$2:$B$236,0),MATCH(A629,'UEC Data'!$I$1:$V$1,0))</f>
        <v>1.2660322819548631</v>
      </c>
      <c r="E645" s="33">
        <f t="shared" si="56"/>
        <v>9.3790530219070786E-3</v>
      </c>
      <c r="F645" s="34">
        <f>E645*C630</f>
        <v>3.431723425882973E-2</v>
      </c>
      <c r="G645" s="21"/>
      <c r="H645" s="30" t="s">
        <v>12</v>
      </c>
      <c r="I645" s="35" t="s">
        <v>14</v>
      </c>
      <c r="J645" s="31">
        <f>INDEX('Saturation Data'!$I$2:$W$236,MATCH(LEFT($H$1,2)&amp;$H645&amp;$I645,'Saturation Data'!$B$2:$B$236,0),MATCH(H629,'Saturation Data'!$I$1:$V$1,0))</f>
        <v>5.6177026940927396E-2</v>
      </c>
      <c r="K645" s="32">
        <f>INDEX('UEC Data'!$I$2:$W$236,MATCH(LEFT($H$1,2)&amp;$H645&amp;$I645,'UEC Data'!$B$2:$B$236,0),MATCH(H629,'UEC Data'!$I$1:$V$1,0))</f>
        <v>0.80448537231917172</v>
      </c>
      <c r="L645" s="33">
        <f t="shared" si="57"/>
        <v>4.5193596434356116E-2</v>
      </c>
      <c r="M645" s="34">
        <f>L645*J630</f>
        <v>0.62922894491687853</v>
      </c>
      <c r="N645" s="21"/>
      <c r="O645" s="30" t="s">
        <v>12</v>
      </c>
      <c r="P645" s="35" t="s">
        <v>14</v>
      </c>
      <c r="Q645" s="31">
        <f>INDEX('Saturation Data'!$I$2:$W$236,MATCH(LEFT($O$1,2)&amp;$H645&amp;$I645,'Saturation Data'!$B$2:$B$236,0),MATCH(O629,'Saturation Data'!$I$1:$V$1,0))</f>
        <v>7.408225805605061E-3</v>
      </c>
      <c r="R645" s="32">
        <f>INDEX('UEC Data'!$I$2:$W$236,MATCH(LEFT($O$1,2)&amp;$H645&amp;$I645,'UEC Data'!$B$2:$B$236,0),MATCH(O629,'UEC Data'!$I$1:$V$1,0))</f>
        <v>1.1944745138246511</v>
      </c>
      <c r="S645" s="33">
        <f t="shared" si="58"/>
        <v>8.8489369174533389E-3</v>
      </c>
      <c r="T645" s="34">
        <f>S645*Q630</f>
        <v>1.069596390385133E-3</v>
      </c>
      <c r="U645" s="21"/>
      <c r="V645" s="30" t="s">
        <v>12</v>
      </c>
      <c r="W645" s="35" t="s">
        <v>14</v>
      </c>
      <c r="X645" s="31">
        <f>INDEX('Saturation Data'!$I$2:$W$236,MATCH(LEFT($V$1,2)&amp;$H645&amp;$I645,'Saturation Data'!$B$2:$B$236,0),MATCH(V629,'Saturation Data'!$I$1:$V$1,0))</f>
        <v>7.408225805605061E-3</v>
      </c>
      <c r="Y645" s="32">
        <f>INDEX('UEC Data'!$I$2:$W$236,MATCH(LEFT($V$1,2)&amp;$H645&amp;$I645,'UEC Data'!$B$2:$B$236,0),MATCH(V629,'UEC Data'!$I$1:$V$1,0))</f>
        <v>1.1885284413215833</v>
      </c>
      <c r="Z645" s="33">
        <f t="shared" si="59"/>
        <v>8.8048870696941142E-3</v>
      </c>
      <c r="AA645" s="34">
        <f>Z645*X630</f>
        <v>1.082614084556484E-2</v>
      </c>
      <c r="AB645" s="21"/>
      <c r="AC645" s="30" t="s">
        <v>12</v>
      </c>
      <c r="AD645" s="35" t="s">
        <v>14</v>
      </c>
      <c r="AE645" s="31">
        <f>INDEX('Saturation Data'!$I$2:$W$236,MATCH(LEFT($AC$1,2)&amp;$H645&amp;$I645,'Saturation Data'!$B$2:$B$236,0),MATCH(AC629,'Saturation Data'!$I$1:$V$1,0))</f>
        <v>6.8994612364572147E-2</v>
      </c>
      <c r="AF645" s="32">
        <f>INDEX('UEC Data'!$I$2:$W$236,MATCH(LEFT($AC$1,2)&amp;$H645&amp;$I645,'UEC Data'!$B$2:$B$236,0),MATCH(AC629,'UEC Data'!$I$1:$V$1,0))</f>
        <v>0.8143012803716343</v>
      </c>
      <c r="AG645" s="33">
        <f t="shared" si="60"/>
        <v>5.6182401187215687E-2</v>
      </c>
      <c r="AH645" s="34">
        <f>AG645*AE630</f>
        <v>4.628375372385897E-3</v>
      </c>
      <c r="AI645" s="21"/>
    </row>
    <row r="646" spans="1:35" outlineLevel="1" x14ac:dyDescent="0.25">
      <c r="A646" s="30" t="s">
        <v>12</v>
      </c>
      <c r="B646" s="35" t="s">
        <v>8</v>
      </c>
      <c r="C646" s="31">
        <f>INDEX('Saturation Data'!$I$2:$W$236,MATCH(LEFT($A$1,2)&amp;$H646&amp;$I646,'Saturation Data'!$B$2:$B$236,0),MATCH(A629,'Saturation Data'!$I$1:$V$1,0))</f>
        <v>1.7007140994201413E-3</v>
      </c>
      <c r="D646" s="32">
        <f>INDEX('UEC Data'!$I$2:$W$236,MATCH(LEFT($A$1,2)&amp;$H646&amp;$I646,'UEC Data'!$B$2:$B$236,0),MATCH(A629,'UEC Data'!$I$1:$V$1,0))</f>
        <v>0.9714494117360345</v>
      </c>
      <c r="E646" s="33">
        <f t="shared" si="56"/>
        <v>1.6521577114128759E-3</v>
      </c>
      <c r="F646" s="34">
        <f>E646*C630</f>
        <v>6.0451181033582798E-3</v>
      </c>
      <c r="G646" s="21"/>
      <c r="H646" s="30" t="s">
        <v>12</v>
      </c>
      <c r="I646" s="35" t="s">
        <v>8</v>
      </c>
      <c r="J646" s="31">
        <f>INDEX('Saturation Data'!$I$2:$W$236,MATCH(LEFT($H$1,2)&amp;$H646&amp;$I646,'Saturation Data'!$B$2:$B$236,0),MATCH(H629,'Saturation Data'!$I$1:$V$1,0))</f>
        <v>1.4593320318494656E-3</v>
      </c>
      <c r="K646" s="32">
        <f>INDEX('UEC Data'!$I$2:$W$236,MATCH(LEFT($H$1,2)&amp;$H646&amp;$I646,'UEC Data'!$B$2:$B$236,0),MATCH(H629,'UEC Data'!$I$1:$V$1,0))</f>
        <v>0.64664067916041312</v>
      </c>
      <c r="L646" s="33">
        <f t="shared" si="57"/>
        <v>9.4366345619568406E-4</v>
      </c>
      <c r="M646" s="34">
        <f>L646*J630</f>
        <v>1.3138595016687678E-2</v>
      </c>
      <c r="N646" s="21"/>
      <c r="O646" s="30" t="s">
        <v>12</v>
      </c>
      <c r="P646" s="35" t="s">
        <v>8</v>
      </c>
      <c r="Q646" s="31">
        <f>INDEX('Saturation Data'!$I$2:$W$236,MATCH(LEFT($O$1,2)&amp;$H646&amp;$I646,'Saturation Data'!$B$2:$B$236,0),MATCH(O629,'Saturation Data'!$I$1:$V$1,0))</f>
        <v>1.7007140994201413E-3</v>
      </c>
      <c r="R646" s="32">
        <f>INDEX('UEC Data'!$I$2:$W$236,MATCH(LEFT($O$1,2)&amp;$H646&amp;$I646,'UEC Data'!$B$2:$B$236,0),MATCH(O629,'UEC Data'!$I$1:$V$1,0))</f>
        <v>1.0256184486925997</v>
      </c>
      <c r="S646" s="33">
        <f t="shared" si="58"/>
        <v>1.744283756316917E-3</v>
      </c>
      <c r="T646" s="34">
        <f>S646*Q630</f>
        <v>2.1083658149762522E-4</v>
      </c>
      <c r="U646" s="21"/>
      <c r="V646" s="30" t="s">
        <v>12</v>
      </c>
      <c r="W646" s="35" t="s">
        <v>8</v>
      </c>
      <c r="X646" s="31">
        <f>INDEX('Saturation Data'!$I$2:$W$236,MATCH(LEFT($V$1,2)&amp;$H646&amp;$I646,'Saturation Data'!$B$2:$B$236,0),MATCH(V629,'Saturation Data'!$I$1:$V$1,0))</f>
        <v>1.7007140994201413E-3</v>
      </c>
      <c r="Y646" s="32">
        <f>INDEX('UEC Data'!$I$2:$W$236,MATCH(LEFT($V$1,2)&amp;$H646&amp;$I646,'UEC Data'!$B$2:$B$236,0),MATCH(V629,'UEC Data'!$I$1:$V$1,0))</f>
        <v>1.0333467641361818</v>
      </c>
      <c r="Z646" s="33">
        <f t="shared" si="59"/>
        <v>1.7574274113565836E-3</v>
      </c>
      <c r="AA646" s="34">
        <f>Z646*X630</f>
        <v>2.1608632263654653E-3</v>
      </c>
      <c r="AB646" s="21"/>
      <c r="AC646" s="30" t="s">
        <v>12</v>
      </c>
      <c r="AD646" s="35" t="s">
        <v>8</v>
      </c>
      <c r="AE646" s="31">
        <f>INDEX('Saturation Data'!$I$2:$W$236,MATCH(LEFT($AC$1,2)&amp;$H646&amp;$I646,'Saturation Data'!$B$2:$B$236,0),MATCH(AC629,'Saturation Data'!$I$1:$V$1,0))</f>
        <v>2.4789511114138678E-3</v>
      </c>
      <c r="AF646" s="32">
        <f>INDEX('UEC Data'!$I$2:$W$236,MATCH(LEFT($AC$1,2)&amp;$H646&amp;$I646,'UEC Data'!$B$2:$B$236,0),MATCH(AC629,'UEC Data'!$I$1:$V$1,0))</f>
        <v>0.63788334262277802</v>
      </c>
      <c r="AG646" s="33">
        <f t="shared" si="60"/>
        <v>1.5812816211471287E-3</v>
      </c>
      <c r="AH646" s="34">
        <f>AG646*AE630</f>
        <v>1.3026792656539577E-4</v>
      </c>
      <c r="AI646" s="21"/>
    </row>
    <row r="647" spans="1:35" outlineLevel="1" x14ac:dyDescent="0.25">
      <c r="A647" s="30" t="s">
        <v>12</v>
      </c>
      <c r="B647" s="35" t="s">
        <v>10</v>
      </c>
      <c r="C647" s="31">
        <f>INDEX('Saturation Data'!$I$2:$W$236,MATCH(LEFT($A$1,2)&amp;$H647&amp;$I647,'Saturation Data'!$B$2:$B$236,0),MATCH(A629,'Saturation Data'!$I$1:$V$1,0))</f>
        <v>4.0096744641745737E-2</v>
      </c>
      <c r="D647" s="32">
        <f>INDEX('UEC Data'!$I$2:$W$236,MATCH(LEFT($A$1,2)&amp;$H647&amp;$I647,'UEC Data'!$B$2:$B$236,0),MATCH(A629,'UEC Data'!$I$1:$V$1,0))</f>
        <v>1.0793882352622606</v>
      </c>
      <c r="E647" s="33">
        <f t="shared" si="56"/>
        <v>4.3279954438615431E-2</v>
      </c>
      <c r="F647" s="34">
        <f>E647*C630</f>
        <v>0.15835802737358254</v>
      </c>
      <c r="G647" s="21"/>
      <c r="H647" s="30" t="s">
        <v>12</v>
      </c>
      <c r="I647" s="35" t="s">
        <v>10</v>
      </c>
      <c r="J647" s="31">
        <f>INDEX('Saturation Data'!$I$2:$W$236,MATCH(LEFT($H$1,2)&amp;$H647&amp;$I647,'Saturation Data'!$B$2:$B$236,0),MATCH(H629,'Saturation Data'!$I$1:$V$1,0))</f>
        <v>2.2862868498974964E-2</v>
      </c>
      <c r="K647" s="32">
        <f>INDEX('UEC Data'!$I$2:$W$236,MATCH(LEFT($H$1,2)&amp;$H647&amp;$I647,'UEC Data'!$B$2:$B$236,0),MATCH(H629,'UEC Data'!$I$1:$V$1,0))</f>
        <v>0.71848964351157019</v>
      </c>
      <c r="L647" s="33">
        <f t="shared" si="57"/>
        <v>1.642673423748043E-2</v>
      </c>
      <c r="M647" s="34">
        <f>L647*J630</f>
        <v>0.2287088762164152</v>
      </c>
      <c r="N647" s="21"/>
      <c r="O647" s="30" t="s">
        <v>12</v>
      </c>
      <c r="P647" s="35" t="s">
        <v>10</v>
      </c>
      <c r="Q647" s="31">
        <f>INDEX('Saturation Data'!$I$2:$W$236,MATCH(LEFT($O$1,2)&amp;$H647&amp;$I647,'Saturation Data'!$B$2:$B$236,0),MATCH(O629,'Saturation Data'!$I$1:$V$1,0))</f>
        <v>4.0096744641745737E-2</v>
      </c>
      <c r="R647" s="32">
        <f>INDEX('UEC Data'!$I$2:$W$236,MATCH(LEFT($O$1,2)&amp;$H647&amp;$I647,'UEC Data'!$B$2:$B$236,0),MATCH(O629,'UEC Data'!$I$1:$V$1,0))</f>
        <v>1.1395760541028885</v>
      </c>
      <c r="S647" s="33">
        <f t="shared" si="58"/>
        <v>4.5693290041211747E-2</v>
      </c>
      <c r="T647" s="34">
        <f>S647*Q630</f>
        <v>5.5230790487956656E-3</v>
      </c>
      <c r="U647" s="21"/>
      <c r="V647" s="30" t="s">
        <v>12</v>
      </c>
      <c r="W647" s="35" t="s">
        <v>10</v>
      </c>
      <c r="X647" s="31">
        <f>INDEX('Saturation Data'!$I$2:$W$236,MATCH(LEFT($V$1,2)&amp;$H647&amp;$I647,'Saturation Data'!$B$2:$B$236,0),MATCH(V629,'Saturation Data'!$I$1:$V$1,0))</f>
        <v>4.0096744641745737E-2</v>
      </c>
      <c r="Y647" s="32">
        <f>INDEX('UEC Data'!$I$2:$W$236,MATCH(LEFT($V$1,2)&amp;$H647&amp;$I647,'UEC Data'!$B$2:$B$236,0),MATCH(V629,'UEC Data'!$I$1:$V$1,0))</f>
        <v>1.1481630712624242</v>
      </c>
      <c r="Z647" s="33">
        <f t="shared" si="59"/>
        <v>4.6037601475491935E-2</v>
      </c>
      <c r="AA647" s="34">
        <f>Z647*X630</f>
        <v>5.6606013662702702E-2</v>
      </c>
      <c r="AB647" s="21"/>
      <c r="AC647" s="30" t="s">
        <v>12</v>
      </c>
      <c r="AD647" s="35" t="s">
        <v>10</v>
      </c>
      <c r="AE647" s="31">
        <f>INDEX('Saturation Data'!$I$2:$W$236,MATCH(LEFT($AC$1,2)&amp;$H647&amp;$I647,'Saturation Data'!$B$2:$B$236,0),MATCH(AC629,'Saturation Data'!$I$1:$V$1,0))</f>
        <v>3.8836900745483918E-2</v>
      </c>
      <c r="AF647" s="32">
        <f>INDEX('UEC Data'!$I$2:$W$236,MATCH(LEFT($AC$1,2)&amp;$H647&amp;$I647,'UEC Data'!$B$2:$B$236,0),MATCH(AC629,'UEC Data'!$I$1:$V$1,0))</f>
        <v>0.70875926958086433</v>
      </c>
      <c r="AG647" s="33">
        <f t="shared" si="60"/>
        <v>2.7526013405153708E-2</v>
      </c>
      <c r="AH647" s="34">
        <f>AG647*AE630</f>
        <v>2.2676268698420734E-3</v>
      </c>
      <c r="AI647" s="21"/>
    </row>
    <row r="648" spans="1:35" outlineLevel="1" x14ac:dyDescent="0.25">
      <c r="A648" s="30" t="s">
        <v>12</v>
      </c>
      <c r="B648" s="35" t="s">
        <v>11</v>
      </c>
      <c r="C648" s="31">
        <f>INDEX('Saturation Data'!$I$2:$W$236,MATCH(LEFT($A$1,2)&amp;$H648&amp;$I648,'Saturation Data'!$B$2:$B$236,0),MATCH(A629,'Saturation Data'!$I$1:$V$1,0))</f>
        <v>0</v>
      </c>
      <c r="D648" s="32">
        <f>INDEX('UEC Data'!$I$2:$W$236,MATCH(LEFT($A$1,2)&amp;$H648&amp;$I648,'UEC Data'!$B$2:$B$236,0),MATCH(A629,'UEC Data'!$I$1:$V$1,0))</f>
        <v>0.98655289782650069</v>
      </c>
      <c r="E648" s="33">
        <f t="shared" si="56"/>
        <v>0</v>
      </c>
      <c r="F648" s="34">
        <f>E648*C630</f>
        <v>0</v>
      </c>
      <c r="G648" s="21"/>
      <c r="H648" s="30" t="s">
        <v>12</v>
      </c>
      <c r="I648" s="35" t="s">
        <v>11</v>
      </c>
      <c r="J648" s="31">
        <f>INDEX('Saturation Data'!$I$2:$W$236,MATCH(LEFT($H$1,2)&amp;$H648&amp;$I648,'Saturation Data'!$B$2:$B$236,0),MATCH(H629,'Saturation Data'!$I$1:$V$1,0))</f>
        <v>0</v>
      </c>
      <c r="K648" s="32">
        <f>INDEX('UEC Data'!$I$2:$W$236,MATCH(LEFT($H$1,2)&amp;$H648&amp;$I648,'UEC Data'!$B$2:$B$236,0),MATCH(H629,'UEC Data'!$I$1:$V$1,0))</f>
        <v>0.66787697678057745</v>
      </c>
      <c r="L648" s="33">
        <f t="shared" si="57"/>
        <v>0</v>
      </c>
      <c r="M648" s="34">
        <f>L648*J630</f>
        <v>0</v>
      </c>
      <c r="N648" s="21"/>
      <c r="O648" s="30" t="s">
        <v>12</v>
      </c>
      <c r="P648" s="35" t="s">
        <v>11</v>
      </c>
      <c r="Q648" s="31">
        <f>INDEX('Saturation Data'!$I$2:$W$236,MATCH(LEFT($O$1,2)&amp;$H648&amp;$I648,'Saturation Data'!$B$2:$B$236,0),MATCH(O629,'Saturation Data'!$I$1:$V$1,0))</f>
        <v>0</v>
      </c>
      <c r="R648" s="32">
        <f>INDEX('UEC Data'!$I$2:$W$236,MATCH(LEFT($O$1,2)&amp;$H648&amp;$I648,'UEC Data'!$B$2:$B$236,0),MATCH(O629,'UEC Data'!$I$1:$V$1,0))</f>
        <v>1.0730585036528077</v>
      </c>
      <c r="S648" s="33">
        <f t="shared" si="58"/>
        <v>0</v>
      </c>
      <c r="T648" s="34">
        <f>S648*Q630</f>
        <v>0</v>
      </c>
      <c r="U648" s="21"/>
      <c r="V648" s="30" t="s">
        <v>12</v>
      </c>
      <c r="W648" s="35" t="s">
        <v>11</v>
      </c>
      <c r="X648" s="31">
        <f>INDEX('Saturation Data'!$I$2:$W$236,MATCH(LEFT($V$1,2)&amp;$H648&amp;$I648,'Saturation Data'!$B$2:$B$236,0),MATCH(V629,'Saturation Data'!$I$1:$V$1,0))</f>
        <v>0</v>
      </c>
      <c r="Y648" s="32">
        <f>INDEX('UEC Data'!$I$2:$W$236,MATCH(LEFT($V$1,2)&amp;$H648&amp;$I648,'UEC Data'!$B$2:$B$236,0),MATCH(V629,'UEC Data'!$I$1:$V$1,0))</f>
        <v>1.0766609351245617</v>
      </c>
      <c r="Z648" s="33">
        <f t="shared" si="59"/>
        <v>0</v>
      </c>
      <c r="AA648" s="34">
        <f>Z648*X630</f>
        <v>0</v>
      </c>
      <c r="AB648" s="21"/>
      <c r="AC648" s="30" t="s">
        <v>12</v>
      </c>
      <c r="AD648" s="35" t="s">
        <v>11</v>
      </c>
      <c r="AE648" s="31">
        <f>INDEX('Saturation Data'!$I$2:$W$236,MATCH(LEFT($AC$1,2)&amp;$H648&amp;$I648,'Saturation Data'!$B$2:$B$236,0),MATCH(AC629,'Saturation Data'!$I$1:$V$1,0))</f>
        <v>0</v>
      </c>
      <c r="AF648" s="32">
        <f>INDEX('UEC Data'!$I$2:$W$236,MATCH(LEFT($AC$1,2)&amp;$H648&amp;$I648,'UEC Data'!$B$2:$B$236,0),MATCH(AC629,'UEC Data'!$I$1:$V$1,0))</f>
        <v>0.65748473920373474</v>
      </c>
      <c r="AG648" s="33">
        <f t="shared" si="60"/>
        <v>0</v>
      </c>
      <c r="AH648" s="34">
        <f>AG648*AE630</f>
        <v>0</v>
      </c>
      <c r="AI648" s="21"/>
    </row>
    <row r="649" spans="1:35" outlineLevel="1" x14ac:dyDescent="0.25">
      <c r="A649" s="30" t="s">
        <v>15</v>
      </c>
      <c r="B649" s="35" t="s">
        <v>15</v>
      </c>
      <c r="C649" s="31">
        <f>INDEX('Saturation Data'!$I$2:$W$236,MATCH(LEFT($A$1,2)&amp;$H649&amp;$I649,'Saturation Data'!$B$2:$B$236,0),MATCH(A629,'Saturation Data'!$I$1:$V$1,0))</f>
        <v>1</v>
      </c>
      <c r="D649" s="32">
        <f>INDEX('UEC Data'!$I$2:$W$236,MATCH(LEFT($A$1,2)&amp;$H649&amp;$I649,'UEC Data'!$B$2:$B$236,0),MATCH(A629,'UEC Data'!$I$1:$V$1,0))</f>
        <v>1.0593836263691976</v>
      </c>
      <c r="E649" s="33">
        <f t="shared" si="56"/>
        <v>1.0593836263691976</v>
      </c>
      <c r="F649" s="34">
        <f>E649*C630</f>
        <v>3.8762032788559795</v>
      </c>
      <c r="G649" s="21"/>
      <c r="H649" s="30" t="s">
        <v>15</v>
      </c>
      <c r="I649" s="35" t="s">
        <v>15</v>
      </c>
      <c r="J649" s="31">
        <f>INDEX('Saturation Data'!$I$2:$W$236,MATCH(LEFT($H$1,2)&amp;$H649&amp;$I649,'Saturation Data'!$B$2:$B$236,0),MATCH(H629,'Saturation Data'!$I$1:$V$1,0))</f>
        <v>1</v>
      </c>
      <c r="K649" s="32">
        <f>INDEX('UEC Data'!$I$2:$W$236,MATCH(LEFT($H$1,2)&amp;$H649&amp;$I649,'UEC Data'!$B$2:$B$236,0),MATCH(H629,'UEC Data'!$I$1:$V$1,0))</f>
        <v>1.428178613121637</v>
      </c>
      <c r="L649" s="33">
        <f t="shared" si="57"/>
        <v>1.428178613121637</v>
      </c>
      <c r="M649" s="34">
        <f>L649*J630</f>
        <v>19.884483484129731</v>
      </c>
      <c r="N649" s="21"/>
      <c r="O649" s="30" t="s">
        <v>15</v>
      </c>
      <c r="P649" s="35" t="s">
        <v>15</v>
      </c>
      <c r="Q649" s="31">
        <f>INDEX('Saturation Data'!$I$2:$W$236,MATCH(LEFT($O$1,2)&amp;$H649&amp;$I649,'Saturation Data'!$B$2:$B$236,0),MATCH(O629,'Saturation Data'!$I$1:$V$1,0))</f>
        <v>1</v>
      </c>
      <c r="R649" s="32">
        <f>INDEX('UEC Data'!$I$2:$W$236,MATCH(LEFT($O$1,2)&amp;$H649&amp;$I649,'UEC Data'!$B$2:$B$236,0),MATCH(O629,'UEC Data'!$I$1:$V$1,0))</f>
        <v>1.179752294952997</v>
      </c>
      <c r="S649" s="33">
        <f t="shared" si="58"/>
        <v>1.179752294952997</v>
      </c>
      <c r="T649" s="34">
        <f>S649*Q630</f>
        <v>0.14260004427666961</v>
      </c>
      <c r="U649" s="21"/>
      <c r="V649" s="30" t="s">
        <v>15</v>
      </c>
      <c r="W649" s="35" t="s">
        <v>15</v>
      </c>
      <c r="X649" s="31">
        <f>INDEX('Saturation Data'!$I$2:$W$236,MATCH(LEFT($V$1,2)&amp;$H649&amp;$I649,'Saturation Data'!$B$2:$B$236,0),MATCH(V629,'Saturation Data'!$I$1:$V$1,0))</f>
        <v>1</v>
      </c>
      <c r="Y649" s="32">
        <f>INDEX('UEC Data'!$I$2:$W$236,MATCH(LEFT($V$1,2)&amp;$H649&amp;$I649,'UEC Data'!$B$2:$B$236,0),MATCH(V629,'UEC Data'!$I$1:$V$1,0))</f>
        <v>1.1797522949529968</v>
      </c>
      <c r="Z649" s="33">
        <f t="shared" si="59"/>
        <v>1.1797522949529968</v>
      </c>
      <c r="AA649" s="34">
        <f>Z649*X630</f>
        <v>1.4505767543573058</v>
      </c>
      <c r="AB649" s="21"/>
      <c r="AC649" s="30" t="s">
        <v>15</v>
      </c>
      <c r="AD649" s="35" t="s">
        <v>15</v>
      </c>
      <c r="AE649" s="31">
        <f>INDEX('Saturation Data'!$I$2:$W$236,MATCH(LEFT($AC$1,2)&amp;$H649&amp;$I649,'Saturation Data'!$B$2:$B$236,0),MATCH(AC629,'Saturation Data'!$I$1:$V$1,0))</f>
        <v>1</v>
      </c>
      <c r="AF649" s="32">
        <f>INDEX('UEC Data'!$I$2:$W$236,MATCH(LEFT($AC$1,2)&amp;$H649&amp;$I649,'UEC Data'!$B$2:$B$236,0),MATCH(AC629,'UEC Data'!$I$1:$V$1,0))</f>
        <v>1.539277215847791</v>
      </c>
      <c r="AG649" s="33">
        <f t="shared" si="60"/>
        <v>1.539277215847791</v>
      </c>
      <c r="AH649" s="34">
        <f>AG649*AE630</f>
        <v>0.12680755194788282</v>
      </c>
      <c r="AI649" s="21"/>
    </row>
    <row r="650" spans="1:35" outlineLevel="1" x14ac:dyDescent="0.25">
      <c r="A650" s="30" t="s">
        <v>16</v>
      </c>
      <c r="B650" s="35" t="s">
        <v>17</v>
      </c>
      <c r="C650" s="31">
        <f>INDEX('Saturation Data'!$I$2:$W$236,MATCH(LEFT($A$1,2)&amp;$H650&amp;$I650,'Saturation Data'!$B$2:$B$236,0),MATCH(A629,'Saturation Data'!$I$1:$V$1,0))</f>
        <v>0.54115203265503886</v>
      </c>
      <c r="D650" s="32">
        <f>INDEX('UEC Data'!$I$2:$W$236,MATCH(LEFT($A$1,2)&amp;$H650&amp;$I650,'UEC Data'!$B$2:$B$236,0),MATCH(A629,'UEC Data'!$I$1:$V$1,0))</f>
        <v>0.388235</v>
      </c>
      <c r="E650" s="33">
        <f t="shared" si="56"/>
        <v>0.21009415939782902</v>
      </c>
      <c r="F650" s="34">
        <f>E650*C630</f>
        <v>0.76871838421499883</v>
      </c>
      <c r="G650" s="21"/>
      <c r="H650" s="30" t="s">
        <v>16</v>
      </c>
      <c r="I650" s="35" t="s">
        <v>17</v>
      </c>
      <c r="J650" s="31">
        <f>INDEX('Saturation Data'!$I$2:$W$236,MATCH(LEFT($H$1,2)&amp;$H650&amp;$I650,'Saturation Data'!$B$2:$B$236,0),MATCH(H629,'Saturation Data'!$I$1:$V$1,0))</f>
        <v>0.62868935033338247</v>
      </c>
      <c r="K650" s="32">
        <f>INDEX('UEC Data'!$I$2:$W$236,MATCH(LEFT($H$1,2)&amp;$H650&amp;$I650,'UEC Data'!$B$2:$B$236,0),MATCH(H629,'UEC Data'!$I$1:$V$1,0))</f>
        <v>0.41820099999999999</v>
      </c>
      <c r="L650" s="33">
        <f t="shared" si="57"/>
        <v>0.26291851499877089</v>
      </c>
      <c r="M650" s="34">
        <f>L650*J630</f>
        <v>3.6606057681664148</v>
      </c>
      <c r="N650" s="21"/>
      <c r="O650" s="30" t="s">
        <v>16</v>
      </c>
      <c r="P650" s="35" t="s">
        <v>17</v>
      </c>
      <c r="Q650" s="31">
        <f>INDEX('Saturation Data'!$I$2:$W$236,MATCH(LEFT($O$1,2)&amp;$H650&amp;$I650,'Saturation Data'!$B$2:$B$236,0),MATCH(O629,'Saturation Data'!$I$1:$V$1,0))</f>
        <v>0.54115203265503886</v>
      </c>
      <c r="R650" s="32">
        <f>INDEX('UEC Data'!$I$2:$W$236,MATCH(LEFT($O$1,2)&amp;$H650&amp;$I650,'UEC Data'!$B$2:$B$236,0),MATCH(O629,'UEC Data'!$I$1:$V$1,0))</f>
        <v>0.388235</v>
      </c>
      <c r="S650" s="33">
        <f t="shared" si="58"/>
        <v>0.21009415939782902</v>
      </c>
      <c r="T650" s="34">
        <f>S650*Q630</f>
        <v>2.5394683748925218E-2</v>
      </c>
      <c r="U650" s="21"/>
      <c r="V650" s="30" t="s">
        <v>16</v>
      </c>
      <c r="W650" s="35" t="s">
        <v>17</v>
      </c>
      <c r="X650" s="31">
        <f>INDEX('Saturation Data'!$I$2:$W$236,MATCH(LEFT($V$1,2)&amp;$H650&amp;$I650,'Saturation Data'!$B$2:$B$236,0),MATCH(V629,'Saturation Data'!$I$1:$V$1,0))</f>
        <v>0.54115203265503886</v>
      </c>
      <c r="Y650" s="32">
        <f>INDEX('UEC Data'!$I$2:$W$236,MATCH(LEFT($V$1,2)&amp;$H650&amp;$I650,'UEC Data'!$B$2:$B$236,0),MATCH(V629,'UEC Data'!$I$1:$V$1,0))</f>
        <v>0.388235</v>
      </c>
      <c r="Z650" s="33">
        <f t="shared" si="59"/>
        <v>0.21009415939782902</v>
      </c>
      <c r="AA650" s="34">
        <f>Z650*X630</f>
        <v>0.25832346769104719</v>
      </c>
      <c r="AB650" s="21"/>
      <c r="AC650" s="30" t="s">
        <v>16</v>
      </c>
      <c r="AD650" s="35" t="s">
        <v>17</v>
      </c>
      <c r="AE650" s="31">
        <f>INDEX('Saturation Data'!$I$2:$W$236,MATCH(LEFT($AC$1,2)&amp;$H650&amp;$I650,'Saturation Data'!$B$2:$B$236,0),MATCH(AC629,'Saturation Data'!$I$1:$V$1,0))</f>
        <v>0.72148189913109417</v>
      </c>
      <c r="AF650" s="32">
        <f>INDEX('UEC Data'!$I$2:$W$236,MATCH(LEFT($AC$1,2)&amp;$H650&amp;$I650,'UEC Data'!$B$2:$B$236,0),MATCH(AC629,'UEC Data'!$I$1:$V$1,0))</f>
        <v>0.41820099999999999</v>
      </c>
      <c r="AG650" s="33">
        <f t="shared" si="60"/>
        <v>0.30172445169852269</v>
      </c>
      <c r="AH650" s="34">
        <f>AG650*AE630</f>
        <v>2.4856431764718752E-2</v>
      </c>
      <c r="AI650" s="21"/>
    </row>
    <row r="651" spans="1:35" outlineLevel="1" x14ac:dyDescent="0.25">
      <c r="A651" s="30" t="s">
        <v>18</v>
      </c>
      <c r="B651" s="35" t="s">
        <v>19</v>
      </c>
      <c r="C651" s="31">
        <f>INDEX('Saturation Data'!$I$2:$W$236,MATCH(LEFT($A$1,2)&amp;$H651&amp;$I651,'Saturation Data'!$B$2:$B$236,0),MATCH(A629,'Saturation Data'!$I$1:$V$1,0))</f>
        <v>1</v>
      </c>
      <c r="D651" s="32">
        <f>INDEX('UEC Data'!$I$2:$W$236,MATCH(LEFT($A$1,2)&amp;$H651&amp;$I651,'UEC Data'!$B$2:$B$236,0),MATCH(A629,'UEC Data'!$I$1:$V$1,0))</f>
        <v>0.13383265101065525</v>
      </c>
      <c r="E651" s="33">
        <f t="shared" si="56"/>
        <v>0.13383265101065525</v>
      </c>
      <c r="F651" s="34">
        <f>E651*C630</f>
        <v>0.489683385463898</v>
      </c>
      <c r="G651" s="21"/>
      <c r="H651" s="30" t="s">
        <v>18</v>
      </c>
      <c r="I651" s="35" t="s">
        <v>19</v>
      </c>
      <c r="J651" s="31">
        <f>INDEX('Saturation Data'!$I$2:$W$236,MATCH(LEFT($H$1,2)&amp;$H651&amp;$I651,'Saturation Data'!$B$2:$B$236,0),MATCH(H629,'Saturation Data'!$I$1:$V$1,0))</f>
        <v>1</v>
      </c>
      <c r="K651" s="32">
        <f>INDEX('UEC Data'!$I$2:$W$236,MATCH(LEFT($H$1,2)&amp;$H651&amp;$I651,'UEC Data'!$B$2:$B$236,0),MATCH(H629,'UEC Data'!$I$1:$V$1,0))</f>
        <v>0.11595961418639887</v>
      </c>
      <c r="L651" s="33">
        <f t="shared" si="57"/>
        <v>0.11595961418639887</v>
      </c>
      <c r="M651" s="34">
        <f>L651*J630</f>
        <v>1.6145018640740008</v>
      </c>
      <c r="N651" s="21"/>
      <c r="O651" s="30" t="s">
        <v>18</v>
      </c>
      <c r="P651" s="35" t="s">
        <v>19</v>
      </c>
      <c r="Q651" s="31">
        <f>INDEX('Saturation Data'!$I$2:$W$236,MATCH(LEFT($O$1,2)&amp;$H651&amp;$I651,'Saturation Data'!$B$2:$B$236,0),MATCH(O629,'Saturation Data'!$I$1:$V$1,0))</f>
        <v>1</v>
      </c>
      <c r="R651" s="32">
        <f>INDEX('UEC Data'!$I$2:$W$236,MATCH(LEFT($O$1,2)&amp;$H651&amp;$I651,'UEC Data'!$B$2:$B$236,0),MATCH(O629,'UEC Data'!$I$1:$V$1,0))</f>
        <v>0.14723742862884756</v>
      </c>
      <c r="S651" s="33">
        <f t="shared" si="58"/>
        <v>0.14723742862884756</v>
      </c>
      <c r="T651" s="34">
        <f>S651*Q630</f>
        <v>1.7797010382160906E-2</v>
      </c>
      <c r="U651" s="21"/>
      <c r="V651" s="30" t="s">
        <v>18</v>
      </c>
      <c r="W651" s="35" t="s">
        <v>19</v>
      </c>
      <c r="X651" s="31">
        <f>INDEX('Saturation Data'!$I$2:$W$236,MATCH(LEFT($V$1,2)&amp;$H651&amp;$I651,'Saturation Data'!$B$2:$B$236,0),MATCH(V629,'Saturation Data'!$I$1:$V$1,0))</f>
        <v>1</v>
      </c>
      <c r="Y651" s="32">
        <f>INDEX('UEC Data'!$I$2:$W$236,MATCH(LEFT($V$1,2)&amp;$H651&amp;$I651,'UEC Data'!$B$2:$B$236,0),MATCH(V629,'UEC Data'!$I$1:$V$1,0))</f>
        <v>0.13383265101065525</v>
      </c>
      <c r="Z651" s="33">
        <f t="shared" si="59"/>
        <v>0.13383265101065525</v>
      </c>
      <c r="AA651" s="34">
        <f>Z651*X630</f>
        <v>0.16455533365824468</v>
      </c>
      <c r="AB651" s="21"/>
      <c r="AC651" s="30" t="s">
        <v>18</v>
      </c>
      <c r="AD651" s="35" t="s">
        <v>19</v>
      </c>
      <c r="AE651" s="31">
        <f>INDEX('Saturation Data'!$I$2:$W$236,MATCH(LEFT($AC$1,2)&amp;$H651&amp;$I651,'Saturation Data'!$B$2:$B$236,0),MATCH(AC629,'Saturation Data'!$I$1:$V$1,0))</f>
        <v>1</v>
      </c>
      <c r="AF651" s="32">
        <f>INDEX('UEC Data'!$I$2:$W$236,MATCH(LEFT($AC$1,2)&amp;$H651&amp;$I651,'UEC Data'!$B$2:$B$236,0),MATCH(AC629,'UEC Data'!$I$1:$V$1,0))</f>
        <v>0.11595961418639887</v>
      </c>
      <c r="AG651" s="33">
        <f t="shared" si="60"/>
        <v>0.11595961418639887</v>
      </c>
      <c r="AH651" s="34">
        <f>AG651*AE630</f>
        <v>9.5528957671860062E-3</v>
      </c>
      <c r="AI651" s="21"/>
    </row>
    <row r="652" spans="1:35" outlineLevel="1" x14ac:dyDescent="0.25">
      <c r="A652" s="30" t="s">
        <v>18</v>
      </c>
      <c r="B652" s="35" t="s">
        <v>20</v>
      </c>
      <c r="C652" s="31">
        <f>INDEX('Saturation Data'!$I$2:$W$236,MATCH(LEFT($A$1,2)&amp;$H652&amp;$I652,'Saturation Data'!$B$2:$B$236,0),MATCH(A629,'Saturation Data'!$I$1:$V$1,0))</f>
        <v>1</v>
      </c>
      <c r="D652" s="32">
        <f>INDEX('UEC Data'!$I$2:$W$236,MATCH(LEFT($A$1,2)&amp;$H652&amp;$I652,'UEC Data'!$B$2:$B$236,0),MATCH(A629,'UEC Data'!$I$1:$V$1,0))</f>
        <v>5.4109805204075447E-5</v>
      </c>
      <c r="E652" s="33">
        <f t="shared" si="56"/>
        <v>5.4109805204075447E-5</v>
      </c>
      <c r="F652" s="34">
        <f>E652*C630</f>
        <v>1.9798361908719976E-4</v>
      </c>
      <c r="G652" s="21"/>
      <c r="H652" s="30" t="s">
        <v>18</v>
      </c>
      <c r="I652" s="35" t="s">
        <v>20</v>
      </c>
      <c r="J652" s="31">
        <f>INDEX('Saturation Data'!$I$2:$W$236,MATCH(LEFT($H$1,2)&amp;$H652&amp;$I652,'Saturation Data'!$B$2:$B$236,0),MATCH(H629,'Saturation Data'!$I$1:$V$1,0))</f>
        <v>1</v>
      </c>
      <c r="K652" s="32">
        <f>INDEX('UEC Data'!$I$2:$W$236,MATCH(LEFT($H$1,2)&amp;$H652&amp;$I652,'UEC Data'!$B$2:$B$236,0),MATCH(H629,'UEC Data'!$I$1:$V$1,0))</f>
        <v>4.6883567558310033E-5</v>
      </c>
      <c r="L652" s="33">
        <f t="shared" si="57"/>
        <v>4.6883567558310033E-5</v>
      </c>
      <c r="M652" s="34">
        <f>L652*J630</f>
        <v>6.5275835685049341E-4</v>
      </c>
      <c r="N652" s="21"/>
      <c r="O652" s="30" t="s">
        <v>18</v>
      </c>
      <c r="P652" s="35" t="s">
        <v>20</v>
      </c>
      <c r="Q652" s="31">
        <f>INDEX('Saturation Data'!$I$2:$W$236,MATCH(LEFT($O$1,2)&amp;$H652&amp;$I652,'Saturation Data'!$B$2:$B$236,0),MATCH(O629,'Saturation Data'!$I$1:$V$1,0))</f>
        <v>1</v>
      </c>
      <c r="R652" s="32">
        <f>INDEX('UEC Data'!$I$2:$W$236,MATCH(LEFT($O$1,2)&amp;$H652&amp;$I652,'UEC Data'!$B$2:$B$236,0),MATCH(O629,'UEC Data'!$I$1:$V$1,0))</f>
        <v>5.9529483438399486E-5</v>
      </c>
      <c r="S652" s="33">
        <f t="shared" si="58"/>
        <v>5.9529483438399486E-5</v>
      </c>
      <c r="T652" s="34">
        <f>S652*Q630</f>
        <v>7.195499436957016E-6</v>
      </c>
      <c r="U652" s="21"/>
      <c r="V652" s="30" t="s">
        <v>18</v>
      </c>
      <c r="W652" s="35" t="s">
        <v>20</v>
      </c>
      <c r="X652" s="31">
        <f>INDEX('Saturation Data'!$I$2:$W$236,MATCH(LEFT($V$1,2)&amp;$H652&amp;$I652,'Saturation Data'!$B$2:$B$236,0),MATCH(V629,'Saturation Data'!$I$1:$V$1,0))</f>
        <v>1</v>
      </c>
      <c r="Y652" s="32">
        <f>INDEX('UEC Data'!$I$2:$W$236,MATCH(LEFT($V$1,2)&amp;$H652&amp;$I652,'UEC Data'!$B$2:$B$236,0),MATCH(V629,'UEC Data'!$I$1:$V$1,0))</f>
        <v>5.4109805204075447E-5</v>
      </c>
      <c r="Z652" s="33">
        <f t="shared" si="59"/>
        <v>5.4109805204075447E-5</v>
      </c>
      <c r="AA652" s="34">
        <f>Z652*X630</f>
        <v>6.6531276054827249E-5</v>
      </c>
      <c r="AB652" s="21"/>
      <c r="AC652" s="30" t="s">
        <v>18</v>
      </c>
      <c r="AD652" s="35" t="s">
        <v>20</v>
      </c>
      <c r="AE652" s="31">
        <f>INDEX('Saturation Data'!$I$2:$W$236,MATCH(LEFT($AC$1,2)&amp;$H652&amp;$I652,'Saturation Data'!$B$2:$B$236,0),MATCH(AC629,'Saturation Data'!$I$1:$V$1,0))</f>
        <v>1</v>
      </c>
      <c r="AF652" s="32">
        <f>INDEX('UEC Data'!$I$2:$W$236,MATCH(LEFT($AC$1,2)&amp;$H652&amp;$I652,'UEC Data'!$B$2:$B$236,0),MATCH(AC629,'UEC Data'!$I$1:$V$1,0))</f>
        <v>4.6883567558310033E-5</v>
      </c>
      <c r="AG652" s="33">
        <f t="shared" si="60"/>
        <v>4.6883567558310033E-5</v>
      </c>
      <c r="AH652" s="34">
        <f>AG652*AE630</f>
        <v>3.8623260108336155E-6</v>
      </c>
      <c r="AI652" s="21"/>
    </row>
    <row r="653" spans="1:35" outlineLevel="1" x14ac:dyDescent="0.25">
      <c r="A653" s="30" t="s">
        <v>18</v>
      </c>
      <c r="B653" s="35" t="s">
        <v>21</v>
      </c>
      <c r="C653" s="31">
        <f>INDEX('Saturation Data'!$I$2:$W$236,MATCH(LEFT($A$1,2)&amp;$H653&amp;$I653,'Saturation Data'!$B$2:$B$236,0),MATCH(A629,'Saturation Data'!$I$1:$V$1,0))</f>
        <v>1</v>
      </c>
      <c r="D653" s="32">
        <f>INDEX('UEC Data'!$I$2:$W$236,MATCH(LEFT($A$1,2)&amp;$H653&amp;$I653,'UEC Data'!$B$2:$B$236,0),MATCH(A629,'UEC Data'!$I$1:$V$1,0))</f>
        <v>0.43162666098987551</v>
      </c>
      <c r="E653" s="33">
        <f t="shared" si="56"/>
        <v>0.43162666098987551</v>
      </c>
      <c r="F653" s="34">
        <f>E653*C630</f>
        <v>1.5792887835209415</v>
      </c>
      <c r="G653" s="21"/>
      <c r="H653" s="30" t="s">
        <v>18</v>
      </c>
      <c r="I653" s="35" t="s">
        <v>21</v>
      </c>
      <c r="J653" s="31">
        <f>INDEX('Saturation Data'!$I$2:$W$236,MATCH(LEFT($H$1,2)&amp;$H653&amp;$I653,'Saturation Data'!$B$2:$B$236,0),MATCH(H629,'Saturation Data'!$I$1:$V$1,0))</f>
        <v>1</v>
      </c>
      <c r="K653" s="32">
        <f>INDEX('UEC Data'!$I$2:$W$236,MATCH(LEFT($H$1,2)&amp;$H653&amp;$I653,'UEC Data'!$B$2:$B$236,0),MATCH(H629,'UEC Data'!$I$1:$V$1,0))</f>
        <v>0.37398393219427939</v>
      </c>
      <c r="L653" s="33">
        <f t="shared" si="57"/>
        <v>0.37398393219427939</v>
      </c>
      <c r="M653" s="34">
        <f>L653*J630</f>
        <v>5.2069658897865612</v>
      </c>
      <c r="N653" s="21"/>
      <c r="O653" s="30" t="s">
        <v>18</v>
      </c>
      <c r="P653" s="35" t="s">
        <v>21</v>
      </c>
      <c r="Q653" s="31">
        <f>INDEX('Saturation Data'!$I$2:$W$236,MATCH(LEFT($O$1,2)&amp;$H653&amp;$I653,'Saturation Data'!$B$2:$B$236,0),MATCH(O629,'Saturation Data'!$I$1:$V$1,0))</f>
        <v>1</v>
      </c>
      <c r="R653" s="32">
        <f>INDEX('UEC Data'!$I$2:$W$236,MATCH(LEFT($O$1,2)&amp;$H653&amp;$I653,'UEC Data'!$B$2:$B$236,0),MATCH(O629,'UEC Data'!$I$1:$V$1,0))</f>
        <v>0.47485870758657273</v>
      </c>
      <c r="S653" s="33">
        <f t="shared" si="58"/>
        <v>0.47485870758657273</v>
      </c>
      <c r="T653" s="34">
        <f>S653*Q630</f>
        <v>5.7397534225356379E-2</v>
      </c>
      <c r="U653" s="21"/>
      <c r="V653" s="30" t="s">
        <v>18</v>
      </c>
      <c r="W653" s="35" t="s">
        <v>21</v>
      </c>
      <c r="X653" s="31">
        <f>INDEX('Saturation Data'!$I$2:$W$236,MATCH(LEFT($V$1,2)&amp;$H653&amp;$I653,'Saturation Data'!$B$2:$B$236,0),MATCH(V629,'Saturation Data'!$I$1:$V$1,0))</f>
        <v>1</v>
      </c>
      <c r="Y653" s="32">
        <f>INDEX('UEC Data'!$I$2:$W$236,MATCH(LEFT($V$1,2)&amp;$H653&amp;$I653,'UEC Data'!$B$2:$B$236,0),MATCH(V629,'UEC Data'!$I$1:$V$1,0))</f>
        <v>0.43162666098987551</v>
      </c>
      <c r="Z653" s="33">
        <f t="shared" si="59"/>
        <v>0.43162666098987551</v>
      </c>
      <c r="AA653" s="34">
        <f>Z653*X630</f>
        <v>0.53071106847706528</v>
      </c>
      <c r="AB653" s="21"/>
      <c r="AC653" s="30" t="s">
        <v>18</v>
      </c>
      <c r="AD653" s="35" t="s">
        <v>21</v>
      </c>
      <c r="AE653" s="31">
        <f>INDEX('Saturation Data'!$I$2:$W$236,MATCH(LEFT($AC$1,2)&amp;$H653&amp;$I653,'Saturation Data'!$B$2:$B$236,0),MATCH(AC629,'Saturation Data'!$I$1:$V$1,0))</f>
        <v>1</v>
      </c>
      <c r="AF653" s="32">
        <f>INDEX('UEC Data'!$I$2:$W$236,MATCH(LEFT($AC$1,2)&amp;$H653&amp;$I653,'UEC Data'!$B$2:$B$236,0),MATCH(AC629,'UEC Data'!$I$1:$V$1,0))</f>
        <v>0.37398393219427939</v>
      </c>
      <c r="AG653" s="33">
        <f t="shared" si="60"/>
        <v>0.37398393219427939</v>
      </c>
      <c r="AH653" s="34">
        <f>AG653*AE630</f>
        <v>3.0809256722012714E-2</v>
      </c>
      <c r="AI653" s="21"/>
    </row>
    <row r="654" spans="1:35" outlineLevel="1" x14ac:dyDescent="0.25">
      <c r="A654" s="30" t="s">
        <v>18</v>
      </c>
      <c r="B654" s="35" t="s">
        <v>22</v>
      </c>
      <c r="C654" s="31">
        <f>INDEX('Saturation Data'!$I$2:$W$236,MATCH(LEFT($A$1,2)&amp;$H654&amp;$I654,'Saturation Data'!$B$2:$B$236,0),MATCH(A629,'Saturation Data'!$I$1:$V$1,0))</f>
        <v>1</v>
      </c>
      <c r="D654" s="32">
        <f>INDEX('UEC Data'!$I$2:$W$236,MATCH(LEFT($A$1,2)&amp;$H654&amp;$I654,'UEC Data'!$B$2:$B$236,0),MATCH(A629,'UEC Data'!$I$1:$V$1,0))</f>
        <v>0.79912098827161593</v>
      </c>
      <c r="E654" s="33">
        <f t="shared" si="56"/>
        <v>0.79912098827161593</v>
      </c>
      <c r="F654" s="34">
        <f>E654*C630</f>
        <v>2.9239222863555598</v>
      </c>
      <c r="G654" s="21"/>
      <c r="H654" s="30" t="s">
        <v>18</v>
      </c>
      <c r="I654" s="35" t="s">
        <v>22</v>
      </c>
      <c r="J654" s="31">
        <f>INDEX('Saturation Data'!$I$2:$W$236,MATCH(LEFT($H$1,2)&amp;$H654&amp;$I654,'Saturation Data'!$B$2:$B$236,0),MATCH(H629,'Saturation Data'!$I$1:$V$1,0))</f>
        <v>1</v>
      </c>
      <c r="K654" s="32">
        <f>INDEX('UEC Data'!$I$2:$W$236,MATCH(LEFT($H$1,2)&amp;$H654&amp;$I654,'UEC Data'!$B$2:$B$236,0),MATCH(H629,'UEC Data'!$I$1:$V$1,0))</f>
        <v>0.6924002535140148</v>
      </c>
      <c r="L654" s="33">
        <f t="shared" si="57"/>
        <v>0.6924002535140148</v>
      </c>
      <c r="M654" s="34">
        <f>L654*J630</f>
        <v>9.6402657755203709</v>
      </c>
      <c r="N654" s="21"/>
      <c r="O654" s="30" t="s">
        <v>18</v>
      </c>
      <c r="P654" s="35" t="s">
        <v>22</v>
      </c>
      <c r="Q654" s="31">
        <f>INDEX('Saturation Data'!$I$2:$W$236,MATCH(LEFT($O$1,2)&amp;$H654&amp;$I654,'Saturation Data'!$B$2:$B$236,0),MATCH(O629,'Saturation Data'!$I$1:$V$1,0))</f>
        <v>1</v>
      </c>
      <c r="R654" s="32">
        <f>INDEX('UEC Data'!$I$2:$W$236,MATCH(LEFT($O$1,2)&amp;$H654&amp;$I654,'UEC Data'!$B$2:$B$236,0),MATCH(O629,'UEC Data'!$I$1:$V$1,0))</f>
        <v>0.87916153933981689</v>
      </c>
      <c r="S654" s="33">
        <f t="shared" si="58"/>
        <v>0.87916153933981689</v>
      </c>
      <c r="T654" s="34">
        <f>S654*Q630</f>
        <v>0.10626677733328568</v>
      </c>
      <c r="U654" s="21"/>
      <c r="V654" s="30" t="s">
        <v>18</v>
      </c>
      <c r="W654" s="35" t="s">
        <v>22</v>
      </c>
      <c r="X654" s="31">
        <f>INDEX('Saturation Data'!$I$2:$W$236,MATCH(LEFT($V$1,2)&amp;$H654&amp;$I654,'Saturation Data'!$B$2:$B$236,0),MATCH(V629,'Saturation Data'!$I$1:$V$1,0))</f>
        <v>1</v>
      </c>
      <c r="Y654" s="32">
        <f>INDEX('UEC Data'!$I$2:$W$236,MATCH(LEFT($V$1,2)&amp;$H654&amp;$I654,'UEC Data'!$B$2:$B$236,0),MATCH(V629,'UEC Data'!$I$1:$V$1,0))</f>
        <v>0.79912098827161593</v>
      </c>
      <c r="Z654" s="33">
        <f t="shared" si="59"/>
        <v>0.79912098827161593</v>
      </c>
      <c r="AA654" s="34">
        <f>Z654*X630</f>
        <v>0.98256755631234194</v>
      </c>
      <c r="AB654" s="21"/>
      <c r="AC654" s="30" t="s">
        <v>18</v>
      </c>
      <c r="AD654" s="35" t="s">
        <v>22</v>
      </c>
      <c r="AE654" s="31">
        <f>INDEX('Saturation Data'!$I$2:$W$236,MATCH(LEFT($AC$1,2)&amp;$H654&amp;$I654,'Saturation Data'!$B$2:$B$236,0),MATCH(AC629,'Saturation Data'!$I$1:$V$1,0))</f>
        <v>1</v>
      </c>
      <c r="AF654" s="32">
        <f>INDEX('UEC Data'!$I$2:$W$236,MATCH(LEFT($AC$1,2)&amp;$H654&amp;$I654,'UEC Data'!$B$2:$B$236,0),MATCH(AC629,'UEC Data'!$I$1:$V$1,0))</f>
        <v>0.6924002535140148</v>
      </c>
      <c r="AG654" s="33">
        <f t="shared" si="60"/>
        <v>0.6924002535140148</v>
      </c>
      <c r="AH654" s="34">
        <f>AG654*AE630</f>
        <v>5.7040785254426699E-2</v>
      </c>
      <c r="AI654" s="21"/>
    </row>
    <row r="655" spans="1:35" outlineLevel="1" x14ac:dyDescent="0.25">
      <c r="A655" s="30" t="s">
        <v>23</v>
      </c>
      <c r="B655" s="35" t="s">
        <v>19</v>
      </c>
      <c r="C655" s="31">
        <f>INDEX('Saturation Data'!$I$2:$W$236,MATCH(LEFT($A$1,2)&amp;$H655&amp;$I655,'Saturation Data'!$B$2:$B$236,0),MATCH(A629,'Saturation Data'!$I$1:$V$1,0))</f>
        <v>1</v>
      </c>
      <c r="D655" s="32">
        <f>INDEX('UEC Data'!$I$2:$W$236,MATCH(LEFT($A$1,2)&amp;$H655&amp;$I655,'UEC Data'!$B$2:$B$236,0),MATCH(A629,'UEC Data'!$I$1:$V$1,0))</f>
        <v>0.39623219665305487</v>
      </c>
      <c r="E655" s="33">
        <f t="shared" si="56"/>
        <v>0.39623219665305487</v>
      </c>
      <c r="F655" s="34">
        <f>E655*C630</f>
        <v>1.4497831584567289</v>
      </c>
      <c r="G655" s="21"/>
      <c r="H655" s="30" t="s">
        <v>23</v>
      </c>
      <c r="I655" s="35" t="s">
        <v>19</v>
      </c>
      <c r="J655" s="31">
        <f>INDEX('Saturation Data'!$I$2:$W$236,MATCH(LEFT($H$1,2)&amp;$H655&amp;$I655,'Saturation Data'!$B$2:$B$236,0),MATCH(H629,'Saturation Data'!$I$1:$V$1,0))</f>
        <v>1</v>
      </c>
      <c r="K655" s="32">
        <f>INDEX('UEC Data'!$I$2:$W$236,MATCH(LEFT($H$1,2)&amp;$H655&amp;$I655,'UEC Data'!$B$2:$B$236,0),MATCH(H629,'UEC Data'!$I$1:$V$1,0))</f>
        <v>0.34331631560118642</v>
      </c>
      <c r="L655" s="33">
        <f t="shared" si="57"/>
        <v>0.34331631560118642</v>
      </c>
      <c r="M655" s="34">
        <f>L655*J630</f>
        <v>4.7799816806405566</v>
      </c>
      <c r="N655" s="21"/>
      <c r="O655" s="30" t="s">
        <v>23</v>
      </c>
      <c r="P655" s="35" t="s">
        <v>19</v>
      </c>
      <c r="Q655" s="31">
        <f>INDEX('Saturation Data'!$I$2:$W$236,MATCH(LEFT($O$1,2)&amp;$H655&amp;$I655,'Saturation Data'!$B$2:$B$236,0),MATCH(O629,'Saturation Data'!$I$1:$V$1,0))</f>
        <v>1</v>
      </c>
      <c r="R655" s="32">
        <f>INDEX('UEC Data'!$I$2:$W$236,MATCH(LEFT($O$1,2)&amp;$H655&amp;$I655,'UEC Data'!$B$2:$B$236,0),MATCH(O629,'UEC Data'!$I$1:$V$1,0))</f>
        <v>0.43591910744195606</v>
      </c>
      <c r="S655" s="33">
        <f t="shared" si="58"/>
        <v>0.43591910744195606</v>
      </c>
      <c r="T655" s="34">
        <f>S655*Q630</f>
        <v>5.2690793048845781E-2</v>
      </c>
      <c r="U655" s="21"/>
      <c r="V655" s="30" t="s">
        <v>23</v>
      </c>
      <c r="W655" s="35" t="s">
        <v>19</v>
      </c>
      <c r="X655" s="31">
        <f>INDEX('Saturation Data'!$I$2:$W$236,MATCH(LEFT($V$1,2)&amp;$H655&amp;$I655,'Saturation Data'!$B$2:$B$236,0),MATCH(V629,'Saturation Data'!$I$1:$V$1,0))</f>
        <v>1</v>
      </c>
      <c r="Y655" s="32">
        <f>INDEX('UEC Data'!$I$2:$W$236,MATCH(LEFT($V$1,2)&amp;$H655&amp;$I655,'UEC Data'!$B$2:$B$236,0),MATCH(V629,'UEC Data'!$I$1:$V$1,0))</f>
        <v>0.39623219665305487</v>
      </c>
      <c r="Z655" s="33">
        <f t="shared" si="59"/>
        <v>0.39623219665305487</v>
      </c>
      <c r="AA655" s="34">
        <f>Z655*X630</f>
        <v>0.48719143522899744</v>
      </c>
      <c r="AB655" s="21"/>
      <c r="AC655" s="30" t="s">
        <v>23</v>
      </c>
      <c r="AD655" s="35" t="s">
        <v>19</v>
      </c>
      <c r="AE655" s="31">
        <f>INDEX('Saturation Data'!$I$2:$W$236,MATCH(LEFT($AC$1,2)&amp;$H655&amp;$I655,'Saturation Data'!$B$2:$B$236,0),MATCH(AC629,'Saturation Data'!$I$1:$V$1,0))</f>
        <v>1</v>
      </c>
      <c r="AF655" s="32">
        <f>INDEX('UEC Data'!$I$2:$W$236,MATCH(LEFT($AC$1,2)&amp;$H655&amp;$I655,'UEC Data'!$B$2:$B$236,0),MATCH(AC629,'UEC Data'!$I$1:$V$1,0))</f>
        <v>0.34331631560118642</v>
      </c>
      <c r="AG655" s="33">
        <f t="shared" si="60"/>
        <v>0.34331631560118642</v>
      </c>
      <c r="AH655" s="34">
        <f>AG655*AE630</f>
        <v>2.8282820714120204E-2</v>
      </c>
      <c r="AI655" s="21"/>
    </row>
    <row r="656" spans="1:35" outlineLevel="1" x14ac:dyDescent="0.25">
      <c r="A656" s="30" t="s">
        <v>23</v>
      </c>
      <c r="B656" s="35" t="s">
        <v>24</v>
      </c>
      <c r="C656" s="31">
        <f>INDEX('Saturation Data'!$I$2:$W$236,MATCH(LEFT($A$1,2)&amp;$H656&amp;$I656,'Saturation Data'!$B$2:$B$236,0),MATCH(A629,'Saturation Data'!$I$1:$V$1,0))</f>
        <v>1</v>
      </c>
      <c r="D656" s="32">
        <f>INDEX('UEC Data'!$I$2:$W$236,MATCH(LEFT($A$1,2)&amp;$H656&amp;$I656,'UEC Data'!$B$2:$B$236,0),MATCH(A629,'UEC Data'!$I$1:$V$1,0))</f>
        <v>1.0884491728036129E-2</v>
      </c>
      <c r="E656" s="33">
        <f t="shared" si="56"/>
        <v>1.0884491728036129E-2</v>
      </c>
      <c r="F656" s="34">
        <f>E656*C630</f>
        <v>3.9825518796711083E-2</v>
      </c>
      <c r="G656" s="21"/>
      <c r="H656" s="30" t="s">
        <v>23</v>
      </c>
      <c r="I656" s="35" t="s">
        <v>24</v>
      </c>
      <c r="J656" s="31">
        <f>INDEX('Saturation Data'!$I$2:$W$236,MATCH(LEFT($H$1,2)&amp;$H656&amp;$I656,'Saturation Data'!$B$2:$B$236,0),MATCH(H629,'Saturation Data'!$I$1:$V$1,0))</f>
        <v>1</v>
      </c>
      <c r="K656" s="32">
        <f>INDEX('UEC Data'!$I$2:$W$236,MATCH(LEFT($H$1,2)&amp;$H656&amp;$I656,'UEC Data'!$B$2:$B$236,0),MATCH(H629,'UEC Data'!$I$1:$V$1,0))</f>
        <v>9.4308933721833701E-3</v>
      </c>
      <c r="L656" s="33">
        <f t="shared" si="57"/>
        <v>9.4308933721833701E-3</v>
      </c>
      <c r="M656" s="34">
        <f>L656*J630</f>
        <v>0.13130601577199022</v>
      </c>
      <c r="N656" s="21"/>
      <c r="O656" s="30" t="s">
        <v>23</v>
      </c>
      <c r="P656" s="35" t="s">
        <v>24</v>
      </c>
      <c r="Q656" s="31">
        <f>INDEX('Saturation Data'!$I$2:$W$236,MATCH(LEFT($O$1,2)&amp;$H656&amp;$I656,'Saturation Data'!$B$2:$B$236,0),MATCH(O629,'Saturation Data'!$I$1:$V$1,0))</f>
        <v>1</v>
      </c>
      <c r="R656" s="32">
        <f>INDEX('UEC Data'!$I$2:$W$236,MATCH(LEFT($O$1,2)&amp;$H656&amp;$I656,'UEC Data'!$B$2:$B$236,0),MATCH(O629,'UEC Data'!$I$1:$V$1,0))</f>
        <v>1.1974690494925692E-2</v>
      </c>
      <c r="S656" s="33">
        <f t="shared" si="58"/>
        <v>1.1974690494925692E-2</v>
      </c>
      <c r="T656" s="34">
        <f>S656*Q630</f>
        <v>1.4474151922237637E-3</v>
      </c>
      <c r="U656" s="21"/>
      <c r="V656" s="30" t="s">
        <v>23</v>
      </c>
      <c r="W656" s="35" t="s">
        <v>24</v>
      </c>
      <c r="X656" s="31">
        <f>INDEX('Saturation Data'!$I$2:$W$236,MATCH(LEFT($V$1,2)&amp;$H656&amp;$I656,'Saturation Data'!$B$2:$B$236,0),MATCH(V629,'Saturation Data'!$I$1:$V$1,0))</f>
        <v>1</v>
      </c>
      <c r="Y656" s="32">
        <f>INDEX('UEC Data'!$I$2:$W$236,MATCH(LEFT($V$1,2)&amp;$H656&amp;$I656,'UEC Data'!$B$2:$B$236,0),MATCH(V629,'UEC Data'!$I$1:$V$1,0))</f>
        <v>1.0884491728036129E-2</v>
      </c>
      <c r="Z656" s="33">
        <f t="shared" si="59"/>
        <v>1.0884491728036129E-2</v>
      </c>
      <c r="AA656" s="34">
        <f>Z656*X630</f>
        <v>1.3383140470443112E-2</v>
      </c>
      <c r="AB656" s="21"/>
      <c r="AC656" s="30" t="s">
        <v>23</v>
      </c>
      <c r="AD656" s="35" t="s">
        <v>24</v>
      </c>
      <c r="AE656" s="31">
        <f>INDEX('Saturation Data'!$I$2:$W$236,MATCH(LEFT($AC$1,2)&amp;$H656&amp;$I656,'Saturation Data'!$B$2:$B$236,0),MATCH(AC629,'Saturation Data'!$I$1:$V$1,0))</f>
        <v>1</v>
      </c>
      <c r="AF656" s="32">
        <f>INDEX('UEC Data'!$I$2:$W$236,MATCH(LEFT($AC$1,2)&amp;$H656&amp;$I656,'UEC Data'!$B$2:$B$236,0),MATCH(AC629,'UEC Data'!$I$1:$V$1,0))</f>
        <v>9.4308933721833701E-3</v>
      </c>
      <c r="AG656" s="33">
        <f t="shared" si="60"/>
        <v>9.4308933721833701E-3</v>
      </c>
      <c r="AH656" s="34">
        <f>AG656*AE630</f>
        <v>7.7692860577385564E-4</v>
      </c>
      <c r="AI656" s="21"/>
    </row>
    <row r="657" spans="1:35" outlineLevel="1" x14ac:dyDescent="0.25">
      <c r="A657" s="30" t="s">
        <v>23</v>
      </c>
      <c r="B657" s="35" t="s">
        <v>22</v>
      </c>
      <c r="C657" s="31">
        <f>INDEX('Saturation Data'!$I$2:$W$236,MATCH(LEFT($A$1,2)&amp;$H657&amp;$I657,'Saturation Data'!$B$2:$B$236,0),MATCH(A629,'Saturation Data'!$I$1:$V$1,0))</f>
        <v>1</v>
      </c>
      <c r="D657" s="32">
        <f>INDEX('UEC Data'!$I$2:$W$236,MATCH(LEFT($A$1,2)&amp;$H657&amp;$I657,'UEC Data'!$B$2:$B$236,0),MATCH(A629,'UEC Data'!$I$1:$V$1,0))</f>
        <v>0.84067440350848266</v>
      </c>
      <c r="E657" s="33">
        <f t="shared" si="56"/>
        <v>0.84067440350848266</v>
      </c>
      <c r="F657" s="34">
        <f>E657*C630</f>
        <v>3.0759630394686099</v>
      </c>
      <c r="G657" s="21"/>
      <c r="H657" s="30" t="s">
        <v>23</v>
      </c>
      <c r="I657" s="35" t="s">
        <v>22</v>
      </c>
      <c r="J657" s="31">
        <f>INDEX('Saturation Data'!$I$2:$W$236,MATCH(LEFT($H$1,2)&amp;$H657&amp;$I657,'Saturation Data'!$B$2:$B$236,0),MATCH(H629,'Saturation Data'!$I$1:$V$1,0))</f>
        <v>1</v>
      </c>
      <c r="K657" s="32">
        <f>INDEX('UEC Data'!$I$2:$W$236,MATCH(LEFT($H$1,2)&amp;$H657&amp;$I657,'UEC Data'!$B$2:$B$236,0),MATCH(H629,'UEC Data'!$I$1:$V$1,0))</f>
        <v>0.72840430755169994</v>
      </c>
      <c r="L657" s="33">
        <f t="shared" si="57"/>
        <v>0.72840430755169994</v>
      </c>
      <c r="M657" s="34">
        <f>L657*J630</f>
        <v>10.141549026296156</v>
      </c>
      <c r="N657" s="21"/>
      <c r="O657" s="30" t="s">
        <v>23</v>
      </c>
      <c r="P657" s="35" t="s">
        <v>22</v>
      </c>
      <c r="Q657" s="31">
        <f>INDEX('Saturation Data'!$I$2:$W$236,MATCH(LEFT($O$1,2)&amp;$H657&amp;$I657,'Saturation Data'!$B$2:$B$236,0),MATCH(O629,'Saturation Data'!$I$1:$V$1,0))</f>
        <v>1</v>
      </c>
      <c r="R657" s="32">
        <f>INDEX('UEC Data'!$I$2:$W$236,MATCH(LEFT($O$1,2)&amp;$H657&amp;$I657,'UEC Data'!$B$2:$B$236,0),MATCH(O629,'UEC Data'!$I$1:$V$1,0))</f>
        <v>0.92487697547606984</v>
      </c>
      <c r="S657" s="33">
        <f t="shared" si="58"/>
        <v>0.92487697547606984</v>
      </c>
      <c r="T657" s="34">
        <f>S657*Q630</f>
        <v>0.11179253324412004</v>
      </c>
      <c r="U657" s="21"/>
      <c r="V657" s="30" t="s">
        <v>23</v>
      </c>
      <c r="W657" s="35" t="s">
        <v>22</v>
      </c>
      <c r="X657" s="31">
        <f>INDEX('Saturation Data'!$I$2:$W$236,MATCH(LEFT($V$1,2)&amp;$H657&amp;$I657,'Saturation Data'!$B$2:$B$236,0),MATCH(V629,'Saturation Data'!$I$1:$V$1,0))</f>
        <v>1</v>
      </c>
      <c r="Y657" s="32">
        <f>INDEX('UEC Data'!$I$2:$W$236,MATCH(LEFT($V$1,2)&amp;$H657&amp;$I657,'UEC Data'!$B$2:$B$236,0),MATCH(V629,'UEC Data'!$I$1:$V$1,0))</f>
        <v>0.84067440350848266</v>
      </c>
      <c r="Z657" s="33">
        <f t="shared" si="59"/>
        <v>0.84067440350848266</v>
      </c>
      <c r="AA657" s="34">
        <f>Z657*X630</f>
        <v>1.0336599919571965</v>
      </c>
      <c r="AB657" s="21"/>
      <c r="AC657" s="30" t="s">
        <v>23</v>
      </c>
      <c r="AD657" s="35" t="s">
        <v>22</v>
      </c>
      <c r="AE657" s="31">
        <f>INDEX('Saturation Data'!$I$2:$W$236,MATCH(LEFT($AC$1,2)&amp;$H657&amp;$I657,'Saturation Data'!$B$2:$B$236,0),MATCH(AC629,'Saturation Data'!$I$1:$V$1,0))</f>
        <v>1</v>
      </c>
      <c r="AF657" s="32">
        <f>INDEX('UEC Data'!$I$2:$W$236,MATCH(LEFT($AC$1,2)&amp;$H657&amp;$I657,'UEC Data'!$B$2:$B$236,0),MATCH(AC629,'UEC Data'!$I$1:$V$1,0))</f>
        <v>0.72840430755169994</v>
      </c>
      <c r="AG657" s="33">
        <f t="shared" si="60"/>
        <v>0.72840430755169994</v>
      </c>
      <c r="AH657" s="34">
        <f>AG657*AE630</f>
        <v>6.0006843548353658E-2</v>
      </c>
      <c r="AI657" s="21"/>
    </row>
    <row r="658" spans="1:35" outlineLevel="1" x14ac:dyDescent="0.25">
      <c r="A658" s="30" t="s">
        <v>25</v>
      </c>
      <c r="B658" s="35" t="s">
        <v>26</v>
      </c>
      <c r="C658" s="31">
        <f>INDEX('Saturation Data'!$I$2:$W$236,MATCH(LEFT($A$1,2)&amp;$H658&amp;$I658,'Saturation Data'!$B$2:$B$236,0),MATCH(A629,'Saturation Data'!$I$1:$V$1,0))</f>
        <v>0.91700000000000004</v>
      </c>
      <c r="D658" s="32">
        <f>INDEX('UEC Data'!$I$2:$W$236,MATCH(LEFT($A$1,2)&amp;$H658&amp;$I658,'UEC Data'!$B$2:$B$236,0),MATCH(A629,'UEC Data'!$I$1:$V$1,0))</f>
        <v>14.620934074941449</v>
      </c>
      <c r="E658" s="33">
        <f t="shared" si="56"/>
        <v>13.407396546721309</v>
      </c>
      <c r="F658" s="34">
        <f>E658*C630</f>
        <v>49.056633651624779</v>
      </c>
      <c r="G658" s="21"/>
      <c r="H658" s="30" t="s">
        <v>25</v>
      </c>
      <c r="I658" s="35" t="s">
        <v>26</v>
      </c>
      <c r="J658" s="31">
        <f>INDEX('Saturation Data'!$I$2:$W$236,MATCH(LEFT($H$1,2)&amp;$H658&amp;$I658,'Saturation Data'!$B$2:$B$236,0),MATCH(H629,'Saturation Data'!$I$1:$V$1,0))</f>
        <v>0.91700000000000004</v>
      </c>
      <c r="K658" s="32">
        <f>INDEX('UEC Data'!$I$2:$W$236,MATCH(LEFT($H$1,2)&amp;$H658&amp;$I658,'UEC Data'!$B$2:$B$236,0),MATCH(H629,'UEC Data'!$I$1:$V$1,0))</f>
        <v>16.715623770491803</v>
      </c>
      <c r="L658" s="33">
        <f t="shared" si="57"/>
        <v>15.328226997540984</v>
      </c>
      <c r="M658" s="34">
        <f>L658*J630</f>
        <v>213.4143963319776</v>
      </c>
      <c r="N658" s="21"/>
      <c r="O658" s="30" t="s">
        <v>25</v>
      </c>
      <c r="P658" s="35" t="s">
        <v>26</v>
      </c>
      <c r="Q658" s="31">
        <f>INDEX('Saturation Data'!$I$2:$W$236,MATCH(LEFT($O$1,2)&amp;$H658&amp;$I658,'Saturation Data'!$B$2:$B$236,0),MATCH(O629,'Saturation Data'!$I$1:$V$1,0))</f>
        <v>0.91700000000000004</v>
      </c>
      <c r="R658" s="32">
        <f>INDEX('UEC Data'!$I$2:$W$236,MATCH(LEFT($O$1,2)&amp;$H658&amp;$I658,'UEC Data'!$B$2:$B$236,0),MATCH(O629,'UEC Data'!$I$1:$V$1,0))</f>
        <v>14.620934074941449</v>
      </c>
      <c r="S658" s="33">
        <f t="shared" si="58"/>
        <v>13.407396546721309</v>
      </c>
      <c r="T658" s="34">
        <f>S658*Q630</f>
        <v>1.620590482744938</v>
      </c>
      <c r="U658" s="21"/>
      <c r="V658" s="30" t="s">
        <v>25</v>
      </c>
      <c r="W658" s="35" t="s">
        <v>26</v>
      </c>
      <c r="X658" s="31">
        <f>INDEX('Saturation Data'!$I$2:$W$236,MATCH(LEFT($V$1,2)&amp;$H658&amp;$I658,'Saturation Data'!$B$2:$B$236,0),MATCH(V629,'Saturation Data'!$I$1:$V$1,0))</f>
        <v>0.91700000000000004</v>
      </c>
      <c r="Y658" s="32">
        <f>INDEX('UEC Data'!$I$2:$W$236,MATCH(LEFT($V$1,2)&amp;$H658&amp;$I658,'UEC Data'!$B$2:$B$236,0),MATCH(V629,'UEC Data'!$I$1:$V$1,0))</f>
        <v>14.620934074941449</v>
      </c>
      <c r="Z658" s="33">
        <f t="shared" si="59"/>
        <v>13.407396546721309</v>
      </c>
      <c r="AA658" s="34">
        <f>Z658*X630</f>
        <v>16.485204436834092</v>
      </c>
      <c r="AB658" s="21"/>
      <c r="AC658" s="30" t="s">
        <v>25</v>
      </c>
      <c r="AD658" s="35" t="s">
        <v>26</v>
      </c>
      <c r="AE658" s="31">
        <f>INDEX('Saturation Data'!$I$2:$W$236,MATCH(LEFT($AC$1,2)&amp;$H658&amp;$I658,'Saturation Data'!$B$2:$B$236,0),MATCH(AC629,'Saturation Data'!$I$1:$V$1,0))</f>
        <v>0.91700000000000004</v>
      </c>
      <c r="AF658" s="32">
        <f>INDEX('UEC Data'!$I$2:$W$236,MATCH(LEFT($AC$1,2)&amp;$H658&amp;$I658,'UEC Data'!$B$2:$B$236,0),MATCH(AC629,'UEC Data'!$I$1:$V$1,0))</f>
        <v>15.42529491803278</v>
      </c>
      <c r="AG658" s="33">
        <f t="shared" si="60"/>
        <v>14.144995439836059</v>
      </c>
      <c r="AH658" s="34">
        <f>AG658*AE630</f>
        <v>1.1652821373385047</v>
      </c>
      <c r="AI658" s="21"/>
    </row>
    <row r="659" spans="1:35" outlineLevel="1" x14ac:dyDescent="0.25">
      <c r="A659" s="30" t="s">
        <v>25</v>
      </c>
      <c r="B659" s="35" t="s">
        <v>27</v>
      </c>
      <c r="C659" s="31">
        <f>INDEX('Saturation Data'!$I$2:$W$236,MATCH(LEFT($A$1,2)&amp;$H659&amp;$I659,'Saturation Data'!$B$2:$B$236,0),MATCH(A629,'Saturation Data'!$I$1:$V$1,0))</f>
        <v>0.91700000000000004</v>
      </c>
      <c r="D659" s="32">
        <f>INDEX('UEC Data'!$I$2:$W$236,MATCH(LEFT($A$1,2)&amp;$H659&amp;$I659,'UEC Data'!$B$2:$B$236,0),MATCH(A629,'UEC Data'!$I$1:$V$1,0))</f>
        <v>0.57002684965437778</v>
      </c>
      <c r="E659" s="33">
        <f t="shared" si="56"/>
        <v>0.52271462113306444</v>
      </c>
      <c r="F659" s="34">
        <f>E659*C630</f>
        <v>1.9125726298849064</v>
      </c>
      <c r="G659" s="21"/>
      <c r="H659" s="30" t="s">
        <v>25</v>
      </c>
      <c r="I659" s="35" t="s">
        <v>27</v>
      </c>
      <c r="J659" s="31">
        <f>INDEX('Saturation Data'!$I$2:$W$236,MATCH(LEFT($H$1,2)&amp;$H659&amp;$I659,'Saturation Data'!$B$2:$B$236,0),MATCH(H629,'Saturation Data'!$I$1:$V$1,0))</f>
        <v>0.02</v>
      </c>
      <c r="K659" s="32">
        <f>INDEX('UEC Data'!$I$2:$W$236,MATCH(LEFT($H$1,2)&amp;$H659&amp;$I659,'UEC Data'!$B$2:$B$236,0),MATCH(H629,'UEC Data'!$I$1:$V$1,0))</f>
        <v>0.64881104838709669</v>
      </c>
      <c r="L659" s="33">
        <f t="shared" si="57"/>
        <v>1.2976220967741934E-2</v>
      </c>
      <c r="M659" s="34">
        <f>L659*J630</f>
        <v>0.18066749435177723</v>
      </c>
      <c r="N659" s="21"/>
      <c r="O659" s="30" t="s">
        <v>25</v>
      </c>
      <c r="P659" s="35" t="s">
        <v>27</v>
      </c>
      <c r="Q659" s="31">
        <f>INDEX('Saturation Data'!$I$2:$W$236,MATCH(LEFT($O$1,2)&amp;$H659&amp;$I659,'Saturation Data'!$B$2:$B$236,0),MATCH(O629,'Saturation Data'!$I$1:$V$1,0))</f>
        <v>0.91700000000000004</v>
      </c>
      <c r="R659" s="32">
        <f>INDEX('UEC Data'!$I$2:$W$236,MATCH(LEFT($O$1,2)&amp;$H659&amp;$I659,'UEC Data'!$B$2:$B$236,0),MATCH(O629,'UEC Data'!$I$1:$V$1,0))</f>
        <v>0.57002684965437778</v>
      </c>
      <c r="S659" s="33">
        <f t="shared" si="58"/>
        <v>0.52271462113306444</v>
      </c>
      <c r="T659" s="34">
        <f>S659*Q630</f>
        <v>6.3182015781208814E-2</v>
      </c>
      <c r="U659" s="21"/>
      <c r="V659" s="30" t="s">
        <v>25</v>
      </c>
      <c r="W659" s="35" t="s">
        <v>27</v>
      </c>
      <c r="X659" s="31">
        <f>INDEX('Saturation Data'!$I$2:$W$236,MATCH(LEFT($V$1,2)&amp;$H659&amp;$I659,'Saturation Data'!$B$2:$B$236,0),MATCH(V629,'Saturation Data'!$I$1:$V$1,0))</f>
        <v>0.91700000000000004</v>
      </c>
      <c r="Y659" s="32">
        <f>INDEX('UEC Data'!$I$2:$W$236,MATCH(LEFT($V$1,2)&amp;$H659&amp;$I659,'UEC Data'!$B$2:$B$236,0),MATCH(V629,'UEC Data'!$I$1:$V$1,0))</f>
        <v>0.57002684965437778</v>
      </c>
      <c r="Z659" s="33">
        <f t="shared" si="59"/>
        <v>0.52271462113306444</v>
      </c>
      <c r="AA659" s="34">
        <f>Z659*X630</f>
        <v>0.64270922109841611</v>
      </c>
      <c r="AB659" s="21"/>
      <c r="AC659" s="30" t="s">
        <v>25</v>
      </c>
      <c r="AD659" s="35" t="s">
        <v>27</v>
      </c>
      <c r="AE659" s="31">
        <f>INDEX('Saturation Data'!$I$2:$W$236,MATCH(LEFT($AC$1,2)&amp;$H659&amp;$I659,'Saturation Data'!$B$2:$B$236,0),MATCH(AC629,'Saturation Data'!$I$1:$V$1,0))</f>
        <v>0.02</v>
      </c>
      <c r="AF659" s="32">
        <f>INDEX('UEC Data'!$I$2:$W$236,MATCH(LEFT($AC$1,2)&amp;$H659&amp;$I659,'UEC Data'!$B$2:$B$236,0),MATCH(AC629,'UEC Data'!$I$1:$V$1,0))</f>
        <v>0.51929499999999995</v>
      </c>
      <c r="AG659" s="33">
        <f t="shared" si="60"/>
        <v>1.03859E-2</v>
      </c>
      <c r="AH659" s="34">
        <f>AG659*AE630</f>
        <v>8.5560322742134752E-4</v>
      </c>
      <c r="AI659" s="21"/>
    </row>
    <row r="660" spans="1:35" outlineLevel="1" x14ac:dyDescent="0.25">
      <c r="A660" s="30" t="s">
        <v>25</v>
      </c>
      <c r="B660" s="35" t="s">
        <v>28</v>
      </c>
      <c r="C660" s="31">
        <f>INDEX('Saturation Data'!$I$2:$W$236,MATCH(LEFT($A$1,2)&amp;$H660&amp;$I660,'Saturation Data'!$B$2:$B$236,0),MATCH(A629,'Saturation Data'!$I$1:$V$1,0))</f>
        <v>0.10100000000000001</v>
      </c>
      <c r="D660" s="32">
        <f>INDEX('UEC Data'!$I$2:$W$236,MATCH(LEFT($A$1,2)&amp;$H660&amp;$I660,'UEC Data'!$B$2:$B$236,0),MATCH(A629,'UEC Data'!$I$1:$V$1,0))</f>
        <v>0.18158142857142856</v>
      </c>
      <c r="E660" s="33">
        <f t="shared" si="56"/>
        <v>1.8339724285714287E-2</v>
      </c>
      <c r="F660" s="34">
        <f>E660*C630</f>
        <v>6.7103641815987297E-2</v>
      </c>
      <c r="G660" s="21"/>
      <c r="H660" s="30" t="s">
        <v>25</v>
      </c>
      <c r="I660" s="35" t="s">
        <v>28</v>
      </c>
      <c r="J660" s="31">
        <f>INDEX('Saturation Data'!$I$2:$W$236,MATCH(LEFT($H$1,2)&amp;$H660&amp;$I660,'Saturation Data'!$B$2:$B$236,0),MATCH(H629,'Saturation Data'!$I$1:$V$1,0))</f>
        <v>0.10100000000000001</v>
      </c>
      <c r="K660" s="32">
        <f>INDEX('UEC Data'!$I$2:$W$236,MATCH(LEFT($H$1,2)&amp;$H660&amp;$I660,'UEC Data'!$B$2:$B$236,0),MATCH(H629,'UEC Data'!$I$1:$V$1,0))</f>
        <v>0.21184499999999998</v>
      </c>
      <c r="L660" s="33">
        <f t="shared" si="57"/>
        <v>2.1396345000000001E-2</v>
      </c>
      <c r="M660" s="34">
        <f>L660*J630</f>
        <v>0.29790060211257768</v>
      </c>
      <c r="N660" s="21"/>
      <c r="O660" s="30" t="s">
        <v>25</v>
      </c>
      <c r="P660" s="35" t="s">
        <v>28</v>
      </c>
      <c r="Q660" s="31">
        <f>INDEX('Saturation Data'!$I$2:$W$236,MATCH(LEFT($O$1,2)&amp;$H660&amp;$I660,'Saturation Data'!$B$2:$B$236,0),MATCH(O629,'Saturation Data'!$I$1:$V$1,0))</f>
        <v>0.10100000000000001</v>
      </c>
      <c r="R660" s="32">
        <f>INDEX('UEC Data'!$I$2:$W$236,MATCH(LEFT($O$1,2)&amp;$H660&amp;$I660,'UEC Data'!$B$2:$B$236,0),MATCH(O629,'UEC Data'!$I$1:$V$1,0))</f>
        <v>0.18158142857142856</v>
      </c>
      <c r="S660" s="33">
        <f t="shared" si="58"/>
        <v>1.8339724285714287E-2</v>
      </c>
      <c r="T660" s="34">
        <f>S660*Q630</f>
        <v>2.2167750860522507E-3</v>
      </c>
      <c r="U660" s="21"/>
      <c r="V660" s="30" t="s">
        <v>25</v>
      </c>
      <c r="W660" s="35" t="s">
        <v>28</v>
      </c>
      <c r="X660" s="31">
        <f>INDEX('Saturation Data'!$I$2:$W$236,MATCH(LEFT($V$1,2)&amp;$H660&amp;$I660,'Saturation Data'!$B$2:$B$236,0),MATCH(V629,'Saturation Data'!$I$1:$V$1,0))</f>
        <v>0.10100000000000001</v>
      </c>
      <c r="Y660" s="32">
        <f>INDEX('UEC Data'!$I$2:$W$236,MATCH(LEFT($V$1,2)&amp;$H660&amp;$I660,'UEC Data'!$B$2:$B$236,0),MATCH(V629,'UEC Data'!$I$1:$V$1,0))</f>
        <v>0.18158142857142856</v>
      </c>
      <c r="Z660" s="33">
        <f t="shared" si="59"/>
        <v>1.8339724285714287E-2</v>
      </c>
      <c r="AA660" s="34">
        <f>Z660*X630</f>
        <v>2.2549799516380007E-2</v>
      </c>
      <c r="AB660" s="21"/>
      <c r="AC660" s="30" t="s">
        <v>25</v>
      </c>
      <c r="AD660" s="35" t="s">
        <v>28</v>
      </c>
      <c r="AE660" s="31">
        <f>INDEX('Saturation Data'!$I$2:$W$236,MATCH(LEFT($AC$1,2)&amp;$H660&amp;$I660,'Saturation Data'!$B$2:$B$236,0),MATCH(AC629,'Saturation Data'!$I$1:$V$1,0))</f>
        <v>0.10100000000000001</v>
      </c>
      <c r="AF660" s="32">
        <f>INDEX('UEC Data'!$I$2:$W$236,MATCH(LEFT($AC$1,2)&amp;$H660&amp;$I660,'UEC Data'!$B$2:$B$236,0),MATCH(AC629,'UEC Data'!$I$1:$V$1,0))</f>
        <v>0.19066049999999998</v>
      </c>
      <c r="AG660" s="33">
        <f t="shared" si="60"/>
        <v>1.92567105E-2</v>
      </c>
      <c r="AH660" s="34">
        <f>AG660*AE630</f>
        <v>1.5863915167023128E-3</v>
      </c>
      <c r="AI660" s="21"/>
    </row>
    <row r="661" spans="1:35" outlineLevel="1" x14ac:dyDescent="0.25">
      <c r="A661" s="30" t="s">
        <v>25</v>
      </c>
      <c r="B661" s="35" t="s">
        <v>29</v>
      </c>
      <c r="C661" s="31">
        <f>INDEX('Saturation Data'!$I$2:$W$236,MATCH(LEFT($A$1,2)&amp;$H661&amp;$I661,'Saturation Data'!$B$2:$B$236,0),MATCH(A629,'Saturation Data'!$I$1:$V$1,0))</f>
        <v>3.3666666666666671E-2</v>
      </c>
      <c r="D661" s="32">
        <f>INDEX('UEC Data'!$I$2:$W$236,MATCH(LEFT($A$1,2)&amp;$H661&amp;$I661,'UEC Data'!$B$2:$B$236,0),MATCH(A629,'UEC Data'!$I$1:$V$1,0))</f>
        <v>1.5608571428571429</v>
      </c>
      <c r="E661" s="33">
        <f t="shared" si="56"/>
        <v>5.2548857142857154E-2</v>
      </c>
      <c r="F661" s="34">
        <f>E661*C630</f>
        <v>0.19227223008475205</v>
      </c>
      <c r="G661" s="21"/>
      <c r="H661" s="30" t="s">
        <v>25</v>
      </c>
      <c r="I661" s="35" t="s">
        <v>29</v>
      </c>
      <c r="J661" s="31">
        <f>INDEX('Saturation Data'!$I$2:$W$236,MATCH(LEFT($H$1,2)&amp;$H661&amp;$I661,'Saturation Data'!$B$2:$B$236,0),MATCH(H629,'Saturation Data'!$I$1:$V$1,0))</f>
        <v>0.10100000000000001</v>
      </c>
      <c r="K661" s="32">
        <f>INDEX('UEC Data'!$I$2:$W$236,MATCH(LEFT($H$1,2)&amp;$H661&amp;$I661,'UEC Data'!$B$2:$B$236,0),MATCH(H629,'UEC Data'!$I$1:$V$1,0))</f>
        <v>1.821</v>
      </c>
      <c r="L661" s="33">
        <f t="shared" si="57"/>
        <v>0.183921</v>
      </c>
      <c r="M661" s="34">
        <f>L661*J630</f>
        <v>2.5607259857301514</v>
      </c>
      <c r="N661" s="21"/>
      <c r="O661" s="30" t="s">
        <v>25</v>
      </c>
      <c r="P661" s="35" t="s">
        <v>29</v>
      </c>
      <c r="Q661" s="31">
        <f>INDEX('Saturation Data'!$I$2:$W$236,MATCH(LEFT($O$1,2)&amp;$H661&amp;$I661,'Saturation Data'!$B$2:$B$236,0),MATCH(O629,'Saturation Data'!$I$1:$V$1,0))</f>
        <v>3.3666666666666671E-2</v>
      </c>
      <c r="R661" s="32">
        <f>INDEX('UEC Data'!$I$2:$W$236,MATCH(LEFT($O$1,2)&amp;$H661&amp;$I661,'UEC Data'!$B$2:$B$236,0),MATCH(O629,'UEC Data'!$I$1:$V$1,0))</f>
        <v>1.5608571428571429</v>
      </c>
      <c r="S661" s="33">
        <f t="shared" si="58"/>
        <v>5.2548857142857154E-2</v>
      </c>
      <c r="T661" s="34">
        <f>S661*Q630</f>
        <v>6.3517311111129194E-3</v>
      </c>
      <c r="U661" s="21"/>
      <c r="V661" s="30" t="s">
        <v>25</v>
      </c>
      <c r="W661" s="35" t="s">
        <v>29</v>
      </c>
      <c r="X661" s="31">
        <f>INDEX('Saturation Data'!$I$2:$W$236,MATCH(LEFT($V$1,2)&amp;$H661&amp;$I661,'Saturation Data'!$B$2:$B$236,0),MATCH(V629,'Saturation Data'!$I$1:$V$1,0))</f>
        <v>3.3666666666666671E-2</v>
      </c>
      <c r="Y661" s="32">
        <f>INDEX('UEC Data'!$I$2:$W$236,MATCH(LEFT($V$1,2)&amp;$H661&amp;$I661,'UEC Data'!$B$2:$B$236,0),MATCH(V629,'UEC Data'!$I$1:$V$1,0))</f>
        <v>1.5608571428571429</v>
      </c>
      <c r="Z661" s="33">
        <f t="shared" si="59"/>
        <v>5.2548857142857154E-2</v>
      </c>
      <c r="AA661" s="34">
        <f>Z661*X630</f>
        <v>6.461199606524895E-2</v>
      </c>
      <c r="AB661" s="21"/>
      <c r="AC661" s="30" t="s">
        <v>25</v>
      </c>
      <c r="AD661" s="35" t="s">
        <v>29</v>
      </c>
      <c r="AE661" s="31">
        <f>INDEX('Saturation Data'!$I$2:$W$236,MATCH(LEFT($AC$1,2)&amp;$H661&amp;$I661,'Saturation Data'!$B$2:$B$236,0),MATCH(AC629,'Saturation Data'!$I$1:$V$1,0))</f>
        <v>0.10100000000000001</v>
      </c>
      <c r="AF661" s="32">
        <f>INDEX('UEC Data'!$I$2:$W$236,MATCH(LEFT($AC$1,2)&amp;$H661&amp;$I661,'UEC Data'!$B$2:$B$236,0),MATCH(AC629,'UEC Data'!$I$1:$V$1,0))</f>
        <v>1.6389</v>
      </c>
      <c r="AG661" s="33">
        <f t="shared" si="60"/>
        <v>0.16552890000000001</v>
      </c>
      <c r="AH661" s="34">
        <f>AG661*AE630</f>
        <v>1.363647455410754E-2</v>
      </c>
      <c r="AI661" s="21"/>
    </row>
    <row r="662" spans="1:35" outlineLevel="1" x14ac:dyDescent="0.25">
      <c r="A662" s="30" t="s">
        <v>25</v>
      </c>
      <c r="B662" s="35" t="s">
        <v>30</v>
      </c>
      <c r="C662" s="31">
        <f>INDEX('Saturation Data'!$I$2:$W$236,MATCH(LEFT($A$1,2)&amp;$H662&amp;$I662,'Saturation Data'!$B$2:$B$236,0),MATCH(A629,'Saturation Data'!$I$1:$V$1,0))</f>
        <v>0.91700000000000004</v>
      </c>
      <c r="D662" s="32">
        <f>INDEX('UEC Data'!$I$2:$W$236,MATCH(LEFT($A$1,2)&amp;$H662&amp;$I662,'UEC Data'!$B$2:$B$236,0),MATCH(A629,'UEC Data'!$I$1:$V$1,0))</f>
        <v>0.42350381246305419</v>
      </c>
      <c r="E662" s="33">
        <f t="shared" si="56"/>
        <v>0.38835299602862072</v>
      </c>
      <c r="F662" s="34">
        <f>E662*C630</f>
        <v>1.4209537688616967</v>
      </c>
      <c r="G662" s="21"/>
      <c r="H662" s="30" t="s">
        <v>25</v>
      </c>
      <c r="I662" s="35" t="s">
        <v>30</v>
      </c>
      <c r="J662" s="31">
        <f>INDEX('Saturation Data'!$I$2:$W$236,MATCH(LEFT($H$1,2)&amp;$H662&amp;$I662,'Saturation Data'!$B$2:$B$236,0),MATCH(H629,'Saturation Data'!$I$1:$V$1,0))</f>
        <v>0.91700000000000004</v>
      </c>
      <c r="K662" s="32">
        <f>INDEX('UEC Data'!$I$2:$W$236,MATCH(LEFT($H$1,2)&amp;$H662&amp;$I662,'UEC Data'!$B$2:$B$236,0),MATCH(H629,'UEC Data'!$I$1:$V$1,0))</f>
        <v>0.49408778120689656</v>
      </c>
      <c r="L662" s="33">
        <f t="shared" si="57"/>
        <v>0.45307849536672418</v>
      </c>
      <c r="M662" s="34">
        <f>L662*J630</f>
        <v>6.3081968707275875</v>
      </c>
      <c r="N662" s="21"/>
      <c r="O662" s="30" t="s">
        <v>25</v>
      </c>
      <c r="P662" s="35" t="s">
        <v>30</v>
      </c>
      <c r="Q662" s="31">
        <f>INDEX('Saturation Data'!$I$2:$W$236,MATCH(LEFT($O$1,2)&amp;$H662&amp;$I662,'Saturation Data'!$B$2:$B$236,0),MATCH(O629,'Saturation Data'!$I$1:$V$1,0))</f>
        <v>0.91700000000000004</v>
      </c>
      <c r="R662" s="32">
        <f>INDEX('UEC Data'!$I$2:$W$236,MATCH(LEFT($O$1,2)&amp;$H662&amp;$I662,'UEC Data'!$B$2:$B$236,0),MATCH(O629,'UEC Data'!$I$1:$V$1,0))</f>
        <v>0.42350381246305419</v>
      </c>
      <c r="S662" s="33">
        <f t="shared" si="58"/>
        <v>0.38835299602862072</v>
      </c>
      <c r="T662" s="34">
        <f>S662*Q630</f>
        <v>4.6941340708190782E-2</v>
      </c>
      <c r="U662" s="21"/>
      <c r="V662" s="30" t="s">
        <v>25</v>
      </c>
      <c r="W662" s="35" t="s">
        <v>30</v>
      </c>
      <c r="X662" s="31">
        <f>INDEX('Saturation Data'!$I$2:$W$236,MATCH(LEFT($V$1,2)&amp;$H662&amp;$I662,'Saturation Data'!$B$2:$B$236,0),MATCH(V629,'Saturation Data'!$I$1:$V$1,0))</f>
        <v>0.91700000000000004</v>
      </c>
      <c r="Y662" s="32">
        <f>INDEX('UEC Data'!$I$2:$W$236,MATCH(LEFT($V$1,2)&amp;$H662&amp;$I662,'UEC Data'!$B$2:$B$236,0),MATCH(V629,'UEC Data'!$I$1:$V$1,0))</f>
        <v>0.42350381246305419</v>
      </c>
      <c r="Z662" s="33">
        <f t="shared" si="59"/>
        <v>0.38835299602862072</v>
      </c>
      <c r="AA662" s="34">
        <f>Z662*X630</f>
        <v>0.47750348181910213</v>
      </c>
      <c r="AB662" s="21"/>
      <c r="AC662" s="30" t="s">
        <v>25</v>
      </c>
      <c r="AD662" s="35" t="s">
        <v>30</v>
      </c>
      <c r="AE662" s="31">
        <f>INDEX('Saturation Data'!$I$2:$W$236,MATCH(LEFT($AC$1,2)&amp;$H662&amp;$I662,'Saturation Data'!$B$2:$B$236,0),MATCH(AC629,'Saturation Data'!$I$1:$V$1,0))</f>
        <v>0.91700000000000004</v>
      </c>
      <c r="AF662" s="32">
        <f>INDEX('UEC Data'!$I$2:$W$236,MATCH(LEFT($AC$1,2)&amp;$H662&amp;$I662,'UEC Data'!$B$2:$B$236,0),MATCH(AC629,'UEC Data'!$I$1:$V$1,0))</f>
        <v>0.33551549999999997</v>
      </c>
      <c r="AG662" s="33">
        <f t="shared" si="60"/>
        <v>0.3076677135</v>
      </c>
      <c r="AH662" s="34">
        <f>AG662*AE630</f>
        <v>2.5346044988296294E-2</v>
      </c>
      <c r="AI662" s="21"/>
    </row>
    <row r="663" spans="1:35" outlineLevel="1" x14ac:dyDescent="0.25">
      <c r="A663" s="30" t="s">
        <v>25</v>
      </c>
      <c r="B663" s="35" t="s">
        <v>31</v>
      </c>
      <c r="C663" s="31">
        <f>INDEX('Saturation Data'!$I$2:$W$236,MATCH(LEFT($A$1,2)&amp;$H663&amp;$I663,'Saturation Data'!$B$2:$B$236,0),MATCH(A629,'Saturation Data'!$I$1:$V$1,0))</f>
        <v>0.91700000000000004</v>
      </c>
      <c r="D663" s="32">
        <f>INDEX('UEC Data'!$I$2:$W$236,MATCH(LEFT($A$1,2)&amp;$H663&amp;$I663,'UEC Data'!$B$2:$B$236,0),MATCH(A629,'UEC Data'!$I$1:$V$1,0))</f>
        <v>0.17668400647632648</v>
      </c>
      <c r="E663" s="33">
        <f t="shared" si="56"/>
        <v>0.16201923393879139</v>
      </c>
      <c r="F663" s="34">
        <f>E663*C630</f>
        <v>0.59281592635490754</v>
      </c>
      <c r="G663" s="21"/>
      <c r="H663" s="30" t="s">
        <v>25</v>
      </c>
      <c r="I663" s="35" t="s">
        <v>31</v>
      </c>
      <c r="J663" s="31">
        <f>INDEX('Saturation Data'!$I$2:$W$236,MATCH(LEFT($H$1,2)&amp;$H663&amp;$I663,'Saturation Data'!$B$2:$B$236,0),MATCH(H629,'Saturation Data'!$I$1:$V$1,0))</f>
        <v>0.91700000000000004</v>
      </c>
      <c r="K663" s="32">
        <f>INDEX('UEC Data'!$I$2:$W$236,MATCH(LEFT($H$1,2)&amp;$H663&amp;$I663,'UEC Data'!$B$2:$B$236,0),MATCH(H629,'UEC Data'!$I$1:$V$1,0))</f>
        <v>0.20613134088904753</v>
      </c>
      <c r="L663" s="33">
        <f t="shared" si="57"/>
        <v>0.18902243959525658</v>
      </c>
      <c r="M663" s="34">
        <f>L663*J630</f>
        <v>2.6317531600941786</v>
      </c>
      <c r="N663" s="21"/>
      <c r="O663" s="30" t="s">
        <v>25</v>
      </c>
      <c r="P663" s="35" t="s">
        <v>31</v>
      </c>
      <c r="Q663" s="31">
        <f>INDEX('Saturation Data'!$I$2:$W$236,MATCH(LEFT($O$1,2)&amp;$H663&amp;$I663,'Saturation Data'!$B$2:$B$236,0),MATCH(O629,'Saturation Data'!$I$1:$V$1,0))</f>
        <v>0.91700000000000004</v>
      </c>
      <c r="R663" s="32">
        <f>INDEX('UEC Data'!$I$2:$W$236,MATCH(LEFT($O$1,2)&amp;$H663&amp;$I663,'UEC Data'!$B$2:$B$236,0),MATCH(O629,'UEC Data'!$I$1:$V$1,0))</f>
        <v>0.17668400647632648</v>
      </c>
      <c r="S663" s="33">
        <f t="shared" si="58"/>
        <v>0.16201923393879139</v>
      </c>
      <c r="T663" s="34">
        <f>S663*Q630</f>
        <v>1.9583729594918262E-2</v>
      </c>
      <c r="U663" s="21"/>
      <c r="V663" s="30" t="s">
        <v>25</v>
      </c>
      <c r="W663" s="35" t="s">
        <v>31</v>
      </c>
      <c r="X663" s="31">
        <f>INDEX('Saturation Data'!$I$2:$W$236,MATCH(LEFT($V$1,2)&amp;$H663&amp;$I663,'Saturation Data'!$B$2:$B$236,0),MATCH(V629,'Saturation Data'!$I$1:$V$1,0))</f>
        <v>0.91700000000000004</v>
      </c>
      <c r="Y663" s="32">
        <f>INDEX('UEC Data'!$I$2:$W$236,MATCH(LEFT($V$1,2)&amp;$H663&amp;$I663,'UEC Data'!$B$2:$B$236,0),MATCH(V629,'UEC Data'!$I$1:$V$1,0))</f>
        <v>0.17668400647632648</v>
      </c>
      <c r="Z663" s="33">
        <f t="shared" si="59"/>
        <v>0.16201923393879139</v>
      </c>
      <c r="AA663" s="34">
        <f>Z663*X630</f>
        <v>0.19921244104869715</v>
      </c>
      <c r="AB663" s="21"/>
      <c r="AC663" s="30" t="s">
        <v>25</v>
      </c>
      <c r="AD663" s="35" t="s">
        <v>31</v>
      </c>
      <c r="AE663" s="31">
        <f>INDEX('Saturation Data'!$I$2:$W$236,MATCH(LEFT($AC$1,2)&amp;$H663&amp;$I663,'Saturation Data'!$B$2:$B$236,0),MATCH(AC629,'Saturation Data'!$I$1:$V$1,0))</f>
        <v>0.91700000000000004</v>
      </c>
      <c r="AF663" s="32">
        <f>INDEX('UEC Data'!$I$2:$W$236,MATCH(LEFT($AC$1,2)&amp;$H663&amp;$I663,'UEC Data'!$B$2:$B$236,0),MATCH(AC629,'UEC Data'!$I$1:$V$1,0))</f>
        <v>0.18189968484325231</v>
      </c>
      <c r="AG663" s="33">
        <f t="shared" si="60"/>
        <v>0.16680201100126238</v>
      </c>
      <c r="AH663" s="34">
        <f>AG663*AE630</f>
        <v>1.3741355005637567E-2</v>
      </c>
      <c r="AI663" s="21"/>
    </row>
    <row r="664" spans="1:35" outlineLevel="1" x14ac:dyDescent="0.25">
      <c r="A664" s="30" t="s">
        <v>32</v>
      </c>
      <c r="B664" s="35" t="s">
        <v>33</v>
      </c>
      <c r="C664" s="31">
        <f>INDEX('Saturation Data'!$I$2:$W$236,MATCH(LEFT($A$1,2)&amp;$H664&amp;$I664,'Saturation Data'!$B$2:$B$236,0),MATCH(A629,'Saturation Data'!$I$1:$V$1,0))</f>
        <v>0.197743</v>
      </c>
      <c r="D664" s="32">
        <f>INDEX('UEC Data'!$I$2:$W$236,MATCH(LEFT($A$1,2)&amp;$H664&amp;$I664,'UEC Data'!$B$2:$B$236,0),MATCH(A629,'UEC Data'!$I$1:$V$1,0))</f>
        <v>0.10480458661304715</v>
      </c>
      <c r="E664" s="33">
        <f t="shared" si="56"/>
        <v>2.0724373370623782E-2</v>
      </c>
      <c r="F664" s="34">
        <f>E664*C630</f>
        <v>7.5828889565498728E-2</v>
      </c>
      <c r="G664" s="21"/>
      <c r="H664" s="30" t="s">
        <v>32</v>
      </c>
      <c r="I664" s="35" t="s">
        <v>33</v>
      </c>
      <c r="J664" s="31">
        <f>INDEX('Saturation Data'!$I$2:$W$236,MATCH(LEFT($H$1,2)&amp;$H664&amp;$I664,'Saturation Data'!$B$2:$B$236,0),MATCH(H629,'Saturation Data'!$I$1:$V$1,0))</f>
        <v>0.40838600000000003</v>
      </c>
      <c r="K664" s="32">
        <f>INDEX('UEC Data'!$I$2:$W$236,MATCH(LEFT($H$1,2)&amp;$H664&amp;$I664,'UEC Data'!$B$2:$B$236,0),MATCH(H629,'UEC Data'!$I$1:$V$1,0))</f>
        <v>1.4672642125826602E-2</v>
      </c>
      <c r="L664" s="33">
        <f t="shared" si="57"/>
        <v>5.9921016271978229E-3</v>
      </c>
      <c r="M664" s="34">
        <f>L664*J630</f>
        <v>8.3427832307900615E-2</v>
      </c>
      <c r="N664" s="21"/>
      <c r="O664" s="30" t="s">
        <v>32</v>
      </c>
      <c r="P664" s="35" t="s">
        <v>33</v>
      </c>
      <c r="Q664" s="31">
        <f>INDEX('Saturation Data'!$I$2:$W$236,MATCH(LEFT($O$1,2)&amp;$H664&amp;$I664,'Saturation Data'!$B$2:$B$236,0),MATCH(O629,'Saturation Data'!$I$1:$V$1,0))</f>
        <v>0.197743</v>
      </c>
      <c r="R664" s="32">
        <f>INDEX('UEC Data'!$I$2:$W$236,MATCH(LEFT($O$1,2)&amp;$H664&amp;$I664,'UEC Data'!$B$2:$B$236,0),MATCH(O629,'UEC Data'!$I$1:$V$1,0))</f>
        <v>0.10480458661304715</v>
      </c>
      <c r="S664" s="33">
        <f t="shared" si="58"/>
        <v>2.0724373370623782E-2</v>
      </c>
      <c r="T664" s="34">
        <f>S664*Q630</f>
        <v>2.5050144618493217E-3</v>
      </c>
      <c r="U664" s="21"/>
      <c r="V664" s="30" t="s">
        <v>32</v>
      </c>
      <c r="W664" s="35" t="s">
        <v>33</v>
      </c>
      <c r="X664" s="31">
        <f>INDEX('Saturation Data'!$I$2:$W$236,MATCH(LEFT($V$1,2)&amp;$H664&amp;$I664,'Saturation Data'!$B$2:$B$236,0),MATCH(V629,'Saturation Data'!$I$1:$V$1,0))</f>
        <v>0.197743</v>
      </c>
      <c r="Y664" s="32">
        <f>INDEX('UEC Data'!$I$2:$W$236,MATCH(LEFT($V$1,2)&amp;$H664&amp;$I664,'UEC Data'!$B$2:$B$236,0),MATCH(V629,'UEC Data'!$I$1:$V$1,0))</f>
        <v>0.10480458661304715</v>
      </c>
      <c r="Z664" s="33">
        <f t="shared" si="59"/>
        <v>2.0724373370623782E-2</v>
      </c>
      <c r="AA664" s="34">
        <f>Z664*X630</f>
        <v>2.5481869701508952E-2</v>
      </c>
      <c r="AB664" s="21"/>
      <c r="AC664" s="30" t="s">
        <v>32</v>
      </c>
      <c r="AD664" s="35" t="s">
        <v>33</v>
      </c>
      <c r="AE664" s="31">
        <f>INDEX('Saturation Data'!$I$2:$W$236,MATCH(LEFT($AC$1,2)&amp;$H664&amp;$I664,'Saturation Data'!$B$2:$B$236,0),MATCH(AC629,'Saturation Data'!$I$1:$V$1,0))</f>
        <v>0.40838600000000003</v>
      </c>
      <c r="AF664" s="32">
        <f>INDEX('UEC Data'!$I$2:$W$236,MATCH(LEFT($AC$1,2)&amp;$H664&amp;$I664,'UEC Data'!$B$2:$B$236,0),MATCH(AC629,'UEC Data'!$I$1:$V$1,0))</f>
        <v>9.1804950558996012E-2</v>
      </c>
      <c r="AG664" s="33">
        <f t="shared" si="60"/>
        <v>3.7491856538986151E-2</v>
      </c>
      <c r="AH664" s="34">
        <f>AG664*AE630</f>
        <v>3.0886252955232289E-3</v>
      </c>
      <c r="AI664" s="21"/>
    </row>
    <row r="665" spans="1:35" outlineLevel="1" x14ac:dyDescent="0.25">
      <c r="A665" s="30" t="s">
        <v>32</v>
      </c>
      <c r="B665" s="35" t="s">
        <v>34</v>
      </c>
      <c r="C665" s="31">
        <f>INDEX('Saturation Data'!$I$2:$W$236,MATCH(LEFT($A$1,2)&amp;$H665&amp;$I665,'Saturation Data'!$B$2:$B$236,0),MATCH(A629,'Saturation Data'!$I$1:$V$1,0))</f>
        <v>0.197743</v>
      </c>
      <c r="D665" s="32">
        <f>INDEX('UEC Data'!$I$2:$W$236,MATCH(LEFT($A$1,2)&amp;$H665&amp;$I665,'UEC Data'!$B$2:$B$236,0),MATCH(A629,'UEC Data'!$I$1:$V$1,0))</f>
        <v>7.6624777055809307E-2</v>
      </c>
      <c r="E665" s="33">
        <f t="shared" si="56"/>
        <v>1.51520132893469E-2</v>
      </c>
      <c r="F665" s="34">
        <f>E665*C630</f>
        <v>5.5440052245028272E-2</v>
      </c>
      <c r="G665" s="21"/>
      <c r="H665" s="30" t="s">
        <v>32</v>
      </c>
      <c r="I665" s="35" t="s">
        <v>34</v>
      </c>
      <c r="J665" s="31">
        <f>INDEX('Saturation Data'!$I$2:$W$236,MATCH(LEFT($H$1,2)&amp;$H665&amp;$I665,'Saturation Data'!$B$2:$B$236,0),MATCH(H629,'Saturation Data'!$I$1:$V$1,0))</f>
        <v>0.40838600000000003</v>
      </c>
      <c r="K665" s="32">
        <f>INDEX('UEC Data'!$I$2:$W$236,MATCH(LEFT($H$1,2)&amp;$H665&amp;$I665,'UEC Data'!$B$2:$B$236,0),MATCH(H629,'UEC Data'!$I$1:$V$1,0))</f>
        <v>1.0727468787813301E-2</v>
      </c>
      <c r="L665" s="33">
        <f t="shared" si="57"/>
        <v>4.3809480683799232E-3</v>
      </c>
      <c r="M665" s="34">
        <f>L665*J630</f>
        <v>6.0995794720748481E-2</v>
      </c>
      <c r="N665" s="21"/>
      <c r="O665" s="30" t="s">
        <v>32</v>
      </c>
      <c r="P665" s="35" t="s">
        <v>34</v>
      </c>
      <c r="Q665" s="31">
        <f>INDEX('Saturation Data'!$I$2:$W$236,MATCH(LEFT($O$1,2)&amp;$H665&amp;$I665,'Saturation Data'!$B$2:$B$236,0),MATCH(O629,'Saturation Data'!$I$1:$V$1,0))</f>
        <v>0.197743</v>
      </c>
      <c r="R665" s="32">
        <f>INDEX('UEC Data'!$I$2:$W$236,MATCH(LEFT($O$1,2)&amp;$H665&amp;$I665,'UEC Data'!$B$2:$B$236,0),MATCH(O629,'UEC Data'!$I$1:$V$1,0))</f>
        <v>7.6624777055809307E-2</v>
      </c>
      <c r="S665" s="33">
        <f t="shared" si="58"/>
        <v>1.51520132893469E-2</v>
      </c>
      <c r="T665" s="34">
        <f>S665*Q630</f>
        <v>1.831467313252939E-3</v>
      </c>
      <c r="U665" s="21"/>
      <c r="V665" s="30" t="s">
        <v>32</v>
      </c>
      <c r="W665" s="35" t="s">
        <v>34</v>
      </c>
      <c r="X665" s="31">
        <f>INDEX('Saturation Data'!$I$2:$W$236,MATCH(LEFT($V$1,2)&amp;$H665&amp;$I665,'Saturation Data'!$B$2:$B$236,0),MATCH(V629,'Saturation Data'!$I$1:$V$1,0))</f>
        <v>0.197743</v>
      </c>
      <c r="Y665" s="32">
        <f>INDEX('UEC Data'!$I$2:$W$236,MATCH(LEFT($V$1,2)&amp;$H665&amp;$I665,'UEC Data'!$B$2:$B$236,0),MATCH(V629,'UEC Data'!$I$1:$V$1,0))</f>
        <v>7.6624777055809307E-2</v>
      </c>
      <c r="Z665" s="33">
        <f t="shared" si="59"/>
        <v>1.51520132893469E-2</v>
      </c>
      <c r="AA665" s="34">
        <f>Z665*X630</f>
        <v>1.8630316171680154E-2</v>
      </c>
      <c r="AB665" s="21"/>
      <c r="AC665" s="30" t="s">
        <v>32</v>
      </c>
      <c r="AD665" s="35" t="s">
        <v>34</v>
      </c>
      <c r="AE665" s="31">
        <f>INDEX('Saturation Data'!$I$2:$W$236,MATCH(LEFT($AC$1,2)&amp;$H665&amp;$I665,'Saturation Data'!$B$2:$B$236,0),MATCH(AC629,'Saturation Data'!$I$1:$V$1,0))</f>
        <v>0.40838600000000003</v>
      </c>
      <c r="AF665" s="32">
        <f>INDEX('UEC Data'!$I$2:$W$236,MATCH(LEFT($AC$1,2)&amp;$H665&amp;$I665,'UEC Data'!$B$2:$B$236,0),MATCH(AC629,'UEC Data'!$I$1:$V$1,0))</f>
        <v>5.6250000000000001E-2</v>
      </c>
      <c r="AG665" s="33">
        <f t="shared" si="60"/>
        <v>2.2971712500000002E-2</v>
      </c>
      <c r="AH665" s="34">
        <f>AG665*AE630</f>
        <v>1.8924379547651444E-3</v>
      </c>
      <c r="AI665" s="21"/>
    </row>
    <row r="666" spans="1:35" outlineLevel="1" x14ac:dyDescent="0.25">
      <c r="A666" s="30" t="s">
        <v>32</v>
      </c>
      <c r="B666" s="35" t="s">
        <v>35</v>
      </c>
      <c r="C666" s="31">
        <f>INDEX('Saturation Data'!$I$2:$W$236,MATCH(LEFT($A$1,2)&amp;$H666&amp;$I666,'Saturation Data'!$B$2:$B$236,0),MATCH(A629,'Saturation Data'!$I$1:$V$1,0))</f>
        <v>0.197743</v>
      </c>
      <c r="D666" s="32">
        <f>INDEX('UEC Data'!$I$2:$W$236,MATCH(LEFT($A$1,2)&amp;$H666&amp;$I666,'UEC Data'!$B$2:$B$236,0),MATCH(A629,'UEC Data'!$I$1:$V$1,0))</f>
        <v>7.832142857142857E-2</v>
      </c>
      <c r="E666" s="33">
        <f t="shared" si="56"/>
        <v>1.5487514249999999E-2</v>
      </c>
      <c r="F666" s="34">
        <f>E666*C630</f>
        <v>5.6667624477950117E-2</v>
      </c>
      <c r="G666" s="21"/>
      <c r="H666" s="30" t="s">
        <v>32</v>
      </c>
      <c r="I666" s="35" t="s">
        <v>35</v>
      </c>
      <c r="J666" s="31">
        <f>INDEX('Saturation Data'!$I$2:$W$236,MATCH(LEFT($H$1,2)&amp;$H666&amp;$I666,'Saturation Data'!$B$2:$B$236,0),MATCH(H629,'Saturation Data'!$I$1:$V$1,0))</f>
        <v>0.40838600000000003</v>
      </c>
      <c r="K666" s="32">
        <f>INDEX('UEC Data'!$I$2:$W$236,MATCH(LEFT($H$1,2)&amp;$H666&amp;$I666,'UEC Data'!$B$2:$B$236,0),MATCH(H629,'UEC Data'!$I$1:$V$1,0))</f>
        <v>1.0965000000000001E-2</v>
      </c>
      <c r="L666" s="33">
        <f t="shared" si="57"/>
        <v>4.477952490000001E-3</v>
      </c>
      <c r="M666" s="34">
        <f>L666*J630</f>
        <v>6.2346384067115977E-2</v>
      </c>
      <c r="N666" s="21"/>
      <c r="O666" s="30" t="s">
        <v>32</v>
      </c>
      <c r="P666" s="35" t="s">
        <v>35</v>
      </c>
      <c r="Q666" s="31">
        <f>INDEX('Saturation Data'!$I$2:$W$236,MATCH(LEFT($O$1,2)&amp;$H666&amp;$I666,'Saturation Data'!$B$2:$B$236,0),MATCH(O629,'Saturation Data'!$I$1:$V$1,0))</f>
        <v>0.197743</v>
      </c>
      <c r="R666" s="32">
        <f>INDEX('UEC Data'!$I$2:$W$236,MATCH(LEFT($O$1,2)&amp;$H666&amp;$I666,'UEC Data'!$B$2:$B$236,0),MATCH(O629,'UEC Data'!$I$1:$V$1,0))</f>
        <v>7.832142857142857E-2</v>
      </c>
      <c r="S666" s="33">
        <f t="shared" si="58"/>
        <v>1.5487514249999999E-2</v>
      </c>
      <c r="T666" s="34">
        <f>S666*Q630</f>
        <v>1.8720202768272996E-3</v>
      </c>
      <c r="U666" s="21"/>
      <c r="V666" s="30" t="s">
        <v>32</v>
      </c>
      <c r="W666" s="35" t="s">
        <v>35</v>
      </c>
      <c r="X666" s="31">
        <f>INDEX('Saturation Data'!$I$2:$W$236,MATCH(LEFT($V$1,2)&amp;$H666&amp;$I666,'Saturation Data'!$B$2:$B$236,0),MATCH(V629,'Saturation Data'!$I$1:$V$1,0))</f>
        <v>0.197743</v>
      </c>
      <c r="Y666" s="32">
        <f>INDEX('UEC Data'!$I$2:$W$236,MATCH(LEFT($V$1,2)&amp;$H666&amp;$I666,'UEC Data'!$B$2:$B$236,0),MATCH(V629,'UEC Data'!$I$1:$V$1,0))</f>
        <v>7.832142857142857E-2</v>
      </c>
      <c r="Z666" s="33">
        <f t="shared" si="59"/>
        <v>1.5487514249999999E-2</v>
      </c>
      <c r="AA666" s="34">
        <f>Z666*X630</f>
        <v>1.9042834881471959E-2</v>
      </c>
      <c r="AB666" s="21"/>
      <c r="AC666" s="30" t="s">
        <v>32</v>
      </c>
      <c r="AD666" s="35" t="s">
        <v>35</v>
      </c>
      <c r="AE666" s="31">
        <f>INDEX('Saturation Data'!$I$2:$W$236,MATCH(LEFT($AC$1,2)&amp;$H666&amp;$I666,'Saturation Data'!$B$2:$B$236,0),MATCH(AC629,'Saturation Data'!$I$1:$V$1,0))</f>
        <v>0.40838600000000003</v>
      </c>
      <c r="AF666" s="32">
        <f>INDEX('UEC Data'!$I$2:$W$236,MATCH(LEFT($AC$1,2)&amp;$H666&amp;$I666,'UEC Data'!$B$2:$B$236,0),MATCH(AC629,'UEC Data'!$I$1:$V$1,0))</f>
        <v>5.4824999999999999E-2</v>
      </c>
      <c r="AG666" s="33">
        <f t="shared" si="60"/>
        <v>2.238976245E-2</v>
      </c>
      <c r="AH666" s="34">
        <f>AG666*AE630</f>
        <v>1.8444961932444273E-3</v>
      </c>
      <c r="AI666" s="21"/>
    </row>
    <row r="667" spans="1:35" outlineLevel="1" x14ac:dyDescent="0.25">
      <c r="A667" s="30" t="s">
        <v>32</v>
      </c>
      <c r="B667" s="35" t="s">
        <v>36</v>
      </c>
      <c r="C667" s="31">
        <f>INDEX('Saturation Data'!$I$2:$W$236,MATCH(LEFT($A$1,2)&amp;$H667&amp;$I667,'Saturation Data'!$B$2:$B$236,0),MATCH(A629,'Saturation Data'!$I$1:$V$1,0))</f>
        <v>0.197743</v>
      </c>
      <c r="D667" s="32">
        <f>INDEX('UEC Data'!$I$2:$W$236,MATCH(LEFT($A$1,2)&amp;$H667&amp;$I667,'UEC Data'!$B$2:$B$236,0),MATCH(A629,'UEC Data'!$I$1:$V$1,0))</f>
        <v>7.1397418327593361E-3</v>
      </c>
      <c r="E667" s="33">
        <f t="shared" si="56"/>
        <v>1.4118339692353295E-3</v>
      </c>
      <c r="F667" s="34">
        <f>E667*C630</f>
        <v>5.1657919987929263E-3</v>
      </c>
      <c r="G667" s="21"/>
      <c r="H667" s="30" t="s">
        <v>32</v>
      </c>
      <c r="I667" s="35" t="s">
        <v>36</v>
      </c>
      <c r="J667" s="31">
        <f>INDEX('Saturation Data'!$I$2:$W$236,MATCH(LEFT($H$1,2)&amp;$H667&amp;$I667,'Saturation Data'!$B$2:$B$236,0),MATCH(H629,'Saturation Data'!$I$1:$V$1,0))</f>
        <v>0.40838600000000003</v>
      </c>
      <c r="K667" s="32">
        <f>INDEX('UEC Data'!$I$2:$W$236,MATCH(LEFT($H$1,2)&amp;$H667&amp;$I667,'UEC Data'!$B$2:$B$236,0),MATCH(H629,'UEC Data'!$I$1:$V$1,0))</f>
        <v>9.9956385658630706E-4</v>
      </c>
      <c r="L667" s="33">
        <f t="shared" si="57"/>
        <v>4.0820788513585562E-4</v>
      </c>
      <c r="M667" s="34">
        <f>L667*J630</f>
        <v>5.6834648520143662E-3</v>
      </c>
      <c r="N667" s="21"/>
      <c r="O667" s="30" t="s">
        <v>32</v>
      </c>
      <c r="P667" s="35" t="s">
        <v>36</v>
      </c>
      <c r="Q667" s="31">
        <f>INDEX('Saturation Data'!$I$2:$W$236,MATCH(LEFT($O$1,2)&amp;$H667&amp;$I667,'Saturation Data'!$B$2:$B$236,0),MATCH(O629,'Saturation Data'!$I$1:$V$1,0))</f>
        <v>0.197743</v>
      </c>
      <c r="R667" s="32">
        <f>INDEX('UEC Data'!$I$2:$W$236,MATCH(LEFT($O$1,2)&amp;$H667&amp;$I667,'UEC Data'!$B$2:$B$236,0),MATCH(O629,'UEC Data'!$I$1:$V$1,0))</f>
        <v>7.1397418327593361E-3</v>
      </c>
      <c r="S667" s="33">
        <f t="shared" si="58"/>
        <v>1.4118339692353295E-3</v>
      </c>
      <c r="T667" s="34">
        <f>S667*Q630</f>
        <v>1.7065242202583328E-4</v>
      </c>
      <c r="U667" s="21"/>
      <c r="V667" s="30" t="s">
        <v>32</v>
      </c>
      <c r="W667" s="35" t="s">
        <v>36</v>
      </c>
      <c r="X667" s="31">
        <f>INDEX('Saturation Data'!$I$2:$W$236,MATCH(LEFT($V$1,2)&amp;$H667&amp;$I667,'Saturation Data'!$B$2:$B$236,0),MATCH(V629,'Saturation Data'!$I$1:$V$1,0))</f>
        <v>0.197743</v>
      </c>
      <c r="Y667" s="32">
        <f>INDEX('UEC Data'!$I$2:$W$236,MATCH(LEFT($V$1,2)&amp;$H667&amp;$I667,'UEC Data'!$B$2:$B$236,0),MATCH(V629,'UEC Data'!$I$1:$V$1,0))</f>
        <v>7.1397418327593361E-3</v>
      </c>
      <c r="Z667" s="33">
        <f t="shared" si="59"/>
        <v>1.4118339692353295E-3</v>
      </c>
      <c r="AA667" s="34">
        <f>Z667*X630</f>
        <v>1.7359352005891805E-3</v>
      </c>
      <c r="AB667" s="21"/>
      <c r="AC667" s="30" t="s">
        <v>32</v>
      </c>
      <c r="AD667" s="35" t="s">
        <v>36</v>
      </c>
      <c r="AE667" s="31">
        <f>INDEX('Saturation Data'!$I$2:$W$236,MATCH(LEFT($AC$1,2)&amp;$H667&amp;$I667,'Saturation Data'!$B$2:$B$236,0),MATCH(AC629,'Saturation Data'!$I$1:$V$1,0))</f>
        <v>0.40838600000000003</v>
      </c>
      <c r="AF667" s="32">
        <f>INDEX('UEC Data'!$I$2:$W$236,MATCH(LEFT($AC$1,2)&amp;$H667&amp;$I667,'UEC Data'!$B$2:$B$236,0),MATCH(AC629,'UEC Data'!$I$1:$V$1,0))</f>
        <v>1.4570666386210801E-2</v>
      </c>
      <c r="AG667" s="33">
        <f t="shared" si="60"/>
        <v>5.9504561627990848E-3</v>
      </c>
      <c r="AH667" s="34">
        <f>AG667*AE630</f>
        <v>4.9020590391975118E-4</v>
      </c>
      <c r="AI667" s="21"/>
    </row>
    <row r="668" spans="1:35" outlineLevel="1" x14ac:dyDescent="0.25">
      <c r="A668" s="30" t="s">
        <v>32</v>
      </c>
      <c r="B668" s="35" t="s">
        <v>37</v>
      </c>
      <c r="C668" s="31">
        <f>INDEX('Saturation Data'!$I$2:$W$236,MATCH(LEFT($A$1,2)&amp;$H668&amp;$I668,'Saturation Data'!$B$2:$B$236,0),MATCH(A629,'Saturation Data'!$I$1:$V$1,0))</f>
        <v>0.197743</v>
      </c>
      <c r="D668" s="32">
        <f>INDEX('UEC Data'!$I$2:$W$236,MATCH(LEFT($A$1,2)&amp;$H668&amp;$I668,'UEC Data'!$B$2:$B$236,0),MATCH(A629,'UEC Data'!$I$1:$V$1,0))</f>
        <v>8.7292126086577146E-2</v>
      </c>
      <c r="E668" s="33">
        <f t="shared" si="56"/>
        <v>1.7261406888738024E-2</v>
      </c>
      <c r="F668" s="34">
        <f>E668*C630</f>
        <v>6.3158161325475942E-2</v>
      </c>
      <c r="G668" s="21"/>
      <c r="H668" s="30" t="s">
        <v>32</v>
      </c>
      <c r="I668" s="35" t="s">
        <v>37</v>
      </c>
      <c r="J668" s="31">
        <f>INDEX('Saturation Data'!$I$2:$W$236,MATCH(LEFT($H$1,2)&amp;$H668&amp;$I668,'Saturation Data'!$B$2:$B$236,0),MATCH(H629,'Saturation Data'!$I$1:$V$1,0))</f>
        <v>0.40838600000000003</v>
      </c>
      <c r="K668" s="32">
        <f>INDEX('UEC Data'!$I$2:$W$236,MATCH(LEFT($H$1,2)&amp;$H668&amp;$I668,'UEC Data'!$B$2:$B$236,0),MATCH(H629,'UEC Data'!$I$1:$V$1,0))</f>
        <v>1.22208976521208E-2</v>
      </c>
      <c r="L668" s="33">
        <f t="shared" si="57"/>
        <v>4.9908435085590048E-3</v>
      </c>
      <c r="M668" s="34">
        <f>L668*J630</f>
        <v>6.9487348715370642E-2</v>
      </c>
      <c r="N668" s="21"/>
      <c r="O668" s="30" t="s">
        <v>32</v>
      </c>
      <c r="P668" s="35" t="s">
        <v>37</v>
      </c>
      <c r="Q668" s="31">
        <f>INDEX('Saturation Data'!$I$2:$W$236,MATCH(LEFT($O$1,2)&amp;$H668&amp;$I668,'Saturation Data'!$B$2:$B$236,0),MATCH(O629,'Saturation Data'!$I$1:$V$1,0))</f>
        <v>0.197743</v>
      </c>
      <c r="R668" s="32">
        <f>INDEX('UEC Data'!$I$2:$W$236,MATCH(LEFT($O$1,2)&amp;$H668&amp;$I668,'UEC Data'!$B$2:$B$236,0),MATCH(O629,'UEC Data'!$I$1:$V$1,0))</f>
        <v>8.7292126086577146E-2</v>
      </c>
      <c r="S668" s="33">
        <f t="shared" si="58"/>
        <v>1.7261406888738024E-2</v>
      </c>
      <c r="T668" s="34">
        <f>S668*Q630</f>
        <v>2.0864357688829254E-3</v>
      </c>
      <c r="U668" s="21"/>
      <c r="V668" s="30" t="s">
        <v>32</v>
      </c>
      <c r="W668" s="35" t="s">
        <v>37</v>
      </c>
      <c r="X668" s="31">
        <f>INDEX('Saturation Data'!$I$2:$W$236,MATCH(LEFT($V$1,2)&amp;$H668&amp;$I668,'Saturation Data'!$B$2:$B$236,0),MATCH(V629,'Saturation Data'!$I$1:$V$1,0))</f>
        <v>0.197743</v>
      </c>
      <c r="Y668" s="32">
        <f>INDEX('UEC Data'!$I$2:$W$236,MATCH(LEFT($V$1,2)&amp;$H668&amp;$I668,'UEC Data'!$B$2:$B$236,0),MATCH(V629,'UEC Data'!$I$1:$V$1,0))</f>
        <v>8.7292126086577146E-2</v>
      </c>
      <c r="Z668" s="33">
        <f t="shared" si="59"/>
        <v>1.7261406888738024E-2</v>
      </c>
      <c r="AA668" s="34">
        <f>Z668*X630</f>
        <v>2.122394310010987E-2</v>
      </c>
      <c r="AB668" s="21"/>
      <c r="AC668" s="30" t="s">
        <v>32</v>
      </c>
      <c r="AD668" s="35" t="s">
        <v>37</v>
      </c>
      <c r="AE668" s="31">
        <f>INDEX('Saturation Data'!$I$2:$W$236,MATCH(LEFT($AC$1,2)&amp;$H668&amp;$I668,'Saturation Data'!$B$2:$B$236,0),MATCH(AC629,'Saturation Data'!$I$1:$V$1,0))</f>
        <v>0.40838600000000003</v>
      </c>
      <c r="AF668" s="32">
        <f>INDEX('UEC Data'!$I$2:$W$236,MATCH(LEFT($AC$1,2)&amp;$H668&amp;$I668,'UEC Data'!$B$2:$B$236,0),MATCH(AC629,'UEC Data'!$I$1:$V$1,0))</f>
        <v>3.8472000000000006E-2</v>
      </c>
      <c r="AG668" s="33">
        <f t="shared" si="60"/>
        <v>1.5711426192000003E-2</v>
      </c>
      <c r="AH668" s="34">
        <f>AG668*AE630</f>
        <v>1.2943266310351048E-3</v>
      </c>
      <c r="AI668" s="21"/>
    </row>
    <row r="669" spans="1:35" outlineLevel="1" x14ac:dyDescent="0.25">
      <c r="A669" s="30" t="s">
        <v>32</v>
      </c>
      <c r="B669" s="35" t="s">
        <v>184</v>
      </c>
      <c r="C669" s="31">
        <f>INDEX('Saturation Data'!$I$2:$W$236,MATCH(LEFT($A$1,2)&amp;$H669&amp;$I669,'Saturation Data'!$B$2:$B$236,0),MATCH(A629,'Saturation Data'!$I$1:$V$1,0))</f>
        <v>0.197743</v>
      </c>
      <c r="D669" s="32">
        <f>INDEX('UEC Data'!$I$2:$W$236,MATCH(LEFT($A$1,2)&amp;$H669&amp;$I669,'UEC Data'!$B$2:$B$236,0),MATCH(A629,'UEC Data'!$I$1:$V$1,0))</f>
        <v>9.4342237156475731E-2</v>
      </c>
      <c r="E669" s="33">
        <f t="shared" si="56"/>
        <v>1.8655517002032981E-2</v>
      </c>
      <c r="F669" s="34">
        <f>E669*C630</f>
        <v>6.8259103097401103E-2</v>
      </c>
      <c r="G669" s="21"/>
      <c r="H669" s="30" t="s">
        <v>32</v>
      </c>
      <c r="I669" s="35" t="s">
        <v>184</v>
      </c>
      <c r="J669" s="31">
        <f>INDEX('Saturation Data'!$I$2:$W$236,MATCH(LEFT($H$1,2)&amp;$H669&amp;$I669,'Saturation Data'!$B$2:$B$236,0),MATCH(H629,'Saturation Data'!$I$1:$V$1,0))</f>
        <v>0.40838600000000003</v>
      </c>
      <c r="K669" s="32">
        <f>INDEX('UEC Data'!$I$2:$W$236,MATCH(LEFT($H$1,2)&amp;$H669&amp;$I669,'UEC Data'!$B$2:$B$236,0),MATCH(H629,'UEC Data'!$I$1:$V$1,0))</f>
        <v>1.3207913201906601E-2</v>
      </c>
      <c r="L669" s="33">
        <f t="shared" si="57"/>
        <v>5.3939268408738292E-3</v>
      </c>
      <c r="M669" s="34">
        <f>L669*J630</f>
        <v>7.5099464588344766E-2</v>
      </c>
      <c r="N669" s="21"/>
      <c r="O669" s="30" t="s">
        <v>32</v>
      </c>
      <c r="P669" s="35" t="s">
        <v>184</v>
      </c>
      <c r="Q669" s="31">
        <f>INDEX('Saturation Data'!$I$2:$W$236,MATCH(LEFT($O$1,2)&amp;$H669&amp;$I669,'Saturation Data'!$B$2:$B$236,0),MATCH(O629,'Saturation Data'!$I$1:$V$1,0))</f>
        <v>0.197743</v>
      </c>
      <c r="R669" s="32">
        <f>INDEX('UEC Data'!$I$2:$W$236,MATCH(LEFT($O$1,2)&amp;$H669&amp;$I669,'UEC Data'!$B$2:$B$236,0),MATCH(O629,'UEC Data'!$I$1:$V$1,0))</f>
        <v>9.4342237156475731E-2</v>
      </c>
      <c r="S669" s="33">
        <f t="shared" si="58"/>
        <v>1.8655517002032981E-2</v>
      </c>
      <c r="T669" s="34">
        <f>S669*Q630</f>
        <v>2.2549458575963654E-3</v>
      </c>
      <c r="U669" s="21"/>
      <c r="V669" s="30" t="s">
        <v>32</v>
      </c>
      <c r="W669" s="35" t="s">
        <v>184</v>
      </c>
      <c r="X669" s="31">
        <f>INDEX('Saturation Data'!$I$2:$W$236,MATCH(LEFT($V$1,2)&amp;$H669&amp;$I669,'Saturation Data'!$B$2:$B$236,0),MATCH(V629,'Saturation Data'!$I$1:$V$1,0))</f>
        <v>0.197743</v>
      </c>
      <c r="Y669" s="32">
        <f>INDEX('UEC Data'!$I$2:$W$236,MATCH(LEFT($V$1,2)&amp;$H669&amp;$I669,'UEC Data'!$B$2:$B$236,0),MATCH(V629,'UEC Data'!$I$1:$V$1,0))</f>
        <v>9.4342237156475731E-2</v>
      </c>
      <c r="Z669" s="33">
        <f t="shared" si="59"/>
        <v>1.8655517002032981E-2</v>
      </c>
      <c r="AA669" s="34">
        <f>Z669*X630</f>
        <v>2.2938085748538173E-2</v>
      </c>
      <c r="AB669" s="21"/>
      <c r="AC669" s="30" t="s">
        <v>32</v>
      </c>
      <c r="AD669" s="35" t="s">
        <v>184</v>
      </c>
      <c r="AE669" s="31">
        <f>INDEX('Saturation Data'!$I$2:$W$236,MATCH(LEFT($AC$1,2)&amp;$H669&amp;$I669,'Saturation Data'!$B$2:$B$236,0),MATCH(AC629,'Saturation Data'!$I$1:$V$1,0))</f>
        <v>0.40838600000000003</v>
      </c>
      <c r="AF669" s="32">
        <f>INDEX('UEC Data'!$I$2:$W$236,MATCH(LEFT($AC$1,2)&amp;$H669&amp;$I669,'UEC Data'!$B$2:$B$236,0),MATCH(AC629,'UEC Data'!$I$1:$V$1,0))</f>
        <v>8.505900000000001E-2</v>
      </c>
      <c r="AG669" s="33">
        <f t="shared" si="60"/>
        <v>3.4736904774000009E-2</v>
      </c>
      <c r="AH669" s="34">
        <f>AG669*AE630</f>
        <v>2.8616689776776614E-3</v>
      </c>
      <c r="AI669" s="21"/>
    </row>
    <row r="670" spans="1:35" outlineLevel="1" x14ac:dyDescent="0.25">
      <c r="A670" s="30" t="s">
        <v>38</v>
      </c>
      <c r="B670" s="30" t="s">
        <v>39</v>
      </c>
      <c r="C670" s="31">
        <f>INDEX('Saturation Data'!$I$2:$W$236,MATCH(LEFT($A$1,2)&amp;$H670&amp;$I670,'Saturation Data'!$B$2:$B$236,0),MATCH(A629,'Saturation Data'!$I$1:$V$1,0))</f>
        <v>1</v>
      </c>
      <c r="D670" s="32">
        <f>INDEX('UEC Data'!$I$2:$W$236,MATCH(LEFT($A$1,2)&amp;$H670&amp;$I670,'UEC Data'!$B$2:$B$236,0),MATCH(A629,'UEC Data'!$I$1:$V$1,0))</f>
        <v>1.3284407769115858E-2</v>
      </c>
      <c r="E670" s="33">
        <f t="shared" si="56"/>
        <v>1.3284407769115858E-2</v>
      </c>
      <c r="F670" s="34">
        <f>E670*C630</f>
        <v>4.8606627165635734E-2</v>
      </c>
      <c r="G670" s="21"/>
      <c r="H670" s="30" t="s">
        <v>38</v>
      </c>
      <c r="I670" s="30" t="s">
        <v>39</v>
      </c>
      <c r="J670" s="31">
        <f>INDEX('Saturation Data'!$I$2:$W$236,MATCH(LEFT($H$1,2)&amp;$H670&amp;$I670,'Saturation Data'!$B$2:$B$236,0),MATCH(H629,'Saturation Data'!$I$1:$V$1,0))</f>
        <v>1</v>
      </c>
      <c r="K670" s="32">
        <f>INDEX('UEC Data'!$I$2:$W$236,MATCH(LEFT($H$1,2)&amp;$H670&amp;$I670,'UEC Data'!$B$2:$B$236,0),MATCH(H629,'UEC Data'!$I$1:$V$1,0))</f>
        <v>1.0773491785153097E-2</v>
      </c>
      <c r="L670" s="33">
        <f t="shared" si="57"/>
        <v>1.0773491785153097E-2</v>
      </c>
      <c r="M670" s="34">
        <f>L670*J630</f>
        <v>0.14999896896652287</v>
      </c>
      <c r="N670" s="21"/>
      <c r="O670" s="30" t="s">
        <v>38</v>
      </c>
      <c r="P670" s="30" t="s">
        <v>39</v>
      </c>
      <c r="Q670" s="31">
        <f>INDEX('Saturation Data'!$I$2:$W$236,MATCH(LEFT($O$1,2)&amp;$H670&amp;$I670,'Saturation Data'!$B$2:$B$236,0),MATCH(O629,'Saturation Data'!$I$1:$V$1,0))</f>
        <v>1</v>
      </c>
      <c r="R670" s="32">
        <f>INDEX('UEC Data'!$I$2:$W$236,MATCH(LEFT($O$1,2)&amp;$H670&amp;$I670,'UEC Data'!$B$2:$B$236,0),MATCH(O629,'UEC Data'!$I$1:$V$1,0))</f>
        <v>3.055413786896647E-2</v>
      </c>
      <c r="S670" s="33">
        <f t="shared" si="58"/>
        <v>3.055413786896647E-2</v>
      </c>
      <c r="T670" s="34">
        <f>S670*Q630</f>
        <v>3.6931662956618161E-3</v>
      </c>
      <c r="U670" s="21"/>
      <c r="V670" s="30" t="s">
        <v>38</v>
      </c>
      <c r="W670" s="30" t="s">
        <v>39</v>
      </c>
      <c r="X670" s="31">
        <f>INDEX('Saturation Data'!$I$2:$W$236,MATCH(LEFT($V$1,2)&amp;$H670&amp;$I670,'Saturation Data'!$B$2:$B$236,0),MATCH(V629,'Saturation Data'!$I$1:$V$1,0))</f>
        <v>1</v>
      </c>
      <c r="Y670" s="32">
        <f>INDEX('UEC Data'!$I$2:$W$236,MATCH(LEFT($V$1,2)&amp;$H670&amp;$I670,'UEC Data'!$B$2:$B$236,0),MATCH(V629,'UEC Data'!$I$1:$V$1,0))</f>
        <v>1.2574472629348785E-2</v>
      </c>
      <c r="Z670" s="33">
        <f t="shared" si="59"/>
        <v>1.2574472629348785E-2</v>
      </c>
      <c r="AA670" s="34">
        <f>Z670*X630</f>
        <v>1.5461074136043326E-2</v>
      </c>
      <c r="AB670" s="21"/>
      <c r="AC670" s="30" t="s">
        <v>38</v>
      </c>
      <c r="AD670" s="30" t="s">
        <v>39</v>
      </c>
      <c r="AE670" s="31">
        <f>INDEX('Saturation Data'!$I$2:$W$236,MATCH(LEFT($AC$1,2)&amp;$H670&amp;$I670,'Saturation Data'!$B$2:$B$236,0),MATCH(AC629,'Saturation Data'!$I$1:$V$1,0))</f>
        <v>1</v>
      </c>
      <c r="AF670" s="32">
        <f>INDEX('UEC Data'!$I$2:$W$236,MATCH(LEFT($AC$1,2)&amp;$H670&amp;$I670,'UEC Data'!$B$2:$B$236,0),MATCH(AC629,'UEC Data'!$I$1:$V$1,0))</f>
        <v>2.4177622139790862E-2</v>
      </c>
      <c r="AG670" s="33">
        <f t="shared" si="60"/>
        <v>2.4177622139790862E-2</v>
      </c>
      <c r="AH670" s="34">
        <f>AG670*AE630</f>
        <v>1.9917822754098235E-3</v>
      </c>
      <c r="AI670" s="21"/>
    </row>
    <row r="671" spans="1:35" outlineLevel="1" x14ac:dyDescent="0.25">
      <c r="A671" s="30" t="s">
        <v>38</v>
      </c>
      <c r="B671" s="30" t="s">
        <v>40</v>
      </c>
      <c r="C671" s="31">
        <f>INDEX('Saturation Data'!$I$2:$W$236,MATCH(LEFT($A$1,2)&amp;$H671&amp;$I671,'Saturation Data'!$B$2:$B$236,0),MATCH(A629,'Saturation Data'!$I$1:$V$1,0))</f>
        <v>1</v>
      </c>
      <c r="D671" s="32">
        <f>INDEX('UEC Data'!$I$2:$W$236,MATCH(LEFT($A$1,2)&amp;$H671&amp;$I671,'UEC Data'!$B$2:$B$236,0),MATCH(A629,'UEC Data'!$I$1:$V$1,0))</f>
        <v>2.8249624512418857E-3</v>
      </c>
      <c r="E671" s="33">
        <f t="shared" si="56"/>
        <v>2.8249624512418857E-3</v>
      </c>
      <c r="F671" s="34">
        <f>E671*C630</f>
        <v>1.0336320520336867E-2</v>
      </c>
      <c r="G671" s="21"/>
      <c r="H671" s="30" t="s">
        <v>38</v>
      </c>
      <c r="I671" s="30" t="s">
        <v>40</v>
      </c>
      <c r="J671" s="31">
        <f>INDEX('Saturation Data'!$I$2:$W$236,MATCH(LEFT($H$1,2)&amp;$H671&amp;$I671,'Saturation Data'!$B$2:$B$236,0),MATCH(H629,'Saturation Data'!$I$1:$V$1,0))</f>
        <v>1</v>
      </c>
      <c r="K671" s="32">
        <f>INDEX('UEC Data'!$I$2:$W$236,MATCH(LEFT($H$1,2)&amp;$H671&amp;$I671,'UEC Data'!$B$2:$B$236,0),MATCH(H629,'UEC Data'!$I$1:$V$1,0))</f>
        <v>2.7030774429739274E-3</v>
      </c>
      <c r="L671" s="33">
        <f t="shared" si="57"/>
        <v>2.7030774429739274E-3</v>
      </c>
      <c r="M671" s="34">
        <f>L671*J630</f>
        <v>3.7634857627265768E-2</v>
      </c>
      <c r="N671" s="21"/>
      <c r="O671" s="30" t="s">
        <v>38</v>
      </c>
      <c r="P671" s="30" t="s">
        <v>40</v>
      </c>
      <c r="Q671" s="31">
        <f>INDEX('Saturation Data'!$I$2:$W$236,MATCH(LEFT($O$1,2)&amp;$H671&amp;$I671,'Saturation Data'!$B$2:$B$236,0),MATCH(O629,'Saturation Data'!$I$1:$V$1,0))</f>
        <v>1</v>
      </c>
      <c r="R671" s="32">
        <f>INDEX('UEC Data'!$I$2:$W$236,MATCH(LEFT($O$1,2)&amp;$H671&amp;$I671,'UEC Data'!$B$2:$B$236,0),MATCH(O629,'UEC Data'!$I$1:$V$1,0))</f>
        <v>6.497413637856336E-3</v>
      </c>
      <c r="S671" s="33">
        <f t="shared" si="58"/>
        <v>6.497413637856336E-3</v>
      </c>
      <c r="T671" s="34">
        <f>S671*Q630</f>
        <v>7.8536102570503146E-4</v>
      </c>
      <c r="U671" s="21"/>
      <c r="V671" s="30" t="s">
        <v>38</v>
      </c>
      <c r="W671" s="30" t="s">
        <v>40</v>
      </c>
      <c r="X671" s="31">
        <f>INDEX('Saturation Data'!$I$2:$W$236,MATCH(LEFT($V$1,2)&amp;$H671&amp;$I671,'Saturation Data'!$B$2:$B$236,0),MATCH(V629,'Saturation Data'!$I$1:$V$1,0))</f>
        <v>1</v>
      </c>
      <c r="Y671" s="32">
        <f>INDEX('UEC Data'!$I$2:$W$236,MATCH(LEFT($V$1,2)&amp;$H671&amp;$I671,'UEC Data'!$B$2:$B$236,0),MATCH(V629,'UEC Data'!$I$1:$V$1,0))</f>
        <v>4.3764110981482631E-3</v>
      </c>
      <c r="Z671" s="33">
        <f t="shared" si="59"/>
        <v>4.3764110981482631E-3</v>
      </c>
      <c r="AA671" s="34">
        <f>Z671*X630</f>
        <v>5.3810619683839029E-3</v>
      </c>
      <c r="AB671" s="21"/>
      <c r="AC671" s="30" t="s">
        <v>38</v>
      </c>
      <c r="AD671" s="30" t="s">
        <v>40</v>
      </c>
      <c r="AE671" s="31">
        <f>INDEX('Saturation Data'!$I$2:$W$236,MATCH(LEFT($AC$1,2)&amp;$H671&amp;$I671,'Saturation Data'!$B$2:$B$236,0),MATCH(AC629,'Saturation Data'!$I$1:$V$1,0))</f>
        <v>1</v>
      </c>
      <c r="AF671" s="32">
        <f>INDEX('UEC Data'!$I$2:$W$236,MATCH(LEFT($AC$1,2)&amp;$H671&amp;$I671,'UEC Data'!$B$2:$B$236,0),MATCH(AC629,'UEC Data'!$I$1:$V$1,0))</f>
        <v>5.1414316612602325E-3</v>
      </c>
      <c r="AG671" s="33">
        <f t="shared" si="60"/>
        <v>5.1414316612602325E-3</v>
      </c>
      <c r="AH671" s="34">
        <f>AG671*AE630</f>
        <v>4.2355746954433947E-4</v>
      </c>
      <c r="AI671" s="21"/>
    </row>
    <row r="672" spans="1:35" outlineLevel="1" x14ac:dyDescent="0.25">
      <c r="A672" s="30" t="s">
        <v>38</v>
      </c>
      <c r="B672" s="30" t="s">
        <v>41</v>
      </c>
      <c r="C672" s="31">
        <f>INDEX('Saturation Data'!$I$2:$W$236,MATCH(LEFT($A$1,2)&amp;$H672&amp;$I672,'Saturation Data'!$B$2:$B$236,0),MATCH(A629,'Saturation Data'!$I$1:$V$1,0))</f>
        <v>1</v>
      </c>
      <c r="D672" s="32">
        <f>INDEX('UEC Data'!$I$2:$W$236,MATCH(LEFT($A$1,2)&amp;$H672&amp;$I672,'UEC Data'!$B$2:$B$236,0),MATCH(A629,'UEC Data'!$I$1:$V$1,0))</f>
        <v>0.10104704874100791</v>
      </c>
      <c r="E672" s="33">
        <f t="shared" si="56"/>
        <v>0.10104704874100791</v>
      </c>
      <c r="F672" s="34">
        <f>E672*C630</f>
        <v>0.36972338622129491</v>
      </c>
      <c r="G672" s="21"/>
      <c r="H672" s="30" t="s">
        <v>38</v>
      </c>
      <c r="I672" s="30" t="s">
        <v>41</v>
      </c>
      <c r="J672" s="31">
        <f>INDEX('Saturation Data'!$I$2:$W$236,MATCH(LEFT($H$1,2)&amp;$H672&amp;$I672,'Saturation Data'!$B$2:$B$236,0),MATCH(H629,'Saturation Data'!$I$1:$V$1,0))</f>
        <v>1</v>
      </c>
      <c r="K672" s="32">
        <f>INDEX('UEC Data'!$I$2:$W$236,MATCH(LEFT($H$1,2)&amp;$H672&amp;$I672,'UEC Data'!$B$2:$B$236,0),MATCH(H629,'UEC Data'!$I$1:$V$1,0))</f>
        <v>0.14146586823741106</v>
      </c>
      <c r="L672" s="33">
        <f t="shared" si="57"/>
        <v>0.14146586823741106</v>
      </c>
      <c r="M672" s="34">
        <f>L672*J630</f>
        <v>1.9696245936538848</v>
      </c>
      <c r="N672" s="21"/>
      <c r="O672" s="30" t="s">
        <v>38</v>
      </c>
      <c r="P672" s="30" t="s">
        <v>41</v>
      </c>
      <c r="Q672" s="31">
        <f>INDEX('Saturation Data'!$I$2:$W$236,MATCH(LEFT($O$1,2)&amp;$H672&amp;$I672,'Saturation Data'!$B$2:$B$236,0),MATCH(O629,'Saturation Data'!$I$1:$V$1,0))</f>
        <v>1</v>
      </c>
      <c r="R672" s="32">
        <f>INDEX('UEC Data'!$I$2:$W$236,MATCH(LEFT($O$1,2)&amp;$H672&amp;$I672,'UEC Data'!$B$2:$B$236,0),MATCH(O629,'UEC Data'!$I$1:$V$1,0))</f>
        <v>8.3156683673469553E-2</v>
      </c>
      <c r="S672" s="33">
        <f t="shared" si="58"/>
        <v>8.3156683673469553E-2</v>
      </c>
      <c r="T672" s="34">
        <f>S672*Q630</f>
        <v>1.0051386909325921E-2</v>
      </c>
      <c r="U672" s="21"/>
      <c r="V672" s="30" t="s">
        <v>38</v>
      </c>
      <c r="W672" s="30" t="s">
        <v>41</v>
      </c>
      <c r="X672" s="31">
        <f>INDEX('Saturation Data'!$I$2:$W$236,MATCH(LEFT($V$1,2)&amp;$H672&amp;$I672,'Saturation Data'!$B$2:$B$236,0),MATCH(V629,'Saturation Data'!$I$1:$V$1,0))</f>
        <v>1</v>
      </c>
      <c r="Y672" s="32">
        <f>INDEX('UEC Data'!$I$2:$W$236,MATCH(LEFT($V$1,2)&amp;$H672&amp;$I672,'UEC Data'!$B$2:$B$236,0),MATCH(V629,'UEC Data'!$I$1:$V$1,0))</f>
        <v>0.12125645848920949</v>
      </c>
      <c r="Z672" s="33">
        <f t="shared" si="59"/>
        <v>0.12125645848920949</v>
      </c>
      <c r="AA672" s="34">
        <f>Z672*X630</f>
        <v>0.14909214481091276</v>
      </c>
      <c r="AB672" s="21"/>
      <c r="AC672" s="30" t="s">
        <v>38</v>
      </c>
      <c r="AD672" s="30" t="s">
        <v>41</v>
      </c>
      <c r="AE672" s="31">
        <f>INDEX('Saturation Data'!$I$2:$W$236,MATCH(LEFT($AC$1,2)&amp;$H672&amp;$I672,'Saturation Data'!$B$2:$B$236,0),MATCH(AC629,'Saturation Data'!$I$1:$V$1,0))</f>
        <v>1</v>
      </c>
      <c r="AF672" s="32">
        <f>INDEX('UEC Data'!$I$2:$W$236,MATCH(LEFT($AC$1,2)&amp;$H672&amp;$I672,'UEC Data'!$B$2:$B$236,0),MATCH(AC629,'UEC Data'!$I$1:$V$1,0))</f>
        <v>0.11317269458992885</v>
      </c>
      <c r="AG672" s="33">
        <f t="shared" si="60"/>
        <v>0.11317269458992885</v>
      </c>
      <c r="AH672" s="34">
        <f>AG672*AE630</f>
        <v>9.3233059000292322E-3</v>
      </c>
      <c r="AI672" s="21"/>
    </row>
    <row r="673" spans="1:35" outlineLevel="1" x14ac:dyDescent="0.25">
      <c r="A673" s="30" t="s">
        <v>38</v>
      </c>
      <c r="B673" s="30" t="s">
        <v>42</v>
      </c>
      <c r="C673" s="31">
        <f>INDEX('Saturation Data'!$I$2:$W$236,MATCH(LEFT($A$1,2)&amp;$H673&amp;$I673,'Saturation Data'!$B$2:$B$236,0),MATCH(A629,'Saturation Data'!$I$1:$V$1,0))</f>
        <v>1</v>
      </c>
      <c r="D673" s="32">
        <f>INDEX('UEC Data'!$I$2:$W$236,MATCH(LEFT($A$1,2)&amp;$H673&amp;$I673,'UEC Data'!$B$2:$B$236,0),MATCH(A629,'UEC Data'!$I$1:$V$1,0))</f>
        <v>2.2430921932602857E-3</v>
      </c>
      <c r="E673" s="33">
        <f t="shared" si="56"/>
        <v>2.2430921932602857E-3</v>
      </c>
      <c r="F673" s="34">
        <f>E673*C630</f>
        <v>8.207301961132684E-3</v>
      </c>
      <c r="G673" s="21"/>
      <c r="H673" s="30" t="s">
        <v>38</v>
      </c>
      <c r="I673" s="30" t="s">
        <v>42</v>
      </c>
      <c r="J673" s="31">
        <f>INDEX('Saturation Data'!$I$2:$W$236,MATCH(LEFT($H$1,2)&amp;$H673&amp;$I673,'Saturation Data'!$B$2:$B$236,0),MATCH(H629,'Saturation Data'!$I$1:$V$1,0))</f>
        <v>1</v>
      </c>
      <c r="K673" s="32">
        <f>INDEX('UEC Data'!$I$2:$W$236,MATCH(LEFT($H$1,2)&amp;$H673&amp;$I673,'UEC Data'!$B$2:$B$236,0),MATCH(H629,'UEC Data'!$I$1:$V$1,0))</f>
        <v>2.2427322603763423E-3</v>
      </c>
      <c r="L673" s="33">
        <f t="shared" si="57"/>
        <v>2.2427322603763423E-3</v>
      </c>
      <c r="M673" s="34">
        <f>L673*J630</f>
        <v>3.1225486911124992E-2</v>
      </c>
      <c r="N673" s="21"/>
      <c r="O673" s="30" t="s">
        <v>38</v>
      </c>
      <c r="P673" s="30" t="s">
        <v>42</v>
      </c>
      <c r="Q673" s="31">
        <f>INDEX('Saturation Data'!$I$2:$W$236,MATCH(LEFT($O$1,2)&amp;$H673&amp;$I673,'Saturation Data'!$B$2:$B$236,0),MATCH(O629,'Saturation Data'!$I$1:$V$1,0))</f>
        <v>1</v>
      </c>
      <c r="R673" s="32">
        <f>INDEX('UEC Data'!$I$2:$W$236,MATCH(LEFT($O$1,2)&amp;$H673&amp;$I673,'UEC Data'!$B$2:$B$236,0),MATCH(O629,'UEC Data'!$I$1:$V$1,0))</f>
        <v>5.1591120444986569E-3</v>
      </c>
      <c r="S673" s="33">
        <f t="shared" si="58"/>
        <v>5.1591120444986569E-3</v>
      </c>
      <c r="T673" s="34">
        <f>S673*Q630</f>
        <v>6.2359667289574447E-4</v>
      </c>
      <c r="U673" s="21"/>
      <c r="V673" s="30" t="s">
        <v>38</v>
      </c>
      <c r="W673" s="30" t="s">
        <v>42</v>
      </c>
      <c r="X673" s="31">
        <f>INDEX('Saturation Data'!$I$2:$W$236,MATCH(LEFT($V$1,2)&amp;$H673&amp;$I673,'Saturation Data'!$B$2:$B$236,0),MATCH(V629,'Saturation Data'!$I$1:$V$1,0))</f>
        <v>1</v>
      </c>
      <c r="Y673" s="32">
        <f>INDEX('UEC Data'!$I$2:$W$236,MATCH(LEFT($V$1,2)&amp;$H673&amp;$I673,'UEC Data'!$B$2:$B$236,0),MATCH(V629,'UEC Data'!$I$1:$V$1,0))</f>
        <v>3.6310903263236018E-3</v>
      </c>
      <c r="Z673" s="33">
        <f t="shared" si="59"/>
        <v>3.6310903263236018E-3</v>
      </c>
      <c r="AA673" s="34">
        <f>Z673*X630</f>
        <v>4.4646450300370498E-3</v>
      </c>
      <c r="AB673" s="21"/>
      <c r="AC673" s="30" t="s">
        <v>38</v>
      </c>
      <c r="AD673" s="30" t="s">
        <v>42</v>
      </c>
      <c r="AE673" s="31">
        <f>INDEX('Saturation Data'!$I$2:$W$236,MATCH(LEFT($AC$1,2)&amp;$H673&amp;$I673,'Saturation Data'!$B$2:$B$236,0),MATCH(AC629,'Saturation Data'!$I$1:$V$1,0))</f>
        <v>1</v>
      </c>
      <c r="AF673" s="32">
        <f>INDEX('UEC Data'!$I$2:$W$236,MATCH(LEFT($AC$1,2)&amp;$H673&amp;$I673,'UEC Data'!$B$2:$B$236,0),MATCH(AC629,'UEC Data'!$I$1:$V$1,0))</f>
        <v>4.0824277917337198E-3</v>
      </c>
      <c r="AG673" s="33">
        <f t="shared" si="60"/>
        <v>4.0824277917337198E-3</v>
      </c>
      <c r="AH673" s="34">
        <f>AG673*AE630</f>
        <v>3.3631542710039336E-4</v>
      </c>
      <c r="AI673" s="21"/>
    </row>
    <row r="674" spans="1:35" outlineLevel="1" x14ac:dyDescent="0.25">
      <c r="A674" s="30" t="s">
        <v>38</v>
      </c>
      <c r="B674" s="30" t="s">
        <v>43</v>
      </c>
      <c r="C674" s="31">
        <f>INDEX('Saturation Data'!$I$2:$W$236,MATCH(LEFT($A$1,2)&amp;$H674&amp;$I674,'Saturation Data'!$B$2:$B$236,0),MATCH(A629,'Saturation Data'!$I$1:$V$1,0))</f>
        <v>1</v>
      </c>
      <c r="D674" s="32">
        <f>INDEX('UEC Data'!$I$2:$W$236,MATCH(LEFT($A$1,2)&amp;$H674&amp;$I674,'UEC Data'!$B$2:$B$236,0),MATCH(A629,'UEC Data'!$I$1:$V$1,0))</f>
        <v>1.0018877551020428E-2</v>
      </c>
      <c r="E674" s="33">
        <f t="shared" si="56"/>
        <v>1.0018877551020428E-2</v>
      </c>
      <c r="F674" s="34">
        <f>E674*C630</f>
        <v>3.6658303042516341E-2</v>
      </c>
      <c r="G674" s="21"/>
      <c r="H674" s="30" t="s">
        <v>38</v>
      </c>
      <c r="I674" s="30" t="s">
        <v>43</v>
      </c>
      <c r="J674" s="31">
        <f>INDEX('Saturation Data'!$I$2:$W$236,MATCH(LEFT($H$1,2)&amp;$H674&amp;$I674,'Saturation Data'!$B$2:$B$236,0),MATCH(H629,'Saturation Data'!$I$1:$V$1,0))</f>
        <v>1</v>
      </c>
      <c r="K674" s="32">
        <f>INDEX('UEC Data'!$I$2:$W$236,MATCH(LEFT($H$1,2)&amp;$H674&amp;$I674,'UEC Data'!$B$2:$B$236,0),MATCH(H629,'UEC Data'!$I$1:$V$1,0))</f>
        <v>1.051982142857145E-2</v>
      </c>
      <c r="L674" s="33">
        <f t="shared" si="57"/>
        <v>1.051982142857145E-2</v>
      </c>
      <c r="M674" s="34">
        <f>L674*J630</f>
        <v>0.1464671250014071</v>
      </c>
      <c r="N674" s="21"/>
      <c r="O674" s="30" t="s">
        <v>38</v>
      </c>
      <c r="P674" s="30" t="s">
        <v>43</v>
      </c>
      <c r="Q674" s="31">
        <f>INDEX('Saturation Data'!$I$2:$W$236,MATCH(LEFT($O$1,2)&amp;$H674&amp;$I674,'Saturation Data'!$B$2:$B$236,0),MATCH(O629,'Saturation Data'!$I$1:$V$1,0))</f>
        <v>1</v>
      </c>
      <c r="R674" s="32">
        <f>INDEX('UEC Data'!$I$2:$W$236,MATCH(LEFT($O$1,2)&amp;$H674&amp;$I674,'UEC Data'!$B$2:$B$236,0),MATCH(O629,'UEC Data'!$I$1:$V$1,0))</f>
        <v>2.3043418367346982E-2</v>
      </c>
      <c r="S674" s="33">
        <f t="shared" si="58"/>
        <v>2.3043418367346982E-2</v>
      </c>
      <c r="T674" s="34">
        <f>S674*Q630</f>
        <v>2.7853240833071828E-3</v>
      </c>
      <c r="U674" s="21"/>
      <c r="V674" s="30" t="s">
        <v>38</v>
      </c>
      <c r="W674" s="30" t="s">
        <v>43</v>
      </c>
      <c r="X674" s="31">
        <f>INDEX('Saturation Data'!$I$2:$W$236,MATCH(LEFT($V$1,2)&amp;$H674&amp;$I674,'Saturation Data'!$B$2:$B$236,0),MATCH(V629,'Saturation Data'!$I$1:$V$1,0))</f>
        <v>1</v>
      </c>
      <c r="Y674" s="32">
        <f>INDEX('UEC Data'!$I$2:$W$236,MATCH(LEFT($V$1,2)&amp;$H674&amp;$I674,'UEC Data'!$B$2:$B$236,0),MATCH(V629,'UEC Data'!$I$1:$V$1,0))</f>
        <v>1.7032091836734726E-2</v>
      </c>
      <c r="Z674" s="33">
        <f t="shared" si="59"/>
        <v>1.7032091836734726E-2</v>
      </c>
      <c r="AA674" s="34">
        <f>Z674*X630</f>
        <v>2.094198638319289E-2</v>
      </c>
      <c r="AB674" s="21"/>
      <c r="AC674" s="30" t="s">
        <v>38</v>
      </c>
      <c r="AD674" s="30" t="s">
        <v>43</v>
      </c>
      <c r="AE674" s="31">
        <f>INDEX('Saturation Data'!$I$2:$W$236,MATCH(LEFT($AC$1,2)&amp;$H674&amp;$I674,'Saturation Data'!$B$2:$B$236,0),MATCH(AC629,'Saturation Data'!$I$1:$V$1,0))</f>
        <v>1</v>
      </c>
      <c r="AF674" s="32">
        <f>INDEX('UEC Data'!$I$2:$W$236,MATCH(LEFT($AC$1,2)&amp;$H674&amp;$I674,'UEC Data'!$B$2:$B$236,0),MATCH(AC629,'UEC Data'!$I$1:$V$1,0))</f>
        <v>1.8234357142857181E-2</v>
      </c>
      <c r="AG674" s="33">
        <f t="shared" si="60"/>
        <v>1.8234357142857181E-2</v>
      </c>
      <c r="AH674" s="34">
        <f>AG674*AE630</f>
        <v>1.5021687885866516E-3</v>
      </c>
      <c r="AI674" s="21"/>
    </row>
    <row r="675" spans="1:35" outlineLevel="1" x14ac:dyDescent="0.25">
      <c r="A675" s="30" t="s">
        <v>38</v>
      </c>
      <c r="B675" s="30" t="s">
        <v>44</v>
      </c>
      <c r="C675" s="31">
        <f>INDEX('Saturation Data'!$I$2:$W$236,MATCH(LEFT($A$1,2)&amp;$H675&amp;$I675,'Saturation Data'!$B$2:$B$236,0),MATCH(A629,'Saturation Data'!$I$1:$V$1,0))</f>
        <v>0.77</v>
      </c>
      <c r="D675" s="32">
        <f>INDEX('UEC Data'!$I$2:$W$236,MATCH(LEFT($A$1,2)&amp;$H675&amp;$I675,'UEC Data'!$B$2:$B$236,0),MATCH(A629,'UEC Data'!$I$1:$V$1,0))</f>
        <v>1.7445002813508571E-2</v>
      </c>
      <c r="E675" s="33">
        <f t="shared" si="56"/>
        <v>1.3432652166401599E-2</v>
      </c>
      <c r="F675" s="34">
        <f>E675*C630</f>
        <v>4.914904202322648E-2</v>
      </c>
      <c r="G675" s="21"/>
      <c r="H675" s="30" t="s">
        <v>38</v>
      </c>
      <c r="I675" s="30" t="s">
        <v>44</v>
      </c>
      <c r="J675" s="31">
        <f>INDEX('Saturation Data'!$I$2:$W$236,MATCH(LEFT($H$1,2)&amp;$H675&amp;$I675,'Saturation Data'!$B$2:$B$236,0),MATCH(H629,'Saturation Data'!$I$1:$V$1,0))</f>
        <v>0.77</v>
      </c>
      <c r="K675" s="32">
        <f>INDEX('UEC Data'!$I$2:$W$236,MATCH(LEFT($H$1,2)&amp;$H675&amp;$I675,'UEC Data'!$B$2:$B$236,0),MATCH(H629,'UEC Data'!$I$1:$V$1,0))</f>
        <v>1.8317252954183998E-2</v>
      </c>
      <c r="L675" s="33">
        <f t="shared" si="57"/>
        <v>1.4104284774721679E-2</v>
      </c>
      <c r="M675" s="34">
        <f>L675*J630</f>
        <v>0.19637348933927032</v>
      </c>
      <c r="N675" s="21"/>
      <c r="O675" s="30" t="s">
        <v>38</v>
      </c>
      <c r="P675" s="30" t="s">
        <v>44</v>
      </c>
      <c r="Q675" s="31">
        <f>INDEX('Saturation Data'!$I$2:$W$236,MATCH(LEFT($O$1,2)&amp;$H675&amp;$I675,'Saturation Data'!$B$2:$B$236,0),MATCH(O629,'Saturation Data'!$I$1:$V$1,0))</f>
        <v>0.77</v>
      </c>
      <c r="R675" s="32">
        <f>INDEX('UEC Data'!$I$2:$W$236,MATCH(LEFT($O$1,2)&amp;$H675&amp;$I675,'UEC Data'!$B$2:$B$236,0),MATCH(O629,'UEC Data'!$I$1:$V$1,0))</f>
        <v>4.0123506471069714E-2</v>
      </c>
      <c r="S675" s="33">
        <f t="shared" si="58"/>
        <v>3.0895099982723679E-2</v>
      </c>
      <c r="T675" s="34">
        <f>S675*Q630</f>
        <v>3.7343793644784209E-3</v>
      </c>
      <c r="U675" s="21"/>
      <c r="V675" s="30" t="s">
        <v>38</v>
      </c>
      <c r="W675" s="30" t="s">
        <v>44</v>
      </c>
      <c r="X675" s="31">
        <f>INDEX('Saturation Data'!$I$2:$W$236,MATCH(LEFT($V$1,2)&amp;$H675&amp;$I675,'Saturation Data'!$B$2:$B$236,0),MATCH(V629,'Saturation Data'!$I$1:$V$1,0))</f>
        <v>0.77</v>
      </c>
      <c r="Y675" s="32">
        <f>INDEX('UEC Data'!$I$2:$W$236,MATCH(LEFT($V$1,2)&amp;$H675&amp;$I675,'UEC Data'!$B$2:$B$236,0),MATCH(V629,'UEC Data'!$I$1:$V$1,0))</f>
        <v>2.9656504782964572E-2</v>
      </c>
      <c r="Z675" s="33">
        <f t="shared" si="59"/>
        <v>2.283550868288272E-2</v>
      </c>
      <c r="AA675" s="34">
        <f>Z675*X630</f>
        <v>2.8077638171183916E-2</v>
      </c>
      <c r="AB675" s="21"/>
      <c r="AC675" s="30" t="s">
        <v>38</v>
      </c>
      <c r="AD675" s="30" t="s">
        <v>44</v>
      </c>
      <c r="AE675" s="31">
        <f>INDEX('Saturation Data'!$I$2:$W$236,MATCH(LEFT($AC$1,2)&amp;$H675&amp;$I675,'Saturation Data'!$B$2:$B$236,0),MATCH(AC629,'Saturation Data'!$I$1:$V$1,0))</f>
        <v>0.77</v>
      </c>
      <c r="AF675" s="32">
        <f>INDEX('UEC Data'!$I$2:$W$236,MATCH(LEFT($AC$1,2)&amp;$H675&amp;$I675,'UEC Data'!$B$2:$B$236,0),MATCH(AC629,'UEC Data'!$I$1:$V$1,0))</f>
        <v>3.1749905120585599E-2</v>
      </c>
      <c r="AG675" s="33">
        <f t="shared" si="60"/>
        <v>2.4447426942850913E-2</v>
      </c>
      <c r="AH675" s="34">
        <f>AG675*AE630</f>
        <v>2.0140091272254548E-3</v>
      </c>
      <c r="AI675" s="21"/>
    </row>
    <row r="676" spans="1:35" outlineLevel="1" x14ac:dyDescent="0.25">
      <c r="A676" s="30" t="s">
        <v>45</v>
      </c>
      <c r="B676" s="30" t="s">
        <v>46</v>
      </c>
      <c r="C676" s="31">
        <f>INDEX('Saturation Data'!$I$2:$W$236,MATCH(LEFT($A$1,2)&amp;$H676&amp;$I676,'Saturation Data'!$B$2:$B$236,0),MATCH(A629,'Saturation Data'!$I$1:$V$1,0))</f>
        <v>0.79471679065865775</v>
      </c>
      <c r="D676" s="32">
        <f>INDEX('UEC Data'!$I$2:$W$236,MATCH(LEFT($A$1,2)&amp;$H676&amp;$I676,'UEC Data'!$B$2:$B$236,0),MATCH(A629,'UEC Data'!$I$1:$V$1,0))</f>
        <v>1.2686999999999999</v>
      </c>
      <c r="E676" s="33">
        <f t="shared" si="56"/>
        <v>1.008257192308639</v>
      </c>
      <c r="F676" s="34">
        <f>E676*C630</f>
        <v>3.6891355855209813</v>
      </c>
      <c r="G676" s="21"/>
      <c r="H676" s="30" t="s">
        <v>45</v>
      </c>
      <c r="I676" s="30" t="s">
        <v>46</v>
      </c>
      <c r="J676" s="31">
        <f>INDEX('Saturation Data'!$I$2:$W$236,MATCH(LEFT($H$1,2)&amp;$H676&amp;$I676,'Saturation Data'!$B$2:$B$236,0),MATCH(H629,'Saturation Data'!$I$1:$V$1,0))</f>
        <v>0.79471679065865775</v>
      </c>
      <c r="K676" s="32">
        <f>INDEX('UEC Data'!$I$2:$W$236,MATCH(LEFT($H$1,2)&amp;$H676&amp;$I676,'UEC Data'!$B$2:$B$236,0),MATCH(H629,'UEC Data'!$I$1:$V$1,0))</f>
        <v>0.6850980000000001</v>
      </c>
      <c r="L676" s="33">
        <f t="shared" si="57"/>
        <v>0.54445888384666519</v>
      </c>
      <c r="M676" s="34">
        <f>L676*J630</f>
        <v>7.5804829901304887</v>
      </c>
      <c r="N676" s="21"/>
      <c r="O676" s="30" t="s">
        <v>45</v>
      </c>
      <c r="P676" s="30" t="s">
        <v>46</v>
      </c>
      <c r="Q676" s="31">
        <f>INDEX('Saturation Data'!$I$2:$W$236,MATCH(LEFT($O$1,2)&amp;$H676&amp;$I676,'Saturation Data'!$B$2:$B$236,0),MATCH(O629,'Saturation Data'!$I$1:$V$1,0))</f>
        <v>0.79471679065865775</v>
      </c>
      <c r="R676" s="32">
        <f>INDEX('UEC Data'!$I$2:$W$236,MATCH(LEFT($O$1,2)&amp;$H676&amp;$I676,'UEC Data'!$B$2:$B$236,0),MATCH(O629,'UEC Data'!$I$1:$V$1,0))</f>
        <v>1.0874571428571429</v>
      </c>
      <c r="S676" s="33">
        <f t="shared" si="58"/>
        <v>0.86422045055026209</v>
      </c>
      <c r="T676" s="34">
        <f>S676*Q630</f>
        <v>0.10446080506940714</v>
      </c>
      <c r="U676" s="21"/>
      <c r="V676" s="30" t="s">
        <v>45</v>
      </c>
      <c r="W676" s="30" t="s">
        <v>46</v>
      </c>
      <c r="X676" s="31">
        <f>INDEX('Saturation Data'!$I$2:$W$236,MATCH(LEFT($V$1,2)&amp;$H676&amp;$I676,'Saturation Data'!$B$2:$B$236,0),MATCH(V629,'Saturation Data'!$I$1:$V$1,0))</f>
        <v>0.79471679065865775</v>
      </c>
      <c r="Y676" s="32">
        <f>INDEX('UEC Data'!$I$2:$W$236,MATCH(LEFT($V$1,2)&amp;$H676&amp;$I676,'UEC Data'!$B$2:$B$236,0),MATCH(V629,'UEC Data'!$I$1:$V$1,0))</f>
        <v>1.0874571428571429</v>
      </c>
      <c r="Z676" s="33">
        <f t="shared" si="59"/>
        <v>0.86422045055026209</v>
      </c>
      <c r="AA676" s="34">
        <f>Z676*X630</f>
        <v>1.0626112799876806</v>
      </c>
      <c r="AB676" s="21"/>
      <c r="AC676" s="30" t="s">
        <v>45</v>
      </c>
      <c r="AD676" s="30" t="s">
        <v>46</v>
      </c>
      <c r="AE676" s="31">
        <f>INDEX('Saturation Data'!$I$2:$W$236,MATCH(LEFT($AC$1,2)&amp;$H676&amp;$I676,'Saturation Data'!$B$2:$B$236,0),MATCH(AC629,'Saturation Data'!$I$1:$V$1,0))</f>
        <v>0.79471679065865775</v>
      </c>
      <c r="AF676" s="32">
        <f>INDEX('UEC Data'!$I$2:$W$236,MATCH(LEFT($AC$1,2)&amp;$H676&amp;$I676,'UEC Data'!$B$2:$B$236,0),MATCH(AC629,'UEC Data'!$I$1:$V$1,0))</f>
        <v>0.76122000000000001</v>
      </c>
      <c r="AG676" s="33">
        <f t="shared" si="60"/>
        <v>0.60495431538518341</v>
      </c>
      <c r="AH676" s="34">
        <f>AG676*AE630</f>
        <v>4.9836881222237332E-2</v>
      </c>
      <c r="AI676" s="21"/>
    </row>
    <row r="677" spans="1:35" outlineLevel="1" x14ac:dyDescent="0.25">
      <c r="A677" s="30" t="s">
        <v>45</v>
      </c>
      <c r="B677" s="30" t="s">
        <v>47</v>
      </c>
      <c r="C677" s="31">
        <f>INDEX('Saturation Data'!$I$2:$W$236,MATCH(LEFT($A$1,2)&amp;$H677&amp;$I677,'Saturation Data'!$B$2:$B$236,0),MATCH(A629,'Saturation Data'!$I$1:$V$1,0))</f>
        <v>0</v>
      </c>
      <c r="D677" s="32">
        <f>INDEX('UEC Data'!$I$2:$W$236,MATCH(LEFT($A$1,2)&amp;$H677&amp;$I677,'UEC Data'!$B$2:$B$236,0),MATCH(A629,'UEC Data'!$I$1:$V$1,0))</f>
        <v>1.9052214826313428E-3</v>
      </c>
      <c r="E677" s="33">
        <f t="shared" si="56"/>
        <v>0</v>
      </c>
      <c r="F677" s="34">
        <f>E677*C630</f>
        <v>0</v>
      </c>
      <c r="G677" s="21"/>
      <c r="H677" s="30" t="s">
        <v>45</v>
      </c>
      <c r="I677" s="30" t="s">
        <v>47</v>
      </c>
      <c r="J677" s="31">
        <f>INDEX('Saturation Data'!$I$2:$W$236,MATCH(LEFT($H$1,2)&amp;$H677&amp;$I677,'Saturation Data'!$B$2:$B$236,0),MATCH(H629,'Saturation Data'!$I$1:$V$1,0))</f>
        <v>0</v>
      </c>
      <c r="K677" s="32">
        <f>INDEX('UEC Data'!$I$2:$W$236,MATCH(LEFT($H$1,2)&amp;$H677&amp;$I677,'UEC Data'!$B$2:$B$236,0),MATCH(H629,'UEC Data'!$I$1:$V$1,0))</f>
        <v>1.3336550378419399E-3</v>
      </c>
      <c r="L677" s="33">
        <f t="shared" si="57"/>
        <v>0</v>
      </c>
      <c r="M677" s="34">
        <f>L677*J630</f>
        <v>0</v>
      </c>
      <c r="N677" s="21"/>
      <c r="O677" s="30" t="s">
        <v>45</v>
      </c>
      <c r="P677" s="30" t="s">
        <v>47</v>
      </c>
      <c r="Q677" s="31">
        <f>INDEX('Saturation Data'!$I$2:$W$236,MATCH(LEFT($O$1,2)&amp;$H677&amp;$I677,'Saturation Data'!$B$2:$B$236,0),MATCH(O629,'Saturation Data'!$I$1:$V$1,0))</f>
        <v>0</v>
      </c>
      <c r="R677" s="32">
        <f>INDEX('UEC Data'!$I$2:$W$236,MATCH(LEFT($O$1,2)&amp;$H677&amp;$I677,'UEC Data'!$B$2:$B$236,0),MATCH(O629,'UEC Data'!$I$1:$V$1,0))</f>
        <v>1.9052214826313428E-3</v>
      </c>
      <c r="S677" s="33">
        <f t="shared" si="58"/>
        <v>0</v>
      </c>
      <c r="T677" s="34">
        <f>S677*Q630</f>
        <v>0</v>
      </c>
      <c r="U677" s="21"/>
      <c r="V677" s="30" t="s">
        <v>45</v>
      </c>
      <c r="W677" s="30" t="s">
        <v>47</v>
      </c>
      <c r="X677" s="31">
        <f>INDEX('Saturation Data'!$I$2:$W$236,MATCH(LEFT($V$1,2)&amp;$H677&amp;$I677,'Saturation Data'!$B$2:$B$236,0),MATCH(V629,'Saturation Data'!$I$1:$V$1,0))</f>
        <v>0</v>
      </c>
      <c r="Y677" s="32">
        <f>INDEX('UEC Data'!$I$2:$W$236,MATCH(LEFT($V$1,2)&amp;$H677&amp;$I677,'UEC Data'!$B$2:$B$236,0),MATCH(V629,'UEC Data'!$I$1:$V$1,0))</f>
        <v>2.745E-3</v>
      </c>
      <c r="Z677" s="33">
        <f t="shared" si="59"/>
        <v>0</v>
      </c>
      <c r="AA677" s="34">
        <f>Z677*X630</f>
        <v>0</v>
      </c>
      <c r="AB677" s="21"/>
      <c r="AC677" s="30" t="s">
        <v>45</v>
      </c>
      <c r="AD677" s="30" t="s">
        <v>47</v>
      </c>
      <c r="AE677" s="31">
        <f>INDEX('Saturation Data'!$I$2:$W$236,MATCH(LEFT($AC$1,2)&amp;$H677&amp;$I677,'Saturation Data'!$B$2:$B$236,0),MATCH(AC629,'Saturation Data'!$I$1:$V$1,0))</f>
        <v>0</v>
      </c>
      <c r="AF677" s="32">
        <f>INDEX('UEC Data'!$I$2:$W$236,MATCH(LEFT($AC$1,2)&amp;$H677&amp;$I677,'UEC Data'!$B$2:$B$236,0),MATCH(AC629,'UEC Data'!$I$1:$V$1,0))</f>
        <v>1.3336550378419399E-3</v>
      </c>
      <c r="AG677" s="33">
        <f t="shared" si="60"/>
        <v>0</v>
      </c>
      <c r="AH677" s="34">
        <f>AG677*AE630</f>
        <v>0</v>
      </c>
      <c r="AI677" s="21"/>
    </row>
    <row r="678" spans="1:35" outlineLevel="1" x14ac:dyDescent="0.25">
      <c r="A678" s="30" t="s">
        <v>45</v>
      </c>
      <c r="B678" s="30" t="s">
        <v>48</v>
      </c>
      <c r="C678" s="31">
        <f>INDEX('Saturation Data'!$I$2:$W$236,MATCH(LEFT($A$1,2)&amp;$H678&amp;$I678,'Saturation Data'!$B$2:$B$236,0),MATCH(A629,'Saturation Data'!$I$1:$V$1,0))</f>
        <v>0</v>
      </c>
      <c r="D678" s="32">
        <f>INDEX('UEC Data'!$I$2:$W$236,MATCH(LEFT($A$1,2)&amp;$H678&amp;$I678,'UEC Data'!$B$2:$B$236,0),MATCH(A629,'UEC Data'!$I$1:$V$1,0))</f>
        <v>1.3592016806722713E-2</v>
      </c>
      <c r="E678" s="33">
        <f t="shared" si="56"/>
        <v>0</v>
      </c>
      <c r="F678" s="34">
        <f>E678*C630</f>
        <v>0</v>
      </c>
      <c r="G678" s="21"/>
      <c r="H678" s="30" t="s">
        <v>45</v>
      </c>
      <c r="I678" s="30" t="s">
        <v>48</v>
      </c>
      <c r="J678" s="31">
        <f>INDEX('Saturation Data'!$I$2:$W$236,MATCH(LEFT($H$1,2)&amp;$H678&amp;$I678,'Saturation Data'!$B$2:$B$236,0),MATCH(H629,'Saturation Data'!$I$1:$V$1,0))</f>
        <v>0</v>
      </c>
      <c r="K678" s="32">
        <f>INDEX('UEC Data'!$I$2:$W$236,MATCH(LEFT($H$1,2)&amp;$H678&amp;$I678,'UEC Data'!$B$2:$B$236,0),MATCH(H629,'UEC Data'!$I$1:$V$1,0))</f>
        <v>9.5144117647058997E-3</v>
      </c>
      <c r="L678" s="33">
        <f t="shared" si="57"/>
        <v>0</v>
      </c>
      <c r="M678" s="34">
        <f>L678*J630</f>
        <v>0</v>
      </c>
      <c r="N678" s="21"/>
      <c r="O678" s="30" t="s">
        <v>45</v>
      </c>
      <c r="P678" s="30" t="s">
        <v>48</v>
      </c>
      <c r="Q678" s="31">
        <f>INDEX('Saturation Data'!$I$2:$W$236,MATCH(LEFT($O$1,2)&amp;$H678&amp;$I678,'Saturation Data'!$B$2:$B$236,0),MATCH(O629,'Saturation Data'!$I$1:$V$1,0))</f>
        <v>0</v>
      </c>
      <c r="R678" s="32">
        <f>INDEX('UEC Data'!$I$2:$W$236,MATCH(LEFT($O$1,2)&amp;$H678&amp;$I678,'UEC Data'!$B$2:$B$236,0),MATCH(O629,'UEC Data'!$I$1:$V$1,0))</f>
        <v>1.3592016806722713E-2</v>
      </c>
      <c r="S678" s="33">
        <f t="shared" si="58"/>
        <v>0</v>
      </c>
      <c r="T678" s="34">
        <f>S678*Q630</f>
        <v>0</v>
      </c>
      <c r="U678" s="21"/>
      <c r="V678" s="30" t="s">
        <v>45</v>
      </c>
      <c r="W678" s="30" t="s">
        <v>48</v>
      </c>
      <c r="X678" s="31">
        <f>INDEX('Saturation Data'!$I$2:$W$236,MATCH(LEFT($V$1,2)&amp;$H678&amp;$I678,'Saturation Data'!$B$2:$B$236,0),MATCH(V629,'Saturation Data'!$I$1:$V$1,0))</f>
        <v>0</v>
      </c>
      <c r="Y678" s="32">
        <f>INDEX('UEC Data'!$I$2:$W$236,MATCH(LEFT($V$1,2)&amp;$H678&amp;$I678,'UEC Data'!$B$2:$B$236,0),MATCH(V629,'UEC Data'!$I$1:$V$1,0))</f>
        <v>3.5579235714285713E-3</v>
      </c>
      <c r="Z678" s="33">
        <f t="shared" si="59"/>
        <v>0</v>
      </c>
      <c r="AA678" s="34">
        <f>Z678*X630</f>
        <v>0</v>
      </c>
      <c r="AB678" s="21"/>
      <c r="AC678" s="30" t="s">
        <v>45</v>
      </c>
      <c r="AD678" s="30" t="s">
        <v>48</v>
      </c>
      <c r="AE678" s="31">
        <f>INDEX('Saturation Data'!$I$2:$W$236,MATCH(LEFT($AC$1,2)&amp;$H678&amp;$I678,'Saturation Data'!$B$2:$B$236,0),MATCH(AC629,'Saturation Data'!$I$1:$V$1,0))</f>
        <v>0</v>
      </c>
      <c r="AF678" s="32">
        <f>INDEX('UEC Data'!$I$2:$W$236,MATCH(LEFT($AC$1,2)&amp;$H678&amp;$I678,'UEC Data'!$B$2:$B$236,0),MATCH(AC629,'UEC Data'!$I$1:$V$1,0))</f>
        <v>9.5144117647058997E-3</v>
      </c>
      <c r="AG678" s="33">
        <f t="shared" si="60"/>
        <v>0</v>
      </c>
      <c r="AH678" s="34">
        <f>AG678*AE630</f>
        <v>0</v>
      </c>
      <c r="AI678" s="21"/>
    </row>
    <row r="679" spans="1:35" outlineLevel="1" x14ac:dyDescent="0.25">
      <c r="A679" s="30" t="s">
        <v>45</v>
      </c>
      <c r="B679" s="30" t="s">
        <v>49</v>
      </c>
      <c r="C679" s="31">
        <f>INDEX('Saturation Data'!$I$2:$W$236,MATCH(LEFT($A$1,2)&amp;$H679&amp;$I679,'Saturation Data'!$B$2:$B$236,0),MATCH(A629,'Saturation Data'!$I$1:$V$1,0))</f>
        <v>0</v>
      </c>
      <c r="D679" s="32">
        <f>INDEX('UEC Data'!$I$2:$W$236,MATCH(LEFT($A$1,2)&amp;$H679&amp;$I679,'UEC Data'!$B$2:$B$236,0),MATCH(A629,'UEC Data'!$I$1:$V$1,0))</f>
        <v>1.0553142857142857E-3</v>
      </c>
      <c r="E679" s="33">
        <f t="shared" si="56"/>
        <v>0</v>
      </c>
      <c r="F679" s="34">
        <f>E679*C630</f>
        <v>0</v>
      </c>
      <c r="G679" s="21"/>
      <c r="H679" s="30" t="s">
        <v>45</v>
      </c>
      <c r="I679" s="30" t="s">
        <v>49</v>
      </c>
      <c r="J679" s="31">
        <f>INDEX('Saturation Data'!$I$2:$W$236,MATCH(LEFT($H$1,2)&amp;$H679&amp;$I679,'Saturation Data'!$B$2:$B$236,0),MATCH(H629,'Saturation Data'!$I$1:$V$1,0))</f>
        <v>0</v>
      </c>
      <c r="K679" s="32">
        <f>INDEX('UEC Data'!$I$2:$W$236,MATCH(LEFT($H$1,2)&amp;$H679&amp;$I679,'UEC Data'!$B$2:$B$236,0),MATCH(H629,'UEC Data'!$I$1:$V$1,0))</f>
        <v>7.3872E-3</v>
      </c>
      <c r="L679" s="33">
        <f t="shared" si="57"/>
        <v>0</v>
      </c>
      <c r="M679" s="34">
        <f>L679*J630</f>
        <v>0</v>
      </c>
      <c r="N679" s="21"/>
      <c r="O679" s="30" t="s">
        <v>45</v>
      </c>
      <c r="P679" s="30" t="s">
        <v>49</v>
      </c>
      <c r="Q679" s="31">
        <f>INDEX('Saturation Data'!$I$2:$W$236,MATCH(LEFT($O$1,2)&amp;$H679&amp;$I679,'Saturation Data'!$B$2:$B$236,0),MATCH(O629,'Saturation Data'!$I$1:$V$1,0))</f>
        <v>0</v>
      </c>
      <c r="R679" s="32">
        <f>INDEX('UEC Data'!$I$2:$W$236,MATCH(LEFT($O$1,2)&amp;$H679&amp;$I679,'UEC Data'!$B$2:$B$236,0),MATCH(O629,'UEC Data'!$I$1:$V$1,0))</f>
        <v>9.4978285714285727E-3</v>
      </c>
      <c r="S679" s="33">
        <f t="shared" si="58"/>
        <v>0</v>
      </c>
      <c r="T679" s="34">
        <f>S679*Q630</f>
        <v>0</v>
      </c>
      <c r="U679" s="21"/>
      <c r="V679" s="30" t="s">
        <v>45</v>
      </c>
      <c r="W679" s="30" t="s">
        <v>49</v>
      </c>
      <c r="X679" s="31">
        <f>INDEX('Saturation Data'!$I$2:$W$236,MATCH(LEFT($V$1,2)&amp;$H679&amp;$I679,'Saturation Data'!$B$2:$B$236,0),MATCH(V629,'Saturation Data'!$I$1:$V$1,0))</f>
        <v>0</v>
      </c>
      <c r="Y679" s="32">
        <f>INDEX('UEC Data'!$I$2:$W$236,MATCH(LEFT($V$1,2)&amp;$H679&amp;$I679,'UEC Data'!$B$2:$B$236,0),MATCH(V629,'UEC Data'!$I$1:$V$1,0))</f>
        <v>2.1639715239914734E-2</v>
      </c>
      <c r="Z679" s="33">
        <f t="shared" si="59"/>
        <v>0</v>
      </c>
      <c r="AA679" s="34">
        <f>Z679*X630</f>
        <v>0</v>
      </c>
      <c r="AB679" s="21"/>
      <c r="AC679" s="30" t="s">
        <v>45</v>
      </c>
      <c r="AD679" s="30" t="s">
        <v>49</v>
      </c>
      <c r="AE679" s="31">
        <f>INDEX('Saturation Data'!$I$2:$W$236,MATCH(LEFT($AC$1,2)&amp;$H679&amp;$I679,'Saturation Data'!$B$2:$B$236,0),MATCH(AC629,'Saturation Data'!$I$1:$V$1,0))</f>
        <v>0</v>
      </c>
      <c r="AF679" s="32">
        <f>INDEX('UEC Data'!$I$2:$W$236,MATCH(LEFT($AC$1,2)&amp;$H679&amp;$I679,'UEC Data'!$B$2:$B$236,0),MATCH(AC629,'UEC Data'!$I$1:$V$1,0))</f>
        <v>1.8468E-3</v>
      </c>
      <c r="AG679" s="33">
        <f t="shared" si="60"/>
        <v>0</v>
      </c>
      <c r="AH679" s="34">
        <f>AG679*AE630</f>
        <v>0</v>
      </c>
      <c r="AI679" s="21"/>
    </row>
    <row r="680" spans="1:35" outlineLevel="1" x14ac:dyDescent="0.25">
      <c r="A680" s="30" t="s">
        <v>45</v>
      </c>
      <c r="B680" s="30" t="s">
        <v>50</v>
      </c>
      <c r="C680" s="31">
        <f>INDEX('Saturation Data'!$I$2:$W$236,MATCH(LEFT($A$1,2)&amp;$H680&amp;$I680,'Saturation Data'!$B$2:$B$236,0),MATCH(A629,'Saturation Data'!$I$1:$V$1,0))</f>
        <v>0</v>
      </c>
      <c r="D680" s="32">
        <f>INDEX('UEC Data'!$I$2:$W$236,MATCH(LEFT($A$1,2)&amp;$H680&amp;$I680,'UEC Data'!$B$2:$B$236,0),MATCH(A629,'UEC Data'!$I$1:$V$1,0))</f>
        <v>2.0285772515037145E-2</v>
      </c>
      <c r="E680" s="33">
        <f t="shared" si="56"/>
        <v>0</v>
      </c>
      <c r="F680" s="34">
        <f>E680*C630</f>
        <v>0</v>
      </c>
      <c r="G680" s="21"/>
      <c r="H680" s="30" t="s">
        <v>45</v>
      </c>
      <c r="I680" s="30" t="s">
        <v>50</v>
      </c>
      <c r="J680" s="31">
        <f>INDEX('Saturation Data'!$I$2:$W$236,MATCH(LEFT($H$1,2)&amp;$H680&amp;$I680,'Saturation Data'!$B$2:$B$236,0),MATCH(H629,'Saturation Data'!$I$1:$V$1,0))</f>
        <v>0</v>
      </c>
      <c r="K680" s="32">
        <f>INDEX('UEC Data'!$I$2:$W$236,MATCH(LEFT($H$1,2)&amp;$H680&amp;$I680,'UEC Data'!$B$2:$B$236,0),MATCH(H629,'UEC Data'!$I$1:$V$1,0))</f>
        <v>0.14200040760526</v>
      </c>
      <c r="L680" s="33">
        <f t="shared" si="57"/>
        <v>0</v>
      </c>
      <c r="M680" s="34">
        <f>L680*J630</f>
        <v>0</v>
      </c>
      <c r="N680" s="21"/>
      <c r="O680" s="30" t="s">
        <v>45</v>
      </c>
      <c r="P680" s="30" t="s">
        <v>50</v>
      </c>
      <c r="Q680" s="31">
        <f>INDEX('Saturation Data'!$I$2:$W$236,MATCH(LEFT($O$1,2)&amp;$H680&amp;$I680,'Saturation Data'!$B$2:$B$236,0),MATCH(O629,'Saturation Data'!$I$1:$V$1,0))</f>
        <v>0</v>
      </c>
      <c r="R680" s="32">
        <f>INDEX('UEC Data'!$I$2:$W$236,MATCH(LEFT($O$1,2)&amp;$H680&amp;$I680,'UEC Data'!$B$2:$B$236,0),MATCH(O629,'UEC Data'!$I$1:$V$1,0))</f>
        <v>0.18257195263533429</v>
      </c>
      <c r="S680" s="33">
        <f t="shared" si="58"/>
        <v>0</v>
      </c>
      <c r="T680" s="34">
        <f>S680*Q630</f>
        <v>0</v>
      </c>
      <c r="U680" s="21"/>
      <c r="V680" s="30" t="s">
        <v>45</v>
      </c>
      <c r="W680" s="30" t="s">
        <v>50</v>
      </c>
      <c r="X680" s="31">
        <f>INDEX('Saturation Data'!$I$2:$W$236,MATCH(LEFT($V$1,2)&amp;$H680&amp;$I680,'Saturation Data'!$B$2:$B$236,0),MATCH(V629,'Saturation Data'!$I$1:$V$1,0))</f>
        <v>0</v>
      </c>
      <c r="Y680" s="32">
        <f>INDEX('UEC Data'!$I$2:$W$236,MATCH(LEFT($V$1,2)&amp;$H680&amp;$I680,'UEC Data'!$B$2:$B$236,0),MATCH(V629,'UEC Data'!$I$1:$V$1,0))</f>
        <v>7.0240132449380363E-2</v>
      </c>
      <c r="Z680" s="33">
        <f t="shared" si="59"/>
        <v>0</v>
      </c>
      <c r="AA680" s="34">
        <f>Z680*X630</f>
        <v>0</v>
      </c>
      <c r="AB680" s="21"/>
      <c r="AC680" s="30" t="s">
        <v>45</v>
      </c>
      <c r="AD680" s="30" t="s">
        <v>50</v>
      </c>
      <c r="AE680" s="31">
        <f>INDEX('Saturation Data'!$I$2:$W$236,MATCH(LEFT($AC$1,2)&amp;$H680&amp;$I680,'Saturation Data'!$B$2:$B$236,0),MATCH(AC629,'Saturation Data'!$I$1:$V$1,0))</f>
        <v>0</v>
      </c>
      <c r="AF680" s="32">
        <f>INDEX('UEC Data'!$I$2:$W$236,MATCH(LEFT($AC$1,2)&amp;$H680&amp;$I680,'UEC Data'!$B$2:$B$236,0),MATCH(AC629,'UEC Data'!$I$1:$V$1,0))</f>
        <v>3.5500101901315001E-2</v>
      </c>
      <c r="AG680" s="33">
        <f t="shared" si="60"/>
        <v>0</v>
      </c>
      <c r="AH680" s="34">
        <f>AG680*AE630</f>
        <v>0</v>
      </c>
      <c r="AI680" s="21"/>
    </row>
    <row r="681" spans="1:35" outlineLevel="1" x14ac:dyDescent="0.25">
      <c r="A681" s="30" t="s">
        <v>45</v>
      </c>
      <c r="B681" t="s">
        <v>185</v>
      </c>
      <c r="C681" s="31">
        <f>INDEX('Saturation Data'!$I$2:$W$236,MATCH(LEFT($A$1,2)&amp;$H681&amp;$I681,'Saturation Data'!$B$2:$B$236,0),MATCH(A629,'Saturation Data'!$I$1:$V$1,0))</f>
        <v>0</v>
      </c>
      <c r="D681" s="32">
        <f>INDEX('UEC Data'!$I$2:$W$236,MATCH(LEFT($A$1,2)&amp;$H681&amp;$I681,'UEC Data'!$B$2:$B$236,0),MATCH(A629,'UEC Data'!$I$1:$V$1,0))</f>
        <v>3.8622864214835018E-2</v>
      </c>
      <c r="E681" s="33">
        <f t="shared" si="56"/>
        <v>0</v>
      </c>
      <c r="F681" s="34">
        <f>E681*C630</f>
        <v>0</v>
      </c>
      <c r="G681" s="21"/>
      <c r="H681" s="30" t="s">
        <v>45</v>
      </c>
      <c r="I681" t="s">
        <v>185</v>
      </c>
      <c r="J681" s="31">
        <f>INDEX('Saturation Data'!$I$2:$W$236,MATCH(LEFT($H$1,2)&amp;$H681&amp;$I681,'Saturation Data'!$B$2:$B$236,0),MATCH(H629,'Saturation Data'!$I$1:$V$1,0))</f>
        <v>0</v>
      </c>
      <c r="K681" s="32">
        <f>INDEX('UEC Data'!$I$2:$W$236,MATCH(LEFT($H$1,2)&amp;$H681&amp;$I681,'UEC Data'!$B$2:$B$236,0),MATCH(H629,'UEC Data'!$I$1:$V$1,0))</f>
        <v>7.108416352185472E-3</v>
      </c>
      <c r="L681" s="33">
        <f t="shared" si="57"/>
        <v>0</v>
      </c>
      <c r="M681" s="34">
        <f>L681*J630</f>
        <v>0</v>
      </c>
      <c r="N681" s="21"/>
      <c r="O681" s="30" t="s">
        <v>45</v>
      </c>
      <c r="P681" t="s">
        <v>185</v>
      </c>
      <c r="Q681" s="31">
        <f>INDEX('Saturation Data'!$I$2:$W$236,MATCH(LEFT($O$1,2)&amp;$H681&amp;$I681,'Saturation Data'!$B$2:$B$236,0),MATCH(O629,'Saturation Data'!$I$1:$V$1,0))</f>
        <v>0</v>
      </c>
      <c r="R681" s="32">
        <f>INDEX('UEC Data'!$I$2:$W$236,MATCH(LEFT($O$1,2)&amp;$H681&amp;$I681,'UEC Data'!$B$2:$B$236,0),MATCH(O629,'UEC Data'!$I$1:$V$1,0))</f>
        <v>7.4296750780411631E-3</v>
      </c>
      <c r="S681" s="33">
        <f t="shared" si="58"/>
        <v>0</v>
      </c>
      <c r="T681" s="34">
        <f>S681*Q630</f>
        <v>0</v>
      </c>
      <c r="U681" s="21"/>
      <c r="V681" s="30" t="s">
        <v>45</v>
      </c>
      <c r="W681" t="s">
        <v>185</v>
      </c>
      <c r="X681" s="31">
        <f>INDEX('Saturation Data'!$I$2:$W$236,MATCH(LEFT($V$1,2)&amp;$H681&amp;$I681,'Saturation Data'!$B$2:$B$236,0),MATCH(V629,'Saturation Data'!$I$1:$V$1,0))</f>
        <v>0</v>
      </c>
      <c r="Y681" s="32">
        <f>INDEX('UEC Data'!$I$2:$W$236,MATCH(LEFT($V$1,2)&amp;$H681&amp;$I681,'UEC Data'!$B$2:$B$236,0),MATCH(V629,'UEC Data'!$I$1:$V$1,0))</f>
        <v>8.904790112057125E-3</v>
      </c>
      <c r="Z681" s="33">
        <f t="shared" si="59"/>
        <v>0</v>
      </c>
      <c r="AA681" s="34">
        <f>Z681*X630</f>
        <v>0</v>
      </c>
      <c r="AB681" s="21"/>
      <c r="AC681" s="30" t="s">
        <v>45</v>
      </c>
      <c r="AD681" t="s">
        <v>185</v>
      </c>
      <c r="AE681" s="31">
        <f>INDEX('Saturation Data'!$I$2:$W$236,MATCH(LEFT($AC$1,2)&amp;$H681&amp;$I681,'Saturation Data'!$B$2:$B$236,0),MATCH(AC629,'Saturation Data'!$I$1:$V$1,0))</f>
        <v>0</v>
      </c>
      <c r="AF681" s="32">
        <f>INDEX('UEC Data'!$I$2:$W$236,MATCH(LEFT($AC$1,2)&amp;$H681&amp;$I681,'UEC Data'!$B$2:$B$236,0),MATCH(AC629,'UEC Data'!$I$1:$V$1,0))</f>
        <v>2.9209765462359476E-3</v>
      </c>
      <c r="AG681" s="33">
        <f t="shared" si="60"/>
        <v>0</v>
      </c>
      <c r="AH681" s="34">
        <f>AG681*AE630</f>
        <v>0</v>
      </c>
      <c r="AI681" s="21"/>
    </row>
    <row r="682" spans="1:35" outlineLevel="1" x14ac:dyDescent="0.25">
      <c r="A682" s="30" t="s">
        <v>45</v>
      </c>
      <c r="B682" s="30" t="s">
        <v>51</v>
      </c>
      <c r="C682" s="31">
        <f>INDEX('Saturation Data'!$I$2:$W$236,MATCH(LEFT($A$1,2)&amp;$H682&amp;$I682,'Saturation Data'!$B$2:$B$236,0),MATCH(A629,'Saturation Data'!$I$1:$V$1,0))</f>
        <v>1</v>
      </c>
      <c r="D682" s="32">
        <f>INDEX('UEC Data'!$I$2:$W$236,MATCH(LEFT($A$1,2)&amp;$H682&amp;$I682,'UEC Data'!$B$2:$B$236,0),MATCH(A629,'UEC Data'!$I$1:$V$1,0))</f>
        <v>1.7665888682257596</v>
      </c>
      <c r="E682" s="33">
        <f t="shared" si="56"/>
        <v>1.7665888682257596</v>
      </c>
      <c r="F682" s="34">
        <f>E682*C630</f>
        <v>6.4638129124913801</v>
      </c>
      <c r="G682" s="21"/>
      <c r="H682" s="30" t="s">
        <v>45</v>
      </c>
      <c r="I682" s="30" t="s">
        <v>51</v>
      </c>
      <c r="J682" s="31">
        <f>INDEX('Saturation Data'!$I$2:$W$236,MATCH(LEFT($H$1,2)&amp;$H682&amp;$I682,'Saturation Data'!$B$2:$B$236,0),MATCH(H629,'Saturation Data'!$I$1:$V$1,0))</f>
        <v>1</v>
      </c>
      <c r="K682" s="32">
        <f>INDEX('UEC Data'!$I$2:$W$236,MATCH(LEFT($H$1,2)&amp;$H682&amp;$I682,'UEC Data'!$B$2:$B$236,0),MATCH(H629,'UEC Data'!$I$1:$V$1,0))</f>
        <v>1.7759778757116758</v>
      </c>
      <c r="L682" s="33">
        <f t="shared" si="57"/>
        <v>1.7759778757116758</v>
      </c>
      <c r="M682" s="34">
        <f>L682*J630</f>
        <v>24.726881087079349</v>
      </c>
      <c r="N682" s="21"/>
      <c r="O682" s="30" t="s">
        <v>45</v>
      </c>
      <c r="P682" s="30" t="s">
        <v>51</v>
      </c>
      <c r="Q682" s="31">
        <f>INDEX('Saturation Data'!$I$2:$W$236,MATCH(LEFT($O$1,2)&amp;$H682&amp;$I682,'Saturation Data'!$B$2:$B$236,0),MATCH(O629,'Saturation Data'!$I$1:$V$1,0))</f>
        <v>1</v>
      </c>
      <c r="R682" s="32">
        <f>INDEX('UEC Data'!$I$2:$W$236,MATCH(LEFT($O$1,2)&amp;$H682&amp;$I682,'UEC Data'!$B$2:$B$236,0),MATCH(O629,'UEC Data'!$I$1:$V$1,0))</f>
        <v>1.7665888682257596</v>
      </c>
      <c r="S682" s="33">
        <f t="shared" si="58"/>
        <v>1.7665888682257596</v>
      </c>
      <c r="T682" s="34">
        <f>S682*Q630</f>
        <v>0.21353266436129428</v>
      </c>
      <c r="U682" s="21"/>
      <c r="V682" s="30" t="s">
        <v>45</v>
      </c>
      <c r="W682" s="30" t="s">
        <v>51</v>
      </c>
      <c r="X682" s="31">
        <f>INDEX('Saturation Data'!$I$2:$W$236,MATCH(LEFT($V$1,2)&amp;$H682&amp;$I682,'Saturation Data'!$B$2:$B$236,0),MATCH(V629,'Saturation Data'!$I$1:$V$1,0))</f>
        <v>1</v>
      </c>
      <c r="Y682" s="32">
        <f>INDEX('UEC Data'!$I$2:$W$236,MATCH(LEFT($V$1,2)&amp;$H682&amp;$I682,'UEC Data'!$B$2:$B$236,0),MATCH(V629,'UEC Data'!$I$1:$V$1,0))</f>
        <v>1.4049643189214587</v>
      </c>
      <c r="Z682" s="33">
        <f t="shared" si="59"/>
        <v>1.4049643189214587</v>
      </c>
      <c r="AA682" s="34">
        <f>Z682*X630</f>
        <v>1.7274885503063249</v>
      </c>
      <c r="AB682" s="21"/>
      <c r="AC682" s="30" t="s">
        <v>45</v>
      </c>
      <c r="AD682" s="30" t="s">
        <v>51</v>
      </c>
      <c r="AE682" s="31">
        <f>INDEX('Saturation Data'!$I$2:$W$236,MATCH(LEFT($AC$1,2)&amp;$H682&amp;$I682,'Saturation Data'!$B$2:$B$236,0),MATCH(AC629,'Saturation Data'!$I$1:$V$1,0))</f>
        <v>1</v>
      </c>
      <c r="AF682" s="32">
        <f>INDEX('UEC Data'!$I$2:$W$236,MATCH(LEFT($AC$1,2)&amp;$H682&amp;$I682,'UEC Data'!$B$2:$B$236,0),MATCH(AC629,'UEC Data'!$I$1:$V$1,0))</f>
        <v>1.7759778757116758</v>
      </c>
      <c r="AG682" s="33">
        <f t="shared" si="60"/>
        <v>1.7759778757116758</v>
      </c>
      <c r="AH682" s="34">
        <f>AG682*AE630</f>
        <v>0.14630724369460699</v>
      </c>
      <c r="AI682" s="21"/>
    </row>
    <row r="683" spans="1:35" ht="14.4" outlineLevel="1" thickBot="1" x14ac:dyDescent="0.3">
      <c r="A683" s="30" t="s">
        <v>187</v>
      </c>
      <c r="B683" t="s">
        <v>186</v>
      </c>
      <c r="C683" s="31">
        <f>INDEX('Saturation Data'!$I$2:$W$236,MATCH(LEFT($A$1,2)&amp;$H683&amp;$I683,'Saturation Data'!$B$2:$B$236,0),MATCH(A629,'Saturation Data'!$I$1:$V$1,0))</f>
        <v>1.2539386534627998E-2</v>
      </c>
      <c r="D683" s="32">
        <f>INDEX('UEC Data'!$I$2:$W$236,MATCH(LEFT($A$1,2)&amp;$H683&amp;$I683,'UEC Data'!$B$2:$B$236,0),MATCH(A629,'UEC Data'!$I$1:$V$1,0))</f>
        <v>-12.211104732791547</v>
      </c>
      <c r="E683" s="33">
        <f t="shared" si="56"/>
        <v>-0.15311976225929855</v>
      </c>
      <c r="F683" s="34">
        <f>E683*C630</f>
        <v>-0.56025344337377636</v>
      </c>
      <c r="G683" s="21"/>
      <c r="H683" s="30" t="s">
        <v>187</v>
      </c>
      <c r="I683" t="s">
        <v>186</v>
      </c>
      <c r="J683" s="31">
        <f>INDEX('Saturation Data'!$I$2:$W$236,MATCH(LEFT($H$1,2)&amp;$H683&amp;$I683,'Saturation Data'!$B$2:$B$236,0),MATCH(H629,'Saturation Data'!$I$1:$V$1,0))</f>
        <v>8.6036924179960575E-3</v>
      </c>
      <c r="K683" s="32">
        <f>INDEX('UEC Data'!$I$2:$W$236,MATCH(LEFT($H$1,2)&amp;$H683&amp;$I683,'UEC Data'!$B$2:$B$236,0),MATCH(H629,'UEC Data'!$I$1:$V$1,0))</f>
        <v>-8.2147010466253594</v>
      </c>
      <c r="L683" s="33">
        <f t="shared" si="57"/>
        <v>-7.0676761110954889E-2</v>
      </c>
      <c r="M683" s="34">
        <f>L683*J630</f>
        <v>-0.98403020190225354</v>
      </c>
      <c r="N683" s="21"/>
      <c r="O683" s="30" t="s">
        <v>187</v>
      </c>
      <c r="P683" t="s">
        <v>186</v>
      </c>
      <c r="Q683" s="31">
        <f>INDEX('Saturation Data'!$I$2:$W$236,MATCH(LEFT($O$1,2)&amp;$H683&amp;$I683,'Saturation Data'!$B$2:$B$236,0),MATCH(O629,'Saturation Data'!$I$1:$V$1,0))</f>
        <v>2.3870417732310316E-3</v>
      </c>
      <c r="R683" s="32">
        <f>INDEX('UEC Data'!$I$2:$W$236,MATCH(LEFT($O$1,2)&amp;$H683&amp;$I683,'UEC Data'!$B$2:$B$236,0),MATCH(O629,'UEC Data'!$I$1:$V$1,0))</f>
        <v>-5.2893042715306349</v>
      </c>
      <c r="S683" s="33">
        <f t="shared" si="58"/>
        <v>-1.2625790247472957E-2</v>
      </c>
      <c r="T683" s="34">
        <f>S683*Q630</f>
        <v>-1.5261154871407299E-3</v>
      </c>
      <c r="U683" s="21"/>
      <c r="V683" s="30" t="s">
        <v>187</v>
      </c>
      <c r="W683" t="s">
        <v>186</v>
      </c>
      <c r="X683" s="31">
        <f>INDEX('Saturation Data'!$I$2:$W$236,MATCH(LEFT($V$1,2)&amp;$H683&amp;$I683,'Saturation Data'!$B$2:$B$236,0),MATCH(V629,'Saturation Data'!$I$1:$V$1,0))</f>
        <v>4.7179702243656954E-3</v>
      </c>
      <c r="Y683" s="32">
        <f>INDEX('UEC Data'!$I$2:$W$236,MATCH(LEFT($V$1,2)&amp;$H683&amp;$I683,'UEC Data'!$B$2:$B$236,0),MATCH(V629,'UEC Data'!$I$1:$V$1,0))</f>
        <v>-6.5157281487784182</v>
      </c>
      <c r="Z683" s="33">
        <f t="shared" si="59"/>
        <v>-3.074101139599799E-2</v>
      </c>
      <c r="AA683" s="34">
        <f>Z683*X630</f>
        <v>-3.7797931588888611E-2</v>
      </c>
      <c r="AB683" s="21"/>
      <c r="AC683" s="30" t="s">
        <v>187</v>
      </c>
      <c r="AD683" t="s">
        <v>186</v>
      </c>
      <c r="AE683" s="31">
        <f>INDEX('Saturation Data'!$I$2:$W$236,MATCH(LEFT($AC$1,2)&amp;$H683&amp;$I683,'Saturation Data'!$B$2:$B$236,0),MATCH(AC629,'Saturation Data'!$I$1:$V$1,0))</f>
        <v>7.457717405779731E-3</v>
      </c>
      <c r="AF683" s="32">
        <f>INDEX('UEC Data'!$I$2:$W$236,MATCH(LEFT($AC$1,2)&amp;$H683&amp;$I683,'UEC Data'!$B$2:$B$236,0),MATCH(AC629,'UEC Data'!$I$1:$V$1,0))</f>
        <v>-57.904678277214551</v>
      </c>
      <c r="AG683" s="33">
        <f t="shared" si="60"/>
        <v>-0.43183672706405846</v>
      </c>
      <c r="AH683" s="34">
        <f>AG683*AE630</f>
        <v>-3.5575241182283675E-2</v>
      </c>
      <c r="AI683" s="21"/>
    </row>
    <row r="684" spans="1:35" ht="15" outlineLevel="1" thickTop="1" thickBot="1" x14ac:dyDescent="0.3">
      <c r="A684" s="36" t="s">
        <v>52</v>
      </c>
      <c r="B684" s="36"/>
      <c r="C684" s="36"/>
      <c r="D684" s="40"/>
      <c r="E684" s="40">
        <f>SUM(E637:E683)</f>
        <v>22.88935889154553</v>
      </c>
      <c r="F684" s="40">
        <f>SUM(F637:F683)</f>
        <v>83.750405214776862</v>
      </c>
      <c r="G684" s="21"/>
      <c r="H684" s="36" t="s">
        <v>52</v>
      </c>
      <c r="I684" s="36"/>
      <c r="J684" s="36"/>
      <c r="K684" s="40"/>
      <c r="L684" s="40">
        <f>SUM(L637:L683)</f>
        <v>24.275843629100549</v>
      </c>
      <c r="M684" s="40">
        <f>SUM(M637:M683)</f>
        <v>337.99176606564515</v>
      </c>
      <c r="N684" s="21"/>
      <c r="O684" s="36" t="s">
        <v>52</v>
      </c>
      <c r="P684" s="36"/>
      <c r="Q684" s="36"/>
      <c r="R684" s="40"/>
      <c r="S684" s="40">
        <f>SUM(S637:S683)</f>
        <v>23.362603388571788</v>
      </c>
      <c r="T684" s="40">
        <f>SUM(T637:T683)</f>
        <v>2.8239048924768908</v>
      </c>
      <c r="U684" s="21"/>
      <c r="V684" s="36" t="s">
        <v>52</v>
      </c>
      <c r="W684" s="36"/>
      <c r="X684" s="36"/>
      <c r="Y684" s="40"/>
      <c r="Z684" s="40">
        <f>SUM(Z637:Z683)</f>
        <v>22.722890984429934</v>
      </c>
      <c r="AA684" s="40">
        <f>SUM(AA637:AA683)</f>
        <v>27.939167903989961</v>
      </c>
      <c r="AB684" s="21"/>
      <c r="AC684" s="36" t="s">
        <v>52</v>
      </c>
      <c r="AD684" s="36"/>
      <c r="AE684" s="36"/>
      <c r="AF684" s="40"/>
      <c r="AG684" s="40">
        <f>SUM(AG637:AG683)</f>
        <v>24.053560553020549</v>
      </c>
      <c r="AH684" s="40">
        <f>SUM(AH637:AH683)</f>
        <v>1.9815619291673521</v>
      </c>
      <c r="AI684" s="21"/>
    </row>
    <row r="685" spans="1:35" ht="14.4" outlineLevel="1" thickTop="1" x14ac:dyDescent="0.25">
      <c r="G685" s="21"/>
      <c r="N685" s="21"/>
      <c r="U685" s="21"/>
      <c r="AB685" s="21"/>
      <c r="AI685" s="21"/>
    </row>
    <row r="686" spans="1:35" ht="15.6" thickBot="1" x14ac:dyDescent="0.3">
      <c r="A686" s="95" t="s">
        <v>65</v>
      </c>
      <c r="B686" s="95"/>
      <c r="C686" s="95"/>
      <c r="D686" s="95"/>
      <c r="E686" s="95"/>
      <c r="F686" s="95"/>
      <c r="G686" s="21"/>
      <c r="H686" s="95" t="s">
        <v>65</v>
      </c>
      <c r="I686" s="95"/>
      <c r="J686" s="95"/>
      <c r="K686" s="95"/>
      <c r="L686" s="95"/>
      <c r="M686" s="95"/>
      <c r="N686" s="21"/>
      <c r="O686" s="95" t="s">
        <v>65</v>
      </c>
      <c r="P686" s="95"/>
      <c r="Q686" s="95"/>
      <c r="R686" s="95"/>
      <c r="S686" s="95"/>
      <c r="T686" s="95"/>
      <c r="U686" s="21"/>
      <c r="V686" s="95" t="s">
        <v>65</v>
      </c>
      <c r="W686" s="95"/>
      <c r="X686" s="95"/>
      <c r="Y686" s="95"/>
      <c r="Z686" s="95"/>
      <c r="AA686" s="95"/>
      <c r="AB686" s="21"/>
      <c r="AC686" s="95" t="s">
        <v>65</v>
      </c>
      <c r="AD686" s="95"/>
      <c r="AE686" s="95"/>
      <c r="AF686" s="95"/>
      <c r="AG686" s="95"/>
      <c r="AH686" s="95"/>
      <c r="AI686" s="21"/>
    </row>
    <row r="687" spans="1:35" ht="14.4" outlineLevel="1" thickTop="1" x14ac:dyDescent="0.25">
      <c r="A687" s="1"/>
      <c r="B687" s="22" t="s">
        <v>164</v>
      </c>
      <c r="C687" s="23">
        <f>INDEX('Control Total'!$E:$E,MATCH(LEFT(A1,2)&amp;A686,'Control Total'!$A:$A,0))/1000000</f>
        <v>3.362150988913688</v>
      </c>
      <c r="D687" s="24"/>
      <c r="E687" s="1"/>
      <c r="F687" s="1"/>
      <c r="G687" s="21"/>
      <c r="H687" s="1"/>
      <c r="I687" s="22" t="s">
        <v>164</v>
      </c>
      <c r="J687" s="23">
        <f>INDEX('Control Total'!$E:$E,MATCH(LEFT($H$1,2)&amp;H686,'Control Total'!$A:$A,0))/1000000</f>
        <v>4.8163548013833452E-3</v>
      </c>
      <c r="K687" s="24"/>
      <c r="L687" s="1"/>
      <c r="M687" s="1"/>
      <c r="N687" s="21"/>
      <c r="O687" s="1"/>
      <c r="P687" s="22" t="s">
        <v>164</v>
      </c>
      <c r="Q687" s="23">
        <f>INDEX('Control Total'!$E:$E,MATCH(LEFT(O1,2)&amp;O686,'Control Total'!$A:$A,0))/1000000</f>
        <v>0</v>
      </c>
      <c r="R687" s="24"/>
      <c r="S687" s="1"/>
      <c r="T687" s="1"/>
      <c r="U687" s="21"/>
      <c r="V687" s="1"/>
      <c r="W687" s="22" t="s">
        <v>164</v>
      </c>
      <c r="X687" s="23">
        <f>INDEX('Control Total'!$E:$E,MATCH(LEFT(V1,2)&amp;V686,'Control Total'!$A:$A,0))/1000000</f>
        <v>2.0438492836644651E-3</v>
      </c>
      <c r="Y687" s="24"/>
      <c r="Z687" s="1"/>
      <c r="AA687" s="1"/>
      <c r="AB687" s="21"/>
      <c r="AC687" s="1"/>
      <c r="AD687" s="22" t="s">
        <v>164</v>
      </c>
      <c r="AE687" s="23">
        <f>INDEX('Control Total'!$E:$E,MATCH(LEFT(AC1,2)&amp;AC686,'Control Total'!$A:$A,0))/1000000</f>
        <v>0</v>
      </c>
      <c r="AF687" s="24"/>
      <c r="AG687" s="1"/>
      <c r="AH687" s="1"/>
      <c r="AI687" s="21"/>
    </row>
    <row r="688" spans="1:35" outlineLevel="1" x14ac:dyDescent="0.25">
      <c r="A688" s="1"/>
      <c r="B688" s="25" t="s">
        <v>165</v>
      </c>
      <c r="C688" s="23">
        <f>INDEX('Control Total'!$F:$F,MATCH(LEFT(A1,2)&amp;A686,'Control Total'!$A:$A,0))</f>
        <v>176.03792867468408</v>
      </c>
      <c r="D688" s="1"/>
      <c r="E688" s="1"/>
      <c r="F688" s="1"/>
      <c r="G688" s="21"/>
      <c r="H688" s="1"/>
      <c r="I688" s="25" t="s">
        <v>165</v>
      </c>
      <c r="J688" s="23">
        <f>INDEX('Control Total'!$F:$F,MATCH(LEFT($H$1,2)&amp;H686,'Control Total'!$A:$A,0))</f>
        <v>171.77743769245404</v>
      </c>
      <c r="K688" s="1"/>
      <c r="L688" s="1"/>
      <c r="M688" s="1"/>
      <c r="N688" s="21"/>
      <c r="O688" s="1"/>
      <c r="P688" s="25" t="s">
        <v>165</v>
      </c>
      <c r="Q688" s="23" t="e">
        <f>INDEX('Control Total'!$F:$F,MATCH(LEFT(O1,2)&amp;O686,'Control Total'!$A:$A,0))</f>
        <v>#DIV/0!</v>
      </c>
      <c r="R688" s="1"/>
      <c r="S688" s="1"/>
      <c r="T688" s="1"/>
      <c r="U688" s="21"/>
      <c r="V688" s="1"/>
      <c r="W688" s="25" t="s">
        <v>165</v>
      </c>
      <c r="X688" s="23">
        <f>INDEX('Control Total'!$F:$F,MATCH(LEFT(V1,2)&amp;V686,'Control Total'!$A:$A,0))</f>
        <v>173.55416307555328</v>
      </c>
      <c r="Y688" s="1"/>
      <c r="Z688" s="1"/>
      <c r="AA688" s="1"/>
      <c r="AB688" s="21"/>
      <c r="AC688" s="1"/>
      <c r="AD688" s="25" t="s">
        <v>165</v>
      </c>
      <c r="AE688" s="23" t="e">
        <f>INDEX('Control Total'!$F:$F,MATCH(LEFT(AC1,2)&amp;AC686,'Control Total'!$A:$A,0))</f>
        <v>#DIV/0!</v>
      </c>
      <c r="AF688" s="1"/>
      <c r="AG688" s="1"/>
      <c r="AH688" s="1"/>
      <c r="AI688" s="21"/>
    </row>
    <row r="689" spans="1:35" outlineLevel="1" x14ac:dyDescent="0.25">
      <c r="A689" s="1"/>
      <c r="B689" s="22" t="s">
        <v>166</v>
      </c>
      <c r="C689" s="23">
        <f>INDEX('Control Total'!$D:$D,MATCH(LEFT(A1,2)&amp;A686,'Control Total'!$A:$A,0))/1000</f>
        <v>591.86609597990628</v>
      </c>
      <c r="D689" s="24"/>
      <c r="E689" s="1"/>
      <c r="F689" s="1"/>
      <c r="G689" s="21"/>
      <c r="H689" s="1"/>
      <c r="I689" s="22" t="s">
        <v>166</v>
      </c>
      <c r="J689" s="23">
        <f>INDEX('Control Total'!$D:$D,MATCH(LEFT($H$1,2)&amp;H686,'Control Total'!$A:$A,0))/1000</f>
        <v>0.82734108679937945</v>
      </c>
      <c r="K689" s="24"/>
      <c r="L689" s="1"/>
      <c r="M689" s="1"/>
      <c r="N689" s="21"/>
      <c r="O689" s="1"/>
      <c r="P689" s="22" t="s">
        <v>166</v>
      </c>
      <c r="Q689" s="23">
        <f>INDEX('Control Total'!$D:$D,MATCH(LEFT(O1,2)&amp;O686,'Control Total'!$A:$A,0))/1000</f>
        <v>0</v>
      </c>
      <c r="R689" s="24"/>
      <c r="S689" s="1"/>
      <c r="T689" s="1"/>
      <c r="U689" s="21"/>
      <c r="V689" s="1"/>
      <c r="W689" s="22" t="s">
        <v>166</v>
      </c>
      <c r="X689" s="23">
        <f>INDEX('Control Total'!$D:$D,MATCH(LEFT(V1,2)&amp;V686,'Control Total'!$A:$A,0))/1000</f>
        <v>0.35471855187895535</v>
      </c>
      <c r="Y689" s="24"/>
      <c r="Z689" s="1"/>
      <c r="AA689" s="1"/>
      <c r="AB689" s="21"/>
      <c r="AC689" s="1"/>
      <c r="AD689" s="22" t="s">
        <v>166</v>
      </c>
      <c r="AE689" s="23">
        <f>INDEX('Control Total'!$D:$D,MATCH(LEFT(AC1,2)&amp;AC686,'Control Total'!$A:$A,0))/1000</f>
        <v>0</v>
      </c>
      <c r="AF689" s="24"/>
      <c r="AG689" s="1"/>
      <c r="AH689" s="1"/>
      <c r="AI689" s="21"/>
    </row>
    <row r="690" spans="1:35" outlineLevel="1" x14ac:dyDescent="0.25">
      <c r="A690" s="1"/>
      <c r="B690" s="25"/>
      <c r="C690" s="26"/>
      <c r="D690" s="1"/>
      <c r="E690" s="1"/>
      <c r="F690" s="1"/>
      <c r="G690" s="21"/>
      <c r="H690" s="1"/>
      <c r="I690" s="25"/>
      <c r="J690" s="26"/>
      <c r="K690" s="1"/>
      <c r="L690" s="1"/>
      <c r="M690" s="1"/>
      <c r="N690" s="21"/>
      <c r="O690" s="1"/>
      <c r="P690" s="25"/>
      <c r="Q690" s="26"/>
      <c r="R690" s="1"/>
      <c r="S690" s="1"/>
      <c r="T690" s="1"/>
      <c r="U690" s="21"/>
      <c r="V690" s="1"/>
      <c r="W690" s="25"/>
      <c r="X690" s="26"/>
      <c r="Y690" s="1"/>
      <c r="Z690" s="1"/>
      <c r="AA690" s="1"/>
      <c r="AB690" s="21"/>
      <c r="AC690" s="1"/>
      <c r="AD690" s="25"/>
      <c r="AE690" s="26"/>
      <c r="AF690" s="1"/>
      <c r="AG690" s="1"/>
      <c r="AH690" s="1"/>
      <c r="AI690" s="21"/>
    </row>
    <row r="691" spans="1:35" ht="15.6" customHeight="1" outlineLevel="1" thickBot="1" x14ac:dyDescent="0.3">
      <c r="A691" s="96" t="s">
        <v>174</v>
      </c>
      <c r="B691" s="96"/>
      <c r="C691" s="96"/>
      <c r="D691" s="96"/>
      <c r="E691" s="96"/>
      <c r="F691" s="96"/>
      <c r="G691" s="21"/>
      <c r="H691" s="96" t="s">
        <v>174</v>
      </c>
      <c r="I691" s="96"/>
      <c r="J691" s="96"/>
      <c r="K691" s="96"/>
      <c r="L691" s="96"/>
      <c r="M691" s="96"/>
      <c r="N691" s="21"/>
      <c r="O691" s="96" t="s">
        <v>174</v>
      </c>
      <c r="P691" s="96"/>
      <c r="Q691" s="96"/>
      <c r="R691" s="96"/>
      <c r="S691" s="96"/>
      <c r="T691" s="96"/>
      <c r="U691" s="21"/>
      <c r="V691" s="96" t="s">
        <v>174</v>
      </c>
      <c r="W691" s="96"/>
      <c r="X691" s="96"/>
      <c r="Y691" s="96"/>
      <c r="Z691" s="96"/>
      <c r="AA691" s="96"/>
      <c r="AB691" s="21"/>
      <c r="AC691" s="96" t="s">
        <v>174</v>
      </c>
      <c r="AD691" s="96"/>
      <c r="AE691" s="96"/>
      <c r="AF691" s="96"/>
      <c r="AG691" s="96"/>
      <c r="AH691" s="96"/>
      <c r="AI691" s="21"/>
    </row>
    <row r="692" spans="1:35" ht="14.4" outlineLevel="1" thickTop="1" x14ac:dyDescent="0.25">
      <c r="A692" s="97" t="s">
        <v>1</v>
      </c>
      <c r="B692" s="99" t="s">
        <v>2</v>
      </c>
      <c r="C692" s="99" t="s">
        <v>167</v>
      </c>
      <c r="D692" s="37" t="s">
        <v>168</v>
      </c>
      <c r="E692" s="38" t="s">
        <v>169</v>
      </c>
      <c r="F692" s="37" t="s">
        <v>170</v>
      </c>
      <c r="G692" s="21"/>
      <c r="H692" s="97" t="s">
        <v>1</v>
      </c>
      <c r="I692" s="99" t="s">
        <v>2</v>
      </c>
      <c r="J692" s="99" t="s">
        <v>167</v>
      </c>
      <c r="K692" s="37" t="s">
        <v>168</v>
      </c>
      <c r="L692" s="38" t="s">
        <v>169</v>
      </c>
      <c r="M692" s="37" t="s">
        <v>170</v>
      </c>
      <c r="N692" s="21"/>
      <c r="O692" s="97" t="s">
        <v>1</v>
      </c>
      <c r="P692" s="99" t="s">
        <v>2</v>
      </c>
      <c r="Q692" s="99" t="s">
        <v>167</v>
      </c>
      <c r="R692" s="37" t="s">
        <v>168</v>
      </c>
      <c r="S692" s="38" t="s">
        <v>169</v>
      </c>
      <c r="T692" s="37" t="s">
        <v>170</v>
      </c>
      <c r="U692" s="21"/>
      <c r="V692" s="97" t="s">
        <v>1</v>
      </c>
      <c r="W692" s="99" t="s">
        <v>2</v>
      </c>
      <c r="X692" s="99" t="s">
        <v>167</v>
      </c>
      <c r="Y692" s="37" t="s">
        <v>168</v>
      </c>
      <c r="Z692" s="38" t="s">
        <v>169</v>
      </c>
      <c r="AA692" s="37" t="s">
        <v>170</v>
      </c>
      <c r="AB692" s="21"/>
      <c r="AC692" s="97" t="s">
        <v>1</v>
      </c>
      <c r="AD692" s="99" t="s">
        <v>2</v>
      </c>
      <c r="AE692" s="99" t="s">
        <v>167</v>
      </c>
      <c r="AF692" s="37" t="s">
        <v>168</v>
      </c>
      <c r="AG692" s="38" t="s">
        <v>169</v>
      </c>
      <c r="AH692" s="37" t="s">
        <v>170</v>
      </c>
      <c r="AI692" s="21"/>
    </row>
    <row r="693" spans="1:35" ht="14.4" outlineLevel="1" thickBot="1" x14ac:dyDescent="0.3">
      <c r="A693" s="98"/>
      <c r="B693" s="100"/>
      <c r="C693" s="100"/>
      <c r="D693" s="39" t="s">
        <v>171</v>
      </c>
      <c r="E693" s="39" t="s">
        <v>172</v>
      </c>
      <c r="F693" s="39" t="s">
        <v>173</v>
      </c>
      <c r="G693" s="21"/>
      <c r="H693" s="98"/>
      <c r="I693" s="100"/>
      <c r="J693" s="100"/>
      <c r="K693" s="39" t="s">
        <v>171</v>
      </c>
      <c r="L693" s="39" t="s">
        <v>172</v>
      </c>
      <c r="M693" s="39" t="s">
        <v>173</v>
      </c>
      <c r="N693" s="21"/>
      <c r="O693" s="98"/>
      <c r="P693" s="100"/>
      <c r="Q693" s="100"/>
      <c r="R693" s="39" t="s">
        <v>171</v>
      </c>
      <c r="S693" s="39" t="s">
        <v>172</v>
      </c>
      <c r="T693" s="39" t="s">
        <v>173</v>
      </c>
      <c r="U693" s="21"/>
      <c r="V693" s="98"/>
      <c r="W693" s="100"/>
      <c r="X693" s="100"/>
      <c r="Y693" s="39" t="s">
        <v>171</v>
      </c>
      <c r="Z693" s="39" t="s">
        <v>172</v>
      </c>
      <c r="AA693" s="39" t="s">
        <v>173</v>
      </c>
      <c r="AB693" s="21"/>
      <c r="AC693" s="98"/>
      <c r="AD693" s="100"/>
      <c r="AE693" s="100"/>
      <c r="AF693" s="39" t="s">
        <v>171</v>
      </c>
      <c r="AG693" s="39" t="s">
        <v>172</v>
      </c>
      <c r="AH693" s="39" t="s">
        <v>173</v>
      </c>
      <c r="AI693" s="21"/>
    </row>
    <row r="694" spans="1:35" ht="14.4" outlineLevel="1" thickTop="1" x14ac:dyDescent="0.25">
      <c r="A694" s="30" t="s">
        <v>3</v>
      </c>
      <c r="B694" t="s">
        <v>4</v>
      </c>
      <c r="C694" s="31">
        <f>INDEX('Saturation Data'!$I$2:$W$236,MATCH(LEFT($A$1,2)&amp;$H694&amp;$I694,'Saturation Data'!$B$2:$B$236,0),MATCH(A686,'Saturation Data'!$I$1:$V$1,0))</f>
        <v>7.1771947042397546E-2</v>
      </c>
      <c r="D694" s="32">
        <f>INDEX('UEC Data'!$I$2:$W$236,MATCH(LEFT($A$1,2)&amp;$H694&amp;$I694,'UEC Data'!$B$2:$B$236,0),MATCH(A686,'UEC Data'!$I$1:$V$1,0))</f>
        <v>42.583143404318321</v>
      </c>
      <c r="E694" s="33">
        <f>C694*D694</f>
        <v>3.0562751133135548</v>
      </c>
      <c r="F694" s="34">
        <f>E694*C687</f>
        <v>10.275658394619462</v>
      </c>
      <c r="G694" s="21"/>
      <c r="H694" s="30" t="s">
        <v>3</v>
      </c>
      <c r="I694" t="s">
        <v>4</v>
      </c>
      <c r="J694" s="31">
        <f>INDEX('Saturation Data'!$I$2:$W$236,MATCH(LEFT($H$1,2)&amp;$H694&amp;$I694,'Saturation Data'!$B$2:$B$236,0),MATCH(H686,'Saturation Data'!$I$1:$V$1,0))</f>
        <v>0.14677753010726652</v>
      </c>
      <c r="K694" s="32">
        <f>INDEX('UEC Data'!$I$2:$W$236,MATCH(LEFT($H$1,2)&amp;$H694&amp;$I694,'UEC Data'!$B$2:$B$236,0),MATCH(H686,'UEC Data'!$I$1:$V$1,0))</f>
        <v>29.984221379407153</v>
      </c>
      <c r="L694" s="33">
        <f>J694*K694</f>
        <v>4.4010099562588776</v>
      </c>
      <c r="M694" s="34">
        <f>L694*J687</f>
        <v>2.1196825433763351E-2</v>
      </c>
      <c r="N694" s="21"/>
      <c r="O694" s="30" t="s">
        <v>3</v>
      </c>
      <c r="P694" t="s">
        <v>4</v>
      </c>
      <c r="Q694" s="31">
        <f>INDEX('Saturation Data'!$I$2:$W$236,MATCH(LEFT($O$1,2)&amp;$H694&amp;$I694,'Saturation Data'!$B$2:$B$236,0),MATCH(O686,'Saturation Data'!$I$1:$V$1,0))</f>
        <v>7.1771947042397546E-2</v>
      </c>
      <c r="R694" s="32">
        <f>INDEX('UEC Data'!$I$2:$W$236,MATCH(LEFT($O$1,2)&amp;$H694&amp;$I694,'UEC Data'!$B$2:$B$236,0),MATCH(O686,'UEC Data'!$I$1:$V$1,0))</f>
        <v>38.767109554034569</v>
      </c>
      <c r="S694" s="33">
        <f>Q694*R694</f>
        <v>2.7823909338989932</v>
      </c>
      <c r="T694" s="34">
        <f>S694*Q687</f>
        <v>0</v>
      </c>
      <c r="U694" s="21"/>
      <c r="V694" s="30" t="s">
        <v>3</v>
      </c>
      <c r="W694" t="s">
        <v>4</v>
      </c>
      <c r="X694" s="31">
        <f>INDEX('Saturation Data'!$I$2:$W$236,MATCH(LEFT($V$1,2)&amp;$H694&amp;$I694,'Saturation Data'!$B$2:$B$236,0),MATCH(V686,'Saturation Data'!$I$1:$V$1,0))</f>
        <v>7.1771947042397546E-2</v>
      </c>
      <c r="Y694" s="32">
        <f>INDEX('UEC Data'!$I$2:$W$236,MATCH(LEFT($V$1,2)&amp;$H694&amp;$I694,'UEC Data'!$B$2:$B$236,0),MATCH(V686,'UEC Data'!$I$1:$V$1,0))</f>
        <v>40.118884364526529</v>
      </c>
      <c r="Z694" s="33">
        <f>X694*Y694</f>
        <v>2.879410444010869</v>
      </c>
      <c r="AA694" s="34">
        <f>Z694*X687</f>
        <v>5.885080973367594E-3</v>
      </c>
      <c r="AB694" s="21"/>
      <c r="AC694" s="30" t="s">
        <v>3</v>
      </c>
      <c r="AD694" t="s">
        <v>4</v>
      </c>
      <c r="AE694" s="31">
        <f>INDEX('Saturation Data'!$I$2:$W$236,MATCH(LEFT($AC$1,2)&amp;$H694&amp;$I694,'Saturation Data'!$B$2:$B$236,0),MATCH(AC686,'Saturation Data'!$I$1:$V$1,0))</f>
        <v>0.14487676650367809</v>
      </c>
      <c r="AF694" s="32">
        <f>INDEX('UEC Data'!$I$2:$W$236,MATCH(LEFT($AC$1,2)&amp;$H694&amp;$I694,'UEC Data'!$B$2:$B$236,0),MATCH(AC686,'UEC Data'!$I$1:$V$1,0))</f>
        <v>35.655467649216519</v>
      </c>
      <c r="AG694" s="33">
        <f>AE694*AF694</f>
        <v>5.1656488611949891</v>
      </c>
      <c r="AH694" s="34">
        <f>AG694*AE687</f>
        <v>0</v>
      </c>
      <c r="AI694" s="21"/>
    </row>
    <row r="695" spans="1:35" outlineLevel="1" x14ac:dyDescent="0.25">
      <c r="A695" s="30" t="s">
        <v>3</v>
      </c>
      <c r="B695" t="s">
        <v>5</v>
      </c>
      <c r="C695" s="31">
        <f>INDEX('Saturation Data'!$I$2:$W$236,MATCH(LEFT($A$1,2)&amp;$H695&amp;$I695,'Saturation Data'!$B$2:$B$236,0),MATCH(A686,'Saturation Data'!$I$1:$V$1,0))</f>
        <v>7.3742850261900791E-3</v>
      </c>
      <c r="D695" s="32">
        <f>INDEX('UEC Data'!$I$2:$W$236,MATCH(LEFT($A$1,2)&amp;$H695&amp;$I695,'UEC Data'!$B$2:$B$236,0),MATCH(A686,'UEC Data'!$I$1:$V$1,0))</f>
        <v>42.845087252322919</v>
      </c>
      <c r="E695" s="33">
        <f t="shared" ref="E695:E740" si="61">C695*D695</f>
        <v>0.31595188537061236</v>
      </c>
      <c r="F695" s="34">
        <f>E695*C687</f>
        <v>1.0622779438479486</v>
      </c>
      <c r="G695" s="21"/>
      <c r="H695" s="30" t="s">
        <v>3</v>
      </c>
      <c r="I695" t="s">
        <v>5</v>
      </c>
      <c r="J695" s="31">
        <f>INDEX('Saturation Data'!$I$2:$W$236,MATCH(LEFT($H$1,2)&amp;$H695&amp;$I695,'Saturation Data'!$B$2:$B$236,0),MATCH(H686,'Saturation Data'!$I$1:$V$1,0))</f>
        <v>9.0391801948031439E-2</v>
      </c>
      <c r="K695" s="32">
        <f>INDEX('UEC Data'!$I$2:$W$236,MATCH(LEFT($H$1,2)&amp;$H695&amp;$I695,'UEC Data'!$B$2:$B$236,0),MATCH(H686,'UEC Data'!$I$1:$V$1,0))</f>
        <v>32.709394001701625</v>
      </c>
      <c r="L695" s="33">
        <f t="shared" ref="L695:L740" si="62">J695*K695</f>
        <v>2.9566610644419407</v>
      </c>
      <c r="M695" s="34">
        <f>L695*J687</f>
        <v>1.4240328713788133E-2</v>
      </c>
      <c r="N695" s="21"/>
      <c r="O695" s="30" t="s">
        <v>3</v>
      </c>
      <c r="P695" t="s">
        <v>5</v>
      </c>
      <c r="Q695" s="31">
        <f>INDEX('Saturation Data'!$I$2:$W$236,MATCH(LEFT($O$1,2)&amp;$H695&amp;$I695,'Saturation Data'!$B$2:$B$236,0),MATCH(O686,'Saturation Data'!$I$1:$V$1,0))</f>
        <v>7.3742850261900791E-3</v>
      </c>
      <c r="R695" s="32">
        <f>INDEX('UEC Data'!$I$2:$W$236,MATCH(LEFT($O$1,2)&amp;$H695&amp;$I695,'UEC Data'!$B$2:$B$236,0),MATCH(O686,'UEC Data'!$I$1:$V$1,0))</f>
        <v>41.318037274374447</v>
      </c>
      <c r="S695" s="33">
        <f t="shared" ref="S695:S740" si="63">Q695*R695</f>
        <v>0.30469098358398305</v>
      </c>
      <c r="T695" s="34">
        <f>S695*Q687</f>
        <v>0</v>
      </c>
      <c r="U695" s="21"/>
      <c r="V695" s="30" t="s">
        <v>3</v>
      </c>
      <c r="W695" t="s">
        <v>5</v>
      </c>
      <c r="X695" s="31">
        <f>INDEX('Saturation Data'!$I$2:$W$236,MATCH(LEFT($V$1,2)&amp;$H695&amp;$I695,'Saturation Data'!$B$2:$B$236,0),MATCH(V686,'Saturation Data'!$I$1:$V$1,0))</f>
        <v>7.3742850261900791E-3</v>
      </c>
      <c r="Y695" s="32">
        <f>INDEX('UEC Data'!$I$2:$W$236,MATCH(LEFT($V$1,2)&amp;$H695&amp;$I695,'UEC Data'!$B$2:$B$236,0),MATCH(V686,'UEC Data'!$I$1:$V$1,0))</f>
        <v>41.977071923474597</v>
      </c>
      <c r="Z695" s="33">
        <f t="shared" ref="Z695:Z740" si="64">X695*Y695</f>
        <v>0.30955089292858268</v>
      </c>
      <c r="AA695" s="34">
        <f>Z695*X687</f>
        <v>6.3267537076977921E-4</v>
      </c>
      <c r="AB695" s="21"/>
      <c r="AC695" s="30" t="s">
        <v>3</v>
      </c>
      <c r="AD695" t="s">
        <v>5</v>
      </c>
      <c r="AE695" s="31">
        <f>INDEX('Saturation Data'!$I$2:$W$236,MATCH(LEFT($AC$1,2)&amp;$H695&amp;$I695,'Saturation Data'!$B$2:$B$236,0),MATCH(AC686,'Saturation Data'!$I$1:$V$1,0))</f>
        <v>8.922123144531191E-2</v>
      </c>
      <c r="AF695" s="32">
        <f>INDEX('UEC Data'!$I$2:$W$236,MATCH(LEFT($AC$1,2)&amp;$H695&amp;$I695,'UEC Data'!$B$2:$B$236,0),MATCH(AC686,'UEC Data'!$I$1:$V$1,0))</f>
        <v>36.493724530324684</v>
      </c>
      <c r="AG695" s="33">
        <f t="shared" ref="AG695:AG740" si="65">AE695*AF695</f>
        <v>3.2560150426215553</v>
      </c>
      <c r="AH695" s="34">
        <f>AG695*AE687</f>
        <v>0</v>
      </c>
      <c r="AI695" s="21"/>
    </row>
    <row r="696" spans="1:35" outlineLevel="1" x14ac:dyDescent="0.25">
      <c r="A696" s="30" t="s">
        <v>3</v>
      </c>
      <c r="B696" t="s">
        <v>6</v>
      </c>
      <c r="C696" s="31">
        <f>INDEX('Saturation Data'!$I$2:$W$236,MATCH(LEFT($A$1,2)&amp;$H696&amp;$I696,'Saturation Data'!$B$2:$B$236,0),MATCH(A686,'Saturation Data'!$I$1:$V$1,0))</f>
        <v>0.50870460622905</v>
      </c>
      <c r="D696" s="32">
        <f>INDEX('UEC Data'!$I$2:$W$236,MATCH(LEFT($A$1,2)&amp;$H696&amp;$I696,'UEC Data'!$B$2:$B$236,0),MATCH(A686,'UEC Data'!$I$1:$V$1,0))</f>
        <v>39.441942533317885</v>
      </c>
      <c r="E696" s="33">
        <f t="shared" si="61"/>
        <v>20.064297845320294</v>
      </c>
      <c r="F696" s="34">
        <f>E696*C687</f>
        <v>67.459198842502403</v>
      </c>
      <c r="G696" s="21"/>
      <c r="H696" s="30" t="s">
        <v>3</v>
      </c>
      <c r="I696" t="s">
        <v>6</v>
      </c>
      <c r="J696" s="31">
        <f>INDEX('Saturation Data'!$I$2:$W$236,MATCH(LEFT($H$1,2)&amp;$H696&amp;$I696,'Saturation Data'!$B$2:$B$236,0),MATCH(H686,'Saturation Data'!$I$1:$V$1,0))</f>
        <v>0.47559685839893373</v>
      </c>
      <c r="K696" s="32">
        <f>INDEX('UEC Data'!$I$2:$W$236,MATCH(LEFT($H$1,2)&amp;$H696&amp;$I696,'UEC Data'!$B$2:$B$236,0),MATCH(H686,'UEC Data'!$I$1:$V$1,0))</f>
        <v>27.296805573916384</v>
      </c>
      <c r="L696" s="33">
        <f t="shared" si="62"/>
        <v>12.982274975281136</v>
      </c>
      <c r="M696" s="34">
        <f>L696*J687</f>
        <v>6.2527242410074152E-2</v>
      </c>
      <c r="N696" s="21"/>
      <c r="O696" s="30" t="s">
        <v>3</v>
      </c>
      <c r="P696" t="s">
        <v>6</v>
      </c>
      <c r="Q696" s="31">
        <f>INDEX('Saturation Data'!$I$2:$W$236,MATCH(LEFT($O$1,2)&amp;$H696&amp;$I696,'Saturation Data'!$B$2:$B$236,0),MATCH(O686,'Saturation Data'!$I$1:$V$1,0))</f>
        <v>0.50870460622905</v>
      </c>
      <c r="R696" s="32">
        <f>INDEX('UEC Data'!$I$2:$W$236,MATCH(LEFT($O$1,2)&amp;$H696&amp;$I696,'UEC Data'!$B$2:$B$236,0),MATCH(O686,'UEC Data'!$I$1:$V$1,0))</f>
        <v>35.387821722133623</v>
      </c>
      <c r="S696" s="33">
        <f t="shared" si="63"/>
        <v>18.001947914461805</v>
      </c>
      <c r="T696" s="34">
        <f>S696*Q687</f>
        <v>0</v>
      </c>
      <c r="U696" s="21"/>
      <c r="V696" s="30" t="s">
        <v>3</v>
      </c>
      <c r="W696" t="s">
        <v>6</v>
      </c>
      <c r="X696" s="31">
        <f>INDEX('Saturation Data'!$I$2:$W$236,MATCH(LEFT($V$1,2)&amp;$H696&amp;$I696,'Saturation Data'!$B$2:$B$236,0),MATCH(V686,'Saturation Data'!$I$1:$V$1,0))</f>
        <v>0.50870460622905</v>
      </c>
      <c r="Y696" s="32">
        <f>INDEX('UEC Data'!$I$2:$W$236,MATCH(LEFT($V$1,2)&amp;$H696&amp;$I696,'UEC Data'!$B$2:$B$236,0),MATCH(V686,'UEC Data'!$I$1:$V$1,0))</f>
        <v>35.869851546064979</v>
      </c>
      <c r="Z696" s="33">
        <f t="shared" si="64"/>
        <v>18.247158706235467</v>
      </c>
      <c r="AA696" s="34">
        <f>Z696*X687</f>
        <v>3.7294442250651171E-2</v>
      </c>
      <c r="AB696" s="21"/>
      <c r="AC696" s="30" t="s">
        <v>3</v>
      </c>
      <c r="AD696" t="s">
        <v>6</v>
      </c>
      <c r="AE696" s="31">
        <f>INDEX('Saturation Data'!$I$2:$W$236,MATCH(LEFT($AC$1,2)&amp;$H696&amp;$I696,'Saturation Data'!$B$2:$B$236,0),MATCH(AC686,'Saturation Data'!$I$1:$V$1,0))</f>
        <v>0.46943789661667018</v>
      </c>
      <c r="AF696" s="32">
        <f>INDEX('UEC Data'!$I$2:$W$236,MATCH(LEFT($AC$1,2)&amp;$H696&amp;$I696,'UEC Data'!$B$2:$B$236,0),MATCH(AC686,'UEC Data'!$I$1:$V$1,0))</f>
        <v>33.479216370500431</v>
      </c>
      <c r="AG696" s="33">
        <f t="shared" si="65"/>
        <v>15.716412913342113</v>
      </c>
      <c r="AH696" s="34">
        <f>AG696*AE687</f>
        <v>0</v>
      </c>
      <c r="AI696" s="21"/>
    </row>
    <row r="697" spans="1:35" outlineLevel="1" x14ac:dyDescent="0.25">
      <c r="A697" s="30" t="s">
        <v>3</v>
      </c>
      <c r="B697" s="35" t="s">
        <v>7</v>
      </c>
      <c r="C697" s="31">
        <f>INDEX('Saturation Data'!$I$2:$W$236,MATCH(LEFT($A$1,2)&amp;$H697&amp;$I697,'Saturation Data'!$B$2:$B$236,0),MATCH(A686,'Saturation Data'!$I$1:$V$1,0))</f>
        <v>6.1629692890910089E-2</v>
      </c>
      <c r="D697" s="32">
        <f>INDEX('UEC Data'!$I$2:$W$236,MATCH(LEFT($A$1,2)&amp;$H697&amp;$I697,'UEC Data'!$B$2:$B$236,0),MATCH(A686,'UEC Data'!$I$1:$V$1,0))</f>
        <v>33.068855922481028</v>
      </c>
      <c r="E697" s="33">
        <f t="shared" si="61"/>
        <v>2.0380234347562589</v>
      </c>
      <c r="F697" s="34">
        <f>E697*C687</f>
        <v>6.852142506595027</v>
      </c>
      <c r="G697" s="21"/>
      <c r="H697" s="30" t="s">
        <v>3</v>
      </c>
      <c r="I697" s="35" t="s">
        <v>7</v>
      </c>
      <c r="J697" s="31">
        <f>INDEX('Saturation Data'!$I$2:$W$236,MATCH(LEFT($H$1,2)&amp;$H697&amp;$I697,'Saturation Data'!$B$2:$B$236,0),MATCH(H686,'Saturation Data'!$I$1:$V$1,0))</f>
        <v>2.5648960797307996E-2</v>
      </c>
      <c r="K697" s="32">
        <f>INDEX('UEC Data'!$I$2:$W$236,MATCH(LEFT($H$1,2)&amp;$H697&amp;$I697,'UEC Data'!$B$2:$B$236,0),MATCH(H686,'UEC Data'!$I$1:$V$1,0))</f>
        <v>26.755042573332101</v>
      </c>
      <c r="L697" s="33">
        <f t="shared" si="62"/>
        <v>0.68623903809370146</v>
      </c>
      <c r="M697" s="34">
        <f>L697*J687</f>
        <v>3.3051706860192875E-3</v>
      </c>
      <c r="N697" s="21"/>
      <c r="O697" s="30" t="s">
        <v>3</v>
      </c>
      <c r="P697" s="35" t="s">
        <v>7</v>
      </c>
      <c r="Q697" s="31">
        <f>INDEX('Saturation Data'!$I$2:$W$236,MATCH(LEFT($O$1,2)&amp;$H697&amp;$I697,'Saturation Data'!$B$2:$B$236,0),MATCH(O686,'Saturation Data'!$I$1:$V$1,0))</f>
        <v>6.1629692890910089E-2</v>
      </c>
      <c r="R697" s="32">
        <f>INDEX('UEC Data'!$I$2:$W$236,MATCH(LEFT($O$1,2)&amp;$H697&amp;$I697,'UEC Data'!$B$2:$B$236,0),MATCH(O686,'UEC Data'!$I$1:$V$1,0))</f>
        <v>30.261871129111633</v>
      </c>
      <c r="S697" s="33">
        <f t="shared" si="63"/>
        <v>1.8650298239914485</v>
      </c>
      <c r="T697" s="34">
        <f>S697*Q687</f>
        <v>0</v>
      </c>
      <c r="U697" s="21"/>
      <c r="V697" s="30" t="s">
        <v>3</v>
      </c>
      <c r="W697" s="35" t="s">
        <v>7</v>
      </c>
      <c r="X697" s="31">
        <f>INDEX('Saturation Data'!$I$2:$W$236,MATCH(LEFT($V$1,2)&amp;$H697&amp;$I697,'Saturation Data'!$B$2:$B$236,0),MATCH(V686,'Saturation Data'!$I$1:$V$1,0))</f>
        <v>6.1629692890910089E-2</v>
      </c>
      <c r="Y697" s="32">
        <f>INDEX('UEC Data'!$I$2:$W$236,MATCH(LEFT($V$1,2)&amp;$H697&amp;$I697,'UEC Data'!$B$2:$B$236,0),MATCH(V686,'UEC Data'!$I$1:$V$1,0))</f>
        <v>29.501010865808151</v>
      </c>
      <c r="Z697" s="33">
        <f t="shared" si="64"/>
        <v>1.8181382396311578</v>
      </c>
      <c r="AA697" s="34">
        <f>Z697*X687</f>
        <v>3.7160005386731136E-3</v>
      </c>
      <c r="AB697" s="21"/>
      <c r="AC697" s="30" t="s">
        <v>3</v>
      </c>
      <c r="AD697" s="35" t="s">
        <v>7</v>
      </c>
      <c r="AE697" s="31">
        <f>INDEX('Saturation Data'!$I$2:$W$236,MATCH(LEFT($AC$1,2)&amp;$H697&amp;$I697,'Saturation Data'!$B$2:$B$236,0),MATCH(AC686,'Saturation Data'!$I$1:$V$1,0))</f>
        <v>2.5316807700592438E-2</v>
      </c>
      <c r="AF697" s="32">
        <f>INDEX('UEC Data'!$I$2:$W$236,MATCH(LEFT($AC$1,2)&amp;$H697&amp;$I697,'UEC Data'!$B$2:$B$236,0),MATCH(AC686,'UEC Data'!$I$1:$V$1,0))</f>
        <v>31.886170391755272</v>
      </c>
      <c r="AG697" s="33">
        <f t="shared" si="65"/>
        <v>0.80725604411639251</v>
      </c>
      <c r="AH697" s="34">
        <f>AG697*AE687</f>
        <v>0</v>
      </c>
      <c r="AI697" s="21"/>
    </row>
    <row r="698" spans="1:35" outlineLevel="1" x14ac:dyDescent="0.25">
      <c r="A698" s="30" t="s">
        <v>3</v>
      </c>
      <c r="B698" s="35" t="s">
        <v>8</v>
      </c>
      <c r="C698" s="31">
        <f>INDEX('Saturation Data'!$I$2:$W$236,MATCH(LEFT($A$1,2)&amp;$H698&amp;$I698,'Saturation Data'!$B$2:$B$236,0),MATCH(A686,'Saturation Data'!$I$1:$V$1,0))</f>
        <v>6.0842948881604285E-3</v>
      </c>
      <c r="D698" s="32">
        <f>INDEX('UEC Data'!$I$2:$W$236,MATCH(LEFT($A$1,2)&amp;$H698&amp;$I698,'UEC Data'!$B$2:$B$236,0),MATCH(A686,'UEC Data'!$I$1:$V$1,0))</f>
        <v>39.439604697757602</v>
      </c>
      <c r="E698" s="33">
        <f t="shared" si="61"/>
        <v>0.23996218525363461</v>
      </c>
      <c r="F698" s="34">
        <f>E698*C687</f>
        <v>0.80678909845239721</v>
      </c>
      <c r="G698" s="21"/>
      <c r="H698" s="30" t="s">
        <v>3</v>
      </c>
      <c r="I698" s="35" t="s">
        <v>8</v>
      </c>
      <c r="J698" s="31">
        <f>INDEX('Saturation Data'!$I$2:$W$236,MATCH(LEFT($H$1,2)&amp;$H698&amp;$I698,'Saturation Data'!$B$2:$B$236,0),MATCH(H686,'Saturation Data'!$I$1:$V$1,0))</f>
        <v>7.9753774352013251E-3</v>
      </c>
      <c r="K698" s="32">
        <f>INDEX('UEC Data'!$I$2:$W$236,MATCH(LEFT($H$1,2)&amp;$H698&amp;$I698,'UEC Data'!$B$2:$B$236,0),MATCH(H686,'UEC Data'!$I$1:$V$1,0))</f>
        <v>27.290444122357943</v>
      </c>
      <c r="L698" s="33">
        <f t="shared" si="62"/>
        <v>0.21765159225007616</v>
      </c>
      <c r="M698" s="34">
        <f>L698*J687</f>
        <v>1.0482872913623845E-3</v>
      </c>
      <c r="N698" s="21"/>
      <c r="O698" s="30" t="s">
        <v>3</v>
      </c>
      <c r="P698" s="35" t="s">
        <v>8</v>
      </c>
      <c r="Q698" s="31">
        <f>INDEX('Saturation Data'!$I$2:$W$236,MATCH(LEFT($O$1,2)&amp;$H698&amp;$I698,'Saturation Data'!$B$2:$B$236,0),MATCH(O686,'Saturation Data'!$I$1:$V$1,0))</f>
        <v>6.0842948881604285E-3</v>
      </c>
      <c r="R698" s="32">
        <f>INDEX('UEC Data'!$I$2:$W$236,MATCH(LEFT($O$1,2)&amp;$H698&amp;$I698,'UEC Data'!$B$2:$B$236,0),MATCH(O686,'UEC Data'!$I$1:$V$1,0))</f>
        <v>35.384589214110484</v>
      </c>
      <c r="S698" s="33">
        <f t="shared" si="63"/>
        <v>0.21529027527506905</v>
      </c>
      <c r="T698" s="34">
        <f>S698*Q687</f>
        <v>0</v>
      </c>
      <c r="U698" s="21"/>
      <c r="V698" s="30" t="s">
        <v>3</v>
      </c>
      <c r="W698" s="35" t="s">
        <v>8</v>
      </c>
      <c r="X698" s="31">
        <f>INDEX('Saturation Data'!$I$2:$W$236,MATCH(LEFT($V$1,2)&amp;$H698&amp;$I698,'Saturation Data'!$B$2:$B$236,0),MATCH(V686,'Saturation Data'!$I$1:$V$1,0))</f>
        <v>6.0842948881604285E-3</v>
      </c>
      <c r="Y698" s="32">
        <f>INDEX('UEC Data'!$I$2:$W$236,MATCH(LEFT($V$1,2)&amp;$H698&amp;$I698,'UEC Data'!$B$2:$B$236,0),MATCH(V686,'UEC Data'!$I$1:$V$1,0))</f>
        <v>35.867029518512318</v>
      </c>
      <c r="Z698" s="33">
        <f t="shared" si="64"/>
        <v>0.2182255843529837</v>
      </c>
      <c r="AA698" s="34">
        <f>Z698*X687</f>
        <v>4.4602020425710503E-4</v>
      </c>
      <c r="AB698" s="21"/>
      <c r="AC698" s="30" t="s">
        <v>3</v>
      </c>
      <c r="AD698" s="35" t="s">
        <v>8</v>
      </c>
      <c r="AE698" s="31">
        <f>INDEX('Saturation Data'!$I$2:$W$236,MATCH(LEFT($AC$1,2)&amp;$H698&amp;$I698,'Saturation Data'!$B$2:$B$236,0),MATCH(AC686,'Saturation Data'!$I$1:$V$1,0))</f>
        <v>7.8720965914466125E-3</v>
      </c>
      <c r="AF698" s="32">
        <f>INDEX('UEC Data'!$I$2:$W$236,MATCH(LEFT($AC$1,2)&amp;$H698&amp;$I698,'UEC Data'!$B$2:$B$236,0),MATCH(AC686,'UEC Data'!$I$1:$V$1,0))</f>
        <v>33.472337470990638</v>
      </c>
      <c r="AG698" s="33">
        <f t="shared" si="65"/>
        <v>0.26349747371313614</v>
      </c>
      <c r="AH698" s="34">
        <f>AG698*AE687</f>
        <v>0</v>
      </c>
      <c r="AI698" s="21"/>
    </row>
    <row r="699" spans="1:35" outlineLevel="1" x14ac:dyDescent="0.25">
      <c r="A699" s="30" t="s">
        <v>3</v>
      </c>
      <c r="B699" s="35" t="s">
        <v>10</v>
      </c>
      <c r="C699" s="31">
        <f>INDEX('Saturation Data'!$I$2:$W$236,MATCH(LEFT($A$1,2)&amp;$H699&amp;$I699,'Saturation Data'!$B$2:$B$236,0),MATCH(A686,'Saturation Data'!$I$1:$V$1,0))</f>
        <v>0.12094408863850922</v>
      </c>
      <c r="D699" s="32">
        <f>INDEX('UEC Data'!$I$2:$W$236,MATCH(LEFT($A$1,2)&amp;$H699&amp;$I699,'UEC Data'!$B$2:$B$236,0),MATCH(A686,'UEC Data'!$I$1:$V$1,0))</f>
        <v>39.439604697757602</v>
      </c>
      <c r="E699" s="33">
        <f t="shared" si="61"/>
        <v>4.7699870464333598</v>
      </c>
      <c r="F699" s="34">
        <f>E699*C687</f>
        <v>16.037416665271401</v>
      </c>
      <c r="G699" s="21"/>
      <c r="H699" s="30" t="s">
        <v>3</v>
      </c>
      <c r="I699" s="35" t="s">
        <v>10</v>
      </c>
      <c r="J699" s="31">
        <f>INDEX('Saturation Data'!$I$2:$W$236,MATCH(LEFT($H$1,2)&amp;$H699&amp;$I699,'Saturation Data'!$B$2:$B$236,0),MATCH(H686,'Saturation Data'!$I$1:$V$1,0))</f>
        <v>0.15207119888333187</v>
      </c>
      <c r="K699" s="32">
        <f>INDEX('UEC Data'!$I$2:$W$236,MATCH(LEFT($H$1,2)&amp;$H699&amp;$I699,'UEC Data'!$B$2:$B$236,0),MATCH(H686,'UEC Data'!$I$1:$V$1,0))</f>
        <v>27.290444122357943</v>
      </c>
      <c r="L699" s="33">
        <f t="shared" si="62"/>
        <v>4.1500905557455496</v>
      </c>
      <c r="M699" s="34">
        <f>L699*J687</f>
        <v>1.9988308574340752E-2</v>
      </c>
      <c r="N699" s="21"/>
      <c r="O699" s="30" t="s">
        <v>3</v>
      </c>
      <c r="P699" s="35" t="s">
        <v>10</v>
      </c>
      <c r="Q699" s="31">
        <f>INDEX('Saturation Data'!$I$2:$W$236,MATCH(LEFT($O$1,2)&amp;$H699&amp;$I699,'Saturation Data'!$B$2:$B$236,0),MATCH(O686,'Saturation Data'!$I$1:$V$1,0))</f>
        <v>0.12094408863850922</v>
      </c>
      <c r="R699" s="32">
        <f>INDEX('UEC Data'!$I$2:$W$236,MATCH(LEFT($O$1,2)&amp;$H699&amp;$I699,'UEC Data'!$B$2:$B$236,0),MATCH(O686,'UEC Data'!$I$1:$V$1,0))</f>
        <v>35.384589214110484</v>
      </c>
      <c r="S699" s="33">
        <f t="shared" si="63"/>
        <v>4.279556894348616</v>
      </c>
      <c r="T699" s="34">
        <f>S699*Q687</f>
        <v>0</v>
      </c>
      <c r="U699" s="21"/>
      <c r="V699" s="30" t="s">
        <v>3</v>
      </c>
      <c r="W699" s="35" t="s">
        <v>10</v>
      </c>
      <c r="X699" s="31">
        <f>INDEX('Saturation Data'!$I$2:$W$236,MATCH(LEFT($V$1,2)&amp;$H699&amp;$I699,'Saturation Data'!$B$2:$B$236,0),MATCH(V686,'Saturation Data'!$I$1:$V$1,0))</f>
        <v>0.12094408863850922</v>
      </c>
      <c r="Y699" s="32">
        <f>INDEX('UEC Data'!$I$2:$W$236,MATCH(LEFT($V$1,2)&amp;$H699&amp;$I699,'UEC Data'!$B$2:$B$236,0),MATCH(V686,'UEC Data'!$I$1:$V$1,0))</f>
        <v>35.867029518512318</v>
      </c>
      <c r="Z699" s="33">
        <f t="shared" si="64"/>
        <v>4.3379051972869807</v>
      </c>
      <c r="AA699" s="34">
        <f>Z699*X687</f>
        <v>8.8660244300793559E-3</v>
      </c>
      <c r="AB699" s="21"/>
      <c r="AC699" s="30" t="s">
        <v>3</v>
      </c>
      <c r="AD699" s="35" t="s">
        <v>10</v>
      </c>
      <c r="AE699" s="31">
        <f>INDEX('Saturation Data'!$I$2:$W$236,MATCH(LEFT($AC$1,2)&amp;$H699&amp;$I699,'Saturation Data'!$B$2:$B$236,0),MATCH(AC686,'Saturation Data'!$I$1:$V$1,0))</f>
        <v>0.15010188246425701</v>
      </c>
      <c r="AF699" s="32">
        <f>INDEX('UEC Data'!$I$2:$W$236,MATCH(LEFT($AC$1,2)&amp;$H699&amp;$I699,'UEC Data'!$B$2:$B$236,0),MATCH(AC686,'UEC Data'!$I$1:$V$1,0))</f>
        <v>33.472337470990638</v>
      </c>
      <c r="AG699" s="33">
        <f t="shared" si="65"/>
        <v>5.0242608648745826</v>
      </c>
      <c r="AH699" s="34">
        <f>AG699*AE687</f>
        <v>0</v>
      </c>
      <c r="AI699" s="21"/>
    </row>
    <row r="700" spans="1:35" outlineLevel="1" x14ac:dyDescent="0.25">
      <c r="A700" s="30" t="s">
        <v>3</v>
      </c>
      <c r="B700" s="35" t="s">
        <v>11</v>
      </c>
      <c r="C700" s="31">
        <f>INDEX('Saturation Data'!$I$2:$W$236,MATCH(LEFT($A$1,2)&amp;$H700&amp;$I700,'Saturation Data'!$B$2:$B$236,0),MATCH(A686,'Saturation Data'!$I$1:$V$1,0))</f>
        <v>2.669128462439245E-2</v>
      </c>
      <c r="D700" s="32">
        <f>INDEX('UEC Data'!$I$2:$W$236,MATCH(LEFT($A$1,2)&amp;$H700&amp;$I700,'UEC Data'!$B$2:$B$236,0),MATCH(A686,'UEC Data'!$I$1:$V$1,0))</f>
        <v>36.614224157901049</v>
      </c>
      <c r="E700" s="33">
        <f t="shared" si="61"/>
        <v>0.97728067829984289</v>
      </c>
      <c r="F700" s="34">
        <f>E700*C687</f>
        <v>3.2857651989920567</v>
      </c>
      <c r="G700" s="21"/>
      <c r="H700" s="30" t="s">
        <v>3</v>
      </c>
      <c r="I700" s="35" t="s">
        <v>11</v>
      </c>
      <c r="J700" s="31">
        <f>INDEX('Saturation Data'!$I$2:$W$236,MATCH(LEFT($H$1,2)&amp;$H700&amp;$I700,'Saturation Data'!$B$2:$B$236,0),MATCH(H686,'Saturation Data'!$I$1:$V$1,0))</f>
        <v>8.1538272429927158E-2</v>
      </c>
      <c r="K700" s="32">
        <f>INDEX('UEC Data'!$I$2:$W$236,MATCH(LEFT($H$1,2)&amp;$H700&amp;$I700,'UEC Data'!$B$2:$B$236,0),MATCH(H686,'UEC Data'!$I$1:$V$1,0))</f>
        <v>23.963404957293271</v>
      </c>
      <c r="L700" s="33">
        <f t="shared" si="62"/>
        <v>1.9539346417564458</v>
      </c>
      <c r="M700" s="34">
        <f>L700*J687</f>
        <v>9.4108424934129051E-3</v>
      </c>
      <c r="N700" s="21"/>
      <c r="O700" s="30" t="s">
        <v>3</v>
      </c>
      <c r="P700" s="35" t="s">
        <v>11</v>
      </c>
      <c r="Q700" s="31">
        <f>INDEX('Saturation Data'!$I$2:$W$236,MATCH(LEFT($O$1,2)&amp;$H700&amp;$I700,'Saturation Data'!$B$2:$B$236,0),MATCH(O686,'Saturation Data'!$I$1:$V$1,0))</f>
        <v>2.669128462439245E-2</v>
      </c>
      <c r="R700" s="32">
        <f>INDEX('UEC Data'!$I$2:$W$236,MATCH(LEFT($O$1,2)&amp;$H700&amp;$I700,'UEC Data'!$B$2:$B$236,0),MATCH(O686,'UEC Data'!$I$1:$V$1,0))</f>
        <v>32.851021259080092</v>
      </c>
      <c r="S700" s="33">
        <f t="shared" si="63"/>
        <v>0.87683595862807395</v>
      </c>
      <c r="T700" s="34">
        <f>S700*Q687</f>
        <v>0</v>
      </c>
      <c r="U700" s="21"/>
      <c r="V700" s="30" t="s">
        <v>3</v>
      </c>
      <c r="W700" s="35" t="s">
        <v>11</v>
      </c>
      <c r="X700" s="31">
        <f>INDEX('Saturation Data'!$I$2:$W$236,MATCH(LEFT($V$1,2)&amp;$H700&amp;$I700,'Saturation Data'!$B$2:$B$236,0),MATCH(V686,'Saturation Data'!$I$1:$V$1,0))</f>
        <v>2.669128462439245E-2</v>
      </c>
      <c r="Y700" s="32">
        <f>INDEX('UEC Data'!$I$2:$W$236,MATCH(LEFT($V$1,2)&amp;$H700&amp;$I700,'UEC Data'!$B$2:$B$236,0),MATCH(V686,'UEC Data'!$I$1:$V$1,0))</f>
        <v>33.29816135421828</v>
      </c>
      <c r="Z700" s="33">
        <f t="shared" si="64"/>
        <v>0.88877070217438525</v>
      </c>
      <c r="AA700" s="34">
        <f>Z700*X687</f>
        <v>1.816513362981081E-3</v>
      </c>
      <c r="AB700" s="21"/>
      <c r="AC700" s="30" t="s">
        <v>3</v>
      </c>
      <c r="AD700" s="35" t="s">
        <v>11</v>
      </c>
      <c r="AE700" s="31">
        <f>INDEX('Saturation Data'!$I$2:$W$236,MATCH(LEFT($AC$1,2)&amp;$H700&amp;$I700,'Saturation Data'!$B$2:$B$236,0),MATCH(AC686,'Saturation Data'!$I$1:$V$1,0))</f>
        <v>8.0482354808060805E-2</v>
      </c>
      <c r="AF700" s="32">
        <f>INDEX('UEC Data'!$I$2:$W$236,MATCH(LEFT($AC$1,2)&amp;$H700&amp;$I700,'UEC Data'!$B$2:$B$236,0),MATCH(AC686,'UEC Data'!$I$1:$V$1,0))</f>
        <v>29.391357672377882</v>
      </c>
      <c r="AG700" s="33">
        <f t="shared" si="65"/>
        <v>2.3654856764789369</v>
      </c>
      <c r="AH700" s="34">
        <f>AG700*AE687</f>
        <v>0</v>
      </c>
      <c r="AI700" s="21"/>
    </row>
    <row r="701" spans="1:35" outlineLevel="1" x14ac:dyDescent="0.25">
      <c r="A701" s="30" t="s">
        <v>12</v>
      </c>
      <c r="B701" s="35" t="s">
        <v>13</v>
      </c>
      <c r="C701" s="31">
        <f>INDEX('Saturation Data'!$I$2:$W$236,MATCH(LEFT($A$1,2)&amp;$H701&amp;$I701,'Saturation Data'!$B$2:$B$236,0),MATCH(A686,'Saturation Data'!$I$1:$V$1,0))</f>
        <v>5.0977120087765879E-2</v>
      </c>
      <c r="D701" s="32">
        <f>INDEX('UEC Data'!$I$2:$W$236,MATCH(LEFT($A$1,2)&amp;$H701&amp;$I701,'UEC Data'!$B$2:$B$236,0),MATCH(A686,'UEC Data'!$I$1:$V$1,0))</f>
        <v>1.0393274988104964</v>
      </c>
      <c r="E701" s="33">
        <f t="shared" si="61"/>
        <v>5.2981922717380024E-2</v>
      </c>
      <c r="F701" s="34">
        <f>E701*C687</f>
        <v>0.17813322385878785</v>
      </c>
      <c r="G701" s="21"/>
      <c r="H701" s="30" t="s">
        <v>12</v>
      </c>
      <c r="I701" s="35" t="s">
        <v>13</v>
      </c>
      <c r="J701" s="31">
        <f>INDEX('Saturation Data'!$I$2:$W$236,MATCH(LEFT($H$1,2)&amp;$H701&amp;$I701,'Saturation Data'!$B$2:$B$236,0),MATCH(H686,'Saturation Data'!$I$1:$V$1,0))</f>
        <v>1.1570020378915484E-2</v>
      </c>
      <c r="K701" s="32">
        <f>INDEX('UEC Data'!$I$2:$W$236,MATCH(LEFT($H$1,2)&amp;$H701&amp;$I701,'UEC Data'!$B$2:$B$236,0),MATCH(H686,'UEC Data'!$I$1:$V$1,0))</f>
        <v>1.716291243611378</v>
      </c>
      <c r="L701" s="33">
        <f t="shared" si="62"/>
        <v>1.9857524664737843E-2</v>
      </c>
      <c r="M701" s="34">
        <f>L701*J687</f>
        <v>9.564088426259831E-5</v>
      </c>
      <c r="N701" s="21"/>
      <c r="O701" s="30" t="s">
        <v>12</v>
      </c>
      <c r="P701" s="35" t="s">
        <v>13</v>
      </c>
      <c r="Q701" s="31">
        <f>INDEX('Saturation Data'!$I$2:$W$236,MATCH(LEFT($O$1,2)&amp;$H701&amp;$I701,'Saturation Data'!$B$2:$B$236,0),MATCH(O686,'Saturation Data'!$I$1:$V$1,0))</f>
        <v>5.0977120087765879E-2</v>
      </c>
      <c r="R701" s="32">
        <f>INDEX('UEC Data'!$I$2:$W$236,MATCH(LEFT($O$1,2)&amp;$H701&amp;$I701,'UEC Data'!$B$2:$B$236,0),MATCH(O686,'UEC Data'!$I$1:$V$1,0))</f>
        <v>1.4752571166479607</v>
      </c>
      <c r="S701" s="33">
        <f t="shared" si="63"/>
        <v>7.520435919569432E-2</v>
      </c>
      <c r="T701" s="34">
        <f>S701*Q687</f>
        <v>0</v>
      </c>
      <c r="U701" s="21"/>
      <c r="V701" s="30" t="s">
        <v>12</v>
      </c>
      <c r="W701" s="35" t="s">
        <v>13</v>
      </c>
      <c r="X701" s="31">
        <f>INDEX('Saturation Data'!$I$2:$W$236,MATCH(LEFT($V$1,2)&amp;$H701&amp;$I701,'Saturation Data'!$B$2:$B$236,0),MATCH(V686,'Saturation Data'!$I$1:$V$1,0))</f>
        <v>5.0977120087765879E-2</v>
      </c>
      <c r="Y701" s="32">
        <f>INDEX('UEC Data'!$I$2:$W$236,MATCH(LEFT($V$1,2)&amp;$H701&amp;$I701,'UEC Data'!$B$2:$B$236,0),MATCH(V686,'UEC Data'!$I$1:$V$1,0))</f>
        <v>1.4398253284399725</v>
      </c>
      <c r="Z701" s="33">
        <f t="shared" si="64"/>
        <v>7.3398148673291419E-2</v>
      </c>
      <c r="AA701" s="34">
        <f>Z701*X687</f>
        <v>1.5001475358820458E-4</v>
      </c>
      <c r="AB701" s="21"/>
      <c r="AC701" s="30" t="s">
        <v>12</v>
      </c>
      <c r="AD701" s="35" t="s">
        <v>13</v>
      </c>
      <c r="AE701" s="31">
        <f>INDEX('Saturation Data'!$I$2:$W$236,MATCH(LEFT($AC$1,2)&amp;$H701&amp;$I701,'Saturation Data'!$B$2:$B$236,0),MATCH(AC686,'Saturation Data'!$I$1:$V$1,0))</f>
        <v>1.1724372278835365E-2</v>
      </c>
      <c r="AF701" s="32">
        <f>INDEX('UEC Data'!$I$2:$W$236,MATCH(LEFT($AC$1,2)&amp;$H701&amp;$I701,'UEC Data'!$B$2:$B$236,0),MATCH(AC686,'UEC Data'!$I$1:$V$1,0))</f>
        <v>1.7948346054197073</v>
      </c>
      <c r="AG701" s="33">
        <f t="shared" si="65"/>
        <v>2.1043309092877226E-2</v>
      </c>
      <c r="AH701" s="34">
        <f>AG701*AE687</f>
        <v>0</v>
      </c>
      <c r="AI701" s="21"/>
    </row>
    <row r="702" spans="1:35" outlineLevel="1" x14ac:dyDescent="0.25">
      <c r="A702" s="30" t="s">
        <v>12</v>
      </c>
      <c r="B702" s="35" t="s">
        <v>14</v>
      </c>
      <c r="C702" s="31">
        <f>INDEX('Saturation Data'!$I$2:$W$236,MATCH(LEFT($A$1,2)&amp;$H702&amp;$I702,'Saturation Data'!$B$2:$B$236,0),MATCH(A686,'Saturation Data'!$I$1:$V$1,0))</f>
        <v>1.5706140981519918E-2</v>
      </c>
      <c r="D702" s="32">
        <f>INDEX('UEC Data'!$I$2:$W$236,MATCH(LEFT($A$1,2)&amp;$H702&amp;$I702,'UEC Data'!$B$2:$B$236,0),MATCH(A686,'UEC Data'!$I$1:$V$1,0))</f>
        <v>0.98983571315285368</v>
      </c>
      <c r="E702" s="33">
        <f t="shared" si="61"/>
        <v>1.5546499259322029E-2</v>
      </c>
      <c r="F702" s="34">
        <f>E702*C687</f>
        <v>5.2269677858875478E-2</v>
      </c>
      <c r="G702" s="21"/>
      <c r="H702" s="30" t="s">
        <v>12</v>
      </c>
      <c r="I702" s="35" t="s">
        <v>14</v>
      </c>
      <c r="J702" s="31">
        <f>INDEX('Saturation Data'!$I$2:$W$236,MATCH(LEFT($H$1,2)&amp;$H702&amp;$I702,'Saturation Data'!$B$2:$B$236,0),MATCH(H686,'Saturation Data'!$I$1:$V$1,0))</f>
        <v>0.2229394413799691</v>
      </c>
      <c r="K702" s="32">
        <f>INDEX('UEC Data'!$I$2:$W$236,MATCH(LEFT($H$1,2)&amp;$H702&amp;$I702,'UEC Data'!$B$2:$B$236,0),MATCH(H686,'UEC Data'!$I$1:$V$1,0))</f>
        <v>1.6345630891536933</v>
      </c>
      <c r="L702" s="33">
        <f t="shared" si="62"/>
        <v>0.36440858199624099</v>
      </c>
      <c r="M702" s="34">
        <f>L702*J687</f>
        <v>1.7551210235628918E-3</v>
      </c>
      <c r="N702" s="21"/>
      <c r="O702" s="30" t="s">
        <v>12</v>
      </c>
      <c r="P702" s="35" t="s">
        <v>14</v>
      </c>
      <c r="Q702" s="31">
        <f>INDEX('Saturation Data'!$I$2:$W$236,MATCH(LEFT($O$1,2)&amp;$H702&amp;$I702,'Saturation Data'!$B$2:$B$236,0),MATCH(O686,'Saturation Data'!$I$1:$V$1,0))</f>
        <v>1.5706140981519918E-2</v>
      </c>
      <c r="R702" s="32">
        <f>INDEX('UEC Data'!$I$2:$W$236,MATCH(LEFT($O$1,2)&amp;$H702&amp;$I702,'UEC Data'!$B$2:$B$236,0),MATCH(O686,'UEC Data'!$I$1:$V$1,0))</f>
        <v>1.4050067777599624</v>
      </c>
      <c r="S702" s="33">
        <f t="shared" si="63"/>
        <v>2.2067234531488993E-2</v>
      </c>
      <c r="T702" s="34">
        <f>S702*Q687</f>
        <v>0</v>
      </c>
      <c r="U702" s="21"/>
      <c r="V702" s="30" t="s">
        <v>12</v>
      </c>
      <c r="W702" s="35" t="s">
        <v>14</v>
      </c>
      <c r="X702" s="31">
        <f>INDEX('Saturation Data'!$I$2:$W$236,MATCH(LEFT($V$1,2)&amp;$H702&amp;$I702,'Saturation Data'!$B$2:$B$236,0),MATCH(V686,'Saturation Data'!$I$1:$V$1,0))</f>
        <v>1.5706140981519918E-2</v>
      </c>
      <c r="Y702" s="32">
        <f>INDEX('UEC Data'!$I$2:$W$236,MATCH(LEFT($V$1,2)&amp;$H702&amp;$I702,'UEC Data'!$B$2:$B$236,0),MATCH(V686,'UEC Data'!$I$1:$V$1,0))</f>
        <v>1.3712622175618785</v>
      </c>
      <c r="Z702" s="33">
        <f t="shared" si="64"/>
        <v>2.15372377116585E-2</v>
      </c>
      <c r="AA702" s="34">
        <f>Z702*X687</f>
        <v>4.4018867869084531E-5</v>
      </c>
      <c r="AB702" s="21"/>
      <c r="AC702" s="30" t="s">
        <v>12</v>
      </c>
      <c r="AD702" s="35" t="s">
        <v>14</v>
      </c>
      <c r="AE702" s="31">
        <f>INDEX('Saturation Data'!$I$2:$W$236,MATCH(LEFT($AC$1,2)&amp;$H702&amp;$I702,'Saturation Data'!$B$2:$B$236,0),MATCH(AC686,'Saturation Data'!$I$1:$V$1,0))</f>
        <v>0.22591360436474514</v>
      </c>
      <c r="AF702" s="32">
        <f>INDEX('UEC Data'!$I$2:$W$236,MATCH(LEFT($AC$1,2)&amp;$H702&amp;$I702,'UEC Data'!$B$2:$B$236,0),MATCH(AC686,'UEC Data'!$I$1:$V$1,0))</f>
        <v>1.7093662908759115</v>
      </c>
      <c r="AG702" s="33">
        <f t="shared" si="65"/>
        <v>0.38616909995137255</v>
      </c>
      <c r="AH702" s="34">
        <f>AG702*AE687</f>
        <v>0</v>
      </c>
      <c r="AI702" s="21"/>
    </row>
    <row r="703" spans="1:35" outlineLevel="1" x14ac:dyDescent="0.25">
      <c r="A703" s="30" t="s">
        <v>12</v>
      </c>
      <c r="B703" s="35" t="s">
        <v>8</v>
      </c>
      <c r="C703" s="31">
        <f>INDEX('Saturation Data'!$I$2:$W$236,MATCH(LEFT($A$1,2)&amp;$H703&amp;$I703,'Saturation Data'!$B$2:$B$236,0),MATCH(A686,'Saturation Data'!$I$1:$V$1,0))</f>
        <v>6.0842948881604277E-3</v>
      </c>
      <c r="D703" s="32">
        <f>INDEX('UEC Data'!$I$2:$W$236,MATCH(LEFT($A$1,2)&amp;$H703&amp;$I703,'UEC Data'!$B$2:$B$236,0),MATCH(A686,'UEC Data'!$I$1:$V$1,0))</f>
        <v>0.83628198871562032</v>
      </c>
      <c r="E703" s="33">
        <f t="shared" si="61"/>
        <v>5.0881862290030853E-3</v>
      </c>
      <c r="F703" s="34">
        <f>E703*C687</f>
        <v>1.7107250361619732E-2</v>
      </c>
      <c r="G703" s="21"/>
      <c r="H703" s="30" t="s">
        <v>12</v>
      </c>
      <c r="I703" s="35" t="s">
        <v>8</v>
      </c>
      <c r="J703" s="31">
        <f>INDEX('Saturation Data'!$I$2:$W$236,MATCH(LEFT($H$1,2)&amp;$H703&amp;$I703,'Saturation Data'!$B$2:$B$236,0),MATCH(H686,'Saturation Data'!$I$1:$V$1,0))</f>
        <v>7.9753774352013251E-3</v>
      </c>
      <c r="K703" s="32">
        <f>INDEX('UEC Data'!$I$2:$W$236,MATCH(LEFT($H$1,2)&amp;$H703&amp;$I703,'UEC Data'!$B$2:$B$236,0),MATCH(H686,'UEC Data'!$I$1:$V$1,0))</f>
        <v>1.3490534766318307</v>
      </c>
      <c r="L703" s="33">
        <f t="shared" si="62"/>
        <v>1.0759210656409401E-2</v>
      </c>
      <c r="M703" s="34">
        <f>L703*J687</f>
        <v>5.1820175904092272E-5</v>
      </c>
      <c r="N703" s="21"/>
      <c r="O703" s="30" t="s">
        <v>12</v>
      </c>
      <c r="P703" s="35" t="s">
        <v>8</v>
      </c>
      <c r="Q703" s="31">
        <f>INDEX('Saturation Data'!$I$2:$W$236,MATCH(LEFT($O$1,2)&amp;$H703&amp;$I703,'Saturation Data'!$B$2:$B$236,0),MATCH(O686,'Saturation Data'!$I$1:$V$1,0))</f>
        <v>6.0842948881604277E-3</v>
      </c>
      <c r="R703" s="32">
        <f>INDEX('UEC Data'!$I$2:$W$236,MATCH(LEFT($O$1,2)&amp;$H703&amp;$I703,'UEC Data'!$B$2:$B$236,0),MATCH(O686,'UEC Data'!$I$1:$V$1,0))</f>
        <v>1.1791008236396965</v>
      </c>
      <c r="S703" s="33">
        <f t="shared" si="63"/>
        <v>7.1739971138967554E-3</v>
      </c>
      <c r="T703" s="34">
        <f>S703*Q687</f>
        <v>0</v>
      </c>
      <c r="U703" s="21"/>
      <c r="V703" s="30" t="s">
        <v>12</v>
      </c>
      <c r="W703" s="35" t="s">
        <v>8</v>
      </c>
      <c r="X703" s="31">
        <f>INDEX('Saturation Data'!$I$2:$W$236,MATCH(LEFT($V$1,2)&amp;$H703&amp;$I703,'Saturation Data'!$B$2:$B$236,0),MATCH(V686,'Saturation Data'!$I$1:$V$1,0))</f>
        <v>6.0842948881604277E-3</v>
      </c>
      <c r="Y703" s="32">
        <f>INDEX('UEC Data'!$I$2:$W$236,MATCH(LEFT($V$1,2)&amp;$H703&amp;$I703,'UEC Data'!$B$2:$B$236,0),MATCH(V686,'UEC Data'!$I$1:$V$1,0))</f>
        <v>1.1558713270268914</v>
      </c>
      <c r="Z703" s="33">
        <f t="shared" si="64"/>
        <v>7.0326620064009252E-3</v>
      </c>
      <c r="AA703" s="34">
        <f>Z703*X687</f>
        <v>1.4373701204036831E-5</v>
      </c>
      <c r="AB703" s="21"/>
      <c r="AC703" s="30" t="s">
        <v>12</v>
      </c>
      <c r="AD703" s="35" t="s">
        <v>8</v>
      </c>
      <c r="AE703" s="31">
        <f>INDEX('Saturation Data'!$I$2:$W$236,MATCH(LEFT($AC$1,2)&amp;$H703&amp;$I703,'Saturation Data'!$B$2:$B$236,0),MATCH(AC686,'Saturation Data'!$I$1:$V$1,0))</f>
        <v>7.8720965914466125E-3</v>
      </c>
      <c r="AF703" s="32">
        <f>INDEX('UEC Data'!$I$2:$W$236,MATCH(LEFT($AC$1,2)&amp;$H703&amp;$I703,'UEC Data'!$B$2:$B$236,0),MATCH(AC686,'UEC Data'!$I$1:$V$1,0))</f>
        <v>1.4669836107001883</v>
      </c>
      <c r="AG703" s="33">
        <f t="shared" si="65"/>
        <v>1.1548236681500996E-2</v>
      </c>
      <c r="AH703" s="34">
        <f>AG703*AE687</f>
        <v>0</v>
      </c>
      <c r="AI703" s="21"/>
    </row>
    <row r="704" spans="1:35" outlineLevel="1" x14ac:dyDescent="0.25">
      <c r="A704" s="30" t="s">
        <v>12</v>
      </c>
      <c r="B704" s="35" t="s">
        <v>10</v>
      </c>
      <c r="C704" s="31">
        <f>INDEX('Saturation Data'!$I$2:$W$236,MATCH(LEFT($A$1,2)&amp;$H704&amp;$I704,'Saturation Data'!$B$2:$B$236,0),MATCH(A686,'Saturation Data'!$I$1:$V$1,0))</f>
        <v>0.12094408863850922</v>
      </c>
      <c r="D704" s="32">
        <f>INDEX('UEC Data'!$I$2:$W$236,MATCH(LEFT($A$1,2)&amp;$H704&amp;$I704,'UEC Data'!$B$2:$B$236,0),MATCH(A686,'UEC Data'!$I$1:$V$1,0))</f>
        <v>0.92920220968402256</v>
      </c>
      <c r="E704" s="33">
        <f t="shared" si="61"/>
        <v>0.11238151441112305</v>
      </c>
      <c r="F704" s="34">
        <f>E704*C687</f>
        <v>0.37784361981297526</v>
      </c>
      <c r="G704" s="21"/>
      <c r="H704" s="30" t="s">
        <v>12</v>
      </c>
      <c r="I704" s="35" t="s">
        <v>10</v>
      </c>
      <c r="J704" s="31">
        <f>INDEX('Saturation Data'!$I$2:$W$236,MATCH(LEFT($H$1,2)&amp;$H704&amp;$I704,'Saturation Data'!$B$2:$B$236,0),MATCH(H686,'Saturation Data'!$I$1:$V$1,0))</f>
        <v>0.15207119888333187</v>
      </c>
      <c r="K704" s="32">
        <f>INDEX('UEC Data'!$I$2:$W$236,MATCH(LEFT($H$1,2)&amp;$H704&amp;$I704,'UEC Data'!$B$2:$B$236,0),MATCH(H686,'UEC Data'!$I$1:$V$1,0))</f>
        <v>1.4989483073687009</v>
      </c>
      <c r="L704" s="33">
        <f t="shared" si="62"/>
        <v>0.2279468661656994</v>
      </c>
      <c r="M704" s="34">
        <f>L704*J687</f>
        <v>1.097872983317453E-3</v>
      </c>
      <c r="N704" s="21"/>
      <c r="O704" s="30" t="s">
        <v>12</v>
      </c>
      <c r="P704" s="35" t="s">
        <v>10</v>
      </c>
      <c r="Q704" s="31">
        <f>INDEX('Saturation Data'!$I$2:$W$236,MATCH(LEFT($O$1,2)&amp;$H704&amp;$I704,'Saturation Data'!$B$2:$B$236,0),MATCH(O686,'Saturation Data'!$I$1:$V$1,0))</f>
        <v>0.12094408863850922</v>
      </c>
      <c r="R704" s="32">
        <f>INDEX('UEC Data'!$I$2:$W$236,MATCH(LEFT($O$1,2)&amp;$H704&amp;$I704,'UEC Data'!$B$2:$B$236,0),MATCH(O686,'UEC Data'!$I$1:$V$1,0))</f>
        <v>1.3101120262663293</v>
      </c>
      <c r="S704" s="33">
        <f t="shared" si="63"/>
        <v>0.15845030503113186</v>
      </c>
      <c r="T704" s="34">
        <f>S704*Q687</f>
        <v>0</v>
      </c>
      <c r="U704" s="21"/>
      <c r="V704" s="30" t="s">
        <v>12</v>
      </c>
      <c r="W704" s="35" t="s">
        <v>10</v>
      </c>
      <c r="X704" s="31">
        <f>INDEX('Saturation Data'!$I$2:$W$236,MATCH(LEFT($V$1,2)&amp;$H704&amp;$I704,'Saturation Data'!$B$2:$B$236,0),MATCH(V686,'Saturation Data'!$I$1:$V$1,0))</f>
        <v>0.12094408863850922</v>
      </c>
      <c r="Y704" s="32">
        <f>INDEX('UEC Data'!$I$2:$W$236,MATCH(LEFT($V$1,2)&amp;$H704&amp;$I704,'UEC Data'!$B$2:$B$236,0),MATCH(V686,'UEC Data'!$I$1:$V$1,0))</f>
        <v>1.2843014744743237</v>
      </c>
      <c r="Z704" s="33">
        <f t="shared" si="64"/>
        <v>0.1553286713673907</v>
      </c>
      <c r="AA704" s="34">
        <f>Z704*X687</f>
        <v>3.174683937067946E-4</v>
      </c>
      <c r="AB704" s="21"/>
      <c r="AC704" s="30" t="s">
        <v>12</v>
      </c>
      <c r="AD704" s="35" t="s">
        <v>10</v>
      </c>
      <c r="AE704" s="31">
        <f>INDEX('Saturation Data'!$I$2:$W$236,MATCH(LEFT($AC$1,2)&amp;$H704&amp;$I704,'Saturation Data'!$B$2:$B$236,0),MATCH(AC686,'Saturation Data'!$I$1:$V$1,0))</f>
        <v>0.15010188246425701</v>
      </c>
      <c r="AF704" s="32">
        <f>INDEX('UEC Data'!$I$2:$W$236,MATCH(LEFT($AC$1,2)&amp;$H704&amp;$I704,'UEC Data'!$B$2:$B$236,0),MATCH(AC686,'UEC Data'!$I$1:$V$1,0))</f>
        <v>1.629981789666876</v>
      </c>
      <c r="AG704" s="33">
        <f t="shared" si="65"/>
        <v>0.24466333501145673</v>
      </c>
      <c r="AH704" s="34">
        <f>AG704*AE687</f>
        <v>0</v>
      </c>
      <c r="AI704" s="21"/>
    </row>
    <row r="705" spans="1:35" outlineLevel="1" x14ac:dyDescent="0.25">
      <c r="A705" s="30" t="s">
        <v>12</v>
      </c>
      <c r="B705" s="35" t="s">
        <v>11</v>
      </c>
      <c r="C705" s="31">
        <f>INDEX('Saturation Data'!$I$2:$W$236,MATCH(LEFT($A$1,2)&amp;$H705&amp;$I705,'Saturation Data'!$B$2:$B$236,0),MATCH(A686,'Saturation Data'!$I$1:$V$1,0))</f>
        <v>2.669128462439245E-2</v>
      </c>
      <c r="D705" s="32">
        <f>INDEX('UEC Data'!$I$2:$W$236,MATCH(LEFT($A$1,2)&amp;$H705&amp;$I705,'UEC Data'!$B$2:$B$236,0),MATCH(A686,'UEC Data'!$I$1:$V$1,0))</f>
        <v>0.89315051668091405</v>
      </c>
      <c r="E705" s="33">
        <f t="shared" si="61"/>
        <v>2.3839334653153455E-2</v>
      </c>
      <c r="F705" s="34">
        <f>E705*C687</f>
        <v>8.0151442579144236E-2</v>
      </c>
      <c r="G705" s="21"/>
      <c r="H705" s="30" t="s">
        <v>12</v>
      </c>
      <c r="I705" s="35" t="s">
        <v>11</v>
      </c>
      <c r="J705" s="31">
        <f>INDEX('Saturation Data'!$I$2:$W$236,MATCH(LEFT($H$1,2)&amp;$H705&amp;$I705,'Saturation Data'!$B$2:$B$236,0),MATCH(H686,'Saturation Data'!$I$1:$V$1,0))</f>
        <v>8.1538272429927158E-2</v>
      </c>
      <c r="K705" s="32">
        <f>INDEX('UEC Data'!$I$2:$W$236,MATCH(LEFT($H$1,2)&amp;$H705&amp;$I705,'UEC Data'!$B$2:$B$236,0),MATCH(H686,'UEC Data'!$I$1:$V$1,0))</f>
        <v>1.4225363404988027</v>
      </c>
      <c r="L705" s="33">
        <f t="shared" si="62"/>
        <v>0.11599115567306299</v>
      </c>
      <c r="M705" s="34">
        <f>L705*J687</f>
        <v>5.5865455954396E-4</v>
      </c>
      <c r="N705" s="21"/>
      <c r="O705" s="30" t="s">
        <v>12</v>
      </c>
      <c r="P705" s="35" t="s">
        <v>11</v>
      </c>
      <c r="Q705" s="31">
        <f>INDEX('Saturation Data'!$I$2:$W$236,MATCH(LEFT($O$1,2)&amp;$H705&amp;$I705,'Saturation Data'!$B$2:$B$236,0),MATCH(O686,'Saturation Data'!$I$1:$V$1,0))</f>
        <v>2.669128462439245E-2</v>
      </c>
      <c r="R705" s="32">
        <f>INDEX('UEC Data'!$I$2:$W$236,MATCH(LEFT($O$1,2)&amp;$H705&amp;$I705,'UEC Data'!$B$2:$B$236,0),MATCH(O686,'UEC Data'!$I$1:$V$1,0))</f>
        <v>1.2540105348954147</v>
      </c>
      <c r="S705" s="33">
        <f t="shared" si="63"/>
        <v>3.3471152108880131E-2</v>
      </c>
      <c r="T705" s="34">
        <f>S705*Q687</f>
        <v>0</v>
      </c>
      <c r="U705" s="21"/>
      <c r="V705" s="30" t="s">
        <v>12</v>
      </c>
      <c r="W705" s="35" t="s">
        <v>11</v>
      </c>
      <c r="X705" s="31">
        <f>INDEX('Saturation Data'!$I$2:$W$236,MATCH(LEFT($V$1,2)&amp;$H705&amp;$I705,'Saturation Data'!$B$2:$B$236,0),MATCH(V686,'Saturation Data'!$I$1:$V$1,0))</f>
        <v>2.669128462439245E-2</v>
      </c>
      <c r="Y705" s="32">
        <f>INDEX('UEC Data'!$I$2:$W$236,MATCH(LEFT($V$1,2)&amp;$H705&amp;$I705,'UEC Data'!$B$2:$B$236,0),MATCH(V686,'UEC Data'!$I$1:$V$1,0))</f>
        <v>1.221114676472802</v>
      </c>
      <c r="Z705" s="33">
        <f t="shared" si="64"/>
        <v>3.259311938875846E-2</v>
      </c>
      <c r="AA705" s="34">
        <f>Z705*X687</f>
        <v>6.6615423715104369E-5</v>
      </c>
      <c r="AB705" s="21"/>
      <c r="AC705" s="30" t="s">
        <v>12</v>
      </c>
      <c r="AD705" s="35" t="s">
        <v>11</v>
      </c>
      <c r="AE705" s="31">
        <f>INDEX('Saturation Data'!$I$2:$W$236,MATCH(LEFT($AC$1,2)&amp;$H705&amp;$I705,'Saturation Data'!$B$2:$B$236,0),MATCH(AC686,'Saturation Data'!$I$1:$V$1,0))</f>
        <v>8.0482354808060805E-2</v>
      </c>
      <c r="AF705" s="32">
        <f>INDEX('UEC Data'!$I$2:$W$236,MATCH(LEFT($AC$1,2)&amp;$H705&amp;$I705,'UEC Data'!$B$2:$B$236,0),MATCH(AC686,'UEC Data'!$I$1:$V$1,0))</f>
        <v>1.5830393527447828</v>
      </c>
      <c r="AG705" s="33">
        <f t="shared" si="65"/>
        <v>0.12740673486272852</v>
      </c>
      <c r="AH705" s="34">
        <f>AG705*AE687</f>
        <v>0</v>
      </c>
      <c r="AI705" s="21"/>
    </row>
    <row r="706" spans="1:35" outlineLevel="1" x14ac:dyDescent="0.25">
      <c r="A706" s="30" t="s">
        <v>15</v>
      </c>
      <c r="B706" s="35" t="s">
        <v>15</v>
      </c>
      <c r="C706" s="31">
        <f>INDEX('Saturation Data'!$I$2:$W$236,MATCH(LEFT($A$1,2)&amp;$H706&amp;$I706,'Saturation Data'!$B$2:$B$236,0),MATCH(A686,'Saturation Data'!$I$1:$V$1,0))</f>
        <v>1</v>
      </c>
      <c r="D706" s="32">
        <f>INDEX('UEC Data'!$I$2:$W$236,MATCH(LEFT($A$1,2)&amp;$H706&amp;$I706,'UEC Data'!$B$2:$B$236,0),MATCH(A686,'UEC Data'!$I$1:$V$1,0))</f>
        <v>33.131287928981052</v>
      </c>
      <c r="E706" s="33">
        <f t="shared" si="61"/>
        <v>33.131287928981052</v>
      </c>
      <c r="F706" s="34">
        <f>E706*C687</f>
        <v>111.39239247440779</v>
      </c>
      <c r="G706" s="21"/>
      <c r="H706" s="30" t="s">
        <v>15</v>
      </c>
      <c r="I706" s="35" t="s">
        <v>15</v>
      </c>
      <c r="J706" s="31">
        <f>INDEX('Saturation Data'!$I$2:$W$236,MATCH(LEFT($H$1,2)&amp;$H706&amp;$I706,'Saturation Data'!$B$2:$B$236,0),MATCH(H686,'Saturation Data'!$I$1:$V$1,0))</f>
        <v>1</v>
      </c>
      <c r="K706" s="32">
        <f>INDEX('UEC Data'!$I$2:$W$236,MATCH(LEFT($H$1,2)&amp;$H706&amp;$I706,'UEC Data'!$B$2:$B$236,0),MATCH(H686,'UEC Data'!$I$1:$V$1,0))</f>
        <v>32.68382740280709</v>
      </c>
      <c r="L706" s="33">
        <f t="shared" si="62"/>
        <v>32.68382740280709</v>
      </c>
      <c r="M706" s="34">
        <f>L706*J687</f>
        <v>0.15741690903909447</v>
      </c>
      <c r="N706" s="21"/>
      <c r="O706" s="30" t="s">
        <v>15</v>
      </c>
      <c r="P706" s="35" t="s">
        <v>15</v>
      </c>
      <c r="Q706" s="31">
        <f>INDEX('Saturation Data'!$I$2:$W$236,MATCH(LEFT($O$1,2)&amp;$H706&amp;$I706,'Saturation Data'!$B$2:$B$236,0),MATCH(O686,'Saturation Data'!$I$1:$V$1,0))</f>
        <v>1</v>
      </c>
      <c r="R706" s="32">
        <f>INDEX('UEC Data'!$I$2:$W$236,MATCH(LEFT($O$1,2)&amp;$H706&amp;$I706,'UEC Data'!$B$2:$B$236,0),MATCH(O686,'UEC Data'!$I$1:$V$1,0))</f>
        <v>33.414322411739676</v>
      </c>
      <c r="S706" s="33">
        <f t="shared" si="63"/>
        <v>33.414322411739676</v>
      </c>
      <c r="T706" s="34">
        <f>S706*Q687</f>
        <v>0</v>
      </c>
      <c r="U706" s="21"/>
      <c r="V706" s="30" t="s">
        <v>15</v>
      </c>
      <c r="W706" s="35" t="s">
        <v>15</v>
      </c>
      <c r="X706" s="31">
        <f>INDEX('Saturation Data'!$I$2:$W$236,MATCH(LEFT($V$1,2)&amp;$H706&amp;$I706,'Saturation Data'!$B$2:$B$236,0),MATCH(V686,'Saturation Data'!$I$1:$V$1,0))</f>
        <v>1</v>
      </c>
      <c r="Y706" s="32">
        <f>INDEX('UEC Data'!$I$2:$W$236,MATCH(LEFT($V$1,2)&amp;$H706&amp;$I706,'UEC Data'!$B$2:$B$236,0),MATCH(V686,'UEC Data'!$I$1:$V$1,0))</f>
        <v>33.260356894498301</v>
      </c>
      <c r="Z706" s="33">
        <f t="shared" si="64"/>
        <v>33.260356894498301</v>
      </c>
      <c r="AA706" s="34">
        <f>Z706*X687</f>
        <v>6.7979156613244801E-2</v>
      </c>
      <c r="AB706" s="21"/>
      <c r="AC706" s="30" t="s">
        <v>15</v>
      </c>
      <c r="AD706" s="35" t="s">
        <v>15</v>
      </c>
      <c r="AE706" s="31">
        <f>INDEX('Saturation Data'!$I$2:$W$236,MATCH(LEFT($AC$1,2)&amp;$H706&amp;$I706,'Saturation Data'!$B$2:$B$236,0),MATCH(AC686,'Saturation Data'!$I$1:$V$1,0))</f>
        <v>1</v>
      </c>
      <c r="AF706" s="32">
        <f>INDEX('UEC Data'!$I$2:$W$236,MATCH(LEFT($AC$1,2)&amp;$H706&amp;$I706,'UEC Data'!$B$2:$B$236,0),MATCH(AC686,'UEC Data'!$I$1:$V$1,0))</f>
        <v>30.043025008687735</v>
      </c>
      <c r="AG706" s="33">
        <f t="shared" si="65"/>
        <v>30.043025008687735</v>
      </c>
      <c r="AH706" s="34">
        <f>AG706*AE687</f>
        <v>0</v>
      </c>
      <c r="AI706" s="21"/>
    </row>
    <row r="707" spans="1:35" outlineLevel="1" x14ac:dyDescent="0.25">
      <c r="A707" s="30" t="s">
        <v>16</v>
      </c>
      <c r="B707" s="35" t="s">
        <v>17</v>
      </c>
      <c r="C707" s="31">
        <f>INDEX('Saturation Data'!$I$2:$W$236,MATCH(LEFT($A$1,2)&amp;$H707&amp;$I707,'Saturation Data'!$B$2:$B$236,0),MATCH(A686,'Saturation Data'!$I$1:$V$1,0))</f>
        <v>0.32370585911804439</v>
      </c>
      <c r="D707" s="32">
        <f>INDEX('UEC Data'!$I$2:$W$236,MATCH(LEFT($A$1,2)&amp;$H707&amp;$I707,'UEC Data'!$B$2:$B$236,0),MATCH(A686,'UEC Data'!$I$1:$V$1,0))</f>
        <v>0.87214700000000001</v>
      </c>
      <c r="E707" s="33">
        <f t="shared" si="61"/>
        <v>0.28231909391222504</v>
      </c>
      <c r="F707" s="34">
        <f>E707*C687</f>
        <v>0.94919942078620378</v>
      </c>
      <c r="G707" s="21"/>
      <c r="H707" s="30" t="s">
        <v>16</v>
      </c>
      <c r="I707" s="35" t="s">
        <v>17</v>
      </c>
      <c r="J707" s="31">
        <f>INDEX('Saturation Data'!$I$2:$W$236,MATCH(LEFT($H$1,2)&amp;$H707&amp;$I707,'Saturation Data'!$B$2:$B$236,0),MATCH(H686,'Saturation Data'!$I$1:$V$1,0))</f>
        <v>0.68872045787297231</v>
      </c>
      <c r="K707" s="32">
        <f>INDEX('UEC Data'!$I$2:$W$236,MATCH(LEFT($H$1,2)&amp;$H707&amp;$I707,'UEC Data'!$B$2:$B$236,0),MATCH(H686,'UEC Data'!$I$1:$V$1,0))</f>
        <v>0.93571599999999999</v>
      </c>
      <c r="L707" s="33">
        <f t="shared" si="62"/>
        <v>0.6444467519590662</v>
      </c>
      <c r="M707" s="34">
        <f>L707*J687</f>
        <v>3.1038842080339502E-3</v>
      </c>
      <c r="N707" s="21"/>
      <c r="O707" s="30" t="s">
        <v>16</v>
      </c>
      <c r="P707" s="35" t="s">
        <v>17</v>
      </c>
      <c r="Q707" s="31">
        <f>INDEX('Saturation Data'!$I$2:$W$236,MATCH(LEFT($O$1,2)&amp;$H707&amp;$I707,'Saturation Data'!$B$2:$B$236,0),MATCH(O686,'Saturation Data'!$I$1:$V$1,0))</f>
        <v>0.32370585911804439</v>
      </c>
      <c r="R707" s="32">
        <f>INDEX('UEC Data'!$I$2:$W$236,MATCH(LEFT($O$1,2)&amp;$H707&amp;$I707,'UEC Data'!$B$2:$B$236,0),MATCH(O686,'UEC Data'!$I$1:$V$1,0))</f>
        <v>0.87214700000000001</v>
      </c>
      <c r="S707" s="33">
        <f t="shared" si="63"/>
        <v>0.28231909391222504</v>
      </c>
      <c r="T707" s="34">
        <f>S707*Q687</f>
        <v>0</v>
      </c>
      <c r="U707" s="21"/>
      <c r="V707" s="30" t="s">
        <v>16</v>
      </c>
      <c r="W707" s="35" t="s">
        <v>17</v>
      </c>
      <c r="X707" s="31">
        <f>INDEX('Saturation Data'!$I$2:$W$236,MATCH(LEFT($V$1,2)&amp;$H707&amp;$I707,'Saturation Data'!$B$2:$B$236,0),MATCH(V686,'Saturation Data'!$I$1:$V$1,0))</f>
        <v>0.32370585911804439</v>
      </c>
      <c r="Y707" s="32">
        <f>INDEX('UEC Data'!$I$2:$W$236,MATCH(LEFT($V$1,2)&amp;$H707&amp;$I707,'UEC Data'!$B$2:$B$236,0),MATCH(V686,'UEC Data'!$I$1:$V$1,0))</f>
        <v>0.87214700000000001</v>
      </c>
      <c r="Z707" s="33">
        <f t="shared" si="64"/>
        <v>0.28231909391222504</v>
      </c>
      <c r="AA707" s="34">
        <f>Z707*X687</f>
        <v>5.7701767785730195E-4</v>
      </c>
      <c r="AB707" s="21"/>
      <c r="AC707" s="30" t="s">
        <v>16</v>
      </c>
      <c r="AD707" s="35" t="s">
        <v>17</v>
      </c>
      <c r="AE707" s="31">
        <f>INDEX('Saturation Data'!$I$2:$W$236,MATCH(LEFT($AC$1,2)&amp;$H707&amp;$I707,'Saturation Data'!$B$2:$B$236,0),MATCH(AC686,'Saturation Data'!$I$1:$V$1,0))</f>
        <v>0.68872045787297231</v>
      </c>
      <c r="AF707" s="32">
        <f>INDEX('UEC Data'!$I$2:$W$236,MATCH(LEFT($AC$1,2)&amp;$H707&amp;$I707,'UEC Data'!$B$2:$B$236,0),MATCH(AC686,'UEC Data'!$I$1:$V$1,0))</f>
        <v>0.93571599999999999</v>
      </c>
      <c r="AG707" s="33">
        <f t="shared" si="65"/>
        <v>0.6444467519590662</v>
      </c>
      <c r="AH707" s="34">
        <f>AG707*AE687</f>
        <v>0</v>
      </c>
      <c r="AI707" s="21"/>
    </row>
    <row r="708" spans="1:35" outlineLevel="1" x14ac:dyDescent="0.25">
      <c r="A708" s="30" t="s">
        <v>18</v>
      </c>
      <c r="B708" s="35" t="s">
        <v>19</v>
      </c>
      <c r="C708" s="31">
        <f>INDEX('Saturation Data'!$I$2:$W$236,MATCH(LEFT($A$1,2)&amp;$H708&amp;$I708,'Saturation Data'!$B$2:$B$236,0),MATCH(A686,'Saturation Data'!$I$1:$V$1,0))</f>
        <v>1</v>
      </c>
      <c r="D708" s="32">
        <f>INDEX('UEC Data'!$I$2:$W$236,MATCH(LEFT($A$1,2)&amp;$H708&amp;$I708,'UEC Data'!$B$2:$B$236,0),MATCH(A686,'UEC Data'!$I$1:$V$1,0))</f>
        <v>0.13383265101065525</v>
      </c>
      <c r="E708" s="33">
        <f t="shared" si="61"/>
        <v>0.13383265101065525</v>
      </c>
      <c r="F708" s="34">
        <f>E708*C687</f>
        <v>0.44996557994441505</v>
      </c>
      <c r="G708" s="21"/>
      <c r="H708" s="30" t="s">
        <v>18</v>
      </c>
      <c r="I708" s="35" t="s">
        <v>19</v>
      </c>
      <c r="J708" s="31">
        <f>INDEX('Saturation Data'!$I$2:$W$236,MATCH(LEFT($H$1,2)&amp;$H708&amp;$I708,'Saturation Data'!$B$2:$B$236,0),MATCH(H686,'Saturation Data'!$I$1:$V$1,0))</f>
        <v>1</v>
      </c>
      <c r="K708" s="32">
        <f>INDEX('UEC Data'!$I$2:$W$236,MATCH(LEFT($H$1,2)&amp;$H708&amp;$I708,'UEC Data'!$B$2:$B$236,0),MATCH(H686,'UEC Data'!$I$1:$V$1,0))</f>
        <v>0.11595961418639887</v>
      </c>
      <c r="L708" s="33">
        <f t="shared" si="62"/>
        <v>0.11595961418639887</v>
      </c>
      <c r="M708" s="34">
        <f>L708*J687</f>
        <v>5.5850264455322243E-4</v>
      </c>
      <c r="N708" s="21"/>
      <c r="O708" s="30" t="s">
        <v>18</v>
      </c>
      <c r="P708" s="35" t="s">
        <v>19</v>
      </c>
      <c r="Q708" s="31">
        <f>INDEX('Saturation Data'!$I$2:$W$236,MATCH(LEFT($O$1,2)&amp;$H708&amp;$I708,'Saturation Data'!$B$2:$B$236,0),MATCH(O686,'Saturation Data'!$I$1:$V$1,0))</f>
        <v>1</v>
      </c>
      <c r="R708" s="32">
        <f>INDEX('UEC Data'!$I$2:$W$236,MATCH(LEFT($O$1,2)&amp;$H708&amp;$I708,'UEC Data'!$B$2:$B$236,0),MATCH(O686,'UEC Data'!$I$1:$V$1,0))</f>
        <v>0.14723742862884756</v>
      </c>
      <c r="S708" s="33">
        <f t="shared" si="63"/>
        <v>0.14723742862884756</v>
      </c>
      <c r="T708" s="34">
        <f>S708*Q687</f>
        <v>0</v>
      </c>
      <c r="U708" s="21"/>
      <c r="V708" s="30" t="s">
        <v>18</v>
      </c>
      <c r="W708" s="35" t="s">
        <v>19</v>
      </c>
      <c r="X708" s="31">
        <f>INDEX('Saturation Data'!$I$2:$W$236,MATCH(LEFT($V$1,2)&amp;$H708&amp;$I708,'Saturation Data'!$B$2:$B$236,0),MATCH(V686,'Saturation Data'!$I$1:$V$1,0))</f>
        <v>1</v>
      </c>
      <c r="Y708" s="32">
        <f>INDEX('UEC Data'!$I$2:$W$236,MATCH(LEFT($V$1,2)&amp;$H708&amp;$I708,'UEC Data'!$B$2:$B$236,0),MATCH(V686,'UEC Data'!$I$1:$V$1,0))</f>
        <v>0.13383265101065525</v>
      </c>
      <c r="Z708" s="33">
        <f t="shared" si="64"/>
        <v>0.13383265101065525</v>
      </c>
      <c r="AA708" s="34">
        <f>Z708*X687</f>
        <v>2.7353376789904411E-4</v>
      </c>
      <c r="AB708" s="21"/>
      <c r="AC708" s="30" t="s">
        <v>18</v>
      </c>
      <c r="AD708" s="35" t="s">
        <v>19</v>
      </c>
      <c r="AE708" s="31">
        <f>INDEX('Saturation Data'!$I$2:$W$236,MATCH(LEFT($AC$1,2)&amp;$H708&amp;$I708,'Saturation Data'!$B$2:$B$236,0),MATCH(AC686,'Saturation Data'!$I$1:$V$1,0))</f>
        <v>1</v>
      </c>
      <c r="AF708" s="32">
        <f>INDEX('UEC Data'!$I$2:$W$236,MATCH(LEFT($AC$1,2)&amp;$H708&amp;$I708,'UEC Data'!$B$2:$B$236,0),MATCH(AC686,'UEC Data'!$I$1:$V$1,0))</f>
        <v>0.11595961418639887</v>
      </c>
      <c r="AG708" s="33">
        <f t="shared" si="65"/>
        <v>0.11595961418639887</v>
      </c>
      <c r="AH708" s="34">
        <f>AG708*AE687</f>
        <v>0</v>
      </c>
      <c r="AI708" s="21"/>
    </row>
    <row r="709" spans="1:35" outlineLevel="1" x14ac:dyDescent="0.25">
      <c r="A709" s="30" t="s">
        <v>18</v>
      </c>
      <c r="B709" s="35" t="s">
        <v>20</v>
      </c>
      <c r="C709" s="31">
        <f>INDEX('Saturation Data'!$I$2:$W$236,MATCH(LEFT($A$1,2)&amp;$H709&amp;$I709,'Saturation Data'!$B$2:$B$236,0),MATCH(A686,'Saturation Data'!$I$1:$V$1,0))</f>
        <v>1</v>
      </c>
      <c r="D709" s="32">
        <f>INDEX('UEC Data'!$I$2:$W$236,MATCH(LEFT($A$1,2)&amp;$H709&amp;$I709,'UEC Data'!$B$2:$B$236,0),MATCH(A686,'UEC Data'!$I$1:$V$1,0))</f>
        <v>5.4109805204075447E-5</v>
      </c>
      <c r="E709" s="33">
        <f t="shared" si="61"/>
        <v>5.4109805204075447E-5</v>
      </c>
      <c r="F709" s="34">
        <f>E709*C687</f>
        <v>1.8192533507680928E-4</v>
      </c>
      <c r="G709" s="21"/>
      <c r="H709" s="30" t="s">
        <v>18</v>
      </c>
      <c r="I709" s="35" t="s">
        <v>20</v>
      </c>
      <c r="J709" s="31">
        <f>INDEX('Saturation Data'!$I$2:$W$236,MATCH(LEFT($H$1,2)&amp;$H709&amp;$I709,'Saturation Data'!$B$2:$B$236,0),MATCH(H686,'Saturation Data'!$I$1:$V$1,0))</f>
        <v>1</v>
      </c>
      <c r="K709" s="32">
        <f>INDEX('UEC Data'!$I$2:$W$236,MATCH(LEFT($H$1,2)&amp;$H709&amp;$I709,'UEC Data'!$B$2:$B$236,0),MATCH(H686,'UEC Data'!$I$1:$V$1,0))</f>
        <v>4.6883567558310033E-5</v>
      </c>
      <c r="L709" s="33">
        <f t="shared" si="62"/>
        <v>4.6883567558310033E-5</v>
      </c>
      <c r="M709" s="34">
        <f>L709*J687</f>
        <v>2.2580789571544696E-7</v>
      </c>
      <c r="N709" s="21"/>
      <c r="O709" s="30" t="s">
        <v>18</v>
      </c>
      <c r="P709" s="35" t="s">
        <v>20</v>
      </c>
      <c r="Q709" s="31">
        <f>INDEX('Saturation Data'!$I$2:$W$236,MATCH(LEFT($O$1,2)&amp;$H709&amp;$I709,'Saturation Data'!$B$2:$B$236,0),MATCH(O686,'Saturation Data'!$I$1:$V$1,0))</f>
        <v>1</v>
      </c>
      <c r="R709" s="32">
        <f>INDEX('UEC Data'!$I$2:$W$236,MATCH(LEFT($O$1,2)&amp;$H709&amp;$I709,'UEC Data'!$B$2:$B$236,0),MATCH(O686,'UEC Data'!$I$1:$V$1,0))</f>
        <v>5.9529483438399486E-5</v>
      </c>
      <c r="S709" s="33">
        <f t="shared" si="63"/>
        <v>5.9529483438399486E-5</v>
      </c>
      <c r="T709" s="34">
        <f>S709*Q687</f>
        <v>0</v>
      </c>
      <c r="U709" s="21"/>
      <c r="V709" s="30" t="s">
        <v>18</v>
      </c>
      <c r="W709" s="35" t="s">
        <v>20</v>
      </c>
      <c r="X709" s="31">
        <f>INDEX('Saturation Data'!$I$2:$W$236,MATCH(LEFT($V$1,2)&amp;$H709&amp;$I709,'Saturation Data'!$B$2:$B$236,0),MATCH(V686,'Saturation Data'!$I$1:$V$1,0))</f>
        <v>1</v>
      </c>
      <c r="Y709" s="32">
        <f>INDEX('UEC Data'!$I$2:$W$236,MATCH(LEFT($V$1,2)&amp;$H709&amp;$I709,'UEC Data'!$B$2:$B$236,0),MATCH(V686,'UEC Data'!$I$1:$V$1,0))</f>
        <v>5.4109805204075447E-5</v>
      </c>
      <c r="Z709" s="33">
        <f t="shared" si="64"/>
        <v>5.4109805204075447E-5</v>
      </c>
      <c r="AA709" s="34">
        <f>Z709*X687</f>
        <v>1.1059228660557335E-7</v>
      </c>
      <c r="AB709" s="21"/>
      <c r="AC709" s="30" t="s">
        <v>18</v>
      </c>
      <c r="AD709" s="35" t="s">
        <v>20</v>
      </c>
      <c r="AE709" s="31">
        <f>INDEX('Saturation Data'!$I$2:$W$236,MATCH(LEFT($AC$1,2)&amp;$H709&amp;$I709,'Saturation Data'!$B$2:$B$236,0),MATCH(AC686,'Saturation Data'!$I$1:$V$1,0))</f>
        <v>1</v>
      </c>
      <c r="AF709" s="32">
        <f>INDEX('UEC Data'!$I$2:$W$236,MATCH(LEFT($AC$1,2)&amp;$H709&amp;$I709,'UEC Data'!$B$2:$B$236,0),MATCH(AC686,'UEC Data'!$I$1:$V$1,0))</f>
        <v>4.6883567558310033E-5</v>
      </c>
      <c r="AG709" s="33">
        <f t="shared" si="65"/>
        <v>4.6883567558310033E-5</v>
      </c>
      <c r="AH709" s="34">
        <f>AG709*AE687</f>
        <v>0</v>
      </c>
      <c r="AI709" s="21"/>
    </row>
    <row r="710" spans="1:35" outlineLevel="1" x14ac:dyDescent="0.25">
      <c r="A710" s="30" t="s">
        <v>18</v>
      </c>
      <c r="B710" s="35" t="s">
        <v>21</v>
      </c>
      <c r="C710" s="31">
        <f>INDEX('Saturation Data'!$I$2:$W$236,MATCH(LEFT($A$1,2)&amp;$H710&amp;$I710,'Saturation Data'!$B$2:$B$236,0),MATCH(A686,'Saturation Data'!$I$1:$V$1,0))</f>
        <v>1</v>
      </c>
      <c r="D710" s="32">
        <f>INDEX('UEC Data'!$I$2:$W$236,MATCH(LEFT($A$1,2)&amp;$H710&amp;$I710,'UEC Data'!$B$2:$B$236,0),MATCH(A686,'UEC Data'!$I$1:$V$1,0))</f>
        <v>0.43162666098987551</v>
      </c>
      <c r="E710" s="33">
        <f t="shared" si="61"/>
        <v>0.43162666098987551</v>
      </c>
      <c r="F710" s="34">
        <f>E710*C687</f>
        <v>1.4511940050886232</v>
      </c>
      <c r="G710" s="21"/>
      <c r="H710" s="30" t="s">
        <v>18</v>
      </c>
      <c r="I710" s="35" t="s">
        <v>21</v>
      </c>
      <c r="J710" s="31">
        <f>INDEX('Saturation Data'!$I$2:$W$236,MATCH(LEFT($H$1,2)&amp;$H710&amp;$I710,'Saturation Data'!$B$2:$B$236,0),MATCH(H686,'Saturation Data'!$I$1:$V$1,0))</f>
        <v>1</v>
      </c>
      <c r="K710" s="32">
        <f>INDEX('UEC Data'!$I$2:$W$236,MATCH(LEFT($H$1,2)&amp;$H710&amp;$I710,'UEC Data'!$B$2:$B$236,0),MATCH(H686,'UEC Data'!$I$1:$V$1,0))</f>
        <v>0.37398393219427939</v>
      </c>
      <c r="L710" s="33">
        <f t="shared" si="62"/>
        <v>0.37398393219427939</v>
      </c>
      <c r="M710" s="34">
        <f>L710*J687</f>
        <v>1.801239307464141E-3</v>
      </c>
      <c r="N710" s="21"/>
      <c r="O710" s="30" t="s">
        <v>18</v>
      </c>
      <c r="P710" s="35" t="s">
        <v>21</v>
      </c>
      <c r="Q710" s="31">
        <f>INDEX('Saturation Data'!$I$2:$W$236,MATCH(LEFT($O$1,2)&amp;$H710&amp;$I710,'Saturation Data'!$B$2:$B$236,0),MATCH(O686,'Saturation Data'!$I$1:$V$1,0))</f>
        <v>1</v>
      </c>
      <c r="R710" s="32">
        <f>INDEX('UEC Data'!$I$2:$W$236,MATCH(LEFT($O$1,2)&amp;$H710&amp;$I710,'UEC Data'!$B$2:$B$236,0),MATCH(O686,'UEC Data'!$I$1:$V$1,0))</f>
        <v>0.47485870758657273</v>
      </c>
      <c r="S710" s="33">
        <f t="shared" si="63"/>
        <v>0.47485870758657273</v>
      </c>
      <c r="T710" s="34">
        <f>S710*Q687</f>
        <v>0</v>
      </c>
      <c r="U710" s="21"/>
      <c r="V710" s="30" t="s">
        <v>18</v>
      </c>
      <c r="W710" s="35" t="s">
        <v>21</v>
      </c>
      <c r="X710" s="31">
        <f>INDEX('Saturation Data'!$I$2:$W$236,MATCH(LEFT($V$1,2)&amp;$H710&amp;$I710,'Saturation Data'!$B$2:$B$236,0),MATCH(V686,'Saturation Data'!$I$1:$V$1,0))</f>
        <v>1</v>
      </c>
      <c r="Y710" s="32">
        <f>INDEX('UEC Data'!$I$2:$W$236,MATCH(LEFT($V$1,2)&amp;$H710&amp;$I710,'UEC Data'!$B$2:$B$236,0),MATCH(V686,'UEC Data'!$I$1:$V$1,0))</f>
        <v>0.43162666098987551</v>
      </c>
      <c r="Z710" s="33">
        <f t="shared" si="64"/>
        <v>0.43162666098987551</v>
      </c>
      <c r="AA710" s="34">
        <f>Z710*X687</f>
        <v>8.8217984187464202E-4</v>
      </c>
      <c r="AB710" s="21"/>
      <c r="AC710" s="30" t="s">
        <v>18</v>
      </c>
      <c r="AD710" s="35" t="s">
        <v>21</v>
      </c>
      <c r="AE710" s="31">
        <f>INDEX('Saturation Data'!$I$2:$W$236,MATCH(LEFT($AC$1,2)&amp;$H710&amp;$I710,'Saturation Data'!$B$2:$B$236,0),MATCH(AC686,'Saturation Data'!$I$1:$V$1,0))</f>
        <v>1</v>
      </c>
      <c r="AF710" s="32">
        <f>INDEX('UEC Data'!$I$2:$W$236,MATCH(LEFT($AC$1,2)&amp;$H710&amp;$I710,'UEC Data'!$B$2:$B$236,0),MATCH(AC686,'UEC Data'!$I$1:$V$1,0))</f>
        <v>0.37398393219427939</v>
      </c>
      <c r="AG710" s="33">
        <f t="shared" si="65"/>
        <v>0.37398393219427939</v>
      </c>
      <c r="AH710" s="34">
        <f>AG710*AE687</f>
        <v>0</v>
      </c>
      <c r="AI710" s="21"/>
    </row>
    <row r="711" spans="1:35" outlineLevel="1" x14ac:dyDescent="0.25">
      <c r="A711" s="30" t="s">
        <v>18</v>
      </c>
      <c r="B711" s="35" t="s">
        <v>22</v>
      </c>
      <c r="C711" s="31">
        <f>INDEX('Saturation Data'!$I$2:$W$236,MATCH(LEFT($A$1,2)&amp;$H711&amp;$I711,'Saturation Data'!$B$2:$B$236,0),MATCH(A686,'Saturation Data'!$I$1:$V$1,0))</f>
        <v>1</v>
      </c>
      <c r="D711" s="32">
        <f>INDEX('UEC Data'!$I$2:$W$236,MATCH(LEFT($A$1,2)&amp;$H711&amp;$I711,'UEC Data'!$B$2:$B$236,0),MATCH(A686,'UEC Data'!$I$1:$V$1,0))</f>
        <v>0.79912098827161593</v>
      </c>
      <c r="E711" s="33">
        <f t="shared" si="61"/>
        <v>0.79912098827161593</v>
      </c>
      <c r="F711" s="34">
        <f>E711*C687</f>
        <v>2.6867654209790972</v>
      </c>
      <c r="G711" s="21"/>
      <c r="H711" s="30" t="s">
        <v>18</v>
      </c>
      <c r="I711" s="35" t="s">
        <v>22</v>
      </c>
      <c r="J711" s="31">
        <f>INDEX('Saturation Data'!$I$2:$W$236,MATCH(LEFT($H$1,2)&amp;$H711&amp;$I711,'Saturation Data'!$B$2:$B$236,0),MATCH(H686,'Saturation Data'!$I$1:$V$1,0))</f>
        <v>1</v>
      </c>
      <c r="K711" s="32">
        <f>INDEX('UEC Data'!$I$2:$W$236,MATCH(LEFT($H$1,2)&amp;$H711&amp;$I711,'UEC Data'!$B$2:$B$236,0),MATCH(H686,'UEC Data'!$I$1:$V$1,0))</f>
        <v>0.6924002535140148</v>
      </c>
      <c r="L711" s="33">
        <f t="shared" si="62"/>
        <v>0.6924002535140148</v>
      </c>
      <c r="M711" s="34">
        <f>L711*J687</f>
        <v>3.3348452854912707E-3</v>
      </c>
      <c r="N711" s="21"/>
      <c r="O711" s="30" t="s">
        <v>18</v>
      </c>
      <c r="P711" s="35" t="s">
        <v>22</v>
      </c>
      <c r="Q711" s="31">
        <f>INDEX('Saturation Data'!$I$2:$W$236,MATCH(LEFT($O$1,2)&amp;$H711&amp;$I711,'Saturation Data'!$B$2:$B$236,0),MATCH(O686,'Saturation Data'!$I$1:$V$1,0))</f>
        <v>1</v>
      </c>
      <c r="R711" s="32">
        <f>INDEX('UEC Data'!$I$2:$W$236,MATCH(LEFT($O$1,2)&amp;$H711&amp;$I711,'UEC Data'!$B$2:$B$236,0),MATCH(O686,'UEC Data'!$I$1:$V$1,0))</f>
        <v>0.87916153933981689</v>
      </c>
      <c r="S711" s="33">
        <f t="shared" si="63"/>
        <v>0.87916153933981689</v>
      </c>
      <c r="T711" s="34">
        <f>S711*Q687</f>
        <v>0</v>
      </c>
      <c r="U711" s="21"/>
      <c r="V711" s="30" t="s">
        <v>18</v>
      </c>
      <c r="W711" s="35" t="s">
        <v>22</v>
      </c>
      <c r="X711" s="31">
        <f>INDEX('Saturation Data'!$I$2:$W$236,MATCH(LEFT($V$1,2)&amp;$H711&amp;$I711,'Saturation Data'!$B$2:$B$236,0),MATCH(V686,'Saturation Data'!$I$1:$V$1,0))</f>
        <v>1</v>
      </c>
      <c r="Y711" s="32">
        <f>INDEX('UEC Data'!$I$2:$W$236,MATCH(LEFT($V$1,2)&amp;$H711&amp;$I711,'UEC Data'!$B$2:$B$236,0),MATCH(V686,'UEC Data'!$I$1:$V$1,0))</f>
        <v>0.79912098827161593</v>
      </c>
      <c r="Z711" s="33">
        <f t="shared" si="64"/>
        <v>0.79912098827161593</v>
      </c>
      <c r="AA711" s="34">
        <f>Z711*X687</f>
        <v>1.6332828594401816E-3</v>
      </c>
      <c r="AB711" s="21"/>
      <c r="AC711" s="30" t="s">
        <v>18</v>
      </c>
      <c r="AD711" s="35" t="s">
        <v>22</v>
      </c>
      <c r="AE711" s="31">
        <f>INDEX('Saturation Data'!$I$2:$W$236,MATCH(LEFT($AC$1,2)&amp;$H711&amp;$I711,'Saturation Data'!$B$2:$B$236,0),MATCH(AC686,'Saturation Data'!$I$1:$V$1,0))</f>
        <v>1</v>
      </c>
      <c r="AF711" s="32">
        <f>INDEX('UEC Data'!$I$2:$W$236,MATCH(LEFT($AC$1,2)&amp;$H711&amp;$I711,'UEC Data'!$B$2:$B$236,0),MATCH(AC686,'UEC Data'!$I$1:$V$1,0))</f>
        <v>0.6924002535140148</v>
      </c>
      <c r="AG711" s="33">
        <f t="shared" si="65"/>
        <v>0.6924002535140148</v>
      </c>
      <c r="AH711" s="34">
        <f>AG711*AE687</f>
        <v>0</v>
      </c>
      <c r="AI711" s="21"/>
    </row>
    <row r="712" spans="1:35" outlineLevel="1" x14ac:dyDescent="0.25">
      <c r="A712" s="30" t="s">
        <v>23</v>
      </c>
      <c r="B712" s="35" t="s">
        <v>19</v>
      </c>
      <c r="C712" s="31">
        <f>INDEX('Saturation Data'!$I$2:$W$236,MATCH(LEFT($A$1,2)&amp;$H712&amp;$I712,'Saturation Data'!$B$2:$B$236,0),MATCH(A686,'Saturation Data'!$I$1:$V$1,0))</f>
        <v>1</v>
      </c>
      <c r="D712" s="32">
        <f>INDEX('UEC Data'!$I$2:$W$236,MATCH(LEFT($A$1,2)&amp;$H712&amp;$I712,'UEC Data'!$B$2:$B$236,0),MATCH(A686,'UEC Data'!$I$1:$V$1,0))</f>
        <v>0.35750263685900052</v>
      </c>
      <c r="E712" s="33">
        <f t="shared" si="61"/>
        <v>0.35750263685900052</v>
      </c>
      <c r="F712" s="34">
        <f>E712*C687</f>
        <v>1.2019778440547397</v>
      </c>
      <c r="G712" s="21"/>
      <c r="H712" s="30" t="s">
        <v>23</v>
      </c>
      <c r="I712" s="35" t="s">
        <v>19</v>
      </c>
      <c r="J712" s="31">
        <f>INDEX('Saturation Data'!$I$2:$W$236,MATCH(LEFT($H$1,2)&amp;$H712&amp;$I712,'Saturation Data'!$B$2:$B$236,0),MATCH(H686,'Saturation Data'!$I$1:$V$1,0))</f>
        <v>1</v>
      </c>
      <c r="K712" s="32">
        <f>INDEX('UEC Data'!$I$2:$W$236,MATCH(LEFT($H$1,2)&amp;$H712&amp;$I712,'UEC Data'!$B$2:$B$236,0),MATCH(H686,'UEC Data'!$I$1:$V$1,0))</f>
        <v>0.30975899773134891</v>
      </c>
      <c r="L712" s="33">
        <f t="shared" si="62"/>
        <v>0.30975899773134891</v>
      </c>
      <c r="M712" s="34">
        <f>L712*J687</f>
        <v>1.4919092359950751E-3</v>
      </c>
      <c r="N712" s="21"/>
      <c r="O712" s="30" t="s">
        <v>23</v>
      </c>
      <c r="P712" s="35" t="s">
        <v>19</v>
      </c>
      <c r="Q712" s="31">
        <f>INDEX('Saturation Data'!$I$2:$W$236,MATCH(LEFT($O$1,2)&amp;$H712&amp;$I712,'Saturation Data'!$B$2:$B$236,0),MATCH(O686,'Saturation Data'!$I$1:$V$1,0))</f>
        <v>1</v>
      </c>
      <c r="R712" s="32">
        <f>INDEX('UEC Data'!$I$2:$W$236,MATCH(LEFT($O$1,2)&amp;$H712&amp;$I712,'UEC Data'!$B$2:$B$236,0),MATCH(O686,'UEC Data'!$I$1:$V$1,0))</f>
        <v>0.3933103662047393</v>
      </c>
      <c r="S712" s="33">
        <f t="shared" si="63"/>
        <v>0.3933103662047393</v>
      </c>
      <c r="T712" s="34">
        <f>S712*Q687</f>
        <v>0</v>
      </c>
      <c r="U712" s="21"/>
      <c r="V712" s="30" t="s">
        <v>23</v>
      </c>
      <c r="W712" s="35" t="s">
        <v>19</v>
      </c>
      <c r="X712" s="31">
        <f>INDEX('Saturation Data'!$I$2:$W$236,MATCH(LEFT($V$1,2)&amp;$H712&amp;$I712,'Saturation Data'!$B$2:$B$236,0),MATCH(V686,'Saturation Data'!$I$1:$V$1,0))</f>
        <v>1</v>
      </c>
      <c r="Y712" s="32">
        <f>INDEX('UEC Data'!$I$2:$W$236,MATCH(LEFT($V$1,2)&amp;$H712&amp;$I712,'UEC Data'!$B$2:$B$236,0),MATCH(V686,'UEC Data'!$I$1:$V$1,0))</f>
        <v>0.35750263685900052</v>
      </c>
      <c r="Z712" s="33">
        <f t="shared" si="64"/>
        <v>0.35750263685900052</v>
      </c>
      <c r="AA712" s="34">
        <f>Z712*X687</f>
        <v>7.3068150825242567E-4</v>
      </c>
      <c r="AB712" s="21"/>
      <c r="AC712" s="30" t="s">
        <v>23</v>
      </c>
      <c r="AD712" s="35" t="s">
        <v>19</v>
      </c>
      <c r="AE712" s="31">
        <f>INDEX('Saturation Data'!$I$2:$W$236,MATCH(LEFT($AC$1,2)&amp;$H712&amp;$I712,'Saturation Data'!$B$2:$B$236,0),MATCH(AC686,'Saturation Data'!$I$1:$V$1,0))</f>
        <v>1</v>
      </c>
      <c r="AF712" s="32">
        <f>INDEX('UEC Data'!$I$2:$W$236,MATCH(LEFT($AC$1,2)&amp;$H712&amp;$I712,'UEC Data'!$B$2:$B$236,0),MATCH(AC686,'UEC Data'!$I$1:$V$1,0))</f>
        <v>0.30975899773134891</v>
      </c>
      <c r="AG712" s="33">
        <f t="shared" si="65"/>
        <v>0.30975899773134891</v>
      </c>
      <c r="AH712" s="34">
        <f>AG712*AE687</f>
        <v>0</v>
      </c>
      <c r="AI712" s="21"/>
    </row>
    <row r="713" spans="1:35" outlineLevel="1" x14ac:dyDescent="0.25">
      <c r="A713" s="30" t="s">
        <v>23</v>
      </c>
      <c r="B713" s="35" t="s">
        <v>24</v>
      </c>
      <c r="C713" s="31">
        <f>INDEX('Saturation Data'!$I$2:$W$236,MATCH(LEFT($A$1,2)&amp;$H713&amp;$I713,'Saturation Data'!$B$2:$B$236,0),MATCH(A686,'Saturation Data'!$I$1:$V$1,0))</f>
        <v>1</v>
      </c>
      <c r="D713" s="32">
        <f>INDEX('UEC Data'!$I$2:$W$236,MATCH(LEFT($A$1,2)&amp;$H713&amp;$I713,'UEC Data'!$B$2:$B$236,0),MATCH(A686,'UEC Data'!$I$1:$V$1,0))</f>
        <v>0.26109751041509582</v>
      </c>
      <c r="E713" s="33">
        <f t="shared" si="61"/>
        <v>0.26109751041509582</v>
      </c>
      <c r="F713" s="34">
        <f>E713*C687</f>
        <v>0.87784925284501636</v>
      </c>
      <c r="G713" s="21"/>
      <c r="H713" s="30" t="s">
        <v>23</v>
      </c>
      <c r="I713" s="35" t="s">
        <v>24</v>
      </c>
      <c r="J713" s="31">
        <f>INDEX('Saturation Data'!$I$2:$W$236,MATCH(LEFT($H$1,2)&amp;$H713&amp;$I713,'Saturation Data'!$B$2:$B$236,0),MATCH(H686,'Saturation Data'!$I$1:$V$1,0))</f>
        <v>1</v>
      </c>
      <c r="K713" s="32">
        <f>INDEX('UEC Data'!$I$2:$W$236,MATCH(LEFT($H$1,2)&amp;$H713&amp;$I713,'UEC Data'!$B$2:$B$236,0),MATCH(H686,'UEC Data'!$I$1:$V$1,0))</f>
        <v>0.22622854993997868</v>
      </c>
      <c r="L713" s="33">
        <f t="shared" si="62"/>
        <v>0.22622854993997868</v>
      </c>
      <c r="M713" s="34">
        <f>L713*J687</f>
        <v>1.0895969627134083E-3</v>
      </c>
      <c r="N713" s="21"/>
      <c r="O713" s="30" t="s">
        <v>23</v>
      </c>
      <c r="P713" s="35" t="s">
        <v>24</v>
      </c>
      <c r="Q713" s="31">
        <f>INDEX('Saturation Data'!$I$2:$W$236,MATCH(LEFT($O$1,2)&amp;$H713&amp;$I713,'Saturation Data'!$B$2:$B$236,0),MATCH(O686,'Saturation Data'!$I$1:$V$1,0))</f>
        <v>1</v>
      </c>
      <c r="R713" s="32">
        <f>INDEX('UEC Data'!$I$2:$W$236,MATCH(LEFT($O$1,2)&amp;$H713&amp;$I713,'UEC Data'!$B$2:$B$236,0),MATCH(O686,'UEC Data'!$I$1:$V$1,0))</f>
        <v>0.28724923077143361</v>
      </c>
      <c r="S713" s="33">
        <f t="shared" si="63"/>
        <v>0.28724923077143361</v>
      </c>
      <c r="T713" s="34">
        <f>S713*Q687</f>
        <v>0</v>
      </c>
      <c r="U713" s="21"/>
      <c r="V713" s="30" t="s">
        <v>23</v>
      </c>
      <c r="W713" s="35" t="s">
        <v>24</v>
      </c>
      <c r="X713" s="31">
        <f>INDEX('Saturation Data'!$I$2:$W$236,MATCH(LEFT($V$1,2)&amp;$H713&amp;$I713,'Saturation Data'!$B$2:$B$236,0),MATCH(V686,'Saturation Data'!$I$1:$V$1,0))</f>
        <v>1</v>
      </c>
      <c r="Y713" s="32">
        <f>INDEX('UEC Data'!$I$2:$W$236,MATCH(LEFT($V$1,2)&amp;$H713&amp;$I713,'UEC Data'!$B$2:$B$236,0),MATCH(V686,'UEC Data'!$I$1:$V$1,0))</f>
        <v>0.26109751041509582</v>
      </c>
      <c r="Z713" s="33">
        <f t="shared" si="64"/>
        <v>0.26109751041509582</v>
      </c>
      <c r="AA713" s="34">
        <f>Z713*X687</f>
        <v>5.336439596284688E-4</v>
      </c>
      <c r="AB713" s="21"/>
      <c r="AC713" s="30" t="s">
        <v>23</v>
      </c>
      <c r="AD713" s="35" t="s">
        <v>24</v>
      </c>
      <c r="AE713" s="31">
        <f>INDEX('Saturation Data'!$I$2:$W$236,MATCH(LEFT($AC$1,2)&amp;$H713&amp;$I713,'Saturation Data'!$B$2:$B$236,0),MATCH(AC686,'Saturation Data'!$I$1:$V$1,0))</f>
        <v>1</v>
      </c>
      <c r="AF713" s="32">
        <f>INDEX('UEC Data'!$I$2:$W$236,MATCH(LEFT($AC$1,2)&amp;$H713&amp;$I713,'UEC Data'!$B$2:$B$236,0),MATCH(AC686,'UEC Data'!$I$1:$V$1,0))</f>
        <v>0.22622854993997868</v>
      </c>
      <c r="AG713" s="33">
        <f t="shared" si="65"/>
        <v>0.22622854993997868</v>
      </c>
      <c r="AH713" s="34">
        <f>AG713*AE687</f>
        <v>0</v>
      </c>
      <c r="AI713" s="21"/>
    </row>
    <row r="714" spans="1:35" outlineLevel="1" x14ac:dyDescent="0.25">
      <c r="A714" s="30" t="s">
        <v>23</v>
      </c>
      <c r="B714" s="35" t="s">
        <v>22</v>
      </c>
      <c r="C714" s="31">
        <f>INDEX('Saturation Data'!$I$2:$W$236,MATCH(LEFT($A$1,2)&amp;$H714&amp;$I714,'Saturation Data'!$B$2:$B$236,0),MATCH(A686,'Saturation Data'!$I$1:$V$1,0))</f>
        <v>1</v>
      </c>
      <c r="D714" s="32">
        <f>INDEX('UEC Data'!$I$2:$W$236,MATCH(LEFT($A$1,2)&amp;$H714&amp;$I714,'UEC Data'!$B$2:$B$236,0),MATCH(A686,'UEC Data'!$I$1:$V$1,0))</f>
        <v>0.62919094461547731</v>
      </c>
      <c r="E714" s="33">
        <f t="shared" si="61"/>
        <v>0.62919094461547731</v>
      </c>
      <c r="F714" s="34">
        <f>E714*C687</f>
        <v>2.1154349566544646</v>
      </c>
      <c r="G714" s="21"/>
      <c r="H714" s="30" t="s">
        <v>23</v>
      </c>
      <c r="I714" s="35" t="s">
        <v>22</v>
      </c>
      <c r="J714" s="31">
        <f>INDEX('Saturation Data'!$I$2:$W$236,MATCH(LEFT($H$1,2)&amp;$H714&amp;$I714,'Saturation Data'!$B$2:$B$236,0),MATCH(H686,'Saturation Data'!$I$1:$V$1,0))</f>
        <v>1</v>
      </c>
      <c r="K714" s="32">
        <f>INDEX('UEC Data'!$I$2:$W$236,MATCH(LEFT($H$1,2)&amp;$H714&amp;$I714,'UEC Data'!$B$2:$B$236,0),MATCH(H686,'UEC Data'!$I$1:$V$1,0))</f>
        <v>0.54516396885374208</v>
      </c>
      <c r="L714" s="33">
        <f t="shared" si="62"/>
        <v>0.54516396885374208</v>
      </c>
      <c r="M714" s="34">
        <f>L714*J687</f>
        <v>2.6257030989299212E-3</v>
      </c>
      <c r="N714" s="21"/>
      <c r="O714" s="30" t="s">
        <v>23</v>
      </c>
      <c r="P714" s="35" t="s">
        <v>22</v>
      </c>
      <c r="Q714" s="31">
        <f>INDEX('Saturation Data'!$I$2:$W$236,MATCH(LEFT($O$1,2)&amp;$H714&amp;$I714,'Saturation Data'!$B$2:$B$236,0),MATCH(O686,'Saturation Data'!$I$1:$V$1,0))</f>
        <v>1</v>
      </c>
      <c r="R714" s="32">
        <f>INDEX('UEC Data'!$I$2:$W$236,MATCH(LEFT($O$1,2)&amp;$H714&amp;$I714,'UEC Data'!$B$2:$B$236,0),MATCH(O686,'UEC Data'!$I$1:$V$1,0))</f>
        <v>0.69221117643677899</v>
      </c>
      <c r="S714" s="33">
        <f t="shared" si="63"/>
        <v>0.69221117643677899</v>
      </c>
      <c r="T714" s="34">
        <f>S714*Q687</f>
        <v>0</v>
      </c>
      <c r="U714" s="21"/>
      <c r="V714" s="30" t="s">
        <v>23</v>
      </c>
      <c r="W714" s="35" t="s">
        <v>22</v>
      </c>
      <c r="X714" s="31">
        <f>INDEX('Saturation Data'!$I$2:$W$236,MATCH(LEFT($V$1,2)&amp;$H714&amp;$I714,'Saturation Data'!$B$2:$B$236,0),MATCH(V686,'Saturation Data'!$I$1:$V$1,0))</f>
        <v>1</v>
      </c>
      <c r="Y714" s="32">
        <f>INDEX('UEC Data'!$I$2:$W$236,MATCH(LEFT($V$1,2)&amp;$H714&amp;$I714,'UEC Data'!$B$2:$B$236,0),MATCH(V686,'UEC Data'!$I$1:$V$1,0))</f>
        <v>0.62919094461547731</v>
      </c>
      <c r="Z714" s="33">
        <f t="shared" si="64"/>
        <v>0.62919094461547731</v>
      </c>
      <c r="AA714" s="34">
        <f>Z714*X687</f>
        <v>1.2859714614405114E-3</v>
      </c>
      <c r="AB714" s="21"/>
      <c r="AC714" s="30" t="s">
        <v>23</v>
      </c>
      <c r="AD714" s="35" t="s">
        <v>22</v>
      </c>
      <c r="AE714" s="31">
        <f>INDEX('Saturation Data'!$I$2:$W$236,MATCH(LEFT($AC$1,2)&amp;$H714&amp;$I714,'Saturation Data'!$B$2:$B$236,0),MATCH(AC686,'Saturation Data'!$I$1:$V$1,0))</f>
        <v>1</v>
      </c>
      <c r="AF714" s="32">
        <f>INDEX('UEC Data'!$I$2:$W$236,MATCH(LEFT($AC$1,2)&amp;$H714&amp;$I714,'UEC Data'!$B$2:$B$236,0),MATCH(AC686,'UEC Data'!$I$1:$V$1,0))</f>
        <v>0.54516396885374208</v>
      </c>
      <c r="AG714" s="33">
        <f t="shared" si="65"/>
        <v>0.54516396885374208</v>
      </c>
      <c r="AH714" s="34">
        <f>AG714*AE687</f>
        <v>0</v>
      </c>
      <c r="AI714" s="21"/>
    </row>
    <row r="715" spans="1:35" outlineLevel="1" x14ac:dyDescent="0.25">
      <c r="A715" s="30" t="s">
        <v>25</v>
      </c>
      <c r="B715" s="35" t="s">
        <v>26</v>
      </c>
      <c r="C715" s="31">
        <f>INDEX('Saturation Data'!$I$2:$W$236,MATCH(LEFT($A$1,2)&amp;$H715&amp;$I715,'Saturation Data'!$B$2:$B$236,0),MATCH(A686,'Saturation Data'!$I$1:$V$1,0))</f>
        <v>0.02</v>
      </c>
      <c r="D715" s="32">
        <f>INDEX('UEC Data'!$I$2:$W$236,MATCH(LEFT($A$1,2)&amp;$H715&amp;$I715,'UEC Data'!$B$2:$B$236,0),MATCH(A686,'UEC Data'!$I$1:$V$1,0))</f>
        <v>9.9832019532612476E-2</v>
      </c>
      <c r="E715" s="33">
        <f t="shared" si="61"/>
        <v>1.9966403906522497E-3</v>
      </c>
      <c r="F715" s="34">
        <f>E715*C687</f>
        <v>6.713006463936474E-3</v>
      </c>
      <c r="G715" s="21"/>
      <c r="H715" s="30" t="s">
        <v>25</v>
      </c>
      <c r="I715" s="35" t="s">
        <v>26</v>
      </c>
      <c r="J715" s="31">
        <f>INDEX('Saturation Data'!$I$2:$W$236,MATCH(LEFT($H$1,2)&amp;$H715&amp;$I715,'Saturation Data'!$B$2:$B$236,0),MATCH(H686,'Saturation Data'!$I$1:$V$1,0))</f>
        <v>0</v>
      </c>
      <c r="K715" s="32">
        <f>INDEX('UEC Data'!$I$2:$W$236,MATCH(LEFT($H$1,2)&amp;$H715&amp;$I715,'UEC Data'!$B$2:$B$236,0),MATCH(H686,'UEC Data'!$I$1:$V$1,0))</f>
        <v>0.19550437158469944</v>
      </c>
      <c r="L715" s="33">
        <f t="shared" si="62"/>
        <v>0</v>
      </c>
      <c r="M715" s="34">
        <f>L715*J687</f>
        <v>0</v>
      </c>
      <c r="N715" s="21"/>
      <c r="O715" s="30" t="s">
        <v>25</v>
      </c>
      <c r="P715" s="35" t="s">
        <v>26</v>
      </c>
      <c r="Q715" s="31">
        <f>INDEX('Saturation Data'!$I$2:$W$236,MATCH(LEFT($O$1,2)&amp;$H715&amp;$I715,'Saturation Data'!$B$2:$B$236,0),MATCH(O686,'Saturation Data'!$I$1:$V$1,0))</f>
        <v>0.02</v>
      </c>
      <c r="R715" s="32">
        <f>INDEX('UEC Data'!$I$2:$W$236,MATCH(LEFT($O$1,2)&amp;$H715&amp;$I715,'UEC Data'!$B$2:$B$236,0),MATCH(O686,'UEC Data'!$I$1:$V$1,0))</f>
        <v>9.9832019532612476E-2</v>
      </c>
      <c r="S715" s="33">
        <f t="shared" si="63"/>
        <v>1.9966403906522497E-3</v>
      </c>
      <c r="T715" s="34">
        <f>S715*Q687</f>
        <v>0</v>
      </c>
      <c r="U715" s="21"/>
      <c r="V715" s="30" t="s">
        <v>25</v>
      </c>
      <c r="W715" s="35" t="s">
        <v>26</v>
      </c>
      <c r="X715" s="31">
        <f>INDEX('Saturation Data'!$I$2:$W$236,MATCH(LEFT($V$1,2)&amp;$H715&amp;$I715,'Saturation Data'!$B$2:$B$236,0),MATCH(V686,'Saturation Data'!$I$1:$V$1,0))</f>
        <v>0.02</v>
      </c>
      <c r="Y715" s="32">
        <f>INDEX('UEC Data'!$I$2:$W$236,MATCH(LEFT($V$1,2)&amp;$H715&amp;$I715,'UEC Data'!$B$2:$B$236,0),MATCH(V686,'UEC Data'!$I$1:$V$1,0))</f>
        <v>9.9832019532612476E-2</v>
      </c>
      <c r="Z715" s="33">
        <f t="shared" si="64"/>
        <v>1.9966403906522497E-3</v>
      </c>
      <c r="AA715" s="34">
        <f>Z715*X687</f>
        <v>4.0808320321701385E-6</v>
      </c>
      <c r="AB715" s="21"/>
      <c r="AC715" s="30" t="s">
        <v>25</v>
      </c>
      <c r="AD715" s="35" t="s">
        <v>26</v>
      </c>
      <c r="AE715" s="31">
        <f>INDEX('Saturation Data'!$I$2:$W$236,MATCH(LEFT($AC$1,2)&amp;$H715&amp;$I715,'Saturation Data'!$B$2:$B$236,0),MATCH(AC686,'Saturation Data'!$I$1:$V$1,0))</f>
        <v>0</v>
      </c>
      <c r="AF715" s="32">
        <f>INDEX('UEC Data'!$I$2:$W$236,MATCH(LEFT($AC$1,2)&amp;$H715&amp;$I715,'UEC Data'!$B$2:$B$236,0),MATCH(AC686,'UEC Data'!$I$1:$V$1,0))</f>
        <v>0.19550437158469935</v>
      </c>
      <c r="AG715" s="33">
        <f t="shared" si="65"/>
        <v>0</v>
      </c>
      <c r="AH715" s="34">
        <f>AG715*AE687</f>
        <v>0</v>
      </c>
      <c r="AI715" s="21"/>
    </row>
    <row r="716" spans="1:35" outlineLevel="1" x14ac:dyDescent="0.25">
      <c r="A716" s="30" t="s">
        <v>25</v>
      </c>
      <c r="B716" s="35" t="s">
        <v>27</v>
      </c>
      <c r="C716" s="31">
        <f>INDEX('Saturation Data'!$I$2:$W$236,MATCH(LEFT($A$1,2)&amp;$H716&amp;$I716,'Saturation Data'!$B$2:$B$236,0),MATCH(A686,'Saturation Data'!$I$1:$V$1,0))</f>
        <v>0.14000000000000001</v>
      </c>
      <c r="D716" s="32">
        <f>INDEX('UEC Data'!$I$2:$W$236,MATCH(LEFT($A$1,2)&amp;$H716&amp;$I716,'UEC Data'!$B$2:$B$236,0),MATCH(A686,'UEC Data'!$I$1:$V$1,0))</f>
        <v>1.5212548411118736</v>
      </c>
      <c r="E716" s="33">
        <f t="shared" si="61"/>
        <v>0.21297567775566231</v>
      </c>
      <c r="F716" s="34">
        <f>E716*C687</f>
        <v>0.71605638558076301</v>
      </c>
      <c r="G716" s="21"/>
      <c r="H716" s="30" t="s">
        <v>25</v>
      </c>
      <c r="I716" s="35" t="s">
        <v>27</v>
      </c>
      <c r="J716" s="31">
        <f>INDEX('Saturation Data'!$I$2:$W$236,MATCH(LEFT($H$1,2)&amp;$H716&amp;$I716,'Saturation Data'!$B$2:$B$236,0),MATCH(H686,'Saturation Data'!$I$1:$V$1,0))</f>
        <v>8.771929824561403E-2</v>
      </c>
      <c r="K716" s="32">
        <f>INDEX('UEC Data'!$I$2:$W$236,MATCH(LEFT($H$1,2)&amp;$H716&amp;$I716,'UEC Data'!$B$2:$B$236,0),MATCH(H686,'UEC Data'!$I$1:$V$1,0))</f>
        <v>2.1627034946236554</v>
      </c>
      <c r="L716" s="33">
        <f t="shared" si="62"/>
        <v>0.18971083286172416</v>
      </c>
      <c r="M716" s="34">
        <f>L716*J687</f>
        <v>9.1371468072799843E-4</v>
      </c>
      <c r="N716" s="21"/>
      <c r="O716" s="30" t="s">
        <v>25</v>
      </c>
      <c r="P716" s="35" t="s">
        <v>27</v>
      </c>
      <c r="Q716" s="31">
        <f>INDEX('Saturation Data'!$I$2:$W$236,MATCH(LEFT($O$1,2)&amp;$H716&amp;$I716,'Saturation Data'!$B$2:$B$236,0),MATCH(O686,'Saturation Data'!$I$1:$V$1,0))</f>
        <v>0.14000000000000001</v>
      </c>
      <c r="R716" s="32">
        <f>INDEX('UEC Data'!$I$2:$W$236,MATCH(LEFT($O$1,2)&amp;$H716&amp;$I716,'UEC Data'!$B$2:$B$236,0),MATCH(O686,'UEC Data'!$I$1:$V$1,0))</f>
        <v>1.5212548411118736</v>
      </c>
      <c r="S716" s="33">
        <f t="shared" si="63"/>
        <v>0.21297567775566231</v>
      </c>
      <c r="T716" s="34">
        <f>S716*Q687</f>
        <v>0</v>
      </c>
      <c r="U716" s="21"/>
      <c r="V716" s="30" t="s">
        <v>25</v>
      </c>
      <c r="W716" s="35" t="s">
        <v>27</v>
      </c>
      <c r="X716" s="31">
        <f>INDEX('Saturation Data'!$I$2:$W$236,MATCH(LEFT($V$1,2)&amp;$H716&amp;$I716,'Saturation Data'!$B$2:$B$236,0),MATCH(V686,'Saturation Data'!$I$1:$V$1,0))</f>
        <v>0.14000000000000001</v>
      </c>
      <c r="Y716" s="32">
        <f>INDEX('UEC Data'!$I$2:$W$236,MATCH(LEFT($V$1,2)&amp;$H716&amp;$I716,'UEC Data'!$B$2:$B$236,0),MATCH(V686,'UEC Data'!$I$1:$V$1,0))</f>
        <v>1.5530051690116677</v>
      </c>
      <c r="Z716" s="33">
        <f t="shared" si="64"/>
        <v>0.21742072366163351</v>
      </c>
      <c r="AA716" s="34">
        <f>Z716*X687</f>
        <v>4.4437519030963925E-4</v>
      </c>
      <c r="AB716" s="21"/>
      <c r="AC716" s="30" t="s">
        <v>25</v>
      </c>
      <c r="AD716" s="35" t="s">
        <v>27</v>
      </c>
      <c r="AE716" s="31">
        <f>INDEX('Saturation Data'!$I$2:$W$236,MATCH(LEFT($AC$1,2)&amp;$H716&amp;$I716,'Saturation Data'!$B$2:$B$236,0),MATCH(AC686,'Saturation Data'!$I$1:$V$1,0))</f>
        <v>8.771929824561403E-2</v>
      </c>
      <c r="AF716" s="32">
        <f>INDEX('UEC Data'!$I$2:$W$236,MATCH(LEFT($AC$1,2)&amp;$H716&amp;$I716,'UEC Data'!$B$2:$B$236,0),MATCH(AC686,'UEC Data'!$I$1:$V$1,0))</f>
        <v>2.4327333333333336</v>
      </c>
      <c r="AG716" s="33">
        <f t="shared" si="65"/>
        <v>0.21339766081871347</v>
      </c>
      <c r="AH716" s="34">
        <f>AG716*AE687</f>
        <v>0</v>
      </c>
      <c r="AI716" s="21"/>
    </row>
    <row r="717" spans="1:35" outlineLevel="1" x14ac:dyDescent="0.25">
      <c r="A717" s="30" t="s">
        <v>25</v>
      </c>
      <c r="B717" s="35" t="s">
        <v>28</v>
      </c>
      <c r="C717" s="31">
        <f>INDEX('Saturation Data'!$I$2:$W$236,MATCH(LEFT($A$1,2)&amp;$H717&amp;$I717,'Saturation Data'!$B$2:$B$236,0),MATCH(A686,'Saturation Data'!$I$1:$V$1,0))</f>
        <v>0.77400000000000002</v>
      </c>
      <c r="D717" s="32">
        <f>INDEX('UEC Data'!$I$2:$W$236,MATCH(LEFT($A$1,2)&amp;$H717&amp;$I717,'UEC Data'!$B$2:$B$236,0),MATCH(A686,'UEC Data'!$I$1:$V$1,0))</f>
        <v>7.2117446808510635E-2</v>
      </c>
      <c r="E717" s="33">
        <f t="shared" si="61"/>
        <v>5.5818903829787235E-2</v>
      </c>
      <c r="F717" s="34">
        <f>E717*C687</f>
        <v>0.18767158271139719</v>
      </c>
      <c r="G717" s="21"/>
      <c r="H717" s="30" t="s">
        <v>25</v>
      </c>
      <c r="I717" s="35" t="s">
        <v>28</v>
      </c>
      <c r="J717" s="31">
        <f>INDEX('Saturation Data'!$I$2:$W$236,MATCH(LEFT($H$1,2)&amp;$H717&amp;$I717,'Saturation Data'!$B$2:$B$236,0),MATCH(H686,'Saturation Data'!$I$1:$V$1,0))</f>
        <v>0</v>
      </c>
      <c r="K717" s="32">
        <f>INDEX('UEC Data'!$I$2:$W$236,MATCH(LEFT($H$1,2)&amp;$H717&amp;$I717,'UEC Data'!$B$2:$B$236,0),MATCH(H686,'UEC Data'!$I$1:$V$1,0))</f>
        <v>0.14122999999999999</v>
      </c>
      <c r="L717" s="33">
        <f t="shared" si="62"/>
        <v>0</v>
      </c>
      <c r="M717" s="34">
        <f>L717*J687</f>
        <v>0</v>
      </c>
      <c r="N717" s="21"/>
      <c r="O717" s="30" t="s">
        <v>25</v>
      </c>
      <c r="P717" s="35" t="s">
        <v>28</v>
      </c>
      <c r="Q717" s="31">
        <f>INDEX('Saturation Data'!$I$2:$W$236,MATCH(LEFT($O$1,2)&amp;$H717&amp;$I717,'Saturation Data'!$B$2:$B$236,0),MATCH(O686,'Saturation Data'!$I$1:$V$1,0))</f>
        <v>0.77400000000000002</v>
      </c>
      <c r="R717" s="32">
        <f>INDEX('UEC Data'!$I$2:$W$236,MATCH(LEFT($O$1,2)&amp;$H717&amp;$I717,'UEC Data'!$B$2:$B$236,0),MATCH(O686,'UEC Data'!$I$1:$V$1,0))</f>
        <v>7.2117446808510635E-2</v>
      </c>
      <c r="S717" s="33">
        <f t="shared" si="63"/>
        <v>5.5818903829787235E-2</v>
      </c>
      <c r="T717" s="34">
        <f>S717*Q687</f>
        <v>0</v>
      </c>
      <c r="U717" s="21"/>
      <c r="V717" s="30" t="s">
        <v>25</v>
      </c>
      <c r="W717" s="35" t="s">
        <v>28</v>
      </c>
      <c r="X717" s="31">
        <f>INDEX('Saturation Data'!$I$2:$W$236,MATCH(LEFT($V$1,2)&amp;$H717&amp;$I717,'Saturation Data'!$B$2:$B$236,0),MATCH(V686,'Saturation Data'!$I$1:$V$1,0))</f>
        <v>0.77400000000000002</v>
      </c>
      <c r="Y717" s="32">
        <f>INDEX('UEC Data'!$I$2:$W$236,MATCH(LEFT($V$1,2)&amp;$H717&amp;$I717,'UEC Data'!$B$2:$B$236,0),MATCH(V686,'UEC Data'!$I$1:$V$1,0))</f>
        <v>7.2117446808510635E-2</v>
      </c>
      <c r="Z717" s="33">
        <f t="shared" si="64"/>
        <v>5.5818903829787235E-2</v>
      </c>
      <c r="AA717" s="34">
        <f>Z717*X687</f>
        <v>1.1408542660744631E-4</v>
      </c>
      <c r="AB717" s="21"/>
      <c r="AC717" s="30" t="s">
        <v>25</v>
      </c>
      <c r="AD717" s="35" t="s">
        <v>28</v>
      </c>
      <c r="AE717" s="31">
        <f>INDEX('Saturation Data'!$I$2:$W$236,MATCH(LEFT($AC$1,2)&amp;$H717&amp;$I717,'Saturation Data'!$B$2:$B$236,0),MATCH(AC686,'Saturation Data'!$I$1:$V$1,0))</f>
        <v>0</v>
      </c>
      <c r="AF717" s="32">
        <f>INDEX('UEC Data'!$I$2:$W$236,MATCH(LEFT($AC$1,2)&amp;$H717&amp;$I717,'UEC Data'!$B$2:$B$236,0),MATCH(AC686,'UEC Data'!$I$1:$V$1,0))</f>
        <v>0.14122999999999999</v>
      </c>
      <c r="AG717" s="33">
        <f t="shared" si="65"/>
        <v>0</v>
      </c>
      <c r="AH717" s="34">
        <f>AG717*AE687</f>
        <v>0</v>
      </c>
      <c r="AI717" s="21"/>
    </row>
    <row r="718" spans="1:35" outlineLevel="1" x14ac:dyDescent="0.25">
      <c r="A718" s="30" t="s">
        <v>25</v>
      </c>
      <c r="B718" s="35" t="s">
        <v>29</v>
      </c>
      <c r="C718" s="31">
        <f>INDEX('Saturation Data'!$I$2:$W$236,MATCH(LEFT($A$1,2)&amp;$H718&amp;$I718,'Saturation Data'!$B$2:$B$236,0),MATCH(A686,'Saturation Data'!$I$1:$V$1,0))</f>
        <v>0.25800000000000001</v>
      </c>
      <c r="D718" s="32">
        <f>INDEX('UEC Data'!$I$2:$W$236,MATCH(LEFT($A$1,2)&amp;$H718&amp;$I718,'UEC Data'!$B$2:$B$236,0),MATCH(A686,'UEC Data'!$I$1:$V$1,0))</f>
        <v>0.20663829787234042</v>
      </c>
      <c r="E718" s="33">
        <f t="shared" si="61"/>
        <v>5.3312680851063832E-2</v>
      </c>
      <c r="F718" s="34">
        <f>E718*C687</f>
        <v>0.17924528264504411</v>
      </c>
      <c r="G718" s="21"/>
      <c r="H718" s="30" t="s">
        <v>25</v>
      </c>
      <c r="I718" s="35" t="s">
        <v>29</v>
      </c>
      <c r="J718" s="31">
        <f>INDEX('Saturation Data'!$I$2:$W$236,MATCH(LEFT($H$1,2)&amp;$H718&amp;$I718,'Saturation Data'!$B$2:$B$236,0),MATCH(H686,'Saturation Data'!$I$1:$V$1,0))</f>
        <v>0</v>
      </c>
      <c r="K718" s="32">
        <f>INDEX('UEC Data'!$I$2:$W$236,MATCH(LEFT($H$1,2)&amp;$H718&amp;$I718,'UEC Data'!$B$2:$B$236,0),MATCH(H686,'UEC Data'!$I$1:$V$1,0))</f>
        <v>0.40466666666666667</v>
      </c>
      <c r="L718" s="33">
        <f t="shared" si="62"/>
        <v>0</v>
      </c>
      <c r="M718" s="34">
        <f>L718*J687</f>
        <v>0</v>
      </c>
      <c r="N718" s="21"/>
      <c r="O718" s="30" t="s">
        <v>25</v>
      </c>
      <c r="P718" s="35" t="s">
        <v>29</v>
      </c>
      <c r="Q718" s="31">
        <f>INDEX('Saturation Data'!$I$2:$W$236,MATCH(LEFT($O$1,2)&amp;$H718&amp;$I718,'Saturation Data'!$B$2:$B$236,0),MATCH(O686,'Saturation Data'!$I$1:$V$1,0))</f>
        <v>0.25800000000000001</v>
      </c>
      <c r="R718" s="32">
        <f>INDEX('UEC Data'!$I$2:$W$236,MATCH(LEFT($O$1,2)&amp;$H718&amp;$I718,'UEC Data'!$B$2:$B$236,0),MATCH(O686,'UEC Data'!$I$1:$V$1,0))</f>
        <v>0.20663829787234042</v>
      </c>
      <c r="S718" s="33">
        <f t="shared" si="63"/>
        <v>5.3312680851063832E-2</v>
      </c>
      <c r="T718" s="34">
        <f>S718*Q687</f>
        <v>0</v>
      </c>
      <c r="U718" s="21"/>
      <c r="V718" s="30" t="s">
        <v>25</v>
      </c>
      <c r="W718" s="35" t="s">
        <v>29</v>
      </c>
      <c r="X718" s="31">
        <f>INDEX('Saturation Data'!$I$2:$W$236,MATCH(LEFT($V$1,2)&amp;$H718&amp;$I718,'Saturation Data'!$B$2:$B$236,0),MATCH(V686,'Saturation Data'!$I$1:$V$1,0))</f>
        <v>0.25800000000000001</v>
      </c>
      <c r="Y718" s="32">
        <f>INDEX('UEC Data'!$I$2:$W$236,MATCH(LEFT($V$1,2)&amp;$H718&amp;$I718,'UEC Data'!$B$2:$B$236,0),MATCH(V686,'UEC Data'!$I$1:$V$1,0))</f>
        <v>0.20663829787234042</v>
      </c>
      <c r="Z718" s="33">
        <f t="shared" si="64"/>
        <v>5.3312680851063832E-2</v>
      </c>
      <c r="AA718" s="34">
        <f>Z718*X687</f>
        <v>1.0896308456767905E-4</v>
      </c>
      <c r="AB718" s="21"/>
      <c r="AC718" s="30" t="s">
        <v>25</v>
      </c>
      <c r="AD718" s="35" t="s">
        <v>29</v>
      </c>
      <c r="AE718" s="31">
        <f>INDEX('Saturation Data'!$I$2:$W$236,MATCH(LEFT($AC$1,2)&amp;$H718&amp;$I718,'Saturation Data'!$B$2:$B$236,0),MATCH(AC686,'Saturation Data'!$I$1:$V$1,0))</f>
        <v>0</v>
      </c>
      <c r="AF718" s="32">
        <f>INDEX('UEC Data'!$I$2:$W$236,MATCH(LEFT($AC$1,2)&amp;$H718&amp;$I718,'UEC Data'!$B$2:$B$236,0),MATCH(AC686,'UEC Data'!$I$1:$V$1,0))</f>
        <v>0.40466666666666667</v>
      </c>
      <c r="AG718" s="33">
        <f t="shared" si="65"/>
        <v>0</v>
      </c>
      <c r="AH718" s="34">
        <f>AG718*AE687</f>
        <v>0</v>
      </c>
      <c r="AI718" s="21"/>
    </row>
    <row r="719" spans="1:35" outlineLevel="1" x14ac:dyDescent="0.25">
      <c r="A719" s="30" t="s">
        <v>25</v>
      </c>
      <c r="B719" s="35" t="s">
        <v>30</v>
      </c>
      <c r="C719" s="31">
        <f>INDEX('Saturation Data'!$I$2:$W$236,MATCH(LEFT($A$1,2)&amp;$H719&amp;$I719,'Saturation Data'!$B$2:$B$236,0),MATCH(A686,'Saturation Data'!$I$1:$V$1,0))</f>
        <v>5.0999999999999997E-2</v>
      </c>
      <c r="D719" s="32">
        <f>INDEX('UEC Data'!$I$2:$W$236,MATCH(LEFT($A$1,2)&amp;$H719&amp;$I719,'UEC Data'!$B$2:$B$236,0),MATCH(A686,'UEC Data'!$I$1:$V$1,0))</f>
        <v>0.16820009573000735</v>
      </c>
      <c r="E719" s="33">
        <f t="shared" si="61"/>
        <v>8.5782048822303746E-3</v>
      </c>
      <c r="F719" s="34">
        <f>E719*C687</f>
        <v>2.8841220027895079E-2</v>
      </c>
      <c r="G719" s="21"/>
      <c r="H719" s="30" t="s">
        <v>25</v>
      </c>
      <c r="I719" s="35" t="s">
        <v>30</v>
      </c>
      <c r="J719" s="31">
        <f>INDEX('Saturation Data'!$I$2:$W$236,MATCH(LEFT($H$1,2)&amp;$H719&amp;$I719,'Saturation Data'!$B$2:$B$236,0),MATCH(H686,'Saturation Data'!$I$1:$V$1,0))</f>
        <v>5.0999999999999997E-2</v>
      </c>
      <c r="K719" s="32">
        <f>INDEX('UEC Data'!$I$2:$W$236,MATCH(LEFT($H$1,2)&amp;$H719&amp;$I719,'UEC Data'!$B$2:$B$236,0),MATCH(H686,'UEC Data'!$I$1:$V$1,0))</f>
        <v>0.32939185413793109</v>
      </c>
      <c r="L719" s="33">
        <f t="shared" si="62"/>
        <v>1.6798984561034486E-2</v>
      </c>
      <c r="M719" s="34">
        <f>L719*J687</f>
        <v>8.0909869948903138E-5</v>
      </c>
      <c r="N719" s="21"/>
      <c r="O719" s="30" t="s">
        <v>25</v>
      </c>
      <c r="P719" s="35" t="s">
        <v>30</v>
      </c>
      <c r="Q719" s="31">
        <f>INDEX('Saturation Data'!$I$2:$W$236,MATCH(LEFT($O$1,2)&amp;$H719&amp;$I719,'Saturation Data'!$B$2:$B$236,0),MATCH(O686,'Saturation Data'!$I$1:$V$1,0))</f>
        <v>5.0999999999999997E-2</v>
      </c>
      <c r="R719" s="32">
        <f>INDEX('UEC Data'!$I$2:$W$236,MATCH(LEFT($O$1,2)&amp;$H719&amp;$I719,'UEC Data'!$B$2:$B$236,0),MATCH(O686,'UEC Data'!$I$1:$V$1,0))</f>
        <v>0.16820009573000735</v>
      </c>
      <c r="S719" s="33">
        <f t="shared" si="63"/>
        <v>8.5782048822303746E-3</v>
      </c>
      <c r="T719" s="34">
        <f>S719*Q687</f>
        <v>0</v>
      </c>
      <c r="U719" s="21"/>
      <c r="V719" s="30" t="s">
        <v>25</v>
      </c>
      <c r="W719" s="35" t="s">
        <v>30</v>
      </c>
      <c r="X719" s="31">
        <f>INDEX('Saturation Data'!$I$2:$W$236,MATCH(LEFT($V$1,2)&amp;$H719&amp;$I719,'Saturation Data'!$B$2:$B$236,0),MATCH(V686,'Saturation Data'!$I$1:$V$1,0))</f>
        <v>5.0999999999999997E-2</v>
      </c>
      <c r="Y719" s="32">
        <f>INDEX('UEC Data'!$I$2:$W$236,MATCH(LEFT($V$1,2)&amp;$H719&amp;$I719,'UEC Data'!$B$2:$B$236,0),MATCH(V686,'UEC Data'!$I$1:$V$1,0))</f>
        <v>0.16820009573000735</v>
      </c>
      <c r="Z719" s="33">
        <f t="shared" si="64"/>
        <v>8.5782048822303746E-3</v>
      </c>
      <c r="AA719" s="34">
        <f>Z719*X687</f>
        <v>1.7532557903673567E-5</v>
      </c>
      <c r="AB719" s="21"/>
      <c r="AC719" s="30" t="s">
        <v>25</v>
      </c>
      <c r="AD719" s="35" t="s">
        <v>30</v>
      </c>
      <c r="AE719" s="31">
        <f>INDEX('Saturation Data'!$I$2:$W$236,MATCH(LEFT($AC$1,2)&amp;$H719&amp;$I719,'Saturation Data'!$B$2:$B$236,0),MATCH(AC686,'Saturation Data'!$I$1:$V$1,0))</f>
        <v>5.0999999999999997E-2</v>
      </c>
      <c r="AF719" s="32">
        <f>INDEX('UEC Data'!$I$2:$W$236,MATCH(LEFT($AC$1,2)&amp;$H719&amp;$I719,'UEC Data'!$B$2:$B$236,0),MATCH(AC686,'UEC Data'!$I$1:$V$1,0))</f>
        <v>0.24853</v>
      </c>
      <c r="AG719" s="33">
        <f t="shared" si="65"/>
        <v>1.2675029999999999E-2</v>
      </c>
      <c r="AH719" s="34">
        <f>AG719*AE687</f>
        <v>0</v>
      </c>
      <c r="AI719" s="21"/>
    </row>
    <row r="720" spans="1:35" outlineLevel="1" x14ac:dyDescent="0.25">
      <c r="A720" s="30" t="s">
        <v>25</v>
      </c>
      <c r="B720" s="35" t="s">
        <v>31</v>
      </c>
      <c r="C720" s="31">
        <f>INDEX('Saturation Data'!$I$2:$W$236,MATCH(LEFT($A$1,2)&amp;$H720&amp;$I720,'Saturation Data'!$B$2:$B$236,0),MATCH(A686,'Saturation Data'!$I$1:$V$1,0))</f>
        <v>5.0999999999999997E-2</v>
      </c>
      <c r="D720" s="32">
        <f>INDEX('UEC Data'!$I$2:$W$236,MATCH(LEFT($A$1,2)&amp;$H720&amp;$I720,'UEC Data'!$B$2:$B$236,0),MATCH(A686,'UEC Data'!$I$1:$V$1,0))</f>
        <v>2.4794237882824444</v>
      </c>
      <c r="E720" s="33">
        <f t="shared" si="61"/>
        <v>0.12645061320240467</v>
      </c>
      <c r="F720" s="34">
        <f>E720*C687</f>
        <v>0.42514605422720708</v>
      </c>
      <c r="G720" s="21"/>
      <c r="H720" s="30" t="s">
        <v>25</v>
      </c>
      <c r="I720" s="35" t="s">
        <v>31</v>
      </c>
      <c r="J720" s="31">
        <f>INDEX('Saturation Data'!$I$2:$W$236,MATCH(LEFT($H$1,2)&amp;$H720&amp;$I720,'Saturation Data'!$B$2:$B$236,0),MATCH(H686,'Saturation Data'!$I$1:$V$1,0))</f>
        <v>5.0999999999999997E-2</v>
      </c>
      <c r="K720" s="32">
        <f>INDEX('UEC Data'!$I$2:$W$236,MATCH(LEFT($H$1,2)&amp;$H720&amp;$I720,'UEC Data'!$B$2:$B$236,0),MATCH(H686,'UEC Data'!$I$1:$V$1,0))</f>
        <v>3.4355223481507924</v>
      </c>
      <c r="L720" s="33">
        <f t="shared" si="62"/>
        <v>0.1752116397556904</v>
      </c>
      <c r="M720" s="34">
        <f>L720*J687</f>
        <v>8.4388142239556849E-4</v>
      </c>
      <c r="N720" s="21"/>
      <c r="O720" s="30" t="s">
        <v>25</v>
      </c>
      <c r="P720" s="35" t="s">
        <v>31</v>
      </c>
      <c r="Q720" s="31">
        <f>INDEX('Saturation Data'!$I$2:$W$236,MATCH(LEFT($O$1,2)&amp;$H720&amp;$I720,'Saturation Data'!$B$2:$B$236,0),MATCH(O686,'Saturation Data'!$I$1:$V$1,0))</f>
        <v>5.0999999999999997E-2</v>
      </c>
      <c r="R720" s="32">
        <f>INDEX('UEC Data'!$I$2:$W$236,MATCH(LEFT($O$1,2)&amp;$H720&amp;$I720,'UEC Data'!$B$2:$B$236,0),MATCH(O686,'UEC Data'!$I$1:$V$1,0))</f>
        <v>2.4794237882824444</v>
      </c>
      <c r="S720" s="33">
        <f t="shared" si="63"/>
        <v>0.12645061320240467</v>
      </c>
      <c r="T720" s="34">
        <f>S720*Q687</f>
        <v>0</v>
      </c>
      <c r="U720" s="21"/>
      <c r="V720" s="30" t="s">
        <v>25</v>
      </c>
      <c r="W720" s="35" t="s">
        <v>31</v>
      </c>
      <c r="X720" s="31">
        <f>INDEX('Saturation Data'!$I$2:$W$236,MATCH(LEFT($V$1,2)&amp;$H720&amp;$I720,'Saturation Data'!$B$2:$B$236,0),MATCH(V686,'Saturation Data'!$I$1:$V$1,0))</f>
        <v>5.0999999999999997E-2</v>
      </c>
      <c r="Y720" s="32">
        <f>INDEX('UEC Data'!$I$2:$W$236,MATCH(LEFT($V$1,2)&amp;$H720&amp;$I720,'UEC Data'!$B$2:$B$236,0),MATCH(V686,'UEC Data'!$I$1:$V$1,0))</f>
        <v>2.5320530668073076</v>
      </c>
      <c r="Z720" s="33">
        <f t="shared" si="64"/>
        <v>0.12913470640717267</v>
      </c>
      <c r="AA720" s="34">
        <f>Z720*X687</f>
        <v>2.6393187718652087E-4</v>
      </c>
      <c r="AB720" s="21"/>
      <c r="AC720" s="30" t="s">
        <v>25</v>
      </c>
      <c r="AD720" s="35" t="s">
        <v>31</v>
      </c>
      <c r="AE720" s="31">
        <f>INDEX('Saturation Data'!$I$2:$W$236,MATCH(LEFT($AC$1,2)&amp;$H720&amp;$I720,'Saturation Data'!$B$2:$B$236,0),MATCH(AC686,'Saturation Data'!$I$1:$V$1,0))</f>
        <v>5.0999999999999997E-2</v>
      </c>
      <c r="AF720" s="32">
        <f>INDEX('UEC Data'!$I$2:$W$236,MATCH(LEFT($AC$1,2)&amp;$H720&amp;$I720,'UEC Data'!$B$2:$B$236,0),MATCH(AC686,'UEC Data'!$I$1:$V$1,0))</f>
        <v>4.4913502430432661</v>
      </c>
      <c r="AG720" s="33">
        <f t="shared" si="65"/>
        <v>0.22905886239520656</v>
      </c>
      <c r="AH720" s="34">
        <f>AG720*AE687</f>
        <v>0</v>
      </c>
      <c r="AI720" s="21"/>
    </row>
    <row r="721" spans="1:35" outlineLevel="1" x14ac:dyDescent="0.25">
      <c r="A721" s="30" t="s">
        <v>32</v>
      </c>
      <c r="B721" s="35" t="s">
        <v>33</v>
      </c>
      <c r="C721" s="31">
        <f>INDEX('Saturation Data'!$I$2:$W$236,MATCH(LEFT($A$1,2)&amp;$H721&amp;$I721,'Saturation Data'!$B$2:$B$236,0),MATCH(A686,'Saturation Data'!$I$1:$V$1,0))</f>
        <v>1.5009E-2</v>
      </c>
      <c r="D721" s="32">
        <f>INDEX('UEC Data'!$I$2:$W$236,MATCH(LEFT($A$1,2)&amp;$H721&amp;$I721,'UEC Data'!$B$2:$B$236,0),MATCH(A686,'UEC Data'!$I$1:$V$1,0))</f>
        <v>1.4048274375791425</v>
      </c>
      <c r="E721" s="33">
        <f t="shared" si="61"/>
        <v>2.108505501062535E-2</v>
      </c>
      <c r="F721" s="34">
        <f>E721*C687</f>
        <v>7.0891138555273528E-2</v>
      </c>
      <c r="G721" s="21"/>
      <c r="H721" s="30" t="s">
        <v>32</v>
      </c>
      <c r="I721" s="35" t="s">
        <v>33</v>
      </c>
      <c r="J721" s="31">
        <f>INDEX('Saturation Data'!$I$2:$W$236,MATCH(LEFT($H$1,2)&amp;$H721&amp;$I721,'Saturation Data'!$B$2:$B$236,0),MATCH(H686,'Saturation Data'!$I$1:$V$1,0))</f>
        <v>3.6464000000000003E-2</v>
      </c>
      <c r="K721" s="32">
        <f>INDEX('UEC Data'!$I$2:$W$236,MATCH(LEFT($H$1,2)&amp;$H721&amp;$I721,'UEC Data'!$B$2:$B$236,0),MATCH(H686,'UEC Data'!$I$1:$V$1,0))</f>
        <v>0.48908807086088674</v>
      </c>
      <c r="L721" s="33">
        <f t="shared" si="62"/>
        <v>1.7834107415871374E-2</v>
      </c>
      <c r="M721" s="34">
        <f>L721*J687</f>
        <v>8.589538888081842E-5</v>
      </c>
      <c r="N721" s="21"/>
      <c r="O721" s="30" t="s">
        <v>32</v>
      </c>
      <c r="P721" s="35" t="s">
        <v>33</v>
      </c>
      <c r="Q721" s="31">
        <f>INDEX('Saturation Data'!$I$2:$W$236,MATCH(LEFT($O$1,2)&amp;$H721&amp;$I721,'Saturation Data'!$B$2:$B$236,0),MATCH(O686,'Saturation Data'!$I$1:$V$1,0))</f>
        <v>1.5009E-2</v>
      </c>
      <c r="R721" s="32">
        <f>INDEX('UEC Data'!$I$2:$W$236,MATCH(LEFT($O$1,2)&amp;$H721&amp;$I721,'UEC Data'!$B$2:$B$236,0),MATCH(O686,'UEC Data'!$I$1:$V$1,0))</f>
        <v>1.4048274375791425</v>
      </c>
      <c r="S721" s="33">
        <f t="shared" si="63"/>
        <v>2.108505501062535E-2</v>
      </c>
      <c r="T721" s="34">
        <f>S721*Q687</f>
        <v>0</v>
      </c>
      <c r="U721" s="21"/>
      <c r="V721" s="30" t="s">
        <v>32</v>
      </c>
      <c r="W721" s="35" t="s">
        <v>33</v>
      </c>
      <c r="X721" s="31">
        <f>INDEX('Saturation Data'!$I$2:$W$236,MATCH(LEFT($V$1,2)&amp;$H721&amp;$I721,'Saturation Data'!$B$2:$B$236,0),MATCH(V686,'Saturation Data'!$I$1:$V$1,0))</f>
        <v>1.5009E-2</v>
      </c>
      <c r="Y721" s="32">
        <f>INDEX('UEC Data'!$I$2:$W$236,MATCH(LEFT($V$1,2)&amp;$H721&amp;$I721,'UEC Data'!$B$2:$B$236,0),MATCH(V686,'UEC Data'!$I$1:$V$1,0))</f>
        <v>1.4048274375791425</v>
      </c>
      <c r="Z721" s="33">
        <f t="shared" si="64"/>
        <v>2.108505501062535E-2</v>
      </c>
      <c r="AA721" s="34">
        <f>Z721*X687</f>
        <v>4.3094674579492463E-5</v>
      </c>
      <c r="AB721" s="21"/>
      <c r="AC721" s="30" t="s">
        <v>32</v>
      </c>
      <c r="AD721" s="35" t="s">
        <v>33</v>
      </c>
      <c r="AE721" s="31">
        <f>INDEX('Saturation Data'!$I$2:$W$236,MATCH(LEFT($AC$1,2)&amp;$H721&amp;$I721,'Saturation Data'!$B$2:$B$236,0),MATCH(AC686,'Saturation Data'!$I$1:$V$1,0))</f>
        <v>3.6464000000000003E-2</v>
      </c>
      <c r="AF721" s="32">
        <f>INDEX('UEC Data'!$I$2:$W$236,MATCH(LEFT($AC$1,2)&amp;$H721&amp;$I721,'UEC Data'!$B$2:$B$236,0),MATCH(AC686,'UEC Data'!$I$1:$V$1,0))</f>
        <v>0.61203300372664005</v>
      </c>
      <c r="AG721" s="33">
        <f t="shared" si="65"/>
        <v>2.2317171447888206E-2</v>
      </c>
      <c r="AH721" s="34">
        <f>AG721*AE687</f>
        <v>0</v>
      </c>
      <c r="AI721" s="21"/>
    </row>
    <row r="722" spans="1:35" outlineLevel="1" x14ac:dyDescent="0.25">
      <c r="A722" s="30" t="s">
        <v>32</v>
      </c>
      <c r="B722" s="35" t="s">
        <v>34</v>
      </c>
      <c r="C722" s="31">
        <f>INDEX('Saturation Data'!$I$2:$W$236,MATCH(LEFT($A$1,2)&amp;$H722&amp;$I722,'Saturation Data'!$B$2:$B$236,0),MATCH(A686,'Saturation Data'!$I$1:$V$1,0))</f>
        <v>1.5009E-2</v>
      </c>
      <c r="D722" s="32">
        <f>INDEX('UEC Data'!$I$2:$W$236,MATCH(LEFT($A$1,2)&amp;$H722&amp;$I722,'UEC Data'!$B$2:$B$236,0),MATCH(A686,'UEC Data'!$I$1:$V$1,0))</f>
        <v>1.0270980754289329</v>
      </c>
      <c r="E722" s="33">
        <f t="shared" si="61"/>
        <v>1.5415715014112855E-2</v>
      </c>
      <c r="F722" s="34">
        <f>E722*C687</f>
        <v>5.1829961479511126E-2</v>
      </c>
      <c r="G722" s="21"/>
      <c r="H722" s="30" t="s">
        <v>32</v>
      </c>
      <c r="I722" s="35" t="s">
        <v>34</v>
      </c>
      <c r="J722" s="31">
        <f>INDEX('Saturation Data'!$I$2:$W$236,MATCH(LEFT($H$1,2)&amp;$H722&amp;$I722,'Saturation Data'!$B$2:$B$236,0),MATCH(H686,'Saturation Data'!$I$1:$V$1,0))</f>
        <v>3.6464000000000003E-2</v>
      </c>
      <c r="K722" s="32">
        <f>INDEX('UEC Data'!$I$2:$W$236,MATCH(LEFT($H$1,2)&amp;$H722&amp;$I722,'UEC Data'!$B$2:$B$236,0),MATCH(H686,'UEC Data'!$I$1:$V$1,0))</f>
        <v>0.35758229292711002</v>
      </c>
      <c r="L722" s="33">
        <f t="shared" si="62"/>
        <v>1.3038880729294142E-2</v>
      </c>
      <c r="M722" s="34">
        <f>L722*J687</f>
        <v>6.2799875805200612E-5</v>
      </c>
      <c r="N722" s="21"/>
      <c r="O722" s="30" t="s">
        <v>32</v>
      </c>
      <c r="P722" s="35" t="s">
        <v>34</v>
      </c>
      <c r="Q722" s="31">
        <f>INDEX('Saturation Data'!$I$2:$W$236,MATCH(LEFT($O$1,2)&amp;$H722&amp;$I722,'Saturation Data'!$B$2:$B$236,0),MATCH(O686,'Saturation Data'!$I$1:$V$1,0))</f>
        <v>1.5009E-2</v>
      </c>
      <c r="R722" s="32">
        <f>INDEX('UEC Data'!$I$2:$W$236,MATCH(LEFT($O$1,2)&amp;$H722&amp;$I722,'UEC Data'!$B$2:$B$236,0),MATCH(O686,'UEC Data'!$I$1:$V$1,0))</f>
        <v>1.0270980754289329</v>
      </c>
      <c r="S722" s="33">
        <f t="shared" si="63"/>
        <v>1.5415715014112855E-2</v>
      </c>
      <c r="T722" s="34">
        <f>S722*Q687</f>
        <v>0</v>
      </c>
      <c r="U722" s="21"/>
      <c r="V722" s="30" t="s">
        <v>32</v>
      </c>
      <c r="W722" s="35" t="s">
        <v>34</v>
      </c>
      <c r="X722" s="31">
        <f>INDEX('Saturation Data'!$I$2:$W$236,MATCH(LEFT($V$1,2)&amp;$H722&amp;$I722,'Saturation Data'!$B$2:$B$236,0),MATCH(V686,'Saturation Data'!$I$1:$V$1,0))</f>
        <v>1.5009E-2</v>
      </c>
      <c r="Y722" s="32">
        <f>INDEX('UEC Data'!$I$2:$W$236,MATCH(LEFT($V$1,2)&amp;$H722&amp;$I722,'UEC Data'!$B$2:$B$236,0),MATCH(V686,'UEC Data'!$I$1:$V$1,0))</f>
        <v>1.0270980754289329</v>
      </c>
      <c r="Z722" s="33">
        <f t="shared" si="64"/>
        <v>1.5415715014112855E-2</v>
      </c>
      <c r="AA722" s="34">
        <f>Z722*X687</f>
        <v>3.15073980887701E-5</v>
      </c>
      <c r="AB722" s="21"/>
      <c r="AC722" s="30" t="s">
        <v>32</v>
      </c>
      <c r="AD722" s="35" t="s">
        <v>34</v>
      </c>
      <c r="AE722" s="31">
        <f>INDEX('Saturation Data'!$I$2:$W$236,MATCH(LEFT($AC$1,2)&amp;$H722&amp;$I722,'Saturation Data'!$B$2:$B$236,0),MATCH(AC686,'Saturation Data'!$I$1:$V$1,0))</f>
        <v>3.6464000000000003E-2</v>
      </c>
      <c r="AF722" s="32">
        <f>INDEX('UEC Data'!$I$2:$W$236,MATCH(LEFT($AC$1,2)&amp;$H722&amp;$I722,'UEC Data'!$B$2:$B$236,0),MATCH(AC686,'UEC Data'!$I$1:$V$1,0))</f>
        <v>0.375</v>
      </c>
      <c r="AG722" s="33">
        <f t="shared" si="65"/>
        <v>1.3674000000000002E-2</v>
      </c>
      <c r="AH722" s="34">
        <f>AG722*AE687</f>
        <v>0</v>
      </c>
      <c r="AI722" s="21"/>
    </row>
    <row r="723" spans="1:35" outlineLevel="1" x14ac:dyDescent="0.25">
      <c r="A723" s="30" t="s">
        <v>32</v>
      </c>
      <c r="B723" s="35" t="s">
        <v>35</v>
      </c>
      <c r="C723" s="31">
        <f>INDEX('Saturation Data'!$I$2:$W$236,MATCH(LEFT($A$1,2)&amp;$H723&amp;$I723,'Saturation Data'!$B$2:$B$236,0),MATCH(A686,'Saturation Data'!$I$1:$V$1,0))</f>
        <v>1.5009E-2</v>
      </c>
      <c r="D723" s="32">
        <f>INDEX('UEC Data'!$I$2:$W$236,MATCH(LEFT($A$1,2)&amp;$H723&amp;$I723,'UEC Data'!$B$2:$B$236,0),MATCH(A686,'UEC Data'!$I$1:$V$1,0))</f>
        <v>1.0498404255319149</v>
      </c>
      <c r="E723" s="33">
        <f t="shared" si="61"/>
        <v>1.575705494680851E-2</v>
      </c>
      <c r="F723" s="34">
        <f>E723*C687</f>
        <v>5.2977597871779553E-2</v>
      </c>
      <c r="G723" s="21"/>
      <c r="H723" s="30" t="s">
        <v>32</v>
      </c>
      <c r="I723" s="35" t="s">
        <v>35</v>
      </c>
      <c r="J723" s="31">
        <f>INDEX('Saturation Data'!$I$2:$W$236,MATCH(LEFT($H$1,2)&amp;$H723&amp;$I723,'Saturation Data'!$B$2:$B$236,0),MATCH(H686,'Saturation Data'!$I$1:$V$1,0))</f>
        <v>3.6464000000000003E-2</v>
      </c>
      <c r="K723" s="32">
        <f>INDEX('UEC Data'!$I$2:$W$236,MATCH(LEFT($H$1,2)&amp;$H723&amp;$I723,'UEC Data'!$B$2:$B$236,0),MATCH(H686,'UEC Data'!$I$1:$V$1,0))</f>
        <v>0.36549999999999999</v>
      </c>
      <c r="L723" s="33">
        <f t="shared" si="62"/>
        <v>1.3327592000000001E-2</v>
      </c>
      <c r="M723" s="34">
        <f>L723*J687</f>
        <v>6.4190411720078271E-5</v>
      </c>
      <c r="N723" s="21"/>
      <c r="O723" s="30" t="s">
        <v>32</v>
      </c>
      <c r="P723" s="35" t="s">
        <v>35</v>
      </c>
      <c r="Q723" s="31">
        <f>INDEX('Saturation Data'!$I$2:$W$236,MATCH(LEFT($O$1,2)&amp;$H723&amp;$I723,'Saturation Data'!$B$2:$B$236,0),MATCH(O686,'Saturation Data'!$I$1:$V$1,0))</f>
        <v>1.5009E-2</v>
      </c>
      <c r="R723" s="32">
        <f>INDEX('UEC Data'!$I$2:$W$236,MATCH(LEFT($O$1,2)&amp;$H723&amp;$I723,'UEC Data'!$B$2:$B$236,0),MATCH(O686,'UEC Data'!$I$1:$V$1,0))</f>
        <v>1.0498404255319149</v>
      </c>
      <c r="S723" s="33">
        <f t="shared" si="63"/>
        <v>1.575705494680851E-2</v>
      </c>
      <c r="T723" s="34">
        <f>S723*Q687</f>
        <v>0</v>
      </c>
      <c r="U723" s="21"/>
      <c r="V723" s="30" t="s">
        <v>32</v>
      </c>
      <c r="W723" s="35" t="s">
        <v>35</v>
      </c>
      <c r="X723" s="31">
        <f>INDEX('Saturation Data'!$I$2:$W$236,MATCH(LEFT($V$1,2)&amp;$H723&amp;$I723,'Saturation Data'!$B$2:$B$236,0),MATCH(V686,'Saturation Data'!$I$1:$V$1,0))</f>
        <v>1.5009E-2</v>
      </c>
      <c r="Y723" s="32">
        <f>INDEX('UEC Data'!$I$2:$W$236,MATCH(LEFT($V$1,2)&amp;$H723&amp;$I723,'UEC Data'!$B$2:$B$236,0),MATCH(V686,'UEC Data'!$I$1:$V$1,0))</f>
        <v>1.0498404255319149</v>
      </c>
      <c r="Z723" s="33">
        <f t="shared" si="64"/>
        <v>1.575705494680851E-2</v>
      </c>
      <c r="AA723" s="34">
        <f>Z723*X687</f>
        <v>3.2205045465696191E-5</v>
      </c>
      <c r="AB723" s="21"/>
      <c r="AC723" s="30" t="s">
        <v>32</v>
      </c>
      <c r="AD723" s="35" t="s">
        <v>35</v>
      </c>
      <c r="AE723" s="31">
        <f>INDEX('Saturation Data'!$I$2:$W$236,MATCH(LEFT($AC$1,2)&amp;$H723&amp;$I723,'Saturation Data'!$B$2:$B$236,0),MATCH(AC686,'Saturation Data'!$I$1:$V$1,0))</f>
        <v>3.6464000000000003E-2</v>
      </c>
      <c r="AF723" s="32">
        <f>INDEX('UEC Data'!$I$2:$W$236,MATCH(LEFT($AC$1,2)&amp;$H723&amp;$I723,'UEC Data'!$B$2:$B$236,0),MATCH(AC686,'UEC Data'!$I$1:$V$1,0))</f>
        <v>0.36549999999999999</v>
      </c>
      <c r="AG723" s="33">
        <f t="shared" si="65"/>
        <v>1.3327592000000001E-2</v>
      </c>
      <c r="AH723" s="34">
        <f>AG723*AE687</f>
        <v>0</v>
      </c>
      <c r="AI723" s="21"/>
    </row>
    <row r="724" spans="1:35" outlineLevel="1" x14ac:dyDescent="0.25">
      <c r="A724" s="30" t="s">
        <v>32</v>
      </c>
      <c r="B724" s="35" t="s">
        <v>36</v>
      </c>
      <c r="C724" s="31">
        <f>INDEX('Saturation Data'!$I$2:$W$236,MATCH(LEFT($A$1,2)&amp;$H724&amp;$I724,'Saturation Data'!$B$2:$B$236,0),MATCH(A686,'Saturation Data'!$I$1:$V$1,0))</f>
        <v>1.5009E-2</v>
      </c>
      <c r="D724" s="32">
        <f>INDEX('UEC Data'!$I$2:$W$236,MATCH(LEFT($A$1,2)&amp;$H724&amp;$I724,'UEC Data'!$B$2:$B$236,0),MATCH(A686,'UEC Data'!$I$1:$V$1,0))</f>
        <v>9.5702922439114504E-2</v>
      </c>
      <c r="E724" s="33">
        <f t="shared" si="61"/>
        <v>1.4364051628886695E-3</v>
      </c>
      <c r="F724" s="34">
        <f>E724*C687</f>
        <v>4.8294110388868673E-3</v>
      </c>
      <c r="G724" s="21"/>
      <c r="H724" s="30" t="s">
        <v>32</v>
      </c>
      <c r="I724" s="35" t="s">
        <v>36</v>
      </c>
      <c r="J724" s="31">
        <f>INDEX('Saturation Data'!$I$2:$W$236,MATCH(LEFT($H$1,2)&amp;$H724&amp;$I724,'Saturation Data'!$B$2:$B$236,0),MATCH(H686,'Saturation Data'!$I$1:$V$1,0))</f>
        <v>3.6464000000000003E-2</v>
      </c>
      <c r="K724" s="32">
        <f>INDEX('UEC Data'!$I$2:$W$236,MATCH(LEFT($H$1,2)&amp;$H724&amp;$I724,'UEC Data'!$B$2:$B$236,0),MATCH(H686,'UEC Data'!$I$1:$V$1,0))</f>
        <v>3.3318795219543569E-2</v>
      </c>
      <c r="L724" s="33">
        <f t="shared" si="62"/>
        <v>1.2149365488854369E-3</v>
      </c>
      <c r="M724" s="34">
        <f>L724*J687</f>
        <v>5.8515654806004855E-6</v>
      </c>
      <c r="N724" s="21"/>
      <c r="O724" s="30" t="s">
        <v>32</v>
      </c>
      <c r="P724" s="35" t="s">
        <v>36</v>
      </c>
      <c r="Q724" s="31">
        <f>INDEX('Saturation Data'!$I$2:$W$236,MATCH(LEFT($O$1,2)&amp;$H724&amp;$I724,'Saturation Data'!$B$2:$B$236,0),MATCH(O686,'Saturation Data'!$I$1:$V$1,0))</f>
        <v>1.5009E-2</v>
      </c>
      <c r="R724" s="32">
        <f>INDEX('UEC Data'!$I$2:$W$236,MATCH(LEFT($O$1,2)&amp;$H724&amp;$I724,'UEC Data'!$B$2:$B$236,0),MATCH(O686,'UEC Data'!$I$1:$V$1,0))</f>
        <v>9.5702922439114504E-2</v>
      </c>
      <c r="S724" s="33">
        <f t="shared" si="63"/>
        <v>1.4364051628886695E-3</v>
      </c>
      <c r="T724" s="34">
        <f>S724*Q687</f>
        <v>0</v>
      </c>
      <c r="U724" s="21"/>
      <c r="V724" s="30" t="s">
        <v>32</v>
      </c>
      <c r="W724" s="35" t="s">
        <v>36</v>
      </c>
      <c r="X724" s="31">
        <f>INDEX('Saturation Data'!$I$2:$W$236,MATCH(LEFT($V$1,2)&amp;$H724&amp;$I724,'Saturation Data'!$B$2:$B$236,0),MATCH(V686,'Saturation Data'!$I$1:$V$1,0))</f>
        <v>1.5009E-2</v>
      </c>
      <c r="Y724" s="32">
        <f>INDEX('UEC Data'!$I$2:$W$236,MATCH(LEFT($V$1,2)&amp;$H724&amp;$I724,'UEC Data'!$B$2:$B$236,0),MATCH(V686,'UEC Data'!$I$1:$V$1,0))</f>
        <v>9.5702922439114504E-2</v>
      </c>
      <c r="Z724" s="33">
        <f t="shared" si="64"/>
        <v>1.4364051628886695E-3</v>
      </c>
      <c r="AA724" s="34">
        <f>Z724*X687</f>
        <v>2.9357956632219467E-6</v>
      </c>
      <c r="AB724" s="21"/>
      <c r="AC724" s="30" t="s">
        <v>32</v>
      </c>
      <c r="AD724" s="35" t="s">
        <v>36</v>
      </c>
      <c r="AE724" s="31">
        <f>INDEX('Saturation Data'!$I$2:$W$236,MATCH(LEFT($AC$1,2)&amp;$H724&amp;$I724,'Saturation Data'!$B$2:$B$236,0),MATCH(AC686,'Saturation Data'!$I$1:$V$1,0))</f>
        <v>3.6464000000000003E-2</v>
      </c>
      <c r="AF724" s="32">
        <f>INDEX('UEC Data'!$I$2:$W$236,MATCH(LEFT($AC$1,2)&amp;$H724&amp;$I724,'UEC Data'!$B$2:$B$236,0),MATCH(AC686,'UEC Data'!$I$1:$V$1,0))</f>
        <v>9.7137775908072002E-2</v>
      </c>
      <c r="AG724" s="33">
        <f t="shared" si="65"/>
        <v>3.5420318607119377E-3</v>
      </c>
      <c r="AH724" s="34">
        <f>AG724*AE687</f>
        <v>0</v>
      </c>
      <c r="AI724" s="21"/>
    </row>
    <row r="725" spans="1:35" outlineLevel="1" x14ac:dyDescent="0.25">
      <c r="A725" s="30" t="s">
        <v>32</v>
      </c>
      <c r="B725" s="35" t="s">
        <v>37</v>
      </c>
      <c r="C725" s="31">
        <f>INDEX('Saturation Data'!$I$2:$W$236,MATCH(LEFT($A$1,2)&amp;$H725&amp;$I725,'Saturation Data'!$B$2:$B$236,0),MATCH(A686,'Saturation Data'!$I$1:$V$1,0))</f>
        <v>1.5009E-2</v>
      </c>
      <c r="D725" s="32">
        <f>INDEX('UEC Data'!$I$2:$W$236,MATCH(LEFT($A$1,2)&amp;$H725&amp;$I725,'UEC Data'!$B$2:$B$236,0),MATCH(A686,'UEC Data'!$I$1:$V$1,0))</f>
        <v>1.1700859454158212</v>
      </c>
      <c r="E725" s="33">
        <f t="shared" si="61"/>
        <v>1.7561819954746059E-2</v>
      </c>
      <c r="F725" s="34">
        <f>E725*C687</f>
        <v>5.9045490327973606E-2</v>
      </c>
      <c r="G725" s="21"/>
      <c r="H725" s="30" t="s">
        <v>32</v>
      </c>
      <c r="I725" s="35" t="s">
        <v>37</v>
      </c>
      <c r="J725" s="31">
        <f>INDEX('Saturation Data'!$I$2:$W$236,MATCH(LEFT($H$1,2)&amp;$H725&amp;$I725,'Saturation Data'!$B$2:$B$236,0),MATCH(H686,'Saturation Data'!$I$1:$V$1,0))</f>
        <v>3.6464000000000003E-2</v>
      </c>
      <c r="K725" s="32">
        <f>INDEX('UEC Data'!$I$2:$W$236,MATCH(LEFT($H$1,2)&amp;$H725&amp;$I725,'UEC Data'!$B$2:$B$236,0),MATCH(H686,'UEC Data'!$I$1:$V$1,0))</f>
        <v>0.40736325507069332</v>
      </c>
      <c r="L725" s="33">
        <f t="shared" si="62"/>
        <v>1.4854093732897762E-2</v>
      </c>
      <c r="M725" s="34">
        <f>L725*J687</f>
        <v>7.154258567064039E-5</v>
      </c>
      <c r="N725" s="21"/>
      <c r="O725" s="30" t="s">
        <v>32</v>
      </c>
      <c r="P725" s="35" t="s">
        <v>37</v>
      </c>
      <c r="Q725" s="31">
        <f>INDEX('Saturation Data'!$I$2:$W$236,MATCH(LEFT($O$1,2)&amp;$H725&amp;$I725,'Saturation Data'!$B$2:$B$236,0),MATCH(O686,'Saturation Data'!$I$1:$V$1,0))</f>
        <v>1.5009E-2</v>
      </c>
      <c r="R725" s="32">
        <f>INDEX('UEC Data'!$I$2:$W$236,MATCH(LEFT($O$1,2)&amp;$H725&amp;$I725,'UEC Data'!$B$2:$B$236,0),MATCH(O686,'UEC Data'!$I$1:$V$1,0))</f>
        <v>1.1700859454158212</v>
      </c>
      <c r="S725" s="33">
        <f t="shared" si="63"/>
        <v>1.7561819954746059E-2</v>
      </c>
      <c r="T725" s="34">
        <f>S725*Q687</f>
        <v>0</v>
      </c>
      <c r="U725" s="21"/>
      <c r="V725" s="30" t="s">
        <v>32</v>
      </c>
      <c r="W725" s="35" t="s">
        <v>37</v>
      </c>
      <c r="X725" s="31">
        <f>INDEX('Saturation Data'!$I$2:$W$236,MATCH(LEFT($V$1,2)&amp;$H725&amp;$I725,'Saturation Data'!$B$2:$B$236,0),MATCH(V686,'Saturation Data'!$I$1:$V$1,0))</f>
        <v>1.5009E-2</v>
      </c>
      <c r="Y725" s="32">
        <f>INDEX('UEC Data'!$I$2:$W$236,MATCH(LEFT($V$1,2)&amp;$H725&amp;$I725,'UEC Data'!$B$2:$B$236,0),MATCH(V686,'UEC Data'!$I$1:$V$1,0))</f>
        <v>1.1700859454158212</v>
      </c>
      <c r="Z725" s="33">
        <f t="shared" si="64"/>
        <v>1.7561819954746059E-2</v>
      </c>
      <c r="AA725" s="34">
        <f>Z725*X687</f>
        <v>3.5893713134352043E-5</v>
      </c>
      <c r="AB725" s="21"/>
      <c r="AC725" s="30" t="s">
        <v>32</v>
      </c>
      <c r="AD725" s="35" t="s">
        <v>37</v>
      </c>
      <c r="AE725" s="31">
        <f>INDEX('Saturation Data'!$I$2:$W$236,MATCH(LEFT($AC$1,2)&amp;$H725&amp;$I725,'Saturation Data'!$B$2:$B$236,0),MATCH(AC686,'Saturation Data'!$I$1:$V$1,0))</f>
        <v>3.6464000000000003E-2</v>
      </c>
      <c r="AF725" s="32">
        <f>INDEX('UEC Data'!$I$2:$W$236,MATCH(LEFT($AC$1,2)&amp;$H725&amp;$I725,'UEC Data'!$B$2:$B$236,0),MATCH(AC686,'UEC Data'!$I$1:$V$1,0))</f>
        <v>0.25647999999999999</v>
      </c>
      <c r="AG725" s="33">
        <f t="shared" si="65"/>
        <v>9.3522867200000002E-3</v>
      </c>
      <c r="AH725" s="34">
        <f>AG725*AE687</f>
        <v>0</v>
      </c>
      <c r="AI725" s="21"/>
    </row>
    <row r="726" spans="1:35" outlineLevel="1" x14ac:dyDescent="0.25">
      <c r="A726" s="30" t="s">
        <v>32</v>
      </c>
      <c r="B726" s="35" t="s">
        <v>184</v>
      </c>
      <c r="C726" s="31">
        <f>INDEX('Saturation Data'!$I$2:$W$236,MATCH(LEFT($A$1,2)&amp;$H726&amp;$I726,'Saturation Data'!$B$2:$B$236,0),MATCH(A686,'Saturation Data'!$I$1:$V$1,0))</f>
        <v>1.5009E-2</v>
      </c>
      <c r="D726" s="32">
        <f>INDEX('UEC Data'!$I$2:$W$236,MATCH(LEFT($A$1,2)&amp;$H726&amp;$I726,'UEC Data'!$B$2:$B$236,0),MATCH(A686,'UEC Data'!$I$1:$V$1,0))</f>
        <v>1.2645874342251</v>
      </c>
      <c r="E726" s="33">
        <f t="shared" si="61"/>
        <v>1.8980192800284526E-2</v>
      </c>
      <c r="F726" s="34">
        <f>E726*C687</f>
        <v>6.3814273993249085E-2</v>
      </c>
      <c r="G726" s="21"/>
      <c r="H726" s="30" t="s">
        <v>32</v>
      </c>
      <c r="I726" s="35" t="s">
        <v>184</v>
      </c>
      <c r="J726" s="31">
        <f>INDEX('Saturation Data'!$I$2:$W$236,MATCH(LEFT($H$1,2)&amp;$H726&amp;$I726,'Saturation Data'!$B$2:$B$236,0),MATCH(H686,'Saturation Data'!$I$1:$V$1,0))</f>
        <v>3.6464000000000003E-2</v>
      </c>
      <c r="K726" s="32">
        <f>INDEX('UEC Data'!$I$2:$W$236,MATCH(LEFT($H$1,2)&amp;$H726&amp;$I726,'UEC Data'!$B$2:$B$236,0),MATCH(H686,'UEC Data'!$I$1:$V$1,0))</f>
        <v>0.44026377339688672</v>
      </c>
      <c r="L726" s="33">
        <f t="shared" si="62"/>
        <v>1.6053778233144078E-2</v>
      </c>
      <c r="M726" s="34">
        <f>L726*J687</f>
        <v>7.7320691873546924E-5</v>
      </c>
      <c r="N726" s="21"/>
      <c r="O726" s="30" t="s">
        <v>32</v>
      </c>
      <c r="P726" s="35" t="s">
        <v>184</v>
      </c>
      <c r="Q726" s="31">
        <f>INDEX('Saturation Data'!$I$2:$W$236,MATCH(LEFT($O$1,2)&amp;$H726&amp;$I726,'Saturation Data'!$B$2:$B$236,0),MATCH(O686,'Saturation Data'!$I$1:$V$1,0))</f>
        <v>1.5009E-2</v>
      </c>
      <c r="R726" s="32">
        <f>INDEX('UEC Data'!$I$2:$W$236,MATCH(LEFT($O$1,2)&amp;$H726&amp;$I726,'UEC Data'!$B$2:$B$236,0),MATCH(O686,'UEC Data'!$I$1:$V$1,0))</f>
        <v>1.2645874342251</v>
      </c>
      <c r="S726" s="33">
        <f t="shared" si="63"/>
        <v>1.8980192800284526E-2</v>
      </c>
      <c r="T726" s="34">
        <f>S726*Q687</f>
        <v>0</v>
      </c>
      <c r="U726" s="21"/>
      <c r="V726" s="30" t="s">
        <v>32</v>
      </c>
      <c r="W726" s="35" t="s">
        <v>184</v>
      </c>
      <c r="X726" s="31">
        <f>INDEX('Saturation Data'!$I$2:$W$236,MATCH(LEFT($V$1,2)&amp;$H726&amp;$I726,'Saturation Data'!$B$2:$B$236,0),MATCH(V686,'Saturation Data'!$I$1:$V$1,0))</f>
        <v>1.5009E-2</v>
      </c>
      <c r="Y726" s="32">
        <f>INDEX('UEC Data'!$I$2:$W$236,MATCH(LEFT($V$1,2)&amp;$H726&amp;$I726,'UEC Data'!$B$2:$B$236,0),MATCH(V686,'UEC Data'!$I$1:$V$1,0))</f>
        <v>1.2645874342251</v>
      </c>
      <c r="Z726" s="33">
        <f t="shared" si="64"/>
        <v>1.8980192800284526E-2</v>
      </c>
      <c r="AA726" s="34">
        <f>Z726*X687</f>
        <v>3.8792653458674965E-5</v>
      </c>
      <c r="AB726" s="21"/>
      <c r="AC726" s="30" t="s">
        <v>32</v>
      </c>
      <c r="AD726" s="35" t="s">
        <v>184</v>
      </c>
      <c r="AE726" s="31">
        <f>INDEX('Saturation Data'!$I$2:$W$236,MATCH(LEFT($AC$1,2)&amp;$H726&amp;$I726,'Saturation Data'!$B$2:$B$236,0),MATCH(AC686,'Saturation Data'!$I$1:$V$1,0))</f>
        <v>3.6464000000000003E-2</v>
      </c>
      <c r="AF726" s="32">
        <f>INDEX('UEC Data'!$I$2:$W$236,MATCH(LEFT($AC$1,2)&amp;$H726&amp;$I726,'UEC Data'!$B$2:$B$236,0),MATCH(AC686,'UEC Data'!$I$1:$V$1,0))</f>
        <v>0.56706000000000001</v>
      </c>
      <c r="AG726" s="33">
        <f t="shared" si="65"/>
        <v>2.0677275840000002E-2</v>
      </c>
      <c r="AH726" s="34">
        <f>AG726*AE687</f>
        <v>0</v>
      </c>
      <c r="AI726" s="21"/>
    </row>
    <row r="727" spans="1:35" outlineLevel="1" x14ac:dyDescent="0.25">
      <c r="A727" s="30" t="s">
        <v>38</v>
      </c>
      <c r="B727" s="30" t="s">
        <v>39</v>
      </c>
      <c r="C727" s="31">
        <f>INDEX('Saturation Data'!$I$2:$W$236,MATCH(LEFT($A$1,2)&amp;$H727&amp;$I727,'Saturation Data'!$B$2:$B$236,0),MATCH(A686,'Saturation Data'!$I$1:$V$1,0))</f>
        <v>1</v>
      </c>
      <c r="D727" s="32">
        <f>INDEX('UEC Data'!$I$2:$W$236,MATCH(LEFT($A$1,2)&amp;$H727&amp;$I727,'UEC Data'!$B$2:$B$236,0),MATCH(A686,'UEC Data'!$I$1:$V$1,0))</f>
        <v>1.8582342646228787</v>
      </c>
      <c r="E727" s="33">
        <f t="shared" si="61"/>
        <v>1.8582342646228787</v>
      </c>
      <c r="F727" s="34">
        <f>E727*C687</f>
        <v>6.2476641704351117</v>
      </c>
      <c r="G727" s="21"/>
      <c r="H727" s="30" t="s">
        <v>38</v>
      </c>
      <c r="I727" s="30" t="s">
        <v>39</v>
      </c>
      <c r="J727" s="31">
        <f>INDEX('Saturation Data'!$I$2:$W$236,MATCH(LEFT($H$1,2)&amp;$H727&amp;$I727,'Saturation Data'!$B$2:$B$236,0),MATCH(H686,'Saturation Data'!$I$1:$V$1,0))</f>
        <v>1</v>
      </c>
      <c r="K727" s="32">
        <f>INDEX('UEC Data'!$I$2:$W$236,MATCH(LEFT($H$1,2)&amp;$H727&amp;$I727,'UEC Data'!$B$2:$B$236,0),MATCH(H686,'UEC Data'!$I$1:$V$1,0))</f>
        <v>1.4364655713537462</v>
      </c>
      <c r="L727" s="33">
        <f t="shared" si="62"/>
        <v>1.4364655713537462</v>
      </c>
      <c r="M727" s="34">
        <f>L727*J687</f>
        <v>6.918527851611486E-3</v>
      </c>
      <c r="N727" s="21"/>
      <c r="O727" s="30" t="s">
        <v>38</v>
      </c>
      <c r="P727" s="30" t="s">
        <v>39</v>
      </c>
      <c r="Q727" s="31">
        <f>INDEX('Saturation Data'!$I$2:$W$236,MATCH(LEFT($O$1,2)&amp;$H727&amp;$I727,'Saturation Data'!$B$2:$B$236,0),MATCH(O686,'Saturation Data'!$I$1:$V$1,0))</f>
        <v>1</v>
      </c>
      <c r="R727" s="32">
        <f>INDEX('UEC Data'!$I$2:$W$236,MATCH(LEFT($O$1,2)&amp;$H727&amp;$I727,'UEC Data'!$B$2:$B$236,0),MATCH(O686,'UEC Data'!$I$1:$V$1,0))</f>
        <v>23.424198366400326</v>
      </c>
      <c r="S727" s="33">
        <f t="shared" si="63"/>
        <v>23.424198366400326</v>
      </c>
      <c r="T727" s="34">
        <f>S727*Q687</f>
        <v>0</v>
      </c>
      <c r="U727" s="21"/>
      <c r="V727" s="30" t="s">
        <v>38</v>
      </c>
      <c r="W727" s="30" t="s">
        <v>39</v>
      </c>
      <c r="X727" s="31">
        <f>INDEX('Saturation Data'!$I$2:$W$236,MATCH(LEFT($V$1,2)&amp;$H727&amp;$I727,'Saturation Data'!$B$2:$B$236,0),MATCH(V686,'Saturation Data'!$I$1:$V$1,0))</f>
        <v>1</v>
      </c>
      <c r="Y727" s="32">
        <f>INDEX('UEC Data'!$I$2:$W$236,MATCH(LEFT($V$1,2)&amp;$H727&amp;$I727,'UEC Data'!$B$2:$B$236,0),MATCH(V686,'UEC Data'!$I$1:$V$1,0))</f>
        <v>1.0432563086352078</v>
      </c>
      <c r="Z727" s="33">
        <f t="shared" si="64"/>
        <v>1.0432563086352078</v>
      </c>
      <c r="AA727" s="34">
        <f>Z727*X687</f>
        <v>2.1322586590825036E-3</v>
      </c>
      <c r="AB727" s="21"/>
      <c r="AC727" s="30" t="s">
        <v>38</v>
      </c>
      <c r="AD727" s="30" t="s">
        <v>39</v>
      </c>
      <c r="AE727" s="31">
        <f>INDEX('Saturation Data'!$I$2:$W$236,MATCH(LEFT($AC$1,2)&amp;$H727&amp;$I727,'Saturation Data'!$B$2:$B$236,0),MATCH(AC686,'Saturation Data'!$I$1:$V$1,0))</f>
        <v>1</v>
      </c>
      <c r="AF727" s="32">
        <f>INDEX('UEC Data'!$I$2:$W$236,MATCH(LEFT($AC$1,2)&amp;$H727&amp;$I727,'UEC Data'!$B$2:$B$236,0),MATCH(AC686,'UEC Data'!$I$1:$V$1,0))</f>
        <v>1.8598170876762201</v>
      </c>
      <c r="AG727" s="33">
        <f t="shared" si="65"/>
        <v>1.8598170876762201</v>
      </c>
      <c r="AH727" s="34">
        <f>AG727*AE687</f>
        <v>0</v>
      </c>
      <c r="AI727" s="21"/>
    </row>
    <row r="728" spans="1:35" outlineLevel="1" x14ac:dyDescent="0.25">
      <c r="A728" s="30" t="s">
        <v>38</v>
      </c>
      <c r="B728" s="30" t="s">
        <v>40</v>
      </c>
      <c r="C728" s="31">
        <f>INDEX('Saturation Data'!$I$2:$W$236,MATCH(LEFT($A$1,2)&amp;$H728&amp;$I728,'Saturation Data'!$B$2:$B$236,0),MATCH(A686,'Saturation Data'!$I$1:$V$1,0))</f>
        <v>1</v>
      </c>
      <c r="D728" s="32">
        <f>INDEX('UEC Data'!$I$2:$W$236,MATCH(LEFT($A$1,2)&amp;$H728&amp;$I728,'UEC Data'!$B$2:$B$236,0),MATCH(A686,'UEC Data'!$I$1:$V$1,0))</f>
        <v>0.39515815190307774</v>
      </c>
      <c r="E728" s="33">
        <f t="shared" si="61"/>
        <v>0.39515815190307774</v>
      </c>
      <c r="F728" s="34">
        <f>E728*C687</f>
        <v>1.3285813711982382</v>
      </c>
      <c r="G728" s="21"/>
      <c r="H728" s="30" t="s">
        <v>38</v>
      </c>
      <c r="I728" s="30" t="s">
        <v>40</v>
      </c>
      <c r="J728" s="31">
        <f>INDEX('Saturation Data'!$I$2:$W$236,MATCH(LEFT($H$1,2)&amp;$H728&amp;$I728,'Saturation Data'!$B$2:$B$236,0),MATCH(H686,'Saturation Data'!$I$1:$V$1,0))</f>
        <v>1</v>
      </c>
      <c r="K728" s="32">
        <f>INDEX('UEC Data'!$I$2:$W$236,MATCH(LEFT($H$1,2)&amp;$H728&amp;$I728,'UEC Data'!$B$2:$B$236,0),MATCH(H686,'UEC Data'!$I$1:$V$1,0))</f>
        <v>0.36041032572985698</v>
      </c>
      <c r="L728" s="33">
        <f t="shared" si="62"/>
        <v>0.36041032572985698</v>
      </c>
      <c r="M728" s="34">
        <f>L728*J687</f>
        <v>1.735864002797132E-3</v>
      </c>
      <c r="N728" s="21"/>
      <c r="O728" s="30" t="s">
        <v>38</v>
      </c>
      <c r="P728" s="30" t="s">
        <v>40</v>
      </c>
      <c r="Q728" s="31">
        <f>INDEX('Saturation Data'!$I$2:$W$236,MATCH(LEFT($O$1,2)&amp;$H728&amp;$I728,'Saturation Data'!$B$2:$B$236,0),MATCH(O686,'Saturation Data'!$I$1:$V$1,0))</f>
        <v>1</v>
      </c>
      <c r="R728" s="32">
        <f>INDEX('UEC Data'!$I$2:$W$236,MATCH(LEFT($O$1,2)&amp;$H728&amp;$I728,'UEC Data'!$B$2:$B$236,0),MATCH(O686,'UEC Data'!$I$1:$V$1,0))</f>
        <v>4.9812142163659692</v>
      </c>
      <c r="S728" s="33">
        <f t="shared" si="63"/>
        <v>4.9812142163659692</v>
      </c>
      <c r="T728" s="34">
        <f>S728*Q687</f>
        <v>0</v>
      </c>
      <c r="U728" s="21"/>
      <c r="V728" s="30" t="s">
        <v>38</v>
      </c>
      <c r="W728" s="30" t="s">
        <v>40</v>
      </c>
      <c r="X728" s="31">
        <f>INDEX('Saturation Data'!$I$2:$W$236,MATCH(LEFT($V$1,2)&amp;$H728&amp;$I728,'Saturation Data'!$B$2:$B$236,0),MATCH(V686,'Saturation Data'!$I$1:$V$1,0))</f>
        <v>1</v>
      </c>
      <c r="Y728" s="32">
        <f>INDEX('UEC Data'!$I$2:$W$236,MATCH(LEFT($V$1,2)&amp;$H728&amp;$I728,'UEC Data'!$B$2:$B$236,0),MATCH(V686,'UEC Data'!$I$1:$V$1,0))</f>
        <v>0.363094232410824</v>
      </c>
      <c r="Z728" s="33">
        <f t="shared" si="64"/>
        <v>0.363094232410824</v>
      </c>
      <c r="AA728" s="34">
        <f>Z728*X687</f>
        <v>7.4210988681556143E-4</v>
      </c>
      <c r="AB728" s="21"/>
      <c r="AC728" s="30" t="s">
        <v>38</v>
      </c>
      <c r="AD728" s="30" t="s">
        <v>40</v>
      </c>
      <c r="AE728" s="31">
        <f>INDEX('Saturation Data'!$I$2:$W$236,MATCH(LEFT($AC$1,2)&amp;$H728&amp;$I728,'Saturation Data'!$B$2:$B$236,0),MATCH(AC686,'Saturation Data'!$I$1:$V$1,0))</f>
        <v>1</v>
      </c>
      <c r="AF728" s="32">
        <f>INDEX('UEC Data'!$I$2:$W$236,MATCH(LEFT($AC$1,2)&amp;$H728&amp;$I728,'UEC Data'!$B$2:$B$236,0),MATCH(AC686,'UEC Data'!$I$1:$V$1,0))</f>
        <v>0.39549474317386396</v>
      </c>
      <c r="AG728" s="33">
        <f t="shared" si="65"/>
        <v>0.39549474317386396</v>
      </c>
      <c r="AH728" s="34">
        <f>AG728*AE687</f>
        <v>0</v>
      </c>
      <c r="AI728" s="21"/>
    </row>
    <row r="729" spans="1:35" outlineLevel="1" x14ac:dyDescent="0.25">
      <c r="A729" s="30" t="s">
        <v>38</v>
      </c>
      <c r="B729" s="30" t="s">
        <v>41</v>
      </c>
      <c r="C729" s="31">
        <f>INDEX('Saturation Data'!$I$2:$W$236,MATCH(LEFT($A$1,2)&amp;$H729&amp;$I729,'Saturation Data'!$B$2:$B$236,0),MATCH(A686,'Saturation Data'!$I$1:$V$1,0))</f>
        <v>1</v>
      </c>
      <c r="D729" s="32">
        <f>INDEX('UEC Data'!$I$2:$W$236,MATCH(LEFT($A$1,2)&amp;$H729&amp;$I729,'UEC Data'!$B$2:$B$236,0),MATCH(A686,'UEC Data'!$I$1:$V$1,0))</f>
        <v>103.64933273666995</v>
      </c>
      <c r="E729" s="33">
        <f t="shared" si="61"/>
        <v>103.64933273666995</v>
      </c>
      <c r="F729" s="34">
        <f>E729*C687</f>
        <v>348.48470656083879</v>
      </c>
      <c r="G729" s="21"/>
      <c r="H729" s="30" t="s">
        <v>38</v>
      </c>
      <c r="I729" s="30" t="s">
        <v>41</v>
      </c>
      <c r="J729" s="31">
        <f>INDEX('Saturation Data'!$I$2:$W$236,MATCH(LEFT($H$1,2)&amp;$H729&amp;$I729,'Saturation Data'!$B$2:$B$236,0),MATCH(H686,'Saturation Data'!$I$1:$V$1,0))</f>
        <v>1</v>
      </c>
      <c r="K729" s="32">
        <f>INDEX('UEC Data'!$I$2:$W$236,MATCH(LEFT($H$1,2)&amp;$H729&amp;$I729,'UEC Data'!$B$2:$B$236,0),MATCH(H686,'UEC Data'!$I$1:$V$1,0))</f>
        <v>103.74163670743478</v>
      </c>
      <c r="L729" s="33">
        <f t="shared" si="62"/>
        <v>103.74163670743478</v>
      </c>
      <c r="M729" s="34">
        <f>L729*J687</f>
        <v>0.49965653005922017</v>
      </c>
      <c r="N729" s="21"/>
      <c r="O729" s="30" t="s">
        <v>38</v>
      </c>
      <c r="P729" s="30" t="s">
        <v>41</v>
      </c>
      <c r="Q729" s="31">
        <f>INDEX('Saturation Data'!$I$2:$W$236,MATCH(LEFT($O$1,2)&amp;$H729&amp;$I729,'Saturation Data'!$B$2:$B$236,0),MATCH(O686,'Saturation Data'!$I$1:$V$1,0))</f>
        <v>1</v>
      </c>
      <c r="R729" s="32">
        <f>INDEX('UEC Data'!$I$2:$W$236,MATCH(LEFT($O$1,2)&amp;$H729&amp;$I729,'UEC Data'!$B$2:$B$236,0),MATCH(O686,'UEC Data'!$I$1:$V$1,0))</f>
        <v>64.775240881459098</v>
      </c>
      <c r="S729" s="33">
        <f t="shared" si="63"/>
        <v>64.775240881459098</v>
      </c>
      <c r="T729" s="34">
        <f>S729*Q687</f>
        <v>0</v>
      </c>
      <c r="U729" s="21"/>
      <c r="V729" s="30" t="s">
        <v>38</v>
      </c>
      <c r="W729" s="30" t="s">
        <v>41</v>
      </c>
      <c r="X729" s="31">
        <f>INDEX('Saturation Data'!$I$2:$W$236,MATCH(LEFT($V$1,2)&amp;$H729&amp;$I729,'Saturation Data'!$B$2:$B$236,0),MATCH(V686,'Saturation Data'!$I$1:$V$1,0))</f>
        <v>1</v>
      </c>
      <c r="Y729" s="32">
        <f>INDEX('UEC Data'!$I$2:$W$236,MATCH(LEFT($V$1,2)&amp;$H729&amp;$I729,'UEC Data'!$B$2:$B$236,0),MATCH(V686,'UEC Data'!$I$1:$V$1,0))</f>
        <v>104.51618741863535</v>
      </c>
      <c r="Z729" s="33">
        <f t="shared" si="64"/>
        <v>104.51618741863535</v>
      </c>
      <c r="AA729" s="34">
        <f>Z729*X687</f>
        <v>0.21361533478691885</v>
      </c>
      <c r="AB729" s="21"/>
      <c r="AC729" s="30" t="s">
        <v>38</v>
      </c>
      <c r="AD729" s="30" t="s">
        <v>41</v>
      </c>
      <c r="AE729" s="31">
        <f>INDEX('Saturation Data'!$I$2:$W$236,MATCH(LEFT($AC$1,2)&amp;$H729&amp;$I729,'Saturation Data'!$B$2:$B$236,0),MATCH(AC686,'Saturation Data'!$I$1:$V$1,0))</f>
        <v>1</v>
      </c>
      <c r="AF729" s="32">
        <f>INDEX('UEC Data'!$I$2:$W$236,MATCH(LEFT($AC$1,2)&amp;$H729&amp;$I729,'UEC Data'!$B$2:$B$236,0),MATCH(AC686,'UEC Data'!$I$1:$V$1,0))</f>
        <v>103.74163670743478</v>
      </c>
      <c r="AG729" s="33">
        <f t="shared" si="65"/>
        <v>103.74163670743478</v>
      </c>
      <c r="AH729" s="34">
        <f>AG729*AE687</f>
        <v>0</v>
      </c>
      <c r="AI729" s="21"/>
    </row>
    <row r="730" spans="1:35" outlineLevel="1" x14ac:dyDescent="0.25">
      <c r="A730" s="30" t="s">
        <v>38</v>
      </c>
      <c r="B730" s="30" t="s">
        <v>42</v>
      </c>
      <c r="C730" s="31">
        <f>INDEX('Saturation Data'!$I$2:$W$236,MATCH(LEFT($A$1,2)&amp;$H730&amp;$I730,'Saturation Data'!$B$2:$B$236,0),MATCH(A686,'Saturation Data'!$I$1:$V$1,0))</f>
        <v>1</v>
      </c>
      <c r="D730" s="32">
        <f>INDEX('UEC Data'!$I$2:$W$236,MATCH(LEFT($A$1,2)&amp;$H730&amp;$I730,'UEC Data'!$B$2:$B$236,0),MATCH(A686,'UEC Data'!$I$1:$V$1,0))</f>
        <v>0.62753129001576269</v>
      </c>
      <c r="E730" s="33">
        <f t="shared" si="61"/>
        <v>0.62753129001576269</v>
      </c>
      <c r="F730" s="34">
        <f>E730*C687</f>
        <v>2.109854947300779</v>
      </c>
      <c r="G730" s="21"/>
      <c r="H730" s="30" t="s">
        <v>38</v>
      </c>
      <c r="I730" s="30" t="s">
        <v>42</v>
      </c>
      <c r="J730" s="31">
        <f>INDEX('Saturation Data'!$I$2:$W$236,MATCH(LEFT($H$1,2)&amp;$H730&amp;$I730,'Saturation Data'!$B$2:$B$236,0),MATCH(H686,'Saturation Data'!$I$1:$V$1,0))</f>
        <v>1</v>
      </c>
      <c r="K730" s="32">
        <f>INDEX('UEC Data'!$I$2:$W$236,MATCH(LEFT($H$1,2)&amp;$H730&amp;$I730,'UEC Data'!$B$2:$B$236,0),MATCH(H686,'UEC Data'!$I$1:$V$1,0))</f>
        <v>0.59806193610035796</v>
      </c>
      <c r="L730" s="33">
        <f t="shared" si="62"/>
        <v>0.59806193610035796</v>
      </c>
      <c r="M730" s="34">
        <f>L730*J687</f>
        <v>2.8804784774615786E-3</v>
      </c>
      <c r="N730" s="21"/>
      <c r="O730" s="30" t="s">
        <v>38</v>
      </c>
      <c r="P730" s="30" t="s">
        <v>42</v>
      </c>
      <c r="Q730" s="31">
        <f>INDEX('Saturation Data'!$I$2:$W$236,MATCH(LEFT($O$1,2)&amp;$H730&amp;$I730,'Saturation Data'!$B$2:$B$236,0),MATCH(O686,'Saturation Data'!$I$1:$V$1,0))</f>
        <v>1</v>
      </c>
      <c r="R730" s="32">
        <f>INDEX('UEC Data'!$I$2:$W$236,MATCH(LEFT($O$1,2)&amp;$H730&amp;$I730,'UEC Data'!$B$2:$B$236,0),MATCH(O686,'UEC Data'!$I$1:$V$1,0))</f>
        <v>7.9103552977274445</v>
      </c>
      <c r="S730" s="33">
        <f t="shared" si="63"/>
        <v>7.9103552977274445</v>
      </c>
      <c r="T730" s="34">
        <f>S730*Q687</f>
        <v>0</v>
      </c>
      <c r="U730" s="21"/>
      <c r="V730" s="30" t="s">
        <v>38</v>
      </c>
      <c r="W730" s="30" t="s">
        <v>42</v>
      </c>
      <c r="X730" s="31">
        <f>INDEX('Saturation Data'!$I$2:$W$236,MATCH(LEFT($V$1,2)&amp;$H730&amp;$I730,'Saturation Data'!$B$2:$B$236,0),MATCH(V686,'Saturation Data'!$I$1:$V$1,0))</f>
        <v>1</v>
      </c>
      <c r="Y730" s="32">
        <f>INDEX('UEC Data'!$I$2:$W$236,MATCH(LEFT($V$1,2)&amp;$H730&amp;$I730,'UEC Data'!$B$2:$B$236,0),MATCH(V686,'UEC Data'!$I$1:$V$1,0))</f>
        <v>0.60251558881599898</v>
      </c>
      <c r="Z730" s="33">
        <f t="shared" si="64"/>
        <v>0.60251558881599898</v>
      </c>
      <c r="AA730" s="34">
        <f>Z730*X687</f>
        <v>1.2314510545982529E-3</v>
      </c>
      <c r="AB730" s="21"/>
      <c r="AC730" s="30" t="s">
        <v>38</v>
      </c>
      <c r="AD730" s="30" t="s">
        <v>42</v>
      </c>
      <c r="AE730" s="31">
        <f>INDEX('Saturation Data'!$I$2:$W$236,MATCH(LEFT($AC$1,2)&amp;$H730&amp;$I730,'Saturation Data'!$B$2:$B$236,0),MATCH(AC686,'Saturation Data'!$I$1:$V$1,0))</f>
        <v>1</v>
      </c>
      <c r="AF730" s="32">
        <f>INDEX('UEC Data'!$I$2:$W$236,MATCH(LEFT($AC$1,2)&amp;$H730&amp;$I730,'UEC Data'!$B$2:$B$236,0),MATCH(AC686,'UEC Data'!$I$1:$V$1,0))</f>
        <v>0.62806581411287998</v>
      </c>
      <c r="AG730" s="33">
        <f t="shared" si="65"/>
        <v>0.62806581411287998</v>
      </c>
      <c r="AH730" s="34">
        <f>AG730*AE687</f>
        <v>0</v>
      </c>
      <c r="AI730" s="21"/>
    </row>
    <row r="731" spans="1:35" outlineLevel="1" x14ac:dyDescent="0.25">
      <c r="A731" s="30" t="s">
        <v>38</v>
      </c>
      <c r="B731" s="30" t="s">
        <v>43</v>
      </c>
      <c r="C731" s="31">
        <f>INDEX('Saturation Data'!$I$2:$W$236,MATCH(LEFT($A$1,2)&amp;$H731&amp;$I731,'Saturation Data'!$B$2:$B$236,0),MATCH(A686,'Saturation Data'!$I$1:$V$1,0))</f>
        <v>1</v>
      </c>
      <c r="D731" s="32">
        <f>INDEX('UEC Data'!$I$2:$W$236,MATCH(LEFT($A$1,2)&amp;$H731&amp;$I731,'UEC Data'!$B$2:$B$236,0),MATCH(A686,'UEC Data'!$I$1:$V$1,0))</f>
        <v>0.46705022796352674</v>
      </c>
      <c r="E731" s="33">
        <f t="shared" si="61"/>
        <v>0.46705022796352674</v>
      </c>
      <c r="F731" s="34">
        <f>E731*C687</f>
        <v>1.5702933858199348</v>
      </c>
      <c r="G731" s="21"/>
      <c r="H731" s="30" t="s">
        <v>38</v>
      </c>
      <c r="I731" s="30" t="s">
        <v>43</v>
      </c>
      <c r="J731" s="31">
        <f>INDEX('Saturation Data'!$I$2:$W$236,MATCH(LEFT($H$1,2)&amp;$H731&amp;$I731,'Saturation Data'!$B$2:$B$236,0),MATCH(H686,'Saturation Data'!$I$1:$V$1,0))</f>
        <v>1</v>
      </c>
      <c r="K731" s="32">
        <f>INDEX('UEC Data'!$I$2:$W$236,MATCH(LEFT($H$1,2)&amp;$H731&amp;$I731,'UEC Data'!$B$2:$B$236,0),MATCH(H686,'UEC Data'!$I$1:$V$1,0))</f>
        <v>0.46754761904761999</v>
      </c>
      <c r="L731" s="33">
        <f t="shared" si="62"/>
        <v>0.46754761904761999</v>
      </c>
      <c r="M731" s="34">
        <f>L731*J687</f>
        <v>2.2518752198753557E-3</v>
      </c>
      <c r="N731" s="21"/>
      <c r="O731" s="30" t="s">
        <v>38</v>
      </c>
      <c r="P731" s="30" t="s">
        <v>43</v>
      </c>
      <c r="Q731" s="31">
        <f>INDEX('Saturation Data'!$I$2:$W$236,MATCH(LEFT($O$1,2)&amp;$H731&amp;$I731,'Saturation Data'!$B$2:$B$236,0),MATCH(O686,'Saturation Data'!$I$1:$V$1,0))</f>
        <v>1</v>
      </c>
      <c r="R731" s="32">
        <f>INDEX('UEC Data'!$I$2:$W$236,MATCH(LEFT($O$1,2)&amp;$H731&amp;$I731,'UEC Data'!$B$2:$B$236,0),MATCH(O686,'UEC Data'!$I$1:$V$1,0))</f>
        <v>5.8887125227963635</v>
      </c>
      <c r="S731" s="33">
        <f t="shared" si="63"/>
        <v>5.8887125227963635</v>
      </c>
      <c r="T731" s="34">
        <f>S731*Q687</f>
        <v>0</v>
      </c>
      <c r="U731" s="21"/>
      <c r="V731" s="30" t="s">
        <v>38</v>
      </c>
      <c r="W731" s="30" t="s">
        <v>43</v>
      </c>
      <c r="X731" s="31">
        <f>INDEX('Saturation Data'!$I$2:$W$236,MATCH(LEFT($V$1,2)&amp;$H731&amp;$I731,'Saturation Data'!$B$2:$B$236,0),MATCH(V686,'Saturation Data'!$I$1:$V$1,0))</f>
        <v>1</v>
      </c>
      <c r="Y731" s="32">
        <f>INDEX('UEC Data'!$I$2:$W$236,MATCH(LEFT($V$1,2)&amp;$H731&amp;$I731,'UEC Data'!$B$2:$B$236,0),MATCH(V686,'UEC Data'!$I$1:$V$1,0))</f>
        <v>0.47092987841945388</v>
      </c>
      <c r="Z731" s="33">
        <f t="shared" si="64"/>
        <v>0.47092987841945388</v>
      </c>
      <c r="AA731" s="34">
        <f>Z731*X687</f>
        <v>9.6250969466379443E-4</v>
      </c>
      <c r="AB731" s="21"/>
      <c r="AC731" s="30" t="s">
        <v>38</v>
      </c>
      <c r="AD731" s="30" t="s">
        <v>43</v>
      </c>
      <c r="AE731" s="31">
        <f>INDEX('Saturation Data'!$I$2:$W$236,MATCH(LEFT($AC$1,2)&amp;$H731&amp;$I731,'Saturation Data'!$B$2:$B$236,0),MATCH(AC686,'Saturation Data'!$I$1:$V$1,0))</f>
        <v>1</v>
      </c>
      <c r="AF731" s="32">
        <f>INDEX('UEC Data'!$I$2:$W$236,MATCH(LEFT($AC$1,2)&amp;$H731&amp;$I731,'UEC Data'!$B$2:$B$236,0),MATCH(AC686,'UEC Data'!$I$1:$V$1,0))</f>
        <v>0.46754761904761999</v>
      </c>
      <c r="AG731" s="33">
        <f t="shared" si="65"/>
        <v>0.46754761904761999</v>
      </c>
      <c r="AH731" s="34">
        <f>AG731*AE687</f>
        <v>0</v>
      </c>
      <c r="AI731" s="21"/>
    </row>
    <row r="732" spans="1:35" outlineLevel="1" x14ac:dyDescent="0.25">
      <c r="A732" s="30" t="s">
        <v>38</v>
      </c>
      <c r="B732" s="30" t="s">
        <v>44</v>
      </c>
      <c r="C732" s="31">
        <f>INDEX('Saturation Data'!$I$2:$W$236,MATCH(LEFT($A$1,2)&amp;$H732&amp;$I732,'Saturation Data'!$B$2:$B$236,0),MATCH(A686,'Saturation Data'!$I$1:$V$1,0))</f>
        <v>0.2</v>
      </c>
      <c r="D732" s="32">
        <f>INDEX('UEC Data'!$I$2:$W$236,MATCH(LEFT($A$1,2)&amp;$H732&amp;$I732,'UEC Data'!$B$2:$B$236,0),MATCH(A686,'UEC Data'!$I$1:$V$1,0))</f>
        <v>8.3142141068636606E-3</v>
      </c>
      <c r="E732" s="33">
        <f t="shared" si="61"/>
        <v>1.6628428213727323E-3</v>
      </c>
      <c r="F732" s="34">
        <f>E732*C687</f>
        <v>5.5907286362863592E-3</v>
      </c>
      <c r="G732" s="21"/>
      <c r="H732" s="30" t="s">
        <v>38</v>
      </c>
      <c r="I732" s="30" t="s">
        <v>44</v>
      </c>
      <c r="J732" s="31">
        <f>INDEX('Saturation Data'!$I$2:$W$236,MATCH(LEFT($H$1,2)&amp;$H732&amp;$I732,'Saturation Data'!$B$2:$B$236,0),MATCH(H686,'Saturation Data'!$I$1:$V$1,0))</f>
        <v>0.2</v>
      </c>
      <c r="K732" s="32">
        <f>INDEX('UEC Data'!$I$2:$W$236,MATCH(LEFT($H$1,2)&amp;$H732&amp;$I732,'UEC Data'!$B$2:$B$236,0),MATCH(H686,'UEC Data'!$I$1:$V$1,0))</f>
        <v>8.1410013129706669E-3</v>
      </c>
      <c r="L732" s="33">
        <f t="shared" si="62"/>
        <v>1.6282002625941335E-3</v>
      </c>
      <c r="M732" s="34">
        <f>L732*J687</f>
        <v>7.8419901523588789E-6</v>
      </c>
      <c r="N732" s="21"/>
      <c r="O732" s="30" t="s">
        <v>38</v>
      </c>
      <c r="P732" s="30" t="s">
        <v>44</v>
      </c>
      <c r="Q732" s="31">
        <f>INDEX('Saturation Data'!$I$2:$W$236,MATCH(LEFT($O$1,2)&amp;$H732&amp;$I732,'Saturation Data'!$B$2:$B$236,0),MATCH(O686,'Saturation Data'!$I$1:$V$1,0))</f>
        <v>0.2</v>
      </c>
      <c r="R732" s="32">
        <f>INDEX('UEC Data'!$I$2:$W$236,MATCH(LEFT($O$1,2)&amp;$H732&amp;$I732,'UEC Data'!$B$2:$B$236,0),MATCH(O686,'UEC Data'!$I$1:$V$1,0))</f>
        <v>0.1023687611907588</v>
      </c>
      <c r="S732" s="33">
        <f t="shared" si="63"/>
        <v>2.047375223815176E-2</v>
      </c>
      <c r="T732" s="34">
        <f>S732*Q687</f>
        <v>0</v>
      </c>
      <c r="U732" s="21"/>
      <c r="V732" s="30" t="s">
        <v>38</v>
      </c>
      <c r="W732" s="30" t="s">
        <v>44</v>
      </c>
      <c r="X732" s="31">
        <f>INDEX('Saturation Data'!$I$2:$W$236,MATCH(LEFT($V$1,2)&amp;$H732&amp;$I732,'Saturation Data'!$B$2:$B$236,0),MATCH(V686,'Saturation Data'!$I$1:$V$1,0))</f>
        <v>0.2</v>
      </c>
      <c r="Y732" s="32">
        <f>INDEX('UEC Data'!$I$2:$W$236,MATCH(LEFT($V$1,2)&amp;$H732&amp;$I732,'UEC Data'!$B$2:$B$236,0),MATCH(V686,'UEC Data'!$I$1:$V$1,0))</f>
        <v>8.3142141068636606E-3</v>
      </c>
      <c r="Z732" s="33">
        <f t="shared" si="64"/>
        <v>1.6628428213727323E-3</v>
      </c>
      <c r="AA732" s="34">
        <f>Z732*X687</f>
        <v>3.3986001093092571E-6</v>
      </c>
      <c r="AB732" s="21"/>
      <c r="AC732" s="30" t="s">
        <v>38</v>
      </c>
      <c r="AD732" s="30" t="s">
        <v>44</v>
      </c>
      <c r="AE732" s="31">
        <f>INDEX('Saturation Data'!$I$2:$W$236,MATCH(LEFT($AC$1,2)&amp;$H732&amp;$I732,'Saturation Data'!$B$2:$B$236,0),MATCH(AC686,'Saturation Data'!$I$1:$V$1,0))</f>
        <v>0.2</v>
      </c>
      <c r="AF732" s="32">
        <f>INDEX('UEC Data'!$I$2:$W$236,MATCH(LEFT($AC$1,2)&amp;$H732&amp;$I732,'UEC Data'!$B$2:$B$236,0),MATCH(AC686,'UEC Data'!$I$1:$V$1,0))</f>
        <v>8.1410013129706669E-3</v>
      </c>
      <c r="AG732" s="33">
        <f t="shared" si="65"/>
        <v>1.6282002625941335E-3</v>
      </c>
      <c r="AH732" s="34">
        <f>AG732*AE687</f>
        <v>0</v>
      </c>
      <c r="AI732" s="21"/>
    </row>
    <row r="733" spans="1:35" outlineLevel="1" x14ac:dyDescent="0.25">
      <c r="A733" s="30" t="s">
        <v>45</v>
      </c>
      <c r="B733" s="30" t="s">
        <v>46</v>
      </c>
      <c r="C733" s="31">
        <f>INDEX('Saturation Data'!$I$2:$W$236,MATCH(LEFT($A$1,2)&amp;$H733&amp;$I733,'Saturation Data'!$B$2:$B$236,0),MATCH(A686,'Saturation Data'!$I$1:$V$1,0))</f>
        <v>0.21970777803924474</v>
      </c>
      <c r="D733" s="32">
        <f>INDEX('UEC Data'!$I$2:$W$236,MATCH(LEFT($A$1,2)&amp;$H733&amp;$I733,'UEC Data'!$B$2:$B$236,0),MATCH(A686,'UEC Data'!$I$1:$V$1,0))</f>
        <v>0.26993617021276595</v>
      </c>
      <c r="E733" s="33">
        <f t="shared" si="61"/>
        <v>5.9307076169870167E-2</v>
      </c>
      <c r="F733" s="34">
        <f>E733*C687</f>
        <v>0.1993993447941084</v>
      </c>
      <c r="G733" s="21"/>
      <c r="H733" s="30" t="s">
        <v>45</v>
      </c>
      <c r="I733" s="30" t="s">
        <v>46</v>
      </c>
      <c r="J733" s="31">
        <f>INDEX('Saturation Data'!$I$2:$W$236,MATCH(LEFT($H$1,2)&amp;$H733&amp;$I733,'Saturation Data'!$B$2:$B$236,0),MATCH(H686,'Saturation Data'!$I$1:$V$1,0))</f>
        <v>0.21970777803924474</v>
      </c>
      <c r="K733" s="32">
        <f>INDEX('UEC Data'!$I$2:$W$236,MATCH(LEFT($H$1,2)&amp;$H733&amp;$I733,'UEC Data'!$B$2:$B$236,0),MATCH(H686,'UEC Data'!$I$1:$V$1,0))</f>
        <v>0.8458</v>
      </c>
      <c r="L733" s="33">
        <f t="shared" si="62"/>
        <v>0.18582883866559319</v>
      </c>
      <c r="M733" s="34">
        <f>L733*J687</f>
        <v>8.9501761934252075E-4</v>
      </c>
      <c r="N733" s="21"/>
      <c r="O733" s="30" t="s">
        <v>45</v>
      </c>
      <c r="P733" s="30" t="s">
        <v>46</v>
      </c>
      <c r="Q733" s="31">
        <f>INDEX('Saturation Data'!$I$2:$W$236,MATCH(LEFT($O$1,2)&amp;$H733&amp;$I733,'Saturation Data'!$B$2:$B$236,0),MATCH(O686,'Saturation Data'!$I$1:$V$1,0))</f>
        <v>0.21970777803924474</v>
      </c>
      <c r="R733" s="32">
        <f>INDEX('UEC Data'!$I$2:$W$236,MATCH(LEFT($O$1,2)&amp;$H733&amp;$I733,'UEC Data'!$B$2:$B$236,0),MATCH(O686,'UEC Data'!$I$1:$V$1,0))</f>
        <v>5.3987234042553192E-2</v>
      </c>
      <c r="S733" s="33">
        <f t="shared" si="63"/>
        <v>1.1861415233974035E-2</v>
      </c>
      <c r="T733" s="34">
        <f>S733*Q687</f>
        <v>0</v>
      </c>
      <c r="U733" s="21"/>
      <c r="V733" s="30" t="s">
        <v>45</v>
      </c>
      <c r="W733" s="30" t="s">
        <v>46</v>
      </c>
      <c r="X733" s="31">
        <f>INDEX('Saturation Data'!$I$2:$W$236,MATCH(LEFT($V$1,2)&amp;$H733&amp;$I733,'Saturation Data'!$B$2:$B$236,0),MATCH(V686,'Saturation Data'!$I$1:$V$1,0))</f>
        <v>0.21970777803924474</v>
      </c>
      <c r="Y733" s="32">
        <f>INDEX('UEC Data'!$I$2:$W$236,MATCH(LEFT($V$1,2)&amp;$H733&amp;$I733,'UEC Data'!$B$2:$B$236,0),MATCH(V686,'UEC Data'!$I$1:$V$1,0))</f>
        <v>5.3987234042553192E-2</v>
      </c>
      <c r="Z733" s="33">
        <f t="shared" si="64"/>
        <v>1.1861415233974035E-2</v>
      </c>
      <c r="AA733" s="34">
        <f>Z733*X687</f>
        <v>2.4242945029204606E-5</v>
      </c>
      <c r="AB733" s="21"/>
      <c r="AC733" s="30" t="s">
        <v>45</v>
      </c>
      <c r="AD733" s="30" t="s">
        <v>46</v>
      </c>
      <c r="AE733" s="31">
        <f>INDEX('Saturation Data'!$I$2:$W$236,MATCH(LEFT($AC$1,2)&amp;$H733&amp;$I733,'Saturation Data'!$B$2:$B$236,0),MATCH(AC686,'Saturation Data'!$I$1:$V$1,0))</f>
        <v>0.21970777803924474</v>
      </c>
      <c r="AF733" s="32">
        <f>INDEX('UEC Data'!$I$2:$W$236,MATCH(LEFT($AC$1,2)&amp;$H733&amp;$I733,'UEC Data'!$B$2:$B$236,0),MATCH(AC686,'UEC Data'!$I$1:$V$1,0))</f>
        <v>0.8458</v>
      </c>
      <c r="AG733" s="33">
        <f t="shared" si="65"/>
        <v>0.18582883866559319</v>
      </c>
      <c r="AH733" s="34">
        <f>AG733*AE687</f>
        <v>0</v>
      </c>
      <c r="AI733" s="21"/>
    </row>
    <row r="734" spans="1:35" outlineLevel="1" x14ac:dyDescent="0.25">
      <c r="A734" s="30" t="s">
        <v>45</v>
      </c>
      <c r="B734" s="30" t="s">
        <v>47</v>
      </c>
      <c r="C734" s="31">
        <f>INDEX('Saturation Data'!$I$2:$W$236,MATCH(LEFT($A$1,2)&amp;$H734&amp;$I734,'Saturation Data'!$B$2:$B$236,0),MATCH(A686,'Saturation Data'!$I$1:$V$1,0))</f>
        <v>0</v>
      </c>
      <c r="D734" s="32">
        <f>INDEX('UEC Data'!$I$2:$W$236,MATCH(LEFT($A$1,2)&amp;$H734&amp;$I734,'UEC Data'!$B$2:$B$236,0),MATCH(A686,'UEC Data'!$I$1:$V$1,0))</f>
        <v>5.675127820604E-4</v>
      </c>
      <c r="E734" s="33">
        <f t="shared" si="61"/>
        <v>0</v>
      </c>
      <c r="F734" s="34">
        <f>E734*C687</f>
        <v>0</v>
      </c>
      <c r="G734" s="21"/>
      <c r="H734" s="30" t="s">
        <v>45</v>
      </c>
      <c r="I734" s="30" t="s">
        <v>47</v>
      </c>
      <c r="J734" s="31">
        <f>INDEX('Saturation Data'!$I$2:$W$236,MATCH(LEFT($H$1,2)&amp;$H734&amp;$I734,'Saturation Data'!$B$2:$B$236,0),MATCH(H686,'Saturation Data'!$I$1:$V$1,0))</f>
        <v>0</v>
      </c>
      <c r="K734" s="32">
        <f>INDEX('UEC Data'!$I$2:$W$236,MATCH(LEFT($H$1,2)&amp;$H734&amp;$I734,'UEC Data'!$B$2:$B$236,0),MATCH(H686,'UEC Data'!$I$1:$V$1,0))</f>
        <v>8.8910335856129327E-2</v>
      </c>
      <c r="L734" s="33">
        <f t="shared" si="62"/>
        <v>0</v>
      </c>
      <c r="M734" s="34">
        <f>L734*J687</f>
        <v>0</v>
      </c>
      <c r="N734" s="21"/>
      <c r="O734" s="30" t="s">
        <v>45</v>
      </c>
      <c r="P734" s="30" t="s">
        <v>47</v>
      </c>
      <c r="Q734" s="31">
        <f>INDEX('Saturation Data'!$I$2:$W$236,MATCH(LEFT($O$1,2)&amp;$H734&amp;$I734,'Saturation Data'!$B$2:$B$236,0),MATCH(O686,'Saturation Data'!$I$1:$V$1,0))</f>
        <v>0</v>
      </c>
      <c r="R734" s="32">
        <f>INDEX('UEC Data'!$I$2:$W$236,MATCH(LEFT($O$1,2)&amp;$H734&amp;$I734,'UEC Data'!$B$2:$B$236,0),MATCH(O686,'UEC Data'!$I$1:$V$1,0))</f>
        <v>5.675127820604E-4</v>
      </c>
      <c r="S734" s="33">
        <f t="shared" si="63"/>
        <v>0</v>
      </c>
      <c r="T734" s="34">
        <f>S734*Q687</f>
        <v>0</v>
      </c>
      <c r="U734" s="21"/>
      <c r="V734" s="30" t="s">
        <v>45</v>
      </c>
      <c r="W734" s="30" t="s">
        <v>47</v>
      </c>
      <c r="X734" s="31">
        <f>INDEX('Saturation Data'!$I$2:$W$236,MATCH(LEFT($V$1,2)&amp;$H734&amp;$I734,'Saturation Data'!$B$2:$B$236,0),MATCH(V686,'Saturation Data'!$I$1:$V$1,0))</f>
        <v>0</v>
      </c>
      <c r="Y734" s="32">
        <f>INDEX('UEC Data'!$I$2:$W$236,MATCH(LEFT($V$1,2)&amp;$H734&amp;$I734,'UEC Data'!$B$2:$B$236,0),MATCH(V686,'UEC Data'!$I$1:$V$1,0))</f>
        <v>8.1765957446808507E-4</v>
      </c>
      <c r="Z734" s="33">
        <f t="shared" si="64"/>
        <v>0</v>
      </c>
      <c r="AA734" s="34">
        <f>Z734*X687</f>
        <v>0</v>
      </c>
      <c r="AB734" s="21"/>
      <c r="AC734" s="30" t="s">
        <v>45</v>
      </c>
      <c r="AD734" s="30" t="s">
        <v>47</v>
      </c>
      <c r="AE734" s="31">
        <f>INDEX('Saturation Data'!$I$2:$W$236,MATCH(LEFT($AC$1,2)&amp;$H734&amp;$I734,'Saturation Data'!$B$2:$B$236,0),MATCH(AC686,'Saturation Data'!$I$1:$V$1,0))</f>
        <v>0</v>
      </c>
      <c r="AF734" s="32">
        <f>INDEX('UEC Data'!$I$2:$W$236,MATCH(LEFT($AC$1,2)&amp;$H734&amp;$I734,'UEC Data'!$B$2:$B$236,0),MATCH(AC686,'UEC Data'!$I$1:$V$1,0))</f>
        <v>8.8910335856129327E-2</v>
      </c>
      <c r="AG734" s="33">
        <f t="shared" si="65"/>
        <v>0</v>
      </c>
      <c r="AH734" s="34">
        <f>AG734*AE687</f>
        <v>0</v>
      </c>
      <c r="AI734" s="21"/>
    </row>
    <row r="735" spans="1:35" outlineLevel="1" x14ac:dyDescent="0.25">
      <c r="A735" s="30" t="s">
        <v>45</v>
      </c>
      <c r="B735" s="30" t="s">
        <v>48</v>
      </c>
      <c r="C735" s="31">
        <f>INDEX('Saturation Data'!$I$2:$W$236,MATCH(LEFT($A$1,2)&amp;$H735&amp;$I735,'Saturation Data'!$B$2:$B$236,0),MATCH(A686,'Saturation Data'!$I$1:$V$1,0))</f>
        <v>0</v>
      </c>
      <c r="D735" s="32">
        <f>INDEX('UEC Data'!$I$2:$W$236,MATCH(LEFT($A$1,2)&amp;$H735&amp;$I735,'UEC Data'!$B$2:$B$236,0),MATCH(A686,'UEC Data'!$I$1:$V$1,0))</f>
        <v>4.0486858573216588E-3</v>
      </c>
      <c r="E735" s="33">
        <f t="shared" si="61"/>
        <v>0</v>
      </c>
      <c r="F735" s="34">
        <f>E735*C687</f>
        <v>0</v>
      </c>
      <c r="G735" s="21"/>
      <c r="H735" s="30" t="s">
        <v>45</v>
      </c>
      <c r="I735" s="30" t="s">
        <v>48</v>
      </c>
      <c r="J735" s="31">
        <f>INDEX('Saturation Data'!$I$2:$W$236,MATCH(LEFT($H$1,2)&amp;$H735&amp;$I735,'Saturation Data'!$B$2:$B$236,0),MATCH(H686,'Saturation Data'!$I$1:$V$1,0))</f>
        <v>0</v>
      </c>
      <c r="K735" s="32">
        <f>INDEX('UEC Data'!$I$2:$W$236,MATCH(LEFT($H$1,2)&amp;$H735&amp;$I735,'UEC Data'!$B$2:$B$236,0),MATCH(H686,'UEC Data'!$I$1:$V$1,0))</f>
        <v>0.6342941176470599</v>
      </c>
      <c r="L735" s="33">
        <f t="shared" si="62"/>
        <v>0</v>
      </c>
      <c r="M735" s="34">
        <f>L735*J687</f>
        <v>0</v>
      </c>
      <c r="N735" s="21"/>
      <c r="O735" s="30" t="s">
        <v>45</v>
      </c>
      <c r="P735" s="30" t="s">
        <v>48</v>
      </c>
      <c r="Q735" s="31">
        <f>INDEX('Saturation Data'!$I$2:$W$236,MATCH(LEFT($O$1,2)&amp;$H735&amp;$I735,'Saturation Data'!$B$2:$B$236,0),MATCH(O686,'Saturation Data'!$I$1:$V$1,0))</f>
        <v>0</v>
      </c>
      <c r="R735" s="32">
        <f>INDEX('UEC Data'!$I$2:$W$236,MATCH(LEFT($O$1,2)&amp;$H735&amp;$I735,'UEC Data'!$B$2:$B$236,0),MATCH(O686,'UEC Data'!$I$1:$V$1,0))</f>
        <v>4.0486858573216588E-3</v>
      </c>
      <c r="S735" s="33">
        <f t="shared" si="63"/>
        <v>0</v>
      </c>
      <c r="T735" s="34">
        <f>S735*Q687</f>
        <v>0</v>
      </c>
      <c r="U735" s="21"/>
      <c r="V735" s="30" t="s">
        <v>45</v>
      </c>
      <c r="W735" s="30" t="s">
        <v>48</v>
      </c>
      <c r="X735" s="31">
        <f>INDEX('Saturation Data'!$I$2:$W$236,MATCH(LEFT($V$1,2)&amp;$H735&amp;$I735,'Saturation Data'!$B$2:$B$236,0),MATCH(V686,'Saturation Data'!$I$1:$V$1,0))</f>
        <v>0</v>
      </c>
      <c r="Y735" s="32">
        <f>INDEX('UEC Data'!$I$2:$W$236,MATCH(LEFT($V$1,2)&amp;$H735&amp;$I735,'UEC Data'!$B$2:$B$236,0),MATCH(V686,'UEC Data'!$I$1:$V$1,0))</f>
        <v>1.0598070212765958E-3</v>
      </c>
      <c r="Z735" s="33">
        <f t="shared" si="64"/>
        <v>0</v>
      </c>
      <c r="AA735" s="34">
        <f>Z735*X687</f>
        <v>0</v>
      </c>
      <c r="AB735" s="21"/>
      <c r="AC735" s="30" t="s">
        <v>45</v>
      </c>
      <c r="AD735" s="30" t="s">
        <v>48</v>
      </c>
      <c r="AE735" s="31">
        <f>INDEX('Saturation Data'!$I$2:$W$236,MATCH(LEFT($AC$1,2)&amp;$H735&amp;$I735,'Saturation Data'!$B$2:$B$236,0),MATCH(AC686,'Saturation Data'!$I$1:$V$1,0))</f>
        <v>0</v>
      </c>
      <c r="AF735" s="32">
        <f>INDEX('UEC Data'!$I$2:$W$236,MATCH(LEFT($AC$1,2)&amp;$H735&amp;$I735,'UEC Data'!$B$2:$B$236,0),MATCH(AC686,'UEC Data'!$I$1:$V$1,0))</f>
        <v>0.6342941176470599</v>
      </c>
      <c r="AG735" s="33">
        <f t="shared" si="65"/>
        <v>0</v>
      </c>
      <c r="AH735" s="34">
        <f>AG735*AE687</f>
        <v>0</v>
      </c>
      <c r="AI735" s="21"/>
    </row>
    <row r="736" spans="1:35" outlineLevel="1" x14ac:dyDescent="0.25">
      <c r="A736" s="30" t="s">
        <v>45</v>
      </c>
      <c r="B736" s="30" t="s">
        <v>49</v>
      </c>
      <c r="C736" s="31">
        <f>INDEX('Saturation Data'!$I$2:$W$236,MATCH(LEFT($A$1,2)&amp;$H736&amp;$I736,'Saturation Data'!$B$2:$B$236,0),MATCH(A686,'Saturation Data'!$I$1:$V$1,0))</f>
        <v>0</v>
      </c>
      <c r="D736" s="32">
        <f>INDEX('UEC Data'!$I$2:$W$236,MATCH(LEFT($A$1,2)&amp;$H736&amp;$I736,'UEC Data'!$B$2:$B$236,0),MATCH(A686,'UEC Data'!$I$1:$V$1,0))</f>
        <v>3.143489361702128E-5</v>
      </c>
      <c r="E736" s="33">
        <f t="shared" si="61"/>
        <v>0</v>
      </c>
      <c r="F736" s="34">
        <f>E736*C687</f>
        <v>0</v>
      </c>
      <c r="G736" s="21"/>
      <c r="H736" s="30" t="s">
        <v>45</v>
      </c>
      <c r="I736" s="30" t="s">
        <v>49</v>
      </c>
      <c r="J736" s="31">
        <f>INDEX('Saturation Data'!$I$2:$W$236,MATCH(LEFT($H$1,2)&amp;$H736&amp;$I736,'Saturation Data'!$B$2:$B$236,0),MATCH(H686,'Saturation Data'!$I$1:$V$1,0))</f>
        <v>0</v>
      </c>
      <c r="K736" s="32">
        <f>INDEX('UEC Data'!$I$2:$W$236,MATCH(LEFT($H$1,2)&amp;$H736&amp;$I736,'UEC Data'!$B$2:$B$236,0),MATCH(H686,'UEC Data'!$I$1:$V$1,0))</f>
        <v>4.9248E-3</v>
      </c>
      <c r="L736" s="33">
        <f t="shared" si="62"/>
        <v>0</v>
      </c>
      <c r="M736" s="34">
        <f>L736*J687</f>
        <v>0</v>
      </c>
      <c r="N736" s="21"/>
      <c r="O736" s="30" t="s">
        <v>45</v>
      </c>
      <c r="P736" s="30" t="s">
        <v>49</v>
      </c>
      <c r="Q736" s="31">
        <f>INDEX('Saturation Data'!$I$2:$W$236,MATCH(LEFT($O$1,2)&amp;$H736&amp;$I736,'Saturation Data'!$B$2:$B$236,0),MATCH(O686,'Saturation Data'!$I$1:$V$1,0))</f>
        <v>0</v>
      </c>
      <c r="R736" s="32">
        <f>INDEX('UEC Data'!$I$2:$W$236,MATCH(LEFT($O$1,2)&amp;$H736&amp;$I736,'UEC Data'!$B$2:$B$236,0),MATCH(O686,'UEC Data'!$I$1:$V$1,0))</f>
        <v>3.143489361702128E-5</v>
      </c>
      <c r="S736" s="33">
        <f t="shared" si="63"/>
        <v>0</v>
      </c>
      <c r="T736" s="34">
        <f>S736*Q687</f>
        <v>0</v>
      </c>
      <c r="U736" s="21"/>
      <c r="V736" s="30" t="s">
        <v>45</v>
      </c>
      <c r="W736" s="30" t="s">
        <v>49</v>
      </c>
      <c r="X736" s="31">
        <f>INDEX('Saturation Data'!$I$2:$W$236,MATCH(LEFT($V$1,2)&amp;$H736&amp;$I736,'Saturation Data'!$B$2:$B$236,0),MATCH(V686,'Saturation Data'!$I$1:$V$1,0))</f>
        <v>0</v>
      </c>
      <c r="Y736" s="32">
        <f>INDEX('UEC Data'!$I$2:$W$236,MATCH(LEFT($V$1,2)&amp;$H736&amp;$I736,'UEC Data'!$B$2:$B$236,0),MATCH(V686,'UEC Data'!$I$1:$V$1,0))</f>
        <v>2.578349049862181E-4</v>
      </c>
      <c r="Z736" s="33">
        <f t="shared" si="64"/>
        <v>0</v>
      </c>
      <c r="AA736" s="34">
        <f>Z736*X687</f>
        <v>0</v>
      </c>
      <c r="AB736" s="21"/>
      <c r="AC736" s="30" t="s">
        <v>45</v>
      </c>
      <c r="AD736" s="30" t="s">
        <v>49</v>
      </c>
      <c r="AE736" s="31">
        <f>INDEX('Saturation Data'!$I$2:$W$236,MATCH(LEFT($AC$1,2)&amp;$H736&amp;$I736,'Saturation Data'!$B$2:$B$236,0),MATCH(AC686,'Saturation Data'!$I$1:$V$1,0))</f>
        <v>0</v>
      </c>
      <c r="AF736" s="32">
        <f>INDEX('UEC Data'!$I$2:$W$236,MATCH(LEFT($AC$1,2)&amp;$H736&amp;$I736,'UEC Data'!$B$2:$B$236,0),MATCH(AC686,'UEC Data'!$I$1:$V$1,0))</f>
        <v>4.9248E-3</v>
      </c>
      <c r="AG736" s="33">
        <f t="shared" si="65"/>
        <v>0</v>
      </c>
      <c r="AH736" s="34">
        <f>AG736*AE687</f>
        <v>0</v>
      </c>
      <c r="AI736" s="21"/>
    </row>
    <row r="737" spans="1:35" outlineLevel="1" x14ac:dyDescent="0.25">
      <c r="A737" s="30" t="s">
        <v>45</v>
      </c>
      <c r="B737" s="30" t="s">
        <v>50</v>
      </c>
      <c r="C737" s="31">
        <f>INDEX('Saturation Data'!$I$2:$W$236,MATCH(LEFT($A$1,2)&amp;$H737&amp;$I737,'Saturation Data'!$B$2:$B$236,0),MATCH(A686,'Saturation Data'!$I$1:$V$1,0))</f>
        <v>0</v>
      </c>
      <c r="D737" s="32">
        <f>INDEX('UEC Data'!$I$2:$W$236,MATCH(LEFT($A$1,2)&amp;$H737&amp;$I737,'UEC Data'!$B$2:$B$236,0),MATCH(A686,'UEC Data'!$I$1:$V$1,0))</f>
        <v>6.042570536394043E-4</v>
      </c>
      <c r="E737" s="33">
        <f t="shared" si="61"/>
        <v>0</v>
      </c>
      <c r="F737" s="34">
        <f>E737*C687</f>
        <v>0</v>
      </c>
      <c r="G737" s="21"/>
      <c r="H737" s="30" t="s">
        <v>45</v>
      </c>
      <c r="I737" s="30" t="s">
        <v>50</v>
      </c>
      <c r="J737" s="31">
        <f>INDEX('Saturation Data'!$I$2:$W$236,MATCH(LEFT($H$1,2)&amp;$H737&amp;$I737,'Saturation Data'!$B$2:$B$236,0),MATCH(H686,'Saturation Data'!$I$1:$V$1,0))</f>
        <v>0</v>
      </c>
      <c r="K737" s="32">
        <f>INDEX('UEC Data'!$I$2:$W$236,MATCH(LEFT($H$1,2)&amp;$H737&amp;$I737,'UEC Data'!$B$2:$B$236,0),MATCH(H686,'UEC Data'!$I$1:$V$1,0))</f>
        <v>9.4666938403506679E-2</v>
      </c>
      <c r="L737" s="33">
        <f t="shared" si="62"/>
        <v>0</v>
      </c>
      <c r="M737" s="34">
        <f>L737*J687</f>
        <v>0</v>
      </c>
      <c r="N737" s="21"/>
      <c r="O737" s="30" t="s">
        <v>45</v>
      </c>
      <c r="P737" s="30" t="s">
        <v>50</v>
      </c>
      <c r="Q737" s="31">
        <f>INDEX('Saturation Data'!$I$2:$W$236,MATCH(LEFT($O$1,2)&amp;$H737&amp;$I737,'Saturation Data'!$B$2:$B$236,0),MATCH(O686,'Saturation Data'!$I$1:$V$1,0))</f>
        <v>0</v>
      </c>
      <c r="R737" s="32">
        <f>INDEX('UEC Data'!$I$2:$W$236,MATCH(LEFT($O$1,2)&amp;$H737&amp;$I737,'UEC Data'!$B$2:$B$236,0),MATCH(O686,'UEC Data'!$I$1:$V$1,0))</f>
        <v>6.042570536394043E-4</v>
      </c>
      <c r="S737" s="33">
        <f t="shared" si="63"/>
        <v>0</v>
      </c>
      <c r="T737" s="34">
        <f>S737*Q687</f>
        <v>0</v>
      </c>
      <c r="U737" s="21"/>
      <c r="V737" s="30" t="s">
        <v>45</v>
      </c>
      <c r="W737" s="30" t="s">
        <v>50</v>
      </c>
      <c r="X737" s="31">
        <f>INDEX('Saturation Data'!$I$2:$W$236,MATCH(LEFT($V$1,2)&amp;$H737&amp;$I737,'Saturation Data'!$B$2:$B$236,0),MATCH(V686,'Saturation Data'!$I$1:$V$1,0))</f>
        <v>0</v>
      </c>
      <c r="Y737" s="32">
        <f>INDEX('UEC Data'!$I$2:$W$236,MATCH(LEFT($V$1,2)&amp;$H737&amp;$I737,'UEC Data'!$B$2:$B$236,0),MATCH(V686,'UEC Data'!$I$1:$V$1,0))</f>
        <v>8.3690370577985107E-4</v>
      </c>
      <c r="Z737" s="33">
        <f t="shared" si="64"/>
        <v>0</v>
      </c>
      <c r="AA737" s="34">
        <f>Z737*X687</f>
        <v>0</v>
      </c>
      <c r="AB737" s="21"/>
      <c r="AC737" s="30" t="s">
        <v>45</v>
      </c>
      <c r="AD737" s="30" t="s">
        <v>50</v>
      </c>
      <c r="AE737" s="31">
        <f>INDEX('Saturation Data'!$I$2:$W$236,MATCH(LEFT($AC$1,2)&amp;$H737&amp;$I737,'Saturation Data'!$B$2:$B$236,0),MATCH(AC686,'Saturation Data'!$I$1:$V$1,0))</f>
        <v>0</v>
      </c>
      <c r="AF737" s="32">
        <f>INDEX('UEC Data'!$I$2:$W$236,MATCH(LEFT($AC$1,2)&amp;$H737&amp;$I737,'UEC Data'!$B$2:$B$236,0),MATCH(AC686,'UEC Data'!$I$1:$V$1,0))</f>
        <v>9.4666938403506679E-2</v>
      </c>
      <c r="AG737" s="33">
        <f t="shared" si="65"/>
        <v>0</v>
      </c>
      <c r="AH737" s="34">
        <f>AG737*AE687</f>
        <v>0</v>
      </c>
      <c r="AI737" s="21"/>
    </row>
    <row r="738" spans="1:35" outlineLevel="1" x14ac:dyDescent="0.25">
      <c r="A738" s="30" t="s">
        <v>45</v>
      </c>
      <c r="B738" t="s">
        <v>185</v>
      </c>
      <c r="C738" s="31">
        <f>INDEX('Saturation Data'!$I$2:$W$236,MATCH(LEFT($A$1,2)&amp;$H738&amp;$I738,'Saturation Data'!$B$2:$B$236,0),MATCH(A686,'Saturation Data'!$I$1:$V$1,0))</f>
        <v>0.70439020013223397</v>
      </c>
      <c r="D738" s="32">
        <f>INDEX('UEC Data'!$I$2:$W$236,MATCH(LEFT($A$1,2)&amp;$H738&amp;$I738,'UEC Data'!$B$2:$B$236,0),MATCH(A686,'UEC Data'!$I$1:$V$1,0))</f>
        <v>1.1504682957610431E-2</v>
      </c>
      <c r="E738" s="33">
        <f t="shared" si="61"/>
        <v>8.1037859309691131E-3</v>
      </c>
      <c r="F738" s="34">
        <f>E738*C687</f>
        <v>2.7246151881752636E-2</v>
      </c>
      <c r="G738" s="21"/>
      <c r="H738" s="30" t="s">
        <v>45</v>
      </c>
      <c r="I738" t="s">
        <v>185</v>
      </c>
      <c r="J738" s="31">
        <f>INDEX('Saturation Data'!$I$2:$W$236,MATCH(LEFT($H$1,2)&amp;$H738&amp;$I738,'Saturation Data'!$B$2:$B$236,0),MATCH(H686,'Saturation Data'!$I$1:$V$1,0))</f>
        <v>0</v>
      </c>
      <c r="K738" s="32">
        <f>INDEX('UEC Data'!$I$2:$W$236,MATCH(LEFT($H$1,2)&amp;$H738&amp;$I738,'UEC Data'!$B$2:$B$236,0),MATCH(H686,'UEC Data'!$I$1:$V$1,0))</f>
        <v>0.47389442347903149</v>
      </c>
      <c r="L738" s="33">
        <f t="shared" si="62"/>
        <v>0</v>
      </c>
      <c r="M738" s="34">
        <f>L738*J687</f>
        <v>0</v>
      </c>
      <c r="N738" s="21"/>
      <c r="O738" s="30" t="s">
        <v>45</v>
      </c>
      <c r="P738" t="s">
        <v>185</v>
      </c>
      <c r="Q738" s="31">
        <f>INDEX('Saturation Data'!$I$2:$W$236,MATCH(LEFT($O$1,2)&amp;$H738&amp;$I738,'Saturation Data'!$B$2:$B$236,0),MATCH(O686,'Saturation Data'!$I$1:$V$1,0))</f>
        <v>0.70439020013223397</v>
      </c>
      <c r="R738" s="32">
        <f>INDEX('UEC Data'!$I$2:$W$236,MATCH(LEFT($O$1,2)&amp;$H738&amp;$I738,'UEC Data'!$B$2:$B$236,0),MATCH(O686,'UEC Data'!$I$1:$V$1,0))</f>
        <v>2.2130947040973677E-3</v>
      </c>
      <c r="S738" s="33">
        <f t="shared" si="63"/>
        <v>1.5588822215307321E-3</v>
      </c>
      <c r="T738" s="34">
        <f>S738*Q687</f>
        <v>0</v>
      </c>
      <c r="U738" s="21"/>
      <c r="V738" s="30" t="s">
        <v>45</v>
      </c>
      <c r="W738" t="s">
        <v>185</v>
      </c>
      <c r="X738" s="31">
        <f>INDEX('Saturation Data'!$I$2:$W$236,MATCH(LEFT($V$1,2)&amp;$H738&amp;$I738,'Saturation Data'!$B$2:$B$236,0),MATCH(V686,'Saturation Data'!$I$1:$V$1,0))</f>
        <v>0.70439020013223397</v>
      </c>
      <c r="Y738" s="32">
        <f>INDEX('UEC Data'!$I$2:$W$236,MATCH(LEFT($V$1,2)&amp;$H738&amp;$I738,'UEC Data'!$B$2:$B$236,0),MATCH(V686,'UEC Data'!$I$1:$V$1,0))</f>
        <v>2.6524906716765906E-3</v>
      </c>
      <c r="Z738" s="33">
        <f t="shared" si="64"/>
        <v>1.8683884350711574E-3</v>
      </c>
      <c r="AA738" s="34">
        <f>Z738*X687</f>
        <v>3.8187043646271556E-6</v>
      </c>
      <c r="AB738" s="21"/>
      <c r="AC738" s="30" t="s">
        <v>45</v>
      </c>
      <c r="AD738" t="s">
        <v>185</v>
      </c>
      <c r="AE738" s="31">
        <f>INDEX('Saturation Data'!$I$2:$W$236,MATCH(LEFT($AC$1,2)&amp;$H738&amp;$I738,'Saturation Data'!$B$2:$B$236,0),MATCH(AC686,'Saturation Data'!$I$1:$V$1,0))</f>
        <v>0</v>
      </c>
      <c r="AF738" s="32">
        <f>INDEX('UEC Data'!$I$2:$W$236,MATCH(LEFT($AC$1,2)&amp;$H738&amp;$I738,'UEC Data'!$B$2:$B$236,0),MATCH(AC686,'UEC Data'!$I$1:$V$1,0))</f>
        <v>0.19473176974906317</v>
      </c>
      <c r="AG738" s="33">
        <f t="shared" si="65"/>
        <v>0</v>
      </c>
      <c r="AH738" s="34">
        <f>AG738*AE687</f>
        <v>0</v>
      </c>
      <c r="AI738" s="21"/>
    </row>
    <row r="739" spans="1:35" outlineLevel="1" x14ac:dyDescent="0.25">
      <c r="A739" s="30" t="s">
        <v>45</v>
      </c>
      <c r="B739" s="30" t="s">
        <v>51</v>
      </c>
      <c r="C739" s="31">
        <f>INDEX('Saturation Data'!$I$2:$W$236,MATCH(LEFT($A$1,2)&amp;$H739&amp;$I739,'Saturation Data'!$B$2:$B$236,0),MATCH(A686,'Saturation Data'!$I$1:$V$1,0))</f>
        <v>1</v>
      </c>
      <c r="D739" s="32">
        <f>INDEX('UEC Data'!$I$2:$W$236,MATCH(LEFT($A$1,2)&amp;$H739&amp;$I739,'UEC Data'!$B$2:$B$236,0),MATCH(A686,'UEC Data'!$I$1:$V$1,0))</f>
        <v>0.87765092616699403</v>
      </c>
      <c r="E739" s="33">
        <f t="shared" si="61"/>
        <v>0.87765092616699403</v>
      </c>
      <c r="F739" s="34">
        <f>E739*C687</f>
        <v>2.9507949293333731</v>
      </c>
      <c r="G739" s="21"/>
      <c r="H739" s="30" t="s">
        <v>45</v>
      </c>
      <c r="I739" s="30" t="s">
        <v>51</v>
      </c>
      <c r="J739" s="31">
        <f>INDEX('Saturation Data'!$I$2:$W$236,MATCH(LEFT($H$1,2)&amp;$H739&amp;$I739,'Saturation Data'!$B$2:$B$236,0),MATCH(H686,'Saturation Data'!$I$1:$V$1,0))</f>
        <v>1</v>
      </c>
      <c r="K739" s="32">
        <f>INDEX('UEC Data'!$I$2:$W$236,MATCH(LEFT($H$1,2)&amp;$H739&amp;$I739,'UEC Data'!$B$2:$B$236,0),MATCH(H686,'UEC Data'!$I$1:$V$1,0))</f>
        <v>0.91984889139455484</v>
      </c>
      <c r="L739" s="33">
        <f t="shared" si="62"/>
        <v>0.91984889139455484</v>
      </c>
      <c r="M739" s="34">
        <f>L739*J687</f>
        <v>4.4303186246153117E-3</v>
      </c>
      <c r="N739" s="21"/>
      <c r="O739" s="30" t="s">
        <v>45</v>
      </c>
      <c r="P739" s="30" t="s">
        <v>51</v>
      </c>
      <c r="Q739" s="31">
        <f>INDEX('Saturation Data'!$I$2:$W$236,MATCH(LEFT($O$1,2)&amp;$H739&amp;$I739,'Saturation Data'!$B$2:$B$236,0),MATCH(O686,'Saturation Data'!$I$1:$V$1,0))</f>
        <v>1</v>
      </c>
      <c r="R739" s="32">
        <f>INDEX('UEC Data'!$I$2:$W$236,MATCH(LEFT($O$1,2)&amp;$H739&amp;$I739,'UEC Data'!$B$2:$B$236,0),MATCH(O686,'UEC Data'!$I$1:$V$1,0))</f>
        <v>0.87765092616699403</v>
      </c>
      <c r="S739" s="33">
        <f t="shared" si="63"/>
        <v>0.87765092616699403</v>
      </c>
      <c r="T739" s="34">
        <f>S739*Q687</f>
        <v>0</v>
      </c>
      <c r="U739" s="21"/>
      <c r="V739" s="30" t="s">
        <v>45</v>
      </c>
      <c r="W739" s="30" t="s">
        <v>51</v>
      </c>
      <c r="X739" s="31">
        <f>INDEX('Saturation Data'!$I$2:$W$236,MATCH(LEFT($V$1,2)&amp;$H739&amp;$I739,'Saturation Data'!$B$2:$B$236,0),MATCH(V686,'Saturation Data'!$I$1:$V$1,0))</f>
        <v>1</v>
      </c>
      <c r="Y739" s="32">
        <f>INDEX('UEC Data'!$I$2:$W$236,MATCH(LEFT($V$1,2)&amp;$H739&amp;$I739,'UEC Data'!$B$2:$B$236,0),MATCH(V686,'UEC Data'!$I$1:$V$1,0))</f>
        <v>0.87287881448462101</v>
      </c>
      <c r="Z739" s="33">
        <f t="shared" si="64"/>
        <v>0.87287881448462101</v>
      </c>
      <c r="AA739" s="34">
        <f>Z739*X687</f>
        <v>1.7840327397102803E-3</v>
      </c>
      <c r="AB739" s="21"/>
      <c r="AC739" s="30" t="s">
        <v>45</v>
      </c>
      <c r="AD739" s="30" t="s">
        <v>51</v>
      </c>
      <c r="AE739" s="31">
        <f>INDEX('Saturation Data'!$I$2:$W$236,MATCH(LEFT($AC$1,2)&amp;$H739&amp;$I739,'Saturation Data'!$B$2:$B$236,0),MATCH(AC686,'Saturation Data'!$I$1:$V$1,0))</f>
        <v>1</v>
      </c>
      <c r="AF739" s="32">
        <f>INDEX('UEC Data'!$I$2:$W$236,MATCH(LEFT($AC$1,2)&amp;$H739&amp;$I739,'UEC Data'!$B$2:$B$236,0),MATCH(AC686,'UEC Data'!$I$1:$V$1,0))</f>
        <v>0.91984889139455484</v>
      </c>
      <c r="AG739" s="33">
        <f t="shared" si="65"/>
        <v>0.91984889139455484</v>
      </c>
      <c r="AH739" s="34">
        <f>AG739*AE687</f>
        <v>0</v>
      </c>
      <c r="AI739" s="21"/>
    </row>
    <row r="740" spans="1:35" ht="14.4" outlineLevel="1" thickBot="1" x14ac:dyDescent="0.3">
      <c r="A740" s="30" t="s">
        <v>187</v>
      </c>
      <c r="B740" t="s">
        <v>186</v>
      </c>
      <c r="C740" s="31">
        <f>INDEX('Saturation Data'!$I$2:$W$236,MATCH(LEFT($A$1,2)&amp;$H740&amp;$I740,'Saturation Data'!$B$2:$B$236,0),MATCH(A686,'Saturation Data'!$I$1:$V$1,0))</f>
        <v>1.2539386534627998E-2</v>
      </c>
      <c r="D740" s="32">
        <f>INDEX('UEC Data'!$I$2:$W$236,MATCH(LEFT($A$1,2)&amp;$H740&amp;$I740,'UEC Data'!$B$2:$B$236,0),MATCH(A686,'UEC Data'!$I$1:$V$1,0))</f>
        <v>-12.211104732791547</v>
      </c>
      <c r="E740" s="33">
        <f t="shared" si="61"/>
        <v>-0.15311976225929855</v>
      </c>
      <c r="F740" s="34">
        <f>E740*C687</f>
        <v>-0.51481176010232943</v>
      </c>
      <c r="G740" s="21"/>
      <c r="H740" s="30" t="s">
        <v>187</v>
      </c>
      <c r="I740" t="s">
        <v>186</v>
      </c>
      <c r="J740" s="31">
        <f>INDEX('Saturation Data'!$I$2:$W$236,MATCH(LEFT($H$1,2)&amp;$H740&amp;$I740,'Saturation Data'!$B$2:$B$236,0),MATCH(H686,'Saturation Data'!$I$1:$V$1,0))</f>
        <v>8.6036924179960575E-3</v>
      </c>
      <c r="K740" s="32">
        <f>INDEX('UEC Data'!$I$2:$W$236,MATCH(LEFT($H$1,2)&amp;$H740&amp;$I740,'UEC Data'!$B$2:$B$236,0),MATCH(H686,'UEC Data'!$I$1:$V$1,0))</f>
        <v>-8.2147010466253594</v>
      </c>
      <c r="L740" s="33">
        <f t="shared" si="62"/>
        <v>-7.0676761110954889E-2</v>
      </c>
      <c r="M740" s="34">
        <f>L740*J687</f>
        <v>-3.404043577229713E-4</v>
      </c>
      <c r="N740" s="21"/>
      <c r="O740" s="30" t="s">
        <v>187</v>
      </c>
      <c r="P740" t="s">
        <v>186</v>
      </c>
      <c r="Q740" s="31">
        <f>INDEX('Saturation Data'!$I$2:$W$236,MATCH(LEFT($O$1,2)&amp;$H740&amp;$I740,'Saturation Data'!$B$2:$B$236,0),MATCH(O686,'Saturation Data'!$I$1:$V$1,0))</f>
        <v>2.3870417732310316E-3</v>
      </c>
      <c r="R740" s="32">
        <f>INDEX('UEC Data'!$I$2:$W$236,MATCH(LEFT($O$1,2)&amp;$H740&amp;$I740,'UEC Data'!$B$2:$B$236,0),MATCH(O686,'UEC Data'!$I$1:$V$1,0))</f>
        <v>-5.2893042715306349</v>
      </c>
      <c r="S740" s="33">
        <f t="shared" si="63"/>
        <v>-1.2625790247472957E-2</v>
      </c>
      <c r="T740" s="34">
        <f>S740*Q687</f>
        <v>0</v>
      </c>
      <c r="U740" s="21"/>
      <c r="V740" s="30" t="s">
        <v>187</v>
      </c>
      <c r="W740" t="s">
        <v>186</v>
      </c>
      <c r="X740" s="31">
        <f>INDEX('Saturation Data'!$I$2:$W$236,MATCH(LEFT($V$1,2)&amp;$H740&amp;$I740,'Saturation Data'!$B$2:$B$236,0),MATCH(V686,'Saturation Data'!$I$1:$V$1,0))</f>
        <v>4.7179702243656954E-3</v>
      </c>
      <c r="Y740" s="32">
        <f>INDEX('UEC Data'!$I$2:$W$236,MATCH(LEFT($V$1,2)&amp;$H740&amp;$I740,'UEC Data'!$B$2:$B$236,0),MATCH(V686,'UEC Data'!$I$1:$V$1,0))</f>
        <v>-6.5157281487784182</v>
      </c>
      <c r="Z740" s="33">
        <f t="shared" si="64"/>
        <v>-3.074101139599799E-2</v>
      </c>
      <c r="AA740" s="34">
        <f>Z740*X687</f>
        <v>-6.2829994120831652E-5</v>
      </c>
      <c r="AB740" s="21"/>
      <c r="AC740" s="30" t="s">
        <v>187</v>
      </c>
      <c r="AD740" t="s">
        <v>186</v>
      </c>
      <c r="AE740" s="31">
        <f>INDEX('Saturation Data'!$I$2:$W$236,MATCH(LEFT($AC$1,2)&amp;$H740&amp;$I740,'Saturation Data'!$B$2:$B$236,0),MATCH(AC686,'Saturation Data'!$I$1:$V$1,0))</f>
        <v>7.457717405779731E-3</v>
      </c>
      <c r="AF740" s="32">
        <f>INDEX('UEC Data'!$I$2:$W$236,MATCH(LEFT($AC$1,2)&amp;$H740&amp;$I740,'UEC Data'!$B$2:$B$236,0),MATCH(AC686,'UEC Data'!$I$1:$V$1,0))</f>
        <v>-57.904678277214551</v>
      </c>
      <c r="AG740" s="33">
        <f t="shared" si="65"/>
        <v>-0.43183672706405846</v>
      </c>
      <c r="AH740" s="34">
        <f>AG740*AE687</f>
        <v>0</v>
      </c>
      <c r="AI740" s="21"/>
    </row>
    <row r="741" spans="1:35" ht="15" outlineLevel="1" thickTop="1" thickBot="1" x14ac:dyDescent="0.3">
      <c r="A741" s="36" t="s">
        <v>52</v>
      </c>
      <c r="B741" s="36"/>
      <c r="C741" s="36"/>
      <c r="D741" s="40"/>
      <c r="E741" s="40">
        <f>SUM(E694:E740)</f>
        <v>176.03792867468408</v>
      </c>
      <c r="F741" s="40">
        <f>SUM(F694:F740)</f>
        <v>591.86609597990639</v>
      </c>
      <c r="G741" s="21"/>
      <c r="H741" s="36" t="s">
        <v>52</v>
      </c>
      <c r="I741" s="36"/>
      <c r="J741" s="36"/>
      <c r="K741" s="40"/>
      <c r="L741" s="40">
        <f>SUM(L694:L740)</f>
        <v>171.77743769245404</v>
      </c>
      <c r="M741" s="40">
        <f>SUM(M694:M740)</f>
        <v>0.82734108679937934</v>
      </c>
      <c r="N741" s="21"/>
      <c r="O741" s="36" t="s">
        <v>52</v>
      </c>
      <c r="P741" s="36"/>
      <c r="Q741" s="36"/>
      <c r="R741" s="40"/>
      <c r="S741" s="40">
        <f>SUM(S694:S740)</f>
        <v>173.62084875043629</v>
      </c>
      <c r="T741" s="40">
        <f>SUM(T694:T740)</f>
        <v>0</v>
      </c>
      <c r="U741" s="21"/>
      <c r="V741" s="36" t="s">
        <v>52</v>
      </c>
      <c r="W741" s="36"/>
      <c r="X741" s="36"/>
      <c r="Y741" s="40"/>
      <c r="Z741" s="40">
        <f>SUM(Z694:Z740)</f>
        <v>173.55416307555325</v>
      </c>
      <c r="AA741" s="40">
        <f>SUM(AA694:AA740)</f>
        <v>0.35471855187895529</v>
      </c>
      <c r="AB741" s="21"/>
      <c r="AC741" s="36" t="s">
        <v>52</v>
      </c>
      <c r="AD741" s="36"/>
      <c r="AE741" s="36"/>
      <c r="AF741" s="40"/>
      <c r="AG741" s="40">
        <f>SUM(AG694:AG740)</f>
        <v>174.64647463836238</v>
      </c>
      <c r="AH741" s="40">
        <f>SUM(AH694:AH740)</f>
        <v>0</v>
      </c>
      <c r="AI741" s="21"/>
    </row>
    <row r="742" spans="1:35" ht="14.4" outlineLevel="1" thickTop="1" x14ac:dyDescent="0.25">
      <c r="G742" s="21"/>
      <c r="N742" s="21"/>
      <c r="U742" s="21"/>
      <c r="AB742" s="21"/>
      <c r="AI742" s="21"/>
    </row>
    <row r="743" spans="1:35" ht="15.6" thickBot="1" x14ac:dyDescent="0.3">
      <c r="A743" s="95" t="s">
        <v>45</v>
      </c>
      <c r="B743" s="95"/>
      <c r="C743" s="95"/>
      <c r="D743" s="95"/>
      <c r="E743" s="95"/>
      <c r="F743" s="95"/>
      <c r="G743" s="21"/>
      <c r="H743" s="95" t="s">
        <v>45</v>
      </c>
      <c r="I743" s="95"/>
      <c r="J743" s="95"/>
      <c r="K743" s="95"/>
      <c r="L743" s="95"/>
      <c r="M743" s="95"/>
      <c r="N743" s="21"/>
      <c r="O743" s="95" t="s">
        <v>45</v>
      </c>
      <c r="P743" s="95"/>
      <c r="Q743" s="95"/>
      <c r="R743" s="95"/>
      <c r="S743" s="95"/>
      <c r="T743" s="95"/>
      <c r="U743" s="21"/>
      <c r="V743" s="95" t="s">
        <v>45</v>
      </c>
      <c r="W743" s="95"/>
      <c r="X743" s="95"/>
      <c r="Y743" s="95"/>
      <c r="Z743" s="95"/>
      <c r="AA743" s="95"/>
      <c r="AB743" s="21"/>
      <c r="AC743" s="95" t="s">
        <v>45</v>
      </c>
      <c r="AD743" s="95"/>
      <c r="AE743" s="95"/>
      <c r="AF743" s="95"/>
      <c r="AG743" s="95"/>
      <c r="AH743" s="95"/>
      <c r="AI743" s="21"/>
    </row>
    <row r="744" spans="1:35" ht="14.4" outlineLevel="1" thickTop="1" x14ac:dyDescent="0.25">
      <c r="A744" s="1"/>
      <c r="B744" s="22" t="s">
        <v>164</v>
      </c>
      <c r="C744" s="23">
        <f>INDEX('Control Total'!$E:$E,MATCH(LEFT(A1,2)&amp;A743,'Control Total'!$A:$A,0))/1000000</f>
        <v>85.302092194297842</v>
      </c>
      <c r="D744" s="24"/>
      <c r="E744" s="1"/>
      <c r="F744" s="1"/>
      <c r="G744" s="21"/>
      <c r="H744" s="1"/>
      <c r="I744" s="22" t="s">
        <v>164</v>
      </c>
      <c r="J744" s="23">
        <f>INDEX('Control Total'!$E:$E,MATCH(LEFT($H$1,2)&amp;H743,'Control Total'!$A:$A,0))/1000000</f>
        <v>11.360443328803097</v>
      </c>
      <c r="K744" s="24"/>
      <c r="L744" s="1"/>
      <c r="M744" s="1"/>
      <c r="N744" s="21"/>
      <c r="O744" s="1"/>
      <c r="P744" s="22" t="s">
        <v>164</v>
      </c>
      <c r="Q744" s="23">
        <f>INDEX('Control Total'!$E:$E,MATCH(LEFT(O1,2)&amp;O743,'Control Total'!$A:$A,0))/1000000</f>
        <v>11.519141739718906</v>
      </c>
      <c r="R744" s="24"/>
      <c r="S744" s="1"/>
      <c r="T744" s="1"/>
      <c r="U744" s="21"/>
      <c r="V744" s="1"/>
      <c r="W744" s="22" t="s">
        <v>164</v>
      </c>
      <c r="X744" s="23">
        <f>INDEX('Control Total'!$E:$E,MATCH(LEFT(V1,2)&amp;V743,'Control Total'!$A:$A,0))/1000000</f>
        <v>5.1492535207682151</v>
      </c>
      <c r="Y744" s="24"/>
      <c r="Z744" s="1"/>
      <c r="AA744" s="1"/>
      <c r="AB744" s="21"/>
      <c r="AC744" s="1"/>
      <c r="AD744" s="22" t="s">
        <v>164</v>
      </c>
      <c r="AE744" s="23">
        <f>INDEX('Control Total'!$E:$E,MATCH(LEFT(AC1,2)&amp;AC743,'Control Total'!$A:$A,0))/1000000</f>
        <v>3.8477622632889541</v>
      </c>
      <c r="AF744" s="24"/>
      <c r="AG744" s="1"/>
      <c r="AH744" s="1"/>
      <c r="AI744" s="21"/>
    </row>
    <row r="745" spans="1:35" outlineLevel="1" x14ac:dyDescent="0.25">
      <c r="A745" s="1"/>
      <c r="B745" s="25" t="s">
        <v>165</v>
      </c>
      <c r="C745" s="23">
        <f>INDEX('Control Total'!$F:$F,MATCH(LEFT(A1,2)&amp;A743,'Control Total'!$A:$A,0))</f>
        <v>9.998539316022736</v>
      </c>
      <c r="D745" s="1"/>
      <c r="E745" s="1"/>
      <c r="F745" s="1"/>
      <c r="G745" s="21"/>
      <c r="H745" s="1"/>
      <c r="I745" s="25" t="s">
        <v>165</v>
      </c>
      <c r="J745" s="23">
        <f>INDEX('Control Total'!$F:$F,MATCH(LEFT($H$1,2)&amp;H743,'Control Total'!$A:$A,0))</f>
        <v>8.8891633108266923</v>
      </c>
      <c r="K745" s="1"/>
      <c r="L745" s="1"/>
      <c r="M745" s="1"/>
      <c r="N745" s="21"/>
      <c r="O745" s="1"/>
      <c r="P745" s="25" t="s">
        <v>165</v>
      </c>
      <c r="Q745" s="23">
        <f>INDEX('Control Total'!$F:$F,MATCH(LEFT(O1,2)&amp;O743,'Control Total'!$A:$A,0))</f>
        <v>9.9040933923523937</v>
      </c>
      <c r="R745" s="1"/>
      <c r="S745" s="1"/>
      <c r="T745" s="1"/>
      <c r="U745" s="21"/>
      <c r="V745" s="1"/>
      <c r="W745" s="25" t="s">
        <v>165</v>
      </c>
      <c r="X745" s="23">
        <f>INDEX('Control Total'!$F:$F,MATCH(LEFT(V1,2)&amp;V743,'Control Total'!$A:$A,0))</f>
        <v>9.8675747695517533</v>
      </c>
      <c r="Y745" s="1"/>
      <c r="Z745" s="1"/>
      <c r="AA745" s="1"/>
      <c r="AB745" s="21"/>
      <c r="AC745" s="1"/>
      <c r="AD745" s="25" t="s">
        <v>165</v>
      </c>
      <c r="AE745" s="23">
        <f>INDEX('Control Total'!$F:$F,MATCH(LEFT(AC1,2)&amp;AC743,'Control Total'!$A:$A,0))</f>
        <v>8.6709183081392993</v>
      </c>
      <c r="AF745" s="1"/>
      <c r="AG745" s="1"/>
      <c r="AH745" s="1"/>
      <c r="AI745" s="21"/>
    </row>
    <row r="746" spans="1:35" outlineLevel="1" x14ac:dyDescent="0.25">
      <c r="A746" s="1"/>
      <c r="B746" s="22" t="s">
        <v>166</v>
      </c>
      <c r="C746" s="23">
        <f>INDEX('Control Total'!$D:$D,MATCH(LEFT(A1,2)&amp;A743,'Control Total'!$A:$A,0))/1000</f>
        <v>852.89632254368303</v>
      </c>
      <c r="D746" s="24"/>
      <c r="E746" s="1"/>
      <c r="F746" s="1"/>
      <c r="G746" s="21"/>
      <c r="H746" s="1"/>
      <c r="I746" s="22" t="s">
        <v>166</v>
      </c>
      <c r="J746" s="23">
        <f>INDEX('Control Total'!$D:$D,MATCH(LEFT($H$1,2)&amp;H743,'Control Total'!$A:$A,0))/1000</f>
        <v>100.98483603312235</v>
      </c>
      <c r="K746" s="24"/>
      <c r="L746" s="1"/>
      <c r="M746" s="1"/>
      <c r="N746" s="21"/>
      <c r="O746" s="1"/>
      <c r="P746" s="22" t="s">
        <v>166</v>
      </c>
      <c r="Q746" s="23">
        <f>INDEX('Control Total'!$D:$D,MATCH(LEFT(O1,2)&amp;O743,'Control Total'!$A:$A,0))/1000</f>
        <v>114.08665558992068</v>
      </c>
      <c r="R746" s="24"/>
      <c r="S746" s="1"/>
      <c r="T746" s="1"/>
      <c r="U746" s="21"/>
      <c r="V746" s="1"/>
      <c r="W746" s="22" t="s">
        <v>166</v>
      </c>
      <c r="X746" s="23">
        <f>INDEX('Control Total'!$D:$D,MATCH(LEFT(V1,2)&amp;V743,'Control Total'!$A:$A,0))/1000</f>
        <v>50.810644123557971</v>
      </c>
      <c r="Y746" s="24"/>
      <c r="Z746" s="1"/>
      <c r="AA746" s="1"/>
      <c r="AB746" s="21"/>
      <c r="AC746" s="1"/>
      <c r="AD746" s="22" t="s">
        <v>166</v>
      </c>
      <c r="AE746" s="23">
        <f>INDEX('Control Total'!$D:$D,MATCH(LEFT(AC1,2)&amp;AC743,'Control Total'!$A:$A,0))/1000</f>
        <v>33.3636322541197</v>
      </c>
      <c r="AF746" s="24"/>
      <c r="AG746" s="1"/>
      <c r="AH746" s="1"/>
      <c r="AI746" s="21"/>
    </row>
    <row r="747" spans="1:35" outlineLevel="1" x14ac:dyDescent="0.25">
      <c r="A747" s="1"/>
      <c r="B747" s="25"/>
      <c r="C747" s="26"/>
      <c r="D747" s="1"/>
      <c r="E747" s="1"/>
      <c r="F747" s="1"/>
      <c r="G747" s="21"/>
      <c r="H747" s="1"/>
      <c r="I747" s="25"/>
      <c r="J747" s="26"/>
      <c r="K747" s="1"/>
      <c r="L747" s="1"/>
      <c r="M747" s="1"/>
      <c r="N747" s="21"/>
      <c r="O747" s="1"/>
      <c r="P747" s="25"/>
      <c r="Q747" s="26"/>
      <c r="R747" s="1"/>
      <c r="S747" s="1"/>
      <c r="T747" s="1"/>
      <c r="U747" s="21"/>
      <c r="V747" s="1"/>
      <c r="W747" s="25"/>
      <c r="X747" s="26"/>
      <c r="Y747" s="1"/>
      <c r="Z747" s="1"/>
      <c r="AA747" s="1"/>
      <c r="AB747" s="21"/>
      <c r="AC747" s="1"/>
      <c r="AD747" s="25"/>
      <c r="AE747" s="26"/>
      <c r="AF747" s="1"/>
      <c r="AG747" s="1"/>
      <c r="AH747" s="1"/>
      <c r="AI747" s="21"/>
    </row>
    <row r="748" spans="1:35" ht="15.6" customHeight="1" outlineLevel="1" thickBot="1" x14ac:dyDescent="0.3">
      <c r="A748" s="96" t="s">
        <v>174</v>
      </c>
      <c r="B748" s="96"/>
      <c r="C748" s="96"/>
      <c r="D748" s="96"/>
      <c r="E748" s="96"/>
      <c r="F748" s="96"/>
      <c r="G748" s="21"/>
      <c r="H748" s="96" t="s">
        <v>174</v>
      </c>
      <c r="I748" s="96"/>
      <c r="J748" s="96"/>
      <c r="K748" s="96"/>
      <c r="L748" s="96"/>
      <c r="M748" s="96"/>
      <c r="N748" s="21"/>
      <c r="O748" s="96" t="s">
        <v>174</v>
      </c>
      <c r="P748" s="96"/>
      <c r="Q748" s="96"/>
      <c r="R748" s="96"/>
      <c r="S748" s="96"/>
      <c r="T748" s="96"/>
      <c r="U748" s="21"/>
      <c r="V748" s="96" t="s">
        <v>174</v>
      </c>
      <c r="W748" s="96"/>
      <c r="X748" s="96"/>
      <c r="Y748" s="96"/>
      <c r="Z748" s="96"/>
      <c r="AA748" s="96"/>
      <c r="AB748" s="21"/>
      <c r="AC748" s="96" t="s">
        <v>174</v>
      </c>
      <c r="AD748" s="96"/>
      <c r="AE748" s="96"/>
      <c r="AF748" s="96"/>
      <c r="AG748" s="96"/>
      <c r="AH748" s="96"/>
      <c r="AI748" s="21"/>
    </row>
    <row r="749" spans="1:35" ht="14.4" outlineLevel="1" thickTop="1" x14ac:dyDescent="0.25">
      <c r="A749" s="97" t="s">
        <v>1</v>
      </c>
      <c r="B749" s="99" t="s">
        <v>2</v>
      </c>
      <c r="C749" s="99" t="s">
        <v>167</v>
      </c>
      <c r="D749" s="37" t="s">
        <v>168</v>
      </c>
      <c r="E749" s="38" t="s">
        <v>169</v>
      </c>
      <c r="F749" s="37" t="s">
        <v>170</v>
      </c>
      <c r="G749" s="21"/>
      <c r="H749" s="97" t="s">
        <v>1</v>
      </c>
      <c r="I749" s="99" t="s">
        <v>2</v>
      </c>
      <c r="J749" s="99" t="s">
        <v>167</v>
      </c>
      <c r="K749" s="37" t="s">
        <v>168</v>
      </c>
      <c r="L749" s="38" t="s">
        <v>169</v>
      </c>
      <c r="M749" s="37" t="s">
        <v>170</v>
      </c>
      <c r="N749" s="21"/>
      <c r="O749" s="97" t="s">
        <v>1</v>
      </c>
      <c r="P749" s="99" t="s">
        <v>2</v>
      </c>
      <c r="Q749" s="99" t="s">
        <v>167</v>
      </c>
      <c r="R749" s="37" t="s">
        <v>168</v>
      </c>
      <c r="S749" s="38" t="s">
        <v>169</v>
      </c>
      <c r="T749" s="37" t="s">
        <v>170</v>
      </c>
      <c r="U749" s="21"/>
      <c r="V749" s="97" t="s">
        <v>1</v>
      </c>
      <c r="W749" s="99" t="s">
        <v>2</v>
      </c>
      <c r="X749" s="99" t="s">
        <v>167</v>
      </c>
      <c r="Y749" s="37" t="s">
        <v>168</v>
      </c>
      <c r="Z749" s="38" t="s">
        <v>169</v>
      </c>
      <c r="AA749" s="37" t="s">
        <v>170</v>
      </c>
      <c r="AB749" s="21"/>
      <c r="AC749" s="97" t="s">
        <v>1</v>
      </c>
      <c r="AD749" s="99" t="s">
        <v>2</v>
      </c>
      <c r="AE749" s="99" t="s">
        <v>167</v>
      </c>
      <c r="AF749" s="37" t="s">
        <v>168</v>
      </c>
      <c r="AG749" s="38" t="s">
        <v>169</v>
      </c>
      <c r="AH749" s="37" t="s">
        <v>170</v>
      </c>
      <c r="AI749" s="21"/>
    </row>
    <row r="750" spans="1:35" ht="14.4" outlineLevel="1" thickBot="1" x14ac:dyDescent="0.3">
      <c r="A750" s="98"/>
      <c r="B750" s="100"/>
      <c r="C750" s="100"/>
      <c r="D750" s="39" t="s">
        <v>171</v>
      </c>
      <c r="E750" s="39" t="s">
        <v>172</v>
      </c>
      <c r="F750" s="39" t="s">
        <v>173</v>
      </c>
      <c r="G750" s="21"/>
      <c r="H750" s="98"/>
      <c r="I750" s="100"/>
      <c r="J750" s="100"/>
      <c r="K750" s="39" t="s">
        <v>171</v>
      </c>
      <c r="L750" s="39" t="s">
        <v>172</v>
      </c>
      <c r="M750" s="39" t="s">
        <v>173</v>
      </c>
      <c r="N750" s="21"/>
      <c r="O750" s="98"/>
      <c r="P750" s="100"/>
      <c r="Q750" s="100"/>
      <c r="R750" s="39" t="s">
        <v>171</v>
      </c>
      <c r="S750" s="39" t="s">
        <v>172</v>
      </c>
      <c r="T750" s="39" t="s">
        <v>173</v>
      </c>
      <c r="U750" s="21"/>
      <c r="V750" s="98"/>
      <c r="W750" s="100"/>
      <c r="X750" s="100"/>
      <c r="Y750" s="39" t="s">
        <v>171</v>
      </c>
      <c r="Z750" s="39" t="s">
        <v>172</v>
      </c>
      <c r="AA750" s="39" t="s">
        <v>173</v>
      </c>
      <c r="AB750" s="21"/>
      <c r="AC750" s="98"/>
      <c r="AD750" s="100"/>
      <c r="AE750" s="100"/>
      <c r="AF750" s="39" t="s">
        <v>171</v>
      </c>
      <c r="AG750" s="39" t="s">
        <v>172</v>
      </c>
      <c r="AH750" s="39" t="s">
        <v>173</v>
      </c>
      <c r="AI750" s="21"/>
    </row>
    <row r="751" spans="1:35" ht="14.4" outlineLevel="1" thickTop="1" x14ac:dyDescent="0.25">
      <c r="A751" s="30" t="s">
        <v>3</v>
      </c>
      <c r="B751" t="s">
        <v>4</v>
      </c>
      <c r="C751" s="31">
        <f>INDEX('Saturation Data'!$I$2:$W$236,MATCH(LEFT($A$1,2)&amp;$H751&amp;$I751,'Saturation Data'!$B$2:$B$236,0),MATCH(A743,'Saturation Data'!$I$1:$V$1,0))</f>
        <v>3.8710177838984471E-2</v>
      </c>
      <c r="D751" s="32">
        <f>INDEX('UEC Data'!$I$2:$W$236,MATCH(LEFT($A$1,2)&amp;$H751&amp;$I751,'UEC Data'!$B$2:$B$236,0),MATCH(A743,'UEC Data'!$I$1:$V$1,0))</f>
        <v>2.3080532554645377</v>
      </c>
      <c r="E751" s="33">
        <f>C751*D751</f>
        <v>8.9345151980879306E-2</v>
      </c>
      <c r="F751" s="34">
        <f>E751*C744</f>
        <v>7.6213283913865189</v>
      </c>
      <c r="G751" s="21"/>
      <c r="H751" s="30" t="s">
        <v>3</v>
      </c>
      <c r="I751" t="s">
        <v>4</v>
      </c>
      <c r="J751" s="31">
        <f>INDEX('Saturation Data'!$I$2:$W$236,MATCH(LEFT($H$1,2)&amp;$H751&amp;$I751,'Saturation Data'!$B$2:$B$236,0),MATCH(H743,'Saturation Data'!$I$1:$V$1,0))</f>
        <v>4.7993949642120823E-2</v>
      </c>
      <c r="K751" s="32">
        <f>INDEX('UEC Data'!$I$2:$W$236,MATCH(LEFT($H$1,2)&amp;$H751&amp;$I751,'UEC Data'!$B$2:$B$236,0),MATCH(H743,'UEC Data'!$I$1:$V$1,0))</f>
        <v>1.4508200457782778</v>
      </c>
      <c r="L751" s="33">
        <f>J751*K751</f>
        <v>6.9630584216862093E-2</v>
      </c>
      <c r="M751" s="34">
        <f>L751*J744</f>
        <v>0.79103430594711321</v>
      </c>
      <c r="N751" s="21"/>
      <c r="O751" s="30" t="s">
        <v>3</v>
      </c>
      <c r="P751" t="s">
        <v>4</v>
      </c>
      <c r="Q751" s="31">
        <f>INDEX('Saturation Data'!$I$2:$W$236,MATCH(LEFT($O$1,2)&amp;$H751&amp;$I751,'Saturation Data'!$B$2:$B$236,0),MATCH(O743,'Saturation Data'!$I$1:$V$1,0))</f>
        <v>3.3936691672619167E-2</v>
      </c>
      <c r="R751" s="32">
        <f>INDEX('UEC Data'!$I$2:$W$236,MATCH(LEFT($O$1,2)&amp;$H751&amp;$I751,'UEC Data'!$B$2:$B$236,0),MATCH(O743,'UEC Data'!$I$1:$V$1,0))</f>
        <v>1.495306219366981</v>
      </c>
      <c r="S751" s="33">
        <f>Q751*R751</f>
        <v>5.0745746122807071E-2</v>
      </c>
      <c r="T751" s="34">
        <f>S751*Q744</f>
        <v>0.58454744227640576</v>
      </c>
      <c r="U751" s="21"/>
      <c r="V751" s="30" t="s">
        <v>3</v>
      </c>
      <c r="W751" t="s">
        <v>4</v>
      </c>
      <c r="X751" s="31">
        <f>INDEX('Saturation Data'!$I$2:$W$236,MATCH(LEFT($V$1,2)&amp;$H751&amp;$I751,'Saturation Data'!$B$2:$B$236,0),MATCH(V743,'Saturation Data'!$I$1:$V$1,0))</f>
        <v>3.8710177838984471E-2</v>
      </c>
      <c r="Y751" s="32">
        <f>INDEX('UEC Data'!$I$2:$W$236,MATCH(LEFT($V$1,2)&amp;$H751&amp;$I751,'UEC Data'!$B$2:$B$236,0),MATCH(V743,'UEC Data'!$I$1:$V$1,0))</f>
        <v>2.010448034497395</v>
      </c>
      <c r="Z751" s="33">
        <f>X751*Y751</f>
        <v>7.7824800951430947E-2</v>
      </c>
      <c r="AA751" s="34">
        <f>Z751*X744</f>
        <v>0.40073963030224136</v>
      </c>
      <c r="AB751" s="21"/>
      <c r="AC751" s="30" t="s">
        <v>3</v>
      </c>
      <c r="AD751" t="s">
        <v>4</v>
      </c>
      <c r="AE751" s="31">
        <f>INDEX('Saturation Data'!$I$2:$W$236,MATCH(LEFT($AC$1,2)&amp;$H751&amp;$I751,'Saturation Data'!$B$2:$B$236,0),MATCH(AC743,'Saturation Data'!$I$1:$V$1,0))</f>
        <v>4.7993949642120823E-2</v>
      </c>
      <c r="AF751" s="32">
        <f>INDEX('UEC Data'!$I$2:$W$236,MATCH(LEFT($AC$1,2)&amp;$H751&amp;$I751,'UEC Data'!$B$2:$B$236,0),MATCH(AC743,'UEC Data'!$I$1:$V$1,0))</f>
        <v>1.5218284799982251</v>
      </c>
      <c r="AG751" s="33">
        <f>AE751*AF751</f>
        <v>7.3038559432980099E-2</v>
      </c>
      <c r="AH751" s="34">
        <f>AG751*AE744</f>
        <v>0.28103501275120829</v>
      </c>
      <c r="AI751" s="21"/>
    </row>
    <row r="752" spans="1:35" outlineLevel="1" x14ac:dyDescent="0.25">
      <c r="A752" s="30" t="s">
        <v>3</v>
      </c>
      <c r="B752" t="s">
        <v>5</v>
      </c>
      <c r="C752" s="31">
        <f>INDEX('Saturation Data'!$I$2:$W$236,MATCH(LEFT($A$1,2)&amp;$H752&amp;$I752,'Saturation Data'!$B$2:$B$236,0),MATCH(A743,'Saturation Data'!$I$1:$V$1,0))</f>
        <v>3.8710177838984471E-2</v>
      </c>
      <c r="D752" s="32">
        <f>INDEX('UEC Data'!$I$2:$W$236,MATCH(LEFT($A$1,2)&amp;$H752&amp;$I752,'UEC Data'!$B$2:$B$236,0),MATCH(A743,'UEC Data'!$I$1:$V$1,0))</f>
        <v>2.2932186204858578</v>
      </c>
      <c r="E752" s="33">
        <f t="shared" ref="E752:E797" si="66">C752*D752</f>
        <v>8.8770900622678187E-2</v>
      </c>
      <c r="F752" s="34">
        <f>E752*C744</f>
        <v>7.5723435490865461</v>
      </c>
      <c r="G752" s="21"/>
      <c r="H752" s="30" t="s">
        <v>3</v>
      </c>
      <c r="I752" t="s">
        <v>5</v>
      </c>
      <c r="J752" s="31">
        <f>INDEX('Saturation Data'!$I$2:$W$236,MATCH(LEFT($H$1,2)&amp;$H752&amp;$I752,'Saturation Data'!$B$2:$B$236,0),MATCH(H743,'Saturation Data'!$I$1:$V$1,0))</f>
        <v>2.4844342066393493E-2</v>
      </c>
      <c r="K752" s="32">
        <f>INDEX('UEC Data'!$I$2:$W$236,MATCH(LEFT($H$1,2)&amp;$H752&amp;$I752,'UEC Data'!$B$2:$B$236,0),MATCH(H743,'UEC Data'!$I$1:$V$1,0))</f>
        <v>1.5820867259716076</v>
      </c>
      <c r="L752" s="33">
        <f t="shared" ref="L752:L797" si="67">J752*K752</f>
        <v>3.9305903798739168E-2</v>
      </c>
      <c r="M752" s="34">
        <f>L752*J744</f>
        <v>0.44653249259296268</v>
      </c>
      <c r="N752" s="21"/>
      <c r="O752" s="30" t="s">
        <v>3</v>
      </c>
      <c r="P752" t="s">
        <v>5</v>
      </c>
      <c r="Q752" s="31">
        <f>INDEX('Saturation Data'!$I$2:$W$236,MATCH(LEFT($O$1,2)&amp;$H752&amp;$I752,'Saturation Data'!$B$2:$B$236,0),MATCH(O743,'Saturation Data'!$I$1:$V$1,0))</f>
        <v>3.3936691672619167E-2</v>
      </c>
      <c r="R752" s="32">
        <f>INDEX('UEC Data'!$I$2:$W$236,MATCH(LEFT($O$1,2)&amp;$H752&amp;$I752,'UEC Data'!$B$2:$B$236,0),MATCH(O743,'UEC Data'!$I$1:$V$1,0))</f>
        <v>1.5898228402756298</v>
      </c>
      <c r="S752" s="33">
        <f t="shared" ref="S752:S797" si="68">Q752*R752</f>
        <v>5.3953327544521715E-2</v>
      </c>
      <c r="T752" s="34">
        <f>S752*Q744</f>
        <v>0.62149602731482578</v>
      </c>
      <c r="U752" s="21"/>
      <c r="V752" s="30" t="s">
        <v>3</v>
      </c>
      <c r="W752" t="s">
        <v>5</v>
      </c>
      <c r="X752" s="31">
        <f>INDEX('Saturation Data'!$I$2:$W$236,MATCH(LEFT($V$1,2)&amp;$H752&amp;$I752,'Saturation Data'!$B$2:$B$236,0),MATCH(V743,'Saturation Data'!$I$1:$V$1,0))</f>
        <v>3.8710177838984471E-2</v>
      </c>
      <c r="Y752" s="32">
        <f>INDEX('UEC Data'!$I$2:$W$236,MATCH(LEFT($V$1,2)&amp;$H752&amp;$I752,'UEC Data'!$B$2:$B$236,0),MATCH(V743,'UEC Data'!$I$1:$V$1,0))</f>
        <v>2.1119695144899175</v>
      </c>
      <c r="Z752" s="33">
        <f t="shared" ref="Z752:Z797" si="69">X752*Y752</f>
        <v>8.1754715496418398E-2</v>
      </c>
      <c r="AA752" s="34">
        <f>Z752*X744</f>
        <v>0.42097575660933617</v>
      </c>
      <c r="AB752" s="21"/>
      <c r="AC752" s="30" t="s">
        <v>3</v>
      </c>
      <c r="AD752" t="s">
        <v>5</v>
      </c>
      <c r="AE752" s="31">
        <f>INDEX('Saturation Data'!$I$2:$W$236,MATCH(LEFT($AC$1,2)&amp;$H752&amp;$I752,'Saturation Data'!$B$2:$B$236,0),MATCH(AC743,'Saturation Data'!$I$1:$V$1,0))</f>
        <v>2.4844342066393493E-2</v>
      </c>
      <c r="AF752" s="32">
        <f>INDEX('UEC Data'!$I$2:$W$236,MATCH(LEFT($AC$1,2)&amp;$H752&amp;$I752,'UEC Data'!$B$2:$B$236,0),MATCH(AC743,'UEC Data'!$I$1:$V$1,0))</f>
        <v>1.5914086280053235</v>
      </c>
      <c r="AG752" s="33">
        <f t="shared" ref="AG752:AG797" si="70">AE752*AF752</f>
        <v>3.9537500321574215E-2</v>
      </c>
      <c r="AH752" s="34">
        <f>AG752*AE744</f>
        <v>0.15213090172212815</v>
      </c>
      <c r="AI752" s="21"/>
    </row>
    <row r="753" spans="1:35" outlineLevel="1" x14ac:dyDescent="0.25">
      <c r="A753" s="30" t="s">
        <v>3</v>
      </c>
      <c r="B753" t="s">
        <v>6</v>
      </c>
      <c r="C753" s="31">
        <f>INDEX('Saturation Data'!$I$2:$W$236,MATCH(LEFT($A$1,2)&amp;$H753&amp;$I753,'Saturation Data'!$B$2:$B$236,0),MATCH(A743,'Saturation Data'!$I$1:$V$1,0))</f>
        <v>0.21827424273899113</v>
      </c>
      <c r="D753" s="32">
        <f>INDEX('UEC Data'!$I$2:$W$236,MATCH(LEFT($A$1,2)&amp;$H753&amp;$I753,'UEC Data'!$B$2:$B$236,0),MATCH(A743,'UEC Data'!$I$1:$V$1,0))</f>
        <v>2.2404875959928132</v>
      </c>
      <c r="E753" s="33">
        <f t="shared" si="66"/>
        <v>0.489040733381434</v>
      </c>
      <c r="F753" s="34">
        <f>E753*C744</f>
        <v>41.716197725670114</v>
      </c>
      <c r="G753" s="21"/>
      <c r="H753" s="30" t="s">
        <v>3</v>
      </c>
      <c r="I753" t="s">
        <v>6</v>
      </c>
      <c r="J753" s="31">
        <f>INDEX('Saturation Data'!$I$2:$W$236,MATCH(LEFT($H$1,2)&amp;$H753&amp;$I753,'Saturation Data'!$B$2:$B$236,0),MATCH(H743,'Saturation Data'!$I$1:$V$1,0))</f>
        <v>0.28235456507708651</v>
      </c>
      <c r="K753" s="32">
        <f>INDEX('UEC Data'!$I$2:$W$236,MATCH(LEFT($H$1,2)&amp;$H753&amp;$I753,'UEC Data'!$B$2:$B$236,0),MATCH(H743,'UEC Data'!$I$1:$V$1,0))</f>
        <v>1.4662360461095847</v>
      </c>
      <c r="L753" s="33">
        <f t="shared" si="67"/>
        <v>0.41399844109961875</v>
      </c>
      <c r="M753" s="34">
        <f>L753*J744</f>
        <v>4.7032058283250455</v>
      </c>
      <c r="N753" s="21"/>
      <c r="O753" s="30" t="s">
        <v>3</v>
      </c>
      <c r="P753" t="s">
        <v>6</v>
      </c>
      <c r="Q753" s="31">
        <f>INDEX('Saturation Data'!$I$2:$W$236,MATCH(LEFT($O$1,2)&amp;$H753&amp;$I753,'Saturation Data'!$B$2:$B$236,0),MATCH(O743,'Saturation Data'!$I$1:$V$1,0))</f>
        <v>0.19135808951121844</v>
      </c>
      <c r="R753" s="32">
        <f>INDEX('UEC Data'!$I$2:$W$236,MATCH(LEFT($O$1,2)&amp;$H753&amp;$I753,'UEC Data'!$B$2:$B$236,0),MATCH(O743,'UEC Data'!$I$1:$V$1,0))</f>
        <v>1.4552007847121109</v>
      </c>
      <c r="S753" s="33">
        <f t="shared" si="68"/>
        <v>0.2784644420177354</v>
      </c>
      <c r="T753" s="34">
        <f>S753*Q744</f>
        <v>3.207671377074031</v>
      </c>
      <c r="U753" s="21"/>
      <c r="V753" s="30" t="s">
        <v>3</v>
      </c>
      <c r="W753" t="s">
        <v>6</v>
      </c>
      <c r="X753" s="31">
        <f>INDEX('Saturation Data'!$I$2:$W$236,MATCH(LEFT($V$1,2)&amp;$H753&amp;$I753,'Saturation Data'!$B$2:$B$236,0),MATCH(V743,'Saturation Data'!$I$1:$V$1,0))</f>
        <v>0.21827424273899113</v>
      </c>
      <c r="Y753" s="32">
        <f>INDEX('UEC Data'!$I$2:$W$236,MATCH(LEFT($V$1,2)&amp;$H753&amp;$I753,'UEC Data'!$B$2:$B$236,0),MATCH(V743,'UEC Data'!$I$1:$V$1,0))</f>
        <v>1.9475029519688138</v>
      </c>
      <c r="Z753" s="33">
        <f t="shared" si="69"/>
        <v>0.42508973207294265</v>
      </c>
      <c r="AA753" s="34">
        <f>Z753*X744</f>
        <v>2.1888947995190171</v>
      </c>
      <c r="AB753" s="21"/>
      <c r="AC753" s="30" t="s">
        <v>3</v>
      </c>
      <c r="AD753" t="s">
        <v>6</v>
      </c>
      <c r="AE753" s="31">
        <f>INDEX('Saturation Data'!$I$2:$W$236,MATCH(LEFT($AC$1,2)&amp;$H753&amp;$I753,'Saturation Data'!$B$2:$B$236,0),MATCH(AC743,'Saturation Data'!$I$1:$V$1,0))</f>
        <v>0.28235456507708651</v>
      </c>
      <c r="AF753" s="32">
        <f>INDEX('UEC Data'!$I$2:$W$236,MATCH(LEFT($AC$1,2)&amp;$H753&amp;$I753,'UEC Data'!$B$2:$B$236,0),MATCH(AC743,'UEC Data'!$I$1:$V$1,0))</f>
        <v>1.5605046929697171</v>
      </c>
      <c r="AG753" s="33">
        <f t="shared" si="70"/>
        <v>0.44061562388421688</v>
      </c>
      <c r="AH753" s="34">
        <f>AG753*AE744</f>
        <v>1.6953841701972088</v>
      </c>
      <c r="AI753" s="21"/>
    </row>
    <row r="754" spans="1:35" outlineLevel="1" x14ac:dyDescent="0.25">
      <c r="A754" s="30" t="s">
        <v>3</v>
      </c>
      <c r="B754" s="35" t="s">
        <v>7</v>
      </c>
      <c r="C754" s="31">
        <f>INDEX('Saturation Data'!$I$2:$W$236,MATCH(LEFT($A$1,2)&amp;$H754&amp;$I754,'Saturation Data'!$B$2:$B$236,0),MATCH(A743,'Saturation Data'!$I$1:$V$1,0))</f>
        <v>4.4938814681556999E-2</v>
      </c>
      <c r="D754" s="32">
        <f>INDEX('UEC Data'!$I$2:$W$236,MATCH(LEFT($A$1,2)&amp;$H754&amp;$I754,'UEC Data'!$B$2:$B$236,0),MATCH(A743,'UEC Data'!$I$1:$V$1,0))</f>
        <v>2.2155058341923741</v>
      </c>
      <c r="E754" s="33">
        <f t="shared" si="66"/>
        <v>9.9562206108679455E-2</v>
      </c>
      <c r="F754" s="34">
        <f>E754*C744</f>
        <v>8.4928644845502586</v>
      </c>
      <c r="G754" s="21"/>
      <c r="H754" s="30" t="s">
        <v>3</v>
      </c>
      <c r="I754" s="35" t="s">
        <v>7</v>
      </c>
      <c r="J754" s="31">
        <f>INDEX('Saturation Data'!$I$2:$W$236,MATCH(LEFT($H$1,2)&amp;$H754&amp;$I754,'Saturation Data'!$B$2:$B$236,0),MATCH(H743,'Saturation Data'!$I$1:$V$1,0))</f>
        <v>2.5280011270489837E-2</v>
      </c>
      <c r="K754" s="32">
        <f>INDEX('UEC Data'!$I$2:$W$236,MATCH(LEFT($H$1,2)&amp;$H754&amp;$I754,'UEC Data'!$B$2:$B$236,0),MATCH(H743,'UEC Data'!$I$1:$V$1,0))</f>
        <v>1.5437094251971315</v>
      </c>
      <c r="L754" s="33">
        <f t="shared" si="67"/>
        <v>3.9024991667344869E-2</v>
      </c>
      <c r="M754" s="34">
        <f>L754*J744</f>
        <v>0.44334120624388446</v>
      </c>
      <c r="N754" s="21"/>
      <c r="O754" s="30" t="s">
        <v>3</v>
      </c>
      <c r="P754" s="35" t="s">
        <v>7</v>
      </c>
      <c r="Q754" s="31">
        <f>INDEX('Saturation Data'!$I$2:$W$236,MATCH(LEFT($O$1,2)&amp;$H754&amp;$I754,'Saturation Data'!$B$2:$B$236,0),MATCH(O743,'Saturation Data'!$I$1:$V$1,0))</f>
        <v>0.11396967792663062</v>
      </c>
      <c r="R754" s="32">
        <f>INDEX('UEC Data'!$I$2:$W$236,MATCH(LEFT($O$1,2)&amp;$H754&amp;$I754,'UEC Data'!$B$2:$B$236,0),MATCH(O743,'UEC Data'!$I$1:$V$1,0))</f>
        <v>1.4747125599396522</v>
      </c>
      <c r="S754" s="33">
        <f t="shared" si="68"/>
        <v>0.16807251549067911</v>
      </c>
      <c r="T754" s="34">
        <f>S754*Q744</f>
        <v>1.9360511284882342</v>
      </c>
      <c r="U754" s="21"/>
      <c r="V754" s="30" t="s">
        <v>3</v>
      </c>
      <c r="W754" s="35" t="s">
        <v>7</v>
      </c>
      <c r="X754" s="31">
        <f>INDEX('Saturation Data'!$I$2:$W$236,MATCH(LEFT($V$1,2)&amp;$H754&amp;$I754,'Saturation Data'!$B$2:$B$236,0),MATCH(V743,'Saturation Data'!$I$1:$V$1,0))</f>
        <v>4.4938814681556999E-2</v>
      </c>
      <c r="Y754" s="32">
        <f>INDEX('UEC Data'!$I$2:$W$236,MATCH(LEFT($V$1,2)&amp;$H754&amp;$I754,'UEC Data'!$B$2:$B$236,0),MATCH(V743,'UEC Data'!$I$1:$V$1,0))</f>
        <v>1.9710148558292926</v>
      </c>
      <c r="Z754" s="33">
        <f t="shared" si="69"/>
        <v>8.857507134070837E-2</v>
      </c>
      <c r="AA754" s="34">
        <f>Z754*X744</f>
        <v>0.4560954979534384</v>
      </c>
      <c r="AB754" s="21"/>
      <c r="AC754" s="30" t="s">
        <v>3</v>
      </c>
      <c r="AD754" s="35" t="s">
        <v>7</v>
      </c>
      <c r="AE754" s="31">
        <f>INDEX('Saturation Data'!$I$2:$W$236,MATCH(LEFT($AC$1,2)&amp;$H754&amp;$I754,'Saturation Data'!$B$2:$B$236,0),MATCH(AC743,'Saturation Data'!$I$1:$V$1,0))</f>
        <v>2.5280011270489837E-2</v>
      </c>
      <c r="AF754" s="32">
        <f>INDEX('UEC Data'!$I$2:$W$236,MATCH(LEFT($AC$1,2)&amp;$H754&amp;$I754,'UEC Data'!$B$2:$B$236,0),MATCH(AC743,'UEC Data'!$I$1:$V$1,0))</f>
        <v>1.6155053128289807</v>
      </c>
      <c r="AG754" s="33">
        <f t="shared" si="70"/>
        <v>4.0839992515852838E-2</v>
      </c>
      <c r="AH754" s="34">
        <f>AG754*AE744</f>
        <v>0.15714258203550185</v>
      </c>
      <c r="AI754" s="21"/>
    </row>
    <row r="755" spans="1:35" outlineLevel="1" x14ac:dyDescent="0.25">
      <c r="A755" s="30" t="s">
        <v>3</v>
      </c>
      <c r="B755" s="35" t="s">
        <v>8</v>
      </c>
      <c r="C755" s="31">
        <f>INDEX('Saturation Data'!$I$2:$W$236,MATCH(LEFT($A$1,2)&amp;$H755&amp;$I755,'Saturation Data'!$B$2:$B$236,0),MATCH(A743,'Saturation Data'!$I$1:$V$1,0))</f>
        <v>4.5427696859393928E-2</v>
      </c>
      <c r="D755" s="32">
        <f>INDEX('UEC Data'!$I$2:$W$236,MATCH(LEFT($A$1,2)&amp;$H755&amp;$I755,'UEC Data'!$B$2:$B$236,0),MATCH(A743,'UEC Data'!$I$1:$V$1,0))</f>
        <v>2.2391187323325155</v>
      </c>
      <c r="E755" s="33">
        <f t="shared" si="66"/>
        <v>0.10171800700459192</v>
      </c>
      <c r="F755" s="34">
        <f>E755*C744</f>
        <v>8.676758811325934</v>
      </c>
      <c r="G755" s="21"/>
      <c r="H755" s="30" t="s">
        <v>3</v>
      </c>
      <c r="I755" s="35" t="s">
        <v>8</v>
      </c>
      <c r="J755" s="31">
        <f>INDEX('Saturation Data'!$I$2:$W$236,MATCH(LEFT($H$1,2)&amp;$H755&amp;$I755,'Saturation Data'!$B$2:$B$236,0),MATCH(H743,'Saturation Data'!$I$1:$V$1,0))</f>
        <v>1.2883133039511075E-2</v>
      </c>
      <c r="K755" s="32">
        <f>INDEX('UEC Data'!$I$2:$W$236,MATCH(LEFT($H$1,2)&amp;$H755&amp;$I755,'UEC Data'!$B$2:$B$236,0),MATCH(H743,'UEC Data'!$I$1:$V$1,0))</f>
        <v>1.4658870669245054</v>
      </c>
      <c r="L755" s="33">
        <f t="shared" si="67"/>
        <v>1.8885218104087078E-2</v>
      </c>
      <c r="M755" s="34">
        <f>L755*J744</f>
        <v>0.21454445002356751</v>
      </c>
      <c r="N755" s="21"/>
      <c r="O755" s="30" t="s">
        <v>3</v>
      </c>
      <c r="P755" s="35" t="s">
        <v>8</v>
      </c>
      <c r="Q755" s="31">
        <f>INDEX('Saturation Data'!$I$2:$W$236,MATCH(LEFT($O$1,2)&amp;$H755&amp;$I755,'Saturation Data'!$B$2:$B$236,0),MATCH(O743,'Saturation Data'!$I$1:$V$1,0))</f>
        <v>3.9825850145329793E-2</v>
      </c>
      <c r="R755" s="32">
        <f>INDEX('UEC Data'!$I$2:$W$236,MATCH(LEFT($O$1,2)&amp;$H755&amp;$I755,'UEC Data'!$B$2:$B$236,0),MATCH(O743,'UEC Data'!$I$1:$V$1,0))</f>
        <v>1.4539419605038824</v>
      </c>
      <c r="S755" s="33">
        <f t="shared" si="68"/>
        <v>5.7904474639034628E-2</v>
      </c>
      <c r="T755" s="34">
        <f>S755*Q744</f>
        <v>0.66700985073099861</v>
      </c>
      <c r="U755" s="21"/>
      <c r="V755" s="30" t="s">
        <v>3</v>
      </c>
      <c r="W755" s="35" t="s">
        <v>8</v>
      </c>
      <c r="X755" s="31">
        <f>INDEX('Saturation Data'!$I$2:$W$236,MATCH(LEFT($V$1,2)&amp;$H755&amp;$I755,'Saturation Data'!$B$2:$B$236,0),MATCH(V743,'Saturation Data'!$I$1:$V$1,0))</f>
        <v>4.5427696859393928E-2</v>
      </c>
      <c r="Y755" s="32">
        <f>INDEX('UEC Data'!$I$2:$W$236,MATCH(LEFT($V$1,2)&amp;$H755&amp;$I755,'UEC Data'!$B$2:$B$236,0),MATCH(V743,'UEC Data'!$I$1:$V$1,0))</f>
        <v>1.9451119108982566</v>
      </c>
      <c r="Z755" s="33">
        <f t="shared" si="69"/>
        <v>8.836195424588246E-2</v>
      </c>
      <c r="AA755" s="34">
        <f>Z755*X744</f>
        <v>0.45499810400257018</v>
      </c>
      <c r="AB755" s="21"/>
      <c r="AC755" s="30" t="s">
        <v>3</v>
      </c>
      <c r="AD755" s="35" t="s">
        <v>8</v>
      </c>
      <c r="AE755" s="31">
        <f>INDEX('Saturation Data'!$I$2:$W$236,MATCH(LEFT($AC$1,2)&amp;$H755&amp;$I755,'Saturation Data'!$B$2:$B$236,0),MATCH(AC743,'Saturation Data'!$I$1:$V$1,0))</f>
        <v>1.2883133039511075E-2</v>
      </c>
      <c r="AF755" s="32">
        <f>INDEX('UEC Data'!$I$2:$W$236,MATCH(LEFT($AC$1,2)&amp;$H755&amp;$I755,'UEC Data'!$B$2:$B$236,0),MATCH(AC743,'UEC Data'!$I$1:$V$1,0))</f>
        <v>1.5598743133724762</v>
      </c>
      <c r="AG755" s="33">
        <f t="shared" si="70"/>
        <v>2.0096068304093599E-2</v>
      </c>
      <c r="AH755" s="34">
        <f>AG755*AE744</f>
        <v>7.73248932609686E-2</v>
      </c>
      <c r="AI755" s="21"/>
    </row>
    <row r="756" spans="1:35" outlineLevel="1" x14ac:dyDescent="0.25">
      <c r="A756" s="30" t="s">
        <v>3</v>
      </c>
      <c r="B756" s="35" t="s">
        <v>10</v>
      </c>
      <c r="C756" s="31">
        <f>INDEX('Saturation Data'!$I$2:$W$236,MATCH(LEFT($A$1,2)&amp;$H756&amp;$I756,'Saturation Data'!$B$2:$B$236,0),MATCH(A743,'Saturation Data'!$I$1:$V$1,0))</f>
        <v>6.3691017517844353E-2</v>
      </c>
      <c r="D756" s="32">
        <f>INDEX('UEC Data'!$I$2:$W$236,MATCH(LEFT($A$1,2)&amp;$H756&amp;$I756,'UEC Data'!$B$2:$B$236,0),MATCH(A743,'UEC Data'!$I$1:$V$1,0))</f>
        <v>2.2391187323325155</v>
      </c>
      <c r="E756" s="33">
        <f t="shared" si="66"/>
        <v>0.14261175040552368</v>
      </c>
      <c r="F756" s="34">
        <f>E756*C744</f>
        <v>12.165080681082173</v>
      </c>
      <c r="G756" s="21"/>
      <c r="H756" s="30" t="s">
        <v>3</v>
      </c>
      <c r="I756" s="35" t="s">
        <v>10</v>
      </c>
      <c r="J756" s="31">
        <f>INDEX('Saturation Data'!$I$2:$W$236,MATCH(LEFT($H$1,2)&amp;$H756&amp;$I756,'Saturation Data'!$B$2:$B$236,0),MATCH(H743,'Saturation Data'!$I$1:$V$1,0))</f>
        <v>2.7267999291210786E-2</v>
      </c>
      <c r="K756" s="32">
        <f>INDEX('UEC Data'!$I$2:$W$236,MATCH(LEFT($H$1,2)&amp;$H756&amp;$I756,'UEC Data'!$B$2:$B$236,0),MATCH(H743,'UEC Data'!$I$1:$V$1,0))</f>
        <v>1.4658870669245054</v>
      </c>
      <c r="L756" s="33">
        <f t="shared" si="67"/>
        <v>3.997180750189247E-2</v>
      </c>
      <c r="M756" s="34">
        <f>L756*J744</f>
        <v>0.45409745387507588</v>
      </c>
      <c r="N756" s="21"/>
      <c r="O756" s="30" t="s">
        <v>3</v>
      </c>
      <c r="P756" s="35" t="s">
        <v>10</v>
      </c>
      <c r="Q756" s="31">
        <f>INDEX('Saturation Data'!$I$2:$W$236,MATCH(LEFT($O$1,2)&amp;$H756&amp;$I756,'Saturation Data'!$B$2:$B$236,0),MATCH(O743,'Saturation Data'!$I$1:$V$1,0))</f>
        <v>5.5837057448020609E-2</v>
      </c>
      <c r="R756" s="32">
        <f>INDEX('UEC Data'!$I$2:$W$236,MATCH(LEFT($O$1,2)&amp;$H756&amp;$I756,'UEC Data'!$B$2:$B$236,0),MATCH(O743,'UEC Data'!$I$1:$V$1,0))</f>
        <v>1.4539419605038824</v>
      </c>
      <c r="S756" s="33">
        <f t="shared" si="68"/>
        <v>8.1183840774742985E-2</v>
      </c>
      <c r="T756" s="34">
        <f>S756*Q744</f>
        <v>0.93516816885903553</v>
      </c>
      <c r="U756" s="21"/>
      <c r="V756" s="30" t="s">
        <v>3</v>
      </c>
      <c r="W756" s="35" t="s">
        <v>10</v>
      </c>
      <c r="X756" s="31">
        <f>INDEX('Saturation Data'!$I$2:$W$236,MATCH(LEFT($V$1,2)&amp;$H756&amp;$I756,'Saturation Data'!$B$2:$B$236,0),MATCH(V743,'Saturation Data'!$I$1:$V$1,0))</f>
        <v>6.3691017517844353E-2</v>
      </c>
      <c r="Y756" s="32">
        <f>INDEX('UEC Data'!$I$2:$W$236,MATCH(LEFT($V$1,2)&amp;$H756&amp;$I756,'UEC Data'!$B$2:$B$236,0),MATCH(V743,'UEC Data'!$I$1:$V$1,0))</f>
        <v>1.9451119108982566</v>
      </c>
      <c r="Z756" s="33">
        <f t="shared" si="69"/>
        <v>0.12388615679118857</v>
      </c>
      <c r="AA756" s="34">
        <f>Z756*X744</f>
        <v>0.63792122903147086</v>
      </c>
      <c r="AB756" s="21"/>
      <c r="AC756" s="30" t="s">
        <v>3</v>
      </c>
      <c r="AD756" s="35" t="s">
        <v>10</v>
      </c>
      <c r="AE756" s="31">
        <f>INDEX('Saturation Data'!$I$2:$W$236,MATCH(LEFT($AC$1,2)&amp;$H756&amp;$I756,'Saturation Data'!$B$2:$B$236,0),MATCH(AC743,'Saturation Data'!$I$1:$V$1,0))</f>
        <v>2.7267999291210786E-2</v>
      </c>
      <c r="AF756" s="32">
        <f>INDEX('UEC Data'!$I$2:$W$236,MATCH(LEFT($AC$1,2)&amp;$H756&amp;$I756,'UEC Data'!$B$2:$B$236,0),MATCH(AC743,'UEC Data'!$I$1:$V$1,0))</f>
        <v>1.5598743133724762</v>
      </c>
      <c r="AG756" s="33">
        <f t="shared" si="70"/>
        <v>4.2534651671418594E-2</v>
      </c>
      <c r="AH756" s="34">
        <f>AG756*AE744</f>
        <v>0.16366322758342491</v>
      </c>
      <c r="AI756" s="21"/>
    </row>
    <row r="757" spans="1:35" outlineLevel="1" x14ac:dyDescent="0.25">
      <c r="A757" s="30" t="s">
        <v>3</v>
      </c>
      <c r="B757" s="35" t="s">
        <v>11</v>
      </c>
      <c r="C757" s="31">
        <f>INDEX('Saturation Data'!$I$2:$W$236,MATCH(LEFT($A$1,2)&amp;$H757&amp;$I757,'Saturation Data'!$B$2:$B$236,0),MATCH(A743,'Saturation Data'!$I$1:$V$1,0))</f>
        <v>6.9924895218339861E-2</v>
      </c>
      <c r="D757" s="32">
        <f>INDEX('UEC Data'!$I$2:$W$236,MATCH(LEFT($A$1,2)&amp;$H757&amp;$I757,'UEC Data'!$B$2:$B$236,0),MATCH(A743,'UEC Data'!$I$1:$V$1,0))</f>
        <v>1.9663726480181312</v>
      </c>
      <c r="E757" s="33">
        <f t="shared" si="66"/>
        <v>0.1374984013728773</v>
      </c>
      <c r="F757" s="34">
        <f>E757*C744</f>
        <v>11.728901310477749</v>
      </c>
      <c r="G757" s="21"/>
      <c r="H757" s="30" t="s">
        <v>3</v>
      </c>
      <c r="I757" s="35" t="s">
        <v>11</v>
      </c>
      <c r="J757" s="31">
        <f>INDEX('Saturation Data'!$I$2:$W$236,MATCH(LEFT($H$1,2)&amp;$H757&amp;$I757,'Saturation Data'!$B$2:$B$236,0),MATCH(H743,'Saturation Data'!$I$1:$V$1,0))</f>
        <v>5.2106356147714307E-3</v>
      </c>
      <c r="K757" s="32">
        <f>INDEX('UEC Data'!$I$2:$W$236,MATCH(LEFT($H$1,2)&amp;$H757&amp;$I757,'UEC Data'!$B$2:$B$236,0),MATCH(H743,'UEC Data'!$I$1:$V$1,0))</f>
        <v>1.1425578519487756</v>
      </c>
      <c r="L757" s="33">
        <f t="shared" si="67"/>
        <v>5.9534526353010337E-3</v>
      </c>
      <c r="M757" s="34">
        <f>L757*J744</f>
        <v>6.7633861274050841E-2</v>
      </c>
      <c r="N757" s="21"/>
      <c r="O757" s="30" t="s">
        <v>3</v>
      </c>
      <c r="P757" s="35" t="s">
        <v>11</v>
      </c>
      <c r="Q757" s="31">
        <f>INDEX('Saturation Data'!$I$2:$W$236,MATCH(LEFT($O$1,2)&amp;$H757&amp;$I757,'Saturation Data'!$B$2:$B$236,0),MATCH(O743,'Saturation Data'!$I$1:$V$1,0))</f>
        <v>6.1302214087871426E-2</v>
      </c>
      <c r="R757" s="32">
        <f>INDEX('UEC Data'!$I$2:$W$236,MATCH(LEFT($O$1,2)&amp;$H757&amp;$I757,'UEC Data'!$B$2:$B$236,0),MATCH(O743,'UEC Data'!$I$1:$V$1,0))</f>
        <v>1.2773918652998395</v>
      </c>
      <c r="S757" s="33">
        <f t="shared" si="68"/>
        <v>7.8306949600716186E-2</v>
      </c>
      <c r="T757" s="34">
        <f>S757*Q744</f>
        <v>0.90202885165567448</v>
      </c>
      <c r="U757" s="21"/>
      <c r="V757" s="30" t="s">
        <v>3</v>
      </c>
      <c r="W757" s="35" t="s">
        <v>11</v>
      </c>
      <c r="X757" s="31">
        <f>INDEX('Saturation Data'!$I$2:$W$236,MATCH(LEFT($V$1,2)&amp;$H757&amp;$I757,'Saturation Data'!$B$2:$B$236,0),MATCH(V743,'Saturation Data'!$I$1:$V$1,0))</f>
        <v>6.9924895218339861E-2</v>
      </c>
      <c r="Y757" s="32">
        <f>INDEX('UEC Data'!$I$2:$W$236,MATCH(LEFT($V$1,2)&amp;$H757&amp;$I757,'UEC Data'!$B$2:$B$236,0),MATCH(V743,'UEC Data'!$I$1:$V$1,0))</f>
        <v>1.7083988449130969</v>
      </c>
      <c r="Z757" s="33">
        <f t="shared" si="69"/>
        <v>0.11945961022168115</v>
      </c>
      <c r="AA757" s="34">
        <f>Z757*X744</f>
        <v>0.61512781852359033</v>
      </c>
      <c r="AB757" s="21"/>
      <c r="AC757" s="30" t="s">
        <v>3</v>
      </c>
      <c r="AD757" s="35" t="s">
        <v>11</v>
      </c>
      <c r="AE757" s="31">
        <f>INDEX('Saturation Data'!$I$2:$W$236,MATCH(LEFT($AC$1,2)&amp;$H757&amp;$I757,'Saturation Data'!$B$2:$B$236,0),MATCH(AC743,'Saturation Data'!$I$1:$V$1,0))</f>
        <v>5.2106356147714307E-3</v>
      </c>
      <c r="AF757" s="32">
        <f>INDEX('UEC Data'!$I$2:$W$236,MATCH(LEFT($AC$1,2)&amp;$H757&amp;$I757,'UEC Data'!$B$2:$B$236,0),MATCH(AC743,'UEC Data'!$I$1:$V$1,0))</f>
        <v>1.2158446481782839</v>
      </c>
      <c r="AG757" s="33">
        <f t="shared" si="70"/>
        <v>6.3353234258270059E-3</v>
      </c>
      <c r="AH757" s="34">
        <f>AG757*AE744</f>
        <v>2.437681840362765E-2</v>
      </c>
      <c r="AI757" s="21"/>
    </row>
    <row r="758" spans="1:35" outlineLevel="1" x14ac:dyDescent="0.25">
      <c r="A758" s="30" t="s">
        <v>12</v>
      </c>
      <c r="B758" s="35" t="s">
        <v>13</v>
      </c>
      <c r="C758" s="31">
        <f>INDEX('Saturation Data'!$I$2:$W$236,MATCH(LEFT($A$1,2)&amp;$H758&amp;$I758,'Saturation Data'!$B$2:$B$236,0),MATCH(A743,'Saturation Data'!$I$1:$V$1,0))</f>
        <v>0</v>
      </c>
      <c r="D758" s="32">
        <f>INDEX('UEC Data'!$I$2:$W$236,MATCH(LEFT($A$1,2)&amp;$H758&amp;$I758,'UEC Data'!$B$2:$B$236,0),MATCH(A743,'UEC Data'!$I$1:$V$1,0))</f>
        <v>2.8948725441776753</v>
      </c>
      <c r="E758" s="33">
        <f t="shared" si="66"/>
        <v>0</v>
      </c>
      <c r="F758" s="34">
        <f>E758*C744</f>
        <v>0</v>
      </c>
      <c r="G758" s="21"/>
      <c r="H758" s="30" t="s">
        <v>12</v>
      </c>
      <c r="I758" s="35" t="s">
        <v>13</v>
      </c>
      <c r="J758" s="31">
        <f>INDEX('Saturation Data'!$I$2:$W$236,MATCH(LEFT($H$1,2)&amp;$H758&amp;$I758,'Saturation Data'!$B$2:$B$236,0),MATCH(H743,'Saturation Data'!$I$1:$V$1,0))</f>
        <v>1.5687721192917774E-2</v>
      </c>
      <c r="K758" s="32">
        <f>INDEX('UEC Data'!$I$2:$W$236,MATCH(LEFT($H$1,2)&amp;$H758&amp;$I758,'UEC Data'!$B$2:$B$236,0),MATCH(H743,'UEC Data'!$I$1:$V$1,0))</f>
        <v>2.5774921737023111</v>
      </c>
      <c r="L758" s="33">
        <f t="shared" si="67"/>
        <v>4.0434978597969448E-2</v>
      </c>
      <c r="M758" s="34">
        <f>L758*J744</f>
        <v>0.45935928286359801</v>
      </c>
      <c r="N758" s="21"/>
      <c r="O758" s="30" t="s">
        <v>12</v>
      </c>
      <c r="P758" s="35" t="s">
        <v>13</v>
      </c>
      <c r="Q758" s="31">
        <f>INDEX('Saturation Data'!$I$2:$W$236,MATCH(LEFT($O$1,2)&amp;$H758&amp;$I758,'Saturation Data'!$B$2:$B$236,0),MATCH(O743,'Saturation Data'!$I$1:$V$1,0))</f>
        <v>0</v>
      </c>
      <c r="R758" s="32">
        <f>INDEX('UEC Data'!$I$2:$W$236,MATCH(LEFT($O$1,2)&amp;$H758&amp;$I758,'UEC Data'!$B$2:$B$236,0),MATCH(O743,'UEC Data'!$I$1:$V$1,0))</f>
        <v>4.50799637223282</v>
      </c>
      <c r="S758" s="33">
        <f t="shared" si="68"/>
        <v>0</v>
      </c>
      <c r="T758" s="34">
        <f>S758*Q744</f>
        <v>0</v>
      </c>
      <c r="U758" s="21"/>
      <c r="V758" s="30" t="s">
        <v>12</v>
      </c>
      <c r="W758" s="35" t="s">
        <v>13</v>
      </c>
      <c r="X758" s="31">
        <f>INDEX('Saturation Data'!$I$2:$W$236,MATCH(LEFT($V$1,2)&amp;$H758&amp;$I758,'Saturation Data'!$B$2:$B$236,0),MATCH(V743,'Saturation Data'!$I$1:$V$1,0))</f>
        <v>0</v>
      </c>
      <c r="Y758" s="32">
        <f>INDEX('UEC Data'!$I$2:$W$236,MATCH(LEFT($V$1,2)&amp;$H758&amp;$I758,'UEC Data'!$B$2:$B$236,0),MATCH(V743,'UEC Data'!$I$1:$V$1,0))</f>
        <v>4.4774811326460338</v>
      </c>
      <c r="Z758" s="33">
        <f t="shared" si="69"/>
        <v>0</v>
      </c>
      <c r="AA758" s="34">
        <f>Z758*X744</f>
        <v>0</v>
      </c>
      <c r="AB758" s="21"/>
      <c r="AC758" s="30" t="s">
        <v>12</v>
      </c>
      <c r="AD758" s="35" t="s">
        <v>13</v>
      </c>
      <c r="AE758" s="31">
        <f>INDEX('Saturation Data'!$I$2:$W$236,MATCH(LEFT($AC$1,2)&amp;$H758&amp;$I758,'Saturation Data'!$B$2:$B$236,0),MATCH(AC743,'Saturation Data'!$I$1:$V$1,0))</f>
        <v>1.5687721192917774E-2</v>
      </c>
      <c r="AF758" s="32">
        <f>INDEX('UEC Data'!$I$2:$W$236,MATCH(LEFT($AC$1,2)&amp;$H758&amp;$I758,'UEC Data'!$B$2:$B$236,0),MATCH(AC743,'UEC Data'!$I$1:$V$1,0))</f>
        <v>1.108745709219461</v>
      </c>
      <c r="AG758" s="33">
        <f t="shared" si="70"/>
        <v>1.7393693560078787E-2</v>
      </c>
      <c r="AH758" s="34">
        <f>AG758*AE744</f>
        <v>6.6926797699683266E-2</v>
      </c>
      <c r="AI758" s="21"/>
    </row>
    <row r="759" spans="1:35" outlineLevel="1" x14ac:dyDescent="0.25">
      <c r="A759" s="30" t="s">
        <v>12</v>
      </c>
      <c r="B759" s="35" t="s">
        <v>14</v>
      </c>
      <c r="C759" s="31">
        <f>INDEX('Saturation Data'!$I$2:$W$236,MATCH(LEFT($A$1,2)&amp;$H759&amp;$I759,'Saturation Data'!$B$2:$B$236,0),MATCH(A743,'Saturation Data'!$I$1:$V$1,0))</f>
        <v>7.4320704105044549E-3</v>
      </c>
      <c r="D759" s="32">
        <f>INDEX('UEC Data'!$I$2:$W$236,MATCH(LEFT($A$1,2)&amp;$H759&amp;$I759,'UEC Data'!$B$2:$B$236,0),MATCH(A743,'UEC Data'!$I$1:$V$1,0))</f>
        <v>2.7570214706454048</v>
      </c>
      <c r="E759" s="33">
        <f t="shared" si="66"/>
        <v>2.0490377693109189E-2</v>
      </c>
      <c r="F759" s="34">
        <f>E759*C744</f>
        <v>1.747872087073584</v>
      </c>
      <c r="G759" s="21"/>
      <c r="H759" s="30" t="s">
        <v>12</v>
      </c>
      <c r="I759" s="35" t="s">
        <v>14</v>
      </c>
      <c r="J759" s="31">
        <f>INDEX('Saturation Data'!$I$2:$W$236,MATCH(LEFT($H$1,2)&amp;$H759&amp;$I759,'Saturation Data'!$B$2:$B$236,0),MATCH(H743,'Saturation Data'!$I$1:$V$1,0))</f>
        <v>1.8627397722261626E-2</v>
      </c>
      <c r="K759" s="32">
        <f>INDEX('UEC Data'!$I$2:$W$236,MATCH(LEFT($H$1,2)&amp;$H759&amp;$I759,'UEC Data'!$B$2:$B$236,0),MATCH(H743,'UEC Data'!$I$1:$V$1,0))</f>
        <v>2.4547544511450581</v>
      </c>
      <c r="L759" s="33">
        <f t="shared" si="67"/>
        <v>4.572568747197104E-2</v>
      </c>
      <c r="M759" s="34">
        <f>L759*J744</f>
        <v>0.51946408119588872</v>
      </c>
      <c r="N759" s="21"/>
      <c r="O759" s="30" t="s">
        <v>12</v>
      </c>
      <c r="P759" s="35" t="s">
        <v>14</v>
      </c>
      <c r="Q759" s="31">
        <f>INDEX('Saturation Data'!$I$2:$W$236,MATCH(LEFT($O$1,2)&amp;$H759&amp;$I759,'Saturation Data'!$B$2:$B$236,0),MATCH(O743,'Saturation Data'!$I$1:$V$1,0))</f>
        <v>8.5990325471780732E-3</v>
      </c>
      <c r="R759" s="32">
        <f>INDEX('UEC Data'!$I$2:$W$236,MATCH(LEFT($O$1,2)&amp;$H759&amp;$I759,'UEC Data'!$B$2:$B$236,0),MATCH(O743,'UEC Data'!$I$1:$V$1,0))</f>
        <v>4.2933298783169711</v>
      </c>
      <c r="S759" s="33">
        <f t="shared" si="68"/>
        <v>3.6918483359419711E-2</v>
      </c>
      <c r="T759" s="34">
        <f>S759*Q744</f>
        <v>0.42526924263260946</v>
      </c>
      <c r="U759" s="21"/>
      <c r="V759" s="30" t="s">
        <v>12</v>
      </c>
      <c r="W759" s="35" t="s">
        <v>14</v>
      </c>
      <c r="X759" s="31">
        <f>INDEX('Saturation Data'!$I$2:$W$236,MATCH(LEFT($V$1,2)&amp;$H759&amp;$I759,'Saturation Data'!$B$2:$B$236,0),MATCH(V743,'Saturation Data'!$I$1:$V$1,0))</f>
        <v>7.4320704105044549E-3</v>
      </c>
      <c r="Y759" s="32">
        <f>INDEX('UEC Data'!$I$2:$W$236,MATCH(LEFT($V$1,2)&amp;$H759&amp;$I759,'UEC Data'!$B$2:$B$236,0),MATCH(V743,'UEC Data'!$I$1:$V$1,0))</f>
        <v>4.2642677453771745</v>
      </c>
      <c r="Z759" s="33">
        <f t="shared" si="69"/>
        <v>3.1692338132886244E-2</v>
      </c>
      <c r="AA759" s="34">
        <f>Z759*X744</f>
        <v>0.16319188371214124</v>
      </c>
      <c r="AB759" s="21"/>
      <c r="AC759" s="30" t="s">
        <v>12</v>
      </c>
      <c r="AD759" s="35" t="s">
        <v>14</v>
      </c>
      <c r="AE759" s="31">
        <f>INDEX('Saturation Data'!$I$2:$W$236,MATCH(LEFT($AC$1,2)&amp;$H759&amp;$I759,'Saturation Data'!$B$2:$B$236,0),MATCH(AC743,'Saturation Data'!$I$1:$V$1,0))</f>
        <v>1.8627397722261626E-2</v>
      </c>
      <c r="AF759" s="32">
        <f>INDEX('UEC Data'!$I$2:$W$236,MATCH(LEFT($AC$1,2)&amp;$H759&amp;$I759,'UEC Data'!$B$2:$B$236,0),MATCH(AC743,'UEC Data'!$I$1:$V$1,0))</f>
        <v>1.0559482944947249</v>
      </c>
      <c r="AG759" s="33">
        <f t="shared" si="70"/>
        <v>1.9669568855697088E-2</v>
      </c>
      <c r="AH759" s="34">
        <f>AG759*AE744</f>
        <v>7.5683824778114944E-2</v>
      </c>
      <c r="AI759" s="21"/>
    </row>
    <row r="760" spans="1:35" outlineLevel="1" x14ac:dyDescent="0.25">
      <c r="A760" s="30" t="s">
        <v>12</v>
      </c>
      <c r="B760" s="35" t="s">
        <v>8</v>
      </c>
      <c r="C760" s="31">
        <f>INDEX('Saturation Data'!$I$2:$W$236,MATCH(LEFT($A$1,2)&amp;$H760&amp;$I760,'Saturation Data'!$B$2:$B$236,0),MATCH(A743,'Saturation Data'!$I$1:$V$1,0))</f>
        <v>4.5427696859393928E-2</v>
      </c>
      <c r="D760" s="32">
        <f>INDEX('UEC Data'!$I$2:$W$236,MATCH(LEFT($A$1,2)&amp;$H760&amp;$I760,'UEC Data'!$B$2:$B$236,0),MATCH(A743,'UEC Data'!$I$1:$V$1,0))</f>
        <v>1.9655915625659104</v>
      </c>
      <c r="E760" s="33">
        <f t="shared" si="66"/>
        <v>8.9292297653626604E-2</v>
      </c>
      <c r="F760" s="34">
        <f>E760*C744</f>
        <v>7.6168198066903416</v>
      </c>
      <c r="G760" s="21"/>
      <c r="H760" s="30" t="s">
        <v>12</v>
      </c>
      <c r="I760" s="35" t="s">
        <v>8</v>
      </c>
      <c r="J760" s="31">
        <f>INDEX('Saturation Data'!$I$2:$W$236,MATCH(LEFT($H$1,2)&amp;$H760&amp;$I760,'Saturation Data'!$B$2:$B$236,0),MATCH(H743,'Saturation Data'!$I$1:$V$1,0))</f>
        <v>1.2883133039511075E-2</v>
      </c>
      <c r="K760" s="32">
        <f>INDEX('UEC Data'!$I$2:$W$236,MATCH(LEFT($H$1,2)&amp;$H760&amp;$I760,'UEC Data'!$B$2:$B$236,0),MATCH(H743,'UEC Data'!$I$1:$V$1,0))</f>
        <v>1.7412898269784853</v>
      </c>
      <c r="L760" s="33">
        <f t="shared" si="67"/>
        <v>2.2433268501311047E-2</v>
      </c>
      <c r="M760" s="34">
        <f>L760*J744</f>
        <v>0.25485187548896776</v>
      </c>
      <c r="N760" s="21"/>
      <c r="O760" s="30" t="s">
        <v>12</v>
      </c>
      <c r="P760" s="35" t="s">
        <v>8</v>
      </c>
      <c r="Q760" s="31">
        <f>INDEX('Saturation Data'!$I$2:$W$236,MATCH(LEFT($O$1,2)&amp;$H760&amp;$I760,'Saturation Data'!$B$2:$B$236,0),MATCH(O743,'Saturation Data'!$I$1:$V$1,0))</f>
        <v>3.9825850145329793E-2</v>
      </c>
      <c r="R760" s="32">
        <f>INDEX('UEC Data'!$I$2:$W$236,MATCH(LEFT($O$1,2)&amp;$H760&amp;$I760,'UEC Data'!$B$2:$B$236,0),MATCH(O743,'UEC Data'!$I$1:$V$1,0))</f>
        <v>3.3265973148954253</v>
      </c>
      <c r="S760" s="33">
        <f t="shared" si="68"/>
        <v>0.13248456615688167</v>
      </c>
      <c r="T760" s="34">
        <f>S760*Q744</f>
        <v>1.5261084958862865</v>
      </c>
      <c r="U760" s="21"/>
      <c r="V760" s="30" t="s">
        <v>12</v>
      </c>
      <c r="W760" s="35" t="s">
        <v>8</v>
      </c>
      <c r="X760" s="31">
        <f>INDEX('Saturation Data'!$I$2:$W$236,MATCH(LEFT($V$1,2)&amp;$H760&amp;$I760,'Saturation Data'!$B$2:$B$236,0),MATCH(V743,'Saturation Data'!$I$1:$V$1,0))</f>
        <v>4.5427696859393928E-2</v>
      </c>
      <c r="Y760" s="32">
        <f>INDEX('UEC Data'!$I$2:$W$236,MATCH(LEFT($V$1,2)&amp;$H760&amp;$I760,'UEC Data'!$B$2:$B$236,0),MATCH(V743,'UEC Data'!$I$1:$V$1,0))</f>
        <v>3.3106087528973038</v>
      </c>
      <c r="Z760" s="33">
        <f t="shared" si="69"/>
        <v>0.15039333084667489</v>
      </c>
      <c r="AA760" s="34">
        <f>Z760*X744</f>
        <v>0.77441338836229967</v>
      </c>
      <c r="AB760" s="21"/>
      <c r="AC760" s="30" t="s">
        <v>12</v>
      </c>
      <c r="AD760" s="35" t="s">
        <v>8</v>
      </c>
      <c r="AE760" s="31">
        <f>INDEX('Saturation Data'!$I$2:$W$236,MATCH(LEFT($AC$1,2)&amp;$H760&amp;$I760,'Saturation Data'!$B$2:$B$236,0),MATCH(AC743,'Saturation Data'!$I$1:$V$1,0))</f>
        <v>1.2883133039511075E-2</v>
      </c>
      <c r="AF760" s="32">
        <f>INDEX('UEC Data'!$I$2:$W$236,MATCH(LEFT($AC$1,2)&amp;$H760&amp;$I760,'UEC Data'!$B$2:$B$236,0),MATCH(AC743,'UEC Data'!$I$1:$V$1,0))</f>
        <v>0.72933996576570481</v>
      </c>
      <c r="AG760" s="33">
        <f t="shared" si="70"/>
        <v>9.3961838099920272E-3</v>
      </c>
      <c r="AH760" s="34">
        <f>AG760*AE744</f>
        <v>3.6154281483013952E-2</v>
      </c>
      <c r="AI760" s="21"/>
    </row>
    <row r="761" spans="1:35" outlineLevel="1" x14ac:dyDescent="0.25">
      <c r="A761" s="30" t="s">
        <v>12</v>
      </c>
      <c r="B761" s="35" t="s">
        <v>10</v>
      </c>
      <c r="C761" s="31">
        <f>INDEX('Saturation Data'!$I$2:$W$236,MATCH(LEFT($A$1,2)&amp;$H761&amp;$I761,'Saturation Data'!$B$2:$B$236,0),MATCH(A743,'Saturation Data'!$I$1:$V$1,0))</f>
        <v>6.3691017517844353E-2</v>
      </c>
      <c r="D761" s="32">
        <f>INDEX('UEC Data'!$I$2:$W$236,MATCH(LEFT($A$1,2)&amp;$H761&amp;$I761,'UEC Data'!$B$2:$B$236,0),MATCH(A743,'UEC Data'!$I$1:$V$1,0))</f>
        <v>2.1839906250732337</v>
      </c>
      <c r="E761" s="33">
        <f t="shared" si="66"/>
        <v>0.13910058516034718</v>
      </c>
      <c r="F761" s="34">
        <f>E761*C744</f>
        <v>11.865570939628713</v>
      </c>
      <c r="G761" s="21"/>
      <c r="H761" s="30" t="s">
        <v>12</v>
      </c>
      <c r="I761" s="35" t="s">
        <v>10</v>
      </c>
      <c r="J761" s="31">
        <f>INDEX('Saturation Data'!$I$2:$W$236,MATCH(LEFT($H$1,2)&amp;$H761&amp;$I761,'Saturation Data'!$B$2:$B$236,0),MATCH(H743,'Saturation Data'!$I$1:$V$1,0))</f>
        <v>2.7267999291210786E-2</v>
      </c>
      <c r="K761" s="32">
        <f>INDEX('UEC Data'!$I$2:$W$236,MATCH(LEFT($H$1,2)&amp;$H761&amp;$I761,'UEC Data'!$B$2:$B$236,0),MATCH(H743,'UEC Data'!$I$1:$V$1,0))</f>
        <v>1.9347664744205393</v>
      </c>
      <c r="L761" s="33">
        <f t="shared" si="67"/>
        <v>5.2757210853157654E-2</v>
      </c>
      <c r="M761" s="34">
        <f>L761*J744</f>
        <v>0.59934530408301323</v>
      </c>
      <c r="N761" s="21"/>
      <c r="O761" s="30" t="s">
        <v>12</v>
      </c>
      <c r="P761" s="35" t="s">
        <v>10</v>
      </c>
      <c r="Q761" s="31">
        <f>INDEX('Saturation Data'!$I$2:$W$236,MATCH(LEFT($O$1,2)&amp;$H761&amp;$I761,'Saturation Data'!$B$2:$B$236,0),MATCH(O743,'Saturation Data'!$I$1:$V$1,0))</f>
        <v>5.5837057448020609E-2</v>
      </c>
      <c r="R761" s="32">
        <f>INDEX('UEC Data'!$I$2:$W$236,MATCH(LEFT($O$1,2)&amp;$H761&amp;$I761,'UEC Data'!$B$2:$B$236,0),MATCH(O743,'UEC Data'!$I$1:$V$1,0))</f>
        <v>3.6962192387726946</v>
      </c>
      <c r="S761" s="33">
        <f t="shared" si="68"/>
        <v>0.20638600597582996</v>
      </c>
      <c r="T761" s="34">
        <f>S761*Q744</f>
        <v>2.3773896559300582</v>
      </c>
      <c r="U761" s="21"/>
      <c r="V761" s="30" t="s">
        <v>12</v>
      </c>
      <c r="W761" s="35" t="s">
        <v>10</v>
      </c>
      <c r="X761" s="31">
        <f>INDEX('Saturation Data'!$I$2:$W$236,MATCH(LEFT($V$1,2)&amp;$H761&amp;$I761,'Saturation Data'!$B$2:$B$236,0),MATCH(V743,'Saturation Data'!$I$1:$V$1,0))</f>
        <v>6.3691017517844353E-2</v>
      </c>
      <c r="Y761" s="32">
        <f>INDEX('UEC Data'!$I$2:$W$236,MATCH(LEFT($V$1,2)&amp;$H761&amp;$I761,'UEC Data'!$B$2:$B$236,0),MATCH(V743,'UEC Data'!$I$1:$V$1,0))</f>
        <v>3.6784541698858932</v>
      </c>
      <c r="Z761" s="33">
        <f t="shared" si="69"/>
        <v>0.23428448897279003</v>
      </c>
      <c r="AA761" s="34">
        <f>Z761*X744</f>
        <v>1.206390229704521</v>
      </c>
      <c r="AB761" s="21"/>
      <c r="AC761" s="30" t="s">
        <v>12</v>
      </c>
      <c r="AD761" s="35" t="s">
        <v>10</v>
      </c>
      <c r="AE761" s="31">
        <f>INDEX('Saturation Data'!$I$2:$W$236,MATCH(LEFT($AC$1,2)&amp;$H761&amp;$I761,'Saturation Data'!$B$2:$B$236,0),MATCH(AC743,'Saturation Data'!$I$1:$V$1,0))</f>
        <v>2.7267999291210786E-2</v>
      </c>
      <c r="AF761" s="32">
        <f>INDEX('UEC Data'!$I$2:$W$236,MATCH(LEFT($AC$1,2)&amp;$H761&amp;$I761,'UEC Data'!$B$2:$B$236,0),MATCH(AC743,'UEC Data'!$I$1:$V$1,0))</f>
        <v>0.81037773973967198</v>
      </c>
      <c r="AG761" s="33">
        <f t="shared" si="70"/>
        <v>2.2097379632834376E-2</v>
      </c>
      <c r="AH761" s="34">
        <f>AG761*AE744</f>
        <v>8.502546346879003E-2</v>
      </c>
      <c r="AI761" s="21"/>
    </row>
    <row r="762" spans="1:35" outlineLevel="1" x14ac:dyDescent="0.25">
      <c r="A762" s="30" t="s">
        <v>12</v>
      </c>
      <c r="B762" s="35" t="s">
        <v>11</v>
      </c>
      <c r="C762" s="31">
        <f>INDEX('Saturation Data'!$I$2:$W$236,MATCH(LEFT($A$1,2)&amp;$H762&amp;$I762,'Saturation Data'!$B$2:$B$236,0),MATCH(A743,'Saturation Data'!$I$1:$V$1,0))</f>
        <v>6.9924895218339861E-2</v>
      </c>
      <c r="D762" s="32">
        <f>INDEX('UEC Data'!$I$2:$W$236,MATCH(LEFT($A$1,2)&amp;$H762&amp;$I762,'UEC Data'!$B$2:$B$236,0),MATCH(A743,'UEC Data'!$I$1:$V$1,0))</f>
        <v>1.8834601490975811</v>
      </c>
      <c r="E762" s="33">
        <f t="shared" si="66"/>
        <v>0.13170075357356714</v>
      </c>
      <c r="F762" s="34">
        <f>E762*C744</f>
        <v>11.234349823390925</v>
      </c>
      <c r="G762" s="21"/>
      <c r="H762" s="30" t="s">
        <v>12</v>
      </c>
      <c r="I762" s="35" t="s">
        <v>11</v>
      </c>
      <c r="J762" s="31">
        <f>INDEX('Saturation Data'!$I$2:$W$236,MATCH(LEFT($H$1,2)&amp;$H762&amp;$I762,'Saturation Data'!$B$2:$B$236,0),MATCH(H743,'Saturation Data'!$I$1:$V$1,0))</f>
        <v>5.2106356147714307E-3</v>
      </c>
      <c r="K762" s="32">
        <f>INDEX('UEC Data'!$I$2:$W$236,MATCH(LEFT($H$1,2)&amp;$H762&amp;$I762,'UEC Data'!$B$2:$B$236,0),MATCH(H743,'UEC Data'!$I$1:$V$1,0))</f>
        <v>1.6805002132400693</v>
      </c>
      <c r="L762" s="33">
        <f t="shared" si="67"/>
        <v>8.7564742617396892E-3</v>
      </c>
      <c r="M762" s="34">
        <f>L762*J744</f>
        <v>9.9477429610616674E-2</v>
      </c>
      <c r="N762" s="21"/>
      <c r="O762" s="30" t="s">
        <v>12</v>
      </c>
      <c r="P762" s="35" t="s">
        <v>11</v>
      </c>
      <c r="Q762" s="31">
        <f>INDEX('Saturation Data'!$I$2:$W$236,MATCH(LEFT($O$1,2)&amp;$H762&amp;$I762,'Saturation Data'!$B$2:$B$236,0),MATCH(O743,'Saturation Data'!$I$1:$V$1,0))</f>
        <v>6.1302214087871426E-2</v>
      </c>
      <c r="R762" s="32">
        <f>INDEX('UEC Data'!$I$2:$W$236,MATCH(LEFT($O$1,2)&amp;$H762&amp;$I762,'UEC Data'!$B$2:$B$236,0),MATCH(O743,'UEC Data'!$I$1:$V$1,0))</f>
        <v>3.333189598999363</v>
      </c>
      <c r="S762" s="33">
        <f t="shared" si="68"/>
        <v>0.20433190239332527</v>
      </c>
      <c r="T762" s="34">
        <f>S762*Q744</f>
        <v>2.3537281456151224</v>
      </c>
      <c r="U762" s="21"/>
      <c r="V762" s="30" t="s">
        <v>12</v>
      </c>
      <c r="W762" s="35" t="s">
        <v>11</v>
      </c>
      <c r="X762" s="31">
        <f>INDEX('Saturation Data'!$I$2:$W$236,MATCH(LEFT($V$1,2)&amp;$H762&amp;$I762,'Saturation Data'!$B$2:$B$236,0),MATCH(V743,'Saturation Data'!$I$1:$V$1,0))</f>
        <v>6.9924895218339861E-2</v>
      </c>
      <c r="Y762" s="32">
        <f>INDEX('UEC Data'!$I$2:$W$236,MATCH(LEFT($V$1,2)&amp;$H762&amp;$I762,'UEC Data'!$B$2:$B$236,0),MATCH(V743,'UEC Data'!$I$1:$V$1,0))</f>
        <v>3.2798798363228898</v>
      </c>
      <c r="Z762" s="33">
        <f t="shared" si="69"/>
        <v>0.22934525388362376</v>
      </c>
      <c r="AA762" s="34">
        <f>Z762*X744</f>
        <v>1.1809568560317298</v>
      </c>
      <c r="AB762" s="21"/>
      <c r="AC762" s="30" t="s">
        <v>12</v>
      </c>
      <c r="AD762" s="35" t="s">
        <v>11</v>
      </c>
      <c r="AE762" s="31">
        <f>INDEX('Saturation Data'!$I$2:$W$236,MATCH(LEFT($AC$1,2)&amp;$H762&amp;$I762,'Saturation Data'!$B$2:$B$236,0),MATCH(AC743,'Saturation Data'!$I$1:$V$1,0))</f>
        <v>5.2106356147714307E-3</v>
      </c>
      <c r="AF762" s="32">
        <f>INDEX('UEC Data'!$I$2:$W$236,MATCH(LEFT($AC$1,2)&amp;$H762&amp;$I762,'UEC Data'!$B$2:$B$236,0),MATCH(AC743,'UEC Data'!$I$1:$V$1,0))</f>
        <v>0.70088408954837289</v>
      </c>
      <c r="AG762" s="33">
        <f t="shared" si="70"/>
        <v>3.6520515988274003E-3</v>
      </c>
      <c r="AH762" s="34">
        <f>AG762*AE744</f>
        <v>1.4052226325552161E-2</v>
      </c>
      <c r="AI762" s="21"/>
    </row>
    <row r="763" spans="1:35" outlineLevel="1" x14ac:dyDescent="0.25">
      <c r="A763" s="30" t="s">
        <v>15</v>
      </c>
      <c r="B763" s="35" t="s">
        <v>15</v>
      </c>
      <c r="C763" s="31">
        <f>INDEX('Saturation Data'!$I$2:$W$236,MATCH(LEFT($A$1,2)&amp;$H763&amp;$I763,'Saturation Data'!$B$2:$B$236,0),MATCH(A743,'Saturation Data'!$I$1:$V$1,0))</f>
        <v>1</v>
      </c>
      <c r="D763" s="32">
        <f>INDEX('UEC Data'!$I$2:$W$236,MATCH(LEFT($A$1,2)&amp;$H763&amp;$I763,'UEC Data'!$B$2:$B$236,0),MATCH(A743,'UEC Data'!$I$1:$V$1,0))</f>
        <v>1.4038363552691893</v>
      </c>
      <c r="E763" s="33">
        <f t="shared" si="66"/>
        <v>1.4038363552691893</v>
      </c>
      <c r="F763" s="34">
        <f>E763*C744</f>
        <v>119.75017820287944</v>
      </c>
      <c r="G763" s="21"/>
      <c r="H763" s="30" t="s">
        <v>15</v>
      </c>
      <c r="I763" s="35" t="s">
        <v>15</v>
      </c>
      <c r="J763" s="31">
        <f>INDEX('Saturation Data'!$I$2:$W$236,MATCH(LEFT($H$1,2)&amp;$H763&amp;$I763,'Saturation Data'!$B$2:$B$236,0),MATCH(H743,'Saturation Data'!$I$1:$V$1,0))</f>
        <v>1</v>
      </c>
      <c r="K763" s="32">
        <f>INDEX('UEC Data'!$I$2:$W$236,MATCH(LEFT($H$1,2)&amp;$H763&amp;$I763,'UEC Data'!$B$2:$B$236,0),MATCH(H743,'UEC Data'!$I$1:$V$1,0))</f>
        <v>1.1792300514052527</v>
      </c>
      <c r="L763" s="33">
        <f t="shared" si="67"/>
        <v>1.1792300514052527</v>
      </c>
      <c r="M763" s="34">
        <f>L763*J744</f>
        <v>13.396576170610937</v>
      </c>
      <c r="N763" s="21"/>
      <c r="O763" s="30" t="s">
        <v>15</v>
      </c>
      <c r="P763" s="35" t="s">
        <v>15</v>
      </c>
      <c r="Q763" s="31">
        <f>INDEX('Saturation Data'!$I$2:$W$236,MATCH(LEFT($O$1,2)&amp;$H763&amp;$I763,'Saturation Data'!$B$2:$B$236,0),MATCH(O743,'Saturation Data'!$I$1:$V$1,0))</f>
        <v>1</v>
      </c>
      <c r="R763" s="32">
        <f>INDEX('UEC Data'!$I$2:$W$236,MATCH(LEFT($O$1,2)&amp;$H763&amp;$I763,'UEC Data'!$B$2:$B$236,0),MATCH(O743,'UEC Data'!$I$1:$V$1,0))</f>
        <v>1.2833993779047979</v>
      </c>
      <c r="S763" s="33">
        <f t="shared" si="68"/>
        <v>1.2833993779047979</v>
      </c>
      <c r="T763" s="34">
        <f>S763*Q744</f>
        <v>14.783659342752435</v>
      </c>
      <c r="U763" s="21"/>
      <c r="V763" s="30" t="s">
        <v>15</v>
      </c>
      <c r="W763" s="35" t="s">
        <v>15</v>
      </c>
      <c r="X763" s="31">
        <f>INDEX('Saturation Data'!$I$2:$W$236,MATCH(LEFT($V$1,2)&amp;$H763&amp;$I763,'Saturation Data'!$B$2:$B$236,0),MATCH(V743,'Saturation Data'!$I$1:$V$1,0))</f>
        <v>1</v>
      </c>
      <c r="Y763" s="32">
        <f>INDEX('UEC Data'!$I$2:$W$236,MATCH(LEFT($V$1,2)&amp;$H763&amp;$I763,'UEC Data'!$B$2:$B$236,0),MATCH(V743,'UEC Data'!$I$1:$V$1,0))</f>
        <v>1.2700660445714644</v>
      </c>
      <c r="Z763" s="33">
        <f t="shared" si="69"/>
        <v>1.2700660445714644</v>
      </c>
      <c r="AA763" s="34">
        <f>Z763*X744</f>
        <v>6.5398920516177741</v>
      </c>
      <c r="AB763" s="21"/>
      <c r="AC763" s="30" t="s">
        <v>15</v>
      </c>
      <c r="AD763" s="35" t="s">
        <v>15</v>
      </c>
      <c r="AE763" s="31">
        <f>INDEX('Saturation Data'!$I$2:$W$236,MATCH(LEFT($AC$1,2)&amp;$H763&amp;$I763,'Saturation Data'!$B$2:$B$236,0),MATCH(AC743,'Saturation Data'!$I$1:$V$1,0))</f>
        <v>1</v>
      </c>
      <c r="AF763" s="32">
        <f>INDEX('UEC Data'!$I$2:$W$236,MATCH(LEFT($AC$1,2)&amp;$H763&amp;$I763,'UEC Data'!$B$2:$B$236,0),MATCH(AC743,'UEC Data'!$I$1:$V$1,0))</f>
        <v>1.2060528344995589</v>
      </c>
      <c r="AG763" s="33">
        <f t="shared" si="70"/>
        <v>1.2060528344995589</v>
      </c>
      <c r="AH763" s="34">
        <f>AG763*AE744</f>
        <v>4.6406045841200809</v>
      </c>
      <c r="AI763" s="21"/>
    </row>
    <row r="764" spans="1:35" outlineLevel="1" x14ac:dyDescent="0.25">
      <c r="A764" s="30" t="s">
        <v>16</v>
      </c>
      <c r="B764" s="35" t="s">
        <v>17</v>
      </c>
      <c r="C764" s="31">
        <f>INDEX('Saturation Data'!$I$2:$W$236,MATCH(LEFT($A$1,2)&amp;$H764&amp;$I764,'Saturation Data'!$B$2:$B$236,0),MATCH(A743,'Saturation Data'!$I$1:$V$1,0))</f>
        <v>0.12867893406349934</v>
      </c>
      <c r="D764" s="32">
        <f>INDEX('UEC Data'!$I$2:$W$236,MATCH(LEFT($A$1,2)&amp;$H764&amp;$I764,'UEC Data'!$B$2:$B$236,0),MATCH(A743,'UEC Data'!$I$1:$V$1,0))</f>
        <v>1.2668889999999999</v>
      </c>
      <c r="E764" s="33">
        <f t="shared" si="66"/>
        <v>0.1630219260967726</v>
      </c>
      <c r="F764" s="34">
        <f>E764*C744</f>
        <v>13.906111369598905</v>
      </c>
      <c r="G764" s="21"/>
      <c r="H764" s="30" t="s">
        <v>16</v>
      </c>
      <c r="I764" s="35" t="s">
        <v>17</v>
      </c>
      <c r="J764" s="31">
        <f>INDEX('Saturation Data'!$I$2:$W$236,MATCH(LEFT($H$1,2)&amp;$H764&amp;$I764,'Saturation Data'!$B$2:$B$236,0),MATCH(H743,'Saturation Data'!$I$1:$V$1,0))</f>
        <v>0.38295214399667798</v>
      </c>
      <c r="K764" s="32">
        <f>INDEX('UEC Data'!$I$2:$W$236,MATCH(LEFT($H$1,2)&amp;$H764&amp;$I764,'UEC Data'!$B$2:$B$236,0),MATCH(H743,'UEC Data'!$I$1:$V$1,0))</f>
        <v>1.3898779999999999</v>
      </c>
      <c r="L764" s="33">
        <f t="shared" si="67"/>
        <v>0.53225675999381483</v>
      </c>
      <c r="M764" s="34">
        <f>L764*J744</f>
        <v>6.0466727582820852</v>
      </c>
      <c r="N764" s="21"/>
      <c r="O764" s="30" t="s">
        <v>16</v>
      </c>
      <c r="P764" s="35" t="s">
        <v>17</v>
      </c>
      <c r="Q764" s="31">
        <f>INDEX('Saturation Data'!$I$2:$W$236,MATCH(LEFT($O$1,2)&amp;$H764&amp;$I764,'Saturation Data'!$B$2:$B$236,0),MATCH(O743,'Saturation Data'!$I$1:$V$1,0))</f>
        <v>0.12867893406349934</v>
      </c>
      <c r="R764" s="32">
        <f>INDEX('UEC Data'!$I$2:$W$236,MATCH(LEFT($O$1,2)&amp;$H764&amp;$I764,'UEC Data'!$B$2:$B$236,0),MATCH(O743,'UEC Data'!$I$1:$V$1,0))</f>
        <v>1.2668889999999999</v>
      </c>
      <c r="S764" s="33">
        <f t="shared" si="68"/>
        <v>0.1630219260967726</v>
      </c>
      <c r="T764" s="34">
        <f>S764*Q744</f>
        <v>1.8778726733907041</v>
      </c>
      <c r="U764" s="21"/>
      <c r="V764" s="30" t="s">
        <v>16</v>
      </c>
      <c r="W764" s="35" t="s">
        <v>17</v>
      </c>
      <c r="X764" s="31">
        <f>INDEX('Saturation Data'!$I$2:$W$236,MATCH(LEFT($V$1,2)&amp;$H764&amp;$I764,'Saturation Data'!$B$2:$B$236,0),MATCH(V743,'Saturation Data'!$I$1:$V$1,0))</f>
        <v>0.12867893406349934</v>
      </c>
      <c r="Y764" s="32">
        <f>INDEX('UEC Data'!$I$2:$W$236,MATCH(LEFT($V$1,2)&amp;$H764&amp;$I764,'UEC Data'!$B$2:$B$236,0),MATCH(V743,'UEC Data'!$I$1:$V$1,0))</f>
        <v>1.2668889999999999</v>
      </c>
      <c r="Z764" s="33">
        <f t="shared" si="69"/>
        <v>0.1630219260967726</v>
      </c>
      <c r="AA764" s="34">
        <f>Z764*X744</f>
        <v>0.83944122691622203</v>
      </c>
      <c r="AB764" s="21"/>
      <c r="AC764" s="30" t="s">
        <v>16</v>
      </c>
      <c r="AD764" s="35" t="s">
        <v>17</v>
      </c>
      <c r="AE764" s="31">
        <f>INDEX('Saturation Data'!$I$2:$W$236,MATCH(LEFT($AC$1,2)&amp;$H764&amp;$I764,'Saturation Data'!$B$2:$B$236,0),MATCH(AC743,'Saturation Data'!$I$1:$V$1,0))</f>
        <v>0.38295214399667798</v>
      </c>
      <c r="AF764" s="32">
        <f>INDEX('UEC Data'!$I$2:$W$236,MATCH(LEFT($AC$1,2)&amp;$H764&amp;$I764,'UEC Data'!$B$2:$B$236,0),MATCH(AC743,'UEC Data'!$I$1:$V$1,0))</f>
        <v>1.3898779999999999</v>
      </c>
      <c r="AG764" s="33">
        <f t="shared" si="70"/>
        <v>0.53225675999381483</v>
      </c>
      <c r="AH764" s="34">
        <f>AG764*AE744</f>
        <v>2.0479974754846464</v>
      </c>
      <c r="AI764" s="21"/>
    </row>
    <row r="765" spans="1:35" outlineLevel="1" x14ac:dyDescent="0.25">
      <c r="A765" s="30" t="s">
        <v>18</v>
      </c>
      <c r="B765" s="35" t="s">
        <v>19</v>
      </c>
      <c r="C765" s="31">
        <f>INDEX('Saturation Data'!$I$2:$W$236,MATCH(LEFT($A$1,2)&amp;$H765&amp;$I765,'Saturation Data'!$B$2:$B$236,0),MATCH(A743,'Saturation Data'!$I$1:$V$1,0))</f>
        <v>1</v>
      </c>
      <c r="D765" s="32">
        <f>INDEX('UEC Data'!$I$2:$W$236,MATCH(LEFT($A$1,2)&amp;$H765&amp;$I765,'UEC Data'!$B$2:$B$236,0),MATCH(A743,'UEC Data'!$I$1:$V$1,0))</f>
        <v>0.7835532779320683</v>
      </c>
      <c r="E765" s="33">
        <f t="shared" si="66"/>
        <v>0.7835532779320683</v>
      </c>
      <c r="F765" s="34">
        <f>E765*C744</f>
        <v>66.838733953305578</v>
      </c>
      <c r="G765" s="21"/>
      <c r="H765" s="30" t="s">
        <v>18</v>
      </c>
      <c r="I765" s="35" t="s">
        <v>19</v>
      </c>
      <c r="J765" s="31">
        <f>INDEX('Saturation Data'!$I$2:$W$236,MATCH(LEFT($H$1,2)&amp;$H765&amp;$I765,'Saturation Data'!$B$2:$B$236,0),MATCH(H743,'Saturation Data'!$I$1:$V$1,0))</f>
        <v>1</v>
      </c>
      <c r="K765" s="32">
        <f>INDEX('UEC Data'!$I$2:$W$236,MATCH(LEFT($H$1,2)&amp;$H765&amp;$I765,'UEC Data'!$B$2:$B$236,0),MATCH(H743,'UEC Data'!$I$1:$V$1,0))</f>
        <v>0.7148372930157203</v>
      </c>
      <c r="L765" s="33">
        <f t="shared" si="67"/>
        <v>0.7148372930157203</v>
      </c>
      <c r="M765" s="34">
        <f>L765*J744</f>
        <v>8.1208685566201044</v>
      </c>
      <c r="N765" s="21"/>
      <c r="O765" s="30" t="s">
        <v>18</v>
      </c>
      <c r="P765" s="35" t="s">
        <v>19</v>
      </c>
      <c r="Q765" s="31">
        <f>INDEX('Saturation Data'!$I$2:$W$236,MATCH(LEFT($O$1,2)&amp;$H765&amp;$I765,'Saturation Data'!$B$2:$B$236,0),MATCH(O743,'Saturation Data'!$I$1:$V$1,0))</f>
        <v>1</v>
      </c>
      <c r="R765" s="32">
        <f>INDEX('UEC Data'!$I$2:$W$236,MATCH(LEFT($O$1,2)&amp;$H765&amp;$I765,'UEC Data'!$B$2:$B$236,0),MATCH(O743,'UEC Data'!$I$1:$V$1,0))</f>
        <v>0.83509026661932939</v>
      </c>
      <c r="S765" s="33">
        <f t="shared" si="68"/>
        <v>0.83509026661932939</v>
      </c>
      <c r="T765" s="34">
        <f>S765*Q744</f>
        <v>9.6195231466477065</v>
      </c>
      <c r="U765" s="21"/>
      <c r="V765" s="30" t="s">
        <v>18</v>
      </c>
      <c r="W765" s="35" t="s">
        <v>19</v>
      </c>
      <c r="X765" s="31">
        <f>INDEX('Saturation Data'!$I$2:$W$236,MATCH(LEFT($V$1,2)&amp;$H765&amp;$I765,'Saturation Data'!$B$2:$B$236,0),MATCH(V743,'Saturation Data'!$I$1:$V$1,0))</f>
        <v>1</v>
      </c>
      <c r="Y765" s="32">
        <f>INDEX('UEC Data'!$I$2:$W$236,MATCH(LEFT($V$1,2)&amp;$H765&amp;$I765,'UEC Data'!$B$2:$B$236,0),MATCH(V743,'UEC Data'!$I$1:$V$1,0))</f>
        <v>0.7835532779320683</v>
      </c>
      <c r="Z765" s="33">
        <f t="shared" si="69"/>
        <v>0.7835532779320683</v>
      </c>
      <c r="AA765" s="34">
        <f>Z765*X744</f>
        <v>4.0347144751011781</v>
      </c>
      <c r="AB765" s="21"/>
      <c r="AC765" s="30" t="s">
        <v>18</v>
      </c>
      <c r="AD765" s="35" t="s">
        <v>19</v>
      </c>
      <c r="AE765" s="31">
        <f>INDEX('Saturation Data'!$I$2:$W$236,MATCH(LEFT($AC$1,2)&amp;$H765&amp;$I765,'Saturation Data'!$B$2:$B$236,0),MATCH(AC743,'Saturation Data'!$I$1:$V$1,0))</f>
        <v>1</v>
      </c>
      <c r="AF765" s="32">
        <f>INDEX('UEC Data'!$I$2:$W$236,MATCH(LEFT($AC$1,2)&amp;$H765&amp;$I765,'UEC Data'!$B$2:$B$236,0),MATCH(AC743,'UEC Data'!$I$1:$V$1,0))</f>
        <v>0.7148372930157203</v>
      </c>
      <c r="AG765" s="33">
        <f t="shared" si="70"/>
        <v>0.7148372930157203</v>
      </c>
      <c r="AH765" s="34">
        <f>AG765*AE744</f>
        <v>2.7505239604575173</v>
      </c>
      <c r="AI765" s="21"/>
    </row>
    <row r="766" spans="1:35" outlineLevel="1" x14ac:dyDescent="0.25">
      <c r="A766" s="30" t="s">
        <v>18</v>
      </c>
      <c r="B766" s="35" t="s">
        <v>20</v>
      </c>
      <c r="C766" s="31">
        <f>INDEX('Saturation Data'!$I$2:$W$236,MATCH(LEFT($A$1,2)&amp;$H766&amp;$I766,'Saturation Data'!$B$2:$B$236,0),MATCH(A743,'Saturation Data'!$I$1:$V$1,0))</f>
        <v>1</v>
      </c>
      <c r="D766" s="32">
        <f>INDEX('UEC Data'!$I$2:$W$236,MATCH(LEFT($A$1,2)&amp;$H766&amp;$I766,'UEC Data'!$B$2:$B$236,0),MATCH(A743,'UEC Data'!$I$1:$V$1,0))</f>
        <v>4.094674139866316E-3</v>
      </c>
      <c r="E766" s="33">
        <f t="shared" si="66"/>
        <v>4.094674139866316E-3</v>
      </c>
      <c r="F766" s="34">
        <f>E766*C744</f>
        <v>0.34928427098448372</v>
      </c>
      <c r="G766" s="21"/>
      <c r="H766" s="30" t="s">
        <v>18</v>
      </c>
      <c r="I766" s="35" t="s">
        <v>20</v>
      </c>
      <c r="J766" s="31">
        <f>INDEX('Saturation Data'!$I$2:$W$236,MATCH(LEFT($H$1,2)&amp;$H766&amp;$I766,'Saturation Data'!$B$2:$B$236,0),MATCH(H743,'Saturation Data'!$I$1:$V$1,0))</f>
        <v>1</v>
      </c>
      <c r="K766" s="32">
        <f>INDEX('UEC Data'!$I$2:$W$236,MATCH(LEFT($H$1,2)&amp;$H766&amp;$I766,'UEC Data'!$B$2:$B$236,0),MATCH(H743,'UEC Data'!$I$1:$V$1,0))</f>
        <v>3.7355797753133432E-3</v>
      </c>
      <c r="L766" s="33">
        <f t="shared" si="67"/>
        <v>3.7355797753133432E-3</v>
      </c>
      <c r="M766" s="34">
        <f>L766*J744</f>
        <v>4.2437842337670242E-2</v>
      </c>
      <c r="N766" s="21"/>
      <c r="O766" s="30" t="s">
        <v>18</v>
      </c>
      <c r="P766" s="35" t="s">
        <v>20</v>
      </c>
      <c r="Q766" s="31">
        <f>INDEX('Saturation Data'!$I$2:$W$236,MATCH(LEFT($O$1,2)&amp;$H766&amp;$I766,'Saturation Data'!$B$2:$B$236,0),MATCH(O743,'Saturation Data'!$I$1:$V$1,0))</f>
        <v>1</v>
      </c>
      <c r="R766" s="32">
        <f>INDEX('UEC Data'!$I$2:$W$236,MATCH(LEFT($O$1,2)&amp;$H766&amp;$I766,'UEC Data'!$B$2:$B$236,0),MATCH(O743,'UEC Data'!$I$1:$V$1,0))</f>
        <v>4.3639949132810432E-3</v>
      </c>
      <c r="S766" s="33">
        <f t="shared" si="68"/>
        <v>4.3639949132810432E-3</v>
      </c>
      <c r="T766" s="34">
        <f>S766*Q744</f>
        <v>5.0269475957496652E-2</v>
      </c>
      <c r="U766" s="21"/>
      <c r="V766" s="30" t="s">
        <v>18</v>
      </c>
      <c r="W766" s="35" t="s">
        <v>20</v>
      </c>
      <c r="X766" s="31">
        <f>INDEX('Saturation Data'!$I$2:$W$236,MATCH(LEFT($V$1,2)&amp;$H766&amp;$I766,'Saturation Data'!$B$2:$B$236,0),MATCH(V743,'Saturation Data'!$I$1:$V$1,0))</f>
        <v>1</v>
      </c>
      <c r="Y766" s="32">
        <f>INDEX('UEC Data'!$I$2:$W$236,MATCH(LEFT($V$1,2)&amp;$H766&amp;$I766,'UEC Data'!$B$2:$B$236,0),MATCH(V743,'UEC Data'!$I$1:$V$1,0))</f>
        <v>4.094674139866316E-3</v>
      </c>
      <c r="Z766" s="33">
        <f t="shared" si="69"/>
        <v>4.094674139866316E-3</v>
      </c>
      <c r="AA766" s="34">
        <f>Z766*X744</f>
        <v>2.1084515231105189E-2</v>
      </c>
      <c r="AB766" s="21"/>
      <c r="AC766" s="30" t="s">
        <v>18</v>
      </c>
      <c r="AD766" s="35" t="s">
        <v>20</v>
      </c>
      <c r="AE766" s="31">
        <f>INDEX('Saturation Data'!$I$2:$W$236,MATCH(LEFT($AC$1,2)&amp;$H766&amp;$I766,'Saturation Data'!$B$2:$B$236,0),MATCH(AC743,'Saturation Data'!$I$1:$V$1,0))</f>
        <v>1</v>
      </c>
      <c r="AF766" s="32">
        <f>INDEX('UEC Data'!$I$2:$W$236,MATCH(LEFT($AC$1,2)&amp;$H766&amp;$I766,'UEC Data'!$B$2:$B$236,0),MATCH(AC743,'UEC Data'!$I$1:$V$1,0))</f>
        <v>3.7355797753133432E-3</v>
      </c>
      <c r="AG766" s="33">
        <f t="shared" si="70"/>
        <v>3.7355797753133432E-3</v>
      </c>
      <c r="AH766" s="34">
        <f>AG766*AE744</f>
        <v>1.4373622890956112E-2</v>
      </c>
      <c r="AI766" s="21"/>
    </row>
    <row r="767" spans="1:35" outlineLevel="1" x14ac:dyDescent="0.25">
      <c r="A767" s="30" t="s">
        <v>18</v>
      </c>
      <c r="B767" s="35" t="s">
        <v>21</v>
      </c>
      <c r="C767" s="31">
        <f>INDEX('Saturation Data'!$I$2:$W$236,MATCH(LEFT($A$1,2)&amp;$H767&amp;$I767,'Saturation Data'!$B$2:$B$236,0),MATCH(A743,'Saturation Data'!$I$1:$V$1,0))</f>
        <v>1</v>
      </c>
      <c r="D767" s="32">
        <f>INDEX('UEC Data'!$I$2:$W$236,MATCH(LEFT($A$1,2)&amp;$H767&amp;$I767,'UEC Data'!$B$2:$B$236,0),MATCH(A743,'UEC Data'!$I$1:$V$1,0))</f>
        <v>0.30437132389401145</v>
      </c>
      <c r="E767" s="33">
        <f t="shared" si="66"/>
        <v>0.30437132389401145</v>
      </c>
      <c r="F767" s="34">
        <f>E767*C744</f>
        <v>25.963510732107455</v>
      </c>
      <c r="G767" s="21"/>
      <c r="H767" s="30" t="s">
        <v>18</v>
      </c>
      <c r="I767" s="35" t="s">
        <v>21</v>
      </c>
      <c r="J767" s="31">
        <f>INDEX('Saturation Data'!$I$2:$W$236,MATCH(LEFT($H$1,2)&amp;$H767&amp;$I767,'Saturation Data'!$B$2:$B$236,0),MATCH(H743,'Saturation Data'!$I$1:$V$1,0))</f>
        <v>1</v>
      </c>
      <c r="K767" s="32">
        <f>INDEX('UEC Data'!$I$2:$W$236,MATCH(LEFT($H$1,2)&amp;$H767&amp;$I767,'UEC Data'!$B$2:$B$236,0),MATCH(H743,'UEC Data'!$I$1:$V$1,0))</f>
        <v>0.27767859489813701</v>
      </c>
      <c r="L767" s="33">
        <f t="shared" si="67"/>
        <v>0.27767859489813701</v>
      </c>
      <c r="M767" s="34">
        <f>L767*J744</f>
        <v>3.1545519409619582</v>
      </c>
      <c r="N767" s="21"/>
      <c r="O767" s="30" t="s">
        <v>18</v>
      </c>
      <c r="P767" s="35" t="s">
        <v>21</v>
      </c>
      <c r="Q767" s="31">
        <f>INDEX('Saturation Data'!$I$2:$W$236,MATCH(LEFT($O$1,2)&amp;$H767&amp;$I767,'Saturation Data'!$B$2:$B$236,0),MATCH(O743,'Saturation Data'!$I$1:$V$1,0))</f>
        <v>1</v>
      </c>
      <c r="R767" s="32">
        <f>INDEX('UEC Data'!$I$2:$W$236,MATCH(LEFT($O$1,2)&amp;$H767&amp;$I767,'UEC Data'!$B$2:$B$236,0),MATCH(O743,'UEC Data'!$I$1:$V$1,0))</f>
        <v>0.32439087064091732</v>
      </c>
      <c r="S767" s="33">
        <f t="shared" si="68"/>
        <v>0.32439087064091732</v>
      </c>
      <c r="T767" s="34">
        <f>S767*Q744</f>
        <v>3.7367044179835469</v>
      </c>
      <c r="U767" s="21"/>
      <c r="V767" s="30" t="s">
        <v>18</v>
      </c>
      <c r="W767" s="35" t="s">
        <v>21</v>
      </c>
      <c r="X767" s="31">
        <f>INDEX('Saturation Data'!$I$2:$W$236,MATCH(LEFT($V$1,2)&amp;$H767&amp;$I767,'Saturation Data'!$B$2:$B$236,0),MATCH(V743,'Saturation Data'!$I$1:$V$1,0))</f>
        <v>1</v>
      </c>
      <c r="Y767" s="32">
        <f>INDEX('UEC Data'!$I$2:$W$236,MATCH(LEFT($V$1,2)&amp;$H767&amp;$I767,'UEC Data'!$B$2:$B$236,0),MATCH(V743,'UEC Data'!$I$1:$V$1,0))</f>
        <v>0.30437132389401145</v>
      </c>
      <c r="Z767" s="33">
        <f t="shared" si="69"/>
        <v>0.30437132389401145</v>
      </c>
      <c r="AA767" s="34">
        <f>Z767*X744</f>
        <v>1.5672851111821211</v>
      </c>
      <c r="AB767" s="21"/>
      <c r="AC767" s="30" t="s">
        <v>18</v>
      </c>
      <c r="AD767" s="35" t="s">
        <v>21</v>
      </c>
      <c r="AE767" s="31">
        <f>INDEX('Saturation Data'!$I$2:$W$236,MATCH(LEFT($AC$1,2)&amp;$H767&amp;$I767,'Saturation Data'!$B$2:$B$236,0),MATCH(AC743,'Saturation Data'!$I$1:$V$1,0))</f>
        <v>1</v>
      </c>
      <c r="AF767" s="32">
        <f>INDEX('UEC Data'!$I$2:$W$236,MATCH(LEFT($AC$1,2)&amp;$H767&amp;$I767,'UEC Data'!$B$2:$B$236,0),MATCH(AC743,'UEC Data'!$I$1:$V$1,0))</f>
        <v>0.27767859489813701</v>
      </c>
      <c r="AG767" s="33">
        <f t="shared" si="70"/>
        <v>0.27767859489813701</v>
      </c>
      <c r="AH767" s="34">
        <f>AG767*AE744</f>
        <v>1.0684412187721524</v>
      </c>
      <c r="AI767" s="21"/>
    </row>
    <row r="768" spans="1:35" outlineLevel="1" x14ac:dyDescent="0.25">
      <c r="A768" s="30" t="s">
        <v>18</v>
      </c>
      <c r="B768" s="35" t="s">
        <v>22</v>
      </c>
      <c r="C768" s="31">
        <f>INDEX('Saturation Data'!$I$2:$W$236,MATCH(LEFT($A$1,2)&amp;$H768&amp;$I768,'Saturation Data'!$B$2:$B$236,0),MATCH(A743,'Saturation Data'!$I$1:$V$1,0))</f>
        <v>1</v>
      </c>
      <c r="D768" s="32">
        <f>INDEX('UEC Data'!$I$2:$W$236,MATCH(LEFT($A$1,2)&amp;$H768&amp;$I768,'UEC Data'!$B$2:$B$236,0),MATCH(A743,'UEC Data'!$I$1:$V$1,0))</f>
        <v>1.9639743435310704</v>
      </c>
      <c r="E768" s="33">
        <f t="shared" si="66"/>
        <v>1.9639743435310704</v>
      </c>
      <c r="F768" s="34">
        <f>E768*C744</f>
        <v>167.53112051912294</v>
      </c>
      <c r="G768" s="21"/>
      <c r="H768" s="30" t="s">
        <v>18</v>
      </c>
      <c r="I768" s="35" t="s">
        <v>22</v>
      </c>
      <c r="J768" s="31">
        <f>INDEX('Saturation Data'!$I$2:$W$236,MATCH(LEFT($H$1,2)&amp;$H768&amp;$I768,'Saturation Data'!$B$2:$B$236,0),MATCH(H743,'Saturation Data'!$I$1:$V$1,0))</f>
        <v>1</v>
      </c>
      <c r="K768" s="32">
        <f>INDEX('UEC Data'!$I$2:$W$236,MATCH(LEFT($H$1,2)&amp;$H768&amp;$I768,'UEC Data'!$B$2:$B$236,0),MATCH(H743,'UEC Data'!$I$1:$V$1,0))</f>
        <v>1.79173789813919</v>
      </c>
      <c r="L768" s="33">
        <f t="shared" si="67"/>
        <v>1.79173789813919</v>
      </c>
      <c r="M768" s="34">
        <f>L768*J744</f>
        <v>20.354936851879046</v>
      </c>
      <c r="N768" s="21"/>
      <c r="O768" s="30" t="s">
        <v>18</v>
      </c>
      <c r="P768" s="35" t="s">
        <v>22</v>
      </c>
      <c r="Q768" s="31">
        <f>INDEX('Saturation Data'!$I$2:$W$236,MATCH(LEFT($O$1,2)&amp;$H768&amp;$I768,'Saturation Data'!$B$2:$B$236,0),MATCH(O743,'Saturation Data'!$I$1:$V$1,0))</f>
        <v>1</v>
      </c>
      <c r="R768" s="32">
        <f>INDEX('UEC Data'!$I$2:$W$236,MATCH(LEFT($O$1,2)&amp;$H768&amp;$I768,'UEC Data'!$B$2:$B$236,0),MATCH(O743,'UEC Data'!$I$1:$V$1,0))</f>
        <v>2.0931516775749808</v>
      </c>
      <c r="S768" s="33">
        <f t="shared" si="68"/>
        <v>2.0931516775749808</v>
      </c>
      <c r="T768" s="34">
        <f>S768*Q744</f>
        <v>24.11131085671661</v>
      </c>
      <c r="U768" s="21"/>
      <c r="V768" s="30" t="s">
        <v>18</v>
      </c>
      <c r="W768" s="35" t="s">
        <v>22</v>
      </c>
      <c r="X768" s="31">
        <f>INDEX('Saturation Data'!$I$2:$W$236,MATCH(LEFT($V$1,2)&amp;$H768&amp;$I768,'Saturation Data'!$B$2:$B$236,0),MATCH(V743,'Saturation Data'!$I$1:$V$1,0))</f>
        <v>1</v>
      </c>
      <c r="Y768" s="32">
        <f>INDEX('UEC Data'!$I$2:$W$236,MATCH(LEFT($V$1,2)&amp;$H768&amp;$I768,'UEC Data'!$B$2:$B$236,0),MATCH(V743,'UEC Data'!$I$1:$V$1,0))</f>
        <v>1.9639743435310704</v>
      </c>
      <c r="Z768" s="33">
        <f t="shared" si="69"/>
        <v>1.9639743435310704</v>
      </c>
      <c r="AA768" s="34">
        <f>Z768*X744</f>
        <v>10.113001803125808</v>
      </c>
      <c r="AB768" s="21"/>
      <c r="AC768" s="30" t="s">
        <v>18</v>
      </c>
      <c r="AD768" s="35" t="s">
        <v>22</v>
      </c>
      <c r="AE768" s="31">
        <f>INDEX('Saturation Data'!$I$2:$W$236,MATCH(LEFT($AC$1,2)&amp;$H768&amp;$I768,'Saturation Data'!$B$2:$B$236,0),MATCH(AC743,'Saturation Data'!$I$1:$V$1,0))</f>
        <v>1</v>
      </c>
      <c r="AF768" s="32">
        <f>INDEX('UEC Data'!$I$2:$W$236,MATCH(LEFT($AC$1,2)&amp;$H768&amp;$I768,'UEC Data'!$B$2:$B$236,0),MATCH(AC743,'UEC Data'!$I$1:$V$1,0))</f>
        <v>1.79173789813919</v>
      </c>
      <c r="AG768" s="33">
        <f t="shared" si="70"/>
        <v>1.79173789813919</v>
      </c>
      <c r="AH768" s="34">
        <f>AG768*AE744</f>
        <v>6.8941814701646438</v>
      </c>
      <c r="AI768" s="21"/>
    </row>
    <row r="769" spans="1:35" outlineLevel="1" x14ac:dyDescent="0.25">
      <c r="A769" s="30" t="s">
        <v>23</v>
      </c>
      <c r="B769" s="35" t="s">
        <v>19</v>
      </c>
      <c r="C769" s="31">
        <f>INDEX('Saturation Data'!$I$2:$W$236,MATCH(LEFT($A$1,2)&amp;$H769&amp;$I769,'Saturation Data'!$B$2:$B$236,0),MATCH(A743,'Saturation Data'!$I$1:$V$1,0))</f>
        <v>1</v>
      </c>
      <c r="D769" s="32">
        <f>INDEX('UEC Data'!$I$2:$W$236,MATCH(LEFT($A$1,2)&amp;$H769&amp;$I769,'UEC Data'!$B$2:$B$236,0),MATCH(A743,'UEC Data'!$I$1:$V$1,0))</f>
        <v>0.31572020497925585</v>
      </c>
      <c r="E769" s="33">
        <f t="shared" si="66"/>
        <v>0.31572020497925585</v>
      </c>
      <c r="F769" s="34">
        <f>E769*C744</f>
        <v>26.931594032743096</v>
      </c>
      <c r="G769" s="21"/>
      <c r="H769" s="30" t="s">
        <v>23</v>
      </c>
      <c r="I769" s="35" t="s">
        <v>19</v>
      </c>
      <c r="J769" s="31">
        <f>INDEX('Saturation Data'!$I$2:$W$236,MATCH(LEFT($H$1,2)&amp;$H769&amp;$I769,'Saturation Data'!$B$2:$B$236,0),MATCH(H743,'Saturation Data'!$I$1:$V$1,0))</f>
        <v>1</v>
      </c>
      <c r="K769" s="32">
        <f>INDEX('UEC Data'!$I$2:$W$236,MATCH(LEFT($H$1,2)&amp;$H769&amp;$I769,'UEC Data'!$B$2:$B$236,0),MATCH(H743,'UEC Data'!$I$1:$V$1,0))</f>
        <v>0.28803220283038133</v>
      </c>
      <c r="L769" s="33">
        <f t="shared" si="67"/>
        <v>0.28803220283038133</v>
      </c>
      <c r="M769" s="34">
        <f>L769*J744</f>
        <v>3.272173517124866</v>
      </c>
      <c r="N769" s="21"/>
      <c r="O769" s="30" t="s">
        <v>23</v>
      </c>
      <c r="P769" s="35" t="s">
        <v>19</v>
      </c>
      <c r="Q769" s="31">
        <f>INDEX('Saturation Data'!$I$2:$W$236,MATCH(LEFT($O$1,2)&amp;$H769&amp;$I769,'Saturation Data'!$B$2:$B$236,0),MATCH(O743,'Saturation Data'!$I$1:$V$1,0))</f>
        <v>1</v>
      </c>
      <c r="R769" s="32">
        <f>INDEX('UEC Data'!$I$2:$W$236,MATCH(LEFT($O$1,2)&amp;$H769&amp;$I769,'UEC Data'!$B$2:$B$236,0),MATCH(O743,'UEC Data'!$I$1:$V$1,0))</f>
        <v>0.33648620659091188</v>
      </c>
      <c r="S769" s="33">
        <f t="shared" si="68"/>
        <v>0.33648620659091188</v>
      </c>
      <c r="T769" s="34">
        <f>S769*Q744</f>
        <v>3.8760323071810521</v>
      </c>
      <c r="U769" s="21"/>
      <c r="V769" s="30" t="s">
        <v>23</v>
      </c>
      <c r="W769" s="35" t="s">
        <v>19</v>
      </c>
      <c r="X769" s="31">
        <f>INDEX('Saturation Data'!$I$2:$W$236,MATCH(LEFT($V$1,2)&amp;$H769&amp;$I769,'Saturation Data'!$B$2:$B$236,0),MATCH(V743,'Saturation Data'!$I$1:$V$1,0))</f>
        <v>1</v>
      </c>
      <c r="Y769" s="32">
        <f>INDEX('UEC Data'!$I$2:$W$236,MATCH(LEFT($V$1,2)&amp;$H769&amp;$I769,'UEC Data'!$B$2:$B$236,0),MATCH(V743,'UEC Data'!$I$1:$V$1,0))</f>
        <v>0.31572020497925585</v>
      </c>
      <c r="Z769" s="33">
        <f t="shared" si="69"/>
        <v>0.31572020497925585</v>
      </c>
      <c r="AA769" s="34">
        <f>Z769*X744</f>
        <v>1.6257233770670958</v>
      </c>
      <c r="AB769" s="21"/>
      <c r="AC769" s="30" t="s">
        <v>23</v>
      </c>
      <c r="AD769" s="35" t="s">
        <v>19</v>
      </c>
      <c r="AE769" s="31">
        <f>INDEX('Saturation Data'!$I$2:$W$236,MATCH(LEFT($AC$1,2)&amp;$H769&amp;$I769,'Saturation Data'!$B$2:$B$236,0),MATCH(AC743,'Saturation Data'!$I$1:$V$1,0))</f>
        <v>1</v>
      </c>
      <c r="AF769" s="32">
        <f>INDEX('UEC Data'!$I$2:$W$236,MATCH(LEFT($AC$1,2)&amp;$H769&amp;$I769,'UEC Data'!$B$2:$B$236,0),MATCH(AC743,'UEC Data'!$I$1:$V$1,0))</f>
        <v>0.28803220283038133</v>
      </c>
      <c r="AG769" s="33">
        <f t="shared" si="70"/>
        <v>0.28803220283038133</v>
      </c>
      <c r="AH769" s="34">
        <f>AG769*AE744</f>
        <v>1.1082794406627312</v>
      </c>
      <c r="AI769" s="21"/>
    </row>
    <row r="770" spans="1:35" outlineLevel="1" x14ac:dyDescent="0.25">
      <c r="A770" s="30" t="s">
        <v>23</v>
      </c>
      <c r="B770" s="35" t="s">
        <v>24</v>
      </c>
      <c r="C770" s="31">
        <f>INDEX('Saturation Data'!$I$2:$W$236,MATCH(LEFT($A$1,2)&amp;$H770&amp;$I770,'Saturation Data'!$B$2:$B$236,0),MATCH(A743,'Saturation Data'!$I$1:$V$1,0))</f>
        <v>1</v>
      </c>
      <c r="D770" s="32">
        <f>INDEX('UEC Data'!$I$2:$W$236,MATCH(LEFT($A$1,2)&amp;$H770&amp;$I770,'UEC Data'!$B$2:$B$236,0),MATCH(A743,'UEC Data'!$I$1:$V$1,0))</f>
        <v>1.1507632694345864E-2</v>
      </c>
      <c r="E770" s="33">
        <f t="shared" si="66"/>
        <v>1.1507632694345864E-2</v>
      </c>
      <c r="F770" s="34">
        <f>E770*C744</f>
        <v>0.98162514503120701</v>
      </c>
      <c r="G770" s="21"/>
      <c r="H770" s="30" t="s">
        <v>23</v>
      </c>
      <c r="I770" s="35" t="s">
        <v>24</v>
      </c>
      <c r="J770" s="31">
        <f>INDEX('Saturation Data'!$I$2:$W$236,MATCH(LEFT($H$1,2)&amp;$H770&amp;$I770,'Saturation Data'!$B$2:$B$236,0),MATCH(H743,'Saturation Data'!$I$1:$V$1,0))</f>
        <v>1</v>
      </c>
      <c r="K770" s="32">
        <f>INDEX('UEC Data'!$I$2:$W$236,MATCH(LEFT($H$1,2)&amp;$H770&amp;$I770,'UEC Data'!$B$2:$B$236,0),MATCH(H743,'UEC Data'!$I$1:$V$1,0))</f>
        <v>1.0498437357004554E-2</v>
      </c>
      <c r="L770" s="33">
        <f t="shared" si="67"/>
        <v>1.0498437357004554E-2</v>
      </c>
      <c r="M770" s="34">
        <f>L770*J744</f>
        <v>0.11926690263523961</v>
      </c>
      <c r="N770" s="21"/>
      <c r="O770" s="30" t="s">
        <v>23</v>
      </c>
      <c r="P770" s="35" t="s">
        <v>24</v>
      </c>
      <c r="Q770" s="31">
        <f>INDEX('Saturation Data'!$I$2:$W$236,MATCH(LEFT($O$1,2)&amp;$H770&amp;$I770,'Saturation Data'!$B$2:$B$236,0),MATCH(O743,'Saturation Data'!$I$1:$V$1,0))</f>
        <v>1</v>
      </c>
      <c r="R770" s="32">
        <f>INDEX('UEC Data'!$I$2:$W$236,MATCH(LEFT($O$1,2)&amp;$H770&amp;$I770,'UEC Data'!$B$2:$B$236,0),MATCH(O743,'UEC Data'!$I$1:$V$1,0))</f>
        <v>1.2264529197351846E-2</v>
      </c>
      <c r="S770" s="33">
        <f t="shared" si="68"/>
        <v>1.2264529197351846E-2</v>
      </c>
      <c r="T770" s="34">
        <f>S770*Q744</f>
        <v>0.14127685019521685</v>
      </c>
      <c r="U770" s="21"/>
      <c r="V770" s="30" t="s">
        <v>23</v>
      </c>
      <c r="W770" s="35" t="s">
        <v>24</v>
      </c>
      <c r="X770" s="31">
        <f>INDEX('Saturation Data'!$I$2:$W$236,MATCH(LEFT($V$1,2)&amp;$H770&amp;$I770,'Saturation Data'!$B$2:$B$236,0),MATCH(V743,'Saturation Data'!$I$1:$V$1,0))</f>
        <v>1</v>
      </c>
      <c r="Y770" s="32">
        <f>INDEX('UEC Data'!$I$2:$W$236,MATCH(LEFT($V$1,2)&amp;$H770&amp;$I770,'UEC Data'!$B$2:$B$236,0),MATCH(V743,'UEC Data'!$I$1:$V$1,0))</f>
        <v>1.1507632694345864E-2</v>
      </c>
      <c r="Z770" s="33">
        <f t="shared" si="69"/>
        <v>1.1507632694345864E-2</v>
      </c>
      <c r="AA770" s="34">
        <f>Z770*X744</f>
        <v>5.9255718167067858E-2</v>
      </c>
      <c r="AB770" s="21"/>
      <c r="AC770" s="30" t="s">
        <v>23</v>
      </c>
      <c r="AD770" s="35" t="s">
        <v>24</v>
      </c>
      <c r="AE770" s="31">
        <f>INDEX('Saturation Data'!$I$2:$W$236,MATCH(LEFT($AC$1,2)&amp;$H770&amp;$I770,'Saturation Data'!$B$2:$B$236,0),MATCH(AC743,'Saturation Data'!$I$1:$V$1,0))</f>
        <v>1</v>
      </c>
      <c r="AF770" s="32">
        <f>INDEX('UEC Data'!$I$2:$W$236,MATCH(LEFT($AC$1,2)&amp;$H770&amp;$I770,'UEC Data'!$B$2:$B$236,0),MATCH(AC743,'UEC Data'!$I$1:$V$1,0))</f>
        <v>1.0498437357004554E-2</v>
      </c>
      <c r="AG770" s="33">
        <f t="shared" si="70"/>
        <v>1.0498437357004554E-2</v>
      </c>
      <c r="AH770" s="34">
        <f>AG770*AE744</f>
        <v>4.0395491085785148E-2</v>
      </c>
      <c r="AI770" s="21"/>
    </row>
    <row r="771" spans="1:35" outlineLevel="1" x14ac:dyDescent="0.25">
      <c r="A771" s="30" t="s">
        <v>23</v>
      </c>
      <c r="B771" s="35" t="s">
        <v>22</v>
      </c>
      <c r="C771" s="31">
        <f>INDEX('Saturation Data'!$I$2:$W$236,MATCH(LEFT($A$1,2)&amp;$H771&amp;$I771,'Saturation Data'!$B$2:$B$236,0),MATCH(A743,'Saturation Data'!$I$1:$V$1,0))</f>
        <v>1</v>
      </c>
      <c r="D771" s="32">
        <f>INDEX('UEC Data'!$I$2:$W$236,MATCH(LEFT($A$1,2)&amp;$H771&amp;$I771,'UEC Data'!$B$2:$B$236,0),MATCH(A743,'UEC Data'!$I$1:$V$1,0))</f>
        <v>0.24126408436381777</v>
      </c>
      <c r="E771" s="33">
        <f t="shared" si="66"/>
        <v>0.24126408436381777</v>
      </c>
      <c r="F771" s="34">
        <f>E771*C744</f>
        <v>20.580331167575235</v>
      </c>
      <c r="G771" s="21"/>
      <c r="H771" s="30" t="s">
        <v>23</v>
      </c>
      <c r="I771" s="35" t="s">
        <v>22</v>
      </c>
      <c r="J771" s="31">
        <f>INDEX('Saturation Data'!$I$2:$W$236,MATCH(LEFT($H$1,2)&amp;$H771&amp;$I771,'Saturation Data'!$B$2:$B$236,0),MATCH(H743,'Saturation Data'!$I$1:$V$1,0))</f>
        <v>1</v>
      </c>
      <c r="K771" s="32">
        <f>INDEX('UEC Data'!$I$2:$W$236,MATCH(LEFT($H$1,2)&amp;$H771&amp;$I771,'UEC Data'!$B$2:$B$236,0),MATCH(H743,'UEC Data'!$I$1:$V$1,0))</f>
        <v>0.22010572838609199</v>
      </c>
      <c r="L771" s="33">
        <f t="shared" si="67"/>
        <v>0.22010572838609199</v>
      </c>
      <c r="M771" s="34">
        <f>L771*J744</f>
        <v>2.500498653675125</v>
      </c>
      <c r="N771" s="21"/>
      <c r="O771" s="30" t="s">
        <v>23</v>
      </c>
      <c r="P771" s="35" t="s">
        <v>22</v>
      </c>
      <c r="Q771" s="31">
        <f>INDEX('Saturation Data'!$I$2:$W$236,MATCH(LEFT($O$1,2)&amp;$H771&amp;$I771,'Saturation Data'!$B$2:$B$236,0),MATCH(O743,'Saturation Data'!$I$1:$V$1,0))</f>
        <v>1</v>
      </c>
      <c r="R771" s="32">
        <f>INDEX('UEC Data'!$I$2:$W$236,MATCH(LEFT($O$1,2)&amp;$H771&amp;$I771,'UEC Data'!$B$2:$B$236,0),MATCH(O743,'UEC Data'!$I$1:$V$1,0))</f>
        <v>0.25713285134711217</v>
      </c>
      <c r="S771" s="33">
        <f t="shared" si="68"/>
        <v>0.25713285134711217</v>
      </c>
      <c r="T771" s="34">
        <f>S771*Q744</f>
        <v>2.9619497606054566</v>
      </c>
      <c r="U771" s="21"/>
      <c r="V771" s="30" t="s">
        <v>23</v>
      </c>
      <c r="W771" s="35" t="s">
        <v>22</v>
      </c>
      <c r="X771" s="31">
        <f>INDEX('Saturation Data'!$I$2:$W$236,MATCH(LEFT($V$1,2)&amp;$H771&amp;$I771,'Saturation Data'!$B$2:$B$236,0),MATCH(V743,'Saturation Data'!$I$1:$V$1,0))</f>
        <v>1</v>
      </c>
      <c r="Y771" s="32">
        <f>INDEX('UEC Data'!$I$2:$W$236,MATCH(LEFT($V$1,2)&amp;$H771&amp;$I771,'UEC Data'!$B$2:$B$236,0),MATCH(V743,'UEC Data'!$I$1:$V$1,0))</f>
        <v>0.24126408436381777</v>
      </c>
      <c r="Z771" s="33">
        <f t="shared" si="69"/>
        <v>0.24126408436381777</v>
      </c>
      <c r="AA771" s="34">
        <f>Z771*X744</f>
        <v>1.2423299358453084</v>
      </c>
      <c r="AB771" s="21"/>
      <c r="AC771" s="30" t="s">
        <v>23</v>
      </c>
      <c r="AD771" s="35" t="s">
        <v>22</v>
      </c>
      <c r="AE771" s="31">
        <f>INDEX('Saturation Data'!$I$2:$W$236,MATCH(LEFT($AC$1,2)&amp;$H771&amp;$I771,'Saturation Data'!$B$2:$B$236,0),MATCH(AC743,'Saturation Data'!$I$1:$V$1,0))</f>
        <v>1</v>
      </c>
      <c r="AF771" s="32">
        <f>INDEX('UEC Data'!$I$2:$W$236,MATCH(LEFT($AC$1,2)&amp;$H771&amp;$I771,'UEC Data'!$B$2:$B$236,0),MATCH(AC743,'UEC Data'!$I$1:$V$1,0))</f>
        <v>0.22010572838609199</v>
      </c>
      <c r="AG771" s="33">
        <f t="shared" si="70"/>
        <v>0.22010572838609199</v>
      </c>
      <c r="AH771" s="34">
        <f>AG771*AE744</f>
        <v>0.84691451561773312</v>
      </c>
      <c r="AI771" s="21"/>
    </row>
    <row r="772" spans="1:35" outlineLevel="1" x14ac:dyDescent="0.25">
      <c r="A772" s="30" t="s">
        <v>25</v>
      </c>
      <c r="B772" s="35" t="s">
        <v>26</v>
      </c>
      <c r="C772" s="31">
        <f>INDEX('Saturation Data'!$I$2:$W$236,MATCH(LEFT($A$1,2)&amp;$H772&amp;$I772,'Saturation Data'!$B$2:$B$236,0),MATCH(A743,'Saturation Data'!$I$1:$V$1,0))</f>
        <v>8.2442748091603058E-3</v>
      </c>
      <c r="D772" s="32">
        <f>INDEX('UEC Data'!$I$2:$W$236,MATCH(LEFT($A$1,2)&amp;$H772&amp;$I772,'UEC Data'!$B$2:$B$236,0),MATCH(A743,'UEC Data'!$I$1:$V$1,0))</f>
        <v>0.58651311475409829</v>
      </c>
      <c r="E772" s="33">
        <f t="shared" si="66"/>
        <v>4.8353752972093598E-3</v>
      </c>
      <c r="F772" s="34">
        <f>E772*C744</f>
        <v>0.41246762939658316</v>
      </c>
      <c r="G772" s="21"/>
      <c r="H772" s="30" t="s">
        <v>25</v>
      </c>
      <c r="I772" s="35" t="s">
        <v>26</v>
      </c>
      <c r="J772" s="31">
        <f>INDEX('Saturation Data'!$I$2:$W$236,MATCH(LEFT($H$1,2)&amp;$H772&amp;$I772,'Saturation Data'!$B$2:$B$236,0),MATCH(H743,'Saturation Data'!$I$1:$V$1,0))</f>
        <v>0.10344827586206896</v>
      </c>
      <c r="K772" s="32">
        <f>INDEX('UEC Data'!$I$2:$W$236,MATCH(LEFT($H$1,2)&amp;$H772&amp;$I772,'UEC Data'!$B$2:$B$236,0),MATCH(H743,'UEC Data'!$I$1:$V$1,0))</f>
        <v>0.58651311475409829</v>
      </c>
      <c r="L772" s="33">
        <f t="shared" si="67"/>
        <v>6.0673770491803267E-2</v>
      </c>
      <c r="M772" s="34">
        <f>L772*J744</f>
        <v>0.68928093121693657</v>
      </c>
      <c r="N772" s="21"/>
      <c r="O772" s="30" t="s">
        <v>25</v>
      </c>
      <c r="P772" s="35" t="s">
        <v>26</v>
      </c>
      <c r="Q772" s="31">
        <f>INDEX('Saturation Data'!$I$2:$W$236,MATCH(LEFT($O$1,2)&amp;$H772&amp;$I772,'Saturation Data'!$B$2:$B$236,0),MATCH(O743,'Saturation Data'!$I$1:$V$1,0))</f>
        <v>8.2442748091603058E-3</v>
      </c>
      <c r="R772" s="32">
        <f>INDEX('UEC Data'!$I$2:$W$236,MATCH(LEFT($O$1,2)&amp;$H772&amp;$I772,'UEC Data'!$B$2:$B$236,0),MATCH(O743,'UEC Data'!$I$1:$V$1,0))</f>
        <v>0.58651311475409829</v>
      </c>
      <c r="S772" s="33">
        <f t="shared" si="68"/>
        <v>4.8353752972093598E-3</v>
      </c>
      <c r="T772" s="34">
        <f>S772*Q744</f>
        <v>5.5699373413290044E-2</v>
      </c>
      <c r="U772" s="21"/>
      <c r="V772" s="30" t="s">
        <v>25</v>
      </c>
      <c r="W772" s="35" t="s">
        <v>26</v>
      </c>
      <c r="X772" s="31">
        <f>INDEX('Saturation Data'!$I$2:$W$236,MATCH(LEFT($V$1,2)&amp;$H772&amp;$I772,'Saturation Data'!$B$2:$B$236,0),MATCH(V743,'Saturation Data'!$I$1:$V$1,0))</f>
        <v>8.2442748091603058E-3</v>
      </c>
      <c r="Y772" s="32">
        <f>INDEX('UEC Data'!$I$2:$W$236,MATCH(LEFT($V$1,2)&amp;$H772&amp;$I772,'UEC Data'!$B$2:$B$236,0),MATCH(V743,'UEC Data'!$I$1:$V$1,0))</f>
        <v>0.78201748633879775</v>
      </c>
      <c r="Z772" s="33">
        <f t="shared" si="69"/>
        <v>6.4471670629458137E-3</v>
      </c>
      <c r="AA772" s="34">
        <f>Z772*X744</f>
        <v>3.3198097697854603E-2</v>
      </c>
      <c r="AB772" s="21"/>
      <c r="AC772" s="30" t="s">
        <v>25</v>
      </c>
      <c r="AD772" s="35" t="s">
        <v>26</v>
      </c>
      <c r="AE772" s="31">
        <f>INDEX('Saturation Data'!$I$2:$W$236,MATCH(LEFT($AC$1,2)&amp;$H772&amp;$I772,'Saturation Data'!$B$2:$B$236,0),MATCH(AC743,'Saturation Data'!$I$1:$V$1,0))</f>
        <v>0.10344827586206896</v>
      </c>
      <c r="AF772" s="32">
        <f>INDEX('UEC Data'!$I$2:$W$236,MATCH(LEFT($AC$1,2)&amp;$H772&amp;$I772,'UEC Data'!$B$2:$B$236,0),MATCH(AC743,'UEC Data'!$I$1:$V$1,0))</f>
        <v>0.82111836065573718</v>
      </c>
      <c r="AG772" s="33">
        <f t="shared" si="70"/>
        <v>8.494327868852454E-2</v>
      </c>
      <c r="AH772" s="34">
        <f>AG772*AE744</f>
        <v>0.32684154225774159</v>
      </c>
      <c r="AI772" s="21"/>
    </row>
    <row r="773" spans="1:35" outlineLevel="1" x14ac:dyDescent="0.25">
      <c r="A773" s="30" t="s">
        <v>25</v>
      </c>
      <c r="B773" s="35" t="s">
        <v>27</v>
      </c>
      <c r="C773" s="31">
        <f>INDEX('Saturation Data'!$I$2:$W$236,MATCH(LEFT($A$1,2)&amp;$H773&amp;$I773,'Saturation Data'!$B$2:$B$236,0),MATCH(A743,'Saturation Data'!$I$1:$V$1,0))</f>
        <v>5.7709923664122142E-2</v>
      </c>
      <c r="D773" s="32">
        <f>INDEX('UEC Data'!$I$2:$W$236,MATCH(LEFT($A$1,2)&amp;$H773&amp;$I773,'UEC Data'!$B$2:$B$236,0),MATCH(A743,'UEC Data'!$I$1:$V$1,0))</f>
        <v>0.12976220967741933</v>
      </c>
      <c r="E773" s="33">
        <f t="shared" si="66"/>
        <v>7.4885672149716809E-3</v>
      </c>
      <c r="F773" s="34">
        <f>E773*C744</f>
        <v>0.63879045097471054</v>
      </c>
      <c r="G773" s="21"/>
      <c r="H773" s="30" t="s">
        <v>25</v>
      </c>
      <c r="I773" s="35" t="s">
        <v>27</v>
      </c>
      <c r="J773" s="31">
        <f>INDEX('Saturation Data'!$I$2:$W$236,MATCH(LEFT($H$1,2)&amp;$H773&amp;$I773,'Saturation Data'!$B$2:$B$236,0),MATCH(H743,'Saturation Data'!$I$1:$V$1,0))</f>
        <v>0.1206896551724138</v>
      </c>
      <c r="K773" s="32">
        <f>INDEX('UEC Data'!$I$2:$W$236,MATCH(LEFT($H$1,2)&amp;$H773&amp;$I773,'UEC Data'!$B$2:$B$236,0),MATCH(H743,'UEC Data'!$I$1:$V$1,0))</f>
        <v>0.12976220967741933</v>
      </c>
      <c r="L773" s="33">
        <f t="shared" si="67"/>
        <v>1.5660956340378195E-2</v>
      </c>
      <c r="M773" s="34">
        <f>L773*J744</f>
        <v>0.17791540697972602</v>
      </c>
      <c r="N773" s="21"/>
      <c r="O773" s="30" t="s">
        <v>25</v>
      </c>
      <c r="P773" s="35" t="s">
        <v>27</v>
      </c>
      <c r="Q773" s="31">
        <f>INDEX('Saturation Data'!$I$2:$W$236,MATCH(LEFT($O$1,2)&amp;$H773&amp;$I773,'Saturation Data'!$B$2:$B$236,0),MATCH(O743,'Saturation Data'!$I$1:$V$1,0))</f>
        <v>5.7709923664122142E-2</v>
      </c>
      <c r="R773" s="32">
        <f>INDEX('UEC Data'!$I$2:$W$236,MATCH(LEFT($O$1,2)&amp;$H773&amp;$I773,'UEC Data'!$B$2:$B$236,0),MATCH(O743,'UEC Data'!$I$1:$V$1,0))</f>
        <v>0.12976220967741933</v>
      </c>
      <c r="S773" s="33">
        <f t="shared" si="68"/>
        <v>7.4885672149716809E-3</v>
      </c>
      <c r="T773" s="34">
        <f>S773*Q744</f>
        <v>8.6261867176670851E-2</v>
      </c>
      <c r="U773" s="21"/>
      <c r="V773" s="30" t="s">
        <v>25</v>
      </c>
      <c r="W773" s="35" t="s">
        <v>27</v>
      </c>
      <c r="X773" s="31">
        <f>INDEX('Saturation Data'!$I$2:$W$236,MATCH(LEFT($V$1,2)&amp;$H773&amp;$I773,'Saturation Data'!$B$2:$B$236,0),MATCH(V743,'Saturation Data'!$I$1:$V$1,0))</f>
        <v>5.7709923664122142E-2</v>
      </c>
      <c r="Y773" s="32">
        <f>INDEX('UEC Data'!$I$2:$W$236,MATCH(LEFT($V$1,2)&amp;$H773&amp;$I773,'UEC Data'!$B$2:$B$236,0),MATCH(V743,'UEC Data'!$I$1:$V$1,0))</f>
        <v>0.12976220967741933</v>
      </c>
      <c r="Z773" s="33">
        <f t="shared" si="69"/>
        <v>7.4885672149716809E-3</v>
      </c>
      <c r="AA773" s="34">
        <f>Z773*X744</f>
        <v>3.8560531097202352E-2</v>
      </c>
      <c r="AB773" s="21"/>
      <c r="AC773" s="30" t="s">
        <v>25</v>
      </c>
      <c r="AD773" s="35" t="s">
        <v>27</v>
      </c>
      <c r="AE773" s="31">
        <f>INDEX('Saturation Data'!$I$2:$W$236,MATCH(LEFT($AC$1,2)&amp;$H773&amp;$I773,'Saturation Data'!$B$2:$B$236,0),MATCH(AC743,'Saturation Data'!$I$1:$V$1,0))</f>
        <v>0.1206896551724138</v>
      </c>
      <c r="AF773" s="32">
        <f>INDEX('UEC Data'!$I$2:$W$236,MATCH(LEFT($AC$1,2)&amp;$H773&amp;$I773,'UEC Data'!$B$2:$B$236,0),MATCH(AC743,'UEC Data'!$I$1:$V$1,0))</f>
        <v>0.157192</v>
      </c>
      <c r="AG773" s="33">
        <f t="shared" si="70"/>
        <v>1.8971448275862071E-2</v>
      </c>
      <c r="AH773" s="34">
        <f>AG773*AE744</f>
        <v>7.2997622755800365E-2</v>
      </c>
      <c r="AI773" s="21"/>
    </row>
    <row r="774" spans="1:35" outlineLevel="1" x14ac:dyDescent="0.25">
      <c r="A774" s="30" t="s">
        <v>25</v>
      </c>
      <c r="B774" s="35" t="s">
        <v>28</v>
      </c>
      <c r="C774" s="31">
        <f>INDEX('Saturation Data'!$I$2:$W$236,MATCH(LEFT($A$1,2)&amp;$H774&amp;$I774,'Saturation Data'!$B$2:$B$236,0),MATCH(A743,'Saturation Data'!$I$1:$V$1,0))</f>
        <v>0.216</v>
      </c>
      <c r="D774" s="32">
        <f>INDEX('UEC Data'!$I$2:$W$236,MATCH(LEFT($A$1,2)&amp;$H774&amp;$I774,'UEC Data'!$B$2:$B$236,0),MATCH(A743,'UEC Data'!$I$1:$V$1,0))</f>
        <v>0.42368999999999996</v>
      </c>
      <c r="E774" s="33">
        <f t="shared" si="66"/>
        <v>9.1517039999999994E-2</v>
      </c>
      <c r="F774" s="34">
        <f>E774*C744</f>
        <v>7.8065949834292425</v>
      </c>
      <c r="G774" s="21"/>
      <c r="H774" s="30" t="s">
        <v>25</v>
      </c>
      <c r="I774" s="35" t="s">
        <v>28</v>
      </c>
      <c r="J774" s="31">
        <f>INDEX('Saturation Data'!$I$2:$W$236,MATCH(LEFT($H$1,2)&amp;$H774&amp;$I774,'Saturation Data'!$B$2:$B$236,0),MATCH(H743,'Saturation Data'!$I$1:$V$1,0))</f>
        <v>3.4482758620689655E-2</v>
      </c>
      <c r="K774" s="32">
        <f>INDEX('UEC Data'!$I$2:$W$236,MATCH(LEFT($H$1,2)&amp;$H774&amp;$I774,'UEC Data'!$B$2:$B$236,0),MATCH(H743,'UEC Data'!$I$1:$V$1,0))</f>
        <v>0.42368999999999996</v>
      </c>
      <c r="L774" s="33">
        <f t="shared" si="67"/>
        <v>1.4609999999999998E-2</v>
      </c>
      <c r="M774" s="34">
        <f>L774*J744</f>
        <v>0.16597607703381323</v>
      </c>
      <c r="N774" s="21"/>
      <c r="O774" s="30" t="s">
        <v>25</v>
      </c>
      <c r="P774" s="35" t="s">
        <v>28</v>
      </c>
      <c r="Q774" s="31">
        <f>INDEX('Saturation Data'!$I$2:$W$236,MATCH(LEFT($O$1,2)&amp;$H774&amp;$I774,'Saturation Data'!$B$2:$B$236,0),MATCH(O743,'Saturation Data'!$I$1:$V$1,0))</f>
        <v>0.216</v>
      </c>
      <c r="R774" s="32">
        <f>INDEX('UEC Data'!$I$2:$W$236,MATCH(LEFT($O$1,2)&amp;$H774&amp;$I774,'UEC Data'!$B$2:$B$236,0),MATCH(O743,'UEC Data'!$I$1:$V$1,0))</f>
        <v>0.42368999999999996</v>
      </c>
      <c r="S774" s="33">
        <f t="shared" si="68"/>
        <v>9.1517039999999994E-2</v>
      </c>
      <c r="T774" s="34">
        <f>S774*Q744</f>
        <v>1.0541977553595245</v>
      </c>
      <c r="U774" s="21"/>
      <c r="V774" s="30" t="s">
        <v>25</v>
      </c>
      <c r="W774" s="35" t="s">
        <v>28</v>
      </c>
      <c r="X774" s="31">
        <f>INDEX('Saturation Data'!$I$2:$W$236,MATCH(LEFT($V$1,2)&amp;$H774&amp;$I774,'Saturation Data'!$B$2:$B$236,0),MATCH(V743,'Saturation Data'!$I$1:$V$1,0))</f>
        <v>0.216</v>
      </c>
      <c r="Y774" s="32">
        <f>INDEX('UEC Data'!$I$2:$W$236,MATCH(LEFT($V$1,2)&amp;$H774&amp;$I774,'UEC Data'!$B$2:$B$236,0),MATCH(V743,'UEC Data'!$I$1:$V$1,0))</f>
        <v>0.56491999999999998</v>
      </c>
      <c r="Z774" s="33">
        <f t="shared" si="69"/>
        <v>0.12202271999999999</v>
      </c>
      <c r="AA774" s="34">
        <f>Z774*X744</f>
        <v>0.62832592057371406</v>
      </c>
      <c r="AB774" s="21"/>
      <c r="AC774" s="30" t="s">
        <v>25</v>
      </c>
      <c r="AD774" s="35" t="s">
        <v>28</v>
      </c>
      <c r="AE774" s="31">
        <f>INDEX('Saturation Data'!$I$2:$W$236,MATCH(LEFT($AC$1,2)&amp;$H774&amp;$I774,'Saturation Data'!$B$2:$B$236,0),MATCH(AC743,'Saturation Data'!$I$1:$V$1,0))</f>
        <v>3.4482758620689655E-2</v>
      </c>
      <c r="AF774" s="32">
        <f>INDEX('UEC Data'!$I$2:$W$236,MATCH(LEFT($AC$1,2)&amp;$H774&amp;$I774,'UEC Data'!$B$2:$B$236,0),MATCH(AC743,'UEC Data'!$I$1:$V$1,0))</f>
        <v>0.59316599999999986</v>
      </c>
      <c r="AG774" s="33">
        <f t="shared" si="70"/>
        <v>2.0453999999999996E-2</v>
      </c>
      <c r="AH774" s="34">
        <f>AG774*AE744</f>
        <v>7.8702129333312248E-2</v>
      </c>
      <c r="AI774" s="21"/>
    </row>
    <row r="775" spans="1:35" outlineLevel="1" x14ac:dyDescent="0.25">
      <c r="A775" s="30" t="s">
        <v>25</v>
      </c>
      <c r="B775" s="35" t="s">
        <v>29</v>
      </c>
      <c r="C775" s="31">
        <f>INDEX('Saturation Data'!$I$2:$W$236,MATCH(LEFT($A$1,2)&amp;$H775&amp;$I775,'Saturation Data'!$B$2:$B$236,0),MATCH(A743,'Saturation Data'!$I$1:$V$1,0))</f>
        <v>7.1999999999999995E-2</v>
      </c>
      <c r="D775" s="32">
        <f>INDEX('UEC Data'!$I$2:$W$236,MATCH(LEFT($A$1,2)&amp;$H775&amp;$I775,'UEC Data'!$B$2:$B$236,0),MATCH(A743,'UEC Data'!$I$1:$V$1,0))</f>
        <v>1.214</v>
      </c>
      <c r="E775" s="33">
        <f t="shared" si="66"/>
        <v>8.7407999999999986E-2</v>
      </c>
      <c r="F775" s="34">
        <f>E775*C744</f>
        <v>7.4560852745191841</v>
      </c>
      <c r="G775" s="21"/>
      <c r="H775" s="30" t="s">
        <v>25</v>
      </c>
      <c r="I775" s="35" t="s">
        <v>29</v>
      </c>
      <c r="J775" s="31">
        <f>INDEX('Saturation Data'!$I$2:$W$236,MATCH(LEFT($H$1,2)&amp;$H775&amp;$I775,'Saturation Data'!$B$2:$B$236,0),MATCH(H743,'Saturation Data'!$I$1:$V$1,0))</f>
        <v>3.4482758620689655E-2</v>
      </c>
      <c r="K775" s="32">
        <f>INDEX('UEC Data'!$I$2:$W$236,MATCH(LEFT($H$1,2)&amp;$H775&amp;$I775,'UEC Data'!$B$2:$B$236,0),MATCH(H743,'UEC Data'!$I$1:$V$1,0))</f>
        <v>1.214</v>
      </c>
      <c r="L775" s="33">
        <f t="shared" si="67"/>
        <v>4.1862068965517238E-2</v>
      </c>
      <c r="M775" s="34">
        <f>L775*J744</f>
        <v>0.47557166210920548</v>
      </c>
      <c r="N775" s="21"/>
      <c r="O775" s="30" t="s">
        <v>25</v>
      </c>
      <c r="P775" s="35" t="s">
        <v>29</v>
      </c>
      <c r="Q775" s="31">
        <f>INDEX('Saturation Data'!$I$2:$W$236,MATCH(LEFT($O$1,2)&amp;$H775&amp;$I775,'Saturation Data'!$B$2:$B$236,0),MATCH(O743,'Saturation Data'!$I$1:$V$1,0))</f>
        <v>7.1999999999999995E-2</v>
      </c>
      <c r="R775" s="32">
        <f>INDEX('UEC Data'!$I$2:$W$236,MATCH(LEFT($O$1,2)&amp;$H775&amp;$I775,'UEC Data'!$B$2:$B$236,0),MATCH(O743,'UEC Data'!$I$1:$V$1,0))</f>
        <v>1.214</v>
      </c>
      <c r="S775" s="33">
        <f t="shared" si="68"/>
        <v>8.7407999999999986E-2</v>
      </c>
      <c r="T775" s="34">
        <f>S775*Q744</f>
        <v>1.00686514118535</v>
      </c>
      <c r="U775" s="21"/>
      <c r="V775" s="30" t="s">
        <v>25</v>
      </c>
      <c r="W775" s="35" t="s">
        <v>29</v>
      </c>
      <c r="X775" s="31">
        <f>INDEX('Saturation Data'!$I$2:$W$236,MATCH(LEFT($V$1,2)&amp;$H775&amp;$I775,'Saturation Data'!$B$2:$B$236,0),MATCH(V743,'Saturation Data'!$I$1:$V$1,0))</f>
        <v>7.1999999999999995E-2</v>
      </c>
      <c r="Y775" s="32">
        <f>INDEX('UEC Data'!$I$2:$W$236,MATCH(LEFT($V$1,2)&amp;$H775&amp;$I775,'UEC Data'!$B$2:$B$236,0),MATCH(V743,'UEC Data'!$I$1:$V$1,0))</f>
        <v>1.6186666666666667</v>
      </c>
      <c r="Z775" s="33">
        <f t="shared" si="69"/>
        <v>0.11654399999999999</v>
      </c>
      <c r="AA775" s="34">
        <f>Z775*X744</f>
        <v>0.60011460232441083</v>
      </c>
      <c r="AB775" s="21"/>
      <c r="AC775" s="30" t="s">
        <v>25</v>
      </c>
      <c r="AD775" s="35" t="s">
        <v>29</v>
      </c>
      <c r="AE775" s="31">
        <f>INDEX('Saturation Data'!$I$2:$W$236,MATCH(LEFT($AC$1,2)&amp;$H775&amp;$I775,'Saturation Data'!$B$2:$B$236,0),MATCH(AC743,'Saturation Data'!$I$1:$V$1,0))</f>
        <v>3.4482758620689655E-2</v>
      </c>
      <c r="AF775" s="32">
        <f>INDEX('UEC Data'!$I$2:$W$236,MATCH(LEFT($AC$1,2)&amp;$H775&amp;$I775,'UEC Data'!$B$2:$B$236,0),MATCH(AC743,'UEC Data'!$I$1:$V$1,0))</f>
        <v>1.6996</v>
      </c>
      <c r="AG775" s="33">
        <f t="shared" si="70"/>
        <v>5.8606896551724137E-2</v>
      </c>
      <c r="AH775" s="34">
        <f>AG775*AE744</f>
        <v>0.22550540492020366</v>
      </c>
      <c r="AI775" s="21"/>
    </row>
    <row r="776" spans="1:35" outlineLevel="1" x14ac:dyDescent="0.25">
      <c r="A776" s="30" t="s">
        <v>25</v>
      </c>
      <c r="B776" s="35" t="s">
        <v>30</v>
      </c>
      <c r="C776" s="31">
        <f>INDEX('Saturation Data'!$I$2:$W$236,MATCH(LEFT($A$1,2)&amp;$H776&amp;$I776,'Saturation Data'!$B$2:$B$236,0),MATCH(A743,'Saturation Data'!$I$1:$V$1,0))</f>
        <v>0.216</v>
      </c>
      <c r="D776" s="32">
        <f>INDEX('UEC Data'!$I$2:$W$236,MATCH(LEFT($A$1,2)&amp;$H776&amp;$I776,'UEC Data'!$B$2:$B$236,0),MATCH(A743,'UEC Data'!$I$1:$V$1,0))</f>
        <v>1.9763511248275862</v>
      </c>
      <c r="E776" s="33">
        <f t="shared" si="66"/>
        <v>0.42689184296275862</v>
      </c>
      <c r="F776" s="34">
        <f>E776*C744</f>
        <v>36.41476734540295</v>
      </c>
      <c r="G776" s="21"/>
      <c r="H776" s="30" t="s">
        <v>25</v>
      </c>
      <c r="I776" s="35" t="s">
        <v>30</v>
      </c>
      <c r="J776" s="31">
        <f>INDEX('Saturation Data'!$I$2:$W$236,MATCH(LEFT($H$1,2)&amp;$H776&amp;$I776,'Saturation Data'!$B$2:$B$236,0),MATCH(H743,'Saturation Data'!$I$1:$V$1,0))</f>
        <v>0.216</v>
      </c>
      <c r="K776" s="32">
        <f>INDEX('UEC Data'!$I$2:$W$236,MATCH(LEFT($H$1,2)&amp;$H776&amp;$I776,'UEC Data'!$B$2:$B$236,0),MATCH(H743,'UEC Data'!$I$1:$V$1,0))</f>
        <v>1.9763511248275862</v>
      </c>
      <c r="L776" s="33">
        <f t="shared" si="67"/>
        <v>0.42689184296275862</v>
      </c>
      <c r="M776" s="34">
        <f>L776*J744</f>
        <v>4.8496805895067308</v>
      </c>
      <c r="N776" s="21"/>
      <c r="O776" s="30" t="s">
        <v>25</v>
      </c>
      <c r="P776" s="35" t="s">
        <v>30</v>
      </c>
      <c r="Q776" s="31">
        <f>INDEX('Saturation Data'!$I$2:$W$236,MATCH(LEFT($O$1,2)&amp;$H776&amp;$I776,'Saturation Data'!$B$2:$B$236,0),MATCH(O743,'Saturation Data'!$I$1:$V$1,0))</f>
        <v>0.216</v>
      </c>
      <c r="R776" s="32">
        <f>INDEX('UEC Data'!$I$2:$W$236,MATCH(LEFT($O$1,2)&amp;$H776&amp;$I776,'UEC Data'!$B$2:$B$236,0),MATCH(O743,'UEC Data'!$I$1:$V$1,0))</f>
        <v>1.9763511248275862</v>
      </c>
      <c r="S776" s="33">
        <f t="shared" si="68"/>
        <v>0.42689184296275862</v>
      </c>
      <c r="T776" s="34">
        <f>S776*Q744</f>
        <v>4.917427646617841</v>
      </c>
      <c r="U776" s="21"/>
      <c r="V776" s="30" t="s">
        <v>25</v>
      </c>
      <c r="W776" s="35" t="s">
        <v>30</v>
      </c>
      <c r="X776" s="31">
        <f>INDEX('Saturation Data'!$I$2:$W$236,MATCH(LEFT($V$1,2)&amp;$H776&amp;$I776,'Saturation Data'!$B$2:$B$236,0),MATCH(V743,'Saturation Data'!$I$1:$V$1,0))</f>
        <v>0.216</v>
      </c>
      <c r="Y776" s="32">
        <f>INDEX('UEC Data'!$I$2:$W$236,MATCH(LEFT($V$1,2)&amp;$H776&amp;$I776,'UEC Data'!$B$2:$B$236,0),MATCH(V743,'UEC Data'!$I$1:$V$1,0))</f>
        <v>1.9763511248275862</v>
      </c>
      <c r="Z776" s="33">
        <f t="shared" si="69"/>
        <v>0.42689184296275862</v>
      </c>
      <c r="AA776" s="34">
        <f>Z776*X744</f>
        <v>2.1981743253632167</v>
      </c>
      <c r="AB776" s="21"/>
      <c r="AC776" s="30" t="s">
        <v>25</v>
      </c>
      <c r="AD776" s="35" t="s">
        <v>30</v>
      </c>
      <c r="AE776" s="31">
        <f>INDEX('Saturation Data'!$I$2:$W$236,MATCH(LEFT($AC$1,2)&amp;$H776&amp;$I776,'Saturation Data'!$B$2:$B$236,0),MATCH(AC743,'Saturation Data'!$I$1:$V$1,0))</f>
        <v>0.216</v>
      </c>
      <c r="AF776" s="32">
        <f>INDEX('UEC Data'!$I$2:$W$236,MATCH(LEFT($AC$1,2)&amp;$H776&amp;$I776,'UEC Data'!$B$2:$B$236,0),MATCH(AC743,'UEC Data'!$I$1:$V$1,0))</f>
        <v>2.0876519999999998</v>
      </c>
      <c r="AG776" s="33">
        <f t="shared" si="70"/>
        <v>0.45093283199999995</v>
      </c>
      <c r="AH776" s="34">
        <f>AG776*AE744</f>
        <v>1.7350823342476176</v>
      </c>
      <c r="AI776" s="21"/>
    </row>
    <row r="777" spans="1:35" outlineLevel="1" x14ac:dyDescent="0.25">
      <c r="A777" s="30" t="s">
        <v>25</v>
      </c>
      <c r="B777" s="35" t="s">
        <v>31</v>
      </c>
      <c r="C777" s="31">
        <f>INDEX('Saturation Data'!$I$2:$W$236,MATCH(LEFT($A$1,2)&amp;$H777&amp;$I777,'Saturation Data'!$B$2:$B$236,0),MATCH(A743,'Saturation Data'!$I$1:$V$1,0))</f>
        <v>0.216</v>
      </c>
      <c r="D777" s="32">
        <f>INDEX('UEC Data'!$I$2:$W$236,MATCH(LEFT($A$1,2)&amp;$H777&amp;$I777,'UEC Data'!$B$2:$B$236,0),MATCH(A743,'UEC Data'!$I$1:$V$1,0))</f>
        <v>0.27484178785206342</v>
      </c>
      <c r="E777" s="33">
        <f t="shared" si="66"/>
        <v>5.9365826176045702E-2</v>
      </c>
      <c r="F777" s="34">
        <f>E777*C744</f>
        <v>5.0640291776597106</v>
      </c>
      <c r="G777" s="21"/>
      <c r="H777" s="30" t="s">
        <v>25</v>
      </c>
      <c r="I777" s="35" t="s">
        <v>31</v>
      </c>
      <c r="J777" s="31">
        <f>INDEX('Saturation Data'!$I$2:$W$236,MATCH(LEFT($H$1,2)&amp;$H777&amp;$I777,'Saturation Data'!$B$2:$B$236,0),MATCH(H743,'Saturation Data'!$I$1:$V$1,0))</f>
        <v>0.216</v>
      </c>
      <c r="K777" s="32">
        <f>INDEX('UEC Data'!$I$2:$W$236,MATCH(LEFT($H$1,2)&amp;$H777&amp;$I777,'UEC Data'!$B$2:$B$236,0),MATCH(H743,'UEC Data'!$I$1:$V$1,0))</f>
        <v>0.27484178785206342</v>
      </c>
      <c r="L777" s="33">
        <f t="shared" si="67"/>
        <v>5.9365826176045702E-2</v>
      </c>
      <c r="M777" s="34">
        <f>L777*J744</f>
        <v>0.67442210394054269</v>
      </c>
      <c r="N777" s="21"/>
      <c r="O777" s="30" t="s">
        <v>25</v>
      </c>
      <c r="P777" s="35" t="s">
        <v>31</v>
      </c>
      <c r="Q777" s="31">
        <f>INDEX('Saturation Data'!$I$2:$W$236,MATCH(LEFT($O$1,2)&amp;$H777&amp;$I777,'Saturation Data'!$B$2:$B$236,0),MATCH(O743,'Saturation Data'!$I$1:$V$1,0))</f>
        <v>0.216</v>
      </c>
      <c r="R777" s="32">
        <f>INDEX('UEC Data'!$I$2:$W$236,MATCH(LEFT($O$1,2)&amp;$H777&amp;$I777,'UEC Data'!$B$2:$B$236,0),MATCH(O743,'UEC Data'!$I$1:$V$1,0))</f>
        <v>0.27484178785206342</v>
      </c>
      <c r="S777" s="33">
        <f t="shared" si="68"/>
        <v>5.9365826176045702E-2</v>
      </c>
      <c r="T777" s="34">
        <f>S777*Q744</f>
        <v>0.68384336621738528</v>
      </c>
      <c r="U777" s="21"/>
      <c r="V777" s="30" t="s">
        <v>25</v>
      </c>
      <c r="W777" s="35" t="s">
        <v>31</v>
      </c>
      <c r="X777" s="31">
        <f>INDEX('Saturation Data'!$I$2:$W$236,MATCH(LEFT($V$1,2)&amp;$H777&amp;$I777,'Saturation Data'!$B$2:$B$236,0),MATCH(V743,'Saturation Data'!$I$1:$V$1,0))</f>
        <v>0.216</v>
      </c>
      <c r="Y777" s="32">
        <f>INDEX('UEC Data'!$I$2:$W$236,MATCH(LEFT($V$1,2)&amp;$H777&amp;$I777,'UEC Data'!$B$2:$B$236,0),MATCH(V743,'UEC Data'!$I$1:$V$1,0))</f>
        <v>0.27484178785206342</v>
      </c>
      <c r="Z777" s="33">
        <f t="shared" si="69"/>
        <v>5.9365826176045702E-2</v>
      </c>
      <c r="AA777" s="34">
        <f>Z777*X744</f>
        <v>0.30568968945031721</v>
      </c>
      <c r="AB777" s="21"/>
      <c r="AC777" s="30" t="s">
        <v>25</v>
      </c>
      <c r="AD777" s="35" t="s">
        <v>31</v>
      </c>
      <c r="AE777" s="31">
        <f>INDEX('Saturation Data'!$I$2:$W$236,MATCH(LEFT($AC$1,2)&amp;$H777&amp;$I777,'Saturation Data'!$B$2:$B$236,0),MATCH(AC743,'Saturation Data'!$I$1:$V$1,0))</f>
        <v>0.216</v>
      </c>
      <c r="AF777" s="32">
        <f>INDEX('UEC Data'!$I$2:$W$236,MATCH(LEFT($AC$1,2)&amp;$H777&amp;$I777,'UEC Data'!$B$2:$B$236,0),MATCH(AC743,'UEC Data'!$I$1:$V$1,0))</f>
        <v>0.37727342041563433</v>
      </c>
      <c r="AG777" s="33">
        <f t="shared" si="70"/>
        <v>8.1491058809777014E-2</v>
      </c>
      <c r="AH777" s="34">
        <f>AG777*AE744</f>
        <v>0.31355822088372087</v>
      </c>
      <c r="AI777" s="21"/>
    </row>
    <row r="778" spans="1:35" outlineLevel="1" x14ac:dyDescent="0.25">
      <c r="A778" s="30" t="s">
        <v>32</v>
      </c>
      <c r="B778" s="35" t="s">
        <v>33</v>
      </c>
      <c r="C778" s="31">
        <f>INDEX('Saturation Data'!$I$2:$W$236,MATCH(LEFT($A$1,2)&amp;$H778&amp;$I778,'Saturation Data'!$B$2:$B$236,0),MATCH(A743,'Saturation Data'!$I$1:$V$1,0))</f>
        <v>7.3105000000000003E-2</v>
      </c>
      <c r="D778" s="32">
        <f>INDEX('UEC Data'!$I$2:$W$236,MATCH(LEFT($A$1,2)&amp;$H778&amp;$I778,'UEC Data'!$B$2:$B$236,0),MATCH(A743,'UEC Data'!$I$1:$V$1,0))</f>
        <v>0.48908807086088668</v>
      </c>
      <c r="E778" s="33">
        <f t="shared" si="66"/>
        <v>3.5754783420285124E-2</v>
      </c>
      <c r="F778" s="34">
        <f>E778*C744</f>
        <v>3.0499578317043134</v>
      </c>
      <c r="G778" s="21"/>
      <c r="H778" s="30" t="s">
        <v>32</v>
      </c>
      <c r="I778" s="35" t="s">
        <v>33</v>
      </c>
      <c r="J778" s="31">
        <f>INDEX('Saturation Data'!$I$2:$W$236,MATCH(LEFT($H$1,2)&amp;$H778&amp;$I778,'Saturation Data'!$B$2:$B$236,0),MATCH(H743,'Saturation Data'!$I$1:$V$1,0))</f>
        <v>3.3507514386434262E-2</v>
      </c>
      <c r="K778" s="32">
        <f>INDEX('UEC Data'!$I$2:$W$236,MATCH(LEFT($H$1,2)&amp;$H778&amp;$I778,'UEC Data'!$B$2:$B$236,0),MATCH(H743,'UEC Data'!$I$1:$V$1,0))</f>
        <v>0.96839438030455571</v>
      </c>
      <c r="L778" s="33">
        <f t="shared" si="67"/>
        <v>3.244848862979699E-2</v>
      </c>
      <c r="M778" s="34">
        <f>L778*J744</f>
        <v>0.36862921618412037</v>
      </c>
      <c r="N778" s="21"/>
      <c r="O778" s="30" t="s">
        <v>32</v>
      </c>
      <c r="P778" s="35" t="s">
        <v>33</v>
      </c>
      <c r="Q778" s="31">
        <f>INDEX('Saturation Data'!$I$2:$W$236,MATCH(LEFT($O$1,2)&amp;$H778&amp;$I778,'Saturation Data'!$B$2:$B$236,0),MATCH(O743,'Saturation Data'!$I$1:$V$1,0))</f>
        <v>7.3105000000000003E-2</v>
      </c>
      <c r="R778" s="32">
        <f>INDEX('UEC Data'!$I$2:$W$236,MATCH(LEFT($O$1,2)&amp;$H778&amp;$I778,'UEC Data'!$B$2:$B$236,0),MATCH(O743,'UEC Data'!$I$1:$V$1,0))</f>
        <v>0.48908807086088668</v>
      </c>
      <c r="S778" s="33">
        <f t="shared" si="68"/>
        <v>3.5754783420285124E-2</v>
      </c>
      <c r="T778" s="34">
        <f>S778*Q744</f>
        <v>0.41186441809121588</v>
      </c>
      <c r="U778" s="21"/>
      <c r="V778" s="30" t="s">
        <v>32</v>
      </c>
      <c r="W778" s="35" t="s">
        <v>33</v>
      </c>
      <c r="X778" s="31">
        <f>INDEX('Saturation Data'!$I$2:$W$236,MATCH(LEFT($V$1,2)&amp;$H778&amp;$I778,'Saturation Data'!$B$2:$B$236,0),MATCH(V743,'Saturation Data'!$I$1:$V$1,0))</f>
        <v>7.3105000000000003E-2</v>
      </c>
      <c r="Y778" s="32">
        <f>INDEX('UEC Data'!$I$2:$W$236,MATCH(LEFT($V$1,2)&amp;$H778&amp;$I778,'UEC Data'!$B$2:$B$236,0),MATCH(V743,'UEC Data'!$I$1:$V$1,0))</f>
        <v>0.48908807086088668</v>
      </c>
      <c r="Z778" s="33">
        <f t="shared" si="69"/>
        <v>3.5754783420285124E-2</v>
      </c>
      <c r="AA778" s="34">
        <f>Z778*X744</f>
        <v>0.18411044441120819</v>
      </c>
      <c r="AB778" s="21"/>
      <c r="AC778" s="30" t="s">
        <v>32</v>
      </c>
      <c r="AD778" s="35" t="s">
        <v>33</v>
      </c>
      <c r="AE778" s="31">
        <f>INDEX('Saturation Data'!$I$2:$W$236,MATCH(LEFT($AC$1,2)&amp;$H778&amp;$I778,'Saturation Data'!$B$2:$B$236,0),MATCH(AC743,'Saturation Data'!$I$1:$V$1,0))</f>
        <v>3.6464000000000003E-2</v>
      </c>
      <c r="AF778" s="32">
        <f>INDEX('UEC Data'!$I$2:$W$236,MATCH(LEFT($AC$1,2)&amp;$H778&amp;$I778,'UEC Data'!$B$2:$B$236,0),MATCH(AC743,'UEC Data'!$I$1:$V$1,0))</f>
        <v>1.83609901117992</v>
      </c>
      <c r="AG778" s="33">
        <f t="shared" si="70"/>
        <v>6.6951514343664614E-2</v>
      </c>
      <c r="AH778" s="34">
        <f>AG778*AE744</f>
        <v>0.25761351036160185</v>
      </c>
      <c r="AI778" s="21"/>
    </row>
    <row r="779" spans="1:35" outlineLevel="1" x14ac:dyDescent="0.25">
      <c r="A779" s="30" t="s">
        <v>32</v>
      </c>
      <c r="B779" s="35" t="s">
        <v>34</v>
      </c>
      <c r="C779" s="31">
        <f>INDEX('Saturation Data'!$I$2:$W$236,MATCH(LEFT($A$1,2)&amp;$H779&amp;$I779,'Saturation Data'!$B$2:$B$236,0),MATCH(A743,'Saturation Data'!$I$1:$V$1,0))</f>
        <v>7.3105000000000003E-2</v>
      </c>
      <c r="D779" s="32">
        <f>INDEX('UEC Data'!$I$2:$W$236,MATCH(LEFT($A$1,2)&amp;$H779&amp;$I779,'UEC Data'!$B$2:$B$236,0),MATCH(A743,'UEC Data'!$I$1:$V$1,0))</f>
        <v>0.35758229292711008</v>
      </c>
      <c r="E779" s="33">
        <f t="shared" si="66"/>
        <v>2.6141053524436384E-2</v>
      </c>
      <c r="F779" s="34">
        <f>E779*C744</f>
        <v>2.2298865577975469</v>
      </c>
      <c r="G779" s="21"/>
      <c r="H779" s="30" t="s">
        <v>32</v>
      </c>
      <c r="I779" s="35" t="s">
        <v>34</v>
      </c>
      <c r="J779" s="31">
        <f>INDEX('Saturation Data'!$I$2:$W$236,MATCH(LEFT($H$1,2)&amp;$H779&amp;$I779,'Saturation Data'!$B$2:$B$236,0),MATCH(H743,'Saturation Data'!$I$1:$V$1,0))</f>
        <v>3.3507514386434262E-2</v>
      </c>
      <c r="K779" s="32">
        <f>INDEX('UEC Data'!$I$2:$W$236,MATCH(LEFT($H$1,2)&amp;$H779&amp;$I779,'UEC Data'!$B$2:$B$236,0),MATCH(H743,'UEC Data'!$I$1:$V$1,0))</f>
        <v>0.70801293999567783</v>
      </c>
      <c r="L779" s="33">
        <f t="shared" si="67"/>
        <v>2.3723753772686793E-2</v>
      </c>
      <c r="M779" s="34">
        <f>L779*J744</f>
        <v>0.26951236028108699</v>
      </c>
      <c r="N779" s="21"/>
      <c r="O779" s="30" t="s">
        <v>32</v>
      </c>
      <c r="P779" s="35" t="s">
        <v>34</v>
      </c>
      <c r="Q779" s="31">
        <f>INDEX('Saturation Data'!$I$2:$W$236,MATCH(LEFT($O$1,2)&amp;$H779&amp;$I779,'Saturation Data'!$B$2:$B$236,0),MATCH(O743,'Saturation Data'!$I$1:$V$1,0))</f>
        <v>7.3105000000000003E-2</v>
      </c>
      <c r="R779" s="32">
        <f>INDEX('UEC Data'!$I$2:$W$236,MATCH(LEFT($O$1,2)&amp;$H779&amp;$I779,'UEC Data'!$B$2:$B$236,0),MATCH(O743,'UEC Data'!$I$1:$V$1,0))</f>
        <v>0.35758229292711008</v>
      </c>
      <c r="S779" s="33">
        <f t="shared" si="68"/>
        <v>2.6141053524436384E-2</v>
      </c>
      <c r="T779" s="34">
        <f>S779*Q744</f>
        <v>0.30112250077356117</v>
      </c>
      <c r="U779" s="21"/>
      <c r="V779" s="30" t="s">
        <v>32</v>
      </c>
      <c r="W779" s="35" t="s">
        <v>34</v>
      </c>
      <c r="X779" s="31">
        <f>INDEX('Saturation Data'!$I$2:$W$236,MATCH(LEFT($V$1,2)&amp;$H779&amp;$I779,'Saturation Data'!$B$2:$B$236,0),MATCH(V743,'Saturation Data'!$I$1:$V$1,0))</f>
        <v>7.3105000000000003E-2</v>
      </c>
      <c r="Y779" s="32">
        <f>INDEX('UEC Data'!$I$2:$W$236,MATCH(LEFT($V$1,2)&amp;$H779&amp;$I779,'UEC Data'!$B$2:$B$236,0),MATCH(V743,'UEC Data'!$I$1:$V$1,0))</f>
        <v>0.35758229292711008</v>
      </c>
      <c r="Z779" s="33">
        <f t="shared" si="69"/>
        <v>2.6141053524436384E-2</v>
      </c>
      <c r="AA779" s="34">
        <f>Z779*X744</f>
        <v>0.1346069118972944</v>
      </c>
      <c r="AB779" s="21"/>
      <c r="AC779" s="30" t="s">
        <v>32</v>
      </c>
      <c r="AD779" s="35" t="s">
        <v>34</v>
      </c>
      <c r="AE779" s="31">
        <f>INDEX('Saturation Data'!$I$2:$W$236,MATCH(LEFT($AC$1,2)&amp;$H779&amp;$I779,'Saturation Data'!$B$2:$B$236,0),MATCH(AC743,'Saturation Data'!$I$1:$V$1,0))</f>
        <v>3.6464000000000003E-2</v>
      </c>
      <c r="AF779" s="32">
        <f>INDEX('UEC Data'!$I$2:$W$236,MATCH(LEFT($AC$1,2)&amp;$H779&amp;$I779,'UEC Data'!$B$2:$B$236,0),MATCH(AC743,'UEC Data'!$I$1:$V$1,0))</f>
        <v>1.125</v>
      </c>
      <c r="AG779" s="33">
        <f t="shared" si="70"/>
        <v>4.1022000000000003E-2</v>
      </c>
      <c r="AH779" s="34">
        <f>AG779*AE744</f>
        <v>0.15784290356463948</v>
      </c>
      <c r="AI779" s="21"/>
    </row>
    <row r="780" spans="1:35" outlineLevel="1" x14ac:dyDescent="0.25">
      <c r="A780" s="30" t="s">
        <v>32</v>
      </c>
      <c r="B780" s="35" t="s">
        <v>35</v>
      </c>
      <c r="C780" s="31">
        <f>INDEX('Saturation Data'!$I$2:$W$236,MATCH(LEFT($A$1,2)&amp;$H780&amp;$I780,'Saturation Data'!$B$2:$B$236,0),MATCH(A743,'Saturation Data'!$I$1:$V$1,0))</f>
        <v>7.3105000000000003E-2</v>
      </c>
      <c r="D780" s="32">
        <f>INDEX('UEC Data'!$I$2:$W$236,MATCH(LEFT($A$1,2)&amp;$H780&amp;$I780,'UEC Data'!$B$2:$B$236,0),MATCH(A743,'UEC Data'!$I$1:$V$1,0))</f>
        <v>0.36549999999999999</v>
      </c>
      <c r="E780" s="33">
        <f t="shared" si="66"/>
        <v>2.6719877499999999E-2</v>
      </c>
      <c r="F780" s="34">
        <f>E780*C744</f>
        <v>2.2792614539253444</v>
      </c>
      <c r="G780" s="21"/>
      <c r="H780" s="30" t="s">
        <v>32</v>
      </c>
      <c r="I780" s="35" t="s">
        <v>35</v>
      </c>
      <c r="J780" s="31">
        <f>INDEX('Saturation Data'!$I$2:$W$236,MATCH(LEFT($H$1,2)&amp;$H780&amp;$I780,'Saturation Data'!$B$2:$B$236,0),MATCH(H743,'Saturation Data'!$I$1:$V$1,0))</f>
        <v>3.3507514386434262E-2</v>
      </c>
      <c r="K780" s="32">
        <f>INDEX('UEC Data'!$I$2:$W$236,MATCH(LEFT($H$1,2)&amp;$H780&amp;$I780,'UEC Data'!$B$2:$B$236,0),MATCH(H743,'UEC Data'!$I$1:$V$1,0))</f>
        <v>0.72369000000000006</v>
      </c>
      <c r="L780" s="33">
        <f t="shared" si="67"/>
        <v>2.4249053086318612E-2</v>
      </c>
      <c r="M780" s="34">
        <f>L780*J744</f>
        <v>0.27547999336426043</v>
      </c>
      <c r="N780" s="21"/>
      <c r="O780" s="30" t="s">
        <v>32</v>
      </c>
      <c r="P780" s="35" t="s">
        <v>35</v>
      </c>
      <c r="Q780" s="31">
        <f>INDEX('Saturation Data'!$I$2:$W$236,MATCH(LEFT($O$1,2)&amp;$H780&amp;$I780,'Saturation Data'!$B$2:$B$236,0),MATCH(O743,'Saturation Data'!$I$1:$V$1,0))</f>
        <v>7.3105000000000003E-2</v>
      </c>
      <c r="R780" s="32">
        <f>INDEX('UEC Data'!$I$2:$W$236,MATCH(LEFT($O$1,2)&amp;$H780&amp;$I780,'UEC Data'!$B$2:$B$236,0),MATCH(O743,'UEC Data'!$I$1:$V$1,0))</f>
        <v>0.36549999999999999</v>
      </c>
      <c r="S780" s="33">
        <f t="shared" si="68"/>
        <v>2.6719877499999999E-2</v>
      </c>
      <c r="T780" s="34">
        <f>S780*Q744</f>
        <v>0.30779005619042604</v>
      </c>
      <c r="U780" s="21"/>
      <c r="V780" s="30" t="s">
        <v>32</v>
      </c>
      <c r="W780" s="35" t="s">
        <v>35</v>
      </c>
      <c r="X780" s="31">
        <f>INDEX('Saturation Data'!$I$2:$W$236,MATCH(LEFT($V$1,2)&amp;$H780&amp;$I780,'Saturation Data'!$B$2:$B$236,0),MATCH(V743,'Saturation Data'!$I$1:$V$1,0))</f>
        <v>7.3105000000000003E-2</v>
      </c>
      <c r="Y780" s="32">
        <f>INDEX('UEC Data'!$I$2:$W$236,MATCH(LEFT($V$1,2)&amp;$H780&amp;$I780,'UEC Data'!$B$2:$B$236,0),MATCH(V743,'UEC Data'!$I$1:$V$1,0))</f>
        <v>0.36549999999999999</v>
      </c>
      <c r="Z780" s="33">
        <f t="shared" si="69"/>
        <v>2.6719877499999999E-2</v>
      </c>
      <c r="AA780" s="34">
        <f>Z780*X744</f>
        <v>0.13758742329137041</v>
      </c>
      <c r="AB780" s="21"/>
      <c r="AC780" s="30" t="s">
        <v>32</v>
      </c>
      <c r="AD780" s="35" t="s">
        <v>35</v>
      </c>
      <c r="AE780" s="31">
        <f>INDEX('Saturation Data'!$I$2:$W$236,MATCH(LEFT($AC$1,2)&amp;$H780&amp;$I780,'Saturation Data'!$B$2:$B$236,0),MATCH(AC743,'Saturation Data'!$I$1:$V$1,0))</f>
        <v>3.6464000000000003E-2</v>
      </c>
      <c r="AF780" s="32">
        <f>INDEX('UEC Data'!$I$2:$W$236,MATCH(LEFT($AC$1,2)&amp;$H780&amp;$I780,'UEC Data'!$B$2:$B$236,0),MATCH(AC743,'UEC Data'!$I$1:$V$1,0))</f>
        <v>1.0965</v>
      </c>
      <c r="AG780" s="33">
        <f t="shared" si="70"/>
        <v>3.9982776000000005E-2</v>
      </c>
      <c r="AH780" s="34">
        <f>AG780*AE744</f>
        <v>0.15384421667433529</v>
      </c>
      <c r="AI780" s="21"/>
    </row>
    <row r="781" spans="1:35" outlineLevel="1" x14ac:dyDescent="0.25">
      <c r="A781" s="30" t="s">
        <v>32</v>
      </c>
      <c r="B781" s="35" t="s">
        <v>36</v>
      </c>
      <c r="C781" s="31">
        <f>INDEX('Saturation Data'!$I$2:$W$236,MATCH(LEFT($A$1,2)&amp;$H781&amp;$I781,'Saturation Data'!$B$2:$B$236,0),MATCH(A743,'Saturation Data'!$I$1:$V$1,0))</f>
        <v>7.3105000000000003E-2</v>
      </c>
      <c r="D781" s="32">
        <f>INDEX('UEC Data'!$I$2:$W$236,MATCH(LEFT($A$1,2)&amp;$H781&amp;$I781,'UEC Data'!$B$2:$B$236,0),MATCH(A743,'UEC Data'!$I$1:$V$1,0))</f>
        <v>3.3318795219543569E-2</v>
      </c>
      <c r="E781" s="33">
        <f t="shared" si="66"/>
        <v>2.4357705245247325E-3</v>
      </c>
      <c r="F781" s="34">
        <f>E781*C744</f>
        <v>0.20777632184716194</v>
      </c>
      <c r="G781" s="21"/>
      <c r="H781" s="30" t="s">
        <v>32</v>
      </c>
      <c r="I781" s="35" t="s">
        <v>36</v>
      </c>
      <c r="J781" s="31">
        <f>INDEX('Saturation Data'!$I$2:$W$236,MATCH(LEFT($H$1,2)&amp;$H781&amp;$I781,'Saturation Data'!$B$2:$B$236,0),MATCH(H743,'Saturation Data'!$I$1:$V$1,0))</f>
        <v>3.3507514386434262E-2</v>
      </c>
      <c r="K781" s="32">
        <f>INDEX('UEC Data'!$I$2:$W$236,MATCH(LEFT($H$1,2)&amp;$H781&amp;$I781,'UEC Data'!$B$2:$B$236,0),MATCH(H743,'UEC Data'!$I$1:$V$1,0))</f>
        <v>6.597121453469626E-2</v>
      </c>
      <c r="L781" s="33">
        <f t="shared" si="67"/>
        <v>2.2105314201118758E-3</v>
      </c>
      <c r="M781" s="34">
        <f>L781*J744</f>
        <v>2.5112616924719597E-2</v>
      </c>
      <c r="N781" s="21"/>
      <c r="O781" s="30" t="s">
        <v>32</v>
      </c>
      <c r="P781" s="35" t="s">
        <v>36</v>
      </c>
      <c r="Q781" s="31">
        <f>INDEX('Saturation Data'!$I$2:$W$236,MATCH(LEFT($O$1,2)&amp;$H781&amp;$I781,'Saturation Data'!$B$2:$B$236,0),MATCH(O743,'Saturation Data'!$I$1:$V$1,0))</f>
        <v>7.3105000000000003E-2</v>
      </c>
      <c r="R781" s="32">
        <f>INDEX('UEC Data'!$I$2:$W$236,MATCH(LEFT($O$1,2)&amp;$H781&amp;$I781,'UEC Data'!$B$2:$B$236,0),MATCH(O743,'UEC Data'!$I$1:$V$1,0))</f>
        <v>3.3318795219543569E-2</v>
      </c>
      <c r="S781" s="33">
        <f t="shared" si="68"/>
        <v>2.4357705245247325E-3</v>
      </c>
      <c r="T781" s="34">
        <f>S781*Q744</f>
        <v>2.8057985917429858E-2</v>
      </c>
      <c r="U781" s="21"/>
      <c r="V781" s="30" t="s">
        <v>32</v>
      </c>
      <c r="W781" s="35" t="s">
        <v>36</v>
      </c>
      <c r="X781" s="31">
        <f>INDEX('Saturation Data'!$I$2:$W$236,MATCH(LEFT($V$1,2)&amp;$H781&amp;$I781,'Saturation Data'!$B$2:$B$236,0),MATCH(V743,'Saturation Data'!$I$1:$V$1,0))</f>
        <v>7.3105000000000003E-2</v>
      </c>
      <c r="Y781" s="32">
        <f>INDEX('UEC Data'!$I$2:$W$236,MATCH(LEFT($V$1,2)&amp;$H781&amp;$I781,'UEC Data'!$B$2:$B$236,0),MATCH(V743,'UEC Data'!$I$1:$V$1,0))</f>
        <v>3.3318795219543569E-2</v>
      </c>
      <c r="Z781" s="33">
        <f t="shared" si="69"/>
        <v>2.4357705245247325E-3</v>
      </c>
      <c r="AA781" s="34">
        <f>Z781*X744</f>
        <v>1.2542399949192422E-2</v>
      </c>
      <c r="AB781" s="21"/>
      <c r="AC781" s="30" t="s">
        <v>32</v>
      </c>
      <c r="AD781" s="35" t="s">
        <v>36</v>
      </c>
      <c r="AE781" s="31">
        <f>INDEX('Saturation Data'!$I$2:$W$236,MATCH(LEFT($AC$1,2)&amp;$H781&amp;$I781,'Saturation Data'!$B$2:$B$236,0),MATCH(AC743,'Saturation Data'!$I$1:$V$1,0))</f>
        <v>3.6464000000000003E-2</v>
      </c>
      <c r="AF781" s="32">
        <f>INDEX('UEC Data'!$I$2:$W$236,MATCH(LEFT($AC$1,2)&amp;$H781&amp;$I781,'UEC Data'!$B$2:$B$236,0),MATCH(AC743,'UEC Data'!$I$1:$V$1,0))</f>
        <v>0.29141332772421602</v>
      </c>
      <c r="AG781" s="33">
        <f t="shared" si="70"/>
        <v>1.0626095582135814E-2</v>
      </c>
      <c r="AH781" s="34">
        <f>AG781*AE744</f>
        <v>4.0886689587043654E-2</v>
      </c>
      <c r="AI781" s="21"/>
    </row>
    <row r="782" spans="1:35" outlineLevel="1" x14ac:dyDescent="0.25">
      <c r="A782" s="30" t="s">
        <v>32</v>
      </c>
      <c r="B782" s="35" t="s">
        <v>37</v>
      </c>
      <c r="C782" s="31">
        <f>INDEX('Saturation Data'!$I$2:$W$236,MATCH(LEFT($A$1,2)&amp;$H782&amp;$I782,'Saturation Data'!$B$2:$B$236,0),MATCH(A743,'Saturation Data'!$I$1:$V$1,0))</f>
        <v>7.3105000000000003E-2</v>
      </c>
      <c r="D782" s="32">
        <f>INDEX('UEC Data'!$I$2:$W$236,MATCH(LEFT($A$1,2)&amp;$H782&amp;$I782,'UEC Data'!$B$2:$B$236,0),MATCH(A743,'UEC Data'!$I$1:$V$1,0))</f>
        <v>0.40736325507069332</v>
      </c>
      <c r="E782" s="33">
        <f t="shared" si="66"/>
        <v>2.9780290761943037E-2</v>
      </c>
      <c r="F782" s="34">
        <f>E782*C744</f>
        <v>2.5403211081482615</v>
      </c>
      <c r="G782" s="21"/>
      <c r="H782" s="30" t="s">
        <v>32</v>
      </c>
      <c r="I782" s="35" t="s">
        <v>37</v>
      </c>
      <c r="J782" s="31">
        <f>INDEX('Saturation Data'!$I$2:$W$236,MATCH(LEFT($H$1,2)&amp;$H782&amp;$I782,'Saturation Data'!$B$2:$B$236,0),MATCH(H743,'Saturation Data'!$I$1:$V$1,0))</f>
        <v>3.3507514386434262E-2</v>
      </c>
      <c r="K782" s="32">
        <f>INDEX('UEC Data'!$I$2:$W$236,MATCH(LEFT($H$1,2)&amp;$H782&amp;$I782,'UEC Data'!$B$2:$B$236,0),MATCH(H743,'UEC Data'!$I$1:$V$1,0))</f>
        <v>0.8065792450399728</v>
      </c>
      <c r="L782" s="33">
        <f t="shared" si="67"/>
        <v>2.7026465656976174E-2</v>
      </c>
      <c r="M782" s="34">
        <f>L782*J744</f>
        <v>0.30703263147392096</v>
      </c>
      <c r="N782" s="21"/>
      <c r="O782" s="30" t="s">
        <v>32</v>
      </c>
      <c r="P782" s="35" t="s">
        <v>37</v>
      </c>
      <c r="Q782" s="31">
        <f>INDEX('Saturation Data'!$I$2:$W$236,MATCH(LEFT($O$1,2)&amp;$H782&amp;$I782,'Saturation Data'!$B$2:$B$236,0),MATCH(O743,'Saturation Data'!$I$1:$V$1,0))</f>
        <v>7.3105000000000003E-2</v>
      </c>
      <c r="R782" s="32">
        <f>INDEX('UEC Data'!$I$2:$W$236,MATCH(LEFT($O$1,2)&amp;$H782&amp;$I782,'UEC Data'!$B$2:$B$236,0),MATCH(O743,'UEC Data'!$I$1:$V$1,0))</f>
        <v>0.40736325507069332</v>
      </c>
      <c r="S782" s="33">
        <f t="shared" si="68"/>
        <v>2.9780290761943037E-2</v>
      </c>
      <c r="T782" s="34">
        <f>S782*Q744</f>
        <v>0.34304339033686337</v>
      </c>
      <c r="U782" s="21"/>
      <c r="V782" s="30" t="s">
        <v>32</v>
      </c>
      <c r="W782" s="35" t="s">
        <v>37</v>
      </c>
      <c r="X782" s="31">
        <f>INDEX('Saturation Data'!$I$2:$W$236,MATCH(LEFT($V$1,2)&amp;$H782&amp;$I782,'Saturation Data'!$B$2:$B$236,0),MATCH(V743,'Saturation Data'!$I$1:$V$1,0))</f>
        <v>7.3105000000000003E-2</v>
      </c>
      <c r="Y782" s="32">
        <f>INDEX('UEC Data'!$I$2:$W$236,MATCH(LEFT($V$1,2)&amp;$H782&amp;$I782,'UEC Data'!$B$2:$B$236,0),MATCH(V743,'UEC Data'!$I$1:$V$1,0))</f>
        <v>0.40736325507069332</v>
      </c>
      <c r="Z782" s="33">
        <f t="shared" si="69"/>
        <v>2.9780290761943037E-2</v>
      </c>
      <c r="AA782" s="34">
        <f>Z782*X744</f>
        <v>0.15334626705543633</v>
      </c>
      <c r="AB782" s="21"/>
      <c r="AC782" s="30" t="s">
        <v>32</v>
      </c>
      <c r="AD782" s="35" t="s">
        <v>37</v>
      </c>
      <c r="AE782" s="31">
        <f>INDEX('Saturation Data'!$I$2:$W$236,MATCH(LEFT($AC$1,2)&amp;$H782&amp;$I782,'Saturation Data'!$B$2:$B$236,0),MATCH(AC743,'Saturation Data'!$I$1:$V$1,0))</f>
        <v>3.6464000000000003E-2</v>
      </c>
      <c r="AF782" s="32">
        <f>INDEX('UEC Data'!$I$2:$W$236,MATCH(LEFT($AC$1,2)&amp;$H782&amp;$I782,'UEC Data'!$B$2:$B$236,0),MATCH(AC743,'UEC Data'!$I$1:$V$1,0))</f>
        <v>0.76944000000000001</v>
      </c>
      <c r="AG782" s="33">
        <f t="shared" si="70"/>
        <v>2.8056860160000002E-2</v>
      </c>
      <c r="AH782" s="34">
        <f>AG782*AE744</f>
        <v>0.10795612775002329</v>
      </c>
      <c r="AI782" s="21"/>
    </row>
    <row r="783" spans="1:35" outlineLevel="1" x14ac:dyDescent="0.25">
      <c r="A783" s="30" t="s">
        <v>32</v>
      </c>
      <c r="B783" s="35" t="s">
        <v>184</v>
      </c>
      <c r="C783" s="31">
        <f>INDEX('Saturation Data'!$I$2:$W$236,MATCH(LEFT($A$1,2)&amp;$H783&amp;$I783,'Saturation Data'!$B$2:$B$236,0),MATCH(A743,'Saturation Data'!$I$1:$V$1,0))</f>
        <v>7.3105000000000003E-2</v>
      </c>
      <c r="D783" s="32">
        <f>INDEX('UEC Data'!$I$2:$W$236,MATCH(LEFT($A$1,2)&amp;$H783&amp;$I783,'UEC Data'!$B$2:$B$236,0),MATCH(A743,'UEC Data'!$I$1:$V$1,0))</f>
        <v>0.44026377339688672</v>
      </c>
      <c r="E783" s="33">
        <f t="shared" si="66"/>
        <v>3.2185483154179406E-2</v>
      </c>
      <c r="F783" s="34">
        <f>E783*C744</f>
        <v>2.7454890513358317</v>
      </c>
      <c r="G783" s="21"/>
      <c r="H783" s="30" t="s">
        <v>32</v>
      </c>
      <c r="I783" s="35" t="s">
        <v>184</v>
      </c>
      <c r="J783" s="31">
        <f>INDEX('Saturation Data'!$I$2:$W$236,MATCH(LEFT($H$1,2)&amp;$H783&amp;$I783,'Saturation Data'!$B$2:$B$236,0),MATCH(H743,'Saturation Data'!$I$1:$V$1,0))</f>
        <v>3.3507514386434262E-2</v>
      </c>
      <c r="K783" s="32">
        <f>INDEX('UEC Data'!$I$2:$W$236,MATCH(LEFT($H$1,2)&amp;$H783&amp;$I783,'UEC Data'!$B$2:$B$236,0),MATCH(H743,'UEC Data'!$I$1:$V$1,0))</f>
        <v>0.87172227132583557</v>
      </c>
      <c r="L783" s="33">
        <f t="shared" si="67"/>
        <v>2.9209246547425585E-2</v>
      </c>
      <c r="M783" s="34">
        <f>L783*J744</f>
        <v>0.33182999007906588</v>
      </c>
      <c r="N783" s="21"/>
      <c r="O783" s="30" t="s">
        <v>32</v>
      </c>
      <c r="P783" s="35" t="s">
        <v>184</v>
      </c>
      <c r="Q783" s="31">
        <f>INDEX('Saturation Data'!$I$2:$W$236,MATCH(LEFT($O$1,2)&amp;$H783&amp;$I783,'Saturation Data'!$B$2:$B$236,0),MATCH(O743,'Saturation Data'!$I$1:$V$1,0))</f>
        <v>7.3105000000000003E-2</v>
      </c>
      <c r="R783" s="32">
        <f>INDEX('UEC Data'!$I$2:$W$236,MATCH(LEFT($O$1,2)&amp;$H783&amp;$I783,'UEC Data'!$B$2:$B$236,0),MATCH(O743,'UEC Data'!$I$1:$V$1,0))</f>
        <v>0.44026377339688672</v>
      </c>
      <c r="S783" s="33">
        <f t="shared" si="68"/>
        <v>3.2185483154179406E-2</v>
      </c>
      <c r="T783" s="34">
        <f>S783*Q744</f>
        <v>0.37074914241432771</v>
      </c>
      <c r="U783" s="21"/>
      <c r="V783" s="30" t="s">
        <v>32</v>
      </c>
      <c r="W783" s="35" t="s">
        <v>184</v>
      </c>
      <c r="X783" s="31">
        <f>INDEX('Saturation Data'!$I$2:$W$236,MATCH(LEFT($V$1,2)&amp;$H783&amp;$I783,'Saturation Data'!$B$2:$B$236,0),MATCH(V743,'Saturation Data'!$I$1:$V$1,0))</f>
        <v>7.3105000000000003E-2</v>
      </c>
      <c r="Y783" s="32">
        <f>INDEX('UEC Data'!$I$2:$W$236,MATCH(LEFT($V$1,2)&amp;$H783&amp;$I783,'UEC Data'!$B$2:$B$236,0),MATCH(V743,'UEC Data'!$I$1:$V$1,0))</f>
        <v>0.44026377339688672</v>
      </c>
      <c r="Z783" s="33">
        <f t="shared" si="69"/>
        <v>3.2185483154179406E-2</v>
      </c>
      <c r="AA783" s="34">
        <f>Z783*X744</f>
        <v>0.16573121244928438</v>
      </c>
      <c r="AB783" s="21"/>
      <c r="AC783" s="30" t="s">
        <v>32</v>
      </c>
      <c r="AD783" s="35" t="s">
        <v>184</v>
      </c>
      <c r="AE783" s="31">
        <f>INDEX('Saturation Data'!$I$2:$W$236,MATCH(LEFT($AC$1,2)&amp;$H783&amp;$I783,'Saturation Data'!$B$2:$B$236,0),MATCH(AC743,'Saturation Data'!$I$1:$V$1,0))</f>
        <v>3.6464000000000003E-2</v>
      </c>
      <c r="AF783" s="32">
        <f>INDEX('UEC Data'!$I$2:$W$236,MATCH(LEFT($AC$1,2)&amp;$H783&amp;$I783,'UEC Data'!$B$2:$B$236,0),MATCH(AC743,'UEC Data'!$I$1:$V$1,0))</f>
        <v>1.7011799999999999</v>
      </c>
      <c r="AG783" s="33">
        <f t="shared" si="70"/>
        <v>6.2031827520000006E-2</v>
      </c>
      <c r="AH783" s="34">
        <f>AG783*AE744</f>
        <v>0.23868372505430524</v>
      </c>
      <c r="AI783" s="21"/>
    </row>
    <row r="784" spans="1:35" outlineLevel="1" x14ac:dyDescent="0.25">
      <c r="A784" s="30" t="s">
        <v>38</v>
      </c>
      <c r="B784" s="30" t="s">
        <v>39</v>
      </c>
      <c r="C784" s="31">
        <f>INDEX('Saturation Data'!$I$2:$W$236,MATCH(LEFT($A$1,2)&amp;$H784&amp;$I784,'Saturation Data'!$B$2:$B$236,0),MATCH(A743,'Saturation Data'!$I$1:$V$1,0))</f>
        <v>1</v>
      </c>
      <c r="D784" s="32">
        <f>INDEX('UEC Data'!$I$2:$W$236,MATCH(LEFT($A$1,2)&amp;$H784&amp;$I784,'UEC Data'!$B$2:$B$236,0),MATCH(A743,'UEC Data'!$I$1:$V$1,0))</f>
        <v>1.2398780584508133E-2</v>
      </c>
      <c r="E784" s="33">
        <f t="shared" si="66"/>
        <v>1.2398780584508133E-2</v>
      </c>
      <c r="F784" s="34">
        <f>E784*C744</f>
        <v>1.0576419245165829</v>
      </c>
      <c r="G784" s="21"/>
      <c r="H784" s="30" t="s">
        <v>38</v>
      </c>
      <c r="I784" s="30" t="s">
        <v>39</v>
      </c>
      <c r="J784" s="31">
        <f>INDEX('Saturation Data'!$I$2:$W$236,MATCH(LEFT($H$1,2)&amp;$H784&amp;$I784,'Saturation Data'!$B$2:$B$236,0),MATCH(H743,'Saturation Data'!$I$1:$V$1,0))</f>
        <v>1</v>
      </c>
      <c r="K784" s="32">
        <f>INDEX('UEC Data'!$I$2:$W$236,MATCH(LEFT($H$1,2)&amp;$H784&amp;$I784,'UEC Data'!$B$2:$B$236,0),MATCH(H743,'UEC Data'!$I$1:$V$1,0))</f>
        <v>8.6187934281224763E-3</v>
      </c>
      <c r="L784" s="33">
        <f t="shared" si="67"/>
        <v>8.6187934281224763E-3</v>
      </c>
      <c r="M784" s="34">
        <f>L784*J744</f>
        <v>9.7913314302845958E-2</v>
      </c>
      <c r="N784" s="21"/>
      <c r="O784" s="30" t="s">
        <v>38</v>
      </c>
      <c r="P784" s="30" t="s">
        <v>39</v>
      </c>
      <c r="Q784" s="31">
        <f>INDEX('Saturation Data'!$I$2:$W$236,MATCH(LEFT($O$1,2)&amp;$H784&amp;$I784,'Saturation Data'!$B$2:$B$236,0),MATCH(O743,'Saturation Data'!$I$1:$V$1,0))</f>
        <v>1</v>
      </c>
      <c r="R784" s="32">
        <f>INDEX('UEC Data'!$I$2:$W$236,MATCH(LEFT($O$1,2)&amp;$H784&amp;$I784,'UEC Data'!$B$2:$B$236,0),MATCH(O743,'UEC Data'!$I$1:$V$1,0))</f>
        <v>3.0996951461270333E-2</v>
      </c>
      <c r="S784" s="33">
        <f t="shared" si="68"/>
        <v>3.0996951461270333E-2</v>
      </c>
      <c r="T784" s="34">
        <f>S784*Q744</f>
        <v>0.35705827738156004</v>
      </c>
      <c r="U784" s="21"/>
      <c r="V784" s="30" t="s">
        <v>38</v>
      </c>
      <c r="W784" s="30" t="s">
        <v>39</v>
      </c>
      <c r="X784" s="31">
        <f>INDEX('Saturation Data'!$I$2:$W$236,MATCH(LEFT($V$1,2)&amp;$H784&amp;$I784,'Saturation Data'!$B$2:$B$236,0),MATCH(V743,'Saturation Data'!$I$1:$V$1,0))</f>
        <v>1</v>
      </c>
      <c r="Y784" s="32">
        <f>INDEX('UEC Data'!$I$2:$W$236,MATCH(LEFT($V$1,2)&amp;$H784&amp;$I784,'UEC Data'!$B$2:$B$236,0),MATCH(V743,'UEC Data'!$I$1:$V$1,0))</f>
        <v>3.4518160158996665E-3</v>
      </c>
      <c r="Z784" s="33">
        <f t="shared" si="69"/>
        <v>3.4518160158996665E-3</v>
      </c>
      <c r="AA784" s="34">
        <f>Z784*X744</f>
        <v>1.777427577291547E-2</v>
      </c>
      <c r="AB784" s="21"/>
      <c r="AC784" s="30" t="s">
        <v>38</v>
      </c>
      <c r="AD784" s="30" t="s">
        <v>39</v>
      </c>
      <c r="AE784" s="31">
        <f>INDEX('Saturation Data'!$I$2:$W$236,MATCH(LEFT($AC$1,2)&amp;$H784&amp;$I784,'Saturation Data'!$B$2:$B$236,0),MATCH(AC743,'Saturation Data'!$I$1:$V$1,0))</f>
        <v>1</v>
      </c>
      <c r="AF784" s="32">
        <f>INDEX('UEC Data'!$I$2:$W$236,MATCH(LEFT($AC$1,2)&amp;$H784&amp;$I784,'UEC Data'!$B$2:$B$236,0),MATCH(AC743,'UEC Data'!$I$1:$V$1,0))</f>
        <v>7.4392683507048798E-3</v>
      </c>
      <c r="AG784" s="33">
        <f t="shared" si="70"/>
        <v>7.4392683507048798E-3</v>
      </c>
      <c r="AH784" s="34">
        <f>AG784*AE744</f>
        <v>2.8624536026322093E-2</v>
      </c>
      <c r="AI784" s="21"/>
    </row>
    <row r="785" spans="1:35" outlineLevel="1" x14ac:dyDescent="0.25">
      <c r="A785" s="30" t="s">
        <v>38</v>
      </c>
      <c r="B785" s="30" t="s">
        <v>40</v>
      </c>
      <c r="C785" s="31">
        <f>INDEX('Saturation Data'!$I$2:$W$236,MATCH(LEFT($A$1,2)&amp;$H785&amp;$I785,'Saturation Data'!$B$2:$B$236,0),MATCH(A743,'Saturation Data'!$I$1:$V$1,0))</f>
        <v>1</v>
      </c>
      <c r="D785" s="32">
        <f>INDEX('UEC Data'!$I$2:$W$236,MATCH(LEFT($A$1,2)&amp;$H785&amp;$I785,'UEC Data'!$B$2:$B$236,0),MATCH(A743,'UEC Data'!$I$1:$V$1,0))</f>
        <v>2.6366316211590933E-3</v>
      </c>
      <c r="E785" s="33">
        <f t="shared" si="66"/>
        <v>2.6366316211590933E-3</v>
      </c>
      <c r="F785" s="34">
        <f>E785*C744</f>
        <v>0.22491019363051395</v>
      </c>
      <c r="G785" s="21"/>
      <c r="H785" s="30" t="s">
        <v>38</v>
      </c>
      <c r="I785" s="30" t="s">
        <v>40</v>
      </c>
      <c r="J785" s="31">
        <f>INDEX('Saturation Data'!$I$2:$W$236,MATCH(LEFT($H$1,2)&amp;$H785&amp;$I785,'Saturation Data'!$B$2:$B$236,0),MATCH(H743,'Saturation Data'!$I$1:$V$1,0))</f>
        <v>1</v>
      </c>
      <c r="K785" s="32">
        <f>INDEX('UEC Data'!$I$2:$W$236,MATCH(LEFT($H$1,2)&amp;$H785&amp;$I785,'UEC Data'!$B$2:$B$236,0),MATCH(H743,'UEC Data'!$I$1:$V$1,0))</f>
        <v>2.1624619543791418E-3</v>
      </c>
      <c r="L785" s="33">
        <f t="shared" si="67"/>
        <v>2.1624619543791418E-3</v>
      </c>
      <c r="M785" s="34">
        <f>L785*J744</f>
        <v>2.4566526483417027E-2</v>
      </c>
      <c r="N785" s="21"/>
      <c r="O785" s="30" t="s">
        <v>38</v>
      </c>
      <c r="P785" s="30" t="s">
        <v>40</v>
      </c>
      <c r="Q785" s="31">
        <f>INDEX('Saturation Data'!$I$2:$W$236,MATCH(LEFT($O$1,2)&amp;$H785&amp;$I785,'Saturation Data'!$B$2:$B$236,0),MATCH(O743,'Saturation Data'!$I$1:$V$1,0))</f>
        <v>1</v>
      </c>
      <c r="R785" s="32">
        <f>INDEX('UEC Data'!$I$2:$W$236,MATCH(LEFT($O$1,2)&amp;$H785&amp;$I785,'UEC Data'!$B$2:$B$236,0),MATCH(O743,'UEC Data'!$I$1:$V$1,0))</f>
        <v>6.5915790528977333E-3</v>
      </c>
      <c r="S785" s="33">
        <f t="shared" si="68"/>
        <v>6.5915790528977333E-3</v>
      </c>
      <c r="T785" s="34">
        <f>S785*Q744</f>
        <v>7.5929333398891088E-2</v>
      </c>
      <c r="U785" s="21"/>
      <c r="V785" s="30" t="s">
        <v>38</v>
      </c>
      <c r="W785" s="30" t="s">
        <v>40</v>
      </c>
      <c r="X785" s="31">
        <f>INDEX('Saturation Data'!$I$2:$W$236,MATCH(LEFT($V$1,2)&amp;$H785&amp;$I785,'Saturation Data'!$B$2:$B$236,0),MATCH(V743,'Saturation Data'!$I$1:$V$1,0))</f>
        <v>1</v>
      </c>
      <c r="Y785" s="32">
        <f>INDEX('UEC Data'!$I$2:$W$236,MATCH(LEFT($V$1,2)&amp;$H785&amp;$I785,'UEC Data'!$B$2:$B$236,0),MATCH(V743,'UEC Data'!$I$1:$V$1,0))</f>
        <v>1.2013677524328567E-3</v>
      </c>
      <c r="Z785" s="33">
        <f t="shared" si="69"/>
        <v>1.2013677524328567E-3</v>
      </c>
      <c r="AA785" s="34">
        <f>Z785*X744</f>
        <v>6.186147128952285E-3</v>
      </c>
      <c r="AB785" s="21"/>
      <c r="AC785" s="30" t="s">
        <v>38</v>
      </c>
      <c r="AD785" s="30" t="s">
        <v>40</v>
      </c>
      <c r="AE785" s="31">
        <f>INDEX('Saturation Data'!$I$2:$W$236,MATCH(LEFT($AC$1,2)&amp;$H785&amp;$I785,'Saturation Data'!$B$2:$B$236,0),MATCH(AC743,'Saturation Data'!$I$1:$V$1,0))</f>
        <v>1</v>
      </c>
      <c r="AF785" s="32">
        <f>INDEX('UEC Data'!$I$2:$W$236,MATCH(LEFT($AC$1,2)&amp;$H785&amp;$I785,'UEC Data'!$B$2:$B$236,0),MATCH(AC743,'UEC Data'!$I$1:$V$1,0))</f>
        <v>1.581978972695456E-3</v>
      </c>
      <c r="AG785" s="33">
        <f t="shared" si="70"/>
        <v>1.581978972695456E-3</v>
      </c>
      <c r="AH785" s="34">
        <f>AG785*AE744</f>
        <v>6.0870789924542023E-3</v>
      </c>
      <c r="AI785" s="21"/>
    </row>
    <row r="786" spans="1:35" outlineLevel="1" x14ac:dyDescent="0.25">
      <c r="A786" s="30" t="s">
        <v>38</v>
      </c>
      <c r="B786" s="30" t="s">
        <v>41</v>
      </c>
      <c r="C786" s="31">
        <f>INDEX('Saturation Data'!$I$2:$W$236,MATCH(LEFT($A$1,2)&amp;$H786&amp;$I786,'Saturation Data'!$B$2:$B$236,0),MATCH(A743,'Saturation Data'!$I$1:$V$1,0))</f>
        <v>1</v>
      </c>
      <c r="D786" s="32">
        <f>INDEX('UEC Data'!$I$2:$W$236,MATCH(LEFT($A$1,2)&amp;$H786&amp;$I786,'UEC Data'!$B$2:$B$236,0),MATCH(A743,'UEC Data'!$I$1:$V$1,0))</f>
        <v>0.47155289412470353</v>
      </c>
      <c r="E786" s="33">
        <f t="shared" si="66"/>
        <v>0.47155289412470353</v>
      </c>
      <c r="F786" s="34">
        <f>E786*C744</f>
        <v>40.224448449113432</v>
      </c>
      <c r="G786" s="21"/>
      <c r="H786" s="30" t="s">
        <v>38</v>
      </c>
      <c r="I786" s="30" t="s">
        <v>41</v>
      </c>
      <c r="J786" s="31">
        <f>INDEX('Saturation Data'!$I$2:$W$236,MATCH(LEFT($H$1,2)&amp;$H786&amp;$I786,'Saturation Data'!$B$2:$B$236,0),MATCH(H743,'Saturation Data'!$I$1:$V$1,0))</f>
        <v>1</v>
      </c>
      <c r="K786" s="32">
        <f>INDEX('UEC Data'!$I$2:$W$236,MATCH(LEFT($H$1,2)&amp;$H786&amp;$I786,'UEC Data'!$B$2:$B$236,0),MATCH(H743,'UEC Data'!$I$1:$V$1,0))</f>
        <v>0.33951808376978654</v>
      </c>
      <c r="L786" s="33">
        <f t="shared" si="67"/>
        <v>0.33951808376978654</v>
      </c>
      <c r="M786" s="34">
        <f>L786*J744</f>
        <v>3.8570759497704823</v>
      </c>
      <c r="N786" s="21"/>
      <c r="O786" s="30" t="s">
        <v>38</v>
      </c>
      <c r="P786" s="30" t="s">
        <v>41</v>
      </c>
      <c r="Q786" s="31">
        <f>INDEX('Saturation Data'!$I$2:$W$236,MATCH(LEFT($O$1,2)&amp;$H786&amp;$I786,'Saturation Data'!$B$2:$B$236,0),MATCH(O743,'Saturation Data'!$I$1:$V$1,0))</f>
        <v>1</v>
      </c>
      <c r="R786" s="32">
        <f>INDEX('UEC Data'!$I$2:$W$236,MATCH(LEFT($O$1,2)&amp;$H786&amp;$I786,'UEC Data'!$B$2:$B$236,0),MATCH(O743,'UEC Data'!$I$1:$V$1,0))</f>
        <v>0.2524757142857148</v>
      </c>
      <c r="S786" s="33">
        <f t="shared" si="68"/>
        <v>0.2524757142857148</v>
      </c>
      <c r="T786" s="34">
        <f>S786*Q744</f>
        <v>2.9083035386939224</v>
      </c>
      <c r="U786" s="21"/>
      <c r="V786" s="30" t="s">
        <v>38</v>
      </c>
      <c r="W786" s="30" t="s">
        <v>41</v>
      </c>
      <c r="X786" s="31">
        <f>INDEX('Saturation Data'!$I$2:$W$236,MATCH(LEFT($V$1,2)&amp;$H786&amp;$I786,'Saturation Data'!$B$2:$B$236,0),MATCH(V743,'Saturation Data'!$I$1:$V$1,0))</f>
        <v>1</v>
      </c>
      <c r="Y786" s="32">
        <f>INDEX('UEC Data'!$I$2:$W$236,MATCH(LEFT($V$1,2)&amp;$H786&amp;$I786,'UEC Data'!$B$2:$B$236,0),MATCH(V743,'UEC Data'!$I$1:$V$1,0))</f>
        <v>0.28293173647482212</v>
      </c>
      <c r="Z786" s="33">
        <f t="shared" si="69"/>
        <v>0.28293173647482212</v>
      </c>
      <c r="AA786" s="34">
        <f>Z786*X744</f>
        <v>1.4568872401800426</v>
      </c>
      <c r="AB786" s="21"/>
      <c r="AC786" s="30" t="s">
        <v>38</v>
      </c>
      <c r="AD786" s="30" t="s">
        <v>41</v>
      </c>
      <c r="AE786" s="31">
        <f>INDEX('Saturation Data'!$I$2:$W$236,MATCH(LEFT($AC$1,2)&amp;$H786&amp;$I786,'Saturation Data'!$B$2:$B$236,0),MATCH(AC743,'Saturation Data'!$I$1:$V$1,0))</f>
        <v>1</v>
      </c>
      <c r="AF786" s="32">
        <f>INDEX('UEC Data'!$I$2:$W$236,MATCH(LEFT($AC$1,2)&amp;$H786&amp;$I786,'UEC Data'!$B$2:$B$236,0),MATCH(AC743,'UEC Data'!$I$1:$V$1,0))</f>
        <v>0.33951808376978654</v>
      </c>
      <c r="AG786" s="33">
        <f t="shared" si="70"/>
        <v>0.33951808376978654</v>
      </c>
      <c r="AH786" s="34">
        <f>AG786*AE744</f>
        <v>1.3063848704335626</v>
      </c>
      <c r="AI786" s="21"/>
    </row>
    <row r="787" spans="1:35" outlineLevel="1" x14ac:dyDescent="0.25">
      <c r="A787" s="30" t="s">
        <v>38</v>
      </c>
      <c r="B787" s="30" t="s">
        <v>42</v>
      </c>
      <c r="C787" s="31">
        <f>INDEX('Saturation Data'!$I$2:$W$236,MATCH(LEFT($A$1,2)&amp;$H787&amp;$I787,'Saturation Data'!$B$2:$B$236,0),MATCH(A743,'Saturation Data'!$I$1:$V$1,0))</f>
        <v>1</v>
      </c>
      <c r="D787" s="32">
        <f>INDEX('UEC Data'!$I$2:$W$236,MATCH(LEFT($A$1,2)&amp;$H787&amp;$I787,'UEC Data'!$B$2:$B$236,0),MATCH(A743,'UEC Data'!$I$1:$V$1,0))</f>
        <v>2.0935527137095999E-3</v>
      </c>
      <c r="E787" s="33">
        <f t="shared" si="66"/>
        <v>2.0935527137095999E-3</v>
      </c>
      <c r="F787" s="34">
        <f>E787*C744</f>
        <v>0.17858442659847873</v>
      </c>
      <c r="G787" s="21"/>
      <c r="H787" s="30" t="s">
        <v>38</v>
      </c>
      <c r="I787" s="30" t="s">
        <v>42</v>
      </c>
      <c r="J787" s="31">
        <f>INDEX('Saturation Data'!$I$2:$W$236,MATCH(LEFT($H$1,2)&amp;$H787&amp;$I787,'Saturation Data'!$B$2:$B$236,0),MATCH(H743,'Saturation Data'!$I$1:$V$1,0))</f>
        <v>1</v>
      </c>
      <c r="K787" s="32">
        <f>INDEX('UEC Data'!$I$2:$W$236,MATCH(LEFT($H$1,2)&amp;$H787&amp;$I787,'UEC Data'!$B$2:$B$236,0),MATCH(H743,'UEC Data'!$I$1:$V$1,0))</f>
        <v>1.7941858083010739E-3</v>
      </c>
      <c r="L787" s="33">
        <f t="shared" si="67"/>
        <v>1.7941858083010739E-3</v>
      </c>
      <c r="M787" s="34">
        <f>L787*J744</f>
        <v>2.0382746196547126E-2</v>
      </c>
      <c r="N787" s="21"/>
      <c r="O787" s="30" t="s">
        <v>38</v>
      </c>
      <c r="P787" s="30" t="s">
        <v>42</v>
      </c>
      <c r="Q787" s="31">
        <f>INDEX('Saturation Data'!$I$2:$W$236,MATCH(LEFT($O$1,2)&amp;$H787&amp;$I787,'Saturation Data'!$B$2:$B$236,0),MATCH(O743,'Saturation Data'!$I$1:$V$1,0))</f>
        <v>1</v>
      </c>
      <c r="R787" s="32">
        <f>INDEX('UEC Data'!$I$2:$W$236,MATCH(LEFT($O$1,2)&amp;$H787&amp;$I787,'UEC Data'!$B$2:$B$236,0),MATCH(O743,'UEC Data'!$I$1:$V$1,0))</f>
        <v>5.233881784274E-3</v>
      </c>
      <c r="S787" s="33">
        <f t="shared" si="68"/>
        <v>5.233881784274E-3</v>
      </c>
      <c r="T787" s="34">
        <f>S787*Q744</f>
        <v>6.0289826121985093E-2</v>
      </c>
      <c r="U787" s="21"/>
      <c r="V787" s="30" t="s">
        <v>38</v>
      </c>
      <c r="W787" s="30" t="s">
        <v>42</v>
      </c>
      <c r="X787" s="31">
        <f>INDEX('Saturation Data'!$I$2:$W$236,MATCH(LEFT($V$1,2)&amp;$H787&amp;$I787,'Saturation Data'!$B$2:$B$236,0),MATCH(V743,'Saturation Data'!$I$1:$V$1,0))</f>
        <v>1</v>
      </c>
      <c r="Y787" s="32">
        <f>INDEX('UEC Data'!$I$2:$W$236,MATCH(LEFT($V$1,2)&amp;$H787&amp;$I787,'UEC Data'!$B$2:$B$236,0),MATCH(V743,'UEC Data'!$I$1:$V$1,0))</f>
        <v>9.9676989350059664E-4</v>
      </c>
      <c r="Z787" s="33">
        <f t="shared" si="69"/>
        <v>9.9676989350059664E-4</v>
      </c>
      <c r="AA787" s="34">
        <f>Z787*X744</f>
        <v>5.132620883503706E-3</v>
      </c>
      <c r="AB787" s="21"/>
      <c r="AC787" s="30" t="s">
        <v>38</v>
      </c>
      <c r="AD787" s="30" t="s">
        <v>42</v>
      </c>
      <c r="AE787" s="31">
        <f>INDEX('Saturation Data'!$I$2:$W$236,MATCH(LEFT($AC$1,2)&amp;$H787&amp;$I787,'Saturation Data'!$B$2:$B$236,0),MATCH(AC743,'Saturation Data'!$I$1:$V$1,0))</f>
        <v>1</v>
      </c>
      <c r="AF787" s="32">
        <f>INDEX('UEC Data'!$I$2:$W$236,MATCH(LEFT($AC$1,2)&amp;$H787&amp;$I787,'UEC Data'!$B$2:$B$236,0),MATCH(AC743,'UEC Data'!$I$1:$V$1,0))</f>
        <v>1.25613162822576E-3</v>
      </c>
      <c r="AG787" s="33">
        <f t="shared" si="70"/>
        <v>1.25613162822576E-3</v>
      </c>
      <c r="AH787" s="34">
        <f>AG787*AE744</f>
        <v>4.8332958768107894E-3</v>
      </c>
      <c r="AI787" s="21"/>
    </row>
    <row r="788" spans="1:35" outlineLevel="1" x14ac:dyDescent="0.25">
      <c r="A788" s="30" t="s">
        <v>38</v>
      </c>
      <c r="B788" s="30" t="s">
        <v>43</v>
      </c>
      <c r="C788" s="31">
        <f>INDEX('Saturation Data'!$I$2:$W$236,MATCH(LEFT($A$1,2)&amp;$H788&amp;$I788,'Saturation Data'!$B$2:$B$236,0),MATCH(A743,'Saturation Data'!$I$1:$V$1,0))</f>
        <v>1</v>
      </c>
      <c r="D788" s="32">
        <f>INDEX('UEC Data'!$I$2:$W$236,MATCH(LEFT($A$1,2)&amp;$H788&amp;$I788,'UEC Data'!$B$2:$B$236,0),MATCH(A743,'UEC Data'!$I$1:$V$1,0))</f>
        <v>9.350952380952399E-3</v>
      </c>
      <c r="E788" s="33">
        <f t="shared" si="66"/>
        <v>9.350952380952399E-3</v>
      </c>
      <c r="F788" s="34">
        <f>E788*C744</f>
        <v>0.7976558021044905</v>
      </c>
      <c r="G788" s="21"/>
      <c r="H788" s="30" t="s">
        <v>38</v>
      </c>
      <c r="I788" s="30" t="s">
        <v>43</v>
      </c>
      <c r="J788" s="31">
        <f>INDEX('Saturation Data'!$I$2:$W$236,MATCH(LEFT($H$1,2)&amp;$H788&amp;$I788,'Saturation Data'!$B$2:$B$236,0),MATCH(H743,'Saturation Data'!$I$1:$V$1,0))</f>
        <v>1</v>
      </c>
      <c r="K788" s="32">
        <f>INDEX('UEC Data'!$I$2:$W$236,MATCH(LEFT($H$1,2)&amp;$H788&amp;$I788,'UEC Data'!$B$2:$B$236,0),MATCH(H743,'UEC Data'!$I$1:$V$1,0))</f>
        <v>8.4158571428571589E-3</v>
      </c>
      <c r="L788" s="33">
        <f t="shared" si="67"/>
        <v>8.4158571428571589E-3</v>
      </c>
      <c r="M788" s="34">
        <f>L788*J744</f>
        <v>9.5607868134731502E-2</v>
      </c>
      <c r="N788" s="21"/>
      <c r="O788" s="30" t="s">
        <v>38</v>
      </c>
      <c r="P788" s="30" t="s">
        <v>43</v>
      </c>
      <c r="Q788" s="31">
        <f>INDEX('Saturation Data'!$I$2:$W$236,MATCH(LEFT($O$1,2)&amp;$H788&amp;$I788,'Saturation Data'!$B$2:$B$236,0),MATCH(O743,'Saturation Data'!$I$1:$V$1,0))</f>
        <v>1</v>
      </c>
      <c r="R788" s="32">
        <f>INDEX('UEC Data'!$I$2:$W$236,MATCH(LEFT($O$1,2)&amp;$H788&amp;$I788,'UEC Data'!$B$2:$B$236,0),MATCH(O743,'UEC Data'!$I$1:$V$1,0))</f>
        <v>2.3377380952380997E-2</v>
      </c>
      <c r="S788" s="33">
        <f t="shared" si="68"/>
        <v>2.3377380952380997E-2</v>
      </c>
      <c r="T788" s="34">
        <f>S788*Q744</f>
        <v>0.26928736469388165</v>
      </c>
      <c r="U788" s="21"/>
      <c r="V788" s="30" t="s">
        <v>38</v>
      </c>
      <c r="W788" s="30" t="s">
        <v>43</v>
      </c>
      <c r="X788" s="31">
        <f>INDEX('Saturation Data'!$I$2:$W$236,MATCH(LEFT($V$1,2)&amp;$H788&amp;$I788,'Saturation Data'!$B$2:$B$236,0),MATCH(V743,'Saturation Data'!$I$1:$V$1,0))</f>
        <v>1</v>
      </c>
      <c r="Y788" s="32">
        <f>INDEX('UEC Data'!$I$2:$W$236,MATCH(LEFT($V$1,2)&amp;$H788&amp;$I788,'UEC Data'!$B$2:$B$236,0),MATCH(V743,'UEC Data'!$I$1:$V$1,0))</f>
        <v>4.6754761904761995E-3</v>
      </c>
      <c r="Z788" s="33">
        <f t="shared" si="69"/>
        <v>4.6754761904761995E-3</v>
      </c>
      <c r="AA788" s="34">
        <f>Z788*X744</f>
        <v>2.4075212235077532E-2</v>
      </c>
      <c r="AB788" s="21"/>
      <c r="AC788" s="30" t="s">
        <v>38</v>
      </c>
      <c r="AD788" s="30" t="s">
        <v>43</v>
      </c>
      <c r="AE788" s="31">
        <f>INDEX('Saturation Data'!$I$2:$W$236,MATCH(LEFT($AC$1,2)&amp;$H788&amp;$I788,'Saturation Data'!$B$2:$B$236,0),MATCH(AC743,'Saturation Data'!$I$1:$V$1,0))</f>
        <v>1</v>
      </c>
      <c r="AF788" s="32">
        <f>INDEX('UEC Data'!$I$2:$W$236,MATCH(LEFT($AC$1,2)&amp;$H788&amp;$I788,'UEC Data'!$B$2:$B$236,0),MATCH(AC743,'UEC Data'!$I$1:$V$1,0))</f>
        <v>5.6105714285714396E-3</v>
      </c>
      <c r="AG788" s="33">
        <f t="shared" si="70"/>
        <v>5.6105714285714396E-3</v>
      </c>
      <c r="AH788" s="34">
        <f>AG788*AE744</f>
        <v>2.1588145018344381E-2</v>
      </c>
      <c r="AI788" s="21"/>
    </row>
    <row r="789" spans="1:35" outlineLevel="1" x14ac:dyDescent="0.25">
      <c r="A789" s="30" t="s">
        <v>38</v>
      </c>
      <c r="B789" s="30" t="s">
        <v>44</v>
      </c>
      <c r="C789" s="31">
        <f>INDEX('Saturation Data'!$I$2:$W$236,MATCH(LEFT($A$1,2)&amp;$H789&amp;$I789,'Saturation Data'!$B$2:$B$236,0),MATCH(A743,'Saturation Data'!$I$1:$V$1,0))</f>
        <v>0.28000000000000003</v>
      </c>
      <c r="D789" s="32">
        <f>INDEX('UEC Data'!$I$2:$W$236,MATCH(LEFT($A$1,2)&amp;$H789&amp;$I789,'UEC Data'!$B$2:$B$236,0),MATCH(A743,'UEC Data'!$I$1:$V$1,0))</f>
        <v>1.6282002625941337E-2</v>
      </c>
      <c r="E789" s="33">
        <f t="shared" si="66"/>
        <v>4.5589607352635748E-3</v>
      </c>
      <c r="F789" s="34">
        <f>E789*C744</f>
        <v>0.38888888894963736</v>
      </c>
      <c r="G789" s="21"/>
      <c r="H789" s="30" t="s">
        <v>38</v>
      </c>
      <c r="I789" s="30" t="s">
        <v>44</v>
      </c>
      <c r="J789" s="31">
        <f>INDEX('Saturation Data'!$I$2:$W$236,MATCH(LEFT($H$1,2)&amp;$H789&amp;$I789,'Saturation Data'!$B$2:$B$236,0),MATCH(H743,'Saturation Data'!$I$1:$V$1,0))</f>
        <v>0.28000000000000003</v>
      </c>
      <c r="K789" s="32">
        <f>INDEX('UEC Data'!$I$2:$W$236,MATCH(LEFT($H$1,2)&amp;$H789&amp;$I789,'UEC Data'!$B$2:$B$236,0),MATCH(H743,'UEC Data'!$I$1:$V$1,0))</f>
        <v>1.46538023633472E-2</v>
      </c>
      <c r="L789" s="33">
        <f t="shared" si="67"/>
        <v>4.1030646617372163E-3</v>
      </c>
      <c r="M789" s="34">
        <f>L789*J744</f>
        <v>4.6612633564080297E-2</v>
      </c>
      <c r="N789" s="21"/>
      <c r="O789" s="30" t="s">
        <v>38</v>
      </c>
      <c r="P789" s="30" t="s">
        <v>44</v>
      </c>
      <c r="Q789" s="31">
        <f>INDEX('Saturation Data'!$I$2:$W$236,MATCH(LEFT($O$1,2)&amp;$H789&amp;$I789,'Saturation Data'!$B$2:$B$236,0),MATCH(O743,'Saturation Data'!$I$1:$V$1,0))</f>
        <v>0.28000000000000003</v>
      </c>
      <c r="R789" s="32">
        <f>INDEX('UEC Data'!$I$2:$W$236,MATCH(LEFT($O$1,2)&amp;$H789&amp;$I789,'UEC Data'!$B$2:$B$236,0),MATCH(O743,'UEC Data'!$I$1:$V$1,0))</f>
        <v>4.0705006564853333E-2</v>
      </c>
      <c r="S789" s="33">
        <f t="shared" si="68"/>
        <v>1.1397401838158934E-2</v>
      </c>
      <c r="T789" s="34">
        <f>S789*Q744</f>
        <v>0.13128828723828556</v>
      </c>
      <c r="U789" s="21"/>
      <c r="V789" s="30" t="s">
        <v>38</v>
      </c>
      <c r="W789" s="30" t="s">
        <v>44</v>
      </c>
      <c r="X789" s="31">
        <f>INDEX('Saturation Data'!$I$2:$W$236,MATCH(LEFT($V$1,2)&amp;$H789&amp;$I789,'Saturation Data'!$B$2:$B$236,0),MATCH(V743,'Saturation Data'!$I$1:$V$1,0))</f>
        <v>0.28000000000000003</v>
      </c>
      <c r="Y789" s="32">
        <f>INDEX('UEC Data'!$I$2:$W$236,MATCH(LEFT($V$1,2)&amp;$H789&amp;$I789,'UEC Data'!$B$2:$B$236,0),MATCH(V743,'UEC Data'!$I$1:$V$1,0))</f>
        <v>8.1410013129706686E-3</v>
      </c>
      <c r="Z789" s="33">
        <f t="shared" si="69"/>
        <v>2.2794803676317874E-3</v>
      </c>
      <c r="AA789" s="34">
        <f>Z789*X744</f>
        <v>1.1737622308550006E-2</v>
      </c>
      <c r="AB789" s="21"/>
      <c r="AC789" s="30" t="s">
        <v>38</v>
      </c>
      <c r="AD789" s="30" t="s">
        <v>44</v>
      </c>
      <c r="AE789" s="31">
        <f>INDEX('Saturation Data'!$I$2:$W$236,MATCH(LEFT($AC$1,2)&amp;$H789&amp;$I789,'Saturation Data'!$B$2:$B$236,0),MATCH(AC743,'Saturation Data'!$I$1:$V$1,0))</f>
        <v>0.28000000000000003</v>
      </c>
      <c r="AF789" s="32">
        <f>INDEX('UEC Data'!$I$2:$W$236,MATCH(LEFT($AC$1,2)&amp;$H789&amp;$I789,'UEC Data'!$B$2:$B$236,0),MATCH(AC743,'UEC Data'!$I$1:$V$1,0))</f>
        <v>9.7692015755648023E-3</v>
      </c>
      <c r="AG789" s="33">
        <f t="shared" si="70"/>
        <v>2.735376441158145E-3</v>
      </c>
      <c r="AH789" s="34">
        <f>AG789*AE744</f>
        <v>1.0525078246177948E-2</v>
      </c>
      <c r="AI789" s="21"/>
    </row>
    <row r="790" spans="1:35" outlineLevel="1" x14ac:dyDescent="0.25">
      <c r="A790" s="30" t="s">
        <v>45</v>
      </c>
      <c r="B790" s="30" t="s">
        <v>46</v>
      </c>
      <c r="C790" s="31">
        <f>INDEX('Saturation Data'!$I$2:$W$236,MATCH(LEFT($A$1,2)&amp;$H790&amp;$I790,'Saturation Data'!$B$2:$B$236,0),MATCH(A743,'Saturation Data'!$I$1:$V$1,0))</f>
        <v>0.21970777803924474</v>
      </c>
      <c r="D790" s="32">
        <f>INDEX('UEC Data'!$I$2:$W$236,MATCH(LEFT($A$1,2)&amp;$H790&amp;$I790,'UEC Data'!$B$2:$B$236,0),MATCH(A743,'UEC Data'!$I$1:$V$1,0))</f>
        <v>0.8458</v>
      </c>
      <c r="E790" s="33">
        <f t="shared" si="66"/>
        <v>0.18582883866559319</v>
      </c>
      <c r="F790" s="34">
        <f>E790*C744</f>
        <v>15.85158872821173</v>
      </c>
      <c r="G790" s="21"/>
      <c r="H790" s="30" t="s">
        <v>45</v>
      </c>
      <c r="I790" s="30" t="s">
        <v>46</v>
      </c>
      <c r="J790" s="31">
        <f>INDEX('Saturation Data'!$I$2:$W$236,MATCH(LEFT($H$1,2)&amp;$H790&amp;$I790,'Saturation Data'!$B$2:$B$236,0),MATCH(H743,'Saturation Data'!$I$1:$V$1,0))</f>
        <v>0.21970777803924474</v>
      </c>
      <c r="K790" s="32">
        <f>INDEX('UEC Data'!$I$2:$W$236,MATCH(LEFT($H$1,2)&amp;$H790&amp;$I790,'UEC Data'!$B$2:$B$236,0),MATCH(H743,'UEC Data'!$I$1:$V$1,0))</f>
        <v>1.319448</v>
      </c>
      <c r="L790" s="33">
        <f t="shared" si="67"/>
        <v>0.28989298831832538</v>
      </c>
      <c r="M790" s="34">
        <f>L790*J744</f>
        <v>3.2933128652077137</v>
      </c>
      <c r="N790" s="21"/>
      <c r="O790" s="30" t="s">
        <v>45</v>
      </c>
      <c r="P790" s="30" t="s">
        <v>46</v>
      </c>
      <c r="Q790" s="31">
        <f>INDEX('Saturation Data'!$I$2:$W$236,MATCH(LEFT($O$1,2)&amp;$H790&amp;$I790,'Saturation Data'!$B$2:$B$236,0),MATCH(O743,'Saturation Data'!$I$1:$V$1,0))</f>
        <v>0.21970777803924474</v>
      </c>
      <c r="R790" s="32">
        <f>INDEX('UEC Data'!$I$2:$W$236,MATCH(LEFT($O$1,2)&amp;$H790&amp;$I790,'UEC Data'!$B$2:$B$236,0),MATCH(O743,'UEC Data'!$I$1:$V$1,0))</f>
        <v>0.8458</v>
      </c>
      <c r="S790" s="33">
        <f t="shared" si="68"/>
        <v>0.18582883866559319</v>
      </c>
      <c r="T790" s="34">
        <f>S790*Q744</f>
        <v>2.140588731916325</v>
      </c>
      <c r="U790" s="21"/>
      <c r="V790" s="30" t="s">
        <v>45</v>
      </c>
      <c r="W790" s="30" t="s">
        <v>46</v>
      </c>
      <c r="X790" s="31">
        <f>INDEX('Saturation Data'!$I$2:$W$236,MATCH(LEFT($V$1,2)&amp;$H790&amp;$I790,'Saturation Data'!$B$2:$B$236,0),MATCH(V743,'Saturation Data'!$I$1:$V$1,0))</f>
        <v>0.21970777803924474</v>
      </c>
      <c r="Y790" s="32">
        <f>INDEX('UEC Data'!$I$2:$W$236,MATCH(LEFT($V$1,2)&amp;$H790&amp;$I790,'UEC Data'!$B$2:$B$236,0),MATCH(V743,'UEC Data'!$I$1:$V$1,0))</f>
        <v>2.5373999999999999</v>
      </c>
      <c r="Z790" s="33">
        <f t="shared" si="69"/>
        <v>0.55748651599677956</v>
      </c>
      <c r="AA790" s="34">
        <f>Z790*X744</f>
        <v>2.8706394052772231</v>
      </c>
      <c r="AB790" s="21"/>
      <c r="AC790" s="30" t="s">
        <v>45</v>
      </c>
      <c r="AD790" s="30" t="s">
        <v>46</v>
      </c>
      <c r="AE790" s="31">
        <f>INDEX('Saturation Data'!$I$2:$W$236,MATCH(LEFT($AC$1,2)&amp;$H790&amp;$I790,'Saturation Data'!$B$2:$B$236,0),MATCH(AC743,'Saturation Data'!$I$1:$V$1,0))</f>
        <v>0.21970777803924474</v>
      </c>
      <c r="AF790" s="32">
        <f>INDEX('UEC Data'!$I$2:$W$236,MATCH(LEFT($AC$1,2)&amp;$H790&amp;$I790,'UEC Data'!$B$2:$B$236,0),MATCH(AC743,'UEC Data'!$I$1:$V$1,0))</f>
        <v>0.50748000000000004</v>
      </c>
      <c r="AG790" s="33">
        <f t="shared" si="70"/>
        <v>0.11149730319935593</v>
      </c>
      <c r="AH790" s="34">
        <f>AG790*AE744</f>
        <v>0.4290151157089685</v>
      </c>
      <c r="AI790" s="21"/>
    </row>
    <row r="791" spans="1:35" outlineLevel="1" x14ac:dyDescent="0.25">
      <c r="A791" s="30" t="s">
        <v>45</v>
      </c>
      <c r="B791" s="30" t="s">
        <v>47</v>
      </c>
      <c r="C791" s="31">
        <f>INDEX('Saturation Data'!$I$2:$W$236,MATCH(LEFT($A$1,2)&amp;$H791&amp;$I791,'Saturation Data'!$B$2:$B$236,0),MATCH(A743,'Saturation Data'!$I$1:$V$1,0))</f>
        <v>0.04</v>
      </c>
      <c r="D791" s="32">
        <f>INDEX('UEC Data'!$I$2:$W$236,MATCH(LEFT($A$1,2)&amp;$H791&amp;$I791,'UEC Data'!$B$2:$B$236,0),MATCH(A743,'UEC Data'!$I$1:$V$1,0))</f>
        <v>0.17782067171225868</v>
      </c>
      <c r="E791" s="33">
        <f t="shared" si="66"/>
        <v>7.1128268684903474E-3</v>
      </c>
      <c r="F791" s="34">
        <f>E791*C744</f>
        <v>0.60673901329804247</v>
      </c>
      <c r="G791" s="21"/>
      <c r="H791" s="30" t="s">
        <v>45</v>
      </c>
      <c r="I791" s="30" t="s">
        <v>47</v>
      </c>
      <c r="J791" s="31">
        <f>INDEX('Saturation Data'!$I$2:$W$236,MATCH(LEFT($H$1,2)&amp;$H791&amp;$I791,'Saturation Data'!$B$2:$B$236,0),MATCH(H743,'Saturation Data'!$I$1:$V$1,0))</f>
        <v>0.04</v>
      </c>
      <c r="K791" s="32">
        <f>INDEX('UEC Data'!$I$2:$W$236,MATCH(LEFT($H$1,2)&amp;$H791&amp;$I791,'UEC Data'!$B$2:$B$236,0),MATCH(H743,'UEC Data'!$I$1:$V$1,0))</f>
        <v>0.10669240302735521</v>
      </c>
      <c r="L791" s="33">
        <f t="shared" si="67"/>
        <v>4.2676961210942081E-3</v>
      </c>
      <c r="M791" s="34">
        <f>L791*J744</f>
        <v>4.8482919928243551E-2</v>
      </c>
      <c r="N791" s="21"/>
      <c r="O791" s="30" t="s">
        <v>45</v>
      </c>
      <c r="P791" s="30" t="s">
        <v>47</v>
      </c>
      <c r="Q791" s="31">
        <f>INDEX('Saturation Data'!$I$2:$W$236,MATCH(LEFT($O$1,2)&amp;$H791&amp;$I791,'Saturation Data'!$B$2:$B$236,0),MATCH(O743,'Saturation Data'!$I$1:$V$1,0))</f>
        <v>0.04</v>
      </c>
      <c r="R791" s="32">
        <f>INDEX('UEC Data'!$I$2:$W$236,MATCH(LEFT($O$1,2)&amp;$H791&amp;$I791,'UEC Data'!$B$2:$B$236,0),MATCH(O743,'UEC Data'!$I$1:$V$1,0))</f>
        <v>0.17782067171225868</v>
      </c>
      <c r="S791" s="33">
        <f t="shared" si="68"/>
        <v>7.1128268684903474E-3</v>
      </c>
      <c r="T791" s="34">
        <f>S791*Q744</f>
        <v>8.1933660868221278E-2</v>
      </c>
      <c r="U791" s="21"/>
      <c r="V791" s="30" t="s">
        <v>45</v>
      </c>
      <c r="W791" s="30" t="s">
        <v>47</v>
      </c>
      <c r="X791" s="31">
        <f>INDEX('Saturation Data'!$I$2:$W$236,MATCH(LEFT($V$1,2)&amp;$H791&amp;$I791,'Saturation Data'!$B$2:$B$236,0),MATCH(V743,'Saturation Data'!$I$1:$V$1,0))</f>
        <v>0.04</v>
      </c>
      <c r="Y791" s="32">
        <f>INDEX('UEC Data'!$I$2:$W$236,MATCH(LEFT($V$1,2)&amp;$H791&amp;$I791,'UEC Data'!$B$2:$B$236,0),MATCH(V743,'UEC Data'!$I$1:$V$1,0))</f>
        <v>0.25619999999999998</v>
      </c>
      <c r="Z791" s="33">
        <f t="shared" si="69"/>
        <v>1.0248E-2</v>
      </c>
      <c r="AA791" s="34">
        <f>Z791*X744</f>
        <v>5.2769550080832672E-2</v>
      </c>
      <c r="AB791" s="21"/>
      <c r="AC791" s="30" t="s">
        <v>45</v>
      </c>
      <c r="AD791" s="30" t="s">
        <v>47</v>
      </c>
      <c r="AE791" s="31">
        <f>INDEX('Saturation Data'!$I$2:$W$236,MATCH(LEFT($AC$1,2)&amp;$H791&amp;$I791,'Saturation Data'!$B$2:$B$236,0),MATCH(AC743,'Saturation Data'!$I$1:$V$1,0))</f>
        <v>0.04</v>
      </c>
      <c r="AF791" s="32">
        <f>INDEX('UEC Data'!$I$2:$W$236,MATCH(LEFT($AC$1,2)&amp;$H791&amp;$I791,'UEC Data'!$B$2:$B$236,0),MATCH(AC743,'UEC Data'!$I$1:$V$1,0))</f>
        <v>5.3346201513677595E-3</v>
      </c>
      <c r="AG791" s="33">
        <f t="shared" si="70"/>
        <v>2.1338480605471039E-4</v>
      </c>
      <c r="AH791" s="34">
        <f>AG791*AE744</f>
        <v>8.2105400429654694E-4</v>
      </c>
      <c r="AI791" s="21"/>
    </row>
    <row r="792" spans="1:35" outlineLevel="1" x14ac:dyDescent="0.25">
      <c r="A792" s="30" t="s">
        <v>45</v>
      </c>
      <c r="B792" s="30" t="s">
        <v>48</v>
      </c>
      <c r="C792" s="31">
        <f>INDEX('Saturation Data'!$I$2:$W$236,MATCH(LEFT($A$1,2)&amp;$H792&amp;$I792,'Saturation Data'!$B$2:$B$236,0),MATCH(A743,'Saturation Data'!$I$1:$V$1,0))</f>
        <v>0.01</v>
      </c>
      <c r="D792" s="32">
        <f>INDEX('UEC Data'!$I$2:$W$236,MATCH(LEFT($A$1,2)&amp;$H792&amp;$I792,'UEC Data'!$B$2:$B$236,0),MATCH(A743,'UEC Data'!$I$1:$V$1,0))</f>
        <v>1.26858823529412</v>
      </c>
      <c r="E792" s="33">
        <f t="shared" si="66"/>
        <v>1.26858823529412E-2</v>
      </c>
      <c r="F792" s="34">
        <f>E792*C744</f>
        <v>1.0821323060366062</v>
      </c>
      <c r="G792" s="21"/>
      <c r="H792" s="30" t="s">
        <v>45</v>
      </c>
      <c r="I792" s="30" t="s">
        <v>48</v>
      </c>
      <c r="J792" s="31">
        <f>INDEX('Saturation Data'!$I$2:$W$236,MATCH(LEFT($H$1,2)&amp;$H792&amp;$I792,'Saturation Data'!$B$2:$B$236,0),MATCH(H743,'Saturation Data'!$I$1:$V$1,0))</f>
        <v>0.01</v>
      </c>
      <c r="K792" s="32">
        <f>INDEX('UEC Data'!$I$2:$W$236,MATCH(LEFT($H$1,2)&amp;$H792&amp;$I792,'UEC Data'!$B$2:$B$236,0),MATCH(H743,'UEC Data'!$I$1:$V$1,0))</f>
        <v>0.76115294117647203</v>
      </c>
      <c r="L792" s="33">
        <f t="shared" si="67"/>
        <v>7.6115294117647201E-3</v>
      </c>
      <c r="M792" s="34">
        <f>L792*J744</f>
        <v>8.6470348527871069E-2</v>
      </c>
      <c r="N792" s="21"/>
      <c r="O792" s="30" t="s">
        <v>45</v>
      </c>
      <c r="P792" s="30" t="s">
        <v>48</v>
      </c>
      <c r="Q792" s="31">
        <f>INDEX('Saturation Data'!$I$2:$W$236,MATCH(LEFT($O$1,2)&amp;$H792&amp;$I792,'Saturation Data'!$B$2:$B$236,0),MATCH(O743,'Saturation Data'!$I$1:$V$1,0))</f>
        <v>0.01</v>
      </c>
      <c r="R792" s="32">
        <f>INDEX('UEC Data'!$I$2:$W$236,MATCH(LEFT($O$1,2)&amp;$H792&amp;$I792,'UEC Data'!$B$2:$B$236,0),MATCH(O743,'UEC Data'!$I$1:$V$1,0))</f>
        <v>1.26858823529412</v>
      </c>
      <c r="S792" s="33">
        <f t="shared" si="68"/>
        <v>1.26858823529412E-2</v>
      </c>
      <c r="T792" s="34">
        <f>S792*Q744</f>
        <v>0.14613047691692846</v>
      </c>
      <c r="U792" s="21"/>
      <c r="V792" s="30" t="s">
        <v>45</v>
      </c>
      <c r="W792" s="30" t="s">
        <v>48</v>
      </c>
      <c r="X792" s="31">
        <f>INDEX('Saturation Data'!$I$2:$W$236,MATCH(LEFT($V$1,2)&amp;$H792&amp;$I792,'Saturation Data'!$B$2:$B$236,0),MATCH(V743,'Saturation Data'!$I$1:$V$1,0))</f>
        <v>0.01</v>
      </c>
      <c r="Y792" s="32">
        <f>INDEX('UEC Data'!$I$2:$W$236,MATCH(LEFT($V$1,2)&amp;$H792&amp;$I792,'UEC Data'!$B$2:$B$236,0),MATCH(V743,'UEC Data'!$I$1:$V$1,0))</f>
        <v>0.33207286666666669</v>
      </c>
      <c r="Z792" s="33">
        <f t="shared" si="69"/>
        <v>3.320728666666667E-3</v>
      </c>
      <c r="AA792" s="34">
        <f>Z792*X744</f>
        <v>1.7099273778349276E-2</v>
      </c>
      <c r="AB792" s="21"/>
      <c r="AC792" s="30" t="s">
        <v>45</v>
      </c>
      <c r="AD792" s="30" t="s">
        <v>48</v>
      </c>
      <c r="AE792" s="31">
        <f>INDEX('Saturation Data'!$I$2:$W$236,MATCH(LEFT($AC$1,2)&amp;$H792&amp;$I792,'Saturation Data'!$B$2:$B$236,0),MATCH(AC743,'Saturation Data'!$I$1:$V$1,0))</f>
        <v>0.01</v>
      </c>
      <c r="AF792" s="32">
        <f>INDEX('UEC Data'!$I$2:$W$236,MATCH(LEFT($AC$1,2)&amp;$H792&amp;$I792,'UEC Data'!$B$2:$B$236,0),MATCH(AC743,'UEC Data'!$I$1:$V$1,0))</f>
        <v>3.8057647058823599E-2</v>
      </c>
      <c r="AG792" s="33">
        <f t="shared" si="70"/>
        <v>3.8057647058823601E-4</v>
      </c>
      <c r="AH792" s="34">
        <f>AG792*AE744</f>
        <v>1.464367781825113E-3</v>
      </c>
      <c r="AI792" s="21"/>
    </row>
    <row r="793" spans="1:35" outlineLevel="1" x14ac:dyDescent="0.25">
      <c r="A793" s="30" t="s">
        <v>45</v>
      </c>
      <c r="B793" s="30" t="s">
        <v>49</v>
      </c>
      <c r="C793" s="31">
        <f>INDEX('Saturation Data'!$I$2:$W$236,MATCH(LEFT($A$1,2)&amp;$H793&amp;$I793,'Saturation Data'!$B$2:$B$236,0),MATCH(A743,'Saturation Data'!$I$1:$V$1,0))</f>
        <v>0.15</v>
      </c>
      <c r="D793" s="32">
        <f>INDEX('UEC Data'!$I$2:$W$236,MATCH(LEFT($A$1,2)&amp;$H793&amp;$I793,'UEC Data'!$B$2:$B$236,0),MATCH(A743,'UEC Data'!$I$1:$V$1,0))</f>
        <v>9.8496E-2</v>
      </c>
      <c r="E793" s="33">
        <f t="shared" si="66"/>
        <v>1.47744E-2</v>
      </c>
      <c r="F793" s="34">
        <f>E793*C744</f>
        <v>1.260287230915434</v>
      </c>
      <c r="G793" s="21"/>
      <c r="H793" s="30" t="s">
        <v>45</v>
      </c>
      <c r="I793" s="30" t="s">
        <v>49</v>
      </c>
      <c r="J793" s="31">
        <f>INDEX('Saturation Data'!$I$2:$W$236,MATCH(LEFT($H$1,2)&amp;$H793&amp;$I793,'Saturation Data'!$B$2:$B$236,0),MATCH(H743,'Saturation Data'!$I$1:$V$1,0))</f>
        <v>0.15</v>
      </c>
      <c r="K793" s="32">
        <f>INDEX('UEC Data'!$I$2:$W$236,MATCH(LEFT($H$1,2)&amp;$H793&amp;$I793,'UEC Data'!$B$2:$B$236,0),MATCH(H743,'UEC Data'!$I$1:$V$1,0))</f>
        <v>7.682688E-3</v>
      </c>
      <c r="L793" s="33">
        <f t="shared" si="67"/>
        <v>1.1524032E-3</v>
      </c>
      <c r="M793" s="34">
        <f>L793*J744</f>
        <v>1.3091811245531342E-2</v>
      </c>
      <c r="N793" s="21"/>
      <c r="O793" s="30" t="s">
        <v>45</v>
      </c>
      <c r="P793" s="30" t="s">
        <v>49</v>
      </c>
      <c r="Q793" s="31">
        <f>INDEX('Saturation Data'!$I$2:$W$236,MATCH(LEFT($O$1,2)&amp;$H793&amp;$I793,'Saturation Data'!$B$2:$B$236,0),MATCH(O743,'Saturation Data'!$I$1:$V$1,0))</f>
        <v>0.15</v>
      </c>
      <c r="R793" s="32">
        <f>INDEX('UEC Data'!$I$2:$W$236,MATCH(LEFT($O$1,2)&amp;$H793&amp;$I793,'UEC Data'!$B$2:$B$236,0),MATCH(O743,'UEC Data'!$I$1:$V$1,0))</f>
        <v>9.8496E-2</v>
      </c>
      <c r="S793" s="33">
        <f t="shared" si="68"/>
        <v>1.47744E-2</v>
      </c>
      <c r="T793" s="34">
        <f>S793*Q744</f>
        <v>0.17018840771930299</v>
      </c>
      <c r="U793" s="21"/>
      <c r="V793" s="30" t="s">
        <v>45</v>
      </c>
      <c r="W793" s="30" t="s">
        <v>49</v>
      </c>
      <c r="X793" s="31">
        <f>INDEX('Saturation Data'!$I$2:$W$236,MATCH(LEFT($V$1,2)&amp;$H793&amp;$I793,'Saturation Data'!$B$2:$B$236,0),MATCH(V743,'Saturation Data'!$I$1:$V$1,0))</f>
        <v>0.15</v>
      </c>
      <c r="Y793" s="32">
        <f>INDEX('UEC Data'!$I$2:$W$236,MATCH(LEFT($V$1,2)&amp;$H793&amp;$I793,'UEC Data'!$B$2:$B$236,0),MATCH(V743,'UEC Data'!$I$1:$V$1,0))</f>
        <v>0.12118240534352251</v>
      </c>
      <c r="Z793" s="33">
        <f t="shared" si="69"/>
        <v>1.8177360801528375E-2</v>
      </c>
      <c r="AA793" s="34">
        <f>Z793*X744</f>
        <v>9.3599839105544133E-2</v>
      </c>
      <c r="AB793" s="21"/>
      <c r="AC793" s="30" t="s">
        <v>45</v>
      </c>
      <c r="AD793" s="30" t="s">
        <v>49</v>
      </c>
      <c r="AE793" s="31">
        <f>INDEX('Saturation Data'!$I$2:$W$236,MATCH(LEFT($AC$1,2)&amp;$H793&amp;$I793,'Saturation Data'!$B$2:$B$236,0),MATCH(AC743,'Saturation Data'!$I$1:$V$1,0))</f>
        <v>0.15</v>
      </c>
      <c r="AF793" s="32">
        <f>INDEX('UEC Data'!$I$2:$W$236,MATCH(LEFT($AC$1,2)&amp;$H793&amp;$I793,'UEC Data'!$B$2:$B$236,0),MATCH(AC743,'UEC Data'!$I$1:$V$1,0))</f>
        <v>8.86464E-2</v>
      </c>
      <c r="AG793" s="33">
        <f t="shared" si="70"/>
        <v>1.329696E-2</v>
      </c>
      <c r="AH793" s="34">
        <f>AG793*AE744</f>
        <v>5.1163540904462693E-2</v>
      </c>
      <c r="AI793" s="21"/>
    </row>
    <row r="794" spans="1:35" outlineLevel="1" x14ac:dyDescent="0.25">
      <c r="A794" s="30" t="s">
        <v>45</v>
      </c>
      <c r="B794" s="30" t="s">
        <v>50</v>
      </c>
      <c r="C794" s="31">
        <f>INDEX('Saturation Data'!$I$2:$W$236,MATCH(LEFT($A$1,2)&amp;$H794&amp;$I794,'Saturation Data'!$B$2:$B$236,0),MATCH(A743,'Saturation Data'!$I$1:$V$1,0))</f>
        <v>0.1</v>
      </c>
      <c r="D794" s="32">
        <f>INDEX('UEC Data'!$I$2:$W$236,MATCH(LEFT($A$1,2)&amp;$H794&amp;$I794,'UEC Data'!$B$2:$B$236,0),MATCH(A743,'UEC Data'!$I$1:$V$1,0))</f>
        <v>1.8933387680701335</v>
      </c>
      <c r="E794" s="33">
        <f t="shared" si="66"/>
        <v>0.18933387680701336</v>
      </c>
      <c r="F794" s="34">
        <f>E794*C744</f>
        <v>16.150575814895685</v>
      </c>
      <c r="G794" s="21"/>
      <c r="H794" s="30" t="s">
        <v>45</v>
      </c>
      <c r="I794" s="30" t="s">
        <v>50</v>
      </c>
      <c r="J794" s="31">
        <f>INDEX('Saturation Data'!$I$2:$W$236,MATCH(LEFT($H$1,2)&amp;$H794&amp;$I794,'Saturation Data'!$B$2:$B$236,0),MATCH(H743,'Saturation Data'!$I$1:$V$1,0))</f>
        <v>0.1</v>
      </c>
      <c r="K794" s="32">
        <f>INDEX('UEC Data'!$I$2:$W$236,MATCH(LEFT($H$1,2)&amp;$H794&amp;$I794,'UEC Data'!$B$2:$B$236,0),MATCH(H743,'UEC Data'!$I$1:$V$1,0))</f>
        <v>0.14768042390947042</v>
      </c>
      <c r="L794" s="33">
        <f t="shared" si="67"/>
        <v>1.4768042390947042E-2</v>
      </c>
      <c r="M794" s="34">
        <f>L794*J744</f>
        <v>0.16777150865971566</v>
      </c>
      <c r="N794" s="21"/>
      <c r="O794" s="30" t="s">
        <v>45</v>
      </c>
      <c r="P794" s="30" t="s">
        <v>50</v>
      </c>
      <c r="Q794" s="31">
        <f>INDEX('Saturation Data'!$I$2:$W$236,MATCH(LEFT($O$1,2)&amp;$H794&amp;$I794,'Saturation Data'!$B$2:$B$236,0),MATCH(O743,'Saturation Data'!$I$1:$V$1,0))</f>
        <v>0.1</v>
      </c>
      <c r="R794" s="32">
        <f>INDEX('UEC Data'!$I$2:$W$236,MATCH(LEFT($O$1,2)&amp;$H794&amp;$I794,'UEC Data'!$B$2:$B$236,0),MATCH(O743,'UEC Data'!$I$1:$V$1,0))</f>
        <v>1.8933387680701335</v>
      </c>
      <c r="S794" s="33">
        <f t="shared" si="68"/>
        <v>0.18933387680701336</v>
      </c>
      <c r="T794" s="34">
        <f>S794*Q744</f>
        <v>2.1809637630704648</v>
      </c>
      <c r="U794" s="21"/>
      <c r="V794" s="30" t="s">
        <v>45</v>
      </c>
      <c r="W794" s="30" t="s">
        <v>50</v>
      </c>
      <c r="X794" s="31">
        <f>INDEX('Saturation Data'!$I$2:$W$236,MATCH(LEFT($V$1,2)&amp;$H794&amp;$I794,'Saturation Data'!$B$2:$B$236,0),MATCH(V743,'Saturation Data'!$I$1:$V$1,0))</f>
        <v>0.1</v>
      </c>
      <c r="Y794" s="32">
        <f>INDEX('UEC Data'!$I$2:$W$236,MATCH(LEFT($V$1,2)&amp;$H794&amp;$I794,'UEC Data'!$B$2:$B$236,0),MATCH(V743,'UEC Data'!$I$1:$V$1,0))</f>
        <v>0.39334474171653</v>
      </c>
      <c r="Z794" s="33">
        <f t="shared" si="69"/>
        <v>3.9334474171653006E-2</v>
      </c>
      <c r="AA794" s="34">
        <f>Z794*X744</f>
        <v>0.20254317961595067</v>
      </c>
      <c r="AB794" s="21"/>
      <c r="AC794" s="30" t="s">
        <v>45</v>
      </c>
      <c r="AD794" s="30" t="s">
        <v>50</v>
      </c>
      <c r="AE794" s="31">
        <f>INDEX('Saturation Data'!$I$2:$W$236,MATCH(LEFT($AC$1,2)&amp;$H794&amp;$I794,'Saturation Data'!$B$2:$B$236,0),MATCH(AC743,'Saturation Data'!$I$1:$V$1,0))</f>
        <v>0.1</v>
      </c>
      <c r="AF794" s="32">
        <f>INDEX('UEC Data'!$I$2:$W$236,MATCH(LEFT($AC$1,2)&amp;$H794&amp;$I794,'UEC Data'!$B$2:$B$236,0),MATCH(AC743,'UEC Data'!$I$1:$V$1,0))</f>
        <v>1.7040048912631203</v>
      </c>
      <c r="AG794" s="33">
        <f t="shared" si="70"/>
        <v>0.17040048912631203</v>
      </c>
      <c r="AH794" s="34">
        <f>AG794*AE744</f>
        <v>0.65566057170620318</v>
      </c>
      <c r="AI794" s="21"/>
    </row>
    <row r="795" spans="1:35" outlineLevel="1" x14ac:dyDescent="0.25">
      <c r="A795" s="30" t="s">
        <v>45</v>
      </c>
      <c r="B795" t="s">
        <v>185</v>
      </c>
      <c r="C795" s="31">
        <f>INDEX('Saturation Data'!$I$2:$W$236,MATCH(LEFT($A$1,2)&amp;$H795&amp;$I795,'Saturation Data'!$B$2:$B$236,0),MATCH(A743,'Saturation Data'!$I$1:$V$1,0))</f>
        <v>0</v>
      </c>
      <c r="D795" s="32">
        <f>INDEX('UEC Data'!$I$2:$W$236,MATCH(LEFT($A$1,2)&amp;$H795&amp;$I795,'UEC Data'!$B$2:$B$236,0),MATCH(A743,'UEC Data'!$I$1:$V$1,0))</f>
        <v>0.18024003300256342</v>
      </c>
      <c r="E795" s="33">
        <f t="shared" si="66"/>
        <v>0</v>
      </c>
      <c r="F795" s="34">
        <f>E795*C744</f>
        <v>0</v>
      </c>
      <c r="G795" s="21"/>
      <c r="H795" s="30" t="s">
        <v>45</v>
      </c>
      <c r="I795" t="s">
        <v>185</v>
      </c>
      <c r="J795" s="31">
        <f>INDEX('Saturation Data'!$I$2:$W$236,MATCH(LEFT($H$1,2)&amp;$H795&amp;$I795,'Saturation Data'!$B$2:$B$236,0),MATCH(H743,'Saturation Data'!$I$1:$V$1,0))</f>
        <v>0</v>
      </c>
      <c r="K795" s="32">
        <f>INDEX('UEC Data'!$I$2:$W$236,MATCH(LEFT($H$1,2)&amp;$H795&amp;$I795,'UEC Data'!$B$2:$B$236,0),MATCH(H743,'UEC Data'!$I$1:$V$1,0))</f>
        <v>2.8433665408741888E-2</v>
      </c>
      <c r="L795" s="33">
        <f t="shared" si="67"/>
        <v>0</v>
      </c>
      <c r="M795" s="34">
        <f>L795*J744</f>
        <v>0</v>
      </c>
      <c r="N795" s="21"/>
      <c r="O795" s="30" t="s">
        <v>45</v>
      </c>
      <c r="P795" t="s">
        <v>185</v>
      </c>
      <c r="Q795" s="31">
        <f>INDEX('Saturation Data'!$I$2:$W$236,MATCH(LEFT($O$1,2)&amp;$H795&amp;$I795,'Saturation Data'!$B$2:$B$236,0),MATCH(O743,'Saturation Data'!$I$1:$V$1,0))</f>
        <v>0</v>
      </c>
      <c r="R795" s="32">
        <f>INDEX('UEC Data'!$I$2:$W$236,MATCH(LEFT($O$1,2)&amp;$H795&amp;$I795,'UEC Data'!$B$2:$B$236,0),MATCH(O743,'UEC Data'!$I$1:$V$1,0))</f>
        <v>3.4671817030858761E-2</v>
      </c>
      <c r="S795" s="33">
        <f t="shared" si="68"/>
        <v>0</v>
      </c>
      <c r="T795" s="34">
        <f>S795*Q744</f>
        <v>0</v>
      </c>
      <c r="U795" s="21"/>
      <c r="V795" s="30" t="s">
        <v>45</v>
      </c>
      <c r="W795" t="s">
        <v>185</v>
      </c>
      <c r="X795" s="31">
        <f>INDEX('Saturation Data'!$I$2:$W$236,MATCH(LEFT($V$1,2)&amp;$H795&amp;$I795,'Saturation Data'!$B$2:$B$236,0),MATCH(V743,'Saturation Data'!$I$1:$V$1,0))</f>
        <v>0</v>
      </c>
      <c r="Y795" s="32">
        <f>INDEX('UEC Data'!$I$2:$W$236,MATCH(LEFT($V$1,2)&amp;$H795&amp;$I795,'UEC Data'!$B$2:$B$236,0),MATCH(V743,'UEC Data'!$I$1:$V$1,0))</f>
        <v>4.155568718959992E-2</v>
      </c>
      <c r="Z795" s="33">
        <f t="shared" si="69"/>
        <v>0</v>
      </c>
      <c r="AA795" s="34">
        <f>Z795*X744</f>
        <v>0</v>
      </c>
      <c r="AB795" s="21"/>
      <c r="AC795" s="30" t="s">
        <v>45</v>
      </c>
      <c r="AD795" t="s">
        <v>185</v>
      </c>
      <c r="AE795" s="31">
        <f>INDEX('Saturation Data'!$I$2:$W$236,MATCH(LEFT($AC$1,2)&amp;$H795&amp;$I795,'Saturation Data'!$B$2:$B$236,0),MATCH(AC743,'Saturation Data'!$I$1:$V$1,0))</f>
        <v>0</v>
      </c>
      <c r="AF795" s="32">
        <f>INDEX('UEC Data'!$I$2:$W$236,MATCH(LEFT($AC$1,2)&amp;$H795&amp;$I795,'UEC Data'!$B$2:$B$236,0),MATCH(AC743,'UEC Data'!$I$1:$V$1,0))</f>
        <v>1.8694249895910064E-2</v>
      </c>
      <c r="AG795" s="33">
        <f t="shared" si="70"/>
        <v>0</v>
      </c>
      <c r="AH795" s="34">
        <f>AG795*AE744</f>
        <v>0</v>
      </c>
      <c r="AI795" s="21"/>
    </row>
    <row r="796" spans="1:35" outlineLevel="1" x14ac:dyDescent="0.25">
      <c r="A796" s="30" t="s">
        <v>45</v>
      </c>
      <c r="B796" s="30" t="s">
        <v>51</v>
      </c>
      <c r="C796" s="31">
        <f>INDEX('Saturation Data'!$I$2:$W$236,MATCH(LEFT($A$1,2)&amp;$H796&amp;$I796,'Saturation Data'!$B$2:$B$236,0),MATCH(A743,'Saturation Data'!$I$1:$V$1,0))</f>
        <v>1</v>
      </c>
      <c r="D796" s="32">
        <f>INDEX('UEC Data'!$I$2:$W$236,MATCH(LEFT($A$1,2)&amp;$H796&amp;$I796,'UEC Data'!$B$2:$B$236,0),MATCH(A743,'UEC Data'!$I$1:$V$1,0))</f>
        <v>1.688332583033632</v>
      </c>
      <c r="E796" s="33">
        <f t="shared" si="66"/>
        <v>1.688332583033632</v>
      </c>
      <c r="F796" s="34">
        <f>E796*C744</f>
        <v>144.01830165257189</v>
      </c>
      <c r="G796" s="21"/>
      <c r="H796" s="30" t="s">
        <v>45</v>
      </c>
      <c r="I796" s="30" t="s">
        <v>51</v>
      </c>
      <c r="J796" s="31">
        <f>INDEX('Saturation Data'!$I$2:$W$236,MATCH(LEFT($H$1,2)&amp;$H796&amp;$I796,'Saturation Data'!$B$2:$B$236,0),MATCH(H743,'Saturation Data'!$I$1:$V$1,0))</f>
        <v>1</v>
      </c>
      <c r="K796" s="32">
        <f>INDEX('UEC Data'!$I$2:$W$236,MATCH(LEFT($H$1,2)&amp;$H796&amp;$I796,'UEC Data'!$B$2:$B$236,0),MATCH(H743,'UEC Data'!$I$1:$V$1,0))</f>
        <v>1.7046123971696123</v>
      </c>
      <c r="L796" s="33">
        <f t="shared" si="67"/>
        <v>1.7046123971696123</v>
      </c>
      <c r="M796" s="34">
        <f>L796*J744</f>
        <v>19.365152535620577</v>
      </c>
      <c r="N796" s="21"/>
      <c r="O796" s="30" t="s">
        <v>45</v>
      </c>
      <c r="P796" s="30" t="s">
        <v>51</v>
      </c>
      <c r="Q796" s="31">
        <f>INDEX('Saturation Data'!$I$2:$W$236,MATCH(LEFT($O$1,2)&amp;$H796&amp;$I796,'Saturation Data'!$B$2:$B$236,0),MATCH(O743,'Saturation Data'!$I$1:$V$1,0))</f>
        <v>1</v>
      </c>
      <c r="R796" s="32">
        <f>INDEX('UEC Data'!$I$2:$W$236,MATCH(LEFT($O$1,2)&amp;$H796&amp;$I796,'UEC Data'!$B$2:$B$236,0),MATCH(O743,'UEC Data'!$I$1:$V$1,0))</f>
        <v>1.688332583033632</v>
      </c>
      <c r="S796" s="33">
        <f t="shared" si="68"/>
        <v>1.688332583033632</v>
      </c>
      <c r="T796" s="34">
        <f>S796*Q744</f>
        <v>19.448142327750144</v>
      </c>
      <c r="U796" s="21"/>
      <c r="V796" s="30" t="s">
        <v>45</v>
      </c>
      <c r="W796" s="30" t="s">
        <v>51</v>
      </c>
      <c r="X796" s="31">
        <f>INDEX('Saturation Data'!$I$2:$W$236,MATCH(LEFT($V$1,2)&amp;$H796&amp;$I796,'Saturation Data'!$B$2:$B$236,0),MATCH(V743,'Saturation Data'!$I$1:$V$1,0))</f>
        <v>1</v>
      </c>
      <c r="Y796" s="32">
        <f>INDEX('UEC Data'!$I$2:$W$236,MATCH(LEFT($V$1,2)&amp;$H796&amp;$I796,'UEC Data'!$B$2:$B$236,0),MATCH(V743,'UEC Data'!$I$1:$V$1,0))</f>
        <v>1.3741937071553676</v>
      </c>
      <c r="Z796" s="33">
        <f t="shared" si="69"/>
        <v>1.3741937071553676</v>
      </c>
      <c r="AA796" s="34">
        <f>Z796*X744</f>
        <v>7.0760717847873025</v>
      </c>
      <c r="AB796" s="21"/>
      <c r="AC796" s="30" t="s">
        <v>45</v>
      </c>
      <c r="AD796" s="30" t="s">
        <v>51</v>
      </c>
      <c r="AE796" s="31">
        <f>INDEX('Saturation Data'!$I$2:$W$236,MATCH(LEFT($AC$1,2)&amp;$H796&amp;$I796,'Saturation Data'!$B$2:$B$236,0),MATCH(AC743,'Saturation Data'!$I$1:$V$1,0))</f>
        <v>1</v>
      </c>
      <c r="AF796" s="32">
        <f>INDEX('UEC Data'!$I$2:$W$236,MATCH(LEFT($AC$1,2)&amp;$H796&amp;$I796,'UEC Data'!$B$2:$B$236,0),MATCH(AC743,'UEC Data'!$I$1:$V$1,0))</f>
        <v>1.7046123971696123</v>
      </c>
      <c r="AG796" s="33">
        <f t="shared" si="70"/>
        <v>1.7046123971696123</v>
      </c>
      <c r="AH796" s="34">
        <f>AG796*AE744</f>
        <v>6.558943255363757</v>
      </c>
      <c r="AI796" s="21"/>
    </row>
    <row r="797" spans="1:35" ht="14.4" outlineLevel="1" thickBot="1" x14ac:dyDescent="0.3">
      <c r="A797" s="30" t="s">
        <v>187</v>
      </c>
      <c r="B797" t="s">
        <v>186</v>
      </c>
      <c r="C797" s="31">
        <f>INDEX('Saturation Data'!$I$2:$W$236,MATCH(LEFT($A$1,2)&amp;$H797&amp;$I797,'Saturation Data'!$B$2:$B$236,0),MATCH(A743,'Saturation Data'!$I$1:$V$1,0))</f>
        <v>1.2539386534627998E-2</v>
      </c>
      <c r="D797" s="32">
        <f>INDEX('UEC Data'!$I$2:$W$236,MATCH(LEFT($A$1,2)&amp;$H797&amp;$I797,'UEC Data'!$B$2:$B$236,0),MATCH(A743,'UEC Data'!$I$1:$V$1,0))</f>
        <v>-12.211104732791547</v>
      </c>
      <c r="E797" s="33">
        <f t="shared" si="66"/>
        <v>-0.15311976225929855</v>
      </c>
      <c r="F797" s="34">
        <f>E797*C744</f>
        <v>-13.061436077011653</v>
      </c>
      <c r="G797" s="21"/>
      <c r="H797" s="30" t="s">
        <v>187</v>
      </c>
      <c r="I797" t="s">
        <v>186</v>
      </c>
      <c r="J797" s="31">
        <f>INDEX('Saturation Data'!$I$2:$W$236,MATCH(LEFT($H$1,2)&amp;$H797&amp;$I797,'Saturation Data'!$B$2:$B$236,0),MATCH(H743,'Saturation Data'!$I$1:$V$1,0))</f>
        <v>8.6036924179960575E-3</v>
      </c>
      <c r="K797" s="32">
        <f>INDEX('UEC Data'!$I$2:$W$236,MATCH(LEFT($H$1,2)&amp;$H797&amp;$I797,'UEC Data'!$B$2:$B$236,0),MATCH(H743,'UEC Data'!$I$1:$V$1,0))</f>
        <v>-8.2147010466253594</v>
      </c>
      <c r="L797" s="33">
        <f t="shared" si="67"/>
        <v>-7.0676761110954889E-2</v>
      </c>
      <c r="M797" s="34">
        <f>L797*J744</f>
        <v>-0.80291933926435766</v>
      </c>
      <c r="N797" s="21"/>
      <c r="O797" s="30" t="s">
        <v>187</v>
      </c>
      <c r="P797" t="s">
        <v>186</v>
      </c>
      <c r="Q797" s="31">
        <f>INDEX('Saturation Data'!$I$2:$W$236,MATCH(LEFT($O$1,2)&amp;$H797&amp;$I797,'Saturation Data'!$B$2:$B$236,0),MATCH(O743,'Saturation Data'!$I$1:$V$1,0))</f>
        <v>2.3870417732310316E-3</v>
      </c>
      <c r="R797" s="32">
        <f>INDEX('UEC Data'!$I$2:$W$236,MATCH(LEFT($O$1,2)&amp;$H797&amp;$I797,'UEC Data'!$B$2:$B$236,0),MATCH(O743,'UEC Data'!$I$1:$V$1,0))</f>
        <v>-5.2893042715306349</v>
      </c>
      <c r="S797" s="33">
        <f t="shared" si="68"/>
        <v>-1.2625790247472957E-2</v>
      </c>
      <c r="T797" s="34">
        <f>S797*Q744</f>
        <v>-0.14543826743660163</v>
      </c>
      <c r="U797" s="21"/>
      <c r="V797" s="30" t="s">
        <v>187</v>
      </c>
      <c r="W797" t="s">
        <v>186</v>
      </c>
      <c r="X797" s="31">
        <f>INDEX('Saturation Data'!$I$2:$W$236,MATCH(LEFT($V$1,2)&amp;$H797&amp;$I797,'Saturation Data'!$B$2:$B$236,0),MATCH(V743,'Saturation Data'!$I$1:$V$1,0))</f>
        <v>4.7179702243656954E-3</v>
      </c>
      <c r="Y797" s="32">
        <f>INDEX('UEC Data'!$I$2:$W$236,MATCH(LEFT($V$1,2)&amp;$H797&amp;$I797,'UEC Data'!$B$2:$B$236,0),MATCH(V743,'UEC Data'!$I$1:$V$1,0))</f>
        <v>-6.5157281487784182</v>
      </c>
      <c r="Z797" s="33">
        <f t="shared" si="69"/>
        <v>-3.074101139599799E-2</v>
      </c>
      <c r="AA797" s="34">
        <f>Z797*X744</f>
        <v>-0.15829326116281847</v>
      </c>
      <c r="AB797" s="21"/>
      <c r="AC797" s="30" t="s">
        <v>187</v>
      </c>
      <c r="AD797" t="s">
        <v>186</v>
      </c>
      <c r="AE797" s="31">
        <f>INDEX('Saturation Data'!$I$2:$W$236,MATCH(LEFT($AC$1,2)&amp;$H797&amp;$I797,'Saturation Data'!$B$2:$B$236,0),MATCH(AC743,'Saturation Data'!$I$1:$V$1,0))</f>
        <v>7.457717405779731E-3</v>
      </c>
      <c r="AF797" s="32">
        <f>INDEX('UEC Data'!$I$2:$W$236,MATCH(LEFT($AC$1,2)&amp;$H797&amp;$I797,'UEC Data'!$B$2:$B$236,0),MATCH(AC743,'UEC Data'!$I$1:$V$1,0))</f>
        <v>-57.904678277214551</v>
      </c>
      <c r="AG797" s="33">
        <f t="shared" si="70"/>
        <v>-0.43183672706405846</v>
      </c>
      <c r="AH797" s="34">
        <f>AG797*AE744</f>
        <v>-1.6616050622992959</v>
      </c>
      <c r="AI797" s="21"/>
    </row>
    <row r="798" spans="1:35" ht="15" outlineLevel="1" thickTop="1" thickBot="1" x14ac:dyDescent="0.3">
      <c r="A798" s="36" t="s">
        <v>52</v>
      </c>
      <c r="B798" s="36"/>
      <c r="C798" s="36"/>
      <c r="D798" s="40"/>
      <c r="E798" s="40">
        <f>SUM(E751:E797)</f>
        <v>9.9985393160227325</v>
      </c>
      <c r="F798" s="40">
        <f>SUM(F751:F797)</f>
        <v>852.8963225436828</v>
      </c>
      <c r="G798" s="21"/>
      <c r="H798" s="36" t="s">
        <v>52</v>
      </c>
      <c r="I798" s="36"/>
      <c r="J798" s="36"/>
      <c r="K798" s="40"/>
      <c r="L798" s="40">
        <f>SUM(L751:L797)</f>
        <v>8.8891633108266923</v>
      </c>
      <c r="M798" s="40">
        <f>SUM(M751:M797)</f>
        <v>100.98483603312232</v>
      </c>
      <c r="N798" s="21"/>
      <c r="O798" s="36" t="s">
        <v>52</v>
      </c>
      <c r="P798" s="36"/>
      <c r="Q798" s="36"/>
      <c r="R798" s="40"/>
      <c r="S798" s="40">
        <f>SUM(S751:S797)</f>
        <v>9.9040933923523937</v>
      </c>
      <c r="T798" s="40">
        <f>SUM(T751:T797)</f>
        <v>114.08665558992068</v>
      </c>
      <c r="U798" s="21"/>
      <c r="V798" s="36" t="s">
        <v>52</v>
      </c>
      <c r="W798" s="36"/>
      <c r="X798" s="36"/>
      <c r="Y798" s="40"/>
      <c r="Z798" s="40">
        <f>SUM(Z751:Z797)</f>
        <v>9.8675747695517515</v>
      </c>
      <c r="AA798" s="40">
        <f>SUM(AA751:AA797)</f>
        <v>50.810644123557964</v>
      </c>
      <c r="AB798" s="21"/>
      <c r="AC798" s="36" t="s">
        <v>52</v>
      </c>
      <c r="AD798" s="36"/>
      <c r="AE798" s="36"/>
      <c r="AF798" s="40"/>
      <c r="AG798" s="40">
        <f>SUM(AG751:AG797)</f>
        <v>8.6709183081393029</v>
      </c>
      <c r="AH798" s="40">
        <f>SUM(AH751:AH797)</f>
        <v>33.3636322541197</v>
      </c>
      <c r="AI798" s="21"/>
    </row>
    <row r="799" spans="1:35" ht="14.4" thickTop="1" x14ac:dyDescent="0.25"/>
  </sheetData>
  <mergeCells count="355">
    <mergeCell ref="H749:H750"/>
    <mergeCell ref="I749:I750"/>
    <mergeCell ref="J749:J750"/>
    <mergeCell ref="H692:H693"/>
    <mergeCell ref="I692:I693"/>
    <mergeCell ref="J692:J693"/>
    <mergeCell ref="H743:M743"/>
    <mergeCell ref="H748:M748"/>
    <mergeCell ref="H635:H636"/>
    <mergeCell ref="I635:I636"/>
    <mergeCell ref="J635:J636"/>
    <mergeCell ref="H686:M686"/>
    <mergeCell ref="H691:M691"/>
    <mergeCell ref="H578:H579"/>
    <mergeCell ref="I578:I579"/>
    <mergeCell ref="J578:J579"/>
    <mergeCell ref="H629:M629"/>
    <mergeCell ref="H634:M634"/>
    <mergeCell ref="H521:H522"/>
    <mergeCell ref="I521:I522"/>
    <mergeCell ref="J521:J522"/>
    <mergeCell ref="H572:M572"/>
    <mergeCell ref="H577:M577"/>
    <mergeCell ref="H464:H465"/>
    <mergeCell ref="I464:I465"/>
    <mergeCell ref="J464:J465"/>
    <mergeCell ref="H515:M515"/>
    <mergeCell ref="H520:M520"/>
    <mergeCell ref="H407:H408"/>
    <mergeCell ref="I407:I408"/>
    <mergeCell ref="J407:J408"/>
    <mergeCell ref="H458:M458"/>
    <mergeCell ref="H463:M463"/>
    <mergeCell ref="H350:H351"/>
    <mergeCell ref="I350:I351"/>
    <mergeCell ref="J350:J351"/>
    <mergeCell ref="H401:M401"/>
    <mergeCell ref="H406:M406"/>
    <mergeCell ref="H293:H294"/>
    <mergeCell ref="I293:I294"/>
    <mergeCell ref="J293:J294"/>
    <mergeCell ref="H344:M344"/>
    <mergeCell ref="H349:M349"/>
    <mergeCell ref="H236:H237"/>
    <mergeCell ref="I236:I237"/>
    <mergeCell ref="J236:J237"/>
    <mergeCell ref="H287:M287"/>
    <mergeCell ref="H292:M292"/>
    <mergeCell ref="H179:H180"/>
    <mergeCell ref="I179:I180"/>
    <mergeCell ref="J179:J180"/>
    <mergeCell ref="H230:M230"/>
    <mergeCell ref="H235:M235"/>
    <mergeCell ref="H122:H123"/>
    <mergeCell ref="I122:I123"/>
    <mergeCell ref="J122:J123"/>
    <mergeCell ref="H173:M173"/>
    <mergeCell ref="H178:M178"/>
    <mergeCell ref="O749:O750"/>
    <mergeCell ref="P749:P750"/>
    <mergeCell ref="Q749:Q750"/>
    <mergeCell ref="H1:M1"/>
    <mergeCell ref="H2:M2"/>
    <mergeCell ref="H7:M7"/>
    <mergeCell ref="H8:H9"/>
    <mergeCell ref="I8:I9"/>
    <mergeCell ref="J8:J9"/>
    <mergeCell ref="H59:M59"/>
    <mergeCell ref="H64:M64"/>
    <mergeCell ref="H65:H66"/>
    <mergeCell ref="I65:I66"/>
    <mergeCell ref="J65:J66"/>
    <mergeCell ref="H116:M116"/>
    <mergeCell ref="H121:M121"/>
    <mergeCell ref="O692:O693"/>
    <mergeCell ref="P692:P693"/>
    <mergeCell ref="Q692:Q693"/>
    <mergeCell ref="O743:T743"/>
    <mergeCell ref="O748:T748"/>
    <mergeCell ref="O635:O636"/>
    <mergeCell ref="P635:P636"/>
    <mergeCell ref="Q635:Q636"/>
    <mergeCell ref="O686:T686"/>
    <mergeCell ref="O691:T691"/>
    <mergeCell ref="O578:O579"/>
    <mergeCell ref="P578:P579"/>
    <mergeCell ref="Q578:Q579"/>
    <mergeCell ref="O629:T629"/>
    <mergeCell ref="O634:T634"/>
    <mergeCell ref="O521:O522"/>
    <mergeCell ref="P521:P522"/>
    <mergeCell ref="Q521:Q522"/>
    <mergeCell ref="O572:T572"/>
    <mergeCell ref="O577:T577"/>
    <mergeCell ref="O464:O465"/>
    <mergeCell ref="P464:P465"/>
    <mergeCell ref="Q464:Q465"/>
    <mergeCell ref="O515:T515"/>
    <mergeCell ref="O520:T520"/>
    <mergeCell ref="O407:O408"/>
    <mergeCell ref="P407:P408"/>
    <mergeCell ref="Q407:Q408"/>
    <mergeCell ref="O458:T458"/>
    <mergeCell ref="O463:T463"/>
    <mergeCell ref="O350:O351"/>
    <mergeCell ref="P350:P351"/>
    <mergeCell ref="Q350:Q351"/>
    <mergeCell ref="O401:T401"/>
    <mergeCell ref="O406:T406"/>
    <mergeCell ref="O293:O294"/>
    <mergeCell ref="P293:P294"/>
    <mergeCell ref="Q293:Q294"/>
    <mergeCell ref="O344:T344"/>
    <mergeCell ref="O349:T349"/>
    <mergeCell ref="O236:O237"/>
    <mergeCell ref="P236:P237"/>
    <mergeCell ref="Q236:Q237"/>
    <mergeCell ref="O287:T287"/>
    <mergeCell ref="O292:T292"/>
    <mergeCell ref="Q8:Q9"/>
    <mergeCell ref="O59:T59"/>
    <mergeCell ref="O64:T64"/>
    <mergeCell ref="O179:O180"/>
    <mergeCell ref="P179:P180"/>
    <mergeCell ref="Q179:Q180"/>
    <mergeCell ref="O230:T230"/>
    <mergeCell ref="O235:T235"/>
    <mergeCell ref="O122:O123"/>
    <mergeCell ref="P122:P123"/>
    <mergeCell ref="Q122:Q123"/>
    <mergeCell ref="O173:T173"/>
    <mergeCell ref="O178:T178"/>
    <mergeCell ref="A230:F230"/>
    <mergeCell ref="A235:F235"/>
    <mergeCell ref="A2:F2"/>
    <mergeCell ref="A1:F1"/>
    <mergeCell ref="O1:T1"/>
    <mergeCell ref="O2:T2"/>
    <mergeCell ref="O7:T7"/>
    <mergeCell ref="A116:F116"/>
    <mergeCell ref="A7:F7"/>
    <mergeCell ref="A8:A9"/>
    <mergeCell ref="B8:B9"/>
    <mergeCell ref="C8:C9"/>
    <mergeCell ref="A59:F59"/>
    <mergeCell ref="A64:F64"/>
    <mergeCell ref="A65:A66"/>
    <mergeCell ref="B65:B66"/>
    <mergeCell ref="C65:C66"/>
    <mergeCell ref="O65:O66"/>
    <mergeCell ref="P65:P66"/>
    <mergeCell ref="Q65:Q66"/>
    <mergeCell ref="O116:T116"/>
    <mergeCell ref="O121:T121"/>
    <mergeCell ref="O8:O9"/>
    <mergeCell ref="P8:P9"/>
    <mergeCell ref="A121:F121"/>
    <mergeCell ref="A122:A123"/>
    <mergeCell ref="B122:B123"/>
    <mergeCell ref="C122:C123"/>
    <mergeCell ref="A173:F173"/>
    <mergeCell ref="A178:F178"/>
    <mergeCell ref="A179:A180"/>
    <mergeCell ref="B179:B180"/>
    <mergeCell ref="C179:C180"/>
    <mergeCell ref="C293:C294"/>
    <mergeCell ref="A344:F344"/>
    <mergeCell ref="A349:F349"/>
    <mergeCell ref="A350:A351"/>
    <mergeCell ref="B350:B351"/>
    <mergeCell ref="C350:C351"/>
    <mergeCell ref="A401:F401"/>
    <mergeCell ref="A236:A237"/>
    <mergeCell ref="B236:B237"/>
    <mergeCell ref="C236:C237"/>
    <mergeCell ref="V8:V9"/>
    <mergeCell ref="W8:W9"/>
    <mergeCell ref="V65:V66"/>
    <mergeCell ref="W65:W66"/>
    <mergeCell ref="V122:V123"/>
    <mergeCell ref="W122:W123"/>
    <mergeCell ref="A692:A693"/>
    <mergeCell ref="B692:B693"/>
    <mergeCell ref="C692:C693"/>
    <mergeCell ref="A577:F577"/>
    <mergeCell ref="A578:A579"/>
    <mergeCell ref="B578:B579"/>
    <mergeCell ref="C578:C579"/>
    <mergeCell ref="A629:F629"/>
    <mergeCell ref="A634:F634"/>
    <mergeCell ref="A635:A636"/>
    <mergeCell ref="B635:B636"/>
    <mergeCell ref="C635:C636"/>
    <mergeCell ref="A686:F686"/>
    <mergeCell ref="A691:F691"/>
    <mergeCell ref="A572:F572"/>
    <mergeCell ref="A407:A408"/>
    <mergeCell ref="B407:B408"/>
    <mergeCell ref="C407:C408"/>
    <mergeCell ref="V179:V180"/>
    <mergeCell ref="W179:W180"/>
    <mergeCell ref="V236:V237"/>
    <mergeCell ref="W236:W237"/>
    <mergeCell ref="A743:F743"/>
    <mergeCell ref="A748:F748"/>
    <mergeCell ref="A749:A750"/>
    <mergeCell ref="B749:B750"/>
    <mergeCell ref="C749:C750"/>
    <mergeCell ref="A458:F458"/>
    <mergeCell ref="A463:F463"/>
    <mergeCell ref="A464:A465"/>
    <mergeCell ref="B464:B465"/>
    <mergeCell ref="C464:C465"/>
    <mergeCell ref="A515:F515"/>
    <mergeCell ref="A520:F520"/>
    <mergeCell ref="A521:A522"/>
    <mergeCell ref="B521:B522"/>
    <mergeCell ref="C521:C522"/>
    <mergeCell ref="A406:F406"/>
    <mergeCell ref="A287:F287"/>
    <mergeCell ref="A292:F292"/>
    <mergeCell ref="A293:A294"/>
    <mergeCell ref="B293:B294"/>
    <mergeCell ref="V406:AA406"/>
    <mergeCell ref="X407:X408"/>
    <mergeCell ref="V458:AA458"/>
    <mergeCell ref="V463:AA463"/>
    <mergeCell ref="X464:X465"/>
    <mergeCell ref="V293:V294"/>
    <mergeCell ref="W293:W294"/>
    <mergeCell ref="V350:V351"/>
    <mergeCell ref="W350:W351"/>
    <mergeCell ref="V344:AA344"/>
    <mergeCell ref="V349:AA349"/>
    <mergeCell ref="X350:X351"/>
    <mergeCell ref="V401:AA401"/>
    <mergeCell ref="V515:AA515"/>
    <mergeCell ref="V520:AA520"/>
    <mergeCell ref="X521:X522"/>
    <mergeCell ref="V572:AA572"/>
    <mergeCell ref="V577:AA577"/>
    <mergeCell ref="X578:X579"/>
    <mergeCell ref="V407:V408"/>
    <mergeCell ref="W407:W408"/>
    <mergeCell ref="V464:V465"/>
    <mergeCell ref="W464:W465"/>
    <mergeCell ref="W692:W693"/>
    <mergeCell ref="V629:AA629"/>
    <mergeCell ref="V634:AA634"/>
    <mergeCell ref="X635:X636"/>
    <mergeCell ref="V686:AA686"/>
    <mergeCell ref="V691:AA691"/>
    <mergeCell ref="X692:X693"/>
    <mergeCell ref="V521:V522"/>
    <mergeCell ref="W521:W522"/>
    <mergeCell ref="V578:V579"/>
    <mergeCell ref="W578:W579"/>
    <mergeCell ref="V749:V750"/>
    <mergeCell ref="W749:W750"/>
    <mergeCell ref="V1:AA1"/>
    <mergeCell ref="V2:AA2"/>
    <mergeCell ref="V7:AA7"/>
    <mergeCell ref="X8:X9"/>
    <mergeCell ref="V59:AA59"/>
    <mergeCell ref="V64:AA64"/>
    <mergeCell ref="X65:X66"/>
    <mergeCell ref="V116:AA116"/>
    <mergeCell ref="V121:AA121"/>
    <mergeCell ref="X122:X123"/>
    <mergeCell ref="V173:AA173"/>
    <mergeCell ref="V178:AA178"/>
    <mergeCell ref="X179:X180"/>
    <mergeCell ref="V230:AA230"/>
    <mergeCell ref="V235:AA235"/>
    <mergeCell ref="X236:X237"/>
    <mergeCell ref="V287:AA287"/>
    <mergeCell ref="V292:AA292"/>
    <mergeCell ref="X293:X294"/>
    <mergeCell ref="V635:V636"/>
    <mergeCell ref="W635:W636"/>
    <mergeCell ref="V692:V693"/>
    <mergeCell ref="V743:AA743"/>
    <mergeCell ref="V748:AA748"/>
    <mergeCell ref="X749:X750"/>
    <mergeCell ref="AC1:AH1"/>
    <mergeCell ref="AC2:AH2"/>
    <mergeCell ref="AC7:AH7"/>
    <mergeCell ref="AC8:AC9"/>
    <mergeCell ref="AD8:AD9"/>
    <mergeCell ref="AE8:AE9"/>
    <mergeCell ref="AC59:AH59"/>
    <mergeCell ref="AC64:AH64"/>
    <mergeCell ref="AC65:AC66"/>
    <mergeCell ref="AD65:AD66"/>
    <mergeCell ref="AE65:AE66"/>
    <mergeCell ref="AC116:AH116"/>
    <mergeCell ref="AC121:AH121"/>
    <mergeCell ref="AC122:AC123"/>
    <mergeCell ref="AD122:AD123"/>
    <mergeCell ref="AE122:AE123"/>
    <mergeCell ref="AC173:AH173"/>
    <mergeCell ref="AC178:AH178"/>
    <mergeCell ref="AC179:AC180"/>
    <mergeCell ref="AD179:AD180"/>
    <mergeCell ref="AE179:AE180"/>
    <mergeCell ref="AC230:AH230"/>
    <mergeCell ref="AC235:AH235"/>
    <mergeCell ref="AC236:AC237"/>
    <mergeCell ref="AD236:AD237"/>
    <mergeCell ref="AE236:AE237"/>
    <mergeCell ref="AC287:AH287"/>
    <mergeCell ref="AC292:AH292"/>
    <mergeCell ref="AC293:AC294"/>
    <mergeCell ref="AD293:AD294"/>
    <mergeCell ref="AE293:AE294"/>
    <mergeCell ref="AC344:AH344"/>
    <mergeCell ref="AC349:AH349"/>
    <mergeCell ref="AC350:AC351"/>
    <mergeCell ref="AD350:AD351"/>
    <mergeCell ref="AE350:AE351"/>
    <mergeCell ref="AC401:AH401"/>
    <mergeCell ref="AC406:AH406"/>
    <mergeCell ref="AC407:AC408"/>
    <mergeCell ref="AD407:AD408"/>
    <mergeCell ref="AE407:AE408"/>
    <mergeCell ref="AC458:AH458"/>
    <mergeCell ref="AC463:AH463"/>
    <mergeCell ref="AC464:AC465"/>
    <mergeCell ref="AD464:AD465"/>
    <mergeCell ref="AE464:AE465"/>
    <mergeCell ref="AC515:AH515"/>
    <mergeCell ref="AC520:AH520"/>
    <mergeCell ref="AC521:AC522"/>
    <mergeCell ref="AD521:AD522"/>
    <mergeCell ref="AE521:AE522"/>
    <mergeCell ref="AC572:AH572"/>
    <mergeCell ref="AC577:AH577"/>
    <mergeCell ref="AC578:AC579"/>
    <mergeCell ref="AD578:AD579"/>
    <mergeCell ref="AE578:AE579"/>
    <mergeCell ref="AC629:AH629"/>
    <mergeCell ref="AC634:AH634"/>
    <mergeCell ref="AC635:AC636"/>
    <mergeCell ref="AD635:AD636"/>
    <mergeCell ref="AE635:AE636"/>
    <mergeCell ref="AC686:AH686"/>
    <mergeCell ref="AC691:AH691"/>
    <mergeCell ref="AC692:AC693"/>
    <mergeCell ref="AD692:AD693"/>
    <mergeCell ref="AE692:AE693"/>
    <mergeCell ref="AC743:AH743"/>
    <mergeCell ref="AC748:AH748"/>
    <mergeCell ref="AC749:AC750"/>
    <mergeCell ref="AD749:AD750"/>
    <mergeCell ref="AE749:AE75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3747E-DC4F-4CDC-94CC-50E6E5510F90}">
  <sheetPr codeName="Sheet3">
    <tabColor rgb="FFFFC000"/>
  </sheetPr>
  <dimension ref="A1:W27"/>
  <sheetViews>
    <sheetView zoomScale="55" zoomScaleNormal="55" workbookViewId="0">
      <selection activeCell="B1" sqref="B1"/>
    </sheetView>
  </sheetViews>
  <sheetFormatPr defaultRowHeight="13.8" x14ac:dyDescent="0.25"/>
  <cols>
    <col min="1" max="1" width="1.796875" customWidth="1"/>
    <col min="2" max="2" width="22.19921875" customWidth="1"/>
    <col min="3" max="3" width="14.5" customWidth="1"/>
    <col min="4" max="4" width="37.09765625" bestFit="1" customWidth="1"/>
    <col min="5" max="18" width="12.59765625" customWidth="1"/>
  </cols>
  <sheetData>
    <row r="1" spans="1:23" ht="17.399999999999999" x14ac:dyDescent="0.3">
      <c r="A1" s="8"/>
      <c r="B1" s="8" t="s">
        <v>194</v>
      </c>
      <c r="C1" s="9"/>
      <c r="D1" s="9"/>
      <c r="E1" s="10"/>
      <c r="F1" s="11"/>
      <c r="G1" s="9"/>
      <c r="H1" s="12"/>
      <c r="I1" s="12"/>
      <c r="J1" s="12"/>
      <c r="K1" s="12"/>
      <c r="L1" s="12"/>
      <c r="M1" s="12"/>
      <c r="N1" s="12"/>
      <c r="O1" s="12"/>
      <c r="P1" s="12"/>
      <c r="Q1" s="12"/>
      <c r="R1" s="12"/>
      <c r="S1" s="12"/>
      <c r="T1" s="12"/>
      <c r="U1" s="12"/>
      <c r="V1" s="12"/>
      <c r="W1" s="12"/>
    </row>
    <row r="2" spans="1:23" ht="13.5" customHeight="1" x14ac:dyDescent="0.25">
      <c r="B2" s="17" t="s">
        <v>141</v>
      </c>
      <c r="D2" s="16" t="s">
        <v>147</v>
      </c>
      <c r="E2" s="15"/>
      <c r="F2" s="15"/>
      <c r="G2" s="15"/>
    </row>
    <row r="3" spans="1:23" ht="29.1" customHeight="1" x14ac:dyDescent="0.25">
      <c r="D3" s="13"/>
      <c r="E3" s="59" t="s">
        <v>53</v>
      </c>
      <c r="F3" s="59" t="s">
        <v>54</v>
      </c>
      <c r="G3" s="59" t="s">
        <v>55</v>
      </c>
      <c r="H3" s="59" t="s">
        <v>56</v>
      </c>
      <c r="I3" s="59" t="s">
        <v>57</v>
      </c>
      <c r="J3" s="59" t="s">
        <v>58</v>
      </c>
      <c r="K3" s="59" t="s">
        <v>59</v>
      </c>
      <c r="L3" s="59" t="s">
        <v>60</v>
      </c>
      <c r="M3" s="59" t="s">
        <v>61</v>
      </c>
      <c r="N3" s="59" t="s">
        <v>62</v>
      </c>
      <c r="O3" s="59" t="s">
        <v>0</v>
      </c>
      <c r="P3" s="61" t="s">
        <v>64</v>
      </c>
      <c r="Q3" s="59" t="s">
        <v>65</v>
      </c>
      <c r="R3" s="60" t="s">
        <v>45</v>
      </c>
    </row>
    <row r="4" spans="1:23" ht="29.1" customHeight="1" x14ac:dyDescent="0.25">
      <c r="D4" s="13" t="s">
        <v>114</v>
      </c>
      <c r="E4" s="20">
        <f>SUMIFS('Intensity Data'!H:H,'Intensity Data'!$D:$D,'Com Building Intensity Comp.'!$D4,'Intensity Data'!$C:$C,State)</f>
        <v>16.552077249825345</v>
      </c>
      <c r="F4" s="20">
        <f>SUMIFS('Intensity Data'!I:I,'Intensity Data'!$D:$D,'Com Building Intensity Comp.'!$D4,'Intensity Data'!$C:$C,State)</f>
        <v>13.022938543991671</v>
      </c>
      <c r="G4" s="20">
        <f>SUMIFS('Intensity Data'!J:J,'Intensity Data'!$D:$D,'Com Building Intensity Comp.'!$D4,'Intensity Data'!$C:$C,State)</f>
        <v>20.04705408374674</v>
      </c>
      <c r="H4" s="20">
        <f>SUMIFS('Intensity Data'!K:K,'Intensity Data'!$D:$D,'Com Building Intensity Comp.'!$D4,'Intensity Data'!$C:$C,State)</f>
        <v>16.959783590368289</v>
      </c>
      <c r="I4" s="20">
        <f>SUMIFS('Intensity Data'!L:L,'Intensity Data'!$D:$D,'Com Building Intensity Comp.'!$D4,'Intensity Data'!$C:$C,State)</f>
        <v>46.222079590801371</v>
      </c>
      <c r="J4" s="20">
        <f>SUMIFS('Intensity Data'!M:M,'Intensity Data'!$D:$D,'Com Building Intensity Comp.'!$D4,'Intensity Data'!$C:$C,State)</f>
        <v>46.744547287362067</v>
      </c>
      <c r="K4" s="20">
        <f>SUMIFS('Intensity Data'!N:N,'Intensity Data'!$D:$D,'Com Building Intensity Comp.'!$D4,'Intensity Data'!$C:$C,State)</f>
        <v>23.439183486720424</v>
      </c>
      <c r="L4" s="20">
        <f>SUMIFS('Intensity Data'!O:O,'Intensity Data'!$D:$D,'Com Building Intensity Comp.'!$D4,'Intensity Data'!$C:$C,State)</f>
        <v>15.909627175563609</v>
      </c>
      <c r="M4" s="20">
        <f>SUMIFS('Intensity Data'!P:P,'Intensity Data'!$D:$D,'Com Building Intensity Comp.'!$D4,'Intensity Data'!$C:$C,State)</f>
        <v>11.329580494714863</v>
      </c>
      <c r="N4" s="20">
        <f>SUMIFS('Intensity Data'!Q:Q,'Intensity Data'!$D:$D,'Com Building Intensity Comp.'!$D4,'Intensity Data'!$C:$C,State)</f>
        <v>15.463562057512164</v>
      </c>
      <c r="O4" s="20">
        <f>SUMIFS('Intensity Data'!R:R,'Intensity Data'!$D:$D,'Com Building Intensity Comp.'!$D4,'Intensity Data'!$C:$C,State)</f>
        <v>6.4135048951838618</v>
      </c>
      <c r="P4" s="20">
        <f>SUMIFS('Intensity Data'!S:S,'Intensity Data'!$D:$D,'Com Building Intensity Comp.'!$D4,'Intensity Data'!$C:$C,State)</f>
        <v>22.58172080708572</v>
      </c>
      <c r="Q4" s="20">
        <f>IF($B$8="Yes",SUMIFS('Intensity Data'!T:T,'Intensity Data'!$D:$D,'Com Building Intensity Comp.'!$D4,'Intensity Data'!$C:$C,State),0)</f>
        <v>0</v>
      </c>
      <c r="R4" s="20">
        <f>SUMIFS('Intensity Data'!U:U,'Intensity Data'!$D:$D,'Com Building Intensity Comp.'!$D4,'Intensity Data'!$C:$C,State)</f>
        <v>12.909874072890915</v>
      </c>
    </row>
    <row r="5" spans="1:23" ht="29.1" customHeight="1" x14ac:dyDescent="0.25">
      <c r="D5" s="13" t="s">
        <v>191</v>
      </c>
      <c r="E5" s="20">
        <f>SUMIFS('Intensity Data'!H:H,'Intensity Data'!$D:$D,'Com Building Intensity Comp.'!$D5,'Intensity Data'!$C:$C,State)</f>
        <v>14.288390703624017</v>
      </c>
      <c r="F5" s="20">
        <f>SUMIFS('Intensity Data'!I:I,'Intensity Data'!$D:$D,'Com Building Intensity Comp.'!$D5,'Intensity Data'!$C:$C,State)</f>
        <v>11.988307840191665</v>
      </c>
      <c r="G5" s="20">
        <f>SUMIFS('Intensity Data'!J:J,'Intensity Data'!$D:$D,'Com Building Intensity Comp.'!$D5,'Intensity Data'!$C:$C,State)</f>
        <v>14.69643404997376</v>
      </c>
      <c r="H5" s="20">
        <f>SUMIFS('Intensity Data'!K:K,'Intensity Data'!$D:$D,'Com Building Intensity Comp.'!$D5,'Intensity Data'!$C:$C,State)</f>
        <v>13.10176385458835</v>
      </c>
      <c r="I5" s="20">
        <f>SUMIFS('Intensity Data'!L:L,'Intensity Data'!$D:$D,'Com Building Intensity Comp.'!$D5,'Intensity Data'!$C:$C,State)</f>
        <v>42.947994092199508</v>
      </c>
      <c r="J5" s="20">
        <f>SUMIFS('Intensity Data'!M:M,'Intensity Data'!$D:$D,'Com Building Intensity Comp.'!$D5,'Intensity Data'!$C:$C,State)</f>
        <v>41.461351535351398</v>
      </c>
      <c r="K5" s="20">
        <f>SUMIFS('Intensity Data'!N:N,'Intensity Data'!$D:$D,'Com Building Intensity Comp.'!$D5,'Intensity Data'!$C:$C,State)</f>
        <v>22.328036846301547</v>
      </c>
      <c r="L5" s="20">
        <f>SUMIFS('Intensity Data'!O:O,'Intensity Data'!$D:$D,'Com Building Intensity Comp.'!$D5,'Intensity Data'!$C:$C,State)</f>
        <v>12.107957858703482</v>
      </c>
      <c r="M5" s="20">
        <f>SUMIFS('Intensity Data'!P:P,'Intensity Data'!$D:$D,'Com Building Intensity Comp.'!$D5,'Intensity Data'!$C:$C,State)</f>
        <v>7.4606331381965481</v>
      </c>
      <c r="N5" s="20">
        <f>SUMIFS('Intensity Data'!Q:Q,'Intensity Data'!$D:$D,'Com Building Intensity Comp.'!$D5,'Intensity Data'!$C:$C,State)</f>
        <v>12.51826400065625</v>
      </c>
      <c r="O5" s="20">
        <f>SUMIFS('Intensity Data'!R:R,'Intensity Data'!$D:$D,'Com Building Intensity Comp.'!$D5,'Intensity Data'!$C:$C,State)</f>
        <v>5.0894157058015228</v>
      </c>
      <c r="P5" s="20">
        <f>SUMIFS('Intensity Data'!S:S,'Intensity Data'!$D:$D,'Com Building Intensity Comp.'!$D5,'Intensity Data'!$C:$C,State)</f>
        <v>22.88935889154553</v>
      </c>
      <c r="Q5" s="20">
        <f>IF($B$8="Yes",SUMIFS('Intensity Data'!T:T,'Intensity Data'!$D:$D,'Com Building Intensity Comp.'!$D5,'Intensity Data'!$C:$C,State),0)</f>
        <v>0</v>
      </c>
      <c r="R5" s="20">
        <f>SUMIFS('Intensity Data'!U:U,'Intensity Data'!$D:$D,'Com Building Intensity Comp.'!$D5,'Intensity Data'!$C:$C,State)</f>
        <v>9.9985393160227325</v>
      </c>
    </row>
    <row r="6" spans="1:23" ht="29.1" customHeight="1" x14ac:dyDescent="0.25"/>
    <row r="7" spans="1:23" ht="23.55" customHeight="1" x14ac:dyDescent="0.25">
      <c r="B7" s="18" t="s">
        <v>146</v>
      </c>
      <c r="D7" s="13" t="s">
        <v>192</v>
      </c>
      <c r="E7" s="58">
        <v>14.8</v>
      </c>
      <c r="F7" s="58">
        <v>14.5</v>
      </c>
      <c r="G7" s="58">
        <v>12.7</v>
      </c>
      <c r="H7" s="58">
        <v>12.3</v>
      </c>
      <c r="I7" s="58">
        <v>47.2</v>
      </c>
      <c r="J7" s="58">
        <v>49</v>
      </c>
      <c r="K7" s="58">
        <v>23.7</v>
      </c>
      <c r="L7" s="58">
        <v>17.899999999999999</v>
      </c>
      <c r="M7" s="58">
        <v>9.77</v>
      </c>
      <c r="N7" s="58">
        <v>14.3</v>
      </c>
      <c r="O7" s="58">
        <v>5.46</v>
      </c>
      <c r="P7" s="58" t="s">
        <v>154</v>
      </c>
      <c r="Q7" s="58" t="s">
        <v>154</v>
      </c>
      <c r="R7" s="58">
        <v>11.6</v>
      </c>
    </row>
    <row r="8" spans="1:23" ht="23.55" customHeight="1" x14ac:dyDescent="0.25">
      <c r="B8" s="19" t="s">
        <v>145</v>
      </c>
      <c r="D8" s="13" t="s">
        <v>195</v>
      </c>
      <c r="E8" s="58">
        <f>INDEX('[3]CBECS 2012 Mountain'!$D$7:$D$23,MATCH('[3]Control Total'!$B58,'[3]CBECS 2012 Mountain'!$C$7:$C$23,0))</f>
        <v>15.593975739974756</v>
      </c>
      <c r="F8" s="58">
        <f>INDEX('[3]CBECS 2012 Mountain'!$D$7:$D$23,MATCH('[3]Control Total'!$B59,'[3]CBECS 2012 Mountain'!$C$7:$C$23,0))</f>
        <v>10.980345306921784</v>
      </c>
      <c r="G8" s="58">
        <f>INDEX('[3]CBECS 2012 Mountain'!$D$7:$D$23,MATCH('[3]Control Total'!$B60,'[3]CBECS 2012 Mountain'!$C$7:$C$23,0))</f>
        <v>21.547039375955681</v>
      </c>
      <c r="H8" s="58">
        <f>INDEX('[3]CBECS 2012 Mountain'!$D$7:$D$23,MATCH('[3]Control Total'!$B61,'[3]CBECS 2012 Mountain'!$C$7:$C$23,0))</f>
        <v>16.369689422301999</v>
      </c>
      <c r="I8" s="58">
        <f>INDEX('[3]CBECS 2012 Mountain'!$D$7:$D$23,MATCH('[3]Control Total'!$B62,'[3]CBECS 2012 Mountain'!$C$7:$C$23,0))</f>
        <v>47.567114006923092</v>
      </c>
      <c r="J8" s="58">
        <f>INDEX('[3]CBECS 2012 Mountain'!$D$7:$D$23,MATCH('[3]Control Total'!$B63,'[3]CBECS 2012 Mountain'!$C$7:$C$23,0))</f>
        <v>41.17902911659187</v>
      </c>
      <c r="K8" s="58">
        <f>INDEX('[3]CBECS 2012 Mountain'!$D$7:$D$23,MATCH('[3]Control Total'!$B64,'[3]CBECS 2012 Mountain'!$C$7:$C$23,0))</f>
        <v>13.965689089835486</v>
      </c>
      <c r="L8" s="58">
        <f>INDEX('[3]CBECS 2012 Mountain'!$D$7:$D$23,MATCH('[3]Control Total'!$B65,'[3]CBECS 2012 Mountain'!$C$7:$C$23,0))</f>
        <v>28.147489102419353</v>
      </c>
      <c r="M8" s="58">
        <f>INDEX('[3]CBECS 2012 Mountain'!$D$7:$D$23,MATCH('[3]Control Total'!$B66,'[3]CBECS 2012 Mountain'!$C$7:$C$23,0))</f>
        <v>9.1802586480635391</v>
      </c>
      <c r="N8" s="58">
        <f>INDEX('[3]CBECS 2012 Mountain'!$D$7:$D$23,MATCH('[3]Control Total'!$B67,'[3]CBECS 2012 Mountain'!$C$7:$C$23,0))</f>
        <v>17.464683823243174</v>
      </c>
      <c r="O8" s="58">
        <f>INDEX('[3]CBECS 2012 Mountain'!$D$7:$D$23,MATCH('[3]Control Total'!$B68,'[3]CBECS 2012 Mountain'!$C$7:$C$23,0))</f>
        <v>3.3657573135072987</v>
      </c>
      <c r="P8" s="58" t="s">
        <v>154</v>
      </c>
      <c r="Q8" s="58" t="s">
        <v>154</v>
      </c>
      <c r="R8" s="58">
        <f>INDEX('[3]CBECS 2012 Mountain'!$D$7:$D$23,MATCH('[3]Control Total'!$B71,'[3]CBECS 2012 Mountain'!$C$7:$C$23,0))</f>
        <v>9.3951312678128573</v>
      </c>
    </row>
    <row r="9" spans="1:23" ht="23.55" customHeight="1" x14ac:dyDescent="0.25">
      <c r="D9" s="13" t="s">
        <v>162</v>
      </c>
      <c r="E9" s="58">
        <v>19.701669683250106</v>
      </c>
      <c r="F9" s="58">
        <v>13.68545167683201</v>
      </c>
      <c r="G9" s="58">
        <v>18.224277732046545</v>
      </c>
      <c r="H9" s="58">
        <v>16.709242788222902</v>
      </c>
      <c r="I9" s="58">
        <v>47.324418753266464</v>
      </c>
      <c r="J9" s="58">
        <v>46.809475513147675</v>
      </c>
      <c r="K9" s="58">
        <v>16.837536255108777</v>
      </c>
      <c r="L9" s="58">
        <v>14.015420574735453</v>
      </c>
      <c r="M9" s="58">
        <v>8.9215076881447395</v>
      </c>
      <c r="N9" s="58">
        <v>15.054836151247539</v>
      </c>
      <c r="O9" s="58">
        <v>4.8040523249569818</v>
      </c>
      <c r="P9" s="58" t="s">
        <v>154</v>
      </c>
      <c r="Q9" s="58" t="s">
        <v>154</v>
      </c>
      <c r="R9" s="58">
        <v>6.217190708126048</v>
      </c>
    </row>
    <row r="10" spans="1:23" ht="23.55" customHeight="1" x14ac:dyDescent="0.25">
      <c r="D10" s="13" t="s">
        <v>193</v>
      </c>
      <c r="E10" s="58">
        <v>11.843875468960499</v>
      </c>
      <c r="F10" s="58">
        <v>10.9806042093578</v>
      </c>
      <c r="G10" s="58">
        <v>9.5914130170678504</v>
      </c>
      <c r="H10" s="58">
        <v>9.5914130170678504</v>
      </c>
      <c r="I10" s="58">
        <v>39.613031090424897</v>
      </c>
      <c r="J10" s="58">
        <v>40.2306655196805</v>
      </c>
      <c r="K10" s="58">
        <v>32.343199544569401</v>
      </c>
      <c r="L10" s="58" t="s">
        <v>154</v>
      </c>
      <c r="M10" s="58">
        <v>7.3920297154696302</v>
      </c>
      <c r="N10" s="58">
        <v>10.886655193337001</v>
      </c>
      <c r="O10" s="58">
        <v>3.7159740091773101</v>
      </c>
      <c r="P10" s="58" t="s">
        <v>154</v>
      </c>
      <c r="Q10" s="58" t="s">
        <v>154</v>
      </c>
      <c r="R10" s="58">
        <v>6.3891895746296603</v>
      </c>
    </row>
    <row r="11" spans="1:23" x14ac:dyDescent="0.25">
      <c r="E11" s="14"/>
      <c r="F11" s="14"/>
    </row>
    <row r="12" spans="1:23" x14ac:dyDescent="0.25">
      <c r="E12" s="14"/>
      <c r="F12" s="14"/>
    </row>
    <row r="13" spans="1:23" x14ac:dyDescent="0.25">
      <c r="E13" s="14"/>
      <c r="F13" s="14"/>
    </row>
    <row r="14" spans="1:23" x14ac:dyDescent="0.25">
      <c r="E14" s="14"/>
      <c r="F14" s="14"/>
    </row>
    <row r="15" spans="1:23" x14ac:dyDescent="0.25">
      <c r="E15" s="14"/>
      <c r="F15" s="14"/>
    </row>
    <row r="16" spans="1:23" x14ac:dyDescent="0.25">
      <c r="E16" s="14"/>
      <c r="F16" s="14"/>
    </row>
    <row r="17" spans="5:7" x14ac:dyDescent="0.25">
      <c r="E17" s="14"/>
      <c r="F17" s="14"/>
    </row>
    <row r="18" spans="5:7" ht="14.55" customHeight="1" x14ac:dyDescent="0.25">
      <c r="E18" s="14"/>
      <c r="F18" s="14"/>
    </row>
    <row r="19" spans="5:7" x14ac:dyDescent="0.25">
      <c r="F19" s="14"/>
      <c r="G19" s="14"/>
    </row>
    <row r="20" spans="5:7" x14ac:dyDescent="0.25">
      <c r="F20" s="14"/>
      <c r="G20" s="14"/>
    </row>
    <row r="21" spans="5:7" x14ac:dyDescent="0.25">
      <c r="F21" s="14"/>
      <c r="G21" s="14"/>
    </row>
    <row r="22" spans="5:7" x14ac:dyDescent="0.25">
      <c r="F22" s="14"/>
      <c r="G22" s="14"/>
    </row>
    <row r="23" spans="5:7" x14ac:dyDescent="0.25">
      <c r="F23" s="14"/>
      <c r="G23" s="14"/>
    </row>
    <row r="24" spans="5:7" x14ac:dyDescent="0.25">
      <c r="F24" s="14"/>
      <c r="G24" s="14"/>
    </row>
    <row r="25" spans="5:7" x14ac:dyDescent="0.25">
      <c r="F25" s="14"/>
      <c r="G25" s="14"/>
    </row>
    <row r="26" spans="5:7" x14ac:dyDescent="0.25">
      <c r="F26" s="14"/>
      <c r="G26" s="14"/>
    </row>
    <row r="27" spans="5:7" x14ac:dyDescent="0.25">
      <c r="F27" s="14"/>
      <c r="G27" s="14"/>
    </row>
  </sheetData>
  <dataValidations count="1">
    <dataValidation type="list" allowBlank="1" showInputMessage="1" showErrorMessage="1" sqref="B8" xr:uid="{A4BAA47C-9F0D-4CC9-9354-8B0BB471675B}">
      <formula1>"Yes, No"</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List Box 1">
              <controlPr defaultSize="0" autoLine="0" autoPict="0">
                <anchor moveWithCells="1">
                  <from>
                    <xdr:col>1</xdr:col>
                    <xdr:colOff>30480</xdr:colOff>
                    <xdr:row>2</xdr:row>
                    <xdr:rowOff>30480</xdr:rowOff>
                  </from>
                  <to>
                    <xdr:col>1</xdr:col>
                    <xdr:colOff>1402080</xdr:colOff>
                    <xdr:row>3</xdr:row>
                    <xdr:rowOff>358140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9D5E5-F845-4BF6-8C74-C927D5495B3A}">
  <sheetPr codeName="Sheet11"/>
  <dimension ref="A1"/>
  <sheetViews>
    <sheetView workbookViewId="0">
      <selection activeCell="C10" sqref="C10"/>
    </sheetView>
  </sheetViews>
  <sheetFormatPr defaultRowHeight="13.8"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593FF-4336-4B29-886F-3DD9C63FA8FC}">
  <sheetPr codeName="Sheet14"/>
  <dimension ref="A1:BG1061"/>
  <sheetViews>
    <sheetView workbookViewId="0">
      <selection activeCell="H49" sqref="H49"/>
    </sheetView>
  </sheetViews>
  <sheetFormatPr defaultRowHeight="13.8" x14ac:dyDescent="0.25"/>
  <cols>
    <col min="2" max="2" width="32.59765625" customWidth="1"/>
  </cols>
  <sheetData>
    <row r="1" spans="1:59" x14ac:dyDescent="0.25">
      <c r="B1" t="s">
        <v>121</v>
      </c>
      <c r="C1" t="s">
        <v>112</v>
      </c>
      <c r="D1" t="s">
        <v>113</v>
      </c>
      <c r="E1" s="3" t="s">
        <v>63</v>
      </c>
      <c r="F1" s="3" t="s">
        <v>1</v>
      </c>
      <c r="G1" s="3" t="s">
        <v>2</v>
      </c>
      <c r="H1" s="3" t="s">
        <v>53</v>
      </c>
      <c r="I1" s="3" t="s">
        <v>54</v>
      </c>
      <c r="J1" s="3" t="s">
        <v>55</v>
      </c>
      <c r="K1" s="3" t="s">
        <v>56</v>
      </c>
      <c r="L1" s="3" t="s">
        <v>57</v>
      </c>
      <c r="M1" s="3" t="s">
        <v>58</v>
      </c>
      <c r="N1" s="3" t="s">
        <v>59</v>
      </c>
      <c r="O1" s="3" t="s">
        <v>60</v>
      </c>
      <c r="P1" s="3" t="s">
        <v>61</v>
      </c>
      <c r="Q1" s="3" t="s">
        <v>62</v>
      </c>
      <c r="R1" s="3" t="s">
        <v>0</v>
      </c>
      <c r="S1" s="3" t="s">
        <v>64</v>
      </c>
      <c r="T1" s="3" t="s">
        <v>65</v>
      </c>
      <c r="U1" s="3" t="s">
        <v>45</v>
      </c>
    </row>
    <row r="2" spans="1:59" x14ac:dyDescent="0.25">
      <c r="A2">
        <f>IF(C2=C1,"",1)</f>
        <v>1</v>
      </c>
      <c r="B2" t="str">
        <f t="shared" ref="B2:B65" si="0">C2&amp;D2&amp;E2</f>
        <v>WY2021 CPACooling_Air-Cooled Chiller</v>
      </c>
      <c r="C2" t="s">
        <v>115</v>
      </c>
      <c r="D2" t="s">
        <v>114</v>
      </c>
      <c r="E2" s="3" t="s">
        <v>66</v>
      </c>
      <c r="F2" s="3" t="s">
        <v>3</v>
      </c>
      <c r="G2" s="3" t="s">
        <v>4</v>
      </c>
      <c r="H2" s="7">
        <f>INDEX('Saturation Data'!I:I,MATCH('Intensity Data'!$B2,'Saturation Data'!$C:$C,0))*INDEX('UEC Data'!I:I,MATCH('Intensity Data'!$B2,'UEC Data'!$C:$C,0))</f>
        <v>0.20229977098895216</v>
      </c>
      <c r="I2" s="7">
        <f>INDEX('Saturation Data'!J:J,MATCH('Intensity Data'!$B2,'Saturation Data'!$C:$C,0))*INDEX('UEC Data'!J:J,MATCH('Intensity Data'!$B2,'UEC Data'!$C:$C,0))</f>
        <v>0.14067566638590473</v>
      </c>
      <c r="J2" s="7">
        <f>INDEX('Saturation Data'!K:K,MATCH('Intensity Data'!$B2,'Saturation Data'!$C:$C,0))*INDEX('UEC Data'!K:K,MATCH('Intensity Data'!$B2,'UEC Data'!$C:$C,0))</f>
        <v>0</v>
      </c>
      <c r="K2" s="7">
        <f>INDEX('Saturation Data'!L:L,MATCH('Intensity Data'!$B2,'Saturation Data'!$C:$C,0))*INDEX('UEC Data'!L:L,MATCH('Intensity Data'!$B2,'UEC Data'!$C:$C,0))</f>
        <v>0</v>
      </c>
      <c r="L2" s="7">
        <f>INDEX('Saturation Data'!M:M,MATCH('Intensity Data'!$B2,'Saturation Data'!$C:$C,0))*INDEX('UEC Data'!M:M,MATCH('Intensity Data'!$B2,'UEC Data'!$C:$C,0))</f>
        <v>0</v>
      </c>
      <c r="M2" s="7">
        <f>INDEX('Saturation Data'!N:N,MATCH('Intensity Data'!$B2,'Saturation Data'!$C:$C,0))*INDEX('UEC Data'!N:N,MATCH('Intensity Data'!$B2,'UEC Data'!$C:$C,0))</f>
        <v>0</v>
      </c>
      <c r="N2" s="7">
        <f>INDEX('Saturation Data'!O:O,MATCH('Intensity Data'!$B2,'Saturation Data'!$C:$C,0))*INDEX('UEC Data'!O:O,MATCH('Intensity Data'!$B2,'UEC Data'!$C:$C,0))</f>
        <v>0.59308125537194656</v>
      </c>
      <c r="O2" s="7">
        <f>INDEX('Saturation Data'!P:P,MATCH('Intensity Data'!$B2,'Saturation Data'!$C:$C,0))*INDEX('UEC Data'!P:P,MATCH('Intensity Data'!$B2,'UEC Data'!$C:$C,0))</f>
        <v>0</v>
      </c>
      <c r="P2" s="7">
        <f>INDEX('Saturation Data'!Q:Q,MATCH('Intensity Data'!$B2,'Saturation Data'!$C:$C,0))*INDEX('UEC Data'!Q:Q,MATCH('Intensity Data'!$B2,'UEC Data'!$C:$C,0))</f>
        <v>0.12894348335389225</v>
      </c>
      <c r="Q2" s="7">
        <f>INDEX('Saturation Data'!R:R,MATCH('Intensity Data'!$B2,'Saturation Data'!$C:$C,0))*INDEX('UEC Data'!R:R,MATCH('Intensity Data'!$B2,'UEC Data'!$C:$C,0))</f>
        <v>6.8137809428656063E-2</v>
      </c>
      <c r="R2" s="7">
        <f>INDEX('Saturation Data'!S:S,MATCH('Intensity Data'!$B2,'Saturation Data'!$C:$C,0))*INDEX('UEC Data'!S:S,MATCH('Intensity Data'!$B2,'UEC Data'!$C:$C,0))</f>
        <v>2.8609795727848968E-4</v>
      </c>
      <c r="S2" s="7">
        <f>INDEX('Saturation Data'!T:T,MATCH('Intensity Data'!$B2,'Saturation Data'!$C:$C,0))*INDEX('UEC Data'!T:T,MATCH('Intensity Data'!$B2,'UEC Data'!$C:$C,0))</f>
        <v>1.2124808853955188E-3</v>
      </c>
      <c r="T2" s="7">
        <f>INDEX('Saturation Data'!U:U,MATCH('Intensity Data'!$B2,'Saturation Data'!$C:$C,0))*INDEX('UEC Data'!U:U,MATCH('Intensity Data'!$B2,'UEC Data'!$C:$C,0))</f>
        <v>2.9793731352375792</v>
      </c>
      <c r="U2" s="7">
        <f>INDEX('Saturation Data'!V:V,MATCH('Intensity Data'!$B2,'Saturation Data'!$C:$C,0))*INDEX('UEC Data'!V:V,MATCH('Intensity Data'!$B2,'UEC Data'!$C:$C,0))</f>
        <v>5.7883569675435363E-2</v>
      </c>
      <c r="V2" t="str">
        <f>IF(OR(F2="Cooling",F2="heating",F2="ventilation"),"HVAC",F2)</f>
        <v>HVAC</v>
      </c>
      <c r="AP2" s="5" t="s">
        <v>66</v>
      </c>
      <c r="AQ2" s="5" t="s">
        <v>3</v>
      </c>
      <c r="AR2" s="5" t="s">
        <v>4</v>
      </c>
      <c r="AS2" s="2">
        <f t="shared" ref="AS2:AS65" si="1">IFERROR(H2/H227-1,"NA")</f>
        <v>-0.73062521164061067</v>
      </c>
      <c r="AT2" s="2" t="str">
        <f t="shared" ref="AT2:AT65" si="2">IFERROR(I2/I227-1,"NA")</f>
        <v>NA</v>
      </c>
      <c r="AU2" s="2">
        <f t="shared" ref="AU2:AU65" si="3">IFERROR(J2/J227-1,"NA")</f>
        <v>-1</v>
      </c>
      <c r="AV2" s="2" t="str">
        <f t="shared" ref="AV2:AV65" si="4">IFERROR(K2/K227-1,"NA")</f>
        <v>NA</v>
      </c>
      <c r="AW2" s="2" t="str">
        <f t="shared" ref="AW2:AW65" si="5">IFERROR(L2/L227-1,"NA")</f>
        <v>NA</v>
      </c>
      <c r="AX2" s="2">
        <f t="shared" ref="AX2:AX65" si="6">IFERROR(M2/M227-1,"NA")</f>
        <v>-1</v>
      </c>
      <c r="AY2" s="2">
        <f t="shared" ref="AY2:AY65" si="7">IFERROR(N2/N227-1,"NA")</f>
        <v>-0.57016548202768758</v>
      </c>
      <c r="AZ2" s="2">
        <f t="shared" ref="AZ2:AZ65" si="8">IFERROR(O2/O227-1,"NA")</f>
        <v>-1</v>
      </c>
      <c r="BA2" s="2">
        <f t="shared" ref="BA2:BA65" si="9">IFERROR(P2/P227-1,"NA")</f>
        <v>-0.84444776893259887</v>
      </c>
      <c r="BB2" s="2">
        <f t="shared" ref="BB2:BB65" si="10">IFERROR(Q2/Q227-1,"NA")</f>
        <v>2.6246660141963316</v>
      </c>
      <c r="BC2" s="2" t="str">
        <f t="shared" ref="BC2:BC65" si="11">IFERROR(R2/R227-1,"NA")</f>
        <v>NA</v>
      </c>
      <c r="BD2" s="2">
        <f t="shared" ref="BD2:BD65" si="12">IFERROR(S2/S227-1,"NA")</f>
        <v>-0.99641676955853076</v>
      </c>
      <c r="BE2" s="2">
        <f t="shared" ref="BE2:BE65" si="13">IFERROR(T2/T227-1,"NA")</f>
        <v>-0.43780330544304569</v>
      </c>
      <c r="BF2" s="2">
        <f t="shared" ref="BF2:BF65" si="14">IFERROR(U2/U227-1,"NA")</f>
        <v>-0.78854475944656288</v>
      </c>
      <c r="BG2" s="2" t="str">
        <f>IFERROR(#REF!/#REF!-1,"NA")</f>
        <v>NA</v>
      </c>
    </row>
    <row r="3" spans="1:59" x14ac:dyDescent="0.25">
      <c r="A3" t="str">
        <f t="shared" ref="A3:A66" si="15">IF(C3=C2,"",1)</f>
        <v/>
      </c>
      <c r="B3" t="str">
        <f t="shared" si="0"/>
        <v>WY2021 CPACooling_Water-Cooled Chiller</v>
      </c>
      <c r="C3" t="s">
        <v>115</v>
      </c>
      <c r="D3" t="s">
        <v>114</v>
      </c>
      <c r="E3" s="3" t="s">
        <v>67</v>
      </c>
      <c r="F3" s="3" t="s">
        <v>3</v>
      </c>
      <c r="G3" s="3" t="s">
        <v>5</v>
      </c>
      <c r="H3" s="7">
        <f>INDEX('Saturation Data'!I:I,MATCH('Intensity Data'!$B3,'Saturation Data'!$C:$C,0))*INDEX('UEC Data'!I:I,MATCH('Intensity Data'!$B3,'UEC Data'!$C:$C,0))</f>
        <v>1.4002334165204791</v>
      </c>
      <c r="I3" s="7">
        <f>INDEX('Saturation Data'!J:J,MATCH('Intensity Data'!$B3,'Saturation Data'!$C:$C,0))*INDEX('UEC Data'!J:J,MATCH('Intensity Data'!$B3,'UEC Data'!$C:$C,0))</f>
        <v>1.5367483840170393E-2</v>
      </c>
      <c r="J3" s="7">
        <f>INDEX('Saturation Data'!K:K,MATCH('Intensity Data'!$B3,'Saturation Data'!$C:$C,0))*INDEX('UEC Data'!K:K,MATCH('Intensity Data'!$B3,'UEC Data'!$C:$C,0))</f>
        <v>7.5619751748744107E-2</v>
      </c>
      <c r="K3" s="7">
        <f>INDEX('Saturation Data'!L:L,MATCH('Intensity Data'!$B3,'Saturation Data'!$C:$C,0))*INDEX('UEC Data'!L:L,MATCH('Intensity Data'!$B3,'UEC Data'!$C:$C,0))</f>
        <v>5.2869314365533247E-3</v>
      </c>
      <c r="L3" s="7">
        <f>INDEX('Saturation Data'!M:M,MATCH('Intensity Data'!$B3,'Saturation Data'!$C:$C,0))*INDEX('UEC Data'!M:M,MATCH('Intensity Data'!$B3,'UEC Data'!$C:$C,0))</f>
        <v>0</v>
      </c>
      <c r="M3" s="7">
        <f>INDEX('Saturation Data'!N:N,MATCH('Intensity Data'!$B3,'Saturation Data'!$C:$C,0))*INDEX('UEC Data'!N:N,MATCH('Intensity Data'!$B3,'UEC Data'!$C:$C,0))</f>
        <v>0</v>
      </c>
      <c r="N3" s="7">
        <f>INDEX('Saturation Data'!O:O,MATCH('Intensity Data'!$B3,'Saturation Data'!$C:$C,0))*INDEX('UEC Data'!O:O,MATCH('Intensity Data'!$B3,'UEC Data'!$C:$C,0))</f>
        <v>2.1828119057775126</v>
      </c>
      <c r="O3" s="7">
        <f>INDEX('Saturation Data'!P:P,MATCH('Intensity Data'!$B3,'Saturation Data'!$C:$C,0))*INDEX('UEC Data'!P:P,MATCH('Intensity Data'!$B3,'UEC Data'!$C:$C,0))</f>
        <v>1.4436378291673255</v>
      </c>
      <c r="P3" s="7">
        <f>INDEX('Saturation Data'!Q:Q,MATCH('Intensity Data'!$B3,'Saturation Data'!$C:$C,0))*INDEX('UEC Data'!Q:Q,MATCH('Intensity Data'!$B3,'UEC Data'!$C:$C,0))</f>
        <v>0.23114283319467313</v>
      </c>
      <c r="Q3" s="7">
        <f>INDEX('Saturation Data'!R:R,MATCH('Intensity Data'!$B3,'Saturation Data'!$C:$C,0))*INDEX('UEC Data'!R:R,MATCH('Intensity Data'!$B3,'UEC Data'!$C:$C,0))</f>
        <v>0.204245657923149</v>
      </c>
      <c r="R3" s="7">
        <f>INDEX('Saturation Data'!S:S,MATCH('Intensity Data'!$B3,'Saturation Data'!$C:$C,0))*INDEX('UEC Data'!S:S,MATCH('Intensity Data'!$B3,'UEC Data'!$C:$C,0))</f>
        <v>0</v>
      </c>
      <c r="S3" s="7">
        <f>INDEX('Saturation Data'!T:T,MATCH('Intensity Data'!$B3,'Saturation Data'!$C:$C,0))*INDEX('UEC Data'!T:T,MATCH('Intensity Data'!$B3,'UEC Data'!$C:$C,0))</f>
        <v>0</v>
      </c>
      <c r="T3" s="7">
        <f>INDEX('Saturation Data'!U:U,MATCH('Intensity Data'!$B3,'Saturation Data'!$C:$C,0))*INDEX('UEC Data'!U:U,MATCH('Intensity Data'!$B3,'UEC Data'!$C:$C,0))</f>
        <v>0.32626189223781743</v>
      </c>
      <c r="U3" s="7">
        <f>INDEX('Saturation Data'!V:V,MATCH('Intensity Data'!$B3,'Saturation Data'!$C:$C,0))*INDEX('UEC Data'!V:V,MATCH('Intensity Data'!$B3,'UEC Data'!$C:$C,0))</f>
        <v>6.1542324879549033E-2</v>
      </c>
      <c r="V3" t="str">
        <f t="shared" ref="V3:V65" si="16">IF(OR(F3="Cooling",F3="heating",F3="ventilation"),"HVAC",F3)</f>
        <v>HVAC</v>
      </c>
      <c r="AP3" s="5" t="s">
        <v>67</v>
      </c>
      <c r="AQ3" s="5" t="s">
        <v>3</v>
      </c>
      <c r="AR3" s="5" t="s">
        <v>5</v>
      </c>
      <c r="AS3" s="2">
        <f t="shared" si="1"/>
        <v>1.9088471554357858</v>
      </c>
      <c r="AT3" s="2" t="str">
        <f t="shared" si="2"/>
        <v>NA</v>
      </c>
      <c r="AU3" s="2">
        <f t="shared" si="3"/>
        <v>1.0667799807130987</v>
      </c>
      <c r="AV3" s="2" t="str">
        <f t="shared" si="4"/>
        <v>NA</v>
      </c>
      <c r="AW3" s="2" t="str">
        <f t="shared" si="5"/>
        <v>NA</v>
      </c>
      <c r="AX3" s="2">
        <f t="shared" si="6"/>
        <v>-1</v>
      </c>
      <c r="AY3" s="2">
        <f t="shared" si="7"/>
        <v>-0.66409348515181066</v>
      </c>
      <c r="AZ3" s="2" t="str">
        <f t="shared" si="8"/>
        <v>NA</v>
      </c>
      <c r="BA3" s="2" t="str">
        <f t="shared" si="9"/>
        <v>NA</v>
      </c>
      <c r="BB3" s="2">
        <f t="shared" si="10"/>
        <v>1.3684139831237214</v>
      </c>
      <c r="BC3" s="2" t="str">
        <f t="shared" si="11"/>
        <v>NA</v>
      </c>
      <c r="BD3" s="2">
        <f t="shared" si="12"/>
        <v>-1</v>
      </c>
      <c r="BE3" s="2">
        <f t="shared" si="13"/>
        <v>-0.90395192834934956</v>
      </c>
      <c r="BF3" s="2">
        <f t="shared" si="14"/>
        <v>-0.58012094243223489</v>
      </c>
      <c r="BG3" s="2" t="str">
        <f>IFERROR(#REF!/#REF!-1,"NA")</f>
        <v>NA</v>
      </c>
    </row>
    <row r="4" spans="1:59" x14ac:dyDescent="0.25">
      <c r="A4" t="str">
        <f t="shared" si="15"/>
        <v/>
      </c>
      <c r="B4" t="str">
        <f t="shared" si="0"/>
        <v>WY2021 CPACooling_RTU</v>
      </c>
      <c r="C4" t="s">
        <v>115</v>
      </c>
      <c r="D4" t="s">
        <v>114</v>
      </c>
      <c r="E4" s="3" t="s">
        <v>68</v>
      </c>
      <c r="F4" s="3" t="s">
        <v>3</v>
      </c>
      <c r="G4" s="3" t="s">
        <v>6</v>
      </c>
      <c r="H4" s="7">
        <f>INDEX('Saturation Data'!I:I,MATCH('Intensity Data'!$B4,'Saturation Data'!$C:$C,0))*INDEX('UEC Data'!I:I,MATCH('Intensity Data'!$B4,'UEC Data'!$C:$C,0))</f>
        <v>0.33979055490305615</v>
      </c>
      <c r="I4" s="7">
        <f>INDEX('Saturation Data'!J:J,MATCH('Intensity Data'!$B4,'Saturation Data'!$C:$C,0))*INDEX('UEC Data'!J:J,MATCH('Intensity Data'!$B4,'UEC Data'!$C:$C,0))</f>
        <v>0.97033725017148831</v>
      </c>
      <c r="J4" s="7">
        <f>INDEX('Saturation Data'!K:K,MATCH('Intensity Data'!$B4,'Saturation Data'!$C:$C,0))*INDEX('UEC Data'!K:K,MATCH('Intensity Data'!$B4,'UEC Data'!$C:$C,0))</f>
        <v>1.1571069307362056</v>
      </c>
      <c r="K4" s="7">
        <f>INDEX('Saturation Data'!L:L,MATCH('Intensity Data'!$B4,'Saturation Data'!$C:$C,0))*INDEX('UEC Data'!L:L,MATCH('Intensity Data'!$B4,'UEC Data'!$C:$C,0))</f>
        <v>1.2396057799167008</v>
      </c>
      <c r="L4" s="7">
        <f>INDEX('Saturation Data'!M:M,MATCH('Intensity Data'!$B4,'Saturation Data'!$C:$C,0))*INDEX('UEC Data'!M:M,MATCH('Intensity Data'!$B4,'UEC Data'!$C:$C,0))</f>
        <v>4.5775648173033199</v>
      </c>
      <c r="M4" s="7">
        <f>INDEX('Saturation Data'!N:N,MATCH('Intensity Data'!$B4,'Saturation Data'!$C:$C,0))*INDEX('UEC Data'!N:N,MATCH('Intensity Data'!$B4,'UEC Data'!$C:$C,0))</f>
        <v>0.33135963128200679</v>
      </c>
      <c r="N4" s="7">
        <f>INDEX('Saturation Data'!O:O,MATCH('Intensity Data'!$B4,'Saturation Data'!$C:$C,0))*INDEX('UEC Data'!O:O,MATCH('Intensity Data'!$B4,'UEC Data'!$C:$C,0))</f>
        <v>0.58215630896331361</v>
      </c>
      <c r="O4" s="7">
        <f>INDEX('Saturation Data'!P:P,MATCH('Intensity Data'!$B4,'Saturation Data'!$C:$C,0))*INDEX('UEC Data'!P:P,MATCH('Intensity Data'!$B4,'UEC Data'!$C:$C,0))</f>
        <v>0.48475894924117324</v>
      </c>
      <c r="P4" s="7">
        <f>INDEX('Saturation Data'!Q:Q,MATCH('Intensity Data'!$B4,'Saturation Data'!$C:$C,0))*INDEX('UEC Data'!Q:Q,MATCH('Intensity Data'!$B4,'UEC Data'!$C:$C,0))</f>
        <v>0.40883305587051916</v>
      </c>
      <c r="Q4" s="7">
        <f>INDEX('Saturation Data'!R:R,MATCH('Intensity Data'!$B4,'Saturation Data'!$C:$C,0))*INDEX('UEC Data'!R:R,MATCH('Intensity Data'!$B4,'UEC Data'!$C:$C,0))</f>
        <v>0.56428201033272118</v>
      </c>
      <c r="R4" s="7">
        <f>INDEX('Saturation Data'!S:S,MATCH('Intensity Data'!$B4,'Saturation Data'!$C:$C,0))*INDEX('UEC Data'!S:S,MATCH('Intensity Data'!$B4,'UEC Data'!$C:$C,0))</f>
        <v>0.3108974629388937</v>
      </c>
      <c r="S4" s="7">
        <f>INDEX('Saturation Data'!T:T,MATCH('Intensity Data'!$B4,'Saturation Data'!$C:$C,0))*INDEX('UEC Data'!T:T,MATCH('Intensity Data'!$B4,'UEC Data'!$C:$C,0))</f>
        <v>1.317580994695595</v>
      </c>
      <c r="T4" s="7">
        <f>INDEX('Saturation Data'!U:U,MATCH('Intensity Data'!$B4,'Saturation Data'!$C:$C,0))*INDEX('UEC Data'!U:U,MATCH('Intensity Data'!$B4,'UEC Data'!$C:$C,0))</f>
        <v>19.276414160513049</v>
      </c>
      <c r="U4" s="7">
        <f>INDEX('Saturation Data'!V:V,MATCH('Intensity Data'!$B4,'Saturation Data'!$C:$C,0))*INDEX('UEC Data'!V:V,MATCH('Intensity Data'!$B4,'UEC Data'!$C:$C,0))</f>
        <v>0.31763284931622165</v>
      </c>
      <c r="V4" t="str">
        <f t="shared" si="16"/>
        <v>HVAC</v>
      </c>
      <c r="AP4" s="5" t="s">
        <v>68</v>
      </c>
      <c r="AQ4" s="5" t="s">
        <v>3</v>
      </c>
      <c r="AR4" s="5" t="s">
        <v>6</v>
      </c>
      <c r="AS4" s="2">
        <f t="shared" si="1"/>
        <v>-0.86785831271692271</v>
      </c>
      <c r="AT4" s="2">
        <f t="shared" si="2"/>
        <v>-0.76179730507314192</v>
      </c>
      <c r="AU4" s="2">
        <f t="shared" si="3"/>
        <v>-0.74199091480294821</v>
      </c>
      <c r="AV4" s="2">
        <f t="shared" si="4"/>
        <v>-0.70319585355622394</v>
      </c>
      <c r="AW4" s="2">
        <f t="shared" si="5"/>
        <v>-0.17381279360842072</v>
      </c>
      <c r="AX4" s="2">
        <f t="shared" si="6"/>
        <v>-0.94006298299078717</v>
      </c>
      <c r="AY4" s="2">
        <f t="shared" si="7"/>
        <v>-0.34606488985814154</v>
      </c>
      <c r="AZ4" s="2">
        <f t="shared" si="8"/>
        <v>-0.73741199103628574</v>
      </c>
      <c r="BA4" s="2">
        <f t="shared" si="9"/>
        <v>-0.45190854944964576</v>
      </c>
      <c r="BB4" s="2">
        <f t="shared" si="10"/>
        <v>0.25817462687508375</v>
      </c>
      <c r="BC4" s="2">
        <f t="shared" si="11"/>
        <v>-0.30101511440138362</v>
      </c>
      <c r="BD4" s="2">
        <f t="shared" si="12"/>
        <v>1.7820997145878064</v>
      </c>
      <c r="BE4" s="2">
        <f t="shared" si="13"/>
        <v>6.232310956340914E-2</v>
      </c>
      <c r="BF4" s="2">
        <f t="shared" si="14"/>
        <v>-0.8230860223961024</v>
      </c>
      <c r="BG4" s="2" t="str">
        <f>IFERROR(#REF!/#REF!-1,"NA")</f>
        <v>NA</v>
      </c>
    </row>
    <row r="5" spans="1:59" x14ac:dyDescent="0.25">
      <c r="A5" t="str">
        <f t="shared" si="15"/>
        <v/>
      </c>
      <c r="B5" t="str">
        <f t="shared" si="0"/>
        <v>WY2021 CPACooling_PTAC</v>
      </c>
      <c r="C5" t="s">
        <v>115</v>
      </c>
      <c r="D5" t="s">
        <v>114</v>
      </c>
      <c r="E5" s="3" t="s">
        <v>69</v>
      </c>
      <c r="F5" s="3" t="s">
        <v>3</v>
      </c>
      <c r="G5" s="3" t="s">
        <v>7</v>
      </c>
      <c r="H5" s="7">
        <f>INDEX('Saturation Data'!I:I,MATCH('Intensity Data'!$B5,'Saturation Data'!$C:$C,0))*INDEX('UEC Data'!I:I,MATCH('Intensity Data'!$B5,'UEC Data'!$C:$C,0))</f>
        <v>2.4586422190484698E-2</v>
      </c>
      <c r="I5" s="7">
        <f>INDEX('Saturation Data'!J:J,MATCH('Intensity Data'!$B5,'Saturation Data'!$C:$C,0))*INDEX('UEC Data'!J:J,MATCH('Intensity Data'!$B5,'UEC Data'!$C:$C,0))</f>
        <v>7.7746678416565455E-3</v>
      </c>
      <c r="J5" s="7">
        <f>INDEX('Saturation Data'!K:K,MATCH('Intensity Data'!$B5,'Saturation Data'!$C:$C,0))*INDEX('UEC Data'!K:K,MATCH('Intensity Data'!$B5,'UEC Data'!$C:$C,0))</f>
        <v>0</v>
      </c>
      <c r="K5" s="7">
        <f>INDEX('Saturation Data'!L:L,MATCH('Intensity Data'!$B5,'Saturation Data'!$C:$C,0))*INDEX('UEC Data'!L:L,MATCH('Intensity Data'!$B5,'UEC Data'!$C:$C,0))</f>
        <v>3.0218247717255318E-2</v>
      </c>
      <c r="L5" s="7">
        <f>INDEX('Saturation Data'!M:M,MATCH('Intensity Data'!$B5,'Saturation Data'!$C:$C,0))*INDEX('UEC Data'!M:M,MATCH('Intensity Data'!$B5,'UEC Data'!$C:$C,0))</f>
        <v>0.12957012156429359</v>
      </c>
      <c r="M5" s="7">
        <f>INDEX('Saturation Data'!N:N,MATCH('Intensity Data'!$B5,'Saturation Data'!$C:$C,0))*INDEX('UEC Data'!N:N,MATCH('Intensity Data'!$B5,'UEC Data'!$C:$C,0))</f>
        <v>0</v>
      </c>
      <c r="N5" s="7">
        <f>INDEX('Saturation Data'!O:O,MATCH('Intensity Data'!$B5,'Saturation Data'!$C:$C,0))*INDEX('UEC Data'!O:O,MATCH('Intensity Data'!$B5,'UEC Data'!$C:$C,0))</f>
        <v>7.8654892091144426E-3</v>
      </c>
      <c r="O5" s="7">
        <f>INDEX('Saturation Data'!P:P,MATCH('Intensity Data'!$B5,'Saturation Data'!$C:$C,0))*INDEX('UEC Data'!P:P,MATCH('Intensity Data'!$B5,'UEC Data'!$C:$C,0))</f>
        <v>2.6594590346335455E-3</v>
      </c>
      <c r="P5" s="7">
        <f>INDEX('Saturation Data'!Q:Q,MATCH('Intensity Data'!$B5,'Saturation Data'!$C:$C,0))*INDEX('UEC Data'!Q:Q,MATCH('Intensity Data'!$B5,'UEC Data'!$C:$C,0))</f>
        <v>5.2699028054870374E-2</v>
      </c>
      <c r="Q5" s="7">
        <f>INDEX('Saturation Data'!R:R,MATCH('Intensity Data'!$B5,'Saturation Data'!$C:$C,0))*INDEX('UEC Data'!R:R,MATCH('Intensity Data'!$B5,'UEC Data'!$C:$C,0))</f>
        <v>0.58270423728424758</v>
      </c>
      <c r="R5" s="7">
        <f>INDEX('Saturation Data'!S:S,MATCH('Intensity Data'!$B5,'Saturation Data'!$C:$C,0))*INDEX('UEC Data'!S:S,MATCH('Intensity Data'!$B5,'UEC Data'!$C:$C,0))</f>
        <v>1.4880277512662993E-2</v>
      </c>
      <c r="S5" s="7">
        <f>INDEX('Saturation Data'!T:T,MATCH('Intensity Data'!$B5,'Saturation Data'!$C:$C,0))*INDEX('UEC Data'!T:T,MATCH('Intensity Data'!$B5,'UEC Data'!$C:$C,0))</f>
        <v>6.3062498680906007E-2</v>
      </c>
      <c r="T5" s="7">
        <f>INDEX('Saturation Data'!U:U,MATCH('Intensity Data'!$B5,'Saturation Data'!$C:$C,0))*INDEX('UEC Data'!U:U,MATCH('Intensity Data'!$B5,'UEC Data'!$C:$C,0))</f>
        <v>0.15444910236075904</v>
      </c>
      <c r="U5" s="7">
        <f>INDEX('Saturation Data'!V:V,MATCH('Intensity Data'!$B5,'Saturation Data'!$C:$C,0))*INDEX('UEC Data'!V:V,MATCH('Intensity Data'!$B5,'UEC Data'!$C:$C,0))</f>
        <v>6.6271834439692548E-2</v>
      </c>
      <c r="V5" t="str">
        <f t="shared" si="16"/>
        <v>HVAC</v>
      </c>
      <c r="AP5" s="5" t="s">
        <v>69</v>
      </c>
      <c r="AQ5" s="5" t="s">
        <v>3</v>
      </c>
      <c r="AR5" s="5" t="s">
        <v>7</v>
      </c>
      <c r="AS5" s="2">
        <f t="shared" si="1"/>
        <v>-0.85687063106048877</v>
      </c>
      <c r="AT5" s="2">
        <f t="shared" si="2"/>
        <v>-0.95718274703675799</v>
      </c>
      <c r="AU5" s="2">
        <f t="shared" si="3"/>
        <v>-1</v>
      </c>
      <c r="AV5" s="2">
        <f t="shared" si="4"/>
        <v>-0.80051483842633664</v>
      </c>
      <c r="AW5" s="2">
        <f t="shared" si="5"/>
        <v>-0.49442486186432899</v>
      </c>
      <c r="AX5" s="2">
        <f t="shared" si="6"/>
        <v>-1</v>
      </c>
      <c r="AY5" s="2">
        <f t="shared" si="7"/>
        <v>-0.80071503153207035</v>
      </c>
      <c r="AZ5" s="2">
        <f t="shared" si="8"/>
        <v>-0.98243844726844021</v>
      </c>
      <c r="BA5" s="2">
        <f t="shared" si="9"/>
        <v>-0.13874812100755152</v>
      </c>
      <c r="BB5" s="2">
        <f t="shared" si="10"/>
        <v>-0.58174711119324041</v>
      </c>
      <c r="BC5" s="2">
        <f t="shared" si="11"/>
        <v>-0.59650006344839501</v>
      </c>
      <c r="BD5" s="2">
        <f t="shared" si="12"/>
        <v>0.74937746599427912</v>
      </c>
      <c r="BE5" s="2">
        <f t="shared" si="13"/>
        <v>-0.87258497453592376</v>
      </c>
      <c r="BF5" s="2">
        <f t="shared" si="14"/>
        <v>-0.67315686725513091</v>
      </c>
      <c r="BG5" s="2" t="str">
        <f>IFERROR(#REF!/#REF!-1,"NA")</f>
        <v>NA</v>
      </c>
    </row>
    <row r="6" spans="1:59" x14ac:dyDescent="0.25">
      <c r="A6" t="str">
        <f t="shared" si="15"/>
        <v/>
      </c>
      <c r="B6" t="str">
        <f t="shared" si="0"/>
        <v>WY2021 CPACooling_PTHP</v>
      </c>
      <c r="C6" t="s">
        <v>115</v>
      </c>
      <c r="D6" t="s">
        <v>114</v>
      </c>
      <c r="E6" s="3" t="s">
        <v>70</v>
      </c>
      <c r="F6" s="3" t="s">
        <v>3</v>
      </c>
      <c r="G6" s="3" t="s">
        <v>8</v>
      </c>
      <c r="H6" s="7">
        <f>INDEX('Saturation Data'!I:I,MATCH('Intensity Data'!$B6,'Saturation Data'!$C:$C,0))*INDEX('UEC Data'!I:I,MATCH('Intensity Data'!$B6,'UEC Data'!$C:$C,0))</f>
        <v>1.8707650159246889E-2</v>
      </c>
      <c r="I6" s="7">
        <f>INDEX('Saturation Data'!J:J,MATCH('Intensity Data'!$B6,'Saturation Data'!$C:$C,0))*INDEX('UEC Data'!J:J,MATCH('Intensity Data'!$B6,'UEC Data'!$C:$C,0))</f>
        <v>1.1602554411983506E-2</v>
      </c>
      <c r="J6" s="7">
        <f>INDEX('Saturation Data'!K:K,MATCH('Intensity Data'!$B6,'Saturation Data'!$C:$C,0))*INDEX('UEC Data'!K:K,MATCH('Intensity Data'!$B6,'UEC Data'!$C:$C,0))</f>
        <v>8.9001589421839767E-3</v>
      </c>
      <c r="K6" s="7">
        <f>INDEX('Saturation Data'!L:L,MATCH('Intensity Data'!$B6,'Saturation Data'!$C:$C,0))*INDEX('UEC Data'!L:L,MATCH('Intensity Data'!$B6,'UEC Data'!$C:$C,0))</f>
        <v>1.1220513137781605E-2</v>
      </c>
      <c r="L6" s="7">
        <f>INDEX('Saturation Data'!M:M,MATCH('Intensity Data'!$B6,'Saturation Data'!$C:$C,0))*INDEX('UEC Data'!M:M,MATCH('Intensity Data'!$B6,'UEC Data'!$C:$C,0))</f>
        <v>0.14378034524065181</v>
      </c>
      <c r="M6" s="7">
        <f>INDEX('Saturation Data'!N:N,MATCH('Intensity Data'!$B6,'Saturation Data'!$C:$C,0))*INDEX('UEC Data'!N:N,MATCH('Intensity Data'!$B6,'UEC Data'!$C:$C,0))</f>
        <v>7.9041355692665571E-3</v>
      </c>
      <c r="N6" s="7">
        <f>INDEX('Saturation Data'!O:O,MATCH('Intensity Data'!$B6,'Saturation Data'!$C:$C,0))*INDEX('UEC Data'!O:O,MATCH('Intensity Data'!$B6,'UEC Data'!$C:$C,0))</f>
        <v>0</v>
      </c>
      <c r="O6" s="7">
        <f>INDEX('Saturation Data'!P:P,MATCH('Intensity Data'!$B6,'Saturation Data'!$C:$C,0))*INDEX('UEC Data'!P:P,MATCH('Intensity Data'!$B6,'UEC Data'!$C:$C,0))</f>
        <v>5.5090349214718774E-2</v>
      </c>
      <c r="P6" s="7">
        <f>INDEX('Saturation Data'!Q:Q,MATCH('Intensity Data'!$B6,'Saturation Data'!$C:$C,0))*INDEX('UEC Data'!Q:Q,MATCH('Intensity Data'!$B6,'UEC Data'!$C:$C,0))</f>
        <v>2.2025069757822036E-2</v>
      </c>
      <c r="Q6" s="7">
        <f>INDEX('Saturation Data'!R:R,MATCH('Intensity Data'!$B6,'Saturation Data'!$C:$C,0))*INDEX('UEC Data'!R:R,MATCH('Intensity Data'!$B6,'UEC Data'!$C:$C,0))</f>
        <v>0.23949807564814182</v>
      </c>
      <c r="R6" s="7">
        <f>INDEX('Saturation Data'!S:S,MATCH('Intensity Data'!$B6,'Saturation Data'!$C:$C,0))*INDEX('UEC Data'!S:S,MATCH('Intensity Data'!$B6,'UEC Data'!$C:$C,0))</f>
        <v>7.9208078449667877E-3</v>
      </c>
      <c r="S6" s="7">
        <f>INDEX('Saturation Data'!T:T,MATCH('Intensity Data'!$B6,'Saturation Data'!$C:$C,0))*INDEX('UEC Data'!T:T,MATCH('Intensity Data'!$B6,'UEC Data'!$C:$C,0))</f>
        <v>6.4879072174569632E-3</v>
      </c>
      <c r="T6" s="7">
        <f>INDEX('Saturation Data'!U:U,MATCH('Intensity Data'!$B6,'Saturation Data'!$C:$C,0))*INDEX('UEC Data'!U:U,MATCH('Intensity Data'!$B6,'UEC Data'!$C:$C,0))</f>
        <v>0.2305319696875239</v>
      </c>
      <c r="U6" s="7">
        <f>INDEX('Saturation Data'!V:V,MATCH('Intensity Data'!$B6,'Saturation Data'!$C:$C,0))*INDEX('UEC Data'!V:V,MATCH('Intensity Data'!$B6,'UEC Data'!$C:$C,0))</f>
        <v>6.6049234632923268E-2</v>
      </c>
      <c r="V6" t="str">
        <f t="shared" si="16"/>
        <v>HVAC</v>
      </c>
      <c r="AP6" s="5" t="s">
        <v>70</v>
      </c>
      <c r="AQ6" s="5" t="s">
        <v>3</v>
      </c>
      <c r="AR6" s="5" t="s">
        <v>8</v>
      </c>
      <c r="AS6" s="2">
        <f t="shared" si="1"/>
        <v>-0.65664418054898444</v>
      </c>
      <c r="AT6" s="2">
        <f t="shared" si="2"/>
        <v>-0.79854301871965472</v>
      </c>
      <c r="AU6" s="2">
        <f t="shared" si="3"/>
        <v>-0.82572097884209705</v>
      </c>
      <c r="AV6" s="2">
        <f t="shared" si="4"/>
        <v>-0.76646832756831462</v>
      </c>
      <c r="AW6" s="2">
        <f t="shared" si="5"/>
        <v>-0.22118148839172547</v>
      </c>
      <c r="AX6" s="2">
        <f t="shared" si="6"/>
        <v>-0.87178547527072781</v>
      </c>
      <c r="AY6" s="2" t="str">
        <f t="shared" si="7"/>
        <v>NA</v>
      </c>
      <c r="AZ6" s="2">
        <f t="shared" si="8"/>
        <v>-0.48041236206191129</v>
      </c>
      <c r="BA6" s="2">
        <f t="shared" si="9"/>
        <v>-0.48588704595997434</v>
      </c>
      <c r="BB6" s="2">
        <f t="shared" si="10"/>
        <v>-0.48935774998938553</v>
      </c>
      <c r="BC6" s="2">
        <f t="shared" si="11"/>
        <v>-0.23679339970708801</v>
      </c>
      <c r="BD6" s="2">
        <f t="shared" si="12"/>
        <v>0.799769898923675</v>
      </c>
      <c r="BE6" s="2">
        <f t="shared" si="13"/>
        <v>-0.40040477045484968</v>
      </c>
      <c r="BF6" s="2">
        <f t="shared" si="14"/>
        <v>-0.36190293996173739</v>
      </c>
      <c r="BG6" s="2" t="str">
        <f>IFERROR(#REF!/#REF!-1,"NA")</f>
        <v>NA</v>
      </c>
    </row>
    <row r="7" spans="1:59" x14ac:dyDescent="0.25">
      <c r="A7" t="str">
        <f t="shared" si="15"/>
        <v/>
      </c>
      <c r="B7" t="str">
        <f t="shared" si="0"/>
        <v>WY2021 CPACooling_Evaporative AC</v>
      </c>
      <c r="C7" t="s">
        <v>115</v>
      </c>
      <c r="D7" t="s">
        <v>114</v>
      </c>
      <c r="E7" s="3" t="s">
        <v>71</v>
      </c>
      <c r="F7" s="3" t="s">
        <v>3</v>
      </c>
      <c r="G7" s="3" t="s">
        <v>9</v>
      </c>
      <c r="H7" s="7">
        <f>INDEX('Saturation Data'!I:I,MATCH('Intensity Data'!$B7,'Saturation Data'!$C:$C,0))*INDEX('UEC Data'!I:I,MATCH('Intensity Data'!$B7,'UEC Data'!$C:$C,0))</f>
        <v>6.1299798166955626E-2</v>
      </c>
      <c r="I7" s="7">
        <f>INDEX('Saturation Data'!J:J,MATCH('Intensity Data'!$B7,'Saturation Data'!$C:$C,0))*INDEX('UEC Data'!J:J,MATCH('Intensity Data'!$B7,'UEC Data'!$C:$C,0))</f>
        <v>4.3386005757076074E-2</v>
      </c>
      <c r="J7" s="7">
        <f>INDEX('Saturation Data'!K:K,MATCH('Intensity Data'!$B7,'Saturation Data'!$C:$C,0))*INDEX('UEC Data'!K:K,MATCH('Intensity Data'!$B7,'UEC Data'!$C:$C,0))</f>
        <v>1.1935382150656971E-3</v>
      </c>
      <c r="K7" s="7">
        <f>INDEX('Saturation Data'!L:L,MATCH('Intensity Data'!$B7,'Saturation Data'!$C:$C,0))*INDEX('UEC Data'!L:L,MATCH('Intensity Data'!$B7,'UEC Data'!$C:$C,0))</f>
        <v>6.7967773887814428E-2</v>
      </c>
      <c r="L7" s="7">
        <f>INDEX('Saturation Data'!M:M,MATCH('Intensity Data'!$B7,'Saturation Data'!$C:$C,0))*INDEX('UEC Data'!M:M,MATCH('Intensity Data'!$B7,'UEC Data'!$C:$C,0))</f>
        <v>7.7166404006125899E-2</v>
      </c>
      <c r="M7" s="7">
        <f>INDEX('Saturation Data'!N:N,MATCH('Intensity Data'!$B7,'Saturation Data'!$C:$C,0))*INDEX('UEC Data'!N:N,MATCH('Intensity Data'!$B7,'UEC Data'!$C:$C,0))</f>
        <v>0.20066455159910354</v>
      </c>
      <c r="N7" s="7">
        <f>INDEX('Saturation Data'!O:O,MATCH('Intensity Data'!$B7,'Saturation Data'!$C:$C,0))*INDEX('UEC Data'!O:O,MATCH('Intensity Data'!$B7,'UEC Data'!$C:$C,0))</f>
        <v>2.3182215653011953E-3</v>
      </c>
      <c r="O7" s="7">
        <f>INDEX('Saturation Data'!P:P,MATCH('Intensity Data'!$B7,'Saturation Data'!$C:$C,0))*INDEX('UEC Data'!P:P,MATCH('Intensity Data'!$B7,'UEC Data'!$C:$C,0))</f>
        <v>0.12087178470932225</v>
      </c>
      <c r="P7" s="7">
        <f>INDEX('Saturation Data'!Q:Q,MATCH('Intensity Data'!$B7,'Saturation Data'!$C:$C,0))*INDEX('UEC Data'!Q:Q,MATCH('Intensity Data'!$B7,'UEC Data'!$C:$C,0))</f>
        <v>4.4474811585356086E-2</v>
      </c>
      <c r="Q7" s="7">
        <f>INDEX('Saturation Data'!R:R,MATCH('Intensity Data'!$B7,'Saturation Data'!$C:$C,0))*INDEX('UEC Data'!R:R,MATCH('Intensity Data'!$B7,'UEC Data'!$C:$C,0))</f>
        <v>5.5306477102131247E-4</v>
      </c>
      <c r="R7" s="7">
        <f>INDEX('Saturation Data'!S:S,MATCH('Intensity Data'!$B7,'Saturation Data'!$C:$C,0))*INDEX('UEC Data'!S:S,MATCH('Intensity Data'!$B7,'UEC Data'!$C:$C,0))</f>
        <v>2.6852688162750566E-2</v>
      </c>
      <c r="S7" s="7">
        <f>INDEX('Saturation Data'!T:T,MATCH('Intensity Data'!$B7,'Saturation Data'!$C:$C,0))*INDEX('UEC Data'!T:T,MATCH('Intensity Data'!$B7,'UEC Data'!$C:$C,0))</f>
        <v>0.11380148054370424</v>
      </c>
      <c r="T7" s="7">
        <f>INDEX('Saturation Data'!U:U,MATCH('Intensity Data'!$B7,'Saturation Data'!$C:$C,0))*INDEX('UEC Data'!U:U,MATCH('Intensity Data'!$B7,'UEC Data'!$C:$C,0))</f>
        <v>0.86189272399467032</v>
      </c>
      <c r="U7" s="7">
        <f>INDEX('Saturation Data'!V:V,MATCH('Intensity Data'!$B7,'Saturation Data'!$C:$C,0))*INDEX('UEC Data'!V:V,MATCH('Intensity Data'!$B7,'UEC Data'!$C:$C,0))</f>
        <v>4.9512725886325187E-2</v>
      </c>
      <c r="V7" t="str">
        <f t="shared" si="16"/>
        <v>HVAC</v>
      </c>
      <c r="AP7" s="5" t="s">
        <v>71</v>
      </c>
      <c r="AQ7" s="5" t="s">
        <v>3</v>
      </c>
      <c r="AR7" s="5" t="s">
        <v>9</v>
      </c>
      <c r="AS7" s="2">
        <f t="shared" si="1"/>
        <v>55.187378638627607</v>
      </c>
      <c r="AT7" s="2">
        <f t="shared" si="2"/>
        <v>36.621224897187247</v>
      </c>
      <c r="AU7" s="2">
        <f t="shared" si="3"/>
        <v>-0.98698911741160011</v>
      </c>
      <c r="AV7" s="2">
        <f t="shared" si="4"/>
        <v>56.484229208131048</v>
      </c>
      <c r="AW7" s="2">
        <f t="shared" si="5"/>
        <v>-0.22908197831199306</v>
      </c>
      <c r="AX7" s="2">
        <f t="shared" si="6"/>
        <v>4.5056514861505903</v>
      </c>
      <c r="AY7" s="2" t="str">
        <f t="shared" si="7"/>
        <v>NA</v>
      </c>
      <c r="AZ7" s="2">
        <f t="shared" si="8"/>
        <v>1918.6315700848406</v>
      </c>
      <c r="BA7" s="2">
        <f t="shared" si="9"/>
        <v>1747.0950209051668</v>
      </c>
      <c r="BB7" s="2">
        <f t="shared" si="10"/>
        <v>-0.89759262933636497</v>
      </c>
      <c r="BC7" s="2" t="str">
        <f t="shared" si="11"/>
        <v>NA</v>
      </c>
      <c r="BD7" s="2">
        <f t="shared" si="12"/>
        <v>98.722091577819342</v>
      </c>
      <c r="BE7" s="2">
        <f t="shared" si="13"/>
        <v>110.95275260605847</v>
      </c>
      <c r="BF7" s="2">
        <f t="shared" si="14"/>
        <v>446.95887557009166</v>
      </c>
      <c r="BG7" s="2" t="str">
        <f>IFERROR(#REF!/#REF!-1,"NA")</f>
        <v>NA</v>
      </c>
    </row>
    <row r="8" spans="1:59" x14ac:dyDescent="0.25">
      <c r="A8" t="str">
        <f t="shared" si="15"/>
        <v/>
      </c>
      <c r="B8" t="str">
        <f t="shared" si="0"/>
        <v>WY2021 CPACooling_Air-Source Heat Pump</v>
      </c>
      <c r="C8" t="s">
        <v>115</v>
      </c>
      <c r="D8" t="s">
        <v>114</v>
      </c>
      <c r="E8" s="3" t="s">
        <v>72</v>
      </c>
      <c r="F8" s="3" t="s">
        <v>3</v>
      </c>
      <c r="G8" s="3" t="s">
        <v>10</v>
      </c>
      <c r="H8" s="7">
        <f>INDEX('Saturation Data'!I:I,MATCH('Intensity Data'!$B8,'Saturation Data'!$C:$C,0))*INDEX('UEC Data'!I:I,MATCH('Intensity Data'!$B8,'UEC Data'!$C:$C,0))</f>
        <v>0.24264202050624933</v>
      </c>
      <c r="I8" s="7">
        <f>INDEX('Saturation Data'!J:J,MATCH('Intensity Data'!$B8,'Saturation Data'!$C:$C,0))*INDEX('UEC Data'!J:J,MATCH('Intensity Data'!$B8,'UEC Data'!$C:$C,0))</f>
        <v>0.23063648212822432</v>
      </c>
      <c r="J8" s="7">
        <f>INDEX('Saturation Data'!K:K,MATCH('Intensity Data'!$B8,'Saturation Data'!$C:$C,0))*INDEX('UEC Data'!K:K,MATCH('Intensity Data'!$B8,'UEC Data'!$C:$C,0))</f>
        <v>0.28186045847524627</v>
      </c>
      <c r="K8" s="7">
        <f>INDEX('Saturation Data'!L:L,MATCH('Intensity Data'!$B8,'Saturation Data'!$C:$C,0))*INDEX('UEC Data'!L:L,MATCH('Intensity Data'!$B8,'UEC Data'!$C:$C,0))</f>
        <v>6.8837608864399949E-2</v>
      </c>
      <c r="L8" s="7">
        <f>INDEX('Saturation Data'!M:M,MATCH('Intensity Data'!$B8,'Saturation Data'!$C:$C,0))*INDEX('UEC Data'!M:M,MATCH('Intensity Data'!$B8,'UEC Data'!$C:$C,0))</f>
        <v>0.43547687405811775</v>
      </c>
      <c r="M8" s="7">
        <f>INDEX('Saturation Data'!N:N,MATCH('Intensity Data'!$B8,'Saturation Data'!$C:$C,0))*INDEX('UEC Data'!N:N,MATCH('Intensity Data'!$B8,'UEC Data'!$C:$C,0))</f>
        <v>0</v>
      </c>
      <c r="N8" s="7">
        <f>INDEX('Saturation Data'!O:O,MATCH('Intensity Data'!$B8,'Saturation Data'!$C:$C,0))*INDEX('UEC Data'!O:O,MATCH('Intensity Data'!$B8,'UEC Data'!$C:$C,0))</f>
        <v>2.0319708441979729E-2</v>
      </c>
      <c r="O8" s="7">
        <f>INDEX('Saturation Data'!P:P,MATCH('Intensity Data'!$B8,'Saturation Data'!$C:$C,0))*INDEX('UEC Data'!P:P,MATCH('Intensity Data'!$B8,'UEC Data'!$C:$C,0))</f>
        <v>3.1047907989767256E-3</v>
      </c>
      <c r="P8" s="7">
        <f>INDEX('Saturation Data'!Q:Q,MATCH('Intensity Data'!$B8,'Saturation Data'!$C:$C,0))*INDEX('UEC Data'!Q:Q,MATCH('Intensity Data'!$B8,'UEC Data'!$C:$C,0))</f>
        <v>5.9740315540271864E-2</v>
      </c>
      <c r="Q8" s="7">
        <f>INDEX('Saturation Data'!R:R,MATCH('Intensity Data'!$B8,'Saturation Data'!$C:$C,0))*INDEX('UEC Data'!R:R,MATCH('Intensity Data'!$B8,'UEC Data'!$C:$C,0))</f>
        <v>0.10689565190146706</v>
      </c>
      <c r="R8" s="7">
        <f>INDEX('Saturation Data'!S:S,MATCH('Intensity Data'!$B8,'Saturation Data'!$C:$C,0))*INDEX('UEC Data'!S:S,MATCH('Intensity Data'!$B8,'UEC Data'!$C:$C,0))</f>
        <v>3.6092942471426998E-2</v>
      </c>
      <c r="S8" s="7">
        <f>INDEX('Saturation Data'!T:T,MATCH('Intensity Data'!$B8,'Saturation Data'!$C:$C,0))*INDEX('UEC Data'!T:T,MATCH('Intensity Data'!$B8,'UEC Data'!$C:$C,0))</f>
        <v>0.15296160539058687</v>
      </c>
      <c r="T8" s="7">
        <f>INDEX('Saturation Data'!U:U,MATCH('Intensity Data'!$B8,'Saturation Data'!$C:$C,0))*INDEX('UEC Data'!U:U,MATCH('Intensity Data'!$B8,'UEC Data'!$C:$C,0))</f>
        <v>4.5825324854246023</v>
      </c>
      <c r="U8" s="7">
        <f>INDEX('Saturation Data'!V:V,MATCH('Intensity Data'!$B8,'Saturation Data'!$C:$C,0))*INDEX('UEC Data'!V:V,MATCH('Intensity Data'!$B8,'UEC Data'!$C:$C,0))</f>
        <v>9.2603042876381728E-2</v>
      </c>
      <c r="V8" t="str">
        <f t="shared" si="16"/>
        <v>HVAC</v>
      </c>
      <c r="AP8" s="5" t="s">
        <v>72</v>
      </c>
      <c r="AQ8" s="5" t="s">
        <v>3</v>
      </c>
      <c r="AR8" s="5" t="s">
        <v>10</v>
      </c>
      <c r="AS8" s="2">
        <f t="shared" si="1"/>
        <v>-0.70487429758888098</v>
      </c>
      <c r="AT8" s="2">
        <f t="shared" si="2"/>
        <v>-0.73459197438653345</v>
      </c>
      <c r="AU8" s="2">
        <f t="shared" si="3"/>
        <v>0.18587793484036874</v>
      </c>
      <c r="AV8" s="2">
        <f t="shared" si="4"/>
        <v>-0.92266194646894162</v>
      </c>
      <c r="AW8" s="2">
        <f t="shared" si="5"/>
        <v>-0.30284683606400364</v>
      </c>
      <c r="AX8" s="2">
        <f t="shared" si="6"/>
        <v>-1</v>
      </c>
      <c r="AY8" s="2">
        <f t="shared" si="7"/>
        <v>-0.56551388971709682</v>
      </c>
      <c r="AZ8" s="2">
        <f t="shared" si="8"/>
        <v>-0.9900434659955536</v>
      </c>
      <c r="BA8" s="2">
        <f t="shared" si="9"/>
        <v>-0.52586575862348539</v>
      </c>
      <c r="BB8" s="2">
        <f t="shared" si="10"/>
        <v>-0.26261564517617597</v>
      </c>
      <c r="BC8" s="2">
        <f t="shared" si="11"/>
        <v>-0.23154782552164521</v>
      </c>
      <c r="BD8" s="2">
        <f t="shared" si="12"/>
        <v>2.4230520975875276</v>
      </c>
      <c r="BE8" s="2">
        <f t="shared" si="13"/>
        <v>-0.21014311605054192</v>
      </c>
      <c r="BF8" s="2">
        <f t="shared" si="14"/>
        <v>-0.46588449541342003</v>
      </c>
      <c r="BG8" s="2" t="str">
        <f>IFERROR(#REF!/#REF!-1,"NA")</f>
        <v>NA</v>
      </c>
    </row>
    <row r="9" spans="1:59" x14ac:dyDescent="0.25">
      <c r="A9" t="str">
        <f t="shared" si="15"/>
        <v/>
      </c>
      <c r="B9" t="str">
        <f t="shared" si="0"/>
        <v>WY2021 CPACooling_Geothermal Heat Pump</v>
      </c>
      <c r="C9" t="s">
        <v>115</v>
      </c>
      <c r="D9" t="s">
        <v>114</v>
      </c>
      <c r="E9" s="3" t="s">
        <v>73</v>
      </c>
      <c r="F9" s="3" t="s">
        <v>3</v>
      </c>
      <c r="G9" s="3" t="s">
        <v>11</v>
      </c>
      <c r="H9" s="7">
        <f>INDEX('Saturation Data'!I:I,MATCH('Intensity Data'!$B9,'Saturation Data'!$C:$C,0))*INDEX('UEC Data'!I:I,MATCH('Intensity Data'!$B9,'UEC Data'!$C:$C,0))</f>
        <v>0.14030902456002617</v>
      </c>
      <c r="I9" s="7">
        <f>INDEX('Saturation Data'!J:J,MATCH('Intensity Data'!$B9,'Saturation Data'!$C:$C,0))*INDEX('UEC Data'!J:J,MATCH('Intensity Data'!$B9,'UEC Data'!$C:$C,0))</f>
        <v>4.7258512728215803E-2</v>
      </c>
      <c r="J9" s="7">
        <f>INDEX('Saturation Data'!K:K,MATCH('Intensity Data'!$B9,'Saturation Data'!$C:$C,0))*INDEX('UEC Data'!K:K,MATCH('Intensity Data'!$B9,'UEC Data'!$C:$C,0))</f>
        <v>0</v>
      </c>
      <c r="K9" s="7">
        <f>INDEX('Saturation Data'!L:L,MATCH('Intensity Data'!$B9,'Saturation Data'!$C:$C,0))*INDEX('UEC Data'!L:L,MATCH('Intensity Data'!$B9,'UEC Data'!$C:$C,0))</f>
        <v>0</v>
      </c>
      <c r="L9" s="7">
        <f>INDEX('Saturation Data'!M:M,MATCH('Intensity Data'!$B9,'Saturation Data'!$C:$C,0))*INDEX('UEC Data'!M:M,MATCH('Intensity Data'!$B9,'UEC Data'!$C:$C,0))</f>
        <v>0</v>
      </c>
      <c r="M9" s="7">
        <f>INDEX('Saturation Data'!N:N,MATCH('Intensity Data'!$B9,'Saturation Data'!$C:$C,0))*INDEX('UEC Data'!N:N,MATCH('Intensity Data'!$B9,'UEC Data'!$C:$C,0))</f>
        <v>0</v>
      </c>
      <c r="N9" s="7">
        <f>INDEX('Saturation Data'!O:O,MATCH('Intensity Data'!$B9,'Saturation Data'!$C:$C,0))*INDEX('UEC Data'!O:O,MATCH('Intensity Data'!$B9,'UEC Data'!$C:$C,0))</f>
        <v>5.9190809067635637E-2</v>
      </c>
      <c r="O9" s="7">
        <f>INDEX('Saturation Data'!P:P,MATCH('Intensity Data'!$B9,'Saturation Data'!$C:$C,0))*INDEX('UEC Data'!P:P,MATCH('Intensity Data'!$B9,'UEC Data'!$C:$C,0))</f>
        <v>0</v>
      </c>
      <c r="P9" s="7">
        <f>INDEX('Saturation Data'!Q:Q,MATCH('Intensity Data'!$B9,'Saturation Data'!$C:$C,0))*INDEX('UEC Data'!Q:Q,MATCH('Intensity Data'!$B9,'UEC Data'!$C:$C,0))</f>
        <v>1.021011833535553E-2</v>
      </c>
      <c r="Q9" s="7">
        <f>INDEX('Saturation Data'!R:R,MATCH('Intensity Data'!$B9,'Saturation Data'!$C:$C,0))*INDEX('UEC Data'!R:R,MATCH('Intensity Data'!$B9,'UEC Data'!$C:$C,0))</f>
        <v>3.877302989995805E-4</v>
      </c>
      <c r="R9" s="7">
        <f>INDEX('Saturation Data'!S:S,MATCH('Intensity Data'!$B9,'Saturation Data'!$C:$C,0))*INDEX('UEC Data'!S:S,MATCH('Intensity Data'!$B9,'UEC Data'!$C:$C,0))</f>
        <v>0</v>
      </c>
      <c r="S9" s="7">
        <f>INDEX('Saturation Data'!T:T,MATCH('Intensity Data'!$B9,'Saturation Data'!$C:$C,0))*INDEX('UEC Data'!T:T,MATCH('Intensity Data'!$B9,'UEC Data'!$C:$C,0))</f>
        <v>0</v>
      </c>
      <c r="T9" s="7">
        <f>INDEX('Saturation Data'!U:U,MATCH('Intensity Data'!$B9,'Saturation Data'!$C:$C,0))*INDEX('UEC Data'!U:U,MATCH('Intensity Data'!$B9,'UEC Data'!$C:$C,0))</f>
        <v>0.93891245378878518</v>
      </c>
      <c r="U9" s="7">
        <f>INDEX('Saturation Data'!V:V,MATCH('Intensity Data'!$B9,'Saturation Data'!$C:$C,0))*INDEX('UEC Data'!V:V,MATCH('Intensity Data'!$B9,'UEC Data'!$C:$C,0))</f>
        <v>8.9321492333850977E-2</v>
      </c>
      <c r="V9" t="str">
        <f t="shared" si="16"/>
        <v>HVAC</v>
      </c>
      <c r="AP9" s="5" t="s">
        <v>73</v>
      </c>
      <c r="AQ9" s="5" t="s">
        <v>3</v>
      </c>
      <c r="AR9" s="5" t="s">
        <v>11</v>
      </c>
      <c r="AS9" s="2">
        <f t="shared" si="1"/>
        <v>-0.47768748690494423</v>
      </c>
      <c r="AT9" s="2">
        <f t="shared" si="2"/>
        <v>-0.83355220412072084</v>
      </c>
      <c r="AU9" s="2" t="str">
        <f t="shared" si="3"/>
        <v>NA</v>
      </c>
      <c r="AV9" s="2">
        <f t="shared" si="4"/>
        <v>-1</v>
      </c>
      <c r="AW9" s="2" t="str">
        <f t="shared" si="5"/>
        <v>NA</v>
      </c>
      <c r="AX9" s="2" t="str">
        <f t="shared" si="6"/>
        <v>NA</v>
      </c>
      <c r="AY9" s="2">
        <f t="shared" si="7"/>
        <v>0.38593699822441185</v>
      </c>
      <c r="AZ9" s="2">
        <f t="shared" si="8"/>
        <v>-1</v>
      </c>
      <c r="BA9" s="2">
        <f t="shared" si="9"/>
        <v>-0.81605635146876288</v>
      </c>
      <c r="BB9" s="2">
        <f t="shared" si="10"/>
        <v>-0.99735078339793726</v>
      </c>
      <c r="BC9" s="2" t="str">
        <f t="shared" si="11"/>
        <v>NA</v>
      </c>
      <c r="BD9" s="2" t="str">
        <f t="shared" si="12"/>
        <v>NA</v>
      </c>
      <c r="BE9" s="2">
        <f t="shared" si="13"/>
        <v>-0.50469608604431493</v>
      </c>
      <c r="BF9" s="2">
        <f t="shared" si="14"/>
        <v>3.4241843067140847</v>
      </c>
      <c r="BG9" s="2" t="str">
        <f>IFERROR(#REF!/#REF!-1,"NA")</f>
        <v>NA</v>
      </c>
    </row>
    <row r="10" spans="1:59" x14ac:dyDescent="0.25">
      <c r="A10" t="str">
        <f t="shared" si="15"/>
        <v/>
      </c>
      <c r="B10" t="str">
        <f t="shared" si="0"/>
        <v>WY2021 CPAHeating_Electric Furnace</v>
      </c>
      <c r="C10" t="s">
        <v>115</v>
      </c>
      <c r="D10" t="s">
        <v>114</v>
      </c>
      <c r="E10" s="3" t="s">
        <v>74</v>
      </c>
      <c r="F10" s="3" t="s">
        <v>12</v>
      </c>
      <c r="G10" s="3" t="s">
        <v>13</v>
      </c>
      <c r="H10" s="7">
        <f>INDEX('Saturation Data'!I:I,MATCH('Intensity Data'!$B10,'Saturation Data'!$C:$C,0))*INDEX('UEC Data'!I:I,MATCH('Intensity Data'!$B10,'UEC Data'!$C:$C,0))</f>
        <v>0.15401516916921948</v>
      </c>
      <c r="I10" s="7">
        <f>INDEX('Saturation Data'!J:J,MATCH('Intensity Data'!$B10,'Saturation Data'!$C:$C,0))*INDEX('UEC Data'!J:J,MATCH('Intensity Data'!$B10,'UEC Data'!$C:$C,0))</f>
        <v>0.20636248025741563</v>
      </c>
      <c r="J10" s="7">
        <f>INDEX('Saturation Data'!K:K,MATCH('Intensity Data'!$B10,'Saturation Data'!$C:$C,0))*INDEX('UEC Data'!K:K,MATCH('Intensity Data'!$B10,'UEC Data'!$C:$C,0))</f>
        <v>0.19855174037588191</v>
      </c>
      <c r="K10" s="7">
        <f>INDEX('Saturation Data'!L:L,MATCH('Intensity Data'!$B10,'Saturation Data'!$C:$C,0))*INDEX('UEC Data'!L:L,MATCH('Intensity Data'!$B10,'UEC Data'!$C:$C,0))</f>
        <v>1.6902214396513886</v>
      </c>
      <c r="L10" s="7">
        <f>INDEX('Saturation Data'!M:M,MATCH('Intensity Data'!$B10,'Saturation Data'!$C:$C,0))*INDEX('UEC Data'!M:M,MATCH('Intensity Data'!$B10,'UEC Data'!$C:$C,0))</f>
        <v>1.7076068576623593</v>
      </c>
      <c r="M10" s="7">
        <f>INDEX('Saturation Data'!N:N,MATCH('Intensity Data'!$B10,'Saturation Data'!$C:$C,0))*INDEX('UEC Data'!N:N,MATCH('Intensity Data'!$B10,'UEC Data'!$C:$C,0))</f>
        <v>0.37719163830835922</v>
      </c>
      <c r="N10" s="7">
        <f>INDEX('Saturation Data'!O:O,MATCH('Intensity Data'!$B10,'Saturation Data'!$C:$C,0))*INDEX('UEC Data'!O:O,MATCH('Intensity Data'!$B10,'UEC Data'!$C:$C,0))</f>
        <v>0</v>
      </c>
      <c r="O10" s="7">
        <f>INDEX('Saturation Data'!P:P,MATCH('Intensity Data'!$B10,'Saturation Data'!$C:$C,0))*INDEX('UEC Data'!P:P,MATCH('Intensity Data'!$B10,'UEC Data'!$C:$C,0))</f>
        <v>0</v>
      </c>
      <c r="P10" s="7">
        <f>INDEX('Saturation Data'!Q:Q,MATCH('Intensity Data'!$B10,'Saturation Data'!$C:$C,0))*INDEX('UEC Data'!Q:Q,MATCH('Intensity Data'!$B10,'UEC Data'!$C:$C,0))</f>
        <v>0.60568205641269202</v>
      </c>
      <c r="Q10" s="7">
        <f>INDEX('Saturation Data'!R:R,MATCH('Intensity Data'!$B10,'Saturation Data'!$C:$C,0))*INDEX('UEC Data'!R:R,MATCH('Intensity Data'!$B10,'UEC Data'!$C:$C,0))</f>
        <v>0.21730054593569889</v>
      </c>
      <c r="R10" s="7">
        <f>INDEX('Saturation Data'!S:S,MATCH('Intensity Data'!$B10,'Saturation Data'!$C:$C,0))*INDEX('UEC Data'!S:S,MATCH('Intensity Data'!$B10,'UEC Data'!$C:$C,0))</f>
        <v>5.2245968815110524E-2</v>
      </c>
      <c r="S10" s="7">
        <f>INDEX('Saturation Data'!T:T,MATCH('Intensity Data'!$B10,'Saturation Data'!$C:$C,0))*INDEX('UEC Data'!T:T,MATCH('Intensity Data'!$B10,'UEC Data'!$C:$C,0))</f>
        <v>5.8033090115082425E-2</v>
      </c>
      <c r="T10" s="7">
        <f>INDEX('Saturation Data'!U:U,MATCH('Intensity Data'!$B10,'Saturation Data'!$C:$C,0))*INDEX('UEC Data'!U:U,MATCH('Intensity Data'!$B10,'UEC Data'!$C:$C,0))</f>
        <v>7.0565810495051617E-2</v>
      </c>
      <c r="U10" s="7">
        <f>INDEX('Saturation Data'!V:V,MATCH('Intensity Data'!$B10,'Saturation Data'!$C:$C,0))*INDEX('UEC Data'!V:V,MATCH('Intensity Data'!$B10,'UEC Data'!$C:$C,0))</f>
        <v>0</v>
      </c>
      <c r="V10" t="str">
        <f t="shared" si="16"/>
        <v>HVAC</v>
      </c>
      <c r="AP10" s="5" t="s">
        <v>74</v>
      </c>
      <c r="AQ10" s="5" t="s">
        <v>12</v>
      </c>
      <c r="AR10" s="5" t="s">
        <v>13</v>
      </c>
      <c r="AS10" s="2">
        <f t="shared" si="1"/>
        <v>1.6127169433544766</v>
      </c>
      <c r="AT10" s="2">
        <f t="shared" si="2"/>
        <v>3.1713679602581273</v>
      </c>
      <c r="AU10" s="2">
        <f t="shared" si="3"/>
        <v>0.32301348068951552</v>
      </c>
      <c r="AV10" s="2">
        <f t="shared" si="4"/>
        <v>52.031856534342054</v>
      </c>
      <c r="AW10" s="2">
        <f t="shared" si="5"/>
        <v>4.5582646911119724</v>
      </c>
      <c r="AX10" s="2">
        <f t="shared" si="6"/>
        <v>7.4517351826330902E-3</v>
      </c>
      <c r="AY10" s="2">
        <f t="shared" si="7"/>
        <v>-1</v>
      </c>
      <c r="AZ10" s="2" t="str">
        <f t="shared" si="8"/>
        <v>NA</v>
      </c>
      <c r="BA10" s="2" t="str">
        <f t="shared" si="9"/>
        <v>NA</v>
      </c>
      <c r="BB10" s="2">
        <f t="shared" si="10"/>
        <v>6.2288701432769997</v>
      </c>
      <c r="BC10" s="2">
        <f t="shared" si="11"/>
        <v>0.19581700833266269</v>
      </c>
      <c r="BD10" s="2">
        <f t="shared" si="12"/>
        <v>1.2679726707349017</v>
      </c>
      <c r="BE10" s="2">
        <f t="shared" si="13"/>
        <v>0.92390456103073992</v>
      </c>
      <c r="BF10" s="2">
        <f t="shared" si="14"/>
        <v>-1</v>
      </c>
      <c r="BG10" s="2" t="str">
        <f>IFERROR(#REF!/#REF!-1,"NA")</f>
        <v>NA</v>
      </c>
    </row>
    <row r="11" spans="1:59" x14ac:dyDescent="0.25">
      <c r="A11" t="str">
        <f t="shared" si="15"/>
        <v/>
      </c>
      <c r="B11" t="str">
        <f t="shared" si="0"/>
        <v>WY2021 CPAHeating_Electric Room Heat</v>
      </c>
      <c r="C11" t="s">
        <v>115</v>
      </c>
      <c r="D11" t="s">
        <v>114</v>
      </c>
      <c r="E11" s="3" t="s">
        <v>75</v>
      </c>
      <c r="F11" s="3" t="s">
        <v>12</v>
      </c>
      <c r="G11" s="3" t="s">
        <v>14</v>
      </c>
      <c r="H11" s="7">
        <f>INDEX('Saturation Data'!I:I,MATCH('Intensity Data'!$B11,'Saturation Data'!$C:$C,0))*INDEX('UEC Data'!I:I,MATCH('Intensity Data'!$B11,'UEC Data'!$C:$C,0))</f>
        <v>0</v>
      </c>
      <c r="I11" s="7">
        <f>INDEX('Saturation Data'!J:J,MATCH('Intensity Data'!$B11,'Saturation Data'!$C:$C,0))*INDEX('UEC Data'!J:J,MATCH('Intensity Data'!$B11,'UEC Data'!$C:$C,0))</f>
        <v>6.0552995850816048E-2</v>
      </c>
      <c r="J11" s="7">
        <f>INDEX('Saturation Data'!K:K,MATCH('Intensity Data'!$B11,'Saturation Data'!$C:$C,0))*INDEX('UEC Data'!K:K,MATCH('Intensity Data'!$B11,'UEC Data'!$C:$C,0))</f>
        <v>0</v>
      </c>
      <c r="K11" s="7">
        <f>INDEX('Saturation Data'!L:L,MATCH('Intensity Data'!$B11,'Saturation Data'!$C:$C,0))*INDEX('UEC Data'!L:L,MATCH('Intensity Data'!$B11,'UEC Data'!$C:$C,0))</f>
        <v>0.11825209839207866</v>
      </c>
      <c r="L11" s="7">
        <f>INDEX('Saturation Data'!M:M,MATCH('Intensity Data'!$B11,'Saturation Data'!$C:$C,0))*INDEX('UEC Data'!M:M,MATCH('Intensity Data'!$B11,'UEC Data'!$C:$C,0))</f>
        <v>0.1282309049119508</v>
      </c>
      <c r="M11" s="7">
        <f>INDEX('Saturation Data'!N:N,MATCH('Intensity Data'!$B11,'Saturation Data'!$C:$C,0))*INDEX('UEC Data'!N:N,MATCH('Intensity Data'!$B11,'UEC Data'!$C:$C,0))</f>
        <v>0</v>
      </c>
      <c r="N11" s="7">
        <f>INDEX('Saturation Data'!O:O,MATCH('Intensity Data'!$B11,'Saturation Data'!$C:$C,0))*INDEX('UEC Data'!O:O,MATCH('Intensity Data'!$B11,'UEC Data'!$C:$C,0))</f>
        <v>1.3213682741695518E-2</v>
      </c>
      <c r="O11" s="7">
        <f>INDEX('Saturation Data'!P:P,MATCH('Intensity Data'!$B11,'Saturation Data'!$C:$C,0))*INDEX('UEC Data'!P:P,MATCH('Intensity Data'!$B11,'UEC Data'!$C:$C,0))</f>
        <v>0</v>
      </c>
      <c r="P11" s="7">
        <f>INDEX('Saturation Data'!Q:Q,MATCH('Intensity Data'!$B11,'Saturation Data'!$C:$C,0))*INDEX('UEC Data'!Q:Q,MATCH('Intensity Data'!$B11,'UEC Data'!$C:$C,0))</f>
        <v>8.1639178395530435E-2</v>
      </c>
      <c r="Q11" s="7">
        <f>INDEX('Saturation Data'!R:R,MATCH('Intensity Data'!$B11,'Saturation Data'!$C:$C,0))*INDEX('UEC Data'!R:R,MATCH('Intensity Data'!$B11,'UEC Data'!$C:$C,0))</f>
        <v>0.36167235936671399</v>
      </c>
      <c r="R11" s="7">
        <f>INDEX('Saturation Data'!S:S,MATCH('Intensity Data'!$B11,'Saturation Data'!$C:$C,0))*INDEX('UEC Data'!S:S,MATCH('Intensity Data'!$B11,'UEC Data'!$C:$C,0))</f>
        <v>7.7556267645537405E-3</v>
      </c>
      <c r="S11" s="7">
        <f>INDEX('Saturation Data'!T:T,MATCH('Intensity Data'!$B11,'Saturation Data'!$C:$C,0))*INDEX('UEC Data'!T:T,MATCH('Intensity Data'!$B11,'UEC Data'!$C:$C,0))</f>
        <v>8.6146930975489876E-3</v>
      </c>
      <c r="T11" s="7">
        <f>INDEX('Saturation Data'!U:U,MATCH('Intensity Data'!$B11,'Saturation Data'!$C:$C,0))*INDEX('UEC Data'!U:U,MATCH('Intensity Data'!$B11,'UEC Data'!$C:$C,0))</f>
        <v>2.0706143988898792E-2</v>
      </c>
      <c r="U11" s="7">
        <f>INDEX('Saturation Data'!V:V,MATCH('Intensity Data'!$B11,'Saturation Data'!$C:$C,0))*INDEX('UEC Data'!V:V,MATCH('Intensity Data'!$B11,'UEC Data'!$C:$C,0))</f>
        <v>3.190832995117425E-2</v>
      </c>
      <c r="V11" t="str">
        <f t="shared" si="16"/>
        <v>HVAC</v>
      </c>
      <c r="AP11" s="5" t="s">
        <v>75</v>
      </c>
      <c r="AQ11" s="5" t="s">
        <v>12</v>
      </c>
      <c r="AR11" s="5" t="s">
        <v>14</v>
      </c>
      <c r="AS11" s="2">
        <f t="shared" si="1"/>
        <v>-1</v>
      </c>
      <c r="AT11" s="2">
        <f t="shared" si="2"/>
        <v>-0.93330090963075241</v>
      </c>
      <c r="AU11" s="2">
        <f t="shared" si="3"/>
        <v>-1</v>
      </c>
      <c r="AV11" s="2">
        <f t="shared" si="4"/>
        <v>-0.79781981231923271</v>
      </c>
      <c r="AW11" s="2">
        <f t="shared" si="5"/>
        <v>3.836409542535951</v>
      </c>
      <c r="AX11" s="2">
        <f t="shared" si="6"/>
        <v>-1</v>
      </c>
      <c r="AY11" s="2">
        <f t="shared" si="7"/>
        <v>0.88365251434694714</v>
      </c>
      <c r="AZ11" s="2">
        <f t="shared" si="8"/>
        <v>-1</v>
      </c>
      <c r="BA11" s="2">
        <f t="shared" si="9"/>
        <v>-0.67083063919685548</v>
      </c>
      <c r="BB11" s="2">
        <f t="shared" si="10"/>
        <v>-0.64395312825281514</v>
      </c>
      <c r="BC11" s="2">
        <f t="shared" si="11"/>
        <v>-0.96554106312046351</v>
      </c>
      <c r="BD11" s="2">
        <f t="shared" si="12"/>
        <v>-0.93464557991666664</v>
      </c>
      <c r="BE11" s="2">
        <f t="shared" si="13"/>
        <v>-0.9692372657122158</v>
      </c>
      <c r="BF11" s="2">
        <f t="shared" si="14"/>
        <v>-0.94165356948910228</v>
      </c>
      <c r="BG11" s="2" t="str">
        <f>IFERROR(#REF!/#REF!-1,"NA")</f>
        <v>NA</v>
      </c>
    </row>
    <row r="12" spans="1:59" x14ac:dyDescent="0.25">
      <c r="A12" t="str">
        <f t="shared" si="15"/>
        <v/>
      </c>
      <c r="B12" t="str">
        <f t="shared" si="0"/>
        <v>WY2021 CPAHeating_PTHP</v>
      </c>
      <c r="C12" t="s">
        <v>115</v>
      </c>
      <c r="D12" t="s">
        <v>114</v>
      </c>
      <c r="E12" s="3" t="s">
        <v>76</v>
      </c>
      <c r="F12" s="3" t="s">
        <v>12</v>
      </c>
      <c r="G12" s="3" t="s">
        <v>8</v>
      </c>
      <c r="H12" s="7">
        <f>INDEX('Saturation Data'!I:I,MATCH('Intensity Data'!$B12,'Saturation Data'!$C:$C,0))*INDEX('UEC Data'!I:I,MATCH('Intensity Data'!$B12,'UEC Data'!$C:$C,0))</f>
        <v>8.7273834970137427E-3</v>
      </c>
      <c r="I12" s="7">
        <f>INDEX('Saturation Data'!J:J,MATCH('Intensity Data'!$B12,'Saturation Data'!$C:$C,0))*INDEX('UEC Data'!J:J,MATCH('Intensity Data'!$B12,'UEC Data'!$C:$C,0))</f>
        <v>2.2177962553367375E-2</v>
      </c>
      <c r="J12" s="7">
        <f>INDEX('Saturation Data'!K:K,MATCH('Intensity Data'!$B12,'Saturation Data'!$C:$C,0))*INDEX('UEC Data'!K:K,MATCH('Intensity Data'!$B12,'UEC Data'!$C:$C,0))</f>
        <v>2.9882996860748213E-3</v>
      </c>
      <c r="K12" s="7">
        <f>INDEX('Saturation Data'!L:L,MATCH('Intensity Data'!$B12,'Saturation Data'!$C:$C,0))*INDEX('UEC Data'!L:L,MATCH('Intensity Data'!$B12,'UEC Data'!$C:$C,0))</f>
        <v>1.9504459747765893E-2</v>
      </c>
      <c r="L12" s="7">
        <f>INDEX('Saturation Data'!M:M,MATCH('Intensity Data'!$B12,'Saturation Data'!$C:$C,0))*INDEX('UEC Data'!M:M,MATCH('Intensity Data'!$B12,'UEC Data'!$C:$C,0))</f>
        <v>5.7001279297546101E-2</v>
      </c>
      <c r="M12" s="7">
        <f>INDEX('Saturation Data'!N:N,MATCH('Intensity Data'!$B12,'Saturation Data'!$C:$C,0))*INDEX('UEC Data'!N:N,MATCH('Intensity Data'!$B12,'UEC Data'!$C:$C,0))</f>
        <v>3.6643312975045317E-3</v>
      </c>
      <c r="N12" s="7">
        <f>INDEX('Saturation Data'!O:O,MATCH('Intensity Data'!$B12,'Saturation Data'!$C:$C,0))*INDEX('UEC Data'!O:O,MATCH('Intensity Data'!$B12,'UEC Data'!$C:$C,0))</f>
        <v>0</v>
      </c>
      <c r="O12" s="7">
        <f>INDEX('Saturation Data'!P:P,MATCH('Intensity Data'!$B12,'Saturation Data'!$C:$C,0))*INDEX('UEC Data'!P:P,MATCH('Intensity Data'!$B12,'UEC Data'!$C:$C,0))</f>
        <v>0.17866541053053217</v>
      </c>
      <c r="P12" s="7">
        <f>INDEX('Saturation Data'!Q:Q,MATCH('Intensity Data'!$B12,'Saturation Data'!$C:$C,0))*INDEX('UEC Data'!Q:Q,MATCH('Intensity Data'!$B12,'UEC Data'!$C:$C,0))</f>
        <v>6.2976202919861432E-2</v>
      </c>
      <c r="Q12" s="7">
        <f>INDEX('Saturation Data'!R:R,MATCH('Intensity Data'!$B12,'Saturation Data'!$C:$C,0))*INDEX('UEC Data'!R:R,MATCH('Intensity Data'!$B12,'UEC Data'!$C:$C,0))</f>
        <v>0.21904253302167478</v>
      </c>
      <c r="R12" s="7">
        <f>INDEX('Saturation Data'!S:S,MATCH('Intensity Data'!$B12,'Saturation Data'!$C:$C,0))*INDEX('UEC Data'!S:S,MATCH('Intensity Data'!$B12,'UEC Data'!$C:$C,0))</f>
        <v>3.3668558499220496E-3</v>
      </c>
      <c r="S12" s="7">
        <f>INDEX('Saturation Data'!T:T,MATCH('Intensity Data'!$B12,'Saturation Data'!$C:$C,0))*INDEX('UEC Data'!T:T,MATCH('Intensity Data'!$B12,'UEC Data'!$C:$C,0))</f>
        <v>2.0145039359286592E-3</v>
      </c>
      <c r="T12" s="7">
        <f>INDEX('Saturation Data'!U:U,MATCH('Intensity Data'!$B12,'Saturation Data'!$C:$C,0))*INDEX('UEC Data'!U:U,MATCH('Intensity Data'!$B12,'UEC Data'!$C:$C,0))</f>
        <v>7.6818875496637339E-3</v>
      </c>
      <c r="U12" s="7">
        <f>INDEX('Saturation Data'!V:V,MATCH('Intensity Data'!$B12,'Saturation Data'!$C:$C,0))*INDEX('UEC Data'!V:V,MATCH('Intensity Data'!$B12,'UEC Data'!$C:$C,0))</f>
        <v>0.15111965439434319</v>
      </c>
      <c r="V12" t="str">
        <f t="shared" si="16"/>
        <v>HVAC</v>
      </c>
      <c r="AP12" s="5" t="s">
        <v>76</v>
      </c>
      <c r="AQ12" s="5" t="s">
        <v>12</v>
      </c>
      <c r="AR12" s="5" t="s">
        <v>8</v>
      </c>
      <c r="AS12" s="2">
        <f t="shared" si="1"/>
        <v>-0.68941277434431325</v>
      </c>
      <c r="AT12" s="2">
        <f t="shared" si="2"/>
        <v>-0.35004218961880817</v>
      </c>
      <c r="AU12" s="2">
        <f t="shared" si="3"/>
        <v>-0.88031415856397843</v>
      </c>
      <c r="AV12" s="2">
        <f t="shared" si="4"/>
        <v>-0.44557876257539897</v>
      </c>
      <c r="AW12" s="2">
        <f t="shared" si="5"/>
        <v>-0.1442209452667883</v>
      </c>
      <c r="AX12" s="2">
        <f t="shared" si="6"/>
        <v>-0.80906744670038855</v>
      </c>
      <c r="AY12" s="2" t="str">
        <f t="shared" si="7"/>
        <v>NA</v>
      </c>
      <c r="AZ12" s="2">
        <f t="shared" si="8"/>
        <v>0.36284752851185931</v>
      </c>
      <c r="BA12" s="2">
        <f t="shared" si="9"/>
        <v>-8.22707450777449E-3</v>
      </c>
      <c r="BB12" s="2">
        <f t="shared" si="10"/>
        <v>-2.6405228257025071E-2</v>
      </c>
      <c r="BC12" s="2">
        <f t="shared" si="11"/>
        <v>-0.77374817841902777</v>
      </c>
      <c r="BD12" s="2">
        <f t="shared" si="12"/>
        <v>-0.60004176749705007</v>
      </c>
      <c r="BE12" s="2">
        <f t="shared" si="13"/>
        <v>-0.61474691166033479</v>
      </c>
      <c r="BF12" s="2">
        <f t="shared" si="14"/>
        <v>0.90729295705993573</v>
      </c>
      <c r="BG12" s="2" t="str">
        <f>IFERROR(#REF!/#REF!-1,"NA")</f>
        <v>NA</v>
      </c>
    </row>
    <row r="13" spans="1:59" x14ac:dyDescent="0.25">
      <c r="A13" t="str">
        <f t="shared" si="15"/>
        <v/>
      </c>
      <c r="B13" t="str">
        <f t="shared" si="0"/>
        <v>WY2021 CPAHeating_Air-Source Heat Pump</v>
      </c>
      <c r="C13" t="s">
        <v>115</v>
      </c>
      <c r="D13" t="s">
        <v>114</v>
      </c>
      <c r="E13" s="3" t="s">
        <v>77</v>
      </c>
      <c r="F13" s="3" t="s">
        <v>12</v>
      </c>
      <c r="G13" s="3" t="s">
        <v>10</v>
      </c>
      <c r="H13" s="7">
        <f>INDEX('Saturation Data'!I:I,MATCH('Intensity Data'!$B13,'Saturation Data'!$C:$C,0))*INDEX('UEC Data'!I:I,MATCH('Intensity Data'!$B13,'UEC Data'!$C:$C,0))</f>
        <v>0.12577326194377461</v>
      </c>
      <c r="I13" s="7">
        <f>INDEX('Saturation Data'!J:J,MATCH('Intensity Data'!$B13,'Saturation Data'!$C:$C,0))*INDEX('UEC Data'!J:J,MATCH('Intensity Data'!$B13,'UEC Data'!$C:$C,0))</f>
        <v>0.48983918947261701</v>
      </c>
      <c r="J13" s="7">
        <f>INDEX('Saturation Data'!K:K,MATCH('Intensity Data'!$B13,'Saturation Data'!$C:$C,0))*INDEX('UEC Data'!K:K,MATCH('Intensity Data'!$B13,'UEC Data'!$C:$C,0))</f>
        <v>0.10515211957324622</v>
      </c>
      <c r="K13" s="7">
        <f>INDEX('Saturation Data'!L:L,MATCH('Intensity Data'!$B13,'Saturation Data'!$C:$C,0))*INDEX('UEC Data'!L:L,MATCH('Intensity Data'!$B13,'UEC Data'!$C:$C,0))</f>
        <v>0.13295493854685519</v>
      </c>
      <c r="L13" s="7">
        <f>INDEX('Saturation Data'!M:M,MATCH('Intensity Data'!$B13,'Saturation Data'!$C:$C,0))*INDEX('UEC Data'!M:M,MATCH('Intensity Data'!$B13,'UEC Data'!$C:$C,0))</f>
        <v>0.19182608709496046</v>
      </c>
      <c r="M13" s="7">
        <f>INDEX('Saturation Data'!N:N,MATCH('Intensity Data'!$B13,'Saturation Data'!$C:$C,0))*INDEX('UEC Data'!N:N,MATCH('Intensity Data'!$B13,'UEC Data'!$C:$C,0))</f>
        <v>0</v>
      </c>
      <c r="N13" s="7">
        <f>INDEX('Saturation Data'!O:O,MATCH('Intensity Data'!$B13,'Saturation Data'!$C:$C,0))*INDEX('UEC Data'!O:O,MATCH('Intensity Data'!$B13,'UEC Data'!$C:$C,0))</f>
        <v>5.362432881124559E-2</v>
      </c>
      <c r="O13" s="7">
        <f>INDEX('Saturation Data'!P:P,MATCH('Intensity Data'!$B13,'Saturation Data'!$C:$C,0))*INDEX('UEC Data'!P:P,MATCH('Intensity Data'!$B13,'UEC Data'!$C:$C,0))</f>
        <v>1.1188060070972129E-2</v>
      </c>
      <c r="P13" s="7">
        <f>INDEX('Saturation Data'!Q:Q,MATCH('Intensity Data'!$B13,'Saturation Data'!$C:$C,0))*INDEX('UEC Data'!Q:Q,MATCH('Intensity Data'!$B13,'UEC Data'!$C:$C,0))</f>
        <v>0.18979474426835757</v>
      </c>
      <c r="Q13" s="7">
        <f>INDEX('Saturation Data'!R:R,MATCH('Intensity Data'!$B13,'Saturation Data'!$C:$C,0))*INDEX('UEC Data'!R:R,MATCH('Intensity Data'!$B13,'UEC Data'!$C:$C,0))</f>
        <v>0.10862854324790396</v>
      </c>
      <c r="R13" s="7">
        <f>INDEX('Saturation Data'!S:S,MATCH('Intensity Data'!$B13,'Saturation Data'!$C:$C,0))*INDEX('UEC Data'!S:S,MATCH('Intensity Data'!$B13,'UEC Data'!$C:$C,0))</f>
        <v>1.7046484382137392E-2</v>
      </c>
      <c r="S13" s="7">
        <f>INDEX('Saturation Data'!T:T,MATCH('Intensity Data'!$B13,'Saturation Data'!$C:$C,0))*INDEX('UEC Data'!T:T,MATCH('Intensity Data'!$B13,'UEC Data'!$C:$C,0))</f>
        <v>5.2771982941533818E-2</v>
      </c>
      <c r="T13" s="7">
        <f>INDEX('Saturation Data'!U:U,MATCH('Intensity Data'!$B13,'Saturation Data'!$C:$C,0))*INDEX('UEC Data'!U:U,MATCH('Intensity Data'!$B13,'UEC Data'!$C:$C,0))</f>
        <v>0.16966795583193622</v>
      </c>
      <c r="U13" s="7">
        <f>INDEX('Saturation Data'!V:V,MATCH('Intensity Data'!$B13,'Saturation Data'!$C:$C,0))*INDEX('UEC Data'!V:V,MATCH('Intensity Data'!$B13,'UEC Data'!$C:$C,0))</f>
        <v>0.23541596428646502</v>
      </c>
      <c r="V13" t="str">
        <f t="shared" si="16"/>
        <v>HVAC</v>
      </c>
      <c r="AP13" s="5" t="s">
        <v>77</v>
      </c>
      <c r="AQ13" s="5" t="s">
        <v>12</v>
      </c>
      <c r="AR13" s="5" t="s">
        <v>10</v>
      </c>
      <c r="AS13" s="2">
        <f t="shared" si="1"/>
        <v>-0.78873155357658131</v>
      </c>
      <c r="AT13" s="2">
        <f t="shared" si="2"/>
        <v>-0.32241492121853266</v>
      </c>
      <c r="AU13" s="2">
        <f t="shared" si="3"/>
        <v>-0.35551190716700698</v>
      </c>
      <c r="AV13" s="2">
        <f t="shared" si="4"/>
        <v>-0.82161546896242466</v>
      </c>
      <c r="AW13" s="2">
        <f t="shared" si="5"/>
        <v>-0.39379925027093265</v>
      </c>
      <c r="AX13" s="2">
        <f t="shared" si="6"/>
        <v>-1</v>
      </c>
      <c r="AY13" s="2">
        <f t="shared" si="7"/>
        <v>5.8643813540097067E-2</v>
      </c>
      <c r="AZ13" s="2">
        <f t="shared" si="8"/>
        <v>-0.97938155955215855</v>
      </c>
      <c r="BA13" s="2">
        <f t="shared" si="9"/>
        <v>-0.27787198753180187</v>
      </c>
      <c r="BB13" s="2">
        <f t="shared" si="10"/>
        <v>0.11267400790831528</v>
      </c>
      <c r="BC13" s="2">
        <f t="shared" si="11"/>
        <v>-0.81975157228413509</v>
      </c>
      <c r="BD13" s="2">
        <f t="shared" si="12"/>
        <v>-0.39811178509490219</v>
      </c>
      <c r="BE13" s="2">
        <f t="shared" si="13"/>
        <v>-0.59837124803479458</v>
      </c>
      <c r="BF13" s="2">
        <f t="shared" si="14"/>
        <v>0.26340645299059595</v>
      </c>
      <c r="BG13" s="2" t="str">
        <f>IFERROR(#REF!/#REF!-1,"NA")</f>
        <v>NA</v>
      </c>
    </row>
    <row r="14" spans="1:59" x14ac:dyDescent="0.25">
      <c r="A14" t="str">
        <f t="shared" si="15"/>
        <v/>
      </c>
      <c r="B14" t="str">
        <f t="shared" si="0"/>
        <v>WY2021 CPAHeating_Geothermal Heat Pump</v>
      </c>
      <c r="C14" t="s">
        <v>115</v>
      </c>
      <c r="D14" t="s">
        <v>114</v>
      </c>
      <c r="E14" s="3" t="s">
        <v>78</v>
      </c>
      <c r="F14" s="3" t="s">
        <v>12</v>
      </c>
      <c r="G14" s="3" t="s">
        <v>11</v>
      </c>
      <c r="H14" s="7">
        <f>INDEX('Saturation Data'!I:I,MATCH('Intensity Data'!$B14,'Saturation Data'!$C:$C,0))*INDEX('UEC Data'!I:I,MATCH('Intensity Data'!$B14,'UEC Data'!$C:$C,0))</f>
        <v>7.4983541903360304E-2</v>
      </c>
      <c r="I14" s="7">
        <f>INDEX('Saturation Data'!J:J,MATCH('Intensity Data'!$B14,'Saturation Data'!$C:$C,0))*INDEX('UEC Data'!J:J,MATCH('Intensity Data'!$B14,'UEC Data'!$C:$C,0))</f>
        <v>0.10052182451271675</v>
      </c>
      <c r="J14" s="7">
        <f>INDEX('Saturation Data'!K:K,MATCH('Intensity Data'!$B14,'Saturation Data'!$C:$C,0))*INDEX('UEC Data'!K:K,MATCH('Intensity Data'!$B14,'UEC Data'!$C:$C,0))</f>
        <v>0</v>
      </c>
      <c r="K14" s="7">
        <f>INDEX('Saturation Data'!L:L,MATCH('Intensity Data'!$B14,'Saturation Data'!$C:$C,0))*INDEX('UEC Data'!L:L,MATCH('Intensity Data'!$B14,'UEC Data'!$C:$C,0))</f>
        <v>0</v>
      </c>
      <c r="L14" s="7">
        <f>INDEX('Saturation Data'!M:M,MATCH('Intensity Data'!$B14,'Saturation Data'!$C:$C,0))*INDEX('UEC Data'!M:M,MATCH('Intensity Data'!$B14,'UEC Data'!$C:$C,0))</f>
        <v>0</v>
      </c>
      <c r="M14" s="7">
        <f>INDEX('Saturation Data'!N:N,MATCH('Intensity Data'!$B14,'Saturation Data'!$C:$C,0))*INDEX('UEC Data'!N:N,MATCH('Intensity Data'!$B14,'UEC Data'!$C:$C,0))</f>
        <v>0</v>
      </c>
      <c r="N14" s="7">
        <f>INDEX('Saturation Data'!O:O,MATCH('Intensity Data'!$B14,'Saturation Data'!$C:$C,0))*INDEX('UEC Data'!O:O,MATCH('Intensity Data'!$B14,'UEC Data'!$C:$C,0))</f>
        <v>0.14741209893841994</v>
      </c>
      <c r="O14" s="7">
        <f>INDEX('Saturation Data'!P:P,MATCH('Intensity Data'!$B14,'Saturation Data'!$C:$C,0))*INDEX('UEC Data'!P:P,MATCH('Intensity Data'!$B14,'UEC Data'!$C:$C,0))</f>
        <v>0</v>
      </c>
      <c r="P14" s="7">
        <f>INDEX('Saturation Data'!Q:Q,MATCH('Intensity Data'!$B14,'Saturation Data'!$C:$C,0))*INDEX('UEC Data'!Q:Q,MATCH('Intensity Data'!$B14,'UEC Data'!$C:$C,0))</f>
        <v>3.0232106356799387E-2</v>
      </c>
      <c r="Q14" s="7">
        <f>INDEX('Saturation Data'!R:R,MATCH('Intensity Data'!$B14,'Saturation Data'!$C:$C,0))*INDEX('UEC Data'!R:R,MATCH('Intensity Data'!$B14,'UEC Data'!$C:$C,0))</f>
        <v>3.9311619477576479E-4</v>
      </c>
      <c r="R14" s="7">
        <f>INDEX('Saturation Data'!S:S,MATCH('Intensity Data'!$B14,'Saturation Data'!$C:$C,0))*INDEX('UEC Data'!S:S,MATCH('Intensity Data'!$B14,'UEC Data'!$C:$C,0))</f>
        <v>0</v>
      </c>
      <c r="S14" s="7">
        <f>INDEX('Saturation Data'!T:T,MATCH('Intensity Data'!$B14,'Saturation Data'!$C:$C,0))*INDEX('UEC Data'!T:T,MATCH('Intensity Data'!$B14,'UEC Data'!$C:$C,0))</f>
        <v>0</v>
      </c>
      <c r="T14" s="7">
        <f>INDEX('Saturation Data'!U:U,MATCH('Intensity Data'!$B14,'Saturation Data'!$C:$C,0))*INDEX('UEC Data'!U:U,MATCH('Intensity Data'!$B14,'UEC Data'!$C:$C,0))</f>
        <v>3.5840776428531985E-2</v>
      </c>
      <c r="U14" s="7">
        <f>INDEX('Saturation Data'!V:V,MATCH('Intensity Data'!$B14,'Saturation Data'!$C:$C,0))*INDEX('UEC Data'!V:V,MATCH('Intensity Data'!$B14,'UEC Data'!$C:$C,0))</f>
        <v>0.23307293345289071</v>
      </c>
      <c r="V14" t="str">
        <f t="shared" si="16"/>
        <v>HVAC</v>
      </c>
      <c r="AP14" s="5" t="s">
        <v>78</v>
      </c>
      <c r="AQ14" s="5" t="s">
        <v>12</v>
      </c>
      <c r="AR14" s="5" t="s">
        <v>11</v>
      </c>
      <c r="AS14" s="2">
        <f t="shared" si="1"/>
        <v>-0.69441006122656534</v>
      </c>
      <c r="AT14" s="2">
        <f t="shared" si="2"/>
        <v>-0.6347332615082486</v>
      </c>
      <c r="AU14" s="2" t="str">
        <f t="shared" si="3"/>
        <v>NA</v>
      </c>
      <c r="AV14" s="2">
        <f t="shared" si="4"/>
        <v>-1</v>
      </c>
      <c r="AW14" s="2" t="str">
        <f t="shared" si="5"/>
        <v>NA</v>
      </c>
      <c r="AX14" s="2" t="str">
        <f t="shared" si="6"/>
        <v>NA</v>
      </c>
      <c r="AY14" s="2">
        <f t="shared" si="7"/>
        <v>1.901778441767048</v>
      </c>
      <c r="AZ14" s="2">
        <f t="shared" si="8"/>
        <v>-1</v>
      </c>
      <c r="BA14" s="2">
        <f t="shared" si="9"/>
        <v>-0.77705966102950752</v>
      </c>
      <c r="BB14" s="2">
        <f t="shared" si="10"/>
        <v>-0.99441132526948339</v>
      </c>
      <c r="BC14" s="2" t="str">
        <f t="shared" si="11"/>
        <v>NA</v>
      </c>
      <c r="BD14" s="2" t="str">
        <f t="shared" si="12"/>
        <v>NA</v>
      </c>
      <c r="BE14" s="2">
        <f t="shared" si="13"/>
        <v>-0.79416028871610755</v>
      </c>
      <c r="BF14" s="2">
        <f t="shared" si="14"/>
        <v>7.9844948964935991</v>
      </c>
      <c r="BG14" s="2" t="str">
        <f>IFERROR(#REF!/#REF!-1,"NA")</f>
        <v>NA</v>
      </c>
    </row>
    <row r="15" spans="1:59" x14ac:dyDescent="0.25">
      <c r="A15" t="str">
        <f t="shared" si="15"/>
        <v/>
      </c>
      <c r="B15" t="str">
        <f t="shared" si="0"/>
        <v>WY2021 CPAVentilation_Ventilation</v>
      </c>
      <c r="C15" t="s">
        <v>115</v>
      </c>
      <c r="D15" t="s">
        <v>114</v>
      </c>
      <c r="E15" s="3" t="s">
        <v>79</v>
      </c>
      <c r="F15" s="3" t="s">
        <v>15</v>
      </c>
      <c r="G15" s="3" t="s">
        <v>15</v>
      </c>
      <c r="H15" s="7">
        <f>INDEX('Saturation Data'!I:I,MATCH('Intensity Data'!$B15,'Saturation Data'!$C:$C,0))*INDEX('UEC Data'!I:I,MATCH('Intensity Data'!$B15,'UEC Data'!$C:$C,0))</f>
        <v>3.3414322411739672</v>
      </c>
      <c r="I15" s="7">
        <f>INDEX('Saturation Data'!J:J,MATCH('Intensity Data'!$B15,'Saturation Data'!$C:$C,0))*INDEX('UEC Data'!J:J,MATCH('Intensity Data'!$B15,'UEC Data'!$C:$C,0))</f>
        <v>2.74070815684835</v>
      </c>
      <c r="J15" s="7">
        <f>INDEX('Saturation Data'!K:K,MATCH('Intensity Data'!$B15,'Saturation Data'!$C:$C,0))*INDEX('UEC Data'!K:K,MATCH('Intensity Data'!$B15,'UEC Data'!$C:$C,0))</f>
        <v>3.0718598854060701</v>
      </c>
      <c r="K15" s="7">
        <f>INDEX('Saturation Data'!L:L,MATCH('Intensity Data'!$B15,'Saturation Data'!$C:$C,0))*INDEX('UEC Data'!L:L,MATCH('Intensity Data'!$B15,'UEC Data'!$C:$C,0))</f>
        <v>2.575124461576932</v>
      </c>
      <c r="L15" s="7">
        <f>INDEX('Saturation Data'!M:M,MATCH('Intensity Data'!$B15,'Saturation Data'!$C:$C,0))*INDEX('UEC Data'!M:M,MATCH('Intensity Data'!$B15,'UEC Data'!$C:$C,0))</f>
        <v>4.8183710814593148</v>
      </c>
      <c r="M15" s="7">
        <f>INDEX('Saturation Data'!N:N,MATCH('Intensity Data'!$B15,'Saturation Data'!$C:$C,0))*INDEX('UEC Data'!N:N,MATCH('Intensity Data'!$B15,'UEC Data'!$C:$C,0))</f>
        <v>2.6890007381870027</v>
      </c>
      <c r="N15" s="7">
        <f>INDEX('Saturation Data'!O:O,MATCH('Intensity Data'!$B15,'Saturation Data'!$C:$C,0))*INDEX('UEC Data'!O:O,MATCH('Intensity Data'!$B15,'UEC Data'!$C:$C,0))</f>
        <v>4.7400657251631966</v>
      </c>
      <c r="O15" s="7">
        <f>INDEX('Saturation Data'!P:P,MATCH('Intensity Data'!$B15,'Saturation Data'!$C:$C,0))*INDEX('UEC Data'!P:P,MATCH('Intensity Data'!$B15,'UEC Data'!$C:$C,0))</f>
        <v>3.5254617681476641</v>
      </c>
      <c r="P15" s="7">
        <f>INDEX('Saturation Data'!Q:Q,MATCH('Intensity Data'!$B15,'Saturation Data'!$C:$C,0))*INDEX('UEC Data'!Q:Q,MATCH('Intensity Data'!$B15,'UEC Data'!$C:$C,0))</f>
        <v>1.060129939955909</v>
      </c>
      <c r="Q15" s="7">
        <f>INDEX('Saturation Data'!R:R,MATCH('Intensity Data'!$B15,'Saturation Data'!$C:$C,0))*INDEX('UEC Data'!R:R,MATCH('Intensity Data'!$B15,'UEC Data'!$C:$C,0))</f>
        <v>1.6756571983206989</v>
      </c>
      <c r="R15" s="7">
        <f>INDEX('Saturation Data'!S:S,MATCH('Intensity Data'!$B15,'Saturation Data'!$C:$C,0))*INDEX('UEC Data'!S:S,MATCH('Intensity Data'!$B15,'UEC Data'!$C:$C,0))</f>
        <v>0.78595286229087036</v>
      </c>
      <c r="S15" s="7">
        <f>INDEX('Saturation Data'!T:T,MATCH('Intensity Data'!$B15,'Saturation Data'!$C:$C,0))*INDEX('UEC Data'!T:T,MATCH('Intensity Data'!$B15,'UEC Data'!$C:$C,0))</f>
        <v>1.179752294952997</v>
      </c>
      <c r="T15" s="7">
        <f>INDEX('Saturation Data'!U:U,MATCH('Intensity Data'!$B15,'Saturation Data'!$C:$C,0))*INDEX('UEC Data'!U:U,MATCH('Intensity Data'!$B15,'UEC Data'!$C:$C,0))</f>
        <v>33.414322411739676</v>
      </c>
      <c r="U15" s="7">
        <f>INDEX('Saturation Data'!V:V,MATCH('Intensity Data'!$B15,'Saturation Data'!$C:$C,0))*INDEX('UEC Data'!V:V,MATCH('Intensity Data'!$B15,'UEC Data'!$C:$C,0))</f>
        <v>1.2833993779047979</v>
      </c>
      <c r="V15" t="str">
        <f t="shared" si="16"/>
        <v>HVAC</v>
      </c>
      <c r="AP15" s="5" t="s">
        <v>79</v>
      </c>
      <c r="AQ15" s="5" t="s">
        <v>15</v>
      </c>
      <c r="AR15" s="5" t="s">
        <v>15</v>
      </c>
      <c r="AS15" s="2">
        <f t="shared" si="1"/>
        <v>0.12950335058118623</v>
      </c>
      <c r="AT15" s="2">
        <f t="shared" si="2"/>
        <v>1.3333680197792388</v>
      </c>
      <c r="AU15" s="2">
        <f t="shared" si="3"/>
        <v>3.8379887022060633E-2</v>
      </c>
      <c r="AV15" s="2">
        <f t="shared" si="4"/>
        <v>1.1923943454470187</v>
      </c>
      <c r="AW15" s="2">
        <f t="shared" si="5"/>
        <v>1.265071574055693</v>
      </c>
      <c r="AX15" s="2">
        <f t="shared" si="6"/>
        <v>0.33598332301361533</v>
      </c>
      <c r="AY15" s="2">
        <f t="shared" si="7"/>
        <v>0.36921003362952476</v>
      </c>
      <c r="AZ15" s="2">
        <f t="shared" si="8"/>
        <v>1.3885938382243377</v>
      </c>
      <c r="BA15" s="2">
        <f t="shared" si="9"/>
        <v>0.4663921182628461</v>
      </c>
      <c r="BB15" s="2">
        <f t="shared" si="10"/>
        <v>0.88808910520330597</v>
      </c>
      <c r="BC15" s="2">
        <f t="shared" si="11"/>
        <v>2.5353747327098826</v>
      </c>
      <c r="BD15" s="2">
        <f t="shared" si="12"/>
        <v>0.73446626252097569</v>
      </c>
      <c r="BE15" s="2">
        <f t="shared" si="13"/>
        <v>0.31643747153984414</v>
      </c>
      <c r="BF15" s="2">
        <f t="shared" si="14"/>
        <v>0.91559187172152368</v>
      </c>
      <c r="BG15" s="2" t="str">
        <f>IFERROR(#REF!/#REF!-1,"NA")</f>
        <v>NA</v>
      </c>
    </row>
    <row r="16" spans="1:59" x14ac:dyDescent="0.25">
      <c r="A16" t="str">
        <f t="shared" si="15"/>
        <v/>
      </c>
      <c r="B16" t="str">
        <f t="shared" si="0"/>
        <v>WY2021 CPAWater Heating_Water Heater</v>
      </c>
      <c r="C16" t="s">
        <v>115</v>
      </c>
      <c r="D16" t="s">
        <v>114</v>
      </c>
      <c r="E16" s="3" t="s">
        <v>80</v>
      </c>
      <c r="F16" s="3" t="s">
        <v>16</v>
      </c>
      <c r="G16" s="3" t="s">
        <v>17</v>
      </c>
      <c r="H16" s="7">
        <f>INDEX('Saturation Data'!I:I,MATCH('Intensity Data'!$B16,'Saturation Data'!$C:$C,0))*INDEX('UEC Data'!I:I,MATCH('Intensity Data'!$B16,'UEC Data'!$C:$C,0))</f>
        <v>0.46857662812873985</v>
      </c>
      <c r="I16" s="7">
        <f>INDEX('Saturation Data'!J:J,MATCH('Intensity Data'!$B16,'Saturation Data'!$C:$C,0))*INDEX('UEC Data'!J:J,MATCH('Intensity Data'!$B16,'UEC Data'!$C:$C,0))</f>
        <v>0.28231909391222504</v>
      </c>
      <c r="J16" s="7">
        <f>INDEX('Saturation Data'!K:K,MATCH('Intensity Data'!$B16,'Saturation Data'!$C:$C,0))*INDEX('UEC Data'!K:K,MATCH('Intensity Data'!$B16,'UEC Data'!$C:$C,0))</f>
        <v>0.2817244893101471</v>
      </c>
      <c r="K16" s="7">
        <f>INDEX('Saturation Data'!L:L,MATCH('Intensity Data'!$B16,'Saturation Data'!$C:$C,0))*INDEX('UEC Data'!L:L,MATCH('Intensity Data'!$B16,'UEC Data'!$C:$C,0))</f>
        <v>0.29289274279256244</v>
      </c>
      <c r="L16" s="7">
        <f>INDEX('Saturation Data'!M:M,MATCH('Intensity Data'!$B16,'Saturation Data'!$C:$C,0))*INDEX('UEC Data'!M:M,MATCH('Intensity Data'!$B16,'UEC Data'!$C:$C,0))</f>
        <v>2.9442226525451263</v>
      </c>
      <c r="M16" s="7">
        <f>INDEX('Saturation Data'!N:N,MATCH('Intensity Data'!$B16,'Saturation Data'!$C:$C,0))*INDEX('UEC Data'!N:N,MATCH('Intensity Data'!$B16,'UEC Data'!$C:$C,0))</f>
        <v>1.4393062467673534</v>
      </c>
      <c r="N16" s="7">
        <f>INDEX('Saturation Data'!O:O,MATCH('Intensity Data'!$B16,'Saturation Data'!$C:$C,0))*INDEX('UEC Data'!O:O,MATCH('Intensity Data'!$B16,'UEC Data'!$C:$C,0))</f>
        <v>7.5589532344436342E-2</v>
      </c>
      <c r="O16" s="7">
        <f>INDEX('Saturation Data'!P:P,MATCH('Intensity Data'!$B16,'Saturation Data'!$C:$C,0))*INDEX('UEC Data'!P:P,MATCH('Intensity Data'!$B16,'UEC Data'!$C:$C,0))</f>
        <v>0.49078738589440118</v>
      </c>
      <c r="P16" s="7">
        <f>INDEX('Saturation Data'!Q:Q,MATCH('Intensity Data'!$B16,'Saturation Data'!$C:$C,0))*INDEX('UEC Data'!Q:Q,MATCH('Intensity Data'!$B16,'UEC Data'!$C:$C,0))</f>
        <v>0.19088614361249201</v>
      </c>
      <c r="Q16" s="7">
        <f>INDEX('Saturation Data'!R:R,MATCH('Intensity Data'!$B16,'Saturation Data'!$C:$C,0))*INDEX('UEC Data'!R:R,MATCH('Intensity Data'!$B16,'UEC Data'!$C:$C,0))</f>
        <v>0.38623429712600005</v>
      </c>
      <c r="R16" s="7">
        <f>INDEX('Saturation Data'!S:S,MATCH('Intensity Data'!$B16,'Saturation Data'!$C:$C,0))*INDEX('UEC Data'!S:S,MATCH('Intensity Data'!$B16,'UEC Data'!$C:$C,0))</f>
        <v>0.11940156392988958</v>
      </c>
      <c r="S16" s="7">
        <f>INDEX('Saturation Data'!T:T,MATCH('Intensity Data'!$B16,'Saturation Data'!$C:$C,0))*INDEX('UEC Data'!T:T,MATCH('Intensity Data'!$B16,'UEC Data'!$C:$C,0))</f>
        <v>0.21009415939782902</v>
      </c>
      <c r="T16" s="7">
        <f>INDEX('Saturation Data'!U:U,MATCH('Intensity Data'!$B16,'Saturation Data'!$C:$C,0))*INDEX('UEC Data'!U:U,MATCH('Intensity Data'!$B16,'UEC Data'!$C:$C,0))</f>
        <v>0.28231909391222504</v>
      </c>
      <c r="U16" s="7">
        <f>INDEX('Saturation Data'!V:V,MATCH('Intensity Data'!$B16,'Saturation Data'!$C:$C,0))*INDEX('UEC Data'!V:V,MATCH('Intensity Data'!$B16,'UEC Data'!$C:$C,0))</f>
        <v>0.1630219260967726</v>
      </c>
      <c r="V16" t="str">
        <f t="shared" si="16"/>
        <v>Water Heating</v>
      </c>
      <c r="AP16" s="5" t="s">
        <v>80</v>
      </c>
      <c r="AQ16" s="5" t="s">
        <v>16</v>
      </c>
      <c r="AR16" s="5" t="s">
        <v>17</v>
      </c>
      <c r="AS16" s="2">
        <f t="shared" si="1"/>
        <v>5.4461028791692678E-2</v>
      </c>
      <c r="AT16" s="2">
        <f t="shared" si="2"/>
        <v>-0.46049023480325935</v>
      </c>
      <c r="AU16" s="2">
        <f t="shared" si="3"/>
        <v>-0.53046082787019055</v>
      </c>
      <c r="AV16" s="2">
        <f t="shared" si="4"/>
        <v>-0.45627595135381427</v>
      </c>
      <c r="AW16" s="2">
        <f t="shared" si="5"/>
        <v>-0.3851474222694059</v>
      </c>
      <c r="AX16" s="2">
        <f t="shared" si="6"/>
        <v>9.7373561243929929E-2</v>
      </c>
      <c r="AY16" s="2">
        <f t="shared" si="7"/>
        <v>-0.44427847047763702</v>
      </c>
      <c r="AZ16" s="2">
        <f t="shared" si="8"/>
        <v>-0.61934379676290718</v>
      </c>
      <c r="BA16" s="2">
        <f t="shared" si="9"/>
        <v>-0.61934379676290718</v>
      </c>
      <c r="BB16" s="2">
        <f t="shared" si="10"/>
        <v>-0.74142799999999998</v>
      </c>
      <c r="BC16" s="2">
        <f t="shared" si="11"/>
        <v>2.7282798616194315E-2</v>
      </c>
      <c r="BD16" s="2">
        <f t="shared" si="12"/>
        <v>2.7282798616194315E-2</v>
      </c>
      <c r="BE16" s="2">
        <f t="shared" si="13"/>
        <v>-3.7399181473470544E-2</v>
      </c>
      <c r="BF16" s="2">
        <f t="shared" si="14"/>
        <v>-0.75734829576597273</v>
      </c>
      <c r="BG16" s="2" t="str">
        <f>IFERROR(#REF!/#REF!-1,"NA")</f>
        <v>NA</v>
      </c>
    </row>
    <row r="17" spans="1:59" x14ac:dyDescent="0.25">
      <c r="A17" t="str">
        <f t="shared" si="15"/>
        <v/>
      </c>
      <c r="B17" t="str">
        <f t="shared" si="0"/>
        <v>WY2021 CPAInterior Lighting_General Service Lighting</v>
      </c>
      <c r="C17" t="s">
        <v>115</v>
      </c>
      <c r="D17" t="s">
        <v>114</v>
      </c>
      <c r="E17" s="3" t="s">
        <v>81</v>
      </c>
      <c r="F17" s="3" t="s">
        <v>18</v>
      </c>
      <c r="G17" s="3" t="s">
        <v>19</v>
      </c>
      <c r="H17" s="7">
        <f>INDEX('Saturation Data'!I:I,MATCH('Intensity Data'!$B17,'Saturation Data'!$C:$C,0))*INDEX('UEC Data'!I:I,MATCH('Intensity Data'!$B17,'UEC Data'!$C:$C,0))</f>
        <v>0.37247216614194351</v>
      </c>
      <c r="I17" s="7">
        <f>INDEX('Saturation Data'!J:J,MATCH('Intensity Data'!$B17,'Saturation Data'!$C:$C,0))*INDEX('UEC Data'!J:J,MATCH('Intensity Data'!$B17,'UEC Data'!$C:$C,0))</f>
        <v>0.2993321771540709</v>
      </c>
      <c r="J17" s="7">
        <f>INDEX('Saturation Data'!K:K,MATCH('Intensity Data'!$B17,'Saturation Data'!$C:$C,0))*INDEX('UEC Data'!K:K,MATCH('Intensity Data'!$B17,'UEC Data'!$C:$C,0))</f>
        <v>0.66475542045134894</v>
      </c>
      <c r="K17" s="7">
        <f>INDEX('Saturation Data'!L:L,MATCH('Intensity Data'!$B17,'Saturation Data'!$C:$C,0))*INDEX('UEC Data'!L:L,MATCH('Intensity Data'!$B17,'UEC Data'!$C:$C,0))</f>
        <v>0.41328544232008207</v>
      </c>
      <c r="L17" s="7">
        <f>INDEX('Saturation Data'!M:M,MATCH('Intensity Data'!$B17,'Saturation Data'!$C:$C,0))*INDEX('UEC Data'!M:M,MATCH('Intensity Data'!$B17,'UEC Data'!$C:$C,0))</f>
        <v>2.9041093362009973</v>
      </c>
      <c r="M17" s="7">
        <f>INDEX('Saturation Data'!N:N,MATCH('Intensity Data'!$B17,'Saturation Data'!$C:$C,0))*INDEX('UEC Data'!N:N,MATCH('Intensity Data'!$B17,'UEC Data'!$C:$C,0))</f>
        <v>0.49829576475338133</v>
      </c>
      <c r="N17" s="7">
        <f>INDEX('Saturation Data'!O:O,MATCH('Intensity Data'!$B17,'Saturation Data'!$C:$C,0))*INDEX('UEC Data'!O:O,MATCH('Intensity Data'!$B17,'UEC Data'!$C:$C,0))</f>
        <v>3.3020475193161194</v>
      </c>
      <c r="O17" s="7">
        <f>INDEX('Saturation Data'!P:P,MATCH('Intensity Data'!$B17,'Saturation Data'!$C:$C,0))*INDEX('UEC Data'!P:P,MATCH('Intensity Data'!$B17,'UEC Data'!$C:$C,0))</f>
        <v>0.22924923337210532</v>
      </c>
      <c r="P17" s="7">
        <f>INDEX('Saturation Data'!Q:Q,MATCH('Intensity Data'!$B17,'Saturation Data'!$C:$C,0))*INDEX('UEC Data'!Q:Q,MATCH('Intensity Data'!$B17,'UEC Data'!$C:$C,0))</f>
        <v>0.16505944802791583</v>
      </c>
      <c r="Q17" s="7">
        <f>INDEX('Saturation Data'!R:R,MATCH('Intensity Data'!$B17,'Saturation Data'!$C:$C,0))*INDEX('UEC Data'!R:R,MATCH('Intensity Data'!$B17,'UEC Data'!$C:$C,0))</f>
        <v>1.996509408235615</v>
      </c>
      <c r="R17" s="7">
        <f>INDEX('Saturation Data'!S:S,MATCH('Intensity Data'!$B17,'Saturation Data'!$C:$C,0))*INDEX('UEC Data'!S:S,MATCH('Intensity Data'!$B17,'UEC Data'!$C:$C,0))</f>
        <v>0.17377788197782101</v>
      </c>
      <c r="S17" s="7">
        <f>INDEX('Saturation Data'!T:T,MATCH('Intensity Data'!$B17,'Saturation Data'!$C:$C,0))*INDEX('UEC Data'!T:T,MATCH('Intensity Data'!$B17,'UEC Data'!$C:$C,0))</f>
        <v>0.17377788197782101</v>
      </c>
      <c r="T17" s="7">
        <f>INDEX('Saturation Data'!U:U,MATCH('Intensity Data'!$B17,'Saturation Data'!$C:$C,0))*INDEX('UEC Data'!U:U,MATCH('Intensity Data'!$B17,'UEC Data'!$C:$C,0))</f>
        <v>0.39109577444904076</v>
      </c>
      <c r="U17" s="7">
        <f>INDEX('Saturation Data'!V:V,MATCH('Intensity Data'!$B17,'Saturation Data'!$C:$C,0))*INDEX('UEC Data'!V:V,MATCH('Intensity Data'!$B17,'UEC Data'!$C:$C,0))</f>
        <v>0.74256180740325817</v>
      </c>
      <c r="V17" t="str">
        <f t="shared" si="16"/>
        <v>Interior Lighting</v>
      </c>
      <c r="AP17" s="5" t="s">
        <v>81</v>
      </c>
      <c r="AQ17" s="5" t="s">
        <v>18</v>
      </c>
      <c r="AR17" s="5" t="s">
        <v>19</v>
      </c>
      <c r="AS17" s="2">
        <f t="shared" si="1"/>
        <v>0.49861845484782674</v>
      </c>
      <c r="AT17" s="2">
        <f t="shared" si="2"/>
        <v>0.21427188965508437</v>
      </c>
      <c r="AU17" s="2">
        <f t="shared" si="3"/>
        <v>0.33537355829005722</v>
      </c>
      <c r="AV17" s="2">
        <f t="shared" si="4"/>
        <v>0.25790272386772717</v>
      </c>
      <c r="AW17" s="2">
        <f t="shared" si="5"/>
        <v>1.1668913474564206</v>
      </c>
      <c r="AX17" s="2">
        <f t="shared" si="6"/>
        <v>0.30570018950254552</v>
      </c>
      <c r="AY17" s="2">
        <f t="shared" si="7"/>
        <v>5.0152513718046734</v>
      </c>
      <c r="AZ17" s="2">
        <f t="shared" si="8"/>
        <v>1.425703612528757</v>
      </c>
      <c r="BA17" s="2">
        <f t="shared" si="9"/>
        <v>1.4862285445098822E-2</v>
      </c>
      <c r="BB17" s="2">
        <f t="shared" si="10"/>
        <v>1.4691778850677042</v>
      </c>
      <c r="BC17" s="2">
        <f t="shared" si="11"/>
        <v>1.3990137367068511</v>
      </c>
      <c r="BD17" s="2">
        <f t="shared" si="12"/>
        <v>1.3990137367068511</v>
      </c>
      <c r="BE17" s="2">
        <f t="shared" si="13"/>
        <v>-0.17561444828433348</v>
      </c>
      <c r="BF17" s="2">
        <f t="shared" si="14"/>
        <v>0.97265217039890017</v>
      </c>
      <c r="BG17" s="2" t="str">
        <f>IFERROR(#REF!/#REF!-1,"NA")</f>
        <v>NA</v>
      </c>
    </row>
    <row r="18" spans="1:59" x14ac:dyDescent="0.25">
      <c r="A18" t="str">
        <f t="shared" si="15"/>
        <v/>
      </c>
      <c r="B18" t="str">
        <f t="shared" si="0"/>
        <v>WY2021 CPAInterior Lighting_Exempted Lighting</v>
      </c>
      <c r="C18" t="s">
        <v>115</v>
      </c>
      <c r="D18" t="s">
        <v>114</v>
      </c>
      <c r="E18" s="3" t="s">
        <v>82</v>
      </c>
      <c r="F18" s="3" t="s">
        <v>18</v>
      </c>
      <c r="G18" s="3" t="s">
        <v>20</v>
      </c>
      <c r="H18" s="7">
        <f>INDEX('Saturation Data'!I:I,MATCH('Intensity Data'!$B18,'Saturation Data'!$C:$C,0))*INDEX('UEC Data'!I:I,MATCH('Intensity Data'!$B18,'UEC Data'!$C:$C,0))</f>
        <v>7.599164207762138E-2</v>
      </c>
      <c r="I18" s="7">
        <f>INDEX('Saturation Data'!J:J,MATCH('Intensity Data'!$B18,'Saturation Data'!$C:$C,0))*INDEX('UEC Data'!J:J,MATCH('Intensity Data'!$B18,'UEC Data'!$C:$C,0))</f>
        <v>6.1069646906015712E-2</v>
      </c>
      <c r="J18" s="7">
        <f>INDEX('Saturation Data'!K:K,MATCH('Intensity Data'!$B18,'Saturation Data'!$C:$C,0))*INDEX('UEC Data'!K:K,MATCH('Intensity Data'!$B18,'UEC Data'!$C:$C,0))</f>
        <v>0.14762522254385085</v>
      </c>
      <c r="K18" s="7">
        <f>INDEX('Saturation Data'!L:L,MATCH('Intensity Data'!$B18,'Saturation Data'!$C:$C,0))*INDEX('UEC Data'!L:L,MATCH('Intensity Data'!$B18,'UEC Data'!$C:$C,0))</f>
        <v>9.1780154805223071E-2</v>
      </c>
      <c r="L18" s="7">
        <f>INDEX('Saturation Data'!M:M,MATCH('Intensity Data'!$B18,'Saturation Data'!$C:$C,0))*INDEX('UEC Data'!M:M,MATCH('Intensity Data'!$B18,'UEC Data'!$C:$C,0))</f>
        <v>0.75557978296998729</v>
      </c>
      <c r="M18" s="7">
        <f>INDEX('Saturation Data'!N:N,MATCH('Intensity Data'!$B18,'Saturation Data'!$C:$C,0))*INDEX('UEC Data'!N:N,MATCH('Intensity Data'!$B18,'UEC Data'!$C:$C,0))</f>
        <v>0.13401537177848055</v>
      </c>
      <c r="N18" s="7">
        <f>INDEX('Saturation Data'!O:O,MATCH('Intensity Data'!$B18,'Saturation Data'!$C:$C,0))*INDEX('UEC Data'!O:O,MATCH('Intensity Data'!$B18,'UEC Data'!$C:$C,0))</f>
        <v>0.79895816457204283</v>
      </c>
      <c r="O18" s="7">
        <f>INDEX('Saturation Data'!P:P,MATCH('Intensity Data'!$B18,'Saturation Data'!$C:$C,0))*INDEX('UEC Data'!P:P,MATCH('Intensity Data'!$B18,'UEC Data'!$C:$C,0))</f>
        <v>3.6782277677910535E-2</v>
      </c>
      <c r="P18" s="7">
        <f>INDEX('Saturation Data'!Q:Q,MATCH('Intensity Data'!$B18,'Saturation Data'!$C:$C,0))*INDEX('UEC Data'!Q:Q,MATCH('Intensity Data'!$B18,'UEC Data'!$C:$C,0))</f>
        <v>2.6483239928095585E-2</v>
      </c>
      <c r="Q18" s="7">
        <f>INDEX('Saturation Data'!R:R,MATCH('Intensity Data'!$B18,'Saturation Data'!$C:$C,0))*INDEX('UEC Data'!R:R,MATCH('Intensity Data'!$B18,'UEC Data'!$C:$C,0))</f>
        <v>0.40656667575674943</v>
      </c>
      <c r="R18" s="7">
        <f>INDEX('Saturation Data'!S:S,MATCH('Intensity Data'!$B18,'Saturation Data'!$C:$C,0))*INDEX('UEC Data'!S:S,MATCH('Intensity Data'!$B18,'UEC Data'!$C:$C,0))</f>
        <v>4.1877757719269444E-2</v>
      </c>
      <c r="S18" s="7">
        <f>INDEX('Saturation Data'!T:T,MATCH('Intensity Data'!$B18,'Saturation Data'!$C:$C,0))*INDEX('UEC Data'!T:T,MATCH('Intensity Data'!$B18,'UEC Data'!$C:$C,0))</f>
        <v>4.1877757719269444E-2</v>
      </c>
      <c r="T18" s="7">
        <f>INDEX('Saturation Data'!U:U,MATCH('Intensity Data'!$B18,'Saturation Data'!$C:$C,0))*INDEX('UEC Data'!U:U,MATCH('Intensity Data'!$B18,'UEC Data'!$C:$C,0))</f>
        <v>7.9791224181502446E-2</v>
      </c>
      <c r="U18" s="7">
        <f>INDEX('Saturation Data'!V:V,MATCH('Intensity Data'!$B18,'Saturation Data'!$C:$C,0))*INDEX('UEC Data'!V:V,MATCH('Intensity Data'!$B18,'UEC Data'!$C:$C,0))</f>
        <v>0.14164339261541331</v>
      </c>
      <c r="V18" t="str">
        <f t="shared" si="16"/>
        <v>Interior Lighting</v>
      </c>
      <c r="AP18" s="5" t="s">
        <v>82</v>
      </c>
      <c r="AQ18" s="5" t="s">
        <v>18</v>
      </c>
      <c r="AR18" s="5" t="s">
        <v>20</v>
      </c>
      <c r="AS18" s="2">
        <f t="shared" si="1"/>
        <v>-0.26216710399209786</v>
      </c>
      <c r="AT18" s="2">
        <f t="shared" si="2"/>
        <v>-0.53987717805397395</v>
      </c>
      <c r="AU18" s="2">
        <f t="shared" si="3"/>
        <v>-0.68830663594179076</v>
      </c>
      <c r="AV18" s="2">
        <f t="shared" si="4"/>
        <v>-0.70638932512459363</v>
      </c>
      <c r="AW18" s="2">
        <f t="shared" si="5"/>
        <v>-0.19557811253775059</v>
      </c>
      <c r="AX18" s="2">
        <f t="shared" si="6"/>
        <v>-0.54597974132079119</v>
      </c>
      <c r="AY18" s="2">
        <f t="shared" si="7"/>
        <v>2.5003788011238348</v>
      </c>
      <c r="AZ18" s="2">
        <f t="shared" si="8"/>
        <v>-9.03131675696488E-2</v>
      </c>
      <c r="BA18" s="2">
        <f t="shared" si="9"/>
        <v>-0.8542704287820071</v>
      </c>
      <c r="BB18" s="2">
        <f t="shared" si="10"/>
        <v>-5.0489558128182899E-2</v>
      </c>
      <c r="BC18" s="2">
        <f t="shared" si="11"/>
        <v>0.16924642948832891</v>
      </c>
      <c r="BD18" s="2">
        <f t="shared" si="12"/>
        <v>0.16924642948832891</v>
      </c>
      <c r="BE18" s="2">
        <f t="shared" si="13"/>
        <v>-0.70056707102303262</v>
      </c>
      <c r="BF18" s="2">
        <f t="shared" si="14"/>
        <v>-0.38062921622954793</v>
      </c>
      <c r="BG18" s="2" t="str">
        <f>IFERROR(#REF!/#REF!-1,"NA")</f>
        <v>NA</v>
      </c>
    </row>
    <row r="19" spans="1:59" x14ac:dyDescent="0.25">
      <c r="A19" t="str">
        <f t="shared" si="15"/>
        <v/>
      </c>
      <c r="B19" t="str">
        <f t="shared" si="0"/>
        <v>WY2021 CPAInterior Lighting_High-Bay Lighting</v>
      </c>
      <c r="C19" t="s">
        <v>115</v>
      </c>
      <c r="D19" t="s">
        <v>114</v>
      </c>
      <c r="E19" s="3" t="s">
        <v>83</v>
      </c>
      <c r="F19" s="3" t="s">
        <v>18</v>
      </c>
      <c r="G19" s="3" t="s">
        <v>21</v>
      </c>
      <c r="H19" s="7">
        <f>INDEX('Saturation Data'!I:I,MATCH('Intensity Data'!$B19,'Saturation Data'!$C:$C,0))*INDEX('UEC Data'!I:I,MATCH('Intensity Data'!$B19,'UEC Data'!$C:$C,0))</f>
        <v>0.54122451054829301</v>
      </c>
      <c r="I19" s="7">
        <f>INDEX('Saturation Data'!J:J,MATCH('Intensity Data'!$B19,'Saturation Data'!$C:$C,0))*INDEX('UEC Data'!J:J,MATCH('Intensity Data'!$B19,'UEC Data'!$C:$C,0))</f>
        <v>0.36320888996712453</v>
      </c>
      <c r="J19" s="7">
        <f>INDEX('Saturation Data'!K:K,MATCH('Intensity Data'!$B19,'Saturation Data'!$C:$C,0))*INDEX('UEC Data'!K:K,MATCH('Intensity Data'!$B19,'UEC Data'!$C:$C,0))</f>
        <v>1.1317917596222062</v>
      </c>
      <c r="K19" s="7">
        <f>INDEX('Saturation Data'!L:L,MATCH('Intensity Data'!$B19,'Saturation Data'!$C:$C,0))*INDEX('UEC Data'!L:L,MATCH('Intensity Data'!$B19,'UEC Data'!$C:$C,0))</f>
        <v>0.70364685055459553</v>
      </c>
      <c r="L19" s="7">
        <f>INDEX('Saturation Data'!M:M,MATCH('Intensity Data'!$B19,'Saturation Data'!$C:$C,0))*INDEX('UEC Data'!M:M,MATCH('Intensity Data'!$B19,'UEC Data'!$C:$C,0))</f>
        <v>0.77224193391109752</v>
      </c>
      <c r="M19" s="7">
        <f>INDEX('Saturation Data'!N:N,MATCH('Intensity Data'!$B19,'Saturation Data'!$C:$C,0))*INDEX('UEC Data'!N:N,MATCH('Intensity Data'!$B19,'UEC Data'!$C:$C,0))</f>
        <v>1.5630835857126379</v>
      </c>
      <c r="N19" s="7">
        <f>INDEX('Saturation Data'!O:O,MATCH('Intensity Data'!$B19,'Saturation Data'!$C:$C,0))*INDEX('UEC Data'!O:O,MATCH('Intensity Data'!$B19,'UEC Data'!$C:$C,0))</f>
        <v>0.41408542717869407</v>
      </c>
      <c r="O19" s="7">
        <f>INDEX('Saturation Data'!P:P,MATCH('Intensity Data'!$B19,'Saturation Data'!$C:$C,0))*INDEX('UEC Data'!P:P,MATCH('Intensity Data'!$B19,'UEC Data'!$C:$C,0))</f>
        <v>0.74630482466494474</v>
      </c>
      <c r="P19" s="7">
        <f>INDEX('Saturation Data'!Q:Q,MATCH('Intensity Data'!$B19,'Saturation Data'!$C:$C,0))*INDEX('UEC Data'!Q:Q,MATCH('Intensity Data'!$B19,'UEC Data'!$C:$C,0))</f>
        <v>0.66473207451363703</v>
      </c>
      <c r="Q19" s="7">
        <f>INDEX('Saturation Data'!R:R,MATCH('Intensity Data'!$B19,'Saturation Data'!$C:$C,0))*INDEX('UEC Data'!R:R,MATCH('Intensity Data'!$B19,'UEC Data'!$C:$C,0))</f>
        <v>0.21115815936523363</v>
      </c>
      <c r="R19" s="7">
        <f>INDEX('Saturation Data'!S:S,MATCH('Intensity Data'!$B19,'Saturation Data'!$C:$C,0))*INDEX('UEC Data'!S:S,MATCH('Intensity Data'!$B19,'UEC Data'!$C:$C,0))</f>
        <v>0.6613401553001963</v>
      </c>
      <c r="S19" s="7">
        <f>INDEX('Saturation Data'!T:T,MATCH('Intensity Data'!$B19,'Saturation Data'!$C:$C,0))*INDEX('UEC Data'!T:T,MATCH('Intensity Data'!$B19,'UEC Data'!$C:$C,0))</f>
        <v>0.6613401553001963</v>
      </c>
      <c r="T19" s="7">
        <f>INDEX('Saturation Data'!U:U,MATCH('Intensity Data'!$B19,'Saturation Data'!$C:$C,0))*INDEX('UEC Data'!U:U,MATCH('Intensity Data'!$B19,'UEC Data'!$C:$C,0))</f>
        <v>0.52727465502750082</v>
      </c>
      <c r="U19" s="7">
        <f>INDEX('Saturation Data'!V:V,MATCH('Intensity Data'!$B19,'Saturation Data'!$C:$C,0))*INDEX('UEC Data'!V:V,MATCH('Intensity Data'!$B19,'UEC Data'!$C:$C,0))</f>
        <v>0.88671988435732074</v>
      </c>
      <c r="V19" t="str">
        <f t="shared" si="16"/>
        <v>Interior Lighting</v>
      </c>
      <c r="AP19" s="5" t="s">
        <v>83</v>
      </c>
      <c r="AQ19" s="5" t="s">
        <v>18</v>
      </c>
      <c r="AR19" s="5" t="s">
        <v>21</v>
      </c>
      <c r="AS19" s="2">
        <f t="shared" si="1"/>
        <v>-0.46400529187809081</v>
      </c>
      <c r="AT19" s="2">
        <f t="shared" si="2"/>
        <v>-0.7594216016629306</v>
      </c>
      <c r="AU19" s="2">
        <f t="shared" si="3"/>
        <v>-0.43148845899057242</v>
      </c>
      <c r="AV19" s="2">
        <f t="shared" si="4"/>
        <v>-0.46447028882186081</v>
      </c>
      <c r="AW19" s="2">
        <f t="shared" si="5"/>
        <v>-0.73543883262064647</v>
      </c>
      <c r="AX19" s="2">
        <f t="shared" si="6"/>
        <v>-0.22629254145402977</v>
      </c>
      <c r="AY19" s="2">
        <f t="shared" si="7"/>
        <v>-0.84034809021609902</v>
      </c>
      <c r="AZ19" s="2">
        <f t="shared" si="8"/>
        <v>-0.4756438351996487</v>
      </c>
      <c r="BA19" s="2">
        <f t="shared" si="9"/>
        <v>-0.17948550663905549</v>
      </c>
      <c r="BB19" s="2">
        <f t="shared" si="10"/>
        <v>-0.83584030585180447</v>
      </c>
      <c r="BC19" s="2">
        <f t="shared" si="11"/>
        <v>-0.60949399215824152</v>
      </c>
      <c r="BD19" s="2">
        <f t="shared" si="12"/>
        <v>-0.60949399215824152</v>
      </c>
      <c r="BE19" s="2">
        <f t="shared" si="13"/>
        <v>-0.80744946940897422</v>
      </c>
      <c r="BF19" s="2">
        <f t="shared" si="14"/>
        <v>-0.43153336290896904</v>
      </c>
      <c r="BG19" s="2" t="str">
        <f>IFERROR(#REF!/#REF!-1,"NA")</f>
        <v>NA</v>
      </c>
    </row>
    <row r="20" spans="1:59" x14ac:dyDescent="0.25">
      <c r="A20" t="str">
        <f t="shared" si="15"/>
        <v/>
      </c>
      <c r="B20" t="str">
        <f t="shared" si="0"/>
        <v>WY2021 CPAInterior Lighting_Linear Lighting</v>
      </c>
      <c r="C20" t="s">
        <v>115</v>
      </c>
      <c r="D20" t="s">
        <v>114</v>
      </c>
      <c r="E20" s="3" t="s">
        <v>84</v>
      </c>
      <c r="F20" s="3" t="s">
        <v>18</v>
      </c>
      <c r="G20" s="3" t="s">
        <v>22</v>
      </c>
      <c r="H20" s="7">
        <f>INDEX('Saturation Data'!I:I,MATCH('Intensity Data'!$B20,'Saturation Data'!$C:$C,0))*INDEX('UEC Data'!I:I,MATCH('Intensity Data'!$B20,'UEC Data'!$C:$C,0))</f>
        <v>2.6061557666062276</v>
      </c>
      <c r="I20" s="7">
        <f>INDEX('Saturation Data'!J:J,MATCH('Intensity Data'!$B20,'Saturation Data'!$C:$C,0))*INDEX('UEC Data'!J:J,MATCH('Intensity Data'!$B20,'UEC Data'!$C:$C,0))</f>
        <v>1.9978353858714515</v>
      </c>
      <c r="J20" s="7">
        <f>INDEX('Saturation Data'!K:K,MATCH('Intensity Data'!$B20,'Saturation Data'!$C:$C,0))*INDEX('UEC Data'!K:K,MATCH('Intensity Data'!$B20,'UEC Data'!$C:$C,0))</f>
        <v>5.1530087512767855</v>
      </c>
      <c r="K20" s="7">
        <f>INDEX('Saturation Data'!L:L,MATCH('Intensity Data'!$B20,'Saturation Data'!$C:$C,0))*INDEX('UEC Data'!L:L,MATCH('Intensity Data'!$B20,'UEC Data'!$C:$C,0))</f>
        <v>3.2036797828661592</v>
      </c>
      <c r="L20" s="7">
        <f>INDEX('Saturation Data'!M:M,MATCH('Intensity Data'!$B20,'Saturation Data'!$C:$C,0))*INDEX('UEC Data'!M:M,MATCH('Intensity Data'!$B20,'UEC Data'!$C:$C,0))</f>
        <v>2.9248042013484525</v>
      </c>
      <c r="M20" s="7">
        <f>INDEX('Saturation Data'!N:N,MATCH('Intensity Data'!$B20,'Saturation Data'!$C:$C,0))*INDEX('UEC Data'!N:N,MATCH('Intensity Data'!$B20,'UEC Data'!$C:$C,0))</f>
        <v>6.2745862974371702</v>
      </c>
      <c r="N20" s="7">
        <f>INDEX('Saturation Data'!O:O,MATCH('Intensity Data'!$B20,'Saturation Data'!$C:$C,0))*INDEX('UEC Data'!O:O,MATCH('Intensity Data'!$B20,'UEC Data'!$C:$C,0))</f>
        <v>2.554589788367251</v>
      </c>
      <c r="O20" s="7">
        <f>INDEX('Saturation Data'!P:P,MATCH('Intensity Data'!$B20,'Saturation Data'!$C:$C,0))*INDEX('UEC Data'!P:P,MATCH('Intensity Data'!$B20,'UEC Data'!$C:$C,0))</f>
        <v>3.4186960459566769</v>
      </c>
      <c r="P20" s="7">
        <f>INDEX('Saturation Data'!Q:Q,MATCH('Intensity Data'!$B20,'Saturation Data'!$C:$C,0))*INDEX('UEC Data'!Q:Q,MATCH('Intensity Data'!$B20,'UEC Data'!$C:$C,0))</f>
        <v>2.5910845124484423</v>
      </c>
      <c r="Q20" s="7">
        <f>INDEX('Saturation Data'!R:R,MATCH('Intensity Data'!$B20,'Saturation Data'!$C:$C,0))*INDEX('UEC Data'!R:R,MATCH('Intensity Data'!$B20,'UEC Data'!$C:$C,0))</f>
        <v>0.61074610807244245</v>
      </c>
      <c r="R20" s="7">
        <f>INDEX('Saturation Data'!S:S,MATCH('Intensity Data'!$B20,'Saturation Data'!$C:$C,0))*INDEX('UEC Data'!S:S,MATCH('Intensity Data'!$B20,'UEC Data'!$C:$C,0))</f>
        <v>1.9243613180253121</v>
      </c>
      <c r="S20" s="7">
        <f>INDEX('Saturation Data'!T:T,MATCH('Intensity Data'!$B20,'Saturation Data'!$C:$C,0))*INDEX('UEC Data'!T:T,MATCH('Intensity Data'!$B20,'UEC Data'!$C:$C,0))</f>
        <v>1.9243613180253121</v>
      </c>
      <c r="T20" s="7">
        <f>INDEX('Saturation Data'!U:U,MATCH('Intensity Data'!$B20,'Saturation Data'!$C:$C,0))*INDEX('UEC Data'!U:U,MATCH('Intensity Data'!$B20,'UEC Data'!$C:$C,0))</f>
        <v>2.6812593684839907</v>
      </c>
      <c r="U20" s="7">
        <f>INDEX('Saturation Data'!V:V,MATCH('Intensity Data'!$B20,'Saturation Data'!$C:$C,0))*INDEX('UEC Data'!V:V,MATCH('Intensity Data'!$B20,'UEC Data'!$C:$C,0))</f>
        <v>2.7190993624129263</v>
      </c>
      <c r="V20" t="str">
        <f t="shared" si="16"/>
        <v>Interior Lighting</v>
      </c>
      <c r="AP20" s="5" t="s">
        <v>84</v>
      </c>
      <c r="AQ20" s="5" t="s">
        <v>18</v>
      </c>
      <c r="AR20" s="5" t="s">
        <v>22</v>
      </c>
      <c r="AS20" s="2">
        <f t="shared" si="1"/>
        <v>0.51112070924832786</v>
      </c>
      <c r="AT20" s="2">
        <f t="shared" si="2"/>
        <v>0.29598302787247932</v>
      </c>
      <c r="AU20" s="2">
        <f t="shared" si="3"/>
        <v>0.71577189767630123</v>
      </c>
      <c r="AV20" s="2">
        <f t="shared" si="4"/>
        <v>0.6162324993063244</v>
      </c>
      <c r="AW20" s="2">
        <f t="shared" si="5"/>
        <v>0.56620696347534394</v>
      </c>
      <c r="AX20" s="2">
        <f t="shared" si="6"/>
        <v>0.25225049108261954</v>
      </c>
      <c r="AY20" s="2">
        <f t="shared" si="7"/>
        <v>-0.36727411347516814</v>
      </c>
      <c r="AZ20" s="2">
        <f t="shared" si="8"/>
        <v>0.56286452660446717</v>
      </c>
      <c r="BA20" s="2">
        <f t="shared" si="9"/>
        <v>0.71288466894106461</v>
      </c>
      <c r="BB20" s="2">
        <f t="shared" si="10"/>
        <v>0.33981238373578937</v>
      </c>
      <c r="BC20" s="2">
        <f t="shared" si="11"/>
        <v>5.8356138842203178</v>
      </c>
      <c r="BD20" s="2">
        <f t="shared" si="12"/>
        <v>5.8356138842203178</v>
      </c>
      <c r="BE20" s="2">
        <f t="shared" si="13"/>
        <v>-0.31375770713143514</v>
      </c>
      <c r="BF20" s="2">
        <f t="shared" si="14"/>
        <v>0.85709283169919548</v>
      </c>
      <c r="BG20" s="2" t="str">
        <f>IFERROR(#REF!/#REF!-1,"NA")</f>
        <v>NA</v>
      </c>
    </row>
    <row r="21" spans="1:59" x14ac:dyDescent="0.25">
      <c r="A21" t="str">
        <f t="shared" si="15"/>
        <v/>
      </c>
      <c r="B21" t="str">
        <f t="shared" si="0"/>
        <v>WY2021 CPAExterior Lighting_General Service Lighting</v>
      </c>
      <c r="C21" t="s">
        <v>115</v>
      </c>
      <c r="D21" t="s">
        <v>114</v>
      </c>
      <c r="E21" s="3" t="s">
        <v>85</v>
      </c>
      <c r="F21" s="3" t="s">
        <v>23</v>
      </c>
      <c r="G21" s="3" t="s">
        <v>19</v>
      </c>
      <c r="H21" s="7">
        <f>INDEX('Saturation Data'!I:I,MATCH('Intensity Data'!$B21,'Saturation Data'!$C:$C,0))*INDEX('UEC Data'!I:I,MATCH('Intensity Data'!$B21,'UEC Data'!$C:$C,0))</f>
        <v>0.15845128507119696</v>
      </c>
      <c r="I21" s="7">
        <f>INDEX('Saturation Data'!J:J,MATCH('Intensity Data'!$B21,'Saturation Data'!$C:$C,0))*INDEX('UEC Data'!J:J,MATCH('Intensity Data'!$B21,'UEC Data'!$C:$C,0))</f>
        <v>0.23864923693397974</v>
      </c>
      <c r="J21" s="7">
        <f>INDEX('Saturation Data'!K:K,MATCH('Intensity Data'!$B21,'Saturation Data'!$C:$C,0))*INDEX('UEC Data'!K:K,MATCH('Intensity Data'!$B21,'UEC Data'!$C:$C,0))</f>
        <v>1.4047004098649973</v>
      </c>
      <c r="K21" s="7">
        <f>INDEX('Saturation Data'!L:L,MATCH('Intensity Data'!$B21,'Saturation Data'!$C:$C,0))*INDEX('UEC Data'!L:L,MATCH('Intensity Data'!$B21,'UEC Data'!$C:$C,0))</f>
        <v>1.1852159708235914</v>
      </c>
      <c r="L21" s="7">
        <f>INDEX('Saturation Data'!M:M,MATCH('Intensity Data'!$B21,'Saturation Data'!$C:$C,0))*INDEX('UEC Data'!M:M,MATCH('Intensity Data'!$B21,'UEC Data'!$C:$C,0))</f>
        <v>0.98165544033487351</v>
      </c>
      <c r="M21" s="7">
        <f>INDEX('Saturation Data'!N:N,MATCH('Intensity Data'!$B21,'Saturation Data'!$C:$C,0))*INDEX('UEC Data'!N:N,MATCH('Intensity Data'!$B21,'UEC Data'!$C:$C,0))</f>
        <v>1.1534633797025637</v>
      </c>
      <c r="N21" s="7">
        <f>INDEX('Saturation Data'!O:O,MATCH('Intensity Data'!$B21,'Saturation Data'!$C:$C,0))*INDEX('UEC Data'!O:O,MATCH('Intensity Data'!$B21,'UEC Data'!$C:$C,0))</f>
        <v>0.17205887602182451</v>
      </c>
      <c r="O21" s="7">
        <f>INDEX('Saturation Data'!P:P,MATCH('Intensity Data'!$B21,'Saturation Data'!$C:$C,0))*INDEX('UEC Data'!P:P,MATCH('Intensity Data'!$B21,'UEC Data'!$C:$C,0))</f>
        <v>0.50364492336610389</v>
      </c>
      <c r="P21" s="7">
        <f>INDEX('Saturation Data'!Q:Q,MATCH('Intensity Data'!$B21,'Saturation Data'!$C:$C,0))*INDEX('UEC Data'!Q:Q,MATCH('Intensity Data'!$B21,'UEC Data'!$C:$C,0))</f>
        <v>0.40883734916890108</v>
      </c>
      <c r="Q21" s="7">
        <f>INDEX('Saturation Data'!R:R,MATCH('Intensity Data'!$B21,'Saturation Data'!$C:$C,0))*INDEX('UEC Data'!R:R,MATCH('Intensity Data'!$B21,'UEC Data'!$C:$C,0))</f>
        <v>0.21247170923213402</v>
      </c>
      <c r="R21" s="7">
        <f>INDEX('Saturation Data'!S:S,MATCH('Intensity Data'!$B21,'Saturation Data'!$C:$C,0))*INDEX('UEC Data'!S:S,MATCH('Intensity Data'!$B21,'UEC Data'!$C:$C,0))</f>
        <v>0.32819515510574104</v>
      </c>
      <c r="S21" s="7">
        <f>INDEX('Saturation Data'!T:T,MATCH('Intensity Data'!$B21,'Saturation Data'!$C:$C,0))*INDEX('UEC Data'!T:T,MATCH('Intensity Data'!$B21,'UEC Data'!$C:$C,0))</f>
        <v>0.32819515510574104</v>
      </c>
      <c r="T21" s="7">
        <f>INDEX('Saturation Data'!U:U,MATCH('Intensity Data'!$B21,'Saturation Data'!$C:$C,0))*INDEX('UEC Data'!U:U,MATCH('Intensity Data'!$B21,'UEC Data'!$C:$C,0))</f>
        <v>0.20106832393394614</v>
      </c>
      <c r="U21" s="7">
        <f>INDEX('Saturation Data'!V:V,MATCH('Intensity Data'!$B21,'Saturation Data'!$C:$C,0))*INDEX('UEC Data'!V:V,MATCH('Intensity Data'!$B21,'UEC Data'!$C:$C,0))</f>
        <v>0.46093070162825411</v>
      </c>
      <c r="V21" t="str">
        <f t="shared" si="16"/>
        <v>Exterior Lighting</v>
      </c>
      <c r="AP21" s="5" t="s">
        <v>85</v>
      </c>
      <c r="AQ21" s="5" t="s">
        <v>23</v>
      </c>
      <c r="AR21" s="5" t="s">
        <v>19</v>
      </c>
      <c r="AS21" s="2">
        <f t="shared" si="1"/>
        <v>0.65894883853562125</v>
      </c>
      <c r="AT21" s="2">
        <f t="shared" si="2"/>
        <v>0.46924268606126551</v>
      </c>
      <c r="AU21" s="2">
        <f t="shared" si="3"/>
        <v>4.9035381141067713</v>
      </c>
      <c r="AV21" s="2">
        <f t="shared" si="4"/>
        <v>3.9811102837775882</v>
      </c>
      <c r="AW21" s="2">
        <f t="shared" si="5"/>
        <v>2.5543771904252024</v>
      </c>
      <c r="AX21" s="2">
        <f t="shared" si="6"/>
        <v>2.1865283109896434</v>
      </c>
      <c r="AY21" s="2">
        <f t="shared" si="7"/>
        <v>2.8996707586779036</v>
      </c>
      <c r="AZ21" s="2">
        <f t="shared" si="8"/>
        <v>24.16411857903768</v>
      </c>
      <c r="BA21" s="2">
        <f t="shared" si="9"/>
        <v>101.44078823484787</v>
      </c>
      <c r="BB21" s="2">
        <f t="shared" si="10"/>
        <v>4.5793148926168605</v>
      </c>
      <c r="BC21" s="2">
        <f t="shared" si="11"/>
        <v>15.468512780121038</v>
      </c>
      <c r="BD21" s="2">
        <f t="shared" si="12"/>
        <v>15.468512780121038</v>
      </c>
      <c r="BE21" s="2">
        <f t="shared" si="13"/>
        <v>0.83700822433702471</v>
      </c>
      <c r="BF21" s="2">
        <f t="shared" si="14"/>
        <v>3.9628383656695183</v>
      </c>
      <c r="BG21" s="2" t="str">
        <f>IFERROR(#REF!/#REF!-1,"NA")</f>
        <v>NA</v>
      </c>
    </row>
    <row r="22" spans="1:59" x14ac:dyDescent="0.25">
      <c r="A22" t="str">
        <f t="shared" si="15"/>
        <v/>
      </c>
      <c r="B22" t="str">
        <f t="shared" si="0"/>
        <v>WY2021 CPAExterior Lighting_Area Lighting</v>
      </c>
      <c r="C22" t="s">
        <v>115</v>
      </c>
      <c r="D22" t="s">
        <v>114</v>
      </c>
      <c r="E22" s="3" t="s">
        <v>86</v>
      </c>
      <c r="F22" s="3" t="s">
        <v>23</v>
      </c>
      <c r="G22" s="3" t="s">
        <v>24</v>
      </c>
      <c r="H22" s="7">
        <f>INDEX('Saturation Data'!I:I,MATCH('Intensity Data'!$B22,'Saturation Data'!$C:$C,0))*INDEX('UEC Data'!I:I,MATCH('Intensity Data'!$B22,'UEC Data'!$C:$C,0))</f>
        <v>0.50360862378183135</v>
      </c>
      <c r="I22" s="7">
        <f>INDEX('Saturation Data'!J:J,MATCH('Intensity Data'!$B22,'Saturation Data'!$C:$C,0))*INDEX('UEC Data'!J:J,MATCH('Intensity Data'!$B22,'UEC Data'!$C:$C,0))</f>
        <v>0.43464524092232948</v>
      </c>
      <c r="J22" s="7">
        <f>INDEX('Saturation Data'!K:K,MATCH('Intensity Data'!$B22,'Saturation Data'!$C:$C,0))*INDEX('UEC Data'!K:K,MATCH('Intensity Data'!$B22,'UEC Data'!$C:$C,0))</f>
        <v>0.77664876999847299</v>
      </c>
      <c r="K22" s="7">
        <f>INDEX('Saturation Data'!L:L,MATCH('Intensity Data'!$B22,'Saturation Data'!$C:$C,0))*INDEX('UEC Data'!L:L,MATCH('Intensity Data'!$B22,'UEC Data'!$C:$C,0))</f>
        <v>0.6552973996862117</v>
      </c>
      <c r="L22" s="7">
        <f>INDEX('Saturation Data'!M:M,MATCH('Intensity Data'!$B22,'Saturation Data'!$C:$C,0))*INDEX('UEC Data'!M:M,MATCH('Intensity Data'!$B22,'UEC Data'!$C:$C,0))</f>
        <v>1.3066469933251164</v>
      </c>
      <c r="M22" s="7">
        <f>INDEX('Saturation Data'!N:N,MATCH('Intensity Data'!$B22,'Saturation Data'!$C:$C,0))*INDEX('UEC Data'!N:N,MATCH('Intensity Data'!$B22,'UEC Data'!$C:$C,0))</f>
        <v>0.58554295848857152</v>
      </c>
      <c r="N22" s="7">
        <f>INDEX('Saturation Data'!O:O,MATCH('Intensity Data'!$B22,'Saturation Data'!$C:$C,0))*INDEX('UEC Data'!O:O,MATCH('Intensity Data'!$B22,'UEC Data'!$C:$C,0))</f>
        <v>0.39564208330665285</v>
      </c>
      <c r="O22" s="7">
        <f>INDEX('Saturation Data'!P:P,MATCH('Intensity Data'!$B22,'Saturation Data'!$C:$C,0))*INDEX('UEC Data'!P:P,MATCH('Intensity Data'!$B22,'UEC Data'!$C:$C,0))</f>
        <v>0.37842460603938571</v>
      </c>
      <c r="P22" s="7">
        <f>INDEX('Saturation Data'!Q:Q,MATCH('Intensity Data'!$B22,'Saturation Data'!$C:$C,0))*INDEX('UEC Data'!Q:Q,MATCH('Intensity Data'!$B22,'UEC Data'!$C:$C,0))</f>
        <v>0.62730740763931281</v>
      </c>
      <c r="Q22" s="7">
        <f>INDEX('Saturation Data'!R:R,MATCH('Intensity Data'!$B22,'Saturation Data'!$C:$C,0))*INDEX('UEC Data'!R:R,MATCH('Intensity Data'!$B22,'UEC Data'!$C:$C,0))</f>
        <v>0.9763322787880645</v>
      </c>
      <c r="R22" s="7">
        <f>INDEX('Saturation Data'!S:S,MATCH('Intensity Data'!$B22,'Saturation Data'!$C:$C,0))*INDEX('UEC Data'!S:S,MATCH('Intensity Data'!$B22,'UEC Data'!$C:$C,0))</f>
        <v>0.19213895462938912</v>
      </c>
      <c r="S22" s="7">
        <f>INDEX('Saturation Data'!T:T,MATCH('Intensity Data'!$B22,'Saturation Data'!$C:$C,0))*INDEX('UEC Data'!T:T,MATCH('Intensity Data'!$B22,'UEC Data'!$C:$C,0))</f>
        <v>0.19213895462938912</v>
      </c>
      <c r="T22" s="7">
        <f>INDEX('Saturation Data'!U:U,MATCH('Intensity Data'!$B22,'Saturation Data'!$C:$C,0))*INDEX('UEC Data'!U:U,MATCH('Intensity Data'!$B22,'UEC Data'!$C:$C,0))</f>
        <v>0.4927682400849841</v>
      </c>
      <c r="U22" s="7">
        <f>INDEX('Saturation Data'!V:V,MATCH('Intensity Data'!$B22,'Saturation Data'!$C:$C,0))*INDEX('UEC Data'!V:V,MATCH('Intensity Data'!$B22,'UEC Data'!$C:$C,0))</f>
        <v>0.37898394417907205</v>
      </c>
      <c r="V22" t="str">
        <f t="shared" si="16"/>
        <v>Exterior Lighting</v>
      </c>
      <c r="AP22" s="5" t="s">
        <v>86</v>
      </c>
      <c r="AQ22" s="5" t="s">
        <v>23</v>
      </c>
      <c r="AR22" s="5" t="s">
        <v>24</v>
      </c>
      <c r="AS22" s="2">
        <f t="shared" si="1"/>
        <v>-0.60583965415547836</v>
      </c>
      <c r="AT22" s="2">
        <f t="shared" si="2"/>
        <v>-0.72444254093925142</v>
      </c>
      <c r="AU22" s="2">
        <f t="shared" si="3"/>
        <v>-8.0319178814753367E-2</v>
      </c>
      <c r="AV22" s="2">
        <f t="shared" si="4"/>
        <v>-0.224019307124948</v>
      </c>
      <c r="AW22" s="2">
        <f t="shared" si="5"/>
        <v>-0.38970747104275438</v>
      </c>
      <c r="AX22" s="2">
        <f t="shared" si="6"/>
        <v>-0.6716689639661042</v>
      </c>
      <c r="AY22" s="2">
        <f t="shared" si="7"/>
        <v>-0.40442313235240546</v>
      </c>
      <c r="AZ22" s="2">
        <f t="shared" si="8"/>
        <v>0.31696061708850154</v>
      </c>
      <c r="BA22" s="2">
        <f t="shared" si="9"/>
        <v>4.2256090012732219</v>
      </c>
      <c r="BB22" s="2">
        <f t="shared" si="10"/>
        <v>-0.43569881030051394</v>
      </c>
      <c r="BC22" s="2">
        <f t="shared" si="11"/>
        <v>-0.49112144597437013</v>
      </c>
      <c r="BD22" s="2">
        <f t="shared" si="12"/>
        <v>-0.49112144597437013</v>
      </c>
      <c r="BE22" s="2">
        <f t="shared" si="13"/>
        <v>-0.5587738474156192</v>
      </c>
      <c r="BF22" s="2">
        <f t="shared" si="14"/>
        <v>-0.40623022097822714</v>
      </c>
      <c r="BG22" s="2" t="str">
        <f>IFERROR(#REF!/#REF!-1,"NA")</f>
        <v>NA</v>
      </c>
    </row>
    <row r="23" spans="1:59" x14ac:dyDescent="0.25">
      <c r="A23" t="str">
        <f t="shared" si="15"/>
        <v/>
      </c>
      <c r="B23" t="str">
        <f t="shared" si="0"/>
        <v>WY2021 CPAExterior Lighting_Linear Lighting</v>
      </c>
      <c r="C23" t="s">
        <v>115</v>
      </c>
      <c r="D23" t="s">
        <v>114</v>
      </c>
      <c r="E23" s="3" t="s">
        <v>87</v>
      </c>
      <c r="F23" s="3" t="s">
        <v>23</v>
      </c>
      <c r="G23" s="3" t="s">
        <v>22</v>
      </c>
      <c r="H23" s="7">
        <f>INDEX('Saturation Data'!I:I,MATCH('Intensity Data'!$B23,'Saturation Data'!$C:$C,0))*INDEX('UEC Data'!I:I,MATCH('Intensity Data'!$B23,'UEC Data'!$C:$C,0))</f>
        <v>0.30223741087577055</v>
      </c>
      <c r="I23" s="7">
        <f>INDEX('Saturation Data'!J:J,MATCH('Intensity Data'!$B23,'Saturation Data'!$C:$C,0))*INDEX('UEC Data'!J:J,MATCH('Intensity Data'!$B23,'UEC Data'!$C:$C,0))</f>
        <v>0.18955892776847366</v>
      </c>
      <c r="J23" s="7">
        <f>INDEX('Saturation Data'!K:K,MATCH('Intensity Data'!$B23,'Saturation Data'!$C:$C,0))*INDEX('UEC Data'!K:K,MATCH('Intensity Data'!$B23,'UEC Data'!$C:$C,0))</f>
        <v>0.44149971926877257</v>
      </c>
      <c r="K23" s="7">
        <f>INDEX('Saturation Data'!L:L,MATCH('Intensity Data'!$B23,'Saturation Data'!$C:$C,0))*INDEX('UEC Data'!L:L,MATCH('Intensity Data'!$B23,'UEC Data'!$C:$C,0))</f>
        <v>0.37251538813302687</v>
      </c>
      <c r="L23" s="7">
        <f>INDEX('Saturation Data'!M:M,MATCH('Intensity Data'!$B23,'Saturation Data'!$C:$C,0))*INDEX('UEC Data'!M:M,MATCH('Intensity Data'!$B23,'UEC Data'!$C:$C,0))</f>
        <v>0.55163564319230873</v>
      </c>
      <c r="M23" s="7">
        <f>INDEX('Saturation Data'!N:N,MATCH('Intensity Data'!$B23,'Saturation Data'!$C:$C,0))*INDEX('UEC Data'!N:N,MATCH('Intensity Data'!$B23,'UEC Data'!$C:$C,0))</f>
        <v>0.55948822101661666</v>
      </c>
      <c r="N23" s="7">
        <f>INDEX('Saturation Data'!O:O,MATCH('Intensity Data'!$B23,'Saturation Data'!$C:$C,0))*INDEX('UEC Data'!O:O,MATCH('Intensity Data'!$B23,'UEC Data'!$C:$C,0))</f>
        <v>0.22720776912154109</v>
      </c>
      <c r="O23" s="7">
        <f>INDEX('Saturation Data'!P:P,MATCH('Intensity Data'!$B23,'Saturation Data'!$C:$C,0))*INDEX('UEC Data'!P:P,MATCH('Intensity Data'!$B23,'UEC Data'!$C:$C,0))</f>
        <v>0.80597390034074423</v>
      </c>
      <c r="P23" s="7">
        <f>INDEX('Saturation Data'!Q:Q,MATCH('Intensity Data'!$B23,'Saturation Data'!$C:$C,0))*INDEX('UEC Data'!Q:Q,MATCH('Intensity Data'!$B23,'UEC Data'!$C:$C,0))</f>
        <v>0.78579538235206581</v>
      </c>
      <c r="Q23" s="7">
        <f>INDEX('Saturation Data'!R:R,MATCH('Intensity Data'!$B23,'Saturation Data'!$C:$C,0))*INDEX('UEC Data'!R:R,MATCH('Intensity Data'!$B23,'UEC Data'!$C:$C,0))</f>
        <v>4.6380927315754203E-2</v>
      </c>
      <c r="R23" s="7">
        <f>INDEX('Saturation Data'!S:S,MATCH('Intensity Data'!$B23,'Saturation Data'!$C:$C,0))*INDEX('UEC Data'!S:S,MATCH('Intensity Data'!$B23,'UEC Data'!$C:$C,0))</f>
        <v>0.5171225606516352</v>
      </c>
      <c r="S23" s="7">
        <f>INDEX('Saturation Data'!T:T,MATCH('Intensity Data'!$B23,'Saturation Data'!$C:$C,0))*INDEX('UEC Data'!T:T,MATCH('Intensity Data'!$B23,'UEC Data'!$C:$C,0))</f>
        <v>0.5171225606516352</v>
      </c>
      <c r="T23" s="7">
        <f>INDEX('Saturation Data'!U:U,MATCH('Intensity Data'!$B23,'Saturation Data'!$C:$C,0))*INDEX('UEC Data'!U:U,MATCH('Intensity Data'!$B23,'UEC Data'!$C:$C,0))</f>
        <v>0.26259561080946686</v>
      </c>
      <c r="U23" s="7">
        <f>INDEX('Saturation Data'!V:V,MATCH('Intensity Data'!$B23,'Saturation Data'!$C:$C,0))*INDEX('UEC Data'!V:V,MATCH('Intensity Data'!$B23,'UEC Data'!$C:$C,0))</f>
        <v>0.29497570126359923</v>
      </c>
      <c r="V23" t="str">
        <f t="shared" si="16"/>
        <v>Exterior Lighting</v>
      </c>
      <c r="AP23" s="5" t="s">
        <v>87</v>
      </c>
      <c r="AQ23" s="5" t="s">
        <v>23</v>
      </c>
      <c r="AR23" s="5" t="s">
        <v>22</v>
      </c>
      <c r="AS23" s="2">
        <f t="shared" si="1"/>
        <v>0.67927768617499917</v>
      </c>
      <c r="AT23" s="2">
        <f t="shared" si="2"/>
        <v>1.6068129686494195</v>
      </c>
      <c r="AU23" s="2">
        <f t="shared" si="3"/>
        <v>4.5273576738763976</v>
      </c>
      <c r="AV23" s="2">
        <f t="shared" si="4"/>
        <v>3.6637080373332109</v>
      </c>
      <c r="AW23" s="2">
        <f t="shared" si="5"/>
        <v>0.36679568513535066</v>
      </c>
      <c r="AX23" s="2">
        <f t="shared" si="6"/>
        <v>0.46631837279218002</v>
      </c>
      <c r="AY23" s="2">
        <f t="shared" si="7"/>
        <v>1.7742128486691966</v>
      </c>
      <c r="AZ23" s="2">
        <f t="shared" si="8"/>
        <v>7.5654825070830656E-2</v>
      </c>
      <c r="BA23" s="2">
        <f t="shared" si="9"/>
        <v>0.19587318304523693</v>
      </c>
      <c r="BB23" s="2">
        <f t="shared" si="10"/>
        <v>0.81302474013470749</v>
      </c>
      <c r="BC23" s="2">
        <f t="shared" si="11"/>
        <v>5.6852146451015084</v>
      </c>
      <c r="BD23" s="2">
        <f t="shared" si="12"/>
        <v>5.6852146451015084</v>
      </c>
      <c r="BE23" s="2">
        <f t="shared" si="13"/>
        <v>9.0524119329735031E-2</v>
      </c>
      <c r="BF23" s="2">
        <f t="shared" si="14"/>
        <v>3.9984449575542014</v>
      </c>
      <c r="BG23" s="2" t="str">
        <f>IFERROR(#REF!/#REF!-1,"NA")</f>
        <v>NA</v>
      </c>
    </row>
    <row r="24" spans="1:59" x14ac:dyDescent="0.25">
      <c r="A24" t="str">
        <f t="shared" si="15"/>
        <v/>
      </c>
      <c r="B24" t="str">
        <f t="shared" si="0"/>
        <v>WY2021 CPARefrigeration _Walk-in Refrigerator/Freezer</v>
      </c>
      <c r="C24" t="s">
        <v>115</v>
      </c>
      <c r="D24" t="s">
        <v>114</v>
      </c>
      <c r="E24" s="3" t="s">
        <v>88</v>
      </c>
      <c r="F24" s="3" t="s">
        <v>25</v>
      </c>
      <c r="G24" s="3" t="s">
        <v>26</v>
      </c>
      <c r="H24" s="7">
        <f>INDEX('Saturation Data'!I:I,MATCH('Intensity Data'!$B24,'Saturation Data'!$C:$C,0))*INDEX('UEC Data'!I:I,MATCH('Intensity Data'!$B24,'UEC Data'!$C:$C,0))</f>
        <v>1.7459310344827587E-3</v>
      </c>
      <c r="I24" s="7">
        <f>INDEX('Saturation Data'!J:J,MATCH('Intensity Data'!$B24,'Saturation Data'!$C:$C,0))*INDEX('UEC Data'!J:J,MATCH('Intensity Data'!$B24,'UEC Data'!$C:$C,0))</f>
        <v>2.396280623608017E-3</v>
      </c>
      <c r="J24" s="7">
        <f>INDEX('Saturation Data'!K:K,MATCH('Intensity Data'!$B24,'Saturation Data'!$C:$C,0))*INDEX('UEC Data'!K:K,MATCH('Intensity Data'!$B24,'UEC Data'!$C:$C,0))</f>
        <v>2.3014545454545453E-3</v>
      </c>
      <c r="K24" s="7">
        <f>INDEX('Saturation Data'!L:L,MATCH('Intensity Data'!$B24,'Saturation Data'!$C:$C,0))*INDEX('UEC Data'!L:L,MATCH('Intensity Data'!$B24,'UEC Data'!$C:$C,0))</f>
        <v>1.5392514503816793E-2</v>
      </c>
      <c r="L24" s="7">
        <f>INDEX('Saturation Data'!M:M,MATCH('Intensity Data'!$B24,'Saturation Data'!$C:$C,0))*INDEX('UEC Data'!M:M,MATCH('Intensity Data'!$B24,'UEC Data'!$C:$C,0))</f>
        <v>3.7254795454545451</v>
      </c>
      <c r="M24" s="7">
        <f>INDEX('Saturation Data'!N:N,MATCH('Intensity Data'!$B24,'Saturation Data'!$C:$C,0))*INDEX('UEC Data'!N:N,MATCH('Intensity Data'!$B24,'UEC Data'!$C:$C,0))</f>
        <v>0.16877333333333333</v>
      </c>
      <c r="N24" s="7">
        <f>INDEX('Saturation Data'!O:O,MATCH('Intensity Data'!$B24,'Saturation Data'!$C:$C,0))*INDEX('UEC Data'!O:O,MATCH('Intensity Data'!$B24,'UEC Data'!$C:$C,0))</f>
        <v>7.0116278571428561E-2</v>
      </c>
      <c r="O24" s="7">
        <f>INDEX('Saturation Data'!P:P,MATCH('Intensity Data'!$B24,'Saturation Data'!$C:$C,0))*INDEX('UEC Data'!P:P,MATCH('Intensity Data'!$B24,'UEC Data'!$C:$C,0))</f>
        <v>4.1561302669191072E-2</v>
      </c>
      <c r="P24" s="7">
        <f>INDEX('Saturation Data'!Q:Q,MATCH('Intensity Data'!$B24,'Saturation Data'!$C:$C,0))*INDEX('UEC Data'!Q:Q,MATCH('Intensity Data'!$B24,'UEC Data'!$C:$C,0))</f>
        <v>5.9602669565217391E-2</v>
      </c>
      <c r="Q24" s="7">
        <f>INDEX('Saturation Data'!R:R,MATCH('Intensity Data'!$B24,'Saturation Data'!$C:$C,0))*INDEX('UEC Data'!R:R,MATCH('Intensity Data'!$B24,'UEC Data'!$C:$C,0))</f>
        <v>1.7932166666666662E-2</v>
      </c>
      <c r="R24" s="7">
        <f>INDEX('Saturation Data'!S:S,MATCH('Intensity Data'!$B24,'Saturation Data'!$C:$C,0))*INDEX('UEC Data'!S:S,MATCH('Intensity Data'!$B24,'UEC Data'!$C:$C,0))</f>
        <v>9.9356357927786604E-3</v>
      </c>
      <c r="S24" s="7">
        <f>INDEX('Saturation Data'!T:T,MATCH('Intensity Data'!$B24,'Saturation Data'!$C:$C,0))*INDEX('UEC Data'!T:T,MATCH('Intensity Data'!$B24,'UEC Data'!$C:$C,0))</f>
        <v>10.4466474</v>
      </c>
      <c r="T24" s="7">
        <f>INDEX('Saturation Data'!U:U,MATCH('Intensity Data'!$B24,'Saturation Data'!$C:$C,0))*INDEX('UEC Data'!U:U,MATCH('Intensity Data'!$B24,'UEC Data'!$C:$C,0))</f>
        <v>2.6931914893617019E-3</v>
      </c>
      <c r="U24" s="7">
        <f>INDEX('Saturation Data'!V:V,MATCH('Intensity Data'!$B24,'Saturation Data'!$C:$C,0))*INDEX('UEC Data'!V:V,MATCH('Intensity Data'!$B24,'UEC Data'!$C:$C,0))</f>
        <v>6.0874351145038157E-3</v>
      </c>
      <c r="V24" t="str">
        <f t="shared" si="16"/>
        <v xml:space="preserve">Refrigeration </v>
      </c>
      <c r="AP24" s="5" t="s">
        <v>88</v>
      </c>
      <c r="AQ24" s="5" t="s">
        <v>25</v>
      </c>
      <c r="AR24" s="5" t="s">
        <v>26</v>
      </c>
      <c r="AS24" s="2">
        <f t="shared" si="1"/>
        <v>-0.36506066280742033</v>
      </c>
      <c r="AT24" s="2" t="str">
        <f t="shared" si="2"/>
        <v>NA</v>
      </c>
      <c r="AU24" s="2">
        <f t="shared" si="3"/>
        <v>-0.64709755047442863</v>
      </c>
      <c r="AV24" s="2" t="str">
        <f t="shared" si="4"/>
        <v>NA</v>
      </c>
      <c r="AW24" s="2">
        <f t="shared" si="5"/>
        <v>-0.25728102386030238</v>
      </c>
      <c r="AX24" s="2">
        <f t="shared" si="6"/>
        <v>-0.79423959258378851</v>
      </c>
      <c r="AY24" s="2">
        <f t="shared" si="7"/>
        <v>-9.4893016286625609E-2</v>
      </c>
      <c r="AZ24" s="2">
        <f t="shared" si="8"/>
        <v>2.386081043676143</v>
      </c>
      <c r="BA24" s="2">
        <f t="shared" si="9"/>
        <v>0.86179211487734064</v>
      </c>
      <c r="BB24" s="2">
        <f t="shared" si="10"/>
        <v>0.5747079210596282</v>
      </c>
      <c r="BC24" s="2">
        <f t="shared" si="11"/>
        <v>1.1004981853282332</v>
      </c>
      <c r="BD24" s="2">
        <f t="shared" si="12"/>
        <v>-0.23228609884940932</v>
      </c>
      <c r="BE24" s="2">
        <f t="shared" si="13"/>
        <v>0.30308431524264279</v>
      </c>
      <c r="BF24" s="2">
        <f t="shared" si="14"/>
        <v>-0.89311786672431681</v>
      </c>
      <c r="BG24" s="2" t="str">
        <f>IFERROR(#REF!/#REF!-1,"NA")</f>
        <v>NA</v>
      </c>
    </row>
    <row r="25" spans="1:59" x14ac:dyDescent="0.25">
      <c r="A25" t="str">
        <f t="shared" si="15"/>
        <v/>
      </c>
      <c r="B25" t="str">
        <f t="shared" si="0"/>
        <v>WY2021 CPARefrigeration _Reach-in Refrigerator/Freezer</v>
      </c>
      <c r="C25" t="s">
        <v>115</v>
      </c>
      <c r="D25" t="s">
        <v>114</v>
      </c>
      <c r="E25" s="3" t="s">
        <v>89</v>
      </c>
      <c r="F25" s="3" t="s">
        <v>25</v>
      </c>
      <c r="G25" s="3" t="s">
        <v>27</v>
      </c>
      <c r="H25" s="7">
        <f>INDEX('Saturation Data'!I:I,MATCH('Intensity Data'!$B25,'Saturation Data'!$C:$C,0))*INDEX('UEC Data'!I:I,MATCH('Intensity Data'!$B25,'UEC Data'!$C:$C,0))</f>
        <v>0.22013793103448279</v>
      </c>
      <c r="I25" s="7">
        <f>INDEX('Saturation Data'!J:J,MATCH('Intensity Data'!$B25,'Saturation Data'!$C:$C,0))*INDEX('UEC Data'!J:J,MATCH('Intensity Data'!$B25,'UEC Data'!$C:$C,0))</f>
        <v>0.22156792873051226</v>
      </c>
      <c r="J25" s="7">
        <f>INDEX('Saturation Data'!K:K,MATCH('Intensity Data'!$B25,'Saturation Data'!$C:$C,0))*INDEX('UEC Data'!K:K,MATCH('Intensity Data'!$B25,'UEC Data'!$C:$C,0))</f>
        <v>9.6727272727272731E-2</v>
      </c>
      <c r="K25" s="7">
        <f>INDEX('Saturation Data'!L:L,MATCH('Intensity Data'!$B25,'Saturation Data'!$C:$C,0))*INDEX('UEC Data'!L:L,MATCH('Intensity Data'!$B25,'UEC Data'!$C:$C,0))</f>
        <v>6.4692824427480922E-2</v>
      </c>
      <c r="L25" s="7">
        <f>INDEX('Saturation Data'!M:M,MATCH('Intensity Data'!$B25,'Saturation Data'!$C:$C,0))*INDEX('UEC Data'!M:M,MATCH('Intensity Data'!$B25,'UEC Data'!$C:$C,0))</f>
        <v>0.4836363636363637</v>
      </c>
      <c r="M25" s="7">
        <f>INDEX('Saturation Data'!N:N,MATCH('Intensity Data'!$B25,'Saturation Data'!$C:$C,0))*INDEX('UEC Data'!N:N,MATCH('Intensity Data'!$B25,'UEC Data'!$C:$C,0))</f>
        <v>3.9451588502269272</v>
      </c>
      <c r="N25" s="7">
        <f>INDEX('Saturation Data'!O:O,MATCH('Intensity Data'!$B25,'Saturation Data'!$C:$C,0))*INDEX('UEC Data'!O:O,MATCH('Intensity Data'!$B25,'UEC Data'!$C:$C,0))</f>
        <v>6.3785714285714279E-2</v>
      </c>
      <c r="O25" s="7">
        <f>INDEX('Saturation Data'!P:P,MATCH('Intensity Data'!$B25,'Saturation Data'!$C:$C,0))*INDEX('UEC Data'!P:P,MATCH('Intensity Data'!$B25,'UEC Data'!$C:$C,0))</f>
        <v>4.3340906559750529E-2</v>
      </c>
      <c r="P25" s="7">
        <f>INDEX('Saturation Data'!Q:Q,MATCH('Intensity Data'!$B25,'Saturation Data'!$C:$C,0))*INDEX('UEC Data'!Q:Q,MATCH('Intensity Data'!$B25,'UEC Data'!$C:$C,0))</f>
        <v>6.2154782608695655E-2</v>
      </c>
      <c r="Q25" s="7">
        <f>INDEX('Saturation Data'!R:R,MATCH('Intensity Data'!$B25,'Saturation Data'!$C:$C,0))*INDEX('UEC Data'!R:R,MATCH('Intensity Data'!$B25,'UEC Data'!$C:$C,0))</f>
        <v>6.8188888888888882E-2</v>
      </c>
      <c r="R25" s="7">
        <f>INDEX('Saturation Data'!S:S,MATCH('Intensity Data'!$B25,'Saturation Data'!$C:$C,0))*INDEX('UEC Data'!S:S,MATCH('Intensity Data'!$B25,'UEC Data'!$C:$C,0))</f>
        <v>1.0857142857142857E-2</v>
      </c>
      <c r="S25" s="7">
        <f>INDEX('Saturation Data'!T:T,MATCH('Intensity Data'!$B25,'Saturation Data'!$C:$C,0))*INDEX('UEC Data'!T:T,MATCH('Intensity Data'!$B25,'UEC Data'!$C:$C,0))</f>
        <v>1.2494780000000001</v>
      </c>
      <c r="T25" s="7">
        <f>INDEX('Saturation Data'!U:U,MATCH('Intensity Data'!$B25,'Saturation Data'!$C:$C,0))*INDEX('UEC Data'!U:U,MATCH('Intensity Data'!$B25,'UEC Data'!$C:$C,0))</f>
        <v>1.1319148936170215E-2</v>
      </c>
      <c r="U25" s="7">
        <f>INDEX('Saturation Data'!V:V,MATCH('Intensity Data'!$B25,'Saturation Data'!$C:$C,0))*INDEX('UEC Data'!V:V,MATCH('Intensity Data'!$B25,'UEC Data'!$C:$C,0))</f>
        <v>2.5584732824427484E-2</v>
      </c>
      <c r="V25" t="str">
        <f t="shared" si="16"/>
        <v xml:space="preserve">Refrigeration </v>
      </c>
      <c r="AP25" s="5" t="s">
        <v>89</v>
      </c>
      <c r="AQ25" s="5" t="s">
        <v>25</v>
      </c>
      <c r="AR25" s="5" t="s">
        <v>27</v>
      </c>
      <c r="AS25" s="2">
        <f t="shared" si="1"/>
        <v>49.957568651329069</v>
      </c>
      <c r="AT25" s="2">
        <f t="shared" si="2"/>
        <v>16.588085051913495</v>
      </c>
      <c r="AU25" s="2">
        <f t="shared" si="3"/>
        <v>8.4408235797950795</v>
      </c>
      <c r="AV25" s="2">
        <f t="shared" si="4"/>
        <v>26.008309564357599</v>
      </c>
      <c r="AW25" s="2">
        <f t="shared" si="5"/>
        <v>1.2707623051647179</v>
      </c>
      <c r="AX25" s="2">
        <f t="shared" si="6"/>
        <v>13.44928403140467</v>
      </c>
      <c r="AY25" s="2">
        <f t="shared" si="7"/>
        <v>1.4213363680433329</v>
      </c>
      <c r="AZ25" s="2">
        <f t="shared" si="8"/>
        <v>3.5292110898083333</v>
      </c>
      <c r="BA25" s="2">
        <f t="shared" si="9"/>
        <v>1.4903271318235669</v>
      </c>
      <c r="BB25" s="2">
        <f t="shared" si="10"/>
        <v>3.2126484790388501</v>
      </c>
      <c r="BC25" s="2">
        <f t="shared" si="11"/>
        <v>4.6192392044948507</v>
      </c>
      <c r="BD25" s="2">
        <f t="shared" si="12"/>
        <v>92.79228889714264</v>
      </c>
      <c r="BE25" s="2">
        <f t="shared" si="13"/>
        <v>2.4860027597831826</v>
      </c>
      <c r="BF25" s="2">
        <f t="shared" si="14"/>
        <v>0.71558236353032934</v>
      </c>
      <c r="BG25" s="2" t="str">
        <f>IFERROR(#REF!/#REF!-1,"NA")</f>
        <v>NA</v>
      </c>
    </row>
    <row r="26" spans="1:59" x14ac:dyDescent="0.25">
      <c r="A26" t="str">
        <f t="shared" si="15"/>
        <v/>
      </c>
      <c r="B26" t="str">
        <f t="shared" si="0"/>
        <v>WY2021 CPARefrigeration _Glass Door Display</v>
      </c>
      <c r="C26" t="s">
        <v>115</v>
      </c>
      <c r="D26" t="s">
        <v>114</v>
      </c>
      <c r="E26" s="3" t="s">
        <v>90</v>
      </c>
      <c r="F26" s="3" t="s">
        <v>25</v>
      </c>
      <c r="G26" s="3" t="s">
        <v>28</v>
      </c>
      <c r="H26" s="7">
        <f>INDEX('Saturation Data'!I:I,MATCH('Intensity Data'!$B26,'Saturation Data'!$C:$C,0))*INDEX('UEC Data'!I:I,MATCH('Intensity Data'!$B26,'UEC Data'!$C:$C,0))</f>
        <v>2.1517241379310343E-2</v>
      </c>
      <c r="I26" s="7">
        <f>INDEX('Saturation Data'!J:J,MATCH('Intensity Data'!$B26,'Saturation Data'!$C:$C,0))*INDEX('UEC Data'!J:J,MATCH('Intensity Data'!$B26,'UEC Data'!$C:$C,0))</f>
        <v>1.4766146993318482E-2</v>
      </c>
      <c r="J26" s="7">
        <f>INDEX('Saturation Data'!K:K,MATCH('Intensity Data'!$B26,'Saturation Data'!$C:$C,0))*INDEX('UEC Data'!K:K,MATCH('Intensity Data'!$B26,'UEC Data'!$C:$C,0))</f>
        <v>1.4917677272727272</v>
      </c>
      <c r="K26" s="7">
        <f>INDEX('Saturation Data'!L:L,MATCH('Intensity Data'!$B26,'Saturation Data'!$C:$C,0))*INDEX('UEC Data'!L:L,MATCH('Intensity Data'!$B26,'UEC Data'!$C:$C,0))</f>
        <v>0.38746380916030532</v>
      </c>
      <c r="L26" s="7">
        <f>INDEX('Saturation Data'!M:M,MATCH('Intensity Data'!$B26,'Saturation Data'!$C:$C,0))*INDEX('UEC Data'!M:M,MATCH('Intensity Data'!$B26,'UEC Data'!$C:$C,0))</f>
        <v>0.18436363636363634</v>
      </c>
      <c r="M26" s="7">
        <f>INDEX('Saturation Data'!N:N,MATCH('Intensity Data'!$B26,'Saturation Data'!$C:$C,0))*INDEX('UEC Data'!N:N,MATCH('Intensity Data'!$B26,'UEC Data'!$C:$C,0))</f>
        <v>12.4912125</v>
      </c>
      <c r="N26" s="7">
        <f>INDEX('Saturation Data'!O:O,MATCH('Intensity Data'!$B26,'Saturation Data'!$C:$C,0))*INDEX('UEC Data'!O:O,MATCH('Intensity Data'!$B26,'UEC Data'!$C:$C,0))</f>
        <v>0.11835942857142857</v>
      </c>
      <c r="O26" s="7">
        <f>INDEX('Saturation Data'!P:P,MATCH('Intensity Data'!$B26,'Saturation Data'!$C:$C,0))*INDEX('UEC Data'!P:P,MATCH('Intensity Data'!$B26,'UEC Data'!$C:$C,0))</f>
        <v>8.855853658536586E-2</v>
      </c>
      <c r="P26" s="7">
        <f>INDEX('Saturation Data'!Q:Q,MATCH('Intensity Data'!$B26,'Saturation Data'!$C:$C,0))*INDEX('UEC Data'!Q:Q,MATCH('Intensity Data'!$B26,'UEC Data'!$C:$C,0))</f>
        <v>0.12700095652173915</v>
      </c>
      <c r="Q26" s="7">
        <f>INDEX('Saturation Data'!R:R,MATCH('Intensity Data'!$B26,'Saturation Data'!$C:$C,0))*INDEX('UEC Data'!R:R,MATCH('Intensity Data'!$B26,'UEC Data'!$C:$C,0))</f>
        <v>0.21694833333333333</v>
      </c>
      <c r="R26" s="7">
        <f>INDEX('Saturation Data'!S:S,MATCH('Intensity Data'!$B26,'Saturation Data'!$C:$C,0))*INDEX('UEC Data'!S:S,MATCH('Intensity Data'!$B26,'UEC Data'!$C:$C,0))</f>
        <v>5.6271428571428576E-2</v>
      </c>
      <c r="S26" s="7">
        <f>INDEX('Saturation Data'!T:T,MATCH('Intensity Data'!$B26,'Saturation Data'!$C:$C,0))*INDEX('UEC Data'!T:T,MATCH('Intensity Data'!$B26,'UEC Data'!$C:$C,0))</f>
        <v>2.8135714285714288E-2</v>
      </c>
      <c r="T26" s="7">
        <f>INDEX('Saturation Data'!U:U,MATCH('Intensity Data'!$B26,'Saturation Data'!$C:$C,0))*INDEX('UEC Data'!U:U,MATCH('Intensity Data'!$B26,'UEC Data'!$C:$C,0))</f>
        <v>6.4225531914893622E-2</v>
      </c>
      <c r="U26" s="7">
        <f>INDEX('Saturation Data'!V:V,MATCH('Intensity Data'!$B26,'Saturation Data'!$C:$C,0))*INDEX('UEC Data'!V:V,MATCH('Intensity Data'!$B26,'UEC Data'!$C:$C,0))</f>
        <v>9.8280000000000006E-2</v>
      </c>
      <c r="V26" t="str">
        <f t="shared" si="16"/>
        <v xml:space="preserve">Refrigeration </v>
      </c>
      <c r="AP26" s="5" t="s">
        <v>90</v>
      </c>
      <c r="AQ26" s="5" t="s">
        <v>25</v>
      </c>
      <c r="AR26" s="5" t="s">
        <v>28</v>
      </c>
      <c r="AS26" s="2">
        <f t="shared" si="1"/>
        <v>-0.12217797327598501</v>
      </c>
      <c r="AT26" s="2" t="str">
        <f t="shared" si="2"/>
        <v>NA</v>
      </c>
      <c r="AU26" s="2">
        <f t="shared" si="3"/>
        <v>23.310120717972328</v>
      </c>
      <c r="AV26" s="2">
        <f t="shared" si="4"/>
        <v>156.61277795771542</v>
      </c>
      <c r="AW26" s="2">
        <f t="shared" si="5"/>
        <v>1.2707623051647174</v>
      </c>
      <c r="AX26" s="2">
        <f t="shared" si="6"/>
        <v>2.901306688479262</v>
      </c>
      <c r="AY26" s="2">
        <f t="shared" si="7"/>
        <v>1.4213363680433333</v>
      </c>
      <c r="AZ26" s="2">
        <f t="shared" si="8"/>
        <v>8.0584221796166666</v>
      </c>
      <c r="BA26" s="2">
        <f t="shared" si="9"/>
        <v>3.9806542636471347</v>
      </c>
      <c r="BB26" s="2">
        <f t="shared" si="10"/>
        <v>3.2126484790388501</v>
      </c>
      <c r="BC26" s="2">
        <f t="shared" si="11"/>
        <v>4.6192392044948525</v>
      </c>
      <c r="BD26" s="2">
        <f t="shared" si="12"/>
        <v>-0.59250331760355468</v>
      </c>
      <c r="BE26" s="2">
        <f t="shared" si="13"/>
        <v>51.905218354356535</v>
      </c>
      <c r="BF26" s="2">
        <f t="shared" si="14"/>
        <v>21.47412896224731</v>
      </c>
      <c r="BG26" s="2" t="str">
        <f>IFERROR(#REF!/#REF!-1,"NA")</f>
        <v>NA</v>
      </c>
    </row>
    <row r="27" spans="1:59" x14ac:dyDescent="0.25">
      <c r="A27" t="str">
        <f t="shared" si="15"/>
        <v/>
      </c>
      <c r="B27" t="str">
        <f t="shared" si="0"/>
        <v>WY2021 CPARefrigeration _Open Display Case</v>
      </c>
      <c r="C27" t="s">
        <v>115</v>
      </c>
      <c r="D27" t="s">
        <v>114</v>
      </c>
      <c r="E27" s="3" t="s">
        <v>91</v>
      </c>
      <c r="F27" s="3" t="s">
        <v>25</v>
      </c>
      <c r="G27" s="3" t="s">
        <v>29</v>
      </c>
      <c r="H27" s="7">
        <f>INDEX('Saturation Data'!I:I,MATCH('Intensity Data'!$B27,'Saturation Data'!$C:$C,0))*INDEX('UEC Data'!I:I,MATCH('Intensity Data'!$B27,'UEC Data'!$C:$C,0))</f>
        <v>5.7770114942528742E-3</v>
      </c>
      <c r="I27" s="7">
        <f>INDEX('Saturation Data'!J:J,MATCH('Intensity Data'!$B27,'Saturation Data'!$C:$C,0))*INDEX('UEC Data'!J:J,MATCH('Intensity Data'!$B27,'UEC Data'!$C:$C,0))</f>
        <v>3.1715664439495167E-3</v>
      </c>
      <c r="J27" s="7">
        <f>INDEX('Saturation Data'!K:K,MATCH('Intensity Data'!$B27,'Saturation Data'!$C:$C,0))*INDEX('UEC Data'!K:K,MATCH('Intensity Data'!$B27,'UEC Data'!$C:$C,0))</f>
        <v>0.77769734848484839</v>
      </c>
      <c r="K27" s="7">
        <f>INDEX('Saturation Data'!L:L,MATCH('Intensity Data'!$B27,'Saturation Data'!$C:$C,0))*INDEX('UEC Data'!L:L,MATCH('Intensity Data'!$B27,'UEC Data'!$C:$C,0))</f>
        <v>0.41610963778625948</v>
      </c>
      <c r="L27" s="7">
        <f>INDEX('Saturation Data'!M:M,MATCH('Intensity Data'!$B27,'Saturation Data'!$C:$C,0))*INDEX('UEC Data'!M:M,MATCH('Intensity Data'!$B27,'UEC Data'!$C:$C,0))</f>
        <v>0.19799393939393936</v>
      </c>
      <c r="M27" s="7">
        <f>INDEX('Saturation Data'!N:N,MATCH('Intensity Data'!$B27,'Saturation Data'!$C:$C,0))*INDEX('UEC Data'!N:N,MATCH('Intensity Data'!$B27,'UEC Data'!$C:$C,0))</f>
        <v>5.9952152361111111</v>
      </c>
      <c r="N27" s="7">
        <f>INDEX('Saturation Data'!O:O,MATCH('Intensity Data'!$B27,'Saturation Data'!$C:$C,0))*INDEX('UEC Data'!O:O,MATCH('Intensity Data'!$B27,'UEC Data'!$C:$C,0))</f>
        <v>0.12710993333333331</v>
      </c>
      <c r="O27" s="7">
        <f>INDEX('Saturation Data'!P:P,MATCH('Intensity Data'!$B27,'Saturation Data'!$C:$C,0))*INDEX('UEC Data'!P:P,MATCH('Intensity Data'!$B27,'UEC Data'!$C:$C,0))</f>
        <v>9.5105813008130077E-2</v>
      </c>
      <c r="P27" s="7">
        <f>INDEX('Saturation Data'!Q:Q,MATCH('Intensity Data'!$B27,'Saturation Data'!$C:$C,0))*INDEX('UEC Data'!Q:Q,MATCH('Intensity Data'!$B27,'UEC Data'!$C:$C,0))</f>
        <v>0.13639034347826087</v>
      </c>
      <c r="Q27" s="7">
        <f>INDEX('Saturation Data'!R:R,MATCH('Intensity Data'!$B27,'Saturation Data'!$C:$C,0))*INDEX('UEC Data'!R:R,MATCH('Intensity Data'!$B27,'UEC Data'!$C:$C,0))</f>
        <v>0.23298767592592592</v>
      </c>
      <c r="R27" s="7">
        <f>INDEX('Saturation Data'!S:S,MATCH('Intensity Data'!$B27,'Saturation Data'!$C:$C,0))*INDEX('UEC Data'!S:S,MATCH('Intensity Data'!$B27,'UEC Data'!$C:$C,0))</f>
        <v>6.0431666666666675E-2</v>
      </c>
      <c r="S27" s="7">
        <f>INDEX('Saturation Data'!T:T,MATCH('Intensity Data'!$B27,'Saturation Data'!$C:$C,0))*INDEX('UEC Data'!T:T,MATCH('Intensity Data'!$B27,'UEC Data'!$C:$C,0))</f>
        <v>3.0215833333333338E-2</v>
      </c>
      <c r="T27" s="7">
        <f>INDEX('Saturation Data'!U:U,MATCH('Intensity Data'!$B27,'Saturation Data'!$C:$C,0))*INDEX('UEC Data'!U:U,MATCH('Intensity Data'!$B27,'UEC Data'!$C:$C,0))</f>
        <v>6.8973829787234042E-2</v>
      </c>
      <c r="U27" s="7">
        <f>INDEX('Saturation Data'!V:V,MATCH('Intensity Data'!$B27,'Saturation Data'!$C:$C,0))*INDEX('UEC Data'!V:V,MATCH('Intensity Data'!$B27,'UEC Data'!$C:$C,0))</f>
        <v>0.105546</v>
      </c>
      <c r="V27" t="str">
        <f t="shared" si="16"/>
        <v xml:space="preserve">Refrigeration </v>
      </c>
      <c r="AP27" s="5" t="s">
        <v>91</v>
      </c>
      <c r="AQ27" s="5" t="s">
        <v>25</v>
      </c>
      <c r="AR27" s="5" t="s">
        <v>29</v>
      </c>
      <c r="AS27" s="2">
        <f t="shared" si="1"/>
        <v>-0.96023909617097358</v>
      </c>
      <c r="AT27" s="2" t="str">
        <f t="shared" si="2"/>
        <v>NA</v>
      </c>
      <c r="AU27" s="2">
        <f t="shared" si="3"/>
        <v>1.1381081073114512</v>
      </c>
      <c r="AV27" s="2">
        <f t="shared" si="4"/>
        <v>27.556250883746365</v>
      </c>
      <c r="AW27" s="2">
        <f t="shared" si="5"/>
        <v>-0.58858374984651007</v>
      </c>
      <c r="AX27" s="2">
        <f t="shared" si="6"/>
        <v>-0.68410452194697946</v>
      </c>
      <c r="AY27" s="2">
        <f t="shared" si="7"/>
        <v>-0.56130277192160927</v>
      </c>
      <c r="AZ27" s="2">
        <f t="shared" si="8"/>
        <v>0.64120307835335355</v>
      </c>
      <c r="BA27" s="2">
        <f t="shared" si="9"/>
        <v>-9.7606078892499726E-2</v>
      </c>
      <c r="BB27" s="2">
        <f t="shared" si="10"/>
        <v>-0.23675320991588933</v>
      </c>
      <c r="BC27" s="2">
        <f t="shared" si="11"/>
        <v>1.8092610120658881E-2</v>
      </c>
      <c r="BD27" s="2">
        <f t="shared" si="12"/>
        <v>-0.92616983440308953</v>
      </c>
      <c r="BE27" s="2">
        <f t="shared" si="13"/>
        <v>8.5853566440641078</v>
      </c>
      <c r="BF27" s="2">
        <f t="shared" si="14"/>
        <v>3.0718580901592976</v>
      </c>
      <c r="BG27" s="2" t="str">
        <f>IFERROR(#REF!/#REF!-1,"NA")</f>
        <v>NA</v>
      </c>
    </row>
    <row r="28" spans="1:59" x14ac:dyDescent="0.25">
      <c r="A28" t="str">
        <f t="shared" si="15"/>
        <v/>
      </c>
      <c r="B28" t="str">
        <f t="shared" si="0"/>
        <v>WY2021 CPARefrigeration _Icemaker</v>
      </c>
      <c r="C28" t="s">
        <v>115</v>
      </c>
      <c r="D28" t="s">
        <v>114</v>
      </c>
      <c r="E28" s="3" t="s">
        <v>92</v>
      </c>
      <c r="F28" s="3" t="s">
        <v>25</v>
      </c>
      <c r="G28" s="3" t="s">
        <v>30</v>
      </c>
      <c r="H28" s="7">
        <f>INDEX('Saturation Data'!I:I,MATCH('Intensity Data'!$B28,'Saturation Data'!$C:$C,0))*INDEX('UEC Data'!I:I,MATCH('Intensity Data'!$B28,'UEC Data'!$C:$C,0))</f>
        <v>9.8903862068965523E-2</v>
      </c>
      <c r="I28" s="7">
        <f>INDEX('Saturation Data'!J:J,MATCH('Intensity Data'!$B28,'Saturation Data'!$C:$C,0))*INDEX('UEC Data'!J:J,MATCH('Intensity Data'!$B28,'UEC Data'!$C:$C,0))</f>
        <v>5.4297999999999999E-2</v>
      </c>
      <c r="J28" s="7">
        <f>INDEX('Saturation Data'!K:K,MATCH('Intensity Data'!$B28,'Saturation Data'!$C:$C,0))*INDEX('UEC Data'!K:K,MATCH('Intensity Data'!$B28,'UEC Data'!$C:$C,0))</f>
        <v>0.15215054545454548</v>
      </c>
      <c r="K28" s="7">
        <f>INDEX('Saturation Data'!L:L,MATCH('Intensity Data'!$B28,'Saturation Data'!$C:$C,0))*INDEX('UEC Data'!L:L,MATCH('Intensity Data'!$B28,'UEC Data'!$C:$C,0))</f>
        <v>0.40704336000000002</v>
      </c>
      <c r="L28" s="7">
        <f>INDEX('Saturation Data'!M:M,MATCH('Intensity Data'!$B28,'Saturation Data'!$C:$C,0))*INDEX('UEC Data'!M:M,MATCH('Intensity Data'!$B28,'UEC Data'!$C:$C,0))</f>
        <v>4.2378572727272728</v>
      </c>
      <c r="M28" s="7">
        <f>INDEX('Saturation Data'!N:N,MATCH('Intensity Data'!$B28,'Saturation Data'!$C:$C,0))*INDEX('UEC Data'!N:N,MATCH('Intensity Data'!$B28,'UEC Data'!$C:$C,0))</f>
        <v>2.6850361</v>
      </c>
      <c r="N28" s="7">
        <f>INDEX('Saturation Data'!O:O,MATCH('Intensity Data'!$B28,'Saturation Data'!$C:$C,0))*INDEX('UEC Data'!O:O,MATCH('Intensity Data'!$B28,'UEC Data'!$C:$C,0))</f>
        <v>0.19386667428571427</v>
      </c>
      <c r="O28" s="7">
        <f>INDEX('Saturation Data'!P:P,MATCH('Intensity Data'!$B28,'Saturation Data'!$C:$C,0))*INDEX('UEC Data'!P:P,MATCH('Intensity Data'!$B28,'UEC Data'!$C:$C,0))</f>
        <v>0.14505434146341464</v>
      </c>
      <c r="P28" s="7">
        <f>INDEX('Saturation Data'!Q:Q,MATCH('Intensity Data'!$B28,'Saturation Data'!$C:$C,0))*INDEX('UEC Data'!Q:Q,MATCH('Intensity Data'!$B28,'UEC Data'!$C:$C,0))</f>
        <v>0.20802105391304349</v>
      </c>
      <c r="Q28" s="7">
        <f>INDEX('Saturation Data'!R:R,MATCH('Intensity Data'!$B28,'Saturation Data'!$C:$C,0))*INDEX('UEC Data'!R:R,MATCH('Intensity Data'!$B28,'UEC Data'!$C:$C,0))</f>
        <v>0.35535024444444446</v>
      </c>
      <c r="R28" s="7">
        <f>INDEX('Saturation Data'!S:S,MATCH('Intensity Data'!$B28,'Saturation Data'!$C:$C,0))*INDEX('UEC Data'!S:S,MATCH('Intensity Data'!$B28,'UEC Data'!$C:$C,0))</f>
        <v>6.9127285714285711E-2</v>
      </c>
      <c r="S28" s="7">
        <f>INDEX('Saturation Data'!T:T,MATCH('Intensity Data'!$B28,'Saturation Data'!$C:$C,0))*INDEX('UEC Data'!T:T,MATCH('Intensity Data'!$B28,'UEC Data'!$C:$C,0))</f>
        <v>0.41841400000000001</v>
      </c>
      <c r="T28" s="7">
        <f>INDEX('Saturation Data'!U:U,MATCH('Intensity Data'!$B28,'Saturation Data'!$C:$C,0))*INDEX('UEC Data'!U:U,MATCH('Intensity Data'!$B28,'UEC Data'!$C:$C,0))</f>
        <v>6.9316595744680848E-3</v>
      </c>
      <c r="U28" s="7">
        <f>INDEX('Saturation Data'!V:V,MATCH('Intensity Data'!$B28,'Saturation Data'!$C:$C,0))*INDEX('UEC Data'!V:V,MATCH('Intensity Data'!$B28,'UEC Data'!$C:$C,0))</f>
        <v>0.16097759999999997</v>
      </c>
      <c r="V28" t="str">
        <f t="shared" si="16"/>
        <v xml:space="preserve">Refrigeration </v>
      </c>
      <c r="AP28" s="5" t="s">
        <v>92</v>
      </c>
      <c r="AQ28" s="5" t="s">
        <v>25</v>
      </c>
      <c r="AR28" s="5" t="s">
        <v>30</v>
      </c>
      <c r="AS28" s="2">
        <f t="shared" si="1"/>
        <v>3.2464640542774221</v>
      </c>
      <c r="AT28" s="2">
        <f t="shared" si="2"/>
        <v>3.4100057342046952</v>
      </c>
      <c r="AU28" s="2">
        <f t="shared" si="3"/>
        <v>0.18010294747438493</v>
      </c>
      <c r="AV28" s="2">
        <f t="shared" si="4"/>
        <v>52.092565320090721</v>
      </c>
      <c r="AW28" s="2">
        <f t="shared" si="5"/>
        <v>0.70307172887353842</v>
      </c>
      <c r="AX28" s="2">
        <f t="shared" si="6"/>
        <v>8.8255131413551773</v>
      </c>
      <c r="AY28" s="2">
        <f t="shared" si="7"/>
        <v>0.21066818402166643</v>
      </c>
      <c r="AZ28" s="2">
        <f t="shared" si="8"/>
        <v>3.5292110898083333</v>
      </c>
      <c r="BA28" s="2">
        <f t="shared" si="9"/>
        <v>1.4903271318235669</v>
      </c>
      <c r="BB28" s="2">
        <f t="shared" si="10"/>
        <v>3.212648479038851</v>
      </c>
      <c r="BC28" s="2">
        <f t="shared" si="11"/>
        <v>3.2144294033711374</v>
      </c>
      <c r="BD28" s="2">
        <f t="shared" si="12"/>
        <v>-0.59250331760355479</v>
      </c>
      <c r="BE28" s="2">
        <f t="shared" si="13"/>
        <v>2.4860027597831817</v>
      </c>
      <c r="BF28" s="2">
        <f t="shared" si="14"/>
        <v>2.5878239084047419</v>
      </c>
      <c r="BG28" s="2" t="str">
        <f>IFERROR(#REF!/#REF!-1,"NA")</f>
        <v>NA</v>
      </c>
    </row>
    <row r="29" spans="1:59" x14ac:dyDescent="0.25">
      <c r="A29" t="str">
        <f t="shared" si="15"/>
        <v/>
      </c>
      <c r="B29" t="str">
        <f t="shared" si="0"/>
        <v>WY2021 CPARefrigeration _Vending Machine</v>
      </c>
      <c r="C29" t="s">
        <v>115</v>
      </c>
      <c r="D29" t="s">
        <v>114</v>
      </c>
      <c r="E29" s="3" t="s">
        <v>93</v>
      </c>
      <c r="F29" s="3" t="s">
        <v>25</v>
      </c>
      <c r="G29" s="3" t="s">
        <v>31</v>
      </c>
      <c r="H29" s="7">
        <f>INDEX('Saturation Data'!I:I,MATCH('Intensity Data'!$B29,'Saturation Data'!$C:$C,0))*INDEX('UEC Data'!I:I,MATCH('Intensity Data'!$B29,'UEC Data'!$C:$C,0))</f>
        <v>2.5131613793103448E-2</v>
      </c>
      <c r="I29" s="7">
        <f>INDEX('Saturation Data'!J:J,MATCH('Intensity Data'!$B29,'Saturation Data'!$C:$C,0))*INDEX('UEC Data'!J:J,MATCH('Intensity Data'!$B29,'UEC Data'!$C:$C,0))</f>
        <v>6.8985999999999992E-2</v>
      </c>
      <c r="J29" s="7">
        <f>INDEX('Saturation Data'!K:K,MATCH('Intensity Data'!$B29,'Saturation Data'!$C:$C,0))*INDEX('UEC Data'!K:K,MATCH('Intensity Data'!$B29,'UEC Data'!$C:$C,0))</f>
        <v>9.665418181818182E-2</v>
      </c>
      <c r="K29" s="7">
        <f>INDEX('Saturation Data'!L:L,MATCH('Intensity Data'!$B29,'Saturation Data'!$C:$C,0))*INDEX('UEC Data'!L:L,MATCH('Intensity Data'!$B29,'UEC Data'!$C:$C,0))</f>
        <v>0.12928787999999999</v>
      </c>
      <c r="L29" s="7">
        <f>INDEX('Saturation Data'!M:M,MATCH('Intensity Data'!$B29,'Saturation Data'!$C:$C,0))*INDEX('UEC Data'!M:M,MATCH('Intensity Data'!$B29,'UEC Data'!$C:$C,0))</f>
        <v>0.4486856818181818</v>
      </c>
      <c r="M29" s="7">
        <f>INDEX('Saturation Data'!N:N,MATCH('Intensity Data'!$B29,'Saturation Data'!$C:$C,0))*INDEX('UEC Data'!N:N,MATCH('Intensity Data'!$B29,'UEC Data'!$C:$C,0))</f>
        <v>1.6722341666666667</v>
      </c>
      <c r="N29" s="7">
        <f>INDEX('Saturation Data'!O:O,MATCH('Intensity Data'!$B29,'Saturation Data'!$C:$C,0))*INDEX('UEC Data'!O:O,MATCH('Intensity Data'!$B29,'UEC Data'!$C:$C,0))</f>
        <v>6.1577251428571435E-2</v>
      </c>
      <c r="O29" s="7">
        <f>INDEX('Saturation Data'!P:P,MATCH('Intensity Data'!$B29,'Saturation Data'!$C:$C,0))*INDEX('UEC Data'!P:P,MATCH('Intensity Data'!$B29,'UEC Data'!$C:$C,0))</f>
        <v>4.6073146341463415E-2</v>
      </c>
      <c r="P29" s="7">
        <f>INDEX('Saturation Data'!Q:Q,MATCH('Intensity Data'!$B29,'Saturation Data'!$C:$C,0))*INDEX('UEC Data'!Q:Q,MATCH('Intensity Data'!$B29,'UEC Data'!$C:$C,0))</f>
        <v>6.607306173913044E-2</v>
      </c>
      <c r="Q29" s="7">
        <f>INDEX('Saturation Data'!R:R,MATCH('Intensity Data'!$B29,'Saturation Data'!$C:$C,0))*INDEX('UEC Data'!R:R,MATCH('Intensity Data'!$B29,'UEC Data'!$C:$C,0))</f>
        <v>0.11286876111111109</v>
      </c>
      <c r="R29" s="7">
        <f>INDEX('Saturation Data'!S:S,MATCH('Intensity Data'!$B29,'Saturation Data'!$C:$C,0))*INDEX('UEC Data'!S:S,MATCH('Intensity Data'!$B29,'UEC Data'!$C:$C,0))</f>
        <v>2.9275571428571432E-2</v>
      </c>
      <c r="S29" s="7">
        <f>INDEX('Saturation Data'!T:T,MATCH('Intensity Data'!$B29,'Saturation Data'!$C:$C,0))*INDEX('UEC Data'!T:T,MATCH('Intensity Data'!$B29,'UEC Data'!$C:$C,0))</f>
        <v>0.26579900000000001</v>
      </c>
      <c r="T29" s="7">
        <f>INDEX('Saturation Data'!U:U,MATCH('Intensity Data'!$B29,'Saturation Data'!$C:$C,0))*INDEX('UEC Data'!U:U,MATCH('Intensity Data'!$B29,'UEC Data'!$C:$C,0))</f>
        <v>2.2016808510638298E-3</v>
      </c>
      <c r="U29" s="7">
        <f>INDEX('Saturation Data'!V:V,MATCH('Intensity Data'!$B29,'Saturation Data'!$C:$C,0))*INDEX('UEC Data'!V:V,MATCH('Intensity Data'!$B29,'UEC Data'!$C:$C,0))</f>
        <v>5.1130799999999997E-2</v>
      </c>
      <c r="V29" t="str">
        <f t="shared" si="16"/>
        <v xml:space="preserve">Refrigeration </v>
      </c>
      <c r="AP29" s="5" t="s">
        <v>93</v>
      </c>
      <c r="AQ29" s="5" t="s">
        <v>25</v>
      </c>
      <c r="AR29" s="5" t="s">
        <v>31</v>
      </c>
      <c r="AS29" s="2">
        <f t="shared" si="1"/>
        <v>0.14881007548385194</v>
      </c>
      <c r="AT29" s="2">
        <f t="shared" si="2"/>
        <v>10.930535512935101</v>
      </c>
      <c r="AU29" s="2">
        <f t="shared" si="3"/>
        <v>0.59628592028368477</v>
      </c>
      <c r="AV29" s="2">
        <f t="shared" si="4"/>
        <v>34.908271678154691</v>
      </c>
      <c r="AW29" s="2">
        <f t="shared" si="5"/>
        <v>-0.6160519402350656</v>
      </c>
      <c r="AX29" s="2">
        <f t="shared" si="6"/>
        <v>5.5150216221600177</v>
      </c>
      <c r="AY29" s="2">
        <f t="shared" si="7"/>
        <v>-0.18118475154001279</v>
      </c>
      <c r="AZ29" s="2">
        <f t="shared" si="8"/>
        <v>2.0632564337403694</v>
      </c>
      <c r="BA29" s="2">
        <f t="shared" si="9"/>
        <v>0.68429125015667247</v>
      </c>
      <c r="BB29" s="2">
        <f t="shared" si="10"/>
        <v>0.42457729399497124</v>
      </c>
      <c r="BC29" s="2">
        <f t="shared" si="11"/>
        <v>2.8004787819733519</v>
      </c>
      <c r="BD29" s="2">
        <f t="shared" si="12"/>
        <v>-0.448792820945075</v>
      </c>
      <c r="BE29" s="2">
        <f t="shared" si="13"/>
        <v>1.3576998665333591</v>
      </c>
      <c r="BF29" s="2">
        <f t="shared" si="14"/>
        <v>0.21328245169220383</v>
      </c>
      <c r="BG29" s="2" t="str">
        <f>IFERROR(#REF!/#REF!-1,"NA")</f>
        <v>NA</v>
      </c>
    </row>
    <row r="30" spans="1:59" x14ac:dyDescent="0.25">
      <c r="A30" t="str">
        <f t="shared" si="15"/>
        <v/>
      </c>
      <c r="B30" t="str">
        <f t="shared" si="0"/>
        <v>WY2021 CPAFood Preparation_Oven</v>
      </c>
      <c r="C30" t="s">
        <v>115</v>
      </c>
      <c r="D30" t="s">
        <v>114</v>
      </c>
      <c r="E30" s="3" t="s">
        <v>94</v>
      </c>
      <c r="F30" s="3" t="s">
        <v>32</v>
      </c>
      <c r="G30" s="3" t="s">
        <v>33</v>
      </c>
      <c r="H30" s="7">
        <f>INDEX('Saturation Data'!I:I,MATCH('Intensity Data'!$B30,'Saturation Data'!$C:$C,0))*INDEX('UEC Data'!I:I,MATCH('Intensity Data'!$B30,'UEC Data'!$C:$C,0))</f>
        <v>2.7444620689655176E-2</v>
      </c>
      <c r="I30" s="7">
        <f>INDEX('Saturation Data'!J:J,MATCH('Intensity Data'!$B30,'Saturation Data'!$C:$C,0))*INDEX('UEC Data'!J:J,MATCH('Intensity Data'!$B30,'UEC Data'!$C:$C,0))</f>
        <v>1.20662354E-2</v>
      </c>
      <c r="J30" s="7">
        <f>INDEX('Saturation Data'!K:K,MATCH('Intensity Data'!$B30,'Saturation Data'!$C:$C,0))*INDEX('UEC Data'!K:K,MATCH('Intensity Data'!$B30,'UEC Data'!$C:$C,0))</f>
        <v>7.5050830909090899E-2</v>
      </c>
      <c r="K30" s="7">
        <f>INDEX('Saturation Data'!L:L,MATCH('Intensity Data'!$B30,'Saturation Data'!$C:$C,0))*INDEX('UEC Data'!L:L,MATCH('Intensity Data'!$B30,'UEC Data'!$C:$C,0))</f>
        <v>1.6162175241666667E-2</v>
      </c>
      <c r="L30" s="7">
        <f>INDEX('Saturation Data'!M:M,MATCH('Intensity Data'!$B30,'Saturation Data'!$C:$C,0))*INDEX('UEC Data'!M:M,MATCH('Intensity Data'!$B30,'UEC Data'!$C:$C,0))</f>
        <v>1.1510863636363635</v>
      </c>
      <c r="M30" s="7">
        <f>INDEX('Saturation Data'!N:N,MATCH('Intensity Data'!$B30,'Saturation Data'!$C:$C,0))*INDEX('UEC Data'!N:N,MATCH('Intensity Data'!$B30,'UEC Data'!$C:$C,0))</f>
        <v>9.5065116666666657E-2</v>
      </c>
      <c r="N30" s="7">
        <f>INDEX('Saturation Data'!O:O,MATCH('Intensity Data'!$B30,'Saturation Data'!$C:$C,0))*INDEX('UEC Data'!O:O,MATCH('Intensity Data'!$B30,'UEC Data'!$C:$C,0))</f>
        <v>0.10206220785714286</v>
      </c>
      <c r="O30" s="7">
        <f>INDEX('Saturation Data'!P:P,MATCH('Intensity Data'!$B30,'Saturation Data'!$C:$C,0))*INDEX('UEC Data'!P:P,MATCH('Intensity Data'!$B30,'UEC Data'!$C:$C,0))</f>
        <v>5.2720742099999988E-2</v>
      </c>
      <c r="P30" s="7">
        <f>INDEX('Saturation Data'!Q:Q,MATCH('Intensity Data'!$B30,'Saturation Data'!$C:$C,0))*INDEX('UEC Data'!Q:Q,MATCH('Intensity Data'!$B30,'UEC Data'!$C:$C,0))</f>
        <v>3.8921261386956521E-2</v>
      </c>
      <c r="Q30" s="7">
        <f>INDEX('Saturation Data'!R:R,MATCH('Intensity Data'!$B30,'Saturation Data'!$C:$C,0))*INDEX('UEC Data'!R:R,MATCH('Intensity Data'!$B30,'UEC Data'!$C:$C,0))</f>
        <v>7.0263773333333349E-2</v>
      </c>
      <c r="R30" s="7">
        <f>INDEX('Saturation Data'!S:S,MATCH('Intensity Data'!$B30,'Saturation Data'!$C:$C,0))*INDEX('UEC Data'!S:S,MATCH('Intensity Data'!$B30,'UEC Data'!$C:$C,0))</f>
        <v>2.2173916928571427E-3</v>
      </c>
      <c r="S30" s="7">
        <f>INDEX('Saturation Data'!T:T,MATCH('Intensity Data'!$B30,'Saturation Data'!$C:$C,0))*INDEX('UEC Data'!T:T,MATCH('Intensity Data'!$B30,'UEC Data'!$C:$C,0))</f>
        <v>3.4065469100000001E-3</v>
      </c>
      <c r="T30" s="7">
        <f>INDEX('Saturation Data'!U:U,MATCH('Intensity Data'!$B30,'Saturation Data'!$C:$C,0))*INDEX('UEC Data'!U:U,MATCH('Intensity Data'!$B30,'UEC Data'!$C:$C,0))</f>
        <v>1.1552778574468086E-2</v>
      </c>
      <c r="U30" s="7">
        <f>INDEX('Saturation Data'!V:V,MATCH('Intensity Data'!$B30,'Saturation Data'!$C:$C,0))*INDEX('UEC Data'!V:V,MATCH('Intensity Data'!$B30,'UEC Data'!$C:$C,0))</f>
        <v>2.7916484508333336E-2</v>
      </c>
      <c r="V30" t="str">
        <f t="shared" si="16"/>
        <v>Food Preparation</v>
      </c>
      <c r="AP30" s="5" t="s">
        <v>94</v>
      </c>
      <c r="AQ30" s="5" t="s">
        <v>32</v>
      </c>
      <c r="AR30" s="5" t="s">
        <v>33</v>
      </c>
      <c r="AS30" s="2">
        <f t="shared" si="1"/>
        <v>-0.50488429056487105</v>
      </c>
      <c r="AT30" s="2">
        <f t="shared" si="2"/>
        <v>0.89173701226843272</v>
      </c>
      <c r="AU30" s="2">
        <f t="shared" si="3"/>
        <v>3.397409009003538E-2</v>
      </c>
      <c r="AV30" s="2">
        <f t="shared" si="4"/>
        <v>1.5338959575933129</v>
      </c>
      <c r="AW30" s="2" t="str">
        <f t="shared" si="5"/>
        <v>NA</v>
      </c>
      <c r="AX30" s="2">
        <f t="shared" si="6"/>
        <v>0.43951958643488664</v>
      </c>
      <c r="AY30" s="2">
        <f t="shared" si="7"/>
        <v>-0.70171086427672691</v>
      </c>
      <c r="AZ30" s="2">
        <f t="shared" si="8"/>
        <v>9.4168367121236551E-2</v>
      </c>
      <c r="BA30" s="2">
        <f t="shared" si="9"/>
        <v>-0.4655788253569747</v>
      </c>
      <c r="BB30" s="2">
        <f t="shared" si="10"/>
        <v>1.0785186938778795</v>
      </c>
      <c r="BC30" s="2">
        <f t="shared" si="11"/>
        <v>2.2529636563025011</v>
      </c>
      <c r="BD30" s="2">
        <f t="shared" si="12"/>
        <v>-0.84247321907295414</v>
      </c>
      <c r="BE30" s="2">
        <f t="shared" si="13"/>
        <v>3.5081280741499663</v>
      </c>
      <c r="BF30" s="2">
        <f t="shared" si="14"/>
        <v>-0.38671188026731662</v>
      </c>
      <c r="BG30" s="2" t="str">
        <f>IFERROR(#REF!/#REF!-1,"NA")</f>
        <v>NA</v>
      </c>
    </row>
    <row r="31" spans="1:59" x14ac:dyDescent="0.25">
      <c r="A31" t="str">
        <f t="shared" si="15"/>
        <v/>
      </c>
      <c r="B31" t="str">
        <f t="shared" si="0"/>
        <v>WY2021 CPAFood Preparation_Fryer</v>
      </c>
      <c r="C31" t="s">
        <v>115</v>
      </c>
      <c r="D31" t="s">
        <v>114</v>
      </c>
      <c r="E31" s="3" t="s">
        <v>95</v>
      </c>
      <c r="F31" s="3" t="s">
        <v>32</v>
      </c>
      <c r="G31" s="3" t="s">
        <v>34</v>
      </c>
      <c r="H31" s="7">
        <f>INDEX('Saturation Data'!I:I,MATCH('Intensity Data'!$B31,'Saturation Data'!$C:$C,0))*INDEX('UEC Data'!I:I,MATCH('Intensity Data'!$B31,'UEC Data'!$C:$C,0))</f>
        <v>4.5942744827586209E-2</v>
      </c>
      <c r="I31" s="7">
        <f>INDEX('Saturation Data'!J:J,MATCH('Intensity Data'!$B31,'Saturation Data'!$C:$C,0))*INDEX('UEC Data'!J:J,MATCH('Intensity Data'!$B31,'UEC Data'!$C:$C,0))</f>
        <v>1.74494634E-2</v>
      </c>
      <c r="J31" s="7">
        <f>INDEX('Saturation Data'!K:K,MATCH('Intensity Data'!$B31,'Saturation Data'!$C:$C,0))*INDEX('UEC Data'!K:K,MATCH('Intensity Data'!$B31,'UEC Data'!$C:$C,0))</f>
        <v>0.10032181090909091</v>
      </c>
      <c r="K31" s="7">
        <f>INDEX('Saturation Data'!L:L,MATCH('Intensity Data'!$B31,'Saturation Data'!$C:$C,0))*INDEX('UEC Data'!L:L,MATCH('Intensity Data'!$B31,'UEC Data'!$C:$C,0))</f>
        <v>2.3372765074999999E-2</v>
      </c>
      <c r="L31" s="7">
        <f>INDEX('Saturation Data'!M:M,MATCH('Intensity Data'!$B31,'Saturation Data'!$C:$C,0))*INDEX('UEC Data'!M:M,MATCH('Intensity Data'!$B31,'UEC Data'!$C:$C,0))</f>
        <v>3.2499954545454544</v>
      </c>
      <c r="M31" s="7">
        <f>INDEX('Saturation Data'!N:N,MATCH('Intensity Data'!$B31,'Saturation Data'!$C:$C,0))*INDEX('UEC Data'!N:N,MATCH('Intensity Data'!$B31,'UEC Data'!$C:$C,0))</f>
        <v>1.08732165</v>
      </c>
      <c r="N31" s="7">
        <f>INDEX('Saturation Data'!O:O,MATCH('Intensity Data'!$B31,'Saturation Data'!$C:$C,0))*INDEX('UEC Data'!O:O,MATCH('Intensity Data'!$B31,'UEC Data'!$C:$C,0))</f>
        <v>0.17088974357142861</v>
      </c>
      <c r="O31" s="7">
        <f>INDEX('Saturation Data'!P:P,MATCH('Intensity Data'!$B31,'Saturation Data'!$C:$C,0))*INDEX('UEC Data'!P:P,MATCH('Intensity Data'!$B31,'UEC Data'!$C:$C,0))</f>
        <v>7.6241564099999992E-2</v>
      </c>
      <c r="P31" s="7">
        <f>INDEX('Saturation Data'!Q:Q,MATCH('Intensity Data'!$B31,'Saturation Data'!$C:$C,0))*INDEX('UEC Data'!Q:Q,MATCH('Intensity Data'!$B31,'UEC Data'!$C:$C,0))</f>
        <v>1.7194879273913045E-2</v>
      </c>
      <c r="Q31" s="7">
        <f>INDEX('Saturation Data'!R:R,MATCH('Intensity Data'!$B31,'Saturation Data'!$C:$C,0))*INDEX('UEC Data'!R:R,MATCH('Intensity Data'!$B31,'UEC Data'!$C:$C,0))</f>
        <v>0.15462579999999998</v>
      </c>
      <c r="R31" s="7">
        <f>INDEX('Saturation Data'!S:S,MATCH('Intensity Data'!$B31,'Saturation Data'!$C:$C,0))*INDEX('UEC Data'!S:S,MATCH('Intensity Data'!$B31,'UEC Data'!$C:$C,0))</f>
        <v>3.206658407142857E-3</v>
      </c>
      <c r="S31" s="7">
        <f>INDEX('Saturation Data'!T:T,MATCH('Intensity Data'!$B31,'Saturation Data'!$C:$C,0))*INDEX('UEC Data'!T:T,MATCH('Intensity Data'!$B31,'UEC Data'!$C:$C,0))</f>
        <v>4.926343110000001E-3</v>
      </c>
      <c r="T31" s="7">
        <f>INDEX('Saturation Data'!U:U,MATCH('Intensity Data'!$B31,'Saturation Data'!$C:$C,0))*INDEX('UEC Data'!U:U,MATCH('Intensity Data'!$B31,'UEC Data'!$C:$C,0))</f>
        <v>1.670693304255319E-2</v>
      </c>
      <c r="U31" s="7">
        <f>INDEX('Saturation Data'!V:V,MATCH('Intensity Data'!$B31,'Saturation Data'!$C:$C,0))*INDEX('UEC Data'!V:V,MATCH('Intensity Data'!$B31,'UEC Data'!$C:$C,0))</f>
        <v>4.0371139674999994E-2</v>
      </c>
      <c r="V31" t="str">
        <f t="shared" si="16"/>
        <v>Food Preparation</v>
      </c>
      <c r="AP31" s="5" t="s">
        <v>95</v>
      </c>
      <c r="AQ31" s="5" t="s">
        <v>32</v>
      </c>
      <c r="AR31" s="5" t="s">
        <v>34</v>
      </c>
      <c r="AS31" s="2">
        <f t="shared" si="1"/>
        <v>-0.50488429056487094</v>
      </c>
      <c r="AT31" s="2">
        <f t="shared" si="2"/>
        <v>0.89173701226843272</v>
      </c>
      <c r="AU31" s="2">
        <f t="shared" si="3"/>
        <v>3.3974090090035602E-2</v>
      </c>
      <c r="AV31" s="2">
        <f t="shared" si="4"/>
        <v>1.5338959575933129</v>
      </c>
      <c r="AW31" s="2" t="str">
        <f t="shared" si="5"/>
        <v>NA</v>
      </c>
      <c r="AX31" s="2">
        <f t="shared" si="6"/>
        <v>0.43951958643488664</v>
      </c>
      <c r="AY31" s="2">
        <f t="shared" si="7"/>
        <v>-0.7017108642767268</v>
      </c>
      <c r="AZ31" s="2">
        <f t="shared" si="8"/>
        <v>9.4168367121236551E-2</v>
      </c>
      <c r="BA31" s="2">
        <f t="shared" si="9"/>
        <v>-0.8194643438093403</v>
      </c>
      <c r="BB31" s="2">
        <f t="shared" si="10"/>
        <v>1.078518693877879</v>
      </c>
      <c r="BC31" s="2">
        <f t="shared" si="11"/>
        <v>2.2529636563025006</v>
      </c>
      <c r="BD31" s="2">
        <f t="shared" si="12"/>
        <v>-0.84247321907295403</v>
      </c>
      <c r="BE31" s="2">
        <f t="shared" si="13"/>
        <v>3.5081280741499672</v>
      </c>
      <c r="BF31" s="2">
        <f t="shared" si="14"/>
        <v>0.2081160619483291</v>
      </c>
      <c r="BG31" s="2" t="str">
        <f>IFERROR(#REF!/#REF!-1,"NA")</f>
        <v>NA</v>
      </c>
    </row>
    <row r="32" spans="1:59" x14ac:dyDescent="0.25">
      <c r="A32" t="str">
        <f t="shared" si="15"/>
        <v/>
      </c>
      <c r="B32" t="str">
        <f t="shared" si="0"/>
        <v>WY2021 CPAFood Preparation_Dishwasher</v>
      </c>
      <c r="C32" t="s">
        <v>115</v>
      </c>
      <c r="D32" t="s">
        <v>114</v>
      </c>
      <c r="E32" s="3" t="s">
        <v>96</v>
      </c>
      <c r="F32" s="3" t="s">
        <v>32</v>
      </c>
      <c r="G32" s="3" t="s">
        <v>35</v>
      </c>
      <c r="H32" s="7">
        <f>INDEX('Saturation Data'!I:I,MATCH('Intensity Data'!$B32,'Saturation Data'!$C:$C,0))*INDEX('UEC Data'!I:I,MATCH('Intensity Data'!$B32,'UEC Data'!$C:$C,0))</f>
        <v>7.5743573275862067E-3</v>
      </c>
      <c r="I32" s="7">
        <f>INDEX('Saturation Data'!J:J,MATCH('Intensity Data'!$B32,'Saturation Data'!$C:$C,0))*INDEX('UEC Data'!J:J,MATCH('Intensity Data'!$B32,'UEC Data'!$C:$C,0))</f>
        <v>1.0971579E-2</v>
      </c>
      <c r="J32" s="7">
        <f>INDEX('Saturation Data'!K:K,MATCH('Intensity Data'!$B32,'Saturation Data'!$C:$C,0))*INDEX('UEC Data'!K:K,MATCH('Intensity Data'!$B32,'UEC Data'!$C:$C,0))</f>
        <v>2.5807542981818178E-2</v>
      </c>
      <c r="K32" s="7">
        <f>INDEX('Saturation Data'!L:L,MATCH('Intensity Data'!$B32,'Saturation Data'!$C:$C,0))*INDEX('UEC Data'!L:L,MATCH('Intensity Data'!$B32,'UEC Data'!$C:$C,0))</f>
        <v>1.4695932625000001E-2</v>
      </c>
      <c r="L32" s="7">
        <f>INDEX('Saturation Data'!M:M,MATCH('Intensity Data'!$B32,'Saturation Data'!$C:$C,0))*INDEX('UEC Data'!M:M,MATCH('Intensity Data'!$B32,'UEC Data'!$C:$C,0))</f>
        <v>2.597072259807176</v>
      </c>
      <c r="M32" s="7">
        <f>INDEX('Saturation Data'!N:N,MATCH('Intensity Data'!$B32,'Saturation Data'!$C:$C,0))*INDEX('UEC Data'!N:N,MATCH('Intensity Data'!$B32,'UEC Data'!$C:$C,0))</f>
        <v>0.22431425006666664</v>
      </c>
      <c r="N32" s="7">
        <f>INDEX('Saturation Data'!O:O,MATCH('Intensity Data'!$B32,'Saturation Data'!$C:$C,0))*INDEX('UEC Data'!O:O,MATCH('Intensity Data'!$B32,'UEC Data'!$C:$C,0))</f>
        <v>4.111575028928572E-2</v>
      </c>
      <c r="O32" s="7">
        <f>INDEX('Saturation Data'!P:P,MATCH('Intensity Data'!$B32,'Saturation Data'!$C:$C,0))*INDEX('UEC Data'!P:P,MATCH('Intensity Data'!$B32,'UEC Data'!$C:$C,0))</f>
        <v>5.4014824499999996E-2</v>
      </c>
      <c r="P32" s="7">
        <f>INDEX('Saturation Data'!Q:Q,MATCH('Intensity Data'!$B32,'Saturation Data'!$C:$C,0))*INDEX('UEC Data'!Q:Q,MATCH('Intensity Data'!$B32,'UEC Data'!$C:$C,0))</f>
        <v>6.0689192463768117E-2</v>
      </c>
      <c r="Q32" s="7">
        <f>INDEX('Saturation Data'!R:R,MATCH('Intensity Data'!$B32,'Saturation Data'!$C:$C,0))*INDEX('UEC Data'!R:R,MATCH('Intensity Data'!$B32,'UEC Data'!$C:$C,0))</f>
        <v>7.066538013333333E-2</v>
      </c>
      <c r="R32" s="7">
        <f>INDEX('Saturation Data'!S:S,MATCH('Intensity Data'!$B32,'Saturation Data'!$C:$C,0))*INDEX('UEC Data'!S:S,MATCH('Intensity Data'!$B32,'UEC Data'!$C:$C,0))</f>
        <v>2.0162285357142855E-3</v>
      </c>
      <c r="S32" s="7">
        <f>INDEX('Saturation Data'!T:T,MATCH('Intensity Data'!$B32,'Saturation Data'!$C:$C,0))*INDEX('UEC Data'!T:T,MATCH('Intensity Data'!$B32,'UEC Data'!$C:$C,0))</f>
        <v>3.0975028499999999E-3</v>
      </c>
      <c r="T32" s="7">
        <f>INDEX('Saturation Data'!U:U,MATCH('Intensity Data'!$B32,'Saturation Data'!$C:$C,0))*INDEX('UEC Data'!U:U,MATCH('Intensity Data'!$B32,'UEC Data'!$C:$C,0))</f>
        <v>1.050470329787234E-2</v>
      </c>
      <c r="U32" s="7">
        <f>INDEX('Saturation Data'!V:V,MATCH('Intensity Data'!$B32,'Saturation Data'!$C:$C,0))*INDEX('UEC Data'!V:V,MATCH('Intensity Data'!$B32,'UEC Data'!$C:$C,0))</f>
        <v>2.5383883625000003E-2</v>
      </c>
      <c r="V32" t="str">
        <f t="shared" si="16"/>
        <v>Food Preparation</v>
      </c>
      <c r="AP32" s="5" t="s">
        <v>96</v>
      </c>
      <c r="AQ32" s="5" t="s">
        <v>32</v>
      </c>
      <c r="AR32" s="5" t="s">
        <v>35</v>
      </c>
      <c r="AS32" s="2">
        <f t="shared" si="1"/>
        <v>-0.89477315326098006</v>
      </c>
      <c r="AT32" s="2">
        <f t="shared" si="2"/>
        <v>-0.1357615082764797</v>
      </c>
      <c r="AU32" s="2">
        <f t="shared" si="3"/>
        <v>-0.77924064181541131</v>
      </c>
      <c r="AV32" s="2">
        <f t="shared" si="4"/>
        <v>0.15760827555454626</v>
      </c>
      <c r="AW32" s="2">
        <f t="shared" si="5"/>
        <v>-0.70663922822954428</v>
      </c>
      <c r="AX32" s="2">
        <f t="shared" si="6"/>
        <v>-0.65786245697103074</v>
      </c>
      <c r="AY32" s="2">
        <f t="shared" si="7"/>
        <v>-0.92129646734432946</v>
      </c>
      <c r="AZ32" s="2">
        <f t="shared" si="8"/>
        <v>-0.43676308268980091</v>
      </c>
      <c r="BA32" s="2">
        <f t="shared" si="9"/>
        <v>-0.4814804306895516</v>
      </c>
      <c r="BB32" s="2">
        <f t="shared" si="10"/>
        <v>-0.51727394625554668</v>
      </c>
      <c r="BC32" s="2">
        <f t="shared" si="11"/>
        <v>0.48611375985246075</v>
      </c>
      <c r="BD32" s="2">
        <f t="shared" si="12"/>
        <v>-0.92803402023032711</v>
      </c>
      <c r="BE32" s="2">
        <f t="shared" si="13"/>
        <v>1.0595345875418012</v>
      </c>
      <c r="BF32" s="2">
        <f t="shared" si="14"/>
        <v>7.0937543208146492E-2</v>
      </c>
      <c r="BG32" s="2" t="str">
        <f>IFERROR(#REF!/#REF!-1,"NA")</f>
        <v>NA</v>
      </c>
    </row>
    <row r="33" spans="1:59" x14ac:dyDescent="0.25">
      <c r="A33" t="str">
        <f t="shared" si="15"/>
        <v/>
      </c>
      <c r="B33" t="str">
        <f t="shared" si="0"/>
        <v>WY2021 CPAFood Preparation_Hot Food Container</v>
      </c>
      <c r="C33" t="s">
        <v>115</v>
      </c>
      <c r="D33" t="s">
        <v>114</v>
      </c>
      <c r="E33" s="3" t="s">
        <v>97</v>
      </c>
      <c r="F33" s="3" t="s">
        <v>32</v>
      </c>
      <c r="G33" s="3" t="s">
        <v>36</v>
      </c>
      <c r="H33" s="7">
        <f>INDEX('Saturation Data'!I:I,MATCH('Intensity Data'!$B33,'Saturation Data'!$C:$C,0))*INDEX('UEC Data'!I:I,MATCH('Intensity Data'!$B33,'UEC Data'!$C:$C,0))</f>
        <v>2.2691987068965518E-3</v>
      </c>
      <c r="I33" s="7">
        <f>INDEX('Saturation Data'!J:J,MATCH('Intensity Data'!$B33,'Saturation Data'!$C:$C,0))*INDEX('UEC Data'!J:J,MATCH('Intensity Data'!$B33,'UEC Data'!$C:$C,0))</f>
        <v>3.2869710000000001E-3</v>
      </c>
      <c r="J33" s="7">
        <f>INDEX('Saturation Data'!K:K,MATCH('Intensity Data'!$B33,'Saturation Data'!$C:$C,0))*INDEX('UEC Data'!K:K,MATCH('Intensity Data'!$B33,'UEC Data'!$C:$C,0))</f>
        <v>7.731671563636364E-3</v>
      </c>
      <c r="K33" s="7">
        <f>INDEX('Saturation Data'!L:L,MATCH('Intensity Data'!$B33,'Saturation Data'!$C:$C,0))*INDEX('UEC Data'!L:L,MATCH('Intensity Data'!$B33,'UEC Data'!$C:$C,0))</f>
        <v>4.4027486250000003E-3</v>
      </c>
      <c r="L33" s="7">
        <f>INDEX('Saturation Data'!M:M,MATCH('Intensity Data'!$B33,'Saturation Data'!$C:$C,0))*INDEX('UEC Data'!M:M,MATCH('Intensity Data'!$B33,'UEC Data'!$C:$C,0))</f>
        <v>1.2542727272727272</v>
      </c>
      <c r="M33" s="7">
        <f>INDEX('Saturation Data'!N:N,MATCH('Intensity Data'!$B33,'Saturation Data'!$C:$C,0))*INDEX('UEC Data'!N:N,MATCH('Intensity Data'!$B33,'UEC Data'!$C:$C,0))</f>
        <v>0.17186024999999999</v>
      </c>
      <c r="N33" s="7">
        <f>INDEX('Saturation Data'!O:O,MATCH('Intensity Data'!$B33,'Saturation Data'!$C:$C,0))*INDEX('UEC Data'!O:O,MATCH('Intensity Data'!$B33,'UEC Data'!$C:$C,0))</f>
        <v>1.2317851317857143E-2</v>
      </c>
      <c r="O33" s="7">
        <f>INDEX('Saturation Data'!P:P,MATCH('Intensity Data'!$B33,'Saturation Data'!$C:$C,0))*INDEX('UEC Data'!P:P,MATCH('Intensity Data'!$B33,'UEC Data'!$C:$C,0))</f>
        <v>1.4361691499999999E-2</v>
      </c>
      <c r="P33" s="7">
        <f>INDEX('Saturation Data'!Q:Q,MATCH('Intensity Data'!$B33,'Saturation Data'!$C:$C,0))*INDEX('UEC Data'!Q:Q,MATCH('Intensity Data'!$B33,'UEC Data'!$C:$C,0))</f>
        <v>1.6136300869565219E-3</v>
      </c>
      <c r="Q33" s="7">
        <f>INDEX('Saturation Data'!R:R,MATCH('Intensity Data'!$B33,'Saturation Data'!$C:$C,0))*INDEX('UEC Data'!R:R,MATCH('Intensity Data'!$B33,'UEC Data'!$C:$C,0))</f>
        <v>2.1170613199999997E-2</v>
      </c>
      <c r="R33" s="7">
        <f>INDEX('Saturation Data'!S:S,MATCH('Intensity Data'!$B33,'Saturation Data'!$C:$C,0))*INDEX('UEC Data'!S:S,MATCH('Intensity Data'!$B33,'UEC Data'!$C:$C,0))</f>
        <v>6.0404110714285713E-4</v>
      </c>
      <c r="S33" s="7">
        <f>INDEX('Saturation Data'!T:T,MATCH('Intensity Data'!$B33,'Saturation Data'!$C:$C,0))*INDEX('UEC Data'!T:T,MATCH('Intensity Data'!$B33,'UEC Data'!$C:$C,0))</f>
        <v>9.2797965E-4</v>
      </c>
      <c r="T33" s="7">
        <f>INDEX('Saturation Data'!U:U,MATCH('Intensity Data'!$B33,'Saturation Data'!$C:$C,0))*INDEX('UEC Data'!U:U,MATCH('Intensity Data'!$B33,'UEC Data'!$C:$C,0))</f>
        <v>3.1470998936170211E-3</v>
      </c>
      <c r="U33" s="7">
        <f>INDEX('Saturation Data'!V:V,MATCH('Intensity Data'!$B33,'Saturation Data'!$C:$C,0))*INDEX('UEC Data'!V:V,MATCH('Intensity Data'!$B33,'UEC Data'!$C:$C,0))</f>
        <v>7.6047476249999999E-3</v>
      </c>
      <c r="V33" t="str">
        <f t="shared" si="16"/>
        <v>Food Preparation</v>
      </c>
      <c r="AP33" s="5" t="s">
        <v>97</v>
      </c>
      <c r="AQ33" s="5" t="s">
        <v>32</v>
      </c>
      <c r="AR33" s="5" t="s">
        <v>36</v>
      </c>
      <c r="AS33" s="2">
        <f t="shared" si="1"/>
        <v>-0.76966830039758993</v>
      </c>
      <c r="AT33" s="2">
        <f t="shared" si="2"/>
        <v>0.89173701226843272</v>
      </c>
      <c r="AU33" s="2">
        <f t="shared" si="3"/>
        <v>-0.51677846719188747</v>
      </c>
      <c r="AV33" s="2">
        <f t="shared" si="4"/>
        <v>1.5338959575933129</v>
      </c>
      <c r="AW33" s="2" t="str">
        <f t="shared" si="5"/>
        <v>NA</v>
      </c>
      <c r="AX33" s="2">
        <f t="shared" si="6"/>
        <v>0.43951958643488687</v>
      </c>
      <c r="AY33" s="2">
        <f t="shared" si="7"/>
        <v>-0.82772534763628691</v>
      </c>
      <c r="AZ33" s="2">
        <f t="shared" si="8"/>
        <v>9.4168367121236773E-2</v>
      </c>
      <c r="BA33" s="2">
        <f t="shared" si="9"/>
        <v>-0.89927014848702513</v>
      </c>
      <c r="BB33" s="2">
        <f t="shared" si="10"/>
        <v>5.6642062810138061E-2</v>
      </c>
      <c r="BC33" s="2">
        <f t="shared" si="11"/>
        <v>2.2529636563025011</v>
      </c>
      <c r="BD33" s="2">
        <f t="shared" si="12"/>
        <v>-0.84247321907295414</v>
      </c>
      <c r="BE33" s="2">
        <f t="shared" si="13"/>
        <v>3.5081280741499672</v>
      </c>
      <c r="BF33" s="2">
        <f t="shared" si="14"/>
        <v>1.3441818522505629</v>
      </c>
      <c r="BG33" s="2" t="str">
        <f>IFERROR(#REF!/#REF!-1,"NA")</f>
        <v>NA</v>
      </c>
    </row>
    <row r="34" spans="1:59" x14ac:dyDescent="0.25">
      <c r="A34" t="str">
        <f t="shared" si="15"/>
        <v/>
      </c>
      <c r="B34" t="str">
        <f t="shared" si="0"/>
        <v>WY2021 CPAFood Preparation_Steamer</v>
      </c>
      <c r="C34" t="s">
        <v>115</v>
      </c>
      <c r="D34" t="s">
        <v>114</v>
      </c>
      <c r="E34" s="3" t="s">
        <v>98</v>
      </c>
      <c r="F34" s="3" t="s">
        <v>32</v>
      </c>
      <c r="G34" s="3" t="s">
        <v>37</v>
      </c>
      <c r="H34" s="7">
        <f>INDEX('Saturation Data'!I:I,MATCH('Intensity Data'!$B34,'Saturation Data'!$C:$C,0))*INDEX('UEC Data'!I:I,MATCH('Intensity Data'!$B34,'UEC Data'!$C:$C,0))</f>
        <v>1.2157024587143409E-2</v>
      </c>
      <c r="I34" s="7">
        <f>INDEX('Saturation Data'!J:J,MATCH('Intensity Data'!$B34,'Saturation Data'!$C:$C,0))*INDEX('UEC Data'!J:J,MATCH('Intensity Data'!$B34,'UEC Data'!$C:$C,0))</f>
        <v>1.7609646587044808E-2</v>
      </c>
      <c r="J34" s="7">
        <f>INDEX('Saturation Data'!K:K,MATCH('Intensity Data'!$B34,'Saturation Data'!$C:$C,0))*INDEX('UEC Data'!K:K,MATCH('Intensity Data'!$B34,'UEC Data'!$C:$C,0))</f>
        <v>4.1421723453824354E-2</v>
      </c>
      <c r="K34" s="7">
        <f>INDEX('Saturation Data'!L:L,MATCH('Intensity Data'!$B34,'Saturation Data'!$C:$C,0))*INDEX('UEC Data'!L:L,MATCH('Intensity Data'!$B34,'UEC Data'!$C:$C,0))</f>
        <v>2.3587323191426843E-2</v>
      </c>
      <c r="L34" s="7">
        <f>INDEX('Saturation Data'!M:M,MATCH('Intensity Data'!$B34,'Saturation Data'!$C:$C,0))*INDEX('UEC Data'!M:M,MATCH('Intensity Data'!$B34,'UEC Data'!$C:$C,0))</f>
        <v>0.63996680490050739</v>
      </c>
      <c r="M34" s="7">
        <f>INDEX('Saturation Data'!N:N,MATCH('Intensity Data'!$B34,'Saturation Data'!$C:$C,0))*INDEX('UEC Data'!N:N,MATCH('Intensity Data'!$B34,'UEC Data'!$C:$C,0))</f>
        <v>0.25225358226494998</v>
      </c>
      <c r="N34" s="7">
        <f>INDEX('Saturation Data'!O:O,MATCH('Intensity Data'!$B34,'Saturation Data'!$C:$C,0))*INDEX('UEC Data'!O:O,MATCH('Intensity Data'!$B34,'UEC Data'!$C:$C,0))</f>
        <v>6.599176214795581E-2</v>
      </c>
      <c r="O34" s="7">
        <f>INDEX('Saturation Data'!P:P,MATCH('Intensity Data'!$B34,'Saturation Data'!$C:$C,0))*INDEX('UEC Data'!P:P,MATCH('Intensity Data'!$B34,'UEC Data'!$C:$C,0))</f>
        <v>7.6941449044474516E-2</v>
      </c>
      <c r="P34" s="7">
        <f>INDEX('Saturation Data'!Q:Q,MATCH('Intensity Data'!$B34,'Saturation Data'!$C:$C,0))*INDEX('UEC Data'!Q:Q,MATCH('Intensity Data'!$B34,'UEC Data'!$C:$C,0))</f>
        <v>2.5934626943949365E-2</v>
      </c>
      <c r="Q34" s="7">
        <f>INDEX('Saturation Data'!R:R,MATCH('Intensity Data'!$B34,'Saturation Data'!$C:$C,0))*INDEX('UEC Data'!R:R,MATCH('Intensity Data'!$B34,'UEC Data'!$C:$C,0))</f>
        <v>0.11341962447585506</v>
      </c>
      <c r="R34" s="7">
        <f>INDEX('Saturation Data'!S:S,MATCH('Intensity Data'!$B34,'Saturation Data'!$C:$C,0))*INDEX('UEC Data'!S:S,MATCH('Intensity Data'!$B34,'UEC Data'!$C:$C,0))</f>
        <v>3.2360950007873455E-3</v>
      </c>
      <c r="S34" s="7">
        <f>INDEX('Saturation Data'!T:T,MATCH('Intensity Data'!$B34,'Saturation Data'!$C:$C,0))*INDEX('UEC Data'!T:T,MATCH('Intensity Data'!$B34,'UEC Data'!$C:$C,0))</f>
        <v>4.9715661246994688E-3</v>
      </c>
      <c r="T34" s="7">
        <f>INDEX('Saturation Data'!U:U,MATCH('Intensity Data'!$B34,'Saturation Data'!$C:$C,0))*INDEX('UEC Data'!U:U,MATCH('Intensity Data'!$B34,'UEC Data'!$C:$C,0))</f>
        <v>1.6860299923766309E-2</v>
      </c>
      <c r="U34" s="7">
        <f>INDEX('Saturation Data'!V:V,MATCH('Intensity Data'!$B34,'Saturation Data'!$C:$C,0))*INDEX('UEC Data'!V:V,MATCH('Intensity Data'!$B34,'UEC Data'!$C:$C,0))</f>
        <v>4.0741740057919085E-2</v>
      </c>
      <c r="V34" t="str">
        <f t="shared" si="16"/>
        <v>Food Preparation</v>
      </c>
      <c r="AP34" s="5" t="s">
        <v>98</v>
      </c>
      <c r="AQ34" s="5" t="s">
        <v>32</v>
      </c>
      <c r="AR34" s="5" t="s">
        <v>37</v>
      </c>
      <c r="AS34" s="2">
        <f t="shared" si="1"/>
        <v>-0.76966830039758993</v>
      </c>
      <c r="AT34" s="2">
        <f t="shared" si="2"/>
        <v>0.89173701226843249</v>
      </c>
      <c r="AU34" s="2">
        <f t="shared" si="3"/>
        <v>-0.51677846719188758</v>
      </c>
      <c r="AV34" s="2">
        <f t="shared" si="4"/>
        <v>1.5338959575933133</v>
      </c>
      <c r="AW34" s="2" t="str">
        <f t="shared" si="5"/>
        <v>NA</v>
      </c>
      <c r="AX34" s="2">
        <f t="shared" si="6"/>
        <v>0.43951958643488687</v>
      </c>
      <c r="AY34" s="2">
        <f t="shared" si="7"/>
        <v>-0.82772534763628691</v>
      </c>
      <c r="AZ34" s="2">
        <f t="shared" si="8"/>
        <v>9.4168367121236995E-2</v>
      </c>
      <c r="BA34" s="2">
        <f t="shared" si="9"/>
        <v>-0.69781044546107562</v>
      </c>
      <c r="BB34" s="2">
        <f t="shared" si="10"/>
        <v>5.6642062810138061E-2</v>
      </c>
      <c r="BC34" s="2">
        <f t="shared" si="11"/>
        <v>2.2529636563025011</v>
      </c>
      <c r="BD34" s="2">
        <f t="shared" si="12"/>
        <v>-0.84247321907295414</v>
      </c>
      <c r="BE34" s="2">
        <f t="shared" si="13"/>
        <v>3.5081280741499681</v>
      </c>
      <c r="BF34" s="2">
        <f t="shared" si="14"/>
        <v>1.3441818522505624</v>
      </c>
      <c r="BG34" s="2" t="str">
        <f>IFERROR(#REF!/#REF!-1,"NA")</f>
        <v>NA</v>
      </c>
    </row>
    <row r="35" spans="1:59" x14ac:dyDescent="0.25">
      <c r="A35" t="str">
        <f t="shared" si="15"/>
        <v/>
      </c>
      <c r="B35" t="str">
        <f t="shared" si="0"/>
        <v>WY2021 CPAOffice Equipment_Desktop Computer</v>
      </c>
      <c r="C35" t="s">
        <v>115</v>
      </c>
      <c r="D35" t="s">
        <v>114</v>
      </c>
      <c r="E35" s="3" t="s">
        <v>99</v>
      </c>
      <c r="F35" s="3" t="s">
        <v>38</v>
      </c>
      <c r="G35" s="3" t="s">
        <v>39</v>
      </c>
      <c r="H35" s="7">
        <f>INDEX('Saturation Data'!I:I,MATCH('Intensity Data'!$B35,'Saturation Data'!$C:$C,0))*INDEX('UEC Data'!I:I,MATCH('Intensity Data'!$B35,'UEC Data'!$C:$C,0))</f>
        <v>0.84413793103448276</v>
      </c>
      <c r="I35" s="7">
        <f>INDEX('Saturation Data'!J:J,MATCH('Intensity Data'!$B35,'Saturation Data'!$C:$C,0))*INDEX('UEC Data'!J:J,MATCH('Intensity Data'!$B35,'UEC Data'!$C:$C,0))</f>
        <v>1.02</v>
      </c>
      <c r="J35" s="7">
        <f>INDEX('Saturation Data'!K:K,MATCH('Intensity Data'!$B35,'Saturation Data'!$C:$C,0))*INDEX('UEC Data'!K:K,MATCH('Intensity Data'!$B35,'UEC Data'!$C:$C,0))</f>
        <v>5.5636363636363637E-2</v>
      </c>
      <c r="K35" s="7">
        <f>INDEX('Saturation Data'!L:L,MATCH('Intensity Data'!$B35,'Saturation Data'!$C:$C,0))*INDEX('UEC Data'!L:L,MATCH('Intensity Data'!$B35,'UEC Data'!$C:$C,0))</f>
        <v>0.13600000000000001</v>
      </c>
      <c r="L35" s="7">
        <f>INDEX('Saturation Data'!M:M,MATCH('Intensity Data'!$B35,'Saturation Data'!$C:$C,0))*INDEX('UEC Data'!M:M,MATCH('Intensity Data'!$B35,'UEC Data'!$C:$C,0))</f>
        <v>9.2727272727272728E-2</v>
      </c>
      <c r="M35" s="7">
        <f>INDEX('Saturation Data'!N:N,MATCH('Intensity Data'!$B35,'Saturation Data'!$C:$C,0))*INDEX('UEC Data'!N:N,MATCH('Intensity Data'!$B35,'UEC Data'!$C:$C,0))</f>
        <v>6.8000000000000005E-2</v>
      </c>
      <c r="N35" s="7">
        <f>INDEX('Saturation Data'!O:O,MATCH('Intensity Data'!$B35,'Saturation Data'!$C:$C,0))*INDEX('UEC Data'!O:O,MATCH('Intensity Data'!$B35,'UEC Data'!$C:$C,0))</f>
        <v>0.37011428571428567</v>
      </c>
      <c r="O35" s="7">
        <f>INDEX('Saturation Data'!P:P,MATCH('Intensity Data'!$B35,'Saturation Data'!$C:$C,0))*INDEX('UEC Data'!P:P,MATCH('Intensity Data'!$B35,'UEC Data'!$C:$C,0))</f>
        <v>0.44282926829268293</v>
      </c>
      <c r="P35" s="7">
        <f>INDEX('Saturation Data'!Q:Q,MATCH('Intensity Data'!$B35,'Saturation Data'!$C:$C,0))*INDEX('UEC Data'!Q:Q,MATCH('Intensity Data'!$B35,'UEC Data'!$C:$C,0))</f>
        <v>0.55582608695652169</v>
      </c>
      <c r="Q35" s="7">
        <f>INDEX('Saturation Data'!R:R,MATCH('Intensity Data'!$B35,'Saturation Data'!$C:$C,0))*INDEX('UEC Data'!R:R,MATCH('Intensity Data'!$B35,'UEC Data'!$C:$C,0))</f>
        <v>1.8586666666666668E-2</v>
      </c>
      <c r="R35" s="7">
        <f>INDEX('Saturation Data'!S:S,MATCH('Intensity Data'!$B35,'Saturation Data'!$C:$C,0))*INDEX('UEC Data'!S:S,MATCH('Intensity Data'!$B35,'UEC Data'!$C:$C,0))</f>
        <v>2.9142857142857144E-2</v>
      </c>
      <c r="S35" s="7">
        <f>INDEX('Saturation Data'!T:T,MATCH('Intensity Data'!$B35,'Saturation Data'!$C:$C,0))*INDEX('UEC Data'!T:T,MATCH('Intensity Data'!$B35,'UEC Data'!$C:$C,0))</f>
        <v>2.4479999999999998E-2</v>
      </c>
      <c r="T35" s="7">
        <f>INDEX('Saturation Data'!U:U,MATCH('Intensity Data'!$B35,'Saturation Data'!$C:$C,0))*INDEX('UEC Data'!U:U,MATCH('Intensity Data'!$B35,'UEC Data'!$C:$C,0))</f>
        <v>4.3404255319148932</v>
      </c>
      <c r="U35" s="7">
        <f>INDEX('Saturation Data'!V:V,MATCH('Intensity Data'!$B35,'Saturation Data'!$C:$C,0))*INDEX('UEC Data'!V:V,MATCH('Intensity Data'!$B35,'UEC Data'!$C:$C,0))</f>
        <v>7.7519999999999992E-2</v>
      </c>
      <c r="V35" t="str">
        <f t="shared" si="16"/>
        <v>Office Equipment</v>
      </c>
      <c r="AP35" s="5" t="s">
        <v>99</v>
      </c>
      <c r="AQ35" s="5" t="s">
        <v>38</v>
      </c>
      <c r="AR35" s="5" t="s">
        <v>39</v>
      </c>
      <c r="AS35" s="2">
        <f t="shared" si="1"/>
        <v>-0.64034774441493858</v>
      </c>
      <c r="AT35" s="2">
        <f t="shared" si="2"/>
        <v>-0.17803025091439795</v>
      </c>
      <c r="AU35" s="2">
        <f t="shared" si="3"/>
        <v>-0.81657427731791432</v>
      </c>
      <c r="AV35" s="2">
        <f t="shared" si="4"/>
        <v>0.32333296962542346</v>
      </c>
      <c r="AW35" s="2">
        <f t="shared" si="5"/>
        <v>-0.68264372047309596</v>
      </c>
      <c r="AX35" s="2">
        <f t="shared" si="6"/>
        <v>-0.57476967863104822</v>
      </c>
      <c r="AY35" s="2">
        <f t="shared" si="7"/>
        <v>-0.33597818838534343</v>
      </c>
      <c r="AZ35" s="2">
        <f t="shared" si="8"/>
        <v>-6.7422687646540247E-2</v>
      </c>
      <c r="BA35" s="2">
        <f t="shared" si="9"/>
        <v>0.91595730276609033</v>
      </c>
      <c r="BB35" s="2">
        <f t="shared" si="10"/>
        <v>-0.7773016962288003</v>
      </c>
      <c r="BC35" s="2">
        <f t="shared" si="11"/>
        <v>-0.67044023628016414</v>
      </c>
      <c r="BD35" s="2">
        <f t="shared" si="12"/>
        <v>-0.62284999050606638</v>
      </c>
      <c r="BE35" s="2">
        <f t="shared" si="13"/>
        <v>-0.19637830737232553</v>
      </c>
      <c r="BF35" s="2">
        <f t="shared" si="14"/>
        <v>-0.60757253403572653</v>
      </c>
      <c r="BG35" s="2" t="str">
        <f>IFERROR(#REF!/#REF!-1,"NA")</f>
        <v>NA</v>
      </c>
    </row>
    <row r="36" spans="1:59" x14ac:dyDescent="0.25">
      <c r="A36" t="str">
        <f t="shared" si="15"/>
        <v/>
      </c>
      <c r="B36" t="str">
        <f t="shared" si="0"/>
        <v>WY2021 CPAOffice Equipment_Laptop</v>
      </c>
      <c r="C36" t="s">
        <v>115</v>
      </c>
      <c r="D36" t="s">
        <v>114</v>
      </c>
      <c r="E36" s="3" t="s">
        <v>100</v>
      </c>
      <c r="F36" s="3" t="s">
        <v>38</v>
      </c>
      <c r="G36" s="3" t="s">
        <v>40</v>
      </c>
      <c r="H36" s="7">
        <f>INDEX('Saturation Data'!I:I,MATCH('Intensity Data'!$B36,'Saturation Data'!$C:$C,0))*INDEX('UEC Data'!I:I,MATCH('Intensity Data'!$B36,'UEC Data'!$C:$C,0))</f>
        <v>0.26068965517241377</v>
      </c>
      <c r="I36" s="7">
        <f>INDEX('Saturation Data'!J:J,MATCH('Intensity Data'!$B36,'Saturation Data'!$C:$C,0))*INDEX('UEC Data'!J:J,MATCH('Intensity Data'!$B36,'UEC Data'!$C:$C,0))</f>
        <v>0.315</v>
      </c>
      <c r="J36" s="7">
        <f>INDEX('Saturation Data'!K:K,MATCH('Intensity Data'!$B36,'Saturation Data'!$C:$C,0))*INDEX('UEC Data'!K:K,MATCH('Intensity Data'!$B36,'UEC Data'!$C:$C,0))</f>
        <v>1.7181818181818184E-2</v>
      </c>
      <c r="K36" s="7">
        <f>INDEX('Saturation Data'!L:L,MATCH('Intensity Data'!$B36,'Saturation Data'!$C:$C,0))*INDEX('UEC Data'!L:L,MATCH('Intensity Data'!$B36,'UEC Data'!$C:$C,0))</f>
        <v>4.2000000000000003E-2</v>
      </c>
      <c r="L36" s="7">
        <f>INDEX('Saturation Data'!M:M,MATCH('Intensity Data'!$B36,'Saturation Data'!$C:$C,0))*INDEX('UEC Data'!M:M,MATCH('Intensity Data'!$B36,'UEC Data'!$C:$C,0))</f>
        <v>2.8636363636363637E-2</v>
      </c>
      <c r="M36" s="7">
        <f>INDEX('Saturation Data'!N:N,MATCH('Intensity Data'!$B36,'Saturation Data'!$C:$C,0))*INDEX('UEC Data'!N:N,MATCH('Intensity Data'!$B36,'UEC Data'!$C:$C,0))</f>
        <v>1.3440000000000001E-2</v>
      </c>
      <c r="N36" s="7">
        <f>INDEX('Saturation Data'!O:O,MATCH('Intensity Data'!$B36,'Saturation Data'!$C:$C,0))*INDEX('UEC Data'!O:O,MATCH('Intensity Data'!$B36,'UEC Data'!$C:$C,0))</f>
        <v>0.11429999999999998</v>
      </c>
      <c r="O36" s="7">
        <f>INDEX('Saturation Data'!P:P,MATCH('Intensity Data'!$B36,'Saturation Data'!$C:$C,0))*INDEX('UEC Data'!P:P,MATCH('Intensity Data'!$B36,'UEC Data'!$C:$C,0))</f>
        <v>0.13675609756097562</v>
      </c>
      <c r="P36" s="7">
        <f>INDEX('Saturation Data'!Q:Q,MATCH('Intensity Data'!$B36,'Saturation Data'!$C:$C,0))*INDEX('UEC Data'!Q:Q,MATCH('Intensity Data'!$B36,'UEC Data'!$C:$C,0))</f>
        <v>0.17165217391304347</v>
      </c>
      <c r="Q36" s="7">
        <f>INDEX('Saturation Data'!R:R,MATCH('Intensity Data'!$B36,'Saturation Data'!$C:$C,0))*INDEX('UEC Data'!R:R,MATCH('Intensity Data'!$B36,'UEC Data'!$C:$C,0))</f>
        <v>5.7399999999999994E-3</v>
      </c>
      <c r="R36" s="7">
        <f>INDEX('Saturation Data'!S:S,MATCH('Intensity Data'!$B36,'Saturation Data'!$C:$C,0))*INDEX('UEC Data'!S:S,MATCH('Intensity Data'!$B36,'UEC Data'!$C:$C,0))</f>
        <v>1.7999999999999999E-2</v>
      </c>
      <c r="S36" s="7">
        <f>INDEX('Saturation Data'!T:T,MATCH('Intensity Data'!$B36,'Saturation Data'!$C:$C,0))*INDEX('UEC Data'!T:T,MATCH('Intensity Data'!$B36,'UEC Data'!$C:$C,0))</f>
        <v>7.559999999999999E-3</v>
      </c>
      <c r="T36" s="7">
        <f>INDEX('Saturation Data'!U:U,MATCH('Intensity Data'!$B36,'Saturation Data'!$C:$C,0))*INDEX('UEC Data'!U:U,MATCH('Intensity Data'!$B36,'UEC Data'!$C:$C,0))</f>
        <v>1.3404255319148937</v>
      </c>
      <c r="U36" s="7">
        <f>INDEX('Saturation Data'!V:V,MATCH('Intensity Data'!$B36,'Saturation Data'!$C:$C,0))*INDEX('UEC Data'!V:V,MATCH('Intensity Data'!$B36,'UEC Data'!$C:$C,0))</f>
        <v>2.3939999999999996E-2</v>
      </c>
      <c r="V36" t="str">
        <f t="shared" si="16"/>
        <v>Office Equipment</v>
      </c>
      <c r="AP36" s="5" t="s">
        <v>100</v>
      </c>
      <c r="AQ36" s="5" t="s">
        <v>38</v>
      </c>
      <c r="AR36" s="5" t="s">
        <v>40</v>
      </c>
      <c r="AS36" s="2">
        <f t="shared" si="1"/>
        <v>-0.28069548882987716</v>
      </c>
      <c r="AT36" s="2">
        <f t="shared" si="2"/>
        <v>0.64393949817120388</v>
      </c>
      <c r="AU36" s="2">
        <f t="shared" si="3"/>
        <v>-0.63314855463582875</v>
      </c>
      <c r="AV36" s="2">
        <f t="shared" si="4"/>
        <v>1.6466659392508469</v>
      </c>
      <c r="AW36" s="2">
        <f t="shared" si="5"/>
        <v>-0.20660930118274001</v>
      </c>
      <c r="AX36" s="2">
        <f t="shared" si="6"/>
        <v>-0.14953935726209666</v>
      </c>
      <c r="AY36" s="2">
        <f t="shared" si="7"/>
        <v>2.3201090580732826</v>
      </c>
      <c r="AZ36" s="2">
        <f t="shared" si="8"/>
        <v>5.2171820823563992</v>
      </c>
      <c r="BA36" s="2">
        <f t="shared" si="9"/>
        <v>8.5797865138304523</v>
      </c>
      <c r="BB36" s="2">
        <f t="shared" si="10"/>
        <v>-0.55460339245760071</v>
      </c>
      <c r="BC36" s="2">
        <f t="shared" si="11"/>
        <v>0.64779881859917898</v>
      </c>
      <c r="BD36" s="2">
        <f t="shared" si="12"/>
        <v>-5.7124976265165883E-2</v>
      </c>
      <c r="BE36" s="2">
        <f t="shared" si="13"/>
        <v>3.0181084631383728</v>
      </c>
      <c r="BF36" s="2">
        <f t="shared" si="14"/>
        <v>-0.21514506807145306</v>
      </c>
      <c r="BG36" s="2" t="str">
        <f>IFERROR(#REF!/#REF!-1,"NA")</f>
        <v>NA</v>
      </c>
    </row>
    <row r="37" spans="1:59" x14ac:dyDescent="0.25">
      <c r="A37" t="str">
        <f t="shared" si="15"/>
        <v/>
      </c>
      <c r="B37" t="str">
        <f t="shared" si="0"/>
        <v>WY2021 CPAOffice Equipment_Server</v>
      </c>
      <c r="C37" t="s">
        <v>115</v>
      </c>
      <c r="D37" t="s">
        <v>114</v>
      </c>
      <c r="E37" s="3" t="s">
        <v>101</v>
      </c>
      <c r="F37" s="3" t="s">
        <v>38</v>
      </c>
      <c r="G37" s="3" t="s">
        <v>41</v>
      </c>
      <c r="H37" s="7">
        <f>INDEX('Saturation Data'!I:I,MATCH('Intensity Data'!$B37,'Saturation Data'!$C:$C,0))*INDEX('UEC Data'!I:I,MATCH('Intensity Data'!$B37,'UEC Data'!$C:$C,0))</f>
        <v>1.7606896551724138</v>
      </c>
      <c r="I37" s="7">
        <f>INDEX('Saturation Data'!J:J,MATCH('Intensity Data'!$B37,'Saturation Data'!$C:$C,0))*INDEX('UEC Data'!J:J,MATCH('Intensity Data'!$B37,'UEC Data'!$C:$C,0))</f>
        <v>0.76666666666666672</v>
      </c>
      <c r="J37" s="7">
        <f>INDEX('Saturation Data'!K:K,MATCH('Intensity Data'!$B37,'Saturation Data'!$C:$C,0))*INDEX('UEC Data'!K:K,MATCH('Intensity Data'!$B37,'UEC Data'!$C:$C,0))</f>
        <v>0.25718181818181818</v>
      </c>
      <c r="K37" s="7">
        <f>INDEX('Saturation Data'!L:L,MATCH('Intensity Data'!$B37,'Saturation Data'!$C:$C,0))*INDEX('UEC Data'!L:L,MATCH('Intensity Data'!$B37,'UEC Data'!$C:$C,0))</f>
        <v>0.76666666666666672</v>
      </c>
      <c r="L37" s="7">
        <f>INDEX('Saturation Data'!M:M,MATCH('Intensity Data'!$B37,'Saturation Data'!$C:$C,0))*INDEX('UEC Data'!M:M,MATCH('Intensity Data'!$B37,'UEC Data'!$C:$C,0))</f>
        <v>0.26136363636363635</v>
      </c>
      <c r="M37" s="7">
        <f>INDEX('Saturation Data'!N:N,MATCH('Intensity Data'!$B37,'Saturation Data'!$C:$C,0))*INDEX('UEC Data'!N:N,MATCH('Intensity Data'!$B37,'UEC Data'!$C:$C,0))</f>
        <v>0.19166666666666668</v>
      </c>
      <c r="N37" s="7">
        <f>INDEX('Saturation Data'!O:O,MATCH('Intensity Data'!$B37,'Saturation Data'!$C:$C,0))*INDEX('UEC Data'!O:O,MATCH('Intensity Data'!$B37,'UEC Data'!$C:$C,0))</f>
        <v>0.65714285714285714</v>
      </c>
      <c r="O37" s="7">
        <f>INDEX('Saturation Data'!P:P,MATCH('Intensity Data'!$B37,'Saturation Data'!$C:$C,0))*INDEX('UEC Data'!P:P,MATCH('Intensity Data'!$B37,'UEC Data'!$C:$C,0))</f>
        <v>0.16829268292682928</v>
      </c>
      <c r="P37" s="7">
        <f>INDEX('Saturation Data'!Q:Q,MATCH('Intensity Data'!$B37,'Saturation Data'!$C:$C,0))*INDEX('UEC Data'!Q:Q,MATCH('Intensity Data'!$B37,'UEC Data'!$C:$C,0))</f>
        <v>0.2</v>
      </c>
      <c r="Q37" s="7">
        <f>INDEX('Saturation Data'!R:R,MATCH('Intensity Data'!$B37,'Saturation Data'!$C:$C,0))*INDEX('UEC Data'!R:R,MATCH('Intensity Data'!$B37,'UEC Data'!$C:$C,0))</f>
        <v>0.10477777777777778</v>
      </c>
      <c r="R37" s="7">
        <f>INDEX('Saturation Data'!S:S,MATCH('Intensity Data'!$B37,'Saturation Data'!$C:$C,0))*INDEX('UEC Data'!S:S,MATCH('Intensity Data'!$B37,'UEC Data'!$C:$C,0))</f>
        <v>0.14621428571428571</v>
      </c>
      <c r="S37" s="7">
        <f>INDEX('Saturation Data'!T:T,MATCH('Intensity Data'!$B37,'Saturation Data'!$C:$C,0))*INDEX('UEC Data'!T:T,MATCH('Intensity Data'!$B37,'UEC Data'!$C:$C,0))</f>
        <v>0.12282000000000001</v>
      </c>
      <c r="T37" s="7">
        <f>INDEX('Saturation Data'!U:U,MATCH('Intensity Data'!$B37,'Saturation Data'!$C:$C,0))*INDEX('UEC Data'!U:U,MATCH('Intensity Data'!$B37,'UEC Data'!$C:$C,0))</f>
        <v>92.978723404255319</v>
      </c>
      <c r="U37" s="7">
        <f>INDEX('Saturation Data'!V:V,MATCH('Intensity Data'!$B37,'Saturation Data'!$C:$C,0))*INDEX('UEC Data'!V:V,MATCH('Intensity Data'!$B37,'UEC Data'!$C:$C,0))</f>
        <v>0.28842000000000001</v>
      </c>
      <c r="V37" t="str">
        <f t="shared" si="16"/>
        <v>Office Equipment</v>
      </c>
      <c r="AP37" s="5" t="s">
        <v>101</v>
      </c>
      <c r="AQ37" s="5" t="s">
        <v>38</v>
      </c>
      <c r="AR37" s="5" t="s">
        <v>41</v>
      </c>
      <c r="AS37" s="2">
        <f t="shared" si="1"/>
        <v>6.6516017375721823</v>
      </c>
      <c r="AT37" s="2">
        <f t="shared" si="2"/>
        <v>1.1005893587743163</v>
      </c>
      <c r="AU37" s="2">
        <f t="shared" si="3"/>
        <v>6.0313193694799496</v>
      </c>
      <c r="AV37" s="2">
        <f t="shared" si="4"/>
        <v>5.3409704794551542</v>
      </c>
      <c r="AW37" s="2">
        <f t="shared" si="5"/>
        <v>0.52066550606641493</v>
      </c>
      <c r="AX37" s="2">
        <f t="shared" si="6"/>
        <v>1.0375619565595606</v>
      </c>
      <c r="AY37" s="2">
        <f t="shared" si="7"/>
        <v>9.0213265532395699</v>
      </c>
      <c r="AZ37" s="2">
        <f t="shared" si="8"/>
        <v>2.0125390708047157</v>
      </c>
      <c r="BA37" s="2">
        <f t="shared" si="9"/>
        <v>1.9299878965172934</v>
      </c>
      <c r="BB37" s="2">
        <f t="shared" si="10"/>
        <v>1.13419207780733</v>
      </c>
      <c r="BC37" s="2">
        <f t="shared" si="11"/>
        <v>0.57914053449088021</v>
      </c>
      <c r="BD37" s="2">
        <f t="shared" si="12"/>
        <v>0.80717712882509929</v>
      </c>
      <c r="BE37" s="2">
        <f t="shared" si="13"/>
        <v>0.46326116532622419</v>
      </c>
      <c r="BF37" s="2">
        <f t="shared" si="14"/>
        <v>2.7607632154909552</v>
      </c>
      <c r="BG37" s="2" t="str">
        <f>IFERROR(#REF!/#REF!-1,"NA")</f>
        <v>NA</v>
      </c>
    </row>
    <row r="38" spans="1:59" x14ac:dyDescent="0.25">
      <c r="A38" t="str">
        <f t="shared" si="15"/>
        <v/>
      </c>
      <c r="B38" t="str">
        <f t="shared" si="0"/>
        <v>WY2021 CPAOffice Equipment_Monitor</v>
      </c>
      <c r="C38" t="s">
        <v>115</v>
      </c>
      <c r="D38" t="s">
        <v>114</v>
      </c>
      <c r="E38" s="3" t="s">
        <v>102</v>
      </c>
      <c r="F38" s="3" t="s">
        <v>38</v>
      </c>
      <c r="G38" s="3" t="s">
        <v>42</v>
      </c>
      <c r="H38" s="7">
        <f>INDEX('Saturation Data'!I:I,MATCH('Intensity Data'!$B38,'Saturation Data'!$C:$C,0))*INDEX('UEC Data'!I:I,MATCH('Intensity Data'!$B38,'UEC Data'!$C:$C,0))</f>
        <v>0.1489655172413793</v>
      </c>
      <c r="I38" s="7">
        <f>INDEX('Saturation Data'!J:J,MATCH('Intensity Data'!$B38,'Saturation Data'!$C:$C,0))*INDEX('UEC Data'!J:J,MATCH('Intensity Data'!$B38,'UEC Data'!$C:$C,0))</f>
        <v>0.18</v>
      </c>
      <c r="J38" s="7">
        <f>INDEX('Saturation Data'!K:K,MATCH('Intensity Data'!$B38,'Saturation Data'!$C:$C,0))*INDEX('UEC Data'!K:K,MATCH('Intensity Data'!$B38,'UEC Data'!$C:$C,0))</f>
        <v>9.8181818181818179E-3</v>
      </c>
      <c r="K38" s="7">
        <f>INDEX('Saturation Data'!L:L,MATCH('Intensity Data'!$B38,'Saturation Data'!$C:$C,0))*INDEX('UEC Data'!L:L,MATCH('Intensity Data'!$B38,'UEC Data'!$C:$C,0))</f>
        <v>2.4E-2</v>
      </c>
      <c r="L38" s="7">
        <f>INDEX('Saturation Data'!M:M,MATCH('Intensity Data'!$B38,'Saturation Data'!$C:$C,0))*INDEX('UEC Data'!M:M,MATCH('Intensity Data'!$B38,'UEC Data'!$C:$C,0))</f>
        <v>1.6363636363636365E-2</v>
      </c>
      <c r="M38" s="7">
        <f>INDEX('Saturation Data'!N:N,MATCH('Intensity Data'!$B38,'Saturation Data'!$C:$C,0))*INDEX('UEC Data'!N:N,MATCH('Intensity Data'!$B38,'UEC Data'!$C:$C,0))</f>
        <v>1.2E-2</v>
      </c>
      <c r="N38" s="7">
        <f>INDEX('Saturation Data'!O:O,MATCH('Intensity Data'!$B38,'Saturation Data'!$C:$C,0))*INDEX('UEC Data'!O:O,MATCH('Intensity Data'!$B38,'UEC Data'!$C:$C,0))</f>
        <v>6.5314285714285714E-2</v>
      </c>
      <c r="O38" s="7">
        <f>INDEX('Saturation Data'!P:P,MATCH('Intensity Data'!$B38,'Saturation Data'!$C:$C,0))*INDEX('UEC Data'!P:P,MATCH('Intensity Data'!$B38,'UEC Data'!$C:$C,0))</f>
        <v>7.8146341463414634E-2</v>
      </c>
      <c r="P38" s="7">
        <f>INDEX('Saturation Data'!Q:Q,MATCH('Intensity Data'!$B38,'Saturation Data'!$C:$C,0))*INDEX('UEC Data'!Q:Q,MATCH('Intensity Data'!$B38,'UEC Data'!$C:$C,0))</f>
        <v>9.8086956521739127E-2</v>
      </c>
      <c r="Q38" s="7">
        <f>INDEX('Saturation Data'!R:R,MATCH('Intensity Data'!$B38,'Saturation Data'!$C:$C,0))*INDEX('UEC Data'!R:R,MATCH('Intensity Data'!$B38,'UEC Data'!$C:$C,0))</f>
        <v>3.2799999999999999E-3</v>
      </c>
      <c r="R38" s="7">
        <f>INDEX('Saturation Data'!S:S,MATCH('Intensity Data'!$B38,'Saturation Data'!$C:$C,0))*INDEX('UEC Data'!S:S,MATCH('Intensity Data'!$B38,'UEC Data'!$C:$C,0))</f>
        <v>5.1428571428571426E-3</v>
      </c>
      <c r="S38" s="7">
        <f>INDEX('Saturation Data'!T:T,MATCH('Intensity Data'!$B38,'Saturation Data'!$C:$C,0))*INDEX('UEC Data'!T:T,MATCH('Intensity Data'!$B38,'UEC Data'!$C:$C,0))</f>
        <v>4.3200000000000001E-3</v>
      </c>
      <c r="T38" s="7">
        <f>INDEX('Saturation Data'!U:U,MATCH('Intensity Data'!$B38,'Saturation Data'!$C:$C,0))*INDEX('UEC Data'!U:U,MATCH('Intensity Data'!$B38,'UEC Data'!$C:$C,0))</f>
        <v>1.5319148936170213</v>
      </c>
      <c r="U38" s="7">
        <f>INDEX('Saturation Data'!V:V,MATCH('Intensity Data'!$B38,'Saturation Data'!$C:$C,0))*INDEX('UEC Data'!V:V,MATCH('Intensity Data'!$B38,'UEC Data'!$C:$C,0))</f>
        <v>1.3679999999999999E-2</v>
      </c>
      <c r="V38" t="str">
        <f t="shared" si="16"/>
        <v>Office Equipment</v>
      </c>
      <c r="AP38" s="5" t="s">
        <v>102</v>
      </c>
      <c r="AQ38" s="5" t="s">
        <v>38</v>
      </c>
      <c r="AR38" s="5" t="s">
        <v>42</v>
      </c>
      <c r="AS38" s="2">
        <f t="shared" si="1"/>
        <v>-0.64034774441493858</v>
      </c>
      <c r="AT38" s="2">
        <f t="shared" si="2"/>
        <v>-0.17803025091439806</v>
      </c>
      <c r="AU38" s="2">
        <f t="shared" si="3"/>
        <v>-0.81657427731791432</v>
      </c>
      <c r="AV38" s="2">
        <f t="shared" si="4"/>
        <v>0.32333296962542346</v>
      </c>
      <c r="AW38" s="2">
        <f t="shared" si="5"/>
        <v>-0.68264372047309596</v>
      </c>
      <c r="AX38" s="2">
        <f t="shared" si="6"/>
        <v>-0.57476967863104833</v>
      </c>
      <c r="AY38" s="2">
        <f t="shared" si="7"/>
        <v>-0.33597818838534332</v>
      </c>
      <c r="AZ38" s="2">
        <f t="shared" si="8"/>
        <v>-6.7422687646540136E-2</v>
      </c>
      <c r="BA38" s="2">
        <f t="shared" si="9"/>
        <v>0.91595730276609078</v>
      </c>
      <c r="BB38" s="2">
        <f t="shared" si="10"/>
        <v>-0.7773016962288003</v>
      </c>
      <c r="BC38" s="2">
        <f t="shared" si="11"/>
        <v>-0.67044023628016414</v>
      </c>
      <c r="BD38" s="2">
        <f t="shared" si="12"/>
        <v>-0.62284999050606626</v>
      </c>
      <c r="BE38" s="2">
        <f t="shared" si="13"/>
        <v>0.60724338525534938</v>
      </c>
      <c r="BF38" s="2">
        <f t="shared" si="14"/>
        <v>-0.60757253403572653</v>
      </c>
      <c r="BG38" s="2" t="str">
        <f>IFERROR(#REF!/#REF!-1,"NA")</f>
        <v>NA</v>
      </c>
    </row>
    <row r="39" spans="1:59" x14ac:dyDescent="0.25">
      <c r="A39" t="str">
        <f t="shared" si="15"/>
        <v/>
      </c>
      <c r="B39" t="str">
        <f t="shared" si="0"/>
        <v>WY2021 CPAOffice Equipment_Printer/Copier/Fax</v>
      </c>
      <c r="C39" t="s">
        <v>115</v>
      </c>
      <c r="D39" t="s">
        <v>114</v>
      </c>
      <c r="E39" s="3" t="s">
        <v>103</v>
      </c>
      <c r="F39" s="3" t="s">
        <v>38</v>
      </c>
      <c r="G39" s="3" t="s">
        <v>43</v>
      </c>
      <c r="H39" s="7">
        <f>INDEX('Saturation Data'!I:I,MATCH('Intensity Data'!$B39,'Saturation Data'!$C:$C,0))*INDEX('UEC Data'!I:I,MATCH('Intensity Data'!$B39,'UEC Data'!$C:$C,0))</f>
        <v>4.3152709359605919E-2</v>
      </c>
      <c r="I39" s="7">
        <f>INDEX('Saturation Data'!J:J,MATCH('Intensity Data'!$B39,'Saturation Data'!$C:$C,0))*INDEX('UEC Data'!J:J,MATCH('Intensity Data'!$B39,'UEC Data'!$C:$C,0))</f>
        <v>7.8214285714285722E-2</v>
      </c>
      <c r="J39" s="7">
        <f>INDEX('Saturation Data'!K:K,MATCH('Intensity Data'!$B39,'Saturation Data'!$C:$C,0))*INDEX('UEC Data'!K:K,MATCH('Intensity Data'!$B39,'UEC Data'!$C:$C,0))</f>
        <v>3.4129870129870135E-2</v>
      </c>
      <c r="K39" s="7">
        <f>INDEX('Saturation Data'!L:L,MATCH('Intensity Data'!$B39,'Saturation Data'!$C:$C,0))*INDEX('UEC Data'!L:L,MATCH('Intensity Data'!$B39,'UEC Data'!$C:$C,0))</f>
        <v>5.2142857142857151E-2</v>
      </c>
      <c r="L39" s="7">
        <f>INDEX('Saturation Data'!M:M,MATCH('Intensity Data'!$B39,'Saturation Data'!$C:$C,0))*INDEX('UEC Data'!M:M,MATCH('Intensity Data'!$B39,'UEC Data'!$C:$C,0))</f>
        <v>3.5551948051948057E-2</v>
      </c>
      <c r="M39" s="7">
        <f>INDEX('Saturation Data'!N:N,MATCH('Intensity Data'!$B39,'Saturation Data'!$C:$C,0))*INDEX('UEC Data'!N:N,MATCH('Intensity Data'!$B39,'UEC Data'!$C:$C,0))</f>
        <v>1.3035714285714288E-2</v>
      </c>
      <c r="N39" s="7">
        <f>INDEX('Saturation Data'!O:O,MATCH('Intensity Data'!$B39,'Saturation Data'!$C:$C,0))*INDEX('UEC Data'!O:O,MATCH('Intensity Data'!$B39,'UEC Data'!$C:$C,0))</f>
        <v>2.2346938775510205E-2</v>
      </c>
      <c r="O39" s="7">
        <f>INDEX('Saturation Data'!P:P,MATCH('Intensity Data'!$B39,'Saturation Data'!$C:$C,0))*INDEX('UEC Data'!P:P,MATCH('Intensity Data'!$B39,'UEC Data'!$C:$C,0))</f>
        <v>3.8153310104529624E-2</v>
      </c>
      <c r="P39" s="7">
        <f>INDEX('Saturation Data'!Q:Q,MATCH('Intensity Data'!$B39,'Saturation Data'!$C:$C,0))*INDEX('UEC Data'!Q:Q,MATCH('Intensity Data'!$B39,'UEC Data'!$C:$C,0))</f>
        <v>4.5341614906832306E-2</v>
      </c>
      <c r="Q39" s="7">
        <f>INDEX('Saturation Data'!R:R,MATCH('Intensity Data'!$B39,'Saturation Data'!$C:$C,0))*INDEX('UEC Data'!R:R,MATCH('Intensity Data'!$B39,'UEC Data'!$C:$C,0))</f>
        <v>7.1261904761904761E-3</v>
      </c>
      <c r="R39" s="7">
        <f>INDEX('Saturation Data'!S:S,MATCH('Intensity Data'!$B39,'Saturation Data'!$C:$C,0))*INDEX('UEC Data'!S:S,MATCH('Intensity Data'!$B39,'UEC Data'!$C:$C,0))</f>
        <v>2.2346938775510205E-2</v>
      </c>
      <c r="S39" s="7">
        <f>INDEX('Saturation Data'!T:T,MATCH('Intensity Data'!$B39,'Saturation Data'!$C:$C,0))*INDEX('UEC Data'!T:T,MATCH('Intensity Data'!$B39,'UEC Data'!$C:$C,0))</f>
        <v>9.3857142857142854E-3</v>
      </c>
      <c r="T39" s="7">
        <f>INDEX('Saturation Data'!U:U,MATCH('Intensity Data'!$B39,'Saturation Data'!$C:$C,0))*INDEX('UEC Data'!U:U,MATCH('Intensity Data'!$B39,'UEC Data'!$C:$C,0))</f>
        <v>1.6641337386018237E-2</v>
      </c>
      <c r="U39" s="7">
        <f>INDEX('Saturation Data'!V:V,MATCH('Intensity Data'!$B39,'Saturation Data'!$C:$C,0))*INDEX('UEC Data'!V:V,MATCH('Intensity Data'!$B39,'UEC Data'!$C:$C,0))</f>
        <v>2.9721428571428569E-2</v>
      </c>
      <c r="V39" t="str">
        <f t="shared" si="16"/>
        <v>Office Equipment</v>
      </c>
      <c r="AP39" s="5" t="s">
        <v>103</v>
      </c>
      <c r="AQ39" s="5" t="s">
        <v>38</v>
      </c>
      <c r="AR39" s="5" t="s">
        <v>43</v>
      </c>
      <c r="AS39" s="2">
        <f t="shared" si="1"/>
        <v>-0.79849896394611297</v>
      </c>
      <c r="AT39" s="2">
        <f t="shared" si="2"/>
        <v>-0.539478055611611</v>
      </c>
      <c r="AU39" s="2">
        <f t="shared" si="3"/>
        <v>-0.1778620023000147</v>
      </c>
      <c r="AV39" s="2">
        <f t="shared" si="4"/>
        <v>3.6338678592119189</v>
      </c>
      <c r="AW39" s="2">
        <f t="shared" si="5"/>
        <v>-0.44436241770842766</v>
      </c>
      <c r="AX39" s="2">
        <f t="shared" si="6"/>
        <v>-0.25549307537025612</v>
      </c>
      <c r="AY39" s="2">
        <f t="shared" si="7"/>
        <v>-0.63382968606949008</v>
      </c>
      <c r="AZ39" s="2">
        <f t="shared" si="8"/>
        <v>-0.412930748479725</v>
      </c>
      <c r="BA39" s="2">
        <f t="shared" si="9"/>
        <v>0.42745518061645726</v>
      </c>
      <c r="BB39" s="2">
        <f t="shared" si="10"/>
        <v>-0.22018529286814725</v>
      </c>
      <c r="BC39" s="2">
        <f t="shared" si="11"/>
        <v>1.3080153398174397</v>
      </c>
      <c r="BD39" s="2">
        <f t="shared" si="12"/>
        <v>0.3206527360911251</v>
      </c>
      <c r="BE39" s="2">
        <f t="shared" si="13"/>
        <v>-0.97185986582434414</v>
      </c>
      <c r="BF39" s="2">
        <f t="shared" si="14"/>
        <v>0.37414926049832364</v>
      </c>
      <c r="BG39" s="2" t="str">
        <f>IFERROR(#REF!/#REF!-1,"NA")</f>
        <v>NA</v>
      </c>
    </row>
    <row r="40" spans="1:59" x14ac:dyDescent="0.25">
      <c r="A40" t="str">
        <f t="shared" si="15"/>
        <v/>
      </c>
      <c r="B40" t="str">
        <f t="shared" si="0"/>
        <v>WY2021 CPAOffice Equipment_POS Terminal</v>
      </c>
      <c r="C40" t="s">
        <v>115</v>
      </c>
      <c r="D40" t="s">
        <v>114</v>
      </c>
      <c r="E40" s="3" t="s">
        <v>104</v>
      </c>
      <c r="F40" s="3" t="s">
        <v>38</v>
      </c>
      <c r="G40" s="3" t="s">
        <v>44</v>
      </c>
      <c r="H40" s="7">
        <f>INDEX('Saturation Data'!I:I,MATCH('Intensity Data'!$B40,'Saturation Data'!$C:$C,0))*INDEX('UEC Data'!I:I,MATCH('Intensity Data'!$B40,'UEC Data'!$C:$C,0))</f>
        <v>4.4206896551724139E-3</v>
      </c>
      <c r="I40" s="7">
        <f>INDEX('Saturation Data'!J:J,MATCH('Intensity Data'!$B40,'Saturation Data'!$C:$C,0))*INDEX('UEC Data'!J:J,MATCH('Intensity Data'!$B40,'UEC Data'!$C:$C,0))</f>
        <v>1.0683333333333335E-2</v>
      </c>
      <c r="J40" s="7">
        <f>INDEX('Saturation Data'!K:K,MATCH('Intensity Data'!$B40,'Saturation Data'!$C:$C,0))*INDEX('UEC Data'!K:K,MATCH('Intensity Data'!$B40,'UEC Data'!$C:$C,0))</f>
        <v>6.9927272727272727E-2</v>
      </c>
      <c r="K40" s="7">
        <f>INDEX('Saturation Data'!L:L,MATCH('Intensity Data'!$B40,'Saturation Data'!$C:$C,0))*INDEX('UEC Data'!L:L,MATCH('Intensity Data'!$B40,'UEC Data'!$C:$C,0))</f>
        <v>0.3846</v>
      </c>
      <c r="L40" s="7">
        <f>INDEX('Saturation Data'!M:M,MATCH('Intensity Data'!$B40,'Saturation Data'!$C:$C,0))*INDEX('UEC Data'!M:M,MATCH('Intensity Data'!$B40,'UEC Data'!$C:$C,0))</f>
        <v>0.11654545454545456</v>
      </c>
      <c r="M40" s="7">
        <f>INDEX('Saturation Data'!N:N,MATCH('Intensity Data'!$B40,'Saturation Data'!$C:$C,0))*INDEX('UEC Data'!N:N,MATCH('Intensity Data'!$B40,'UEC Data'!$C:$C,0))</f>
        <v>0.16025</v>
      </c>
      <c r="N40" s="7">
        <f>INDEX('Saturation Data'!O:O,MATCH('Intensity Data'!$B40,'Saturation Data'!$C:$C,0))*INDEX('UEC Data'!O:O,MATCH('Intensity Data'!$B40,'UEC Data'!$C:$C,0))</f>
        <v>4.5785714285714284E-2</v>
      </c>
      <c r="O40" s="7">
        <f>INDEX('Saturation Data'!P:P,MATCH('Intensity Data'!$B40,'Saturation Data'!$C:$C,0))*INDEX('UEC Data'!P:P,MATCH('Intensity Data'!$B40,'UEC Data'!$C:$C,0))</f>
        <v>4.6902439024390244E-2</v>
      </c>
      <c r="P40" s="7">
        <f>INDEX('Saturation Data'!Q:Q,MATCH('Intensity Data'!$B40,'Saturation Data'!$C:$C,0))*INDEX('UEC Data'!Q:Q,MATCH('Intensity Data'!$B40,'UEC Data'!$C:$C,0))</f>
        <v>6.6886956521739118E-3</v>
      </c>
      <c r="Q40" s="7">
        <f>INDEX('Saturation Data'!R:R,MATCH('Intensity Data'!$B40,'Saturation Data'!$C:$C,0))*INDEX('UEC Data'!R:R,MATCH('Intensity Data'!$B40,'UEC Data'!$C:$C,0))</f>
        <v>8.4683222222222219E-3</v>
      </c>
      <c r="R40" s="7">
        <f>INDEX('Saturation Data'!S:S,MATCH('Intensity Data'!$B40,'Saturation Data'!$C:$C,0))*INDEX('UEC Data'!S:S,MATCH('Intensity Data'!$B40,'UEC Data'!$C:$C,0))</f>
        <v>1.7627500000000001E-2</v>
      </c>
      <c r="S40" s="7">
        <f>INDEX('Saturation Data'!T:T,MATCH('Intensity Data'!$B40,'Saturation Data'!$C:$C,0))*INDEX('UEC Data'!T:T,MATCH('Intensity Data'!$B40,'UEC Data'!$C:$C,0))</f>
        <v>1.4807099999999998E-2</v>
      </c>
      <c r="T40" s="7">
        <f>INDEX('Saturation Data'!U:U,MATCH('Intensity Data'!$B40,'Saturation Data'!$C:$C,0))*INDEX('UEC Data'!U:U,MATCH('Intensity Data'!$B40,'UEC Data'!$C:$C,0))</f>
        <v>6.819148936170214E-3</v>
      </c>
      <c r="U40" s="7">
        <f>INDEX('Saturation Data'!V:V,MATCH('Intensity Data'!$B40,'Saturation Data'!$C:$C,0))*INDEX('UEC Data'!V:V,MATCH('Intensity Data'!$B40,'UEC Data'!$C:$C,0))</f>
        <v>1.7050599999999999E-2</v>
      </c>
      <c r="V40" t="str">
        <f t="shared" si="16"/>
        <v>Office Equipment</v>
      </c>
      <c r="AP40" s="5" t="s">
        <v>104</v>
      </c>
      <c r="AQ40" s="5" t="s">
        <v>38</v>
      </c>
      <c r="AR40" s="5" t="s">
        <v>44</v>
      </c>
      <c r="AS40" s="2">
        <f t="shared" si="1"/>
        <v>-0.64034774441493858</v>
      </c>
      <c r="AT40" s="2">
        <f t="shared" si="2"/>
        <v>-0.45202016727626537</v>
      </c>
      <c r="AU40" s="2">
        <f t="shared" si="3"/>
        <v>8.7827052097112315</v>
      </c>
      <c r="AV40" s="2">
        <f t="shared" si="4"/>
        <v>10.90999672662881</v>
      </c>
      <c r="AW40" s="2">
        <f t="shared" si="5"/>
        <v>0.26942511810761616</v>
      </c>
      <c r="AX40" s="2">
        <f t="shared" si="6"/>
        <v>1.55138192821371</v>
      </c>
      <c r="AY40" s="2">
        <f t="shared" si="7"/>
        <v>4.5703640338041973E-2</v>
      </c>
      <c r="AZ40" s="2">
        <f t="shared" si="8"/>
        <v>1.5148152243239363</v>
      </c>
      <c r="BA40" s="2">
        <f t="shared" si="9"/>
        <v>1.0382524497511603</v>
      </c>
      <c r="BB40" s="2">
        <f t="shared" si="10"/>
        <v>0.11349151885599862</v>
      </c>
      <c r="BC40" s="2">
        <f t="shared" si="11"/>
        <v>-0.17610059070041029</v>
      </c>
      <c r="BD40" s="2">
        <f t="shared" si="12"/>
        <v>-5.7124976265165772E-2</v>
      </c>
      <c r="BE40" s="2">
        <f t="shared" si="13"/>
        <v>-0.89954728842154064</v>
      </c>
      <c r="BF40" s="2">
        <f t="shared" si="14"/>
        <v>0.96213732982136779</v>
      </c>
      <c r="BG40" s="2" t="str">
        <f>IFERROR(#REF!/#REF!-1,"NA")</f>
        <v>NA</v>
      </c>
    </row>
    <row r="41" spans="1:59" x14ac:dyDescent="0.25">
      <c r="A41" t="str">
        <f t="shared" si="15"/>
        <v/>
      </c>
      <c r="B41" t="str">
        <f t="shared" si="0"/>
        <v>WY2021 CPAMiscellaneous_Non-HVAC Motors</v>
      </c>
      <c r="C41" t="s">
        <v>115</v>
      </c>
      <c r="D41" t="s">
        <v>114</v>
      </c>
      <c r="E41" s="3" t="s">
        <v>105</v>
      </c>
      <c r="F41" s="3" t="s">
        <v>45</v>
      </c>
      <c r="G41" s="3" t="s">
        <v>46</v>
      </c>
      <c r="H41" s="7">
        <f>INDEX('Saturation Data'!I:I,MATCH('Intensity Data'!$B41,'Saturation Data'!$C:$C,0))*INDEX('UEC Data'!I:I,MATCH('Intensity Data'!$B41,'UEC Data'!$C:$C,0))</f>
        <v>0.15675005855909305</v>
      </c>
      <c r="I41" s="7">
        <f>INDEX('Saturation Data'!J:J,MATCH('Intensity Data'!$B41,'Saturation Data'!$C:$C,0))*INDEX('UEC Data'!J:J,MATCH('Intensity Data'!$B41,'UEC Data'!$C:$C,0))</f>
        <v>0.26016037413183052</v>
      </c>
      <c r="J41" s="7">
        <f>INDEX('Saturation Data'!K:K,MATCH('Intensity Data'!$B41,'Saturation Data'!$C:$C,0))*INDEX('UEC Data'!K:K,MATCH('Intensity Data'!$B41,'UEC Data'!$C:$C,0))</f>
        <v>0.1436379781950286</v>
      </c>
      <c r="K41" s="7">
        <f>INDEX('Saturation Data'!L:L,MATCH('Intensity Data'!$B41,'Saturation Data'!$C:$C,0))*INDEX('UEC Data'!L:L,MATCH('Intensity Data'!$B41,'UEC Data'!$C:$C,0))</f>
        <v>0.34378335153134743</v>
      </c>
      <c r="L41" s="7">
        <f>INDEX('Saturation Data'!M:M,MATCH('Intensity Data'!$B41,'Saturation Data'!$C:$C,0))*INDEX('UEC Data'!M:M,MATCH('Intensity Data'!$B41,'UEC Data'!$C:$C,0))</f>
        <v>0.40357066834830319</v>
      </c>
      <c r="M41" s="7">
        <f>INDEX('Saturation Data'!N:N,MATCH('Intensity Data'!$B41,'Saturation Data'!$C:$C,0))*INDEX('UEC Data'!N:N,MATCH('Intensity Data'!$B41,'UEC Data'!$C:$C,0))</f>
        <v>0.30034563302391021</v>
      </c>
      <c r="N41" s="7">
        <f>INDEX('Saturation Data'!O:O,MATCH('Intensity Data'!$B41,'Saturation Data'!$C:$C,0))*INDEX('UEC Data'!O:O,MATCH('Intensity Data'!$B41,'UEC Data'!$C:$C,0))</f>
        <v>0.38949587530585122</v>
      </c>
      <c r="O41" s="7">
        <f>INDEX('Saturation Data'!P:P,MATCH('Intensity Data'!$B41,'Saturation Data'!$C:$C,0))*INDEX('UEC Data'!P:P,MATCH('Intensity Data'!$B41,'UEC Data'!$C:$C,0))</f>
        <v>0.10995221114913803</v>
      </c>
      <c r="P41" s="7">
        <f>INDEX('Saturation Data'!Q:Q,MATCH('Intensity Data'!$B41,'Saturation Data'!$C:$C,0))*INDEX('UEC Data'!Q:Q,MATCH('Intensity Data'!$B41,'UEC Data'!$C:$C,0))</f>
        <v>0.1123973067499501</v>
      </c>
      <c r="Q41" s="7">
        <f>INDEX('Saturation Data'!R:R,MATCH('Intensity Data'!$B41,'Saturation Data'!$C:$C,0))*INDEX('UEC Data'!R:R,MATCH('Intensity Data'!$B41,'UEC Data'!$C:$C,0))</f>
        <v>0.25733373052231528</v>
      </c>
      <c r="R41" s="7">
        <f>INDEX('Saturation Data'!S:S,MATCH('Intensity Data'!$B41,'Saturation Data'!$C:$C,0))*INDEX('UEC Data'!S:S,MATCH('Intensity Data'!$B41,'UEC Data'!$C:$C,0))</f>
        <v>0.43370692172229008</v>
      </c>
      <c r="S41" s="7">
        <f>INDEX('Saturation Data'!T:T,MATCH('Intensity Data'!$B41,'Saturation Data'!$C:$C,0))*INDEX('UEC Data'!T:T,MATCH('Intensity Data'!$B41,'UEC Data'!$C:$C,0))</f>
        <v>1.4403674175837702</v>
      </c>
      <c r="T41" s="7">
        <f>INDEX('Saturation Data'!U:U,MATCH('Intensity Data'!$B41,'Saturation Data'!$C:$C,0))*INDEX('UEC Data'!U:U,MATCH('Intensity Data'!$B41,'UEC Data'!$C:$C,0))</f>
        <v>1.1861415233974035E-2</v>
      </c>
      <c r="U41" s="7">
        <f>INDEX('Saturation Data'!V:V,MATCH('Intensity Data'!$B41,'Saturation Data'!$C:$C,0))*INDEX('UEC Data'!V:V,MATCH('Intensity Data'!$B41,'UEC Data'!$C:$C,0))</f>
        <v>0.30661758379822879</v>
      </c>
      <c r="V41" t="str">
        <f t="shared" si="16"/>
        <v>Miscellaneous</v>
      </c>
      <c r="AP41" s="5" t="s">
        <v>105</v>
      </c>
      <c r="AQ41" s="5" t="s">
        <v>45</v>
      </c>
      <c r="AR41" s="5" t="s">
        <v>46</v>
      </c>
      <c r="AS41" s="2">
        <f t="shared" si="1"/>
        <v>-0.44931636692564414</v>
      </c>
      <c r="AT41" s="2">
        <f t="shared" si="2"/>
        <v>3.9922618596107853</v>
      </c>
      <c r="AU41" s="2">
        <f t="shared" si="3"/>
        <v>1.0337649342112782</v>
      </c>
      <c r="AV41" s="2">
        <f t="shared" si="4"/>
        <v>11.876434189631139</v>
      </c>
      <c r="AW41" s="2">
        <f t="shared" si="5"/>
        <v>2.9031458233628404</v>
      </c>
      <c r="AX41" s="2">
        <f t="shared" si="6"/>
        <v>4.8423663568140221</v>
      </c>
      <c r="AY41" s="2">
        <f t="shared" si="7"/>
        <v>6.8233295592068366E-4</v>
      </c>
      <c r="AZ41" s="2">
        <f t="shared" si="8"/>
        <v>0.63353087441371314</v>
      </c>
      <c r="BA41" s="2">
        <f t="shared" si="9"/>
        <v>4.5822895419937346</v>
      </c>
      <c r="BB41" s="2">
        <f t="shared" si="10"/>
        <v>1.3505207991574686</v>
      </c>
      <c r="BC41" s="2">
        <f t="shared" si="11"/>
        <v>7.8039016315212208</v>
      </c>
      <c r="BD41" s="2">
        <f t="shared" si="12"/>
        <v>21.917870951986391</v>
      </c>
      <c r="BE41" s="2">
        <f t="shared" si="13"/>
        <v>-0.99753775156540903</v>
      </c>
      <c r="BF41" s="2">
        <f t="shared" si="14"/>
        <v>2.77858463588404</v>
      </c>
      <c r="BG41" s="2" t="str">
        <f>IFERROR(#REF!/#REF!-1,"NA")</f>
        <v>NA</v>
      </c>
    </row>
    <row r="42" spans="1:59" x14ac:dyDescent="0.25">
      <c r="A42" t="str">
        <f t="shared" si="15"/>
        <v/>
      </c>
      <c r="B42" t="str">
        <f t="shared" si="0"/>
        <v>WY2021 CPAMiscellaneous_Pool Pump</v>
      </c>
      <c r="C42" t="s">
        <v>115</v>
      </c>
      <c r="D42" t="s">
        <v>114</v>
      </c>
      <c r="E42" s="3" t="s">
        <v>106</v>
      </c>
      <c r="F42" s="3" t="s">
        <v>45</v>
      </c>
      <c r="G42" s="3" t="s">
        <v>47</v>
      </c>
      <c r="H42" s="7">
        <f>INDEX('Saturation Data'!I:I,MATCH('Intensity Data'!$B42,'Saturation Data'!$C:$C,0))*INDEX('UEC Data'!I:I,MATCH('Intensity Data'!$B42,'UEC Data'!$C:$C,0))</f>
        <v>0</v>
      </c>
      <c r="I42" s="7">
        <f>INDEX('Saturation Data'!J:J,MATCH('Intensity Data'!$B42,'Saturation Data'!$C:$C,0))*INDEX('UEC Data'!J:J,MATCH('Intensity Data'!$B42,'UEC Data'!$C:$C,0))</f>
        <v>0</v>
      </c>
      <c r="J42" s="7">
        <f>INDEX('Saturation Data'!K:K,MATCH('Intensity Data'!$B42,'Saturation Data'!$C:$C,0))*INDEX('UEC Data'!K:K,MATCH('Intensity Data'!$B42,'UEC Data'!$C:$C,0))</f>
        <v>0</v>
      </c>
      <c r="K42" s="7">
        <f>INDEX('Saturation Data'!L:L,MATCH('Intensity Data'!$B42,'Saturation Data'!$C:$C,0))*INDEX('UEC Data'!L:L,MATCH('Intensity Data'!$B42,'UEC Data'!$C:$C,0))</f>
        <v>0</v>
      </c>
      <c r="L42" s="7">
        <f>INDEX('Saturation Data'!M:M,MATCH('Intensity Data'!$B42,'Saturation Data'!$C:$C,0))*INDEX('UEC Data'!M:M,MATCH('Intensity Data'!$B42,'UEC Data'!$C:$C,0))</f>
        <v>0</v>
      </c>
      <c r="M42" s="7">
        <f>INDEX('Saturation Data'!N:N,MATCH('Intensity Data'!$B42,'Saturation Data'!$C:$C,0))*INDEX('UEC Data'!N:N,MATCH('Intensity Data'!$B42,'UEC Data'!$C:$C,0))</f>
        <v>0</v>
      </c>
      <c r="N42" s="7">
        <f>INDEX('Saturation Data'!O:O,MATCH('Intensity Data'!$B42,'Saturation Data'!$C:$C,0))*INDEX('UEC Data'!O:O,MATCH('Intensity Data'!$B42,'UEC Data'!$C:$C,0))</f>
        <v>0</v>
      </c>
      <c r="O42" s="7">
        <f>INDEX('Saturation Data'!P:P,MATCH('Intensity Data'!$B42,'Saturation Data'!$C:$C,0))*INDEX('UEC Data'!P:P,MATCH('Intensity Data'!$B42,'UEC Data'!$C:$C,0))</f>
        <v>8.4639731707317076E-2</v>
      </c>
      <c r="P42" s="7">
        <f>INDEX('Saturation Data'!Q:Q,MATCH('Intensity Data'!$B42,'Saturation Data'!$C:$C,0))*INDEX('UEC Data'!Q:Q,MATCH('Intensity Data'!$B42,'UEC Data'!$C:$C,0))</f>
        <v>6.6834782608695652E-3</v>
      </c>
      <c r="Q42" s="7">
        <f>INDEX('Saturation Data'!R:R,MATCH('Intensity Data'!$B42,'Saturation Data'!$C:$C,0))*INDEX('UEC Data'!R:R,MATCH('Intensity Data'!$B42,'UEC Data'!$C:$C,0))</f>
        <v>0.16225999999999999</v>
      </c>
      <c r="R42" s="7">
        <f>INDEX('Saturation Data'!S:S,MATCH('Intensity Data'!$B42,'Saturation Data'!$C:$C,0))*INDEX('UEC Data'!S:S,MATCH('Intensity Data'!$B42,'UEC Data'!$C:$C,0))</f>
        <v>0</v>
      </c>
      <c r="S42" s="7">
        <f>INDEX('Saturation Data'!T:T,MATCH('Intensity Data'!$B42,'Saturation Data'!$C:$C,0))*INDEX('UEC Data'!T:T,MATCH('Intensity Data'!$B42,'UEC Data'!$C:$C,0))</f>
        <v>0</v>
      </c>
      <c r="T42" s="7">
        <f>INDEX('Saturation Data'!U:U,MATCH('Intensity Data'!$B42,'Saturation Data'!$C:$C,0))*INDEX('UEC Data'!U:U,MATCH('Intensity Data'!$B42,'UEC Data'!$C:$C,0))</f>
        <v>0</v>
      </c>
      <c r="U42" s="7">
        <f>INDEX('Saturation Data'!V:V,MATCH('Intensity Data'!$B42,'Saturation Data'!$C:$C,0))*INDEX('UEC Data'!V:V,MATCH('Intensity Data'!$B42,'UEC Data'!$C:$C,0))</f>
        <v>5.1240000000000001E-2</v>
      </c>
      <c r="V42" t="str">
        <f t="shared" si="16"/>
        <v>Miscellaneous</v>
      </c>
      <c r="AP42" s="5" t="s">
        <v>106</v>
      </c>
      <c r="AQ42" s="5" t="s">
        <v>45</v>
      </c>
      <c r="AR42" s="5" t="s">
        <v>47</v>
      </c>
      <c r="AS42" s="2" t="str">
        <f t="shared" si="1"/>
        <v>NA</v>
      </c>
      <c r="AT42" s="2" t="str">
        <f t="shared" si="2"/>
        <v>NA</v>
      </c>
      <c r="AU42" s="2" t="str">
        <f t="shared" si="3"/>
        <v>NA</v>
      </c>
      <c r="AV42" s="2" t="str">
        <f t="shared" si="4"/>
        <v>NA</v>
      </c>
      <c r="AW42" s="2" t="str">
        <f t="shared" si="5"/>
        <v>NA</v>
      </c>
      <c r="AX42" s="2" t="str">
        <f t="shared" si="6"/>
        <v>NA</v>
      </c>
      <c r="AY42" s="2" t="str">
        <f t="shared" si="7"/>
        <v>NA</v>
      </c>
      <c r="AZ42" s="2">
        <f t="shared" si="8"/>
        <v>7.167654372068565</v>
      </c>
      <c r="BA42" s="2">
        <f t="shared" si="9"/>
        <v>6.9746993457053374</v>
      </c>
      <c r="BB42" s="2">
        <f t="shared" si="10"/>
        <v>16.628905993681009</v>
      </c>
      <c r="BC42" s="2" t="str">
        <f t="shared" si="11"/>
        <v>NA</v>
      </c>
      <c r="BD42" s="2" t="str">
        <f t="shared" si="12"/>
        <v>NA</v>
      </c>
      <c r="BE42" s="2" t="str">
        <f t="shared" si="13"/>
        <v>NA</v>
      </c>
      <c r="BF42" s="2">
        <f t="shared" si="14"/>
        <v>123.86493363114474</v>
      </c>
      <c r="BG42" s="2" t="str">
        <f>IFERROR(#REF!/#REF!-1,"NA")</f>
        <v>NA</v>
      </c>
    </row>
    <row r="43" spans="1:59" x14ac:dyDescent="0.25">
      <c r="A43" t="str">
        <f t="shared" si="15"/>
        <v/>
      </c>
      <c r="B43" t="str">
        <f t="shared" si="0"/>
        <v>WY2021 CPAMiscellaneous_Pool Heater</v>
      </c>
      <c r="C43" t="s">
        <v>115</v>
      </c>
      <c r="D43" t="s">
        <v>114</v>
      </c>
      <c r="E43" s="3" t="s">
        <v>107</v>
      </c>
      <c r="F43" s="3" t="s">
        <v>45</v>
      </c>
      <c r="G43" s="3" t="s">
        <v>48</v>
      </c>
      <c r="H43" s="7">
        <f>INDEX('Saturation Data'!I:I,MATCH('Intensity Data'!$B43,'Saturation Data'!$C:$C,0))*INDEX('UEC Data'!I:I,MATCH('Intensity Data'!$B43,'UEC Data'!$C:$C,0))</f>
        <v>0</v>
      </c>
      <c r="I43" s="7">
        <f>INDEX('Saturation Data'!J:J,MATCH('Intensity Data'!$B43,'Saturation Data'!$C:$C,0))*INDEX('UEC Data'!J:J,MATCH('Intensity Data'!$B43,'UEC Data'!$C:$C,0))</f>
        <v>0</v>
      </c>
      <c r="J43" s="7">
        <f>INDEX('Saturation Data'!K:K,MATCH('Intensity Data'!$B43,'Saturation Data'!$C:$C,0))*INDEX('UEC Data'!K:K,MATCH('Intensity Data'!$B43,'UEC Data'!$C:$C,0))</f>
        <v>0</v>
      </c>
      <c r="K43" s="7">
        <f>INDEX('Saturation Data'!L:L,MATCH('Intensity Data'!$B43,'Saturation Data'!$C:$C,0))*INDEX('UEC Data'!L:L,MATCH('Intensity Data'!$B43,'UEC Data'!$C:$C,0))</f>
        <v>0</v>
      </c>
      <c r="L43" s="7">
        <f>INDEX('Saturation Data'!M:M,MATCH('Intensity Data'!$B43,'Saturation Data'!$C:$C,0))*INDEX('UEC Data'!M:M,MATCH('Intensity Data'!$B43,'UEC Data'!$C:$C,0))</f>
        <v>0</v>
      </c>
      <c r="M43" s="7">
        <f>INDEX('Saturation Data'!N:N,MATCH('Intensity Data'!$B43,'Saturation Data'!$C:$C,0))*INDEX('UEC Data'!N:N,MATCH('Intensity Data'!$B43,'UEC Data'!$C:$C,0))</f>
        <v>0</v>
      </c>
      <c r="N43" s="7">
        <f>INDEX('Saturation Data'!O:O,MATCH('Intensity Data'!$B43,'Saturation Data'!$C:$C,0))*INDEX('UEC Data'!O:O,MATCH('Intensity Data'!$B43,'UEC Data'!$C:$C,0))</f>
        <v>0</v>
      </c>
      <c r="O43" s="7">
        <f>INDEX('Saturation Data'!P:P,MATCH('Intensity Data'!$B43,'Saturation Data'!$C:$C,0))*INDEX('UEC Data'!P:P,MATCH('Intensity Data'!$B43,'UEC Data'!$C:$C,0))</f>
        <v>4.3979406487804878E-2</v>
      </c>
      <c r="P43" s="7">
        <f>INDEX('Saturation Data'!Q:Q,MATCH('Intensity Data'!$B43,'Saturation Data'!$C:$C,0))*INDEX('UEC Data'!Q:Q,MATCH('Intensity Data'!$B43,'UEC Data'!$C:$C,0))</f>
        <v>1.4437950724637679E-3</v>
      </c>
      <c r="Q43" s="7">
        <f>INDEX('Saturation Data'!R:R,MATCH('Intensity Data'!$B43,'Saturation Data'!$C:$C,0))*INDEX('UEC Data'!R:R,MATCH('Intensity Data'!$B43,'UEC Data'!$C:$C,0))</f>
        <v>7.4716395000000005E-2</v>
      </c>
      <c r="R43" s="7">
        <f>INDEX('Saturation Data'!S:S,MATCH('Intensity Data'!$B43,'Saturation Data'!$C:$C,0))*INDEX('UEC Data'!S:S,MATCH('Intensity Data'!$B43,'UEC Data'!$C:$C,0))</f>
        <v>0</v>
      </c>
      <c r="S43" s="7">
        <f>INDEX('Saturation Data'!T:T,MATCH('Intensity Data'!$B43,'Saturation Data'!$C:$C,0))*INDEX('UEC Data'!T:T,MATCH('Intensity Data'!$B43,'UEC Data'!$C:$C,0))</f>
        <v>0</v>
      </c>
      <c r="T43" s="7">
        <f>INDEX('Saturation Data'!U:U,MATCH('Intensity Data'!$B43,'Saturation Data'!$C:$C,0))*INDEX('UEC Data'!U:U,MATCH('Intensity Data'!$B43,'UEC Data'!$C:$C,0))</f>
        <v>0</v>
      </c>
      <c r="U43" s="7">
        <f>INDEX('Saturation Data'!V:V,MATCH('Intensity Data'!$B43,'Saturation Data'!$C:$C,0))*INDEX('UEC Data'!V:V,MATCH('Intensity Data'!$B43,'UEC Data'!$C:$C,0))</f>
        <v>1.6603643333333334E-2</v>
      </c>
      <c r="V43" t="str">
        <f t="shared" si="16"/>
        <v>Miscellaneous</v>
      </c>
      <c r="AP43" s="5" t="s">
        <v>107</v>
      </c>
      <c r="AQ43" s="5" t="s">
        <v>45</v>
      </c>
      <c r="AR43" s="5" t="s">
        <v>48</v>
      </c>
      <c r="AS43" s="2" t="str">
        <f t="shared" si="1"/>
        <v>NA</v>
      </c>
      <c r="AT43" s="2" t="str">
        <f t="shared" si="2"/>
        <v>NA</v>
      </c>
      <c r="AU43" s="2" t="str">
        <f t="shared" si="3"/>
        <v>NA</v>
      </c>
      <c r="AV43" s="2" t="str">
        <f t="shared" si="4"/>
        <v>NA</v>
      </c>
      <c r="AW43" s="2" t="str">
        <f t="shared" si="5"/>
        <v>NA</v>
      </c>
      <c r="AX43" s="2" t="str">
        <f t="shared" si="6"/>
        <v>NA</v>
      </c>
      <c r="AY43" s="2" t="str">
        <f t="shared" si="7"/>
        <v>NA</v>
      </c>
      <c r="AZ43" s="2">
        <f t="shared" si="8"/>
        <v>7.167654372068565</v>
      </c>
      <c r="BA43" s="2">
        <f t="shared" si="9"/>
        <v>14.94939869141067</v>
      </c>
      <c r="BB43" s="2">
        <f t="shared" si="10"/>
        <v>16.628905993681009</v>
      </c>
      <c r="BC43" s="2" t="str">
        <f t="shared" si="11"/>
        <v>NA</v>
      </c>
      <c r="BD43" s="2" t="str">
        <f t="shared" si="12"/>
        <v>NA</v>
      </c>
      <c r="BE43" s="2" t="str">
        <f t="shared" si="13"/>
        <v>NA</v>
      </c>
      <c r="BF43" s="2">
        <f t="shared" si="14"/>
        <v>123.86493363114475</v>
      </c>
      <c r="BG43" s="2" t="str">
        <f>IFERROR(#REF!/#REF!-1,"NA")</f>
        <v>NA</v>
      </c>
    </row>
    <row r="44" spans="1:59" x14ac:dyDescent="0.25">
      <c r="A44" t="str">
        <f t="shared" si="15"/>
        <v/>
      </c>
      <c r="B44" t="str">
        <f t="shared" si="0"/>
        <v>WY2021 CPAMiscellaneous_Clothes Washer</v>
      </c>
      <c r="C44" t="s">
        <v>115</v>
      </c>
      <c r="D44" t="s">
        <v>114</v>
      </c>
      <c r="E44" s="3" t="s">
        <v>108</v>
      </c>
      <c r="F44" s="3" t="s">
        <v>45</v>
      </c>
      <c r="G44" s="3" t="s">
        <v>49</v>
      </c>
      <c r="H44" s="7">
        <f>INDEX('Saturation Data'!I:I,MATCH('Intensity Data'!$B44,'Saturation Data'!$C:$C,0))*INDEX('UEC Data'!I:I,MATCH('Intensity Data'!$B44,'UEC Data'!$C:$C,0))</f>
        <v>0</v>
      </c>
      <c r="I44" s="7">
        <f>INDEX('Saturation Data'!J:J,MATCH('Intensity Data'!$B44,'Saturation Data'!$C:$C,0))*INDEX('UEC Data'!J:J,MATCH('Intensity Data'!$B44,'UEC Data'!$C:$C,0))</f>
        <v>0</v>
      </c>
      <c r="J44" s="7">
        <f>INDEX('Saturation Data'!K:K,MATCH('Intensity Data'!$B44,'Saturation Data'!$C:$C,0))*INDEX('UEC Data'!K:K,MATCH('Intensity Data'!$B44,'UEC Data'!$C:$C,0))</f>
        <v>7.7116076127696151E-4</v>
      </c>
      <c r="K44" s="7">
        <f>INDEX('Saturation Data'!L:L,MATCH('Intensity Data'!$B44,'Saturation Data'!$C:$C,0))*INDEX('UEC Data'!L:L,MATCH('Intensity Data'!$B44,'UEC Data'!$C:$C,0))</f>
        <v>0</v>
      </c>
      <c r="L44" s="7">
        <f>INDEX('Saturation Data'!M:M,MATCH('Intensity Data'!$B44,'Saturation Data'!$C:$C,0))*INDEX('UEC Data'!M:M,MATCH('Intensity Data'!$B44,'UEC Data'!$C:$C,0))</f>
        <v>0</v>
      </c>
      <c r="M44" s="7">
        <f>INDEX('Saturation Data'!N:N,MATCH('Intensity Data'!$B44,'Saturation Data'!$C:$C,0))*INDEX('UEC Data'!N:N,MATCH('Intensity Data'!$B44,'UEC Data'!$C:$C,0))</f>
        <v>0</v>
      </c>
      <c r="N44" s="7">
        <f>INDEX('Saturation Data'!O:O,MATCH('Intensity Data'!$B44,'Saturation Data'!$C:$C,0))*INDEX('UEC Data'!O:O,MATCH('Intensity Data'!$B44,'UEC Data'!$C:$C,0))</f>
        <v>5.4532082404585132E-2</v>
      </c>
      <c r="O44" s="7">
        <f>INDEX('Saturation Data'!P:P,MATCH('Intensity Data'!$B44,'Saturation Data'!$C:$C,0))*INDEX('UEC Data'!P:P,MATCH('Intensity Data'!$B44,'UEC Data'!$C:$C,0))</f>
        <v>4.4335026345191158E-3</v>
      </c>
      <c r="P44" s="7">
        <f>INDEX('Saturation Data'!Q:Q,MATCH('Intensity Data'!$B44,'Saturation Data'!$C:$C,0))*INDEX('UEC Data'!Q:Q,MATCH('Intensity Data'!$B44,'UEC Data'!$C:$C,0))</f>
        <v>5.2688002323270661E-3</v>
      </c>
      <c r="Q44" s="7">
        <f>INDEX('Saturation Data'!R:R,MATCH('Intensity Data'!$B44,'Saturation Data'!$C:$C,0))*INDEX('UEC Data'!R:R,MATCH('Intensity Data'!$B44,'UEC Data'!$C:$C,0))</f>
        <v>9.0213568422400109E-2</v>
      </c>
      <c r="R44" s="7">
        <f>INDEX('Saturation Data'!S:S,MATCH('Intensity Data'!$B44,'Saturation Data'!$C:$C,0))*INDEX('UEC Data'!S:S,MATCH('Intensity Data'!$B44,'UEC Data'!$C:$C,0))</f>
        <v>0</v>
      </c>
      <c r="S44" s="7">
        <f>INDEX('Saturation Data'!T:T,MATCH('Intensity Data'!$B44,'Saturation Data'!$C:$C,0))*INDEX('UEC Data'!T:T,MATCH('Intensity Data'!$B44,'UEC Data'!$C:$C,0))</f>
        <v>0</v>
      </c>
      <c r="T44" s="7">
        <f>INDEX('Saturation Data'!U:U,MATCH('Intensity Data'!$B44,'Saturation Data'!$C:$C,0))*INDEX('UEC Data'!U:U,MATCH('Intensity Data'!$B44,'UEC Data'!$C:$C,0))</f>
        <v>0</v>
      </c>
      <c r="U44" s="7">
        <f>INDEX('Saturation Data'!V:V,MATCH('Intensity Data'!$B44,'Saturation Data'!$C:$C,0))*INDEX('UEC Data'!V:V,MATCH('Intensity Data'!$B44,'UEC Data'!$C:$C,0))</f>
        <v>6.0591202671761248E-2</v>
      </c>
      <c r="V44" t="str">
        <f t="shared" si="16"/>
        <v>Miscellaneous</v>
      </c>
      <c r="AP44" s="5" t="s">
        <v>108</v>
      </c>
      <c r="AQ44" s="5" t="s">
        <v>45</v>
      </c>
      <c r="AR44" s="5" t="s">
        <v>49</v>
      </c>
      <c r="AS44" s="2" t="str">
        <f t="shared" si="1"/>
        <v>NA</v>
      </c>
      <c r="AT44" s="2" t="str">
        <f t="shared" si="2"/>
        <v>NA</v>
      </c>
      <c r="AU44" s="2">
        <f t="shared" si="3"/>
        <v>5.5605320458428329</v>
      </c>
      <c r="AV44" s="2" t="str">
        <f t="shared" si="4"/>
        <v>NA</v>
      </c>
      <c r="AW44" s="2" t="str">
        <f t="shared" si="5"/>
        <v>NA</v>
      </c>
      <c r="AX44" s="2" t="str">
        <f t="shared" si="6"/>
        <v>NA</v>
      </c>
      <c r="AY44" s="2">
        <f t="shared" si="7"/>
        <v>1.7605029874646094</v>
      </c>
      <c r="AZ44" s="2">
        <f t="shared" si="8"/>
        <v>7.167654372068565</v>
      </c>
      <c r="BA44" s="2">
        <f t="shared" si="9"/>
        <v>6.9746993457053374</v>
      </c>
      <c r="BB44" s="2">
        <f t="shared" si="10"/>
        <v>6.0515623974724049</v>
      </c>
      <c r="BC44" s="2" t="str">
        <f t="shared" si="11"/>
        <v>NA</v>
      </c>
      <c r="BD44" s="2" t="str">
        <f t="shared" si="12"/>
        <v>NA</v>
      </c>
      <c r="BE44" s="2" t="str">
        <f t="shared" si="13"/>
        <v>NA</v>
      </c>
      <c r="BF44" s="2">
        <f t="shared" si="14"/>
        <v>311.16233407786177</v>
      </c>
      <c r="BG44" s="2" t="str">
        <f>IFERROR(#REF!/#REF!-1,"NA")</f>
        <v>NA</v>
      </c>
    </row>
    <row r="45" spans="1:59" x14ac:dyDescent="0.25">
      <c r="A45" t="str">
        <f t="shared" si="15"/>
        <v/>
      </c>
      <c r="B45" t="str">
        <f t="shared" si="0"/>
        <v>WY2021 CPAMiscellaneous_Clothes Dryer</v>
      </c>
      <c r="C45" t="s">
        <v>115</v>
      </c>
      <c r="D45" t="s">
        <v>114</v>
      </c>
      <c r="E45" s="3" t="s">
        <v>109</v>
      </c>
      <c r="F45" s="3" t="s">
        <v>45</v>
      </c>
      <c r="G45" s="3" t="s">
        <v>50</v>
      </c>
      <c r="H45" s="7">
        <f>INDEX('Saturation Data'!I:I,MATCH('Intensity Data'!$B45,'Saturation Data'!$C:$C,0))*INDEX('UEC Data'!I:I,MATCH('Intensity Data'!$B45,'UEC Data'!$C:$C,0))</f>
        <v>0</v>
      </c>
      <c r="I45" s="7">
        <f>INDEX('Saturation Data'!J:J,MATCH('Intensity Data'!$B45,'Saturation Data'!$C:$C,0))*INDEX('UEC Data'!J:J,MATCH('Intensity Data'!$B45,'UEC Data'!$C:$C,0))</f>
        <v>0</v>
      </c>
      <c r="J45" s="7">
        <f>INDEX('Saturation Data'!K:K,MATCH('Intensity Data'!$B45,'Saturation Data'!$C:$C,0))*INDEX('UEC Data'!K:K,MATCH('Intensity Data'!$B45,'UEC Data'!$C:$C,0))</f>
        <v>1.4303445153328366E-3</v>
      </c>
      <c r="K45" s="7">
        <f>INDEX('Saturation Data'!L:L,MATCH('Intensity Data'!$B45,'Saturation Data'!$C:$C,0))*INDEX('UEC Data'!L:L,MATCH('Intensity Data'!$B45,'UEC Data'!$C:$C,0))</f>
        <v>0</v>
      </c>
      <c r="L45" s="7">
        <f>INDEX('Saturation Data'!M:M,MATCH('Intensity Data'!$B45,'Saturation Data'!$C:$C,0))*INDEX('UEC Data'!M:M,MATCH('Intensity Data'!$B45,'UEC Data'!$C:$C,0))</f>
        <v>0</v>
      </c>
      <c r="M45" s="7">
        <f>INDEX('Saturation Data'!N:N,MATCH('Intensity Data'!$B45,'Saturation Data'!$C:$C,0))*INDEX('UEC Data'!N:N,MATCH('Intensity Data'!$B45,'UEC Data'!$C:$C,0))</f>
        <v>0</v>
      </c>
      <c r="N45" s="7">
        <f>INDEX('Saturation Data'!O:O,MATCH('Intensity Data'!$B45,'Saturation Data'!$C:$C,0))*INDEX('UEC Data'!O:O,MATCH('Intensity Data'!$B45,'UEC Data'!$C:$C,0))</f>
        <v>0.16295710728256244</v>
      </c>
      <c r="O45" s="7">
        <f>INDEX('Saturation Data'!P:P,MATCH('Intensity Data'!$B45,'Saturation Data'!$C:$C,0))*INDEX('UEC Data'!P:P,MATCH('Intensity Data'!$B45,'UEC Data'!$C:$C,0))</f>
        <v>1.0553151607028853E-2</v>
      </c>
      <c r="P45" s="7">
        <f>INDEX('Saturation Data'!Q:Q,MATCH('Intensity Data'!$B45,'Saturation Data'!$C:$C,0))*INDEX('UEC Data'!Q:Q,MATCH('Intensity Data'!$B45,'UEC Data'!$C:$C,0))</f>
        <v>1.2541426547483565E-2</v>
      </c>
      <c r="Q45" s="7">
        <f>INDEX('Saturation Data'!R:R,MATCH('Intensity Data'!$B45,'Saturation Data'!$C:$C,0))*INDEX('UEC Data'!R:R,MATCH('Intensity Data'!$B45,'UEC Data'!$C:$C,0))</f>
        <v>0.11363292538477533</v>
      </c>
      <c r="R45" s="7">
        <f>INDEX('Saturation Data'!S:S,MATCH('Intensity Data'!$B45,'Saturation Data'!$C:$C,0))*INDEX('UEC Data'!S:S,MATCH('Intensity Data'!$B45,'UEC Data'!$C:$C,0))</f>
        <v>0</v>
      </c>
      <c r="S45" s="7">
        <f>INDEX('Saturation Data'!T:T,MATCH('Intensity Data'!$B45,'Saturation Data'!$C:$C,0))*INDEX('UEC Data'!T:T,MATCH('Intensity Data'!$B45,'UEC Data'!$C:$C,0))</f>
        <v>0</v>
      </c>
      <c r="T45" s="7">
        <f>INDEX('Saturation Data'!U:U,MATCH('Intensity Data'!$B45,'Saturation Data'!$C:$C,0))*INDEX('UEC Data'!U:U,MATCH('Intensity Data'!$B45,'UEC Data'!$C:$C,0))</f>
        <v>0</v>
      </c>
      <c r="U45" s="7">
        <f>INDEX('Saturation Data'!V:V,MATCH('Intensity Data'!$B45,'Saturation Data'!$C:$C,0))*INDEX('UEC Data'!V:V,MATCH('Intensity Data'!$B45,'UEC Data'!$C:$C,0))</f>
        <v>0.13111491390551</v>
      </c>
      <c r="V45" t="str">
        <f t="shared" si="16"/>
        <v>Miscellaneous</v>
      </c>
      <c r="AP45" s="5" t="s">
        <v>109</v>
      </c>
      <c r="AQ45" s="5" t="s">
        <v>45</v>
      </c>
      <c r="AR45" s="5" t="s">
        <v>50</v>
      </c>
      <c r="AS45" s="2" t="str">
        <f t="shared" si="1"/>
        <v>NA</v>
      </c>
      <c r="AT45" s="2" t="str">
        <f t="shared" si="2"/>
        <v>NA</v>
      </c>
      <c r="AU45" s="2">
        <f t="shared" si="3"/>
        <v>5.5605320458428347</v>
      </c>
      <c r="AV45" s="2" t="str">
        <f t="shared" si="4"/>
        <v>NA</v>
      </c>
      <c r="AW45" s="2" t="str">
        <f t="shared" si="5"/>
        <v>NA</v>
      </c>
      <c r="AX45" s="2" t="str">
        <f t="shared" si="6"/>
        <v>NA</v>
      </c>
      <c r="AY45" s="2">
        <f t="shared" si="7"/>
        <v>1.7605029874646094</v>
      </c>
      <c r="AZ45" s="2">
        <f t="shared" si="8"/>
        <v>7.1676543720685633</v>
      </c>
      <c r="BA45" s="2">
        <f t="shared" si="9"/>
        <v>6.9746993457053348</v>
      </c>
      <c r="BB45" s="2">
        <f t="shared" si="10"/>
        <v>6.0515623974724031</v>
      </c>
      <c r="BC45" s="2" t="str">
        <f t="shared" si="11"/>
        <v>NA</v>
      </c>
      <c r="BD45" s="2" t="str">
        <f t="shared" si="12"/>
        <v>NA</v>
      </c>
      <c r="BE45" s="2" t="str">
        <f t="shared" si="13"/>
        <v>NA</v>
      </c>
      <c r="BF45" s="2">
        <f t="shared" si="14"/>
        <v>311.16233407786177</v>
      </c>
      <c r="BG45" s="2" t="str">
        <f>IFERROR(#REF!/#REF!-1,"NA")</f>
        <v>NA</v>
      </c>
    </row>
    <row r="46" spans="1:59" x14ac:dyDescent="0.25">
      <c r="A46" t="str">
        <f t="shared" si="15"/>
        <v/>
      </c>
      <c r="B46" t="str">
        <f t="shared" si="0"/>
        <v>WY2021 CPAMiscellaneous_Other Miscellaneous</v>
      </c>
      <c r="C46" t="s">
        <v>115</v>
      </c>
      <c r="D46" t="s">
        <v>114</v>
      </c>
      <c r="E46" s="3" t="s">
        <v>110</v>
      </c>
      <c r="F46" s="3" t="s">
        <v>45</v>
      </c>
      <c r="G46" s="3" t="s">
        <v>51</v>
      </c>
      <c r="H46" s="7">
        <f>INDEX('Saturation Data'!I:I,MATCH('Intensity Data'!$B46,'Saturation Data'!$C:$C,0))*INDEX('UEC Data'!I:I,MATCH('Intensity Data'!$B46,'UEC Data'!$C:$C,0))</f>
        <v>1.6697309292395255</v>
      </c>
      <c r="I46" s="7">
        <f>INDEX('Saturation Data'!J:J,MATCH('Intensity Data'!$B46,'Saturation Data'!$C:$C,0))*INDEX('UEC Data'!J:J,MATCH('Intensity Data'!$B46,'UEC Data'!$C:$C,0))</f>
        <v>1.0612854580940514</v>
      </c>
      <c r="J46" s="7">
        <f>INDEX('Saturation Data'!K:K,MATCH('Intensity Data'!$B46,'Saturation Data'!$C:$C,0))*INDEX('UEC Data'!K:K,MATCH('Intensity Data'!$B46,'UEC Data'!$C:$C,0))</f>
        <v>1.5963126990095671</v>
      </c>
      <c r="K46" s="7">
        <f>INDEX('Saturation Data'!L:L,MATCH('Intensity Data'!$B46,'Saturation Data'!$C:$C,0))*INDEX('UEC Data'!L:L,MATCH('Intensity Data'!$B46,'UEC Data'!$C:$C,0))</f>
        <v>1.397690903395314</v>
      </c>
      <c r="L46" s="7">
        <f>INDEX('Saturation Data'!M:M,MATCH('Intensity Data'!$B46,'Saturation Data'!$C:$C,0))*INDEX('UEC Data'!M:M,MATCH('Intensity Data'!$B46,'UEC Data'!$C:$C,0))</f>
        <v>1.7756715456584953</v>
      </c>
      <c r="M46" s="7">
        <f>INDEX('Saturation Data'!N:N,MATCH('Intensity Data'!$B46,'Saturation Data'!$C:$C,0))*INDEX('UEC Data'!N:N,MATCH('Intensity Data'!$B46,'UEC Data'!$C:$C,0))</f>
        <v>1.312553961976505</v>
      </c>
      <c r="N46" s="7">
        <f>INDEX('Saturation Data'!O:O,MATCH('Intensity Data'!$B46,'Saturation Data'!$C:$C,0))*INDEX('UEC Data'!O:O,MATCH('Intensity Data'!$B46,'UEC Data'!$C:$C,0))</f>
        <v>3.85243145458921</v>
      </c>
      <c r="O46" s="7">
        <f>INDEX('Saturation Data'!P:P,MATCH('Intensity Data'!$B46,'Saturation Data'!$C:$C,0))*INDEX('UEC Data'!P:P,MATCH('Intensity Data'!$B46,'UEC Data'!$C:$C,0))</f>
        <v>1.7024561260364752</v>
      </c>
      <c r="P46" s="7">
        <f>INDEX('Saturation Data'!Q:Q,MATCH('Intensity Data'!$B46,'Saturation Data'!$C:$C,0))*INDEX('UEC Data'!Q:Q,MATCH('Intensity Data'!$B46,'UEC Data'!$C:$C,0))</f>
        <v>0.54053187852400175</v>
      </c>
      <c r="Q46" s="7">
        <f>INDEX('Saturation Data'!R:R,MATCH('Intensity Data'!$B46,'Saturation Data'!$C:$C,0))*INDEX('UEC Data'!R:R,MATCH('Intensity Data'!$B46,'UEC Data'!$C:$C,0))</f>
        <v>1.9575266740022428</v>
      </c>
      <c r="R46" s="7">
        <f>INDEX('Saturation Data'!S:S,MATCH('Intensity Data'!$B46,'Saturation Data'!$C:$C,0))*INDEX('UEC Data'!S:S,MATCH('Intensity Data'!$B46,'UEC Data'!$C:$C,0))</f>
        <v>0.46655274480573522</v>
      </c>
      <c r="S46" s="7">
        <f>INDEX('Saturation Data'!T:T,MATCH('Intensity Data'!$B46,'Saturation Data'!$C:$C,0))*INDEX('UEC Data'!T:T,MATCH('Intensity Data'!$B46,'UEC Data'!$C:$C,0))</f>
        <v>1.6760178618307167</v>
      </c>
      <c r="T46" s="7">
        <f>INDEX('Saturation Data'!U:U,MATCH('Intensity Data'!$B46,'Saturation Data'!$C:$C,0))*INDEX('UEC Data'!U:U,MATCH('Intensity Data'!$B46,'UEC Data'!$C:$C,0))</f>
        <v>8.5</v>
      </c>
      <c r="U46" s="7">
        <f>INDEX('Saturation Data'!V:V,MATCH('Intensity Data'!$B46,'Saturation Data'!$C:$C,0))*INDEX('UEC Data'!V:V,MATCH('Intensity Data'!$B46,'UEC Data'!$C:$C,0))</f>
        <v>2.5066140468241427</v>
      </c>
      <c r="V46" t="str">
        <f t="shared" si="16"/>
        <v>Miscellaneous</v>
      </c>
      <c r="AP46" s="5" t="s">
        <v>110</v>
      </c>
      <c r="AQ46" s="5" t="s">
        <v>45</v>
      </c>
      <c r="AR46" s="5" t="s">
        <v>51</v>
      </c>
      <c r="AS46" s="2">
        <f t="shared" si="1"/>
        <v>0.29716720701329047</v>
      </c>
      <c r="AT46" s="2">
        <f t="shared" si="2"/>
        <v>4.8127185249803084E-2</v>
      </c>
      <c r="AU46" s="2">
        <f t="shared" si="3"/>
        <v>1.401254880623219</v>
      </c>
      <c r="AV46" s="2">
        <f t="shared" si="4"/>
        <v>1.6943094417891555</v>
      </c>
      <c r="AW46" s="2">
        <f t="shared" si="5"/>
        <v>-0.14232899470188332</v>
      </c>
      <c r="AX46" s="2">
        <f t="shared" si="6"/>
        <v>1.7905434876576631</v>
      </c>
      <c r="AY46" s="2">
        <f t="shared" si="7"/>
        <v>-5.7398407866022239E-2</v>
      </c>
      <c r="AZ46" s="2">
        <f t="shared" si="8"/>
        <v>4.1042376316184068</v>
      </c>
      <c r="BA46" s="2">
        <f t="shared" si="9"/>
        <v>1.5638029244691878</v>
      </c>
      <c r="BB46" s="2">
        <f t="shared" si="10"/>
        <v>2.5251171119170976</v>
      </c>
      <c r="BC46" s="2">
        <f t="shared" si="11"/>
        <v>0.35280394518839353</v>
      </c>
      <c r="BD46" s="2">
        <f t="shared" si="12"/>
        <v>5.020181455940631</v>
      </c>
      <c r="BE46" s="2">
        <f t="shared" si="13"/>
        <v>-0.53777421163601458</v>
      </c>
      <c r="BF46" s="2">
        <f t="shared" si="14"/>
        <v>3.7659310669986432</v>
      </c>
      <c r="BG46" s="2" t="str">
        <f>IFERROR(#REF!/#REF!-1,"NA")</f>
        <v>NA</v>
      </c>
    </row>
    <row r="47" spans="1:59" x14ac:dyDescent="0.25">
      <c r="A47">
        <f t="shared" si="15"/>
        <v>1</v>
      </c>
      <c r="B47" t="str">
        <f t="shared" si="0"/>
        <v>WA2021 CPACooling_Air-Cooled Chiller</v>
      </c>
      <c r="C47" t="s">
        <v>116</v>
      </c>
      <c r="D47" t="s">
        <v>114</v>
      </c>
      <c r="E47" s="3" t="s">
        <v>66</v>
      </c>
      <c r="F47" s="3" t="s">
        <v>3</v>
      </c>
      <c r="G47" s="3" t="s">
        <v>4</v>
      </c>
      <c r="H47" s="7">
        <f>INDEX('Saturation Data'!I:I,MATCH('Intensity Data'!$B47,'Saturation Data'!$C:$C,0))*INDEX('UEC Data'!I:I,MATCH('Intensity Data'!$B47,'UEC Data'!$C:$C,0))</f>
        <v>0.34301797264805306</v>
      </c>
      <c r="I47" s="7">
        <f>INDEX('Saturation Data'!J:J,MATCH('Intensity Data'!$B47,'Saturation Data'!$C:$C,0))*INDEX('UEC Data'!J:J,MATCH('Intensity Data'!$B47,'UEC Data'!$C:$C,0))</f>
        <v>0</v>
      </c>
      <c r="J47" s="7">
        <f>INDEX('Saturation Data'!K:K,MATCH('Intensity Data'!$B47,'Saturation Data'!$C:$C,0))*INDEX('UEC Data'!K:K,MATCH('Intensity Data'!$B47,'UEC Data'!$C:$C,0))</f>
        <v>1.8794236875858031E-2</v>
      </c>
      <c r="K47" s="7">
        <f>INDEX('Saturation Data'!L:L,MATCH('Intensity Data'!$B47,'Saturation Data'!$C:$C,0))*INDEX('UEC Data'!L:L,MATCH('Intensity Data'!$B47,'UEC Data'!$C:$C,0))</f>
        <v>0</v>
      </c>
      <c r="L47" s="7">
        <f>INDEX('Saturation Data'!M:M,MATCH('Intensity Data'!$B47,'Saturation Data'!$C:$C,0))*INDEX('UEC Data'!M:M,MATCH('Intensity Data'!$B47,'UEC Data'!$C:$C,0))</f>
        <v>0</v>
      </c>
      <c r="M47" s="7">
        <f>INDEX('Saturation Data'!N:N,MATCH('Intensity Data'!$B47,'Saturation Data'!$C:$C,0))*INDEX('UEC Data'!N:N,MATCH('Intensity Data'!$B47,'UEC Data'!$C:$C,0))</f>
        <v>4.7080795740334826E-3</v>
      </c>
      <c r="N47" s="7">
        <f>INDEX('Saturation Data'!O:O,MATCH('Intensity Data'!$B47,'Saturation Data'!$C:$C,0))*INDEX('UEC Data'!O:O,MATCH('Intensity Data'!$B47,'UEC Data'!$C:$C,0))</f>
        <v>0.56355731064160441</v>
      </c>
      <c r="O47" s="7">
        <f>INDEX('Saturation Data'!P:P,MATCH('Intensity Data'!$B47,'Saturation Data'!$C:$C,0))*INDEX('UEC Data'!P:P,MATCH('Intensity Data'!$B47,'UEC Data'!$C:$C,0))</f>
        <v>0.85945052879262374</v>
      </c>
      <c r="P47" s="7">
        <f>INDEX('Saturation Data'!Q:Q,MATCH('Intensity Data'!$B47,'Saturation Data'!$C:$C,0))*INDEX('UEC Data'!Q:Q,MATCH('Intensity Data'!$B47,'UEC Data'!$C:$C,0))</f>
        <v>0.42532968651722836</v>
      </c>
      <c r="Q47" s="7">
        <f>INDEX('Saturation Data'!R:R,MATCH('Intensity Data'!$B47,'Saturation Data'!$C:$C,0))*INDEX('UEC Data'!R:R,MATCH('Intensity Data'!$B47,'UEC Data'!$C:$C,0))</f>
        <v>1.163065551386675E-2</v>
      </c>
      <c r="R47" s="7">
        <f>INDEX('Saturation Data'!S:S,MATCH('Intensity Data'!$B47,'Saturation Data'!$C:$C,0))*INDEX('UEC Data'!S:S,MATCH('Intensity Data'!$B47,'UEC Data'!$C:$C,0))</f>
        <v>0</v>
      </c>
      <c r="S47" s="7">
        <f>INDEX('Saturation Data'!T:T,MATCH('Intensity Data'!$B47,'Saturation Data'!$C:$C,0))*INDEX('UEC Data'!T:T,MATCH('Intensity Data'!$B47,'UEC Data'!$C:$C,0))</f>
        <v>0.51311967549723703</v>
      </c>
      <c r="T47" s="7">
        <f>INDEX('Saturation Data'!U:U,MATCH('Intensity Data'!$B47,'Saturation Data'!$C:$C,0))*INDEX('UEC Data'!U:U,MATCH('Intensity Data'!$B47,'UEC Data'!$C:$C,0))</f>
        <v>4.4010099562588776</v>
      </c>
      <c r="U47" s="7">
        <f>INDEX('Saturation Data'!V:V,MATCH('Intensity Data'!$B47,'Saturation Data'!$C:$C,0))*INDEX('UEC Data'!V:V,MATCH('Intensity Data'!$B47,'UEC Data'!$C:$C,0))</f>
        <v>0.11595972729003486</v>
      </c>
      <c r="V47" t="str">
        <f t="shared" si="16"/>
        <v>HVAC</v>
      </c>
      <c r="AP47" s="5" t="s">
        <v>66</v>
      </c>
      <c r="AQ47" s="5" t="s">
        <v>3</v>
      </c>
      <c r="AR47" s="5" t="s">
        <v>4</v>
      </c>
      <c r="AS47" s="2">
        <f t="shared" si="1"/>
        <v>-0.18917949585610294</v>
      </c>
      <c r="AT47" s="2" t="str">
        <f t="shared" si="2"/>
        <v>NA</v>
      </c>
      <c r="AU47" s="2">
        <f t="shared" si="3"/>
        <v>-0.40952831825033509</v>
      </c>
      <c r="AV47" s="2" t="str">
        <f t="shared" si="4"/>
        <v>NA</v>
      </c>
      <c r="AW47" s="2" t="str">
        <f t="shared" si="5"/>
        <v>NA</v>
      </c>
      <c r="AX47" s="2">
        <f t="shared" si="6"/>
        <v>-0.77070188886923985</v>
      </c>
      <c r="AY47" s="2">
        <f t="shared" si="7"/>
        <v>-0.39671102333875696</v>
      </c>
      <c r="AZ47" s="2">
        <f t="shared" si="8"/>
        <v>-0.28999427633497943</v>
      </c>
      <c r="BA47" s="2">
        <f t="shared" si="9"/>
        <v>-1.9446866922164352E-2</v>
      </c>
      <c r="BB47" s="2">
        <f t="shared" si="10"/>
        <v>0.18361949206510952</v>
      </c>
      <c r="BC47" s="2" t="str">
        <f t="shared" si="11"/>
        <v>NA</v>
      </c>
      <c r="BD47" s="2">
        <f t="shared" si="12"/>
        <v>1.7315792110269532</v>
      </c>
      <c r="BE47" s="2">
        <f t="shared" si="13"/>
        <v>-0.16838922651908039</v>
      </c>
      <c r="BF47" s="2">
        <f t="shared" si="14"/>
        <v>-0.26613071498564689</v>
      </c>
      <c r="BG47" s="2" t="str">
        <f>IFERROR(#REF!/#REF!-1,"NA")</f>
        <v>NA</v>
      </c>
    </row>
    <row r="48" spans="1:59" x14ac:dyDescent="0.25">
      <c r="A48" t="str">
        <f t="shared" si="15"/>
        <v/>
      </c>
      <c r="B48" t="str">
        <f t="shared" si="0"/>
        <v>WA2021 CPACooling_Water-Cooled Chiller</v>
      </c>
      <c r="C48" t="s">
        <v>116</v>
      </c>
      <c r="D48" t="s">
        <v>114</v>
      </c>
      <c r="E48" s="3" t="s">
        <v>67</v>
      </c>
      <c r="F48" s="3" t="s">
        <v>3</v>
      </c>
      <c r="G48" s="3" t="s">
        <v>5</v>
      </c>
      <c r="H48" s="7">
        <f>INDEX('Saturation Data'!I:I,MATCH('Intensity Data'!$B48,'Saturation Data'!$C:$C,0))*INDEX('UEC Data'!I:I,MATCH('Intensity Data'!$B48,'UEC Data'!$C:$C,0))</f>
        <v>0.23044435123124091</v>
      </c>
      <c r="I48" s="7">
        <f>INDEX('Saturation Data'!J:J,MATCH('Intensity Data'!$B48,'Saturation Data'!$C:$C,0))*INDEX('UEC Data'!J:J,MATCH('Intensity Data'!$B48,'UEC Data'!$C:$C,0))</f>
        <v>0</v>
      </c>
      <c r="J48" s="7">
        <f>INDEX('Saturation Data'!K:K,MATCH('Intensity Data'!$B48,'Saturation Data'!$C:$C,0))*INDEX('UEC Data'!K:K,MATCH('Intensity Data'!$B48,'UEC Data'!$C:$C,0))</f>
        <v>1.2621498039530834E-2</v>
      </c>
      <c r="K48" s="7">
        <f>INDEX('Saturation Data'!L:L,MATCH('Intensity Data'!$B48,'Saturation Data'!$C:$C,0))*INDEX('UEC Data'!L:L,MATCH('Intensity Data'!$B48,'UEC Data'!$C:$C,0))</f>
        <v>0</v>
      </c>
      <c r="L48" s="7">
        <f>INDEX('Saturation Data'!M:M,MATCH('Intensity Data'!$B48,'Saturation Data'!$C:$C,0))*INDEX('UEC Data'!M:M,MATCH('Intensity Data'!$B48,'UEC Data'!$C:$C,0))</f>
        <v>0</v>
      </c>
      <c r="M48" s="7">
        <f>INDEX('Saturation Data'!N:N,MATCH('Intensity Data'!$B48,'Saturation Data'!$C:$C,0))*INDEX('UEC Data'!N:N,MATCH('Intensity Data'!$B48,'UEC Data'!$C:$C,0))</f>
        <v>3.1617680199588251E-3</v>
      </c>
      <c r="N48" s="7">
        <f>INDEX('Saturation Data'!O:O,MATCH('Intensity Data'!$B48,'Saturation Data'!$C:$C,0))*INDEX('UEC Data'!O:O,MATCH('Intensity Data'!$B48,'UEC Data'!$C:$C,0))</f>
        <v>2.96535047361033</v>
      </c>
      <c r="O48" s="7">
        <f>INDEX('Saturation Data'!P:P,MATCH('Intensity Data'!$B48,'Saturation Data'!$C:$C,0))*INDEX('UEC Data'!P:P,MATCH('Intensity Data'!$B48,'UEC Data'!$C:$C,0))</f>
        <v>0</v>
      </c>
      <c r="P48" s="7">
        <f>INDEX('Saturation Data'!Q:Q,MATCH('Intensity Data'!$B48,'Saturation Data'!$C:$C,0))*INDEX('UEC Data'!Q:Q,MATCH('Intensity Data'!$B48,'UEC Data'!$C:$C,0))</f>
        <v>0</v>
      </c>
      <c r="Q48" s="7">
        <f>INDEX('Saturation Data'!R:R,MATCH('Intensity Data'!$B48,'Saturation Data'!$C:$C,0))*INDEX('UEC Data'!R:R,MATCH('Intensity Data'!$B48,'UEC Data'!$C:$C,0))</f>
        <v>5.1878859032721984E-2</v>
      </c>
      <c r="R48" s="7">
        <f>INDEX('Saturation Data'!S:S,MATCH('Intensity Data'!$B48,'Saturation Data'!$C:$C,0))*INDEX('UEC Data'!S:S,MATCH('Intensity Data'!$B48,'UEC Data'!$C:$C,0))</f>
        <v>0</v>
      </c>
      <c r="S48" s="7">
        <f>INDEX('Saturation Data'!T:T,MATCH('Intensity Data'!$B48,'Saturation Data'!$C:$C,0))*INDEX('UEC Data'!T:T,MATCH('Intensity Data'!$B48,'UEC Data'!$C:$C,0))</f>
        <v>6.60461589150943E-2</v>
      </c>
      <c r="T48" s="7">
        <f>INDEX('Saturation Data'!U:U,MATCH('Intensity Data'!$B48,'Saturation Data'!$C:$C,0))*INDEX('UEC Data'!U:U,MATCH('Intensity Data'!$B48,'UEC Data'!$C:$C,0))</f>
        <v>2.9566610644419407</v>
      </c>
      <c r="U48" s="7">
        <f>INDEX('Saturation Data'!V:V,MATCH('Intensity Data'!$B48,'Saturation Data'!$C:$C,0))*INDEX('UEC Data'!V:V,MATCH('Intensity Data'!$B48,'UEC Data'!$C:$C,0))</f>
        <v>6.5458331804235728E-2</v>
      </c>
      <c r="V48" t="str">
        <f t="shared" si="16"/>
        <v>HVAC</v>
      </c>
      <c r="AP48" s="5" t="s">
        <v>67</v>
      </c>
      <c r="AQ48" s="5" t="s">
        <v>3</v>
      </c>
      <c r="AR48" s="5" t="s">
        <v>5</v>
      </c>
      <c r="AS48" s="2">
        <f t="shared" si="1"/>
        <v>-0.19088994289548444</v>
      </c>
      <c r="AT48" s="2" t="str">
        <f t="shared" si="2"/>
        <v>NA</v>
      </c>
      <c r="AU48" s="2">
        <f t="shared" si="3"/>
        <v>-0.40766284631465999</v>
      </c>
      <c r="AV48" s="2" t="str">
        <f t="shared" si="4"/>
        <v>NA</v>
      </c>
      <c r="AW48" s="2" t="str">
        <f t="shared" si="5"/>
        <v>NA</v>
      </c>
      <c r="AX48" s="2">
        <f t="shared" si="6"/>
        <v>-0.76997746938488754</v>
      </c>
      <c r="AY48" s="2">
        <f t="shared" si="7"/>
        <v>-0.37651946118377</v>
      </c>
      <c r="AZ48" s="2" t="str">
        <f t="shared" si="8"/>
        <v>NA</v>
      </c>
      <c r="BA48" s="2" t="str">
        <f t="shared" si="9"/>
        <v>NA</v>
      </c>
      <c r="BB48" s="2">
        <f t="shared" si="10"/>
        <v>0.14508486888029326</v>
      </c>
      <c r="BC48" s="2" t="str">
        <f t="shared" si="11"/>
        <v>NA</v>
      </c>
      <c r="BD48" s="2">
        <f t="shared" si="12"/>
        <v>2.004239922234845</v>
      </c>
      <c r="BE48" s="2">
        <f t="shared" si="13"/>
        <v>-0.17014353117485626</v>
      </c>
      <c r="BF48" s="2">
        <f t="shared" si="14"/>
        <v>-0.2638122082765838</v>
      </c>
      <c r="BG48" s="2" t="str">
        <f>IFERROR(#REF!/#REF!-1,"NA")</f>
        <v>NA</v>
      </c>
    </row>
    <row r="49" spans="1:59" x14ac:dyDescent="0.25">
      <c r="A49" t="str">
        <f t="shared" si="15"/>
        <v/>
      </c>
      <c r="B49" t="str">
        <f t="shared" si="0"/>
        <v>WA2021 CPACooling_RTU</v>
      </c>
      <c r="C49" t="s">
        <v>116</v>
      </c>
      <c r="D49" t="s">
        <v>114</v>
      </c>
      <c r="E49" s="3" t="s">
        <v>68</v>
      </c>
      <c r="F49" s="3" t="s">
        <v>3</v>
      </c>
      <c r="G49" s="3" t="s">
        <v>6</v>
      </c>
      <c r="H49" s="7">
        <f>INDEX('Saturation Data'!I:I,MATCH('Intensity Data'!$B49,'Saturation Data'!$C:$C,0))*INDEX('UEC Data'!I:I,MATCH('Intensity Data'!$B49,'UEC Data'!$C:$C,0))</f>
        <v>1.0118481181910199</v>
      </c>
      <c r="I49" s="7">
        <f>INDEX('Saturation Data'!J:J,MATCH('Intensity Data'!$B49,'Saturation Data'!$C:$C,0))*INDEX('UEC Data'!J:J,MATCH('Intensity Data'!$B49,'UEC Data'!$C:$C,0))</f>
        <v>1.3110160559279238</v>
      </c>
      <c r="J49" s="7">
        <f>INDEX('Saturation Data'!K:K,MATCH('Intensity Data'!$B49,'Saturation Data'!$C:$C,0))*INDEX('UEC Data'!K:K,MATCH('Intensity Data'!$B49,'UEC Data'!$C:$C,0))</f>
        <v>1.3302575709196858</v>
      </c>
      <c r="K49" s="7">
        <f>INDEX('Saturation Data'!L:L,MATCH('Intensity Data'!$B49,'Saturation Data'!$C:$C,0))*INDEX('UEC Data'!L:L,MATCH('Intensity Data'!$B49,'UEC Data'!$C:$C,0))</f>
        <v>0.9492772918036545</v>
      </c>
      <c r="L49" s="7">
        <f>INDEX('Saturation Data'!M:M,MATCH('Intensity Data'!$B49,'Saturation Data'!$C:$C,0))*INDEX('UEC Data'!M:M,MATCH('Intensity Data'!$B49,'UEC Data'!$C:$C,0))</f>
        <v>4.1940622666853482</v>
      </c>
      <c r="M49" s="7">
        <f>INDEX('Saturation Data'!N:N,MATCH('Intensity Data'!$B49,'Saturation Data'!$C:$C,0))*INDEX('UEC Data'!N:N,MATCH('Intensity Data'!$B49,'UEC Data'!$C:$C,0))</f>
        <v>0.65838553837458302</v>
      </c>
      <c r="N49" s="7">
        <f>INDEX('Saturation Data'!O:O,MATCH('Intensity Data'!$B49,'Saturation Data'!$C:$C,0))*INDEX('UEC Data'!O:O,MATCH('Intensity Data'!$B49,'UEC Data'!$C:$C,0))</f>
        <v>0.26018346753632932</v>
      </c>
      <c r="O49" s="7">
        <f>INDEX('Saturation Data'!P:P,MATCH('Intensity Data'!$B49,'Saturation Data'!$C:$C,0))*INDEX('UEC Data'!P:P,MATCH('Intensity Data'!$B49,'UEC Data'!$C:$C,0))</f>
        <v>1.1423726304997712</v>
      </c>
      <c r="P49" s="7">
        <f>INDEX('Saturation Data'!Q:Q,MATCH('Intensity Data'!$B49,'Saturation Data'!$C:$C,0))*INDEX('UEC Data'!Q:Q,MATCH('Intensity Data'!$B49,'UEC Data'!$C:$C,0))</f>
        <v>0.56534375922592284</v>
      </c>
      <c r="Q49" s="7">
        <f>INDEX('Saturation Data'!R:R,MATCH('Intensity Data'!$B49,'Saturation Data'!$C:$C,0))*INDEX('UEC Data'!R:R,MATCH('Intensity Data'!$B49,'UEC Data'!$C:$C,0))</f>
        <v>0.17012222294460805</v>
      </c>
      <c r="R49" s="7">
        <f>INDEX('Saturation Data'!S:S,MATCH('Intensity Data'!$B49,'Saturation Data'!$C:$C,0))*INDEX('UEC Data'!S:S,MATCH('Intensity Data'!$B49,'UEC Data'!$C:$C,0))</f>
        <v>0.27363441882472783</v>
      </c>
      <c r="S49" s="7">
        <f>INDEX('Saturation Data'!T:T,MATCH('Intensity Data'!$B49,'Saturation Data'!$C:$C,0))*INDEX('UEC Data'!T:T,MATCH('Intensity Data'!$B49,'UEC Data'!$C:$C,0))</f>
        <v>0.62703723104774345</v>
      </c>
      <c r="T49" s="7">
        <f>INDEX('Saturation Data'!U:U,MATCH('Intensity Data'!$B49,'Saturation Data'!$C:$C,0))*INDEX('UEC Data'!U:U,MATCH('Intensity Data'!$B49,'UEC Data'!$C:$C,0))</f>
        <v>12.982274975281136</v>
      </c>
      <c r="U49" s="7">
        <f>INDEX('Saturation Data'!V:V,MATCH('Intensity Data'!$B49,'Saturation Data'!$C:$C,0))*INDEX('UEC Data'!V:V,MATCH('Intensity Data'!$B49,'UEC Data'!$C:$C,0))</f>
        <v>0.68945488348761685</v>
      </c>
      <c r="V49" t="str">
        <f t="shared" si="16"/>
        <v>HVAC</v>
      </c>
      <c r="AP49" s="5" t="s">
        <v>68</v>
      </c>
      <c r="AQ49" s="5" t="s">
        <v>3</v>
      </c>
      <c r="AR49" s="5" t="s">
        <v>6</v>
      </c>
      <c r="AS49" s="2">
        <f t="shared" si="1"/>
        <v>-0.29440237688491788</v>
      </c>
      <c r="AT49" s="2">
        <f t="shared" si="2"/>
        <v>-0.44573013414117402</v>
      </c>
      <c r="AU49" s="2">
        <f t="shared" si="3"/>
        <v>-0.47555612014618487</v>
      </c>
      <c r="AV49" s="2">
        <f t="shared" si="4"/>
        <v>-0.60901085581151804</v>
      </c>
      <c r="AW49" s="2">
        <f t="shared" si="5"/>
        <v>0.44342416672910945</v>
      </c>
      <c r="AX49" s="2">
        <f t="shared" si="6"/>
        <v>-0.79634249234741505</v>
      </c>
      <c r="AY49" s="2">
        <f t="shared" si="7"/>
        <v>-0.57424485310804696</v>
      </c>
      <c r="AZ49" s="2">
        <f t="shared" si="8"/>
        <v>-1.7996929299688769E-2</v>
      </c>
      <c r="BA49" s="2">
        <f t="shared" si="9"/>
        <v>0.35619496515713012</v>
      </c>
      <c r="BB49" s="2">
        <f t="shared" si="10"/>
        <v>-0.29188198587015901</v>
      </c>
      <c r="BC49" s="2">
        <f t="shared" si="11"/>
        <v>-3.8492135304654673E-2</v>
      </c>
      <c r="BD49" s="2">
        <f t="shared" si="12"/>
        <v>1.2839452711006376</v>
      </c>
      <c r="BE49" s="2">
        <f t="shared" si="13"/>
        <v>-0.27631013013837769</v>
      </c>
      <c r="BF49" s="2">
        <f t="shared" si="14"/>
        <v>-0.34819354249465484</v>
      </c>
      <c r="BG49" s="2" t="str">
        <f>IFERROR(#REF!/#REF!-1,"NA")</f>
        <v>NA</v>
      </c>
    </row>
    <row r="50" spans="1:59" x14ac:dyDescent="0.25">
      <c r="A50" t="str">
        <f t="shared" si="15"/>
        <v/>
      </c>
      <c r="B50" t="str">
        <f t="shared" si="0"/>
        <v>WA2021 CPACooling_PTAC</v>
      </c>
      <c r="C50" t="s">
        <v>116</v>
      </c>
      <c r="D50" t="s">
        <v>114</v>
      </c>
      <c r="E50" s="3" t="s">
        <v>69</v>
      </c>
      <c r="F50" s="3" t="s">
        <v>3</v>
      </c>
      <c r="G50" s="3" t="s">
        <v>7</v>
      </c>
      <c r="H50" s="7">
        <f>INDEX('Saturation Data'!I:I,MATCH('Intensity Data'!$B50,'Saturation Data'!$C:$C,0))*INDEX('UEC Data'!I:I,MATCH('Intensity Data'!$B50,'UEC Data'!$C:$C,0))</f>
        <v>5.2434021461321659E-2</v>
      </c>
      <c r="I50" s="7">
        <f>INDEX('Saturation Data'!J:J,MATCH('Intensity Data'!$B50,'Saturation Data'!$C:$C,0))*INDEX('UEC Data'!J:J,MATCH('Intensity Data'!$B50,'UEC Data'!$C:$C,0))</f>
        <v>4.5331254275018044E-2</v>
      </c>
      <c r="J50" s="7">
        <f>INDEX('Saturation Data'!K:K,MATCH('Intensity Data'!$B50,'Saturation Data'!$C:$C,0))*INDEX('UEC Data'!K:K,MATCH('Intensity Data'!$B50,'UEC Data'!$C:$C,0))</f>
        <v>5.7073884884262023E-2</v>
      </c>
      <c r="K50" s="7">
        <f>INDEX('Saturation Data'!L:L,MATCH('Intensity Data'!$B50,'Saturation Data'!$C:$C,0))*INDEX('UEC Data'!L:L,MATCH('Intensity Data'!$B50,'UEC Data'!$C:$C,0))</f>
        <v>4.2761860278608899E-2</v>
      </c>
      <c r="L50" s="7">
        <f>INDEX('Saturation Data'!M:M,MATCH('Intensity Data'!$B50,'Saturation Data'!$C:$C,0))*INDEX('UEC Data'!M:M,MATCH('Intensity Data'!$B50,'UEC Data'!$C:$C,0))</f>
        <v>0.15048759772132544</v>
      </c>
      <c r="M50" s="7">
        <f>INDEX('Saturation Data'!N:N,MATCH('Intensity Data'!$B50,'Saturation Data'!$C:$C,0))*INDEX('UEC Data'!N:N,MATCH('Intensity Data'!$B50,'UEC Data'!$C:$C,0))</f>
        <v>1.926457103952315E-2</v>
      </c>
      <c r="N50" s="7">
        <f>INDEX('Saturation Data'!O:O,MATCH('Intensity Data'!$B50,'Saturation Data'!$C:$C,0))*INDEX('UEC Data'!O:O,MATCH('Intensity Data'!$B50,'UEC Data'!$C:$C,0))</f>
        <v>8.9480552560802385E-3</v>
      </c>
      <c r="O50" s="7">
        <f>INDEX('Saturation Data'!P:P,MATCH('Intensity Data'!$B50,'Saturation Data'!$C:$C,0))*INDEX('UEC Data'!P:P,MATCH('Intensity Data'!$B50,'UEC Data'!$C:$C,0))</f>
        <v>7.2692558181359127E-2</v>
      </c>
      <c r="P50" s="7">
        <f>INDEX('Saturation Data'!Q:Q,MATCH('Intensity Data'!$B50,'Saturation Data'!$C:$C,0))*INDEX('UEC Data'!Q:Q,MATCH('Intensity Data'!$B50,'UEC Data'!$C:$C,0))</f>
        <v>3.5974499924792201E-2</v>
      </c>
      <c r="Q50" s="7">
        <f>INDEX('Saturation Data'!R:R,MATCH('Intensity Data'!$B50,'Saturation Data'!$C:$C,0))*INDEX('UEC Data'!R:R,MATCH('Intensity Data'!$B50,'UEC Data'!$C:$C,0))</f>
        <v>0.40993755745165034</v>
      </c>
      <c r="R50" s="7">
        <f>INDEX('Saturation Data'!S:S,MATCH('Intensity Data'!$B50,'Saturation Data'!$C:$C,0))*INDEX('UEC Data'!S:S,MATCH('Intensity Data'!$B50,'UEC Data'!$C:$C,0))</f>
        <v>1.7599146486908194E-2</v>
      </c>
      <c r="S50" s="7">
        <f>INDEX('Saturation Data'!T:T,MATCH('Intensity Data'!$B50,'Saturation Data'!$C:$C,0))*INDEX('UEC Data'!T:T,MATCH('Intensity Data'!$B50,'UEC Data'!$C:$C,0))</f>
        <v>3.7023635380139655E-2</v>
      </c>
      <c r="T50" s="7">
        <f>INDEX('Saturation Data'!U:U,MATCH('Intensity Data'!$B50,'Saturation Data'!$C:$C,0))*INDEX('UEC Data'!U:U,MATCH('Intensity Data'!$B50,'UEC Data'!$C:$C,0))</f>
        <v>0.67274215609319632</v>
      </c>
      <c r="U50" s="7">
        <f>INDEX('Saturation Data'!V:V,MATCH('Intensity Data'!$B50,'Saturation Data'!$C:$C,0))*INDEX('UEC Data'!V:V,MATCH('Intensity Data'!$B50,'UEC Data'!$C:$C,0))</f>
        <v>6.4878795087402782E-2</v>
      </c>
      <c r="V50" t="str">
        <f t="shared" si="16"/>
        <v>HVAC</v>
      </c>
      <c r="AP50" s="5" t="s">
        <v>69</v>
      </c>
      <c r="AQ50" s="5" t="s">
        <v>3</v>
      </c>
      <c r="AR50" s="5" t="s">
        <v>7</v>
      </c>
      <c r="AS50" s="2">
        <f t="shared" si="1"/>
        <v>-0.41251172808791314</v>
      </c>
      <c r="AT50" s="2">
        <f t="shared" si="2"/>
        <v>-0.53850886822894461</v>
      </c>
      <c r="AU50" s="2">
        <f t="shared" si="3"/>
        <v>-0.56334230927541484</v>
      </c>
      <c r="AV50" s="2">
        <f t="shared" si="4"/>
        <v>-0.52458141990743568</v>
      </c>
      <c r="AW50" s="2">
        <f t="shared" si="5"/>
        <v>0.20181069432191312</v>
      </c>
      <c r="AX50" s="2">
        <f t="shared" si="6"/>
        <v>-0.83043253929268757</v>
      </c>
      <c r="AY50" s="2">
        <f t="shared" si="7"/>
        <v>-0.6455116240315979</v>
      </c>
      <c r="AZ50" s="2">
        <f t="shared" si="8"/>
        <v>-0.18237353965123215</v>
      </c>
      <c r="BA50" s="2">
        <f t="shared" si="9"/>
        <v>0.12918271030809048</v>
      </c>
      <c r="BB50" s="2">
        <f t="shared" si="10"/>
        <v>-0.41041322305714745</v>
      </c>
      <c r="BC50" s="2">
        <f t="shared" si="11"/>
        <v>-0.19943807156558602</v>
      </c>
      <c r="BD50" s="2">
        <f t="shared" si="12"/>
        <v>0.90163772737348302</v>
      </c>
      <c r="BE50" s="2">
        <f t="shared" si="13"/>
        <v>-0.39744792624401393</v>
      </c>
      <c r="BF50" s="2">
        <f t="shared" si="14"/>
        <v>-0.41705364041928872</v>
      </c>
      <c r="BG50" s="2" t="str">
        <f>IFERROR(#REF!/#REF!-1,"NA")</f>
        <v>NA</v>
      </c>
    </row>
    <row r="51" spans="1:59" x14ac:dyDescent="0.25">
      <c r="A51" t="str">
        <f t="shared" si="15"/>
        <v/>
      </c>
      <c r="B51" t="str">
        <f t="shared" si="0"/>
        <v>WA2021 CPACooling_PTHP</v>
      </c>
      <c r="C51" t="s">
        <v>116</v>
      </c>
      <c r="D51" t="s">
        <v>114</v>
      </c>
      <c r="E51" s="3" t="s">
        <v>70</v>
      </c>
      <c r="F51" s="3" t="s">
        <v>3</v>
      </c>
      <c r="G51" s="3" t="s">
        <v>8</v>
      </c>
      <c r="H51" s="7">
        <f>INDEX('Saturation Data'!I:I,MATCH('Intensity Data'!$B51,'Saturation Data'!$C:$C,0))*INDEX('UEC Data'!I:I,MATCH('Intensity Data'!$B51,'UEC Data'!$C:$C,0))</f>
        <v>1.6963926157691756E-2</v>
      </c>
      <c r="I51" s="7">
        <f>INDEX('Saturation Data'!J:J,MATCH('Intensity Data'!$B51,'Saturation Data'!$C:$C,0))*INDEX('UEC Data'!J:J,MATCH('Intensity Data'!$B51,'UEC Data'!$C:$C,0))</f>
        <v>1.4665188837035667E-2</v>
      </c>
      <c r="J51" s="7">
        <f>INDEX('Saturation Data'!K:K,MATCH('Intensity Data'!$B51,'Saturation Data'!$C:$C,0))*INDEX('UEC Data'!K:K,MATCH('Intensity Data'!$B51,'UEC Data'!$C:$C,0))</f>
        <v>1.1984836618681103E-2</v>
      </c>
      <c r="K51" s="7">
        <f>INDEX('Saturation Data'!L:L,MATCH('Intensity Data'!$B51,'Saturation Data'!$C:$C,0))*INDEX('UEC Data'!L:L,MATCH('Intensity Data'!$B51,'UEC Data'!$C:$C,0))</f>
        <v>8.3600085562093619E-3</v>
      </c>
      <c r="L51" s="7">
        <f>INDEX('Saturation Data'!M:M,MATCH('Intensity Data'!$B51,'Saturation Data'!$C:$C,0))*INDEX('UEC Data'!M:M,MATCH('Intensity Data'!$B51,'UEC Data'!$C:$C,0))</f>
        <v>0.11057472655887222</v>
      </c>
      <c r="M51" s="7">
        <f>INDEX('Saturation Data'!N:N,MATCH('Intensity Data'!$B51,'Saturation Data'!$C:$C,0))*INDEX('UEC Data'!N:N,MATCH('Intensity Data'!$B51,'UEC Data'!$C:$C,0))</f>
        <v>5.2980502854592521E-3</v>
      </c>
      <c r="N51" s="7">
        <f>INDEX('Saturation Data'!O:O,MATCH('Intensity Data'!$B51,'Saturation Data'!$C:$C,0))*INDEX('UEC Data'!O:O,MATCH('Intensity Data'!$B51,'UEC Data'!$C:$C,0))</f>
        <v>0</v>
      </c>
      <c r="O51" s="7">
        <f>INDEX('Saturation Data'!P:P,MATCH('Intensity Data'!$B51,'Saturation Data'!$C:$C,0))*INDEX('UEC Data'!P:P,MATCH('Intensity Data'!$B51,'UEC Data'!$C:$C,0))</f>
        <v>5.190657072195845E-2</v>
      </c>
      <c r="P51" s="7">
        <f>INDEX('Saturation Data'!Q:Q,MATCH('Intensity Data'!$B51,'Saturation Data'!$C:$C,0))*INDEX('UEC Data'!Q:Q,MATCH('Intensity Data'!$B51,'UEC Data'!$C:$C,0))</f>
        <v>2.5687814148383604E-2</v>
      </c>
      <c r="Q51" s="7">
        <f>INDEX('Saturation Data'!R:R,MATCH('Intensity Data'!$B51,'Saturation Data'!$C:$C,0))*INDEX('UEC Data'!R:R,MATCH('Intensity Data'!$B51,'UEC Data'!$C:$C,0))</f>
        <v>0.14078733120238626</v>
      </c>
      <c r="R51" s="7">
        <f>INDEX('Saturation Data'!S:S,MATCH('Intensity Data'!$B51,'Saturation Data'!$C:$C,0))*INDEX('UEC Data'!S:S,MATCH('Intensity Data'!$B51,'UEC Data'!$C:$C,0))</f>
        <v>5.0499868349071116E-3</v>
      </c>
      <c r="S51" s="7">
        <f>INDEX('Saturation Data'!T:T,MATCH('Intensity Data'!$B51,'Saturation Data'!$C:$C,0))*INDEX('UEC Data'!T:T,MATCH('Intensity Data'!$B51,'UEC Data'!$C:$C,0))</f>
        <v>3.775008204713754E-3</v>
      </c>
      <c r="T51" s="7">
        <f>INDEX('Saturation Data'!U:U,MATCH('Intensity Data'!$B51,'Saturation Data'!$C:$C,0))*INDEX('UEC Data'!U:U,MATCH('Intensity Data'!$B51,'UEC Data'!$C:$C,0))</f>
        <v>0.21765159225007616</v>
      </c>
      <c r="U51" s="7">
        <f>INDEX('Saturation Data'!V:V,MATCH('Intensity Data'!$B51,'Saturation Data'!$C:$C,0))*INDEX('UEC Data'!V:V,MATCH('Intensity Data'!$B51,'UEC Data'!$C:$C,0))</f>
        <v>3.1450615642435516E-2</v>
      </c>
      <c r="V51" t="str">
        <f t="shared" si="16"/>
        <v>HVAC</v>
      </c>
      <c r="AP51" s="5" t="s">
        <v>70</v>
      </c>
      <c r="AQ51" s="5" t="s">
        <v>3</v>
      </c>
      <c r="AR51" s="5" t="s">
        <v>8</v>
      </c>
      <c r="AS51" s="2">
        <f t="shared" si="1"/>
        <v>-0.29454559779462453</v>
      </c>
      <c r="AT51" s="2">
        <f t="shared" si="2"/>
        <v>-0.44578186781899343</v>
      </c>
      <c r="AU51" s="2">
        <f t="shared" si="3"/>
        <v>-0.47566497236098326</v>
      </c>
      <c r="AV51" s="2">
        <f t="shared" si="4"/>
        <v>-0.69198421863143733</v>
      </c>
      <c r="AW51" s="2">
        <f t="shared" si="5"/>
        <v>0.44328037362565187</v>
      </c>
      <c r="AX51" s="2">
        <f t="shared" si="6"/>
        <v>-0.7974089351309932</v>
      </c>
      <c r="AY51" s="2" t="str">
        <f t="shared" si="7"/>
        <v>NA</v>
      </c>
      <c r="AZ51" s="2">
        <f t="shared" si="8"/>
        <v>-1.7055156777345815E-2</v>
      </c>
      <c r="BA51" s="2">
        <f t="shared" si="9"/>
        <v>0.35749559973886758</v>
      </c>
      <c r="BB51" s="2">
        <f t="shared" si="10"/>
        <v>-0.2919255909206101</v>
      </c>
      <c r="BC51" s="2">
        <f t="shared" si="11"/>
        <v>-3.8644805504078672E-2</v>
      </c>
      <c r="BD51" s="2">
        <f t="shared" si="12"/>
        <v>1.2835826215656572</v>
      </c>
      <c r="BE51" s="2">
        <f t="shared" si="13"/>
        <v>-0.27645702337910238</v>
      </c>
      <c r="BF51" s="2">
        <f t="shared" si="14"/>
        <v>-0.34829387769865416</v>
      </c>
      <c r="BG51" s="2" t="str">
        <f>IFERROR(#REF!/#REF!-1,"NA")</f>
        <v>NA</v>
      </c>
    </row>
    <row r="52" spans="1:59" x14ac:dyDescent="0.25">
      <c r="A52" t="str">
        <f t="shared" si="15"/>
        <v/>
      </c>
      <c r="B52" t="str">
        <f t="shared" si="0"/>
        <v>WA2021 CPACooling_Evaporative AC</v>
      </c>
      <c r="C52" t="s">
        <v>116</v>
      </c>
      <c r="D52" t="s">
        <v>114</v>
      </c>
      <c r="E52" s="3" t="s">
        <v>71</v>
      </c>
      <c r="F52" s="3" t="s">
        <v>3</v>
      </c>
      <c r="G52" s="3" t="s">
        <v>9</v>
      </c>
      <c r="H52" s="7">
        <f>INDEX('Saturation Data'!I:I,MATCH('Intensity Data'!$B52,'Saturation Data'!$C:$C,0))*INDEX('UEC Data'!I:I,MATCH('Intensity Data'!$B52,'UEC Data'!$C:$C,0))</f>
        <v>4.2930322114992923E-4</v>
      </c>
      <c r="I52" s="7">
        <f>INDEX('Saturation Data'!J:J,MATCH('Intensity Data'!$B52,'Saturation Data'!$C:$C,0))*INDEX('UEC Data'!J:J,MATCH('Intensity Data'!$B52,'UEC Data'!$C:$C,0))</f>
        <v>3.7114935945523823E-4</v>
      </c>
      <c r="J52" s="7">
        <f>INDEX('Saturation Data'!K:K,MATCH('Intensity Data'!$B52,'Saturation Data'!$C:$C,0))*INDEX('UEC Data'!K:K,MATCH('Intensity Data'!$B52,'UEC Data'!$C:$C,0))</f>
        <v>2.7209891780710878E-2</v>
      </c>
      <c r="K52" s="7">
        <f>INDEX('Saturation Data'!L:L,MATCH('Intensity Data'!$B52,'Saturation Data'!$C:$C,0))*INDEX('UEC Data'!L:L,MATCH('Intensity Data'!$B52,'UEC Data'!$C:$C,0))</f>
        <v>1.8979209770439872E-2</v>
      </c>
      <c r="L52" s="7">
        <f>INDEX('Saturation Data'!M:M,MATCH('Intensity Data'!$B52,'Saturation Data'!$C:$C,0))*INDEX('UEC Data'!M:M,MATCH('Intensity Data'!$B52,'UEC Data'!$C:$C,0))</f>
        <v>7.5770281557349287E-2</v>
      </c>
      <c r="M52" s="7">
        <f>INDEX('Saturation Data'!N:N,MATCH('Intensity Data'!$B52,'Saturation Data'!$C:$C,0))*INDEX('UEC Data'!N:N,MATCH('Intensity Data'!$B52,'UEC Data'!$C:$C,0))</f>
        <v>4.3404799240226426E-3</v>
      </c>
      <c r="N52" s="7">
        <f>INDEX('Saturation Data'!O:O,MATCH('Intensity Data'!$B52,'Saturation Data'!$C:$C,0))*INDEX('UEC Data'!O:O,MATCH('Intensity Data'!$B52,'UEC Data'!$C:$C,0))</f>
        <v>0</v>
      </c>
      <c r="O52" s="7">
        <f>INDEX('Saturation Data'!P:P,MATCH('Intensity Data'!$B52,'Saturation Data'!$C:$C,0))*INDEX('UEC Data'!P:P,MATCH('Intensity Data'!$B52,'UEC Data'!$C:$C,0))</f>
        <v>3.8964032352875013E-5</v>
      </c>
      <c r="P52" s="7">
        <f>INDEX('Saturation Data'!Q:Q,MATCH('Intensity Data'!$B52,'Saturation Data'!$C:$C,0))*INDEX('UEC Data'!Q:Q,MATCH('Intensity Data'!$B52,'UEC Data'!$C:$C,0))</f>
        <v>1.9282738343738054E-5</v>
      </c>
      <c r="Q52" s="7">
        <f>INDEX('Saturation Data'!R:R,MATCH('Intensity Data'!$B52,'Saturation Data'!$C:$C,0))*INDEX('UEC Data'!R:R,MATCH('Intensity Data'!$B52,'UEC Data'!$C:$C,0))</f>
        <v>2.0485687656906495E-3</v>
      </c>
      <c r="R52" s="7">
        <f>INDEX('Saturation Data'!S:S,MATCH('Intensity Data'!$B52,'Saturation Data'!$C:$C,0))*INDEX('UEC Data'!S:S,MATCH('Intensity Data'!$B52,'UEC Data'!$C:$C,0))</f>
        <v>0</v>
      </c>
      <c r="S52" s="7">
        <f>INDEX('Saturation Data'!T:T,MATCH('Intensity Data'!$B52,'Saturation Data'!$C:$C,0))*INDEX('UEC Data'!T:T,MATCH('Intensity Data'!$B52,'UEC Data'!$C:$C,0))</f>
        <v>1.5109330868620324E-3</v>
      </c>
      <c r="T52" s="7">
        <f>INDEX('Saturation Data'!U:U,MATCH('Intensity Data'!$B52,'Saturation Data'!$C:$C,0))*INDEX('UEC Data'!U:U,MATCH('Intensity Data'!$B52,'UEC Data'!$C:$C,0))</f>
        <v>5.5080721746128287E-3</v>
      </c>
      <c r="U52" s="7">
        <f>INDEX('Saturation Data'!V:V,MATCH('Intensity Data'!$B52,'Saturation Data'!$C:$C,0))*INDEX('UEC Data'!V:V,MATCH('Intensity Data'!$B52,'UEC Data'!$C:$C,0))</f>
        <v>4.2444486084177963E-5</v>
      </c>
      <c r="V52" t="str">
        <f t="shared" si="16"/>
        <v>HVAC</v>
      </c>
      <c r="AP52" s="5" t="s">
        <v>71</v>
      </c>
      <c r="AQ52" s="5" t="s">
        <v>3</v>
      </c>
      <c r="AR52" s="5" t="s">
        <v>9</v>
      </c>
      <c r="AS52" s="2">
        <f t="shared" si="1"/>
        <v>-0.29440237688491777</v>
      </c>
      <c r="AT52" s="2">
        <f t="shared" si="2"/>
        <v>-0.44573013414117413</v>
      </c>
      <c r="AU52" s="2">
        <f t="shared" si="3"/>
        <v>-0.47555612014618509</v>
      </c>
      <c r="AV52" s="2">
        <f t="shared" si="4"/>
        <v>26.612709787522011</v>
      </c>
      <c r="AW52" s="2">
        <f t="shared" si="5"/>
        <v>0.44342416672910967</v>
      </c>
      <c r="AX52" s="2">
        <f t="shared" si="6"/>
        <v>-0.79634249234741494</v>
      </c>
      <c r="AY52" s="2" t="str">
        <f t="shared" si="7"/>
        <v>NA</v>
      </c>
      <c r="AZ52" s="2">
        <f t="shared" si="8"/>
        <v>-1.7996929299688547E-2</v>
      </c>
      <c r="BA52" s="2">
        <f t="shared" si="9"/>
        <v>0.35619496515713034</v>
      </c>
      <c r="BB52" s="2">
        <f t="shared" si="10"/>
        <v>-0.29188198587015901</v>
      </c>
      <c r="BC52" s="2" t="str">
        <f t="shared" si="11"/>
        <v>NA</v>
      </c>
      <c r="BD52" s="2">
        <f t="shared" si="12"/>
        <v>1.2839452711006381</v>
      </c>
      <c r="BE52" s="2">
        <f t="shared" si="13"/>
        <v>-0.27631013013837769</v>
      </c>
      <c r="BF52" s="2">
        <f t="shared" si="14"/>
        <v>-0.34819354249465495</v>
      </c>
      <c r="BG52" s="2" t="str">
        <f>IFERROR(#REF!/#REF!-1,"NA")</f>
        <v>NA</v>
      </c>
    </row>
    <row r="53" spans="1:59" x14ac:dyDescent="0.25">
      <c r="A53" t="str">
        <f t="shared" si="15"/>
        <v/>
      </c>
      <c r="B53" t="str">
        <f t="shared" si="0"/>
        <v>WA2021 CPACooling_Air-Source Heat Pump</v>
      </c>
      <c r="C53" t="s">
        <v>116</v>
      </c>
      <c r="D53" t="s">
        <v>114</v>
      </c>
      <c r="E53" s="3" t="s">
        <v>72</v>
      </c>
      <c r="F53" s="3" t="s">
        <v>3</v>
      </c>
      <c r="G53" s="3" t="s">
        <v>10</v>
      </c>
      <c r="H53" s="7">
        <f>INDEX('Saturation Data'!I:I,MATCH('Intensity Data'!$B53,'Saturation Data'!$C:$C,0))*INDEX('UEC Data'!I:I,MATCH('Intensity Data'!$B53,'UEC Data'!$C:$C,0))</f>
        <v>0.32346112889682671</v>
      </c>
      <c r="I53" s="7">
        <f>INDEX('Saturation Data'!J:J,MATCH('Intensity Data'!$B53,'Saturation Data'!$C:$C,0))*INDEX('UEC Data'!J:J,MATCH('Intensity Data'!$B53,'UEC Data'!$C:$C,0))</f>
        <v>0.27962975626145686</v>
      </c>
      <c r="J53" s="7">
        <f>INDEX('Saturation Data'!K:K,MATCH('Intensity Data'!$B53,'Saturation Data'!$C:$C,0))*INDEX('UEC Data'!K:K,MATCH('Intensity Data'!$B53,'UEC Data'!$C:$C,0))</f>
        <v>7.0484948842028855E-2</v>
      </c>
      <c r="K53" s="7">
        <f>INDEX('Saturation Data'!L:L,MATCH('Intensity Data'!$B53,'Saturation Data'!$C:$C,0))*INDEX('UEC Data'!L:L,MATCH('Intensity Data'!$B53,'UEC Data'!$C:$C,0))</f>
        <v>4.9166692392356201E-2</v>
      </c>
      <c r="L53" s="7">
        <f>INDEX('Saturation Data'!M:M,MATCH('Intensity Data'!$B53,'Saturation Data'!$C:$C,0))*INDEX('UEC Data'!M:M,MATCH('Intensity Data'!$B53,'UEC Data'!$C:$C,0))</f>
        <v>0.47278820410401012</v>
      </c>
      <c r="M53" s="7">
        <f>INDEX('Saturation Data'!N:N,MATCH('Intensity Data'!$B53,'Saturation Data'!$C:$C,0))*INDEX('UEC Data'!N:N,MATCH('Intensity Data'!$B53,'UEC Data'!$C:$C,0))</f>
        <v>6.0845582927096221E-2</v>
      </c>
      <c r="N53" s="7">
        <f>INDEX('Saturation Data'!O:O,MATCH('Intensity Data'!$B53,'Saturation Data'!$C:$C,0))*INDEX('UEC Data'!O:O,MATCH('Intensity Data'!$B53,'UEC Data'!$C:$C,0))</f>
        <v>1.3687196538686592E-2</v>
      </c>
      <c r="O53" s="7">
        <f>INDEX('Saturation Data'!P:P,MATCH('Intensity Data'!$B53,'Saturation Data'!$C:$C,0))*INDEX('UEC Data'!P:P,MATCH('Intensity Data'!$B53,'UEC Data'!$C:$C,0))</f>
        <v>0.19336177011672628</v>
      </c>
      <c r="P53" s="7">
        <f>INDEX('Saturation Data'!Q:Q,MATCH('Intensity Data'!$B53,'Saturation Data'!$C:$C,0))*INDEX('UEC Data'!Q:Q,MATCH('Intensity Data'!$B53,'UEC Data'!$C:$C,0))</f>
        <v>9.5691954700056731E-2</v>
      </c>
      <c r="Q53" s="7">
        <f>INDEX('Saturation Data'!R:R,MATCH('Intensity Data'!$B53,'Saturation Data'!$C:$C,0))*INDEX('UEC Data'!R:R,MATCH('Intensity Data'!$B53,'UEC Data'!$C:$C,0))</f>
        <v>5.4983436286591483E-2</v>
      </c>
      <c r="R53" s="7">
        <f>INDEX('Saturation Data'!S:S,MATCH('Intensity Data'!$B53,'Saturation Data'!$C:$C,0))*INDEX('UEC Data'!S:S,MATCH('Intensity Data'!$B53,'UEC Data'!$C:$C,0))</f>
        <v>2.8884420372651983E-2</v>
      </c>
      <c r="S53" s="7">
        <f>INDEX('Saturation Data'!T:T,MATCH('Intensity Data'!$B53,'Saturation Data'!$C:$C,0))*INDEX('UEC Data'!T:T,MATCH('Intensity Data'!$B53,'UEC Data'!$C:$C,0))</f>
        <v>5.9141795207182143E-2</v>
      </c>
      <c r="T53" s="7">
        <f>INDEX('Saturation Data'!U:U,MATCH('Intensity Data'!$B53,'Saturation Data'!$C:$C,0))*INDEX('UEC Data'!U:U,MATCH('Intensity Data'!$B53,'UEC Data'!$C:$C,0))</f>
        <v>4.1500905557455496</v>
      </c>
      <c r="U53" s="7">
        <f>INDEX('Saturation Data'!V:V,MATCH('Intensity Data'!$B53,'Saturation Data'!$C:$C,0))*INDEX('UEC Data'!V:V,MATCH('Intensity Data'!$B53,'UEC Data'!$C:$C,0))</f>
        <v>6.6567298685492798E-2</v>
      </c>
      <c r="V53" t="str">
        <f t="shared" si="16"/>
        <v>HVAC</v>
      </c>
      <c r="AP53" s="5" t="s">
        <v>72</v>
      </c>
      <c r="AQ53" s="5" t="s">
        <v>3</v>
      </c>
      <c r="AR53" s="5" t="s">
        <v>10</v>
      </c>
      <c r="AS53" s="2">
        <f t="shared" si="1"/>
        <v>-0.29454559779462453</v>
      </c>
      <c r="AT53" s="2">
        <f t="shared" si="2"/>
        <v>-0.44578186781899343</v>
      </c>
      <c r="AU53" s="2">
        <f t="shared" si="3"/>
        <v>-0.47566497236098337</v>
      </c>
      <c r="AV53" s="2">
        <f t="shared" si="4"/>
        <v>-0.90499608230751816</v>
      </c>
      <c r="AW53" s="2">
        <f t="shared" si="5"/>
        <v>0.44328037362565187</v>
      </c>
      <c r="AX53" s="2">
        <f t="shared" si="6"/>
        <v>-0.7974089351309932</v>
      </c>
      <c r="AY53" s="2">
        <f t="shared" si="7"/>
        <v>-0.57346693600240095</v>
      </c>
      <c r="AZ53" s="2">
        <f t="shared" si="8"/>
        <v>-1.7055156777345815E-2</v>
      </c>
      <c r="BA53" s="2">
        <f t="shared" si="9"/>
        <v>0.35749559973886713</v>
      </c>
      <c r="BB53" s="2">
        <f t="shared" si="10"/>
        <v>-0.29192559092060999</v>
      </c>
      <c r="BC53" s="2">
        <f t="shared" si="11"/>
        <v>-3.8644805504078561E-2</v>
      </c>
      <c r="BD53" s="2">
        <f t="shared" si="12"/>
        <v>1.2835826215656567</v>
      </c>
      <c r="BE53" s="2">
        <f t="shared" si="13"/>
        <v>-0.27645702337910238</v>
      </c>
      <c r="BF53" s="2">
        <f t="shared" si="14"/>
        <v>-0.34829387769865416</v>
      </c>
      <c r="BG53" s="2" t="str">
        <f>IFERROR(#REF!/#REF!-1,"NA")</f>
        <v>NA</v>
      </c>
    </row>
    <row r="54" spans="1:59" x14ac:dyDescent="0.25">
      <c r="A54" t="str">
        <f t="shared" si="15"/>
        <v/>
      </c>
      <c r="B54" t="str">
        <f t="shared" si="0"/>
        <v>WA2021 CPACooling_Geothermal Heat Pump</v>
      </c>
      <c r="C54" t="s">
        <v>116</v>
      </c>
      <c r="D54" t="s">
        <v>114</v>
      </c>
      <c r="E54" s="3" t="s">
        <v>73</v>
      </c>
      <c r="F54" s="3" t="s">
        <v>3</v>
      </c>
      <c r="G54" s="3" t="s">
        <v>11</v>
      </c>
      <c r="H54" s="7">
        <f>INDEX('Saturation Data'!I:I,MATCH('Intensity Data'!$B54,'Saturation Data'!$C:$C,0))*INDEX('UEC Data'!I:I,MATCH('Intensity Data'!$B54,'UEC Data'!$C:$C,0))</f>
        <v>0.15229111185011623</v>
      </c>
      <c r="I54" s="7">
        <f>INDEX('Saturation Data'!J:J,MATCH('Intensity Data'!$B54,'Saturation Data'!$C:$C,0))*INDEX('UEC Data'!J:J,MATCH('Intensity Data'!$B54,'UEC Data'!$C:$C,0))</f>
        <v>0.13164834721671689</v>
      </c>
      <c r="J54" s="7">
        <f>INDEX('Saturation Data'!K:K,MATCH('Intensity Data'!$B54,'Saturation Data'!$C:$C,0))*INDEX('UEC Data'!K:K,MATCH('Intensity Data'!$B54,'UEC Data'!$C:$C,0))</f>
        <v>0</v>
      </c>
      <c r="K54" s="7">
        <f>INDEX('Saturation Data'!L:L,MATCH('Intensity Data'!$B54,'Saturation Data'!$C:$C,0))*INDEX('UEC Data'!L:L,MATCH('Intensity Data'!$B54,'UEC Data'!$C:$C,0))</f>
        <v>0</v>
      </c>
      <c r="L54" s="7">
        <f>INDEX('Saturation Data'!M:M,MATCH('Intensity Data'!$B54,'Saturation Data'!$C:$C,0))*INDEX('UEC Data'!M:M,MATCH('Intensity Data'!$B54,'UEC Data'!$C:$C,0))</f>
        <v>0</v>
      </c>
      <c r="M54" s="7">
        <f>INDEX('Saturation Data'!N:N,MATCH('Intensity Data'!$B54,'Saturation Data'!$C:$C,0))*INDEX('UEC Data'!N:N,MATCH('Intensity Data'!$B54,'UEC Data'!$C:$C,0))</f>
        <v>0</v>
      </c>
      <c r="N54" s="7">
        <f>INDEX('Saturation Data'!O:O,MATCH('Intensity Data'!$B54,'Saturation Data'!$C:$C,0))*INDEX('UEC Data'!O:O,MATCH('Intensity Data'!$B54,'UEC Data'!$C:$C,0))</f>
        <v>1.600216371641949E-2</v>
      </c>
      <c r="O54" s="7">
        <f>INDEX('Saturation Data'!P:P,MATCH('Intensity Data'!$B54,'Saturation Data'!$C:$C,0))*INDEX('UEC Data'!P:P,MATCH('Intensity Data'!$B54,'UEC Data'!$C:$C,0))</f>
        <v>0.10911351408660891</v>
      </c>
      <c r="P54" s="7">
        <f>INDEX('Saturation Data'!Q:Q,MATCH('Intensity Data'!$B54,'Saturation Data'!$C:$C,0))*INDEX('UEC Data'!Q:Q,MATCH('Intensity Data'!$B54,'UEC Data'!$C:$C,0))</f>
        <v>5.3998706367017195E-2</v>
      </c>
      <c r="Q54" s="7">
        <f>INDEX('Saturation Data'!R:R,MATCH('Intensity Data'!$B54,'Saturation Data'!$C:$C,0))*INDEX('UEC Data'!R:R,MATCH('Intensity Data'!$B54,'UEC Data'!$C:$C,0))</f>
        <v>5.7482876821427061E-2</v>
      </c>
      <c r="R54" s="7">
        <f>INDEX('Saturation Data'!S:S,MATCH('Intensity Data'!$B54,'Saturation Data'!$C:$C,0))*INDEX('UEC Data'!S:S,MATCH('Intensity Data'!$B54,'UEC Data'!$C:$C,0))</f>
        <v>0</v>
      </c>
      <c r="S54" s="7">
        <f>INDEX('Saturation Data'!T:T,MATCH('Intensity Data'!$B54,'Saturation Data'!$C:$C,0))*INDEX('UEC Data'!T:T,MATCH('Intensity Data'!$B54,'UEC Data'!$C:$C,0))</f>
        <v>0</v>
      </c>
      <c r="T54" s="7">
        <f>INDEX('Saturation Data'!U:U,MATCH('Intensity Data'!$B54,'Saturation Data'!$C:$C,0))*INDEX('UEC Data'!U:U,MATCH('Intensity Data'!$B54,'UEC Data'!$C:$C,0))</f>
        <v>1.9539346417564458</v>
      </c>
      <c r="U54" s="7">
        <f>INDEX('Saturation Data'!V:V,MATCH('Intensity Data'!$B54,'Saturation Data'!$C:$C,0))*INDEX('UEC Data'!V:V,MATCH('Intensity Data'!$B54,'UEC Data'!$C:$C,0))</f>
        <v>9.9146194418467323E-3</v>
      </c>
      <c r="V54" t="str">
        <f t="shared" si="16"/>
        <v>HVAC</v>
      </c>
      <c r="AP54" s="5" t="s">
        <v>73</v>
      </c>
      <c r="AQ54" s="5" t="s">
        <v>3</v>
      </c>
      <c r="AR54" s="5" t="s">
        <v>11</v>
      </c>
      <c r="AS54" s="2">
        <f t="shared" si="1"/>
        <v>1.6457362839570555E-2</v>
      </c>
      <c r="AT54" s="2">
        <f t="shared" si="2"/>
        <v>-0.20134838760408402</v>
      </c>
      <c r="AU54" s="2" t="str">
        <f t="shared" si="3"/>
        <v>NA</v>
      </c>
      <c r="AV54" s="2">
        <f t="shared" si="4"/>
        <v>-1</v>
      </c>
      <c r="AW54" s="2" t="str">
        <f t="shared" si="5"/>
        <v>NA</v>
      </c>
      <c r="AX54" s="2" t="str">
        <f t="shared" si="6"/>
        <v>NA</v>
      </c>
      <c r="AY54" s="2">
        <f t="shared" si="7"/>
        <v>-0.45371741836134694</v>
      </c>
      <c r="AZ54" s="2">
        <f t="shared" si="8"/>
        <v>0.25860875134668326</v>
      </c>
      <c r="BA54" s="2">
        <f t="shared" si="9"/>
        <v>0.73820113460723924</v>
      </c>
      <c r="BB54" s="2">
        <f t="shared" si="10"/>
        <v>-0.26860555873132486</v>
      </c>
      <c r="BC54" s="2" t="str">
        <f t="shared" si="11"/>
        <v>NA</v>
      </c>
      <c r="BD54" s="2" t="str">
        <f t="shared" si="12"/>
        <v>NA</v>
      </c>
      <c r="BE54" s="2">
        <f t="shared" si="13"/>
        <v>4.2520372143149077E-2</v>
      </c>
      <c r="BF54" s="2">
        <f t="shared" si="14"/>
        <v>-0.16643853416112575</v>
      </c>
      <c r="BG54" s="2" t="str">
        <f>IFERROR(#REF!/#REF!-1,"NA")</f>
        <v>NA</v>
      </c>
    </row>
    <row r="55" spans="1:59" x14ac:dyDescent="0.25">
      <c r="A55" t="str">
        <f t="shared" si="15"/>
        <v/>
      </c>
      <c r="B55" t="str">
        <f t="shared" si="0"/>
        <v>WA2021 CPAHeating_Electric Furnace</v>
      </c>
      <c r="C55" t="s">
        <v>116</v>
      </c>
      <c r="D55" t="s">
        <v>114</v>
      </c>
      <c r="E55" s="3" t="s">
        <v>74</v>
      </c>
      <c r="F55" s="3" t="s">
        <v>12</v>
      </c>
      <c r="G55" s="3" t="s">
        <v>13</v>
      </c>
      <c r="H55" s="7">
        <f>INDEX('Saturation Data'!I:I,MATCH('Intensity Data'!$B55,'Saturation Data'!$C:$C,0))*INDEX('UEC Data'!I:I,MATCH('Intensity Data'!$B55,'UEC Data'!$C:$C,0))</f>
        <v>2.1181297157609958E-2</v>
      </c>
      <c r="I55" s="7">
        <f>INDEX('Saturation Data'!J:J,MATCH('Intensity Data'!$B55,'Saturation Data'!$C:$C,0))*INDEX('UEC Data'!J:J,MATCH('Intensity Data'!$B55,'UEC Data'!$C:$C,0))</f>
        <v>5.351726411244858E-2</v>
      </c>
      <c r="J55" s="7">
        <f>INDEX('Saturation Data'!K:K,MATCH('Intensity Data'!$B55,'Saturation Data'!$C:$C,0))*INDEX('UEC Data'!K:K,MATCH('Intensity Data'!$B55,'UEC Data'!$C:$C,0))</f>
        <v>2.0897067116370033E-2</v>
      </c>
      <c r="K55" s="7">
        <f>INDEX('Saturation Data'!L:L,MATCH('Intensity Data'!$B55,'Saturation Data'!$C:$C,0))*INDEX('UEC Data'!L:L,MATCH('Intensity Data'!$B55,'UEC Data'!$C:$C,0))</f>
        <v>3.0489593764268758E-2</v>
      </c>
      <c r="L55" s="7">
        <f>INDEX('Saturation Data'!M:M,MATCH('Intensity Data'!$B55,'Saturation Data'!$C:$C,0))*INDEX('UEC Data'!M:M,MATCH('Intensity Data'!$B55,'UEC Data'!$C:$C,0))</f>
        <v>0.14566951815407136</v>
      </c>
      <c r="M55" s="7">
        <f>INDEX('Saturation Data'!N:N,MATCH('Intensity Data'!$B55,'Saturation Data'!$C:$C,0))*INDEX('UEC Data'!N:N,MATCH('Intensity Data'!$B55,'UEC Data'!$C:$C,0))</f>
        <v>7.306096401534054E-2</v>
      </c>
      <c r="N55" s="7">
        <f>INDEX('Saturation Data'!O:O,MATCH('Intensity Data'!$B55,'Saturation Data'!$C:$C,0))*INDEX('UEC Data'!O:O,MATCH('Intensity Data'!$B55,'UEC Data'!$C:$C,0))</f>
        <v>0.12868667489063201</v>
      </c>
      <c r="O55" s="7">
        <f>INDEX('Saturation Data'!P:P,MATCH('Intensity Data'!$B55,'Saturation Data'!$C:$C,0))*INDEX('UEC Data'!P:P,MATCH('Intensity Data'!$B55,'UEC Data'!$C:$C,0))</f>
        <v>0</v>
      </c>
      <c r="P55" s="7">
        <f>INDEX('Saturation Data'!Q:Q,MATCH('Intensity Data'!$B55,'Saturation Data'!$C:$C,0))*INDEX('UEC Data'!Q:Q,MATCH('Intensity Data'!$B55,'UEC Data'!$C:$C,0))</f>
        <v>0</v>
      </c>
      <c r="Q55" s="7">
        <f>INDEX('Saturation Data'!R:R,MATCH('Intensity Data'!$B55,'Saturation Data'!$C:$C,0))*INDEX('UEC Data'!R:R,MATCH('Intensity Data'!$B55,'UEC Data'!$C:$C,0))</f>
        <v>5.6198747530129843E-2</v>
      </c>
      <c r="R55" s="7">
        <f>INDEX('Saturation Data'!S:S,MATCH('Intensity Data'!$B55,'Saturation Data'!$C:$C,0))*INDEX('UEC Data'!S:S,MATCH('Intensity Data'!$B55,'UEC Data'!$C:$C,0))</f>
        <v>1.2974297252773395E-2</v>
      </c>
      <c r="S55" s="7">
        <f>INDEX('Saturation Data'!T:T,MATCH('Intensity Data'!$B55,'Saturation Data'!$C:$C,0))*INDEX('UEC Data'!T:T,MATCH('Intensity Data'!$B55,'UEC Data'!$C:$C,0))</f>
        <v>9.4945542722014772E-3</v>
      </c>
      <c r="T55" s="7">
        <f>INDEX('Saturation Data'!U:U,MATCH('Intensity Data'!$B55,'Saturation Data'!$C:$C,0))*INDEX('UEC Data'!U:U,MATCH('Intensity Data'!$B55,'UEC Data'!$C:$C,0))</f>
        <v>1.9857524664737843E-2</v>
      </c>
      <c r="U55" s="7">
        <f>INDEX('Saturation Data'!V:V,MATCH('Intensity Data'!$B55,'Saturation Data'!$C:$C,0))*INDEX('UEC Data'!V:V,MATCH('Intensity Data'!$B55,'UEC Data'!$C:$C,0))</f>
        <v>0.21132435784935083</v>
      </c>
      <c r="V55" t="str">
        <f t="shared" si="16"/>
        <v>HVAC</v>
      </c>
      <c r="AP55" s="5" t="s">
        <v>74</v>
      </c>
      <c r="AQ55" s="5" t="s">
        <v>12</v>
      </c>
      <c r="AR55" s="5" t="s">
        <v>13</v>
      </c>
      <c r="AS55" s="2">
        <f t="shared" si="1"/>
        <v>-0.69551941859868571</v>
      </c>
      <c r="AT55" s="2">
        <f t="shared" si="2"/>
        <v>-0.30896723067344078</v>
      </c>
      <c r="AU55" s="2">
        <f t="shared" si="3"/>
        <v>-0.8812798824011554</v>
      </c>
      <c r="AV55" s="2">
        <f t="shared" si="4"/>
        <v>-0.22379195023131093</v>
      </c>
      <c r="AW55" s="2">
        <f t="shared" si="5"/>
        <v>-0.84099639177491137</v>
      </c>
      <c r="AX55" s="2">
        <f t="shared" si="6"/>
        <v>-0.84525226297948197</v>
      </c>
      <c r="AY55" s="2">
        <f t="shared" si="7"/>
        <v>-0.74696501990751374</v>
      </c>
      <c r="AZ55" s="2" t="str">
        <f t="shared" si="8"/>
        <v>NA</v>
      </c>
      <c r="BA55" s="2" t="str">
        <f t="shared" si="9"/>
        <v>NA</v>
      </c>
      <c r="BB55" s="2">
        <f t="shared" si="10"/>
        <v>0.29244271500641705</v>
      </c>
      <c r="BC55" s="2">
        <f t="shared" si="11"/>
        <v>-0.9278240854896046</v>
      </c>
      <c r="BD55" s="2">
        <f t="shared" si="12"/>
        <v>-0.91819914504389688</v>
      </c>
      <c r="BE55" s="2">
        <f t="shared" si="13"/>
        <v>-0.53450068885704438</v>
      </c>
      <c r="BF55" s="2">
        <f t="shared" si="14"/>
        <v>-0.64448569055481864</v>
      </c>
      <c r="BG55" s="2" t="str">
        <f>IFERROR(#REF!/#REF!-1,"NA")</f>
        <v>NA</v>
      </c>
    </row>
    <row r="56" spans="1:59" x14ac:dyDescent="0.25">
      <c r="A56" t="str">
        <f t="shared" si="15"/>
        <v/>
      </c>
      <c r="B56" t="str">
        <f t="shared" si="0"/>
        <v>WA2021 CPAHeating_Electric Room Heat</v>
      </c>
      <c r="C56" t="s">
        <v>116</v>
      </c>
      <c r="D56" t="s">
        <v>114</v>
      </c>
      <c r="E56" s="3" t="s">
        <v>75</v>
      </c>
      <c r="F56" s="3" t="s">
        <v>12</v>
      </c>
      <c r="G56" s="3" t="s">
        <v>14</v>
      </c>
      <c r="H56" s="7">
        <f>INDEX('Saturation Data'!I:I,MATCH('Intensity Data'!$B56,'Saturation Data'!$C:$C,0))*INDEX('UEC Data'!I:I,MATCH('Intensity Data'!$B56,'UEC Data'!$C:$C,0))</f>
        <v>0.38870134079461083</v>
      </c>
      <c r="I56" s="7">
        <f>INDEX('Saturation Data'!J:J,MATCH('Intensity Data'!$B56,'Saturation Data'!$C:$C,0))*INDEX('UEC Data'!J:J,MATCH('Intensity Data'!$B56,'UEC Data'!$C:$C,0))</f>
        <v>0.98210379474773113</v>
      </c>
      <c r="J56" s="7">
        <f>INDEX('Saturation Data'!K:K,MATCH('Intensity Data'!$B56,'Saturation Data'!$C:$C,0))*INDEX('UEC Data'!K:K,MATCH('Intensity Data'!$B56,'UEC Data'!$C:$C,0))</f>
        <v>0.23272032045456295</v>
      </c>
      <c r="K56" s="7">
        <f>INDEX('Saturation Data'!L:L,MATCH('Intensity Data'!$B56,'Saturation Data'!$C:$C,0))*INDEX('UEC Data'!L:L,MATCH('Intensity Data'!$B56,'UEC Data'!$C:$C,0))</f>
        <v>0.33954755429730449</v>
      </c>
      <c r="L56" s="7">
        <f>INDEX('Saturation Data'!M:M,MATCH('Intensity Data'!$B56,'Saturation Data'!$C:$C,0))*INDEX('UEC Data'!M:M,MATCH('Intensity Data'!$B56,'UEC Data'!$C:$C,0))</f>
        <v>1.2571573986498255E-2</v>
      </c>
      <c r="M56" s="7">
        <f>INDEX('Saturation Data'!N:N,MATCH('Intensity Data'!$B56,'Saturation Data'!$C:$C,0))*INDEX('UEC Data'!N:N,MATCH('Intensity Data'!$B56,'UEC Data'!$C:$C,0))</f>
        <v>1.2812661669685329E-2</v>
      </c>
      <c r="N56" s="7">
        <f>INDEX('Saturation Data'!O:O,MATCH('Intensity Data'!$B56,'Saturation Data'!$C:$C,0))*INDEX('UEC Data'!O:O,MATCH('Intensity Data'!$B56,'UEC Data'!$C:$C,0))</f>
        <v>2.5252487223436449E-3</v>
      </c>
      <c r="O56" s="7">
        <f>INDEX('Saturation Data'!P:P,MATCH('Intensity Data'!$B56,'Saturation Data'!$C:$C,0))*INDEX('UEC Data'!P:P,MATCH('Intensity Data'!$B56,'UEC Data'!$C:$C,0))</f>
        <v>0.3722928593324486</v>
      </c>
      <c r="P56" s="7">
        <f>INDEX('Saturation Data'!Q:Q,MATCH('Intensity Data'!$B56,'Saturation Data'!$C:$C,0))*INDEX('UEC Data'!Q:Q,MATCH('Intensity Data'!$B56,'UEC Data'!$C:$C,0))</f>
        <v>0.21846243915825395</v>
      </c>
      <c r="Q56" s="7">
        <f>INDEX('Saturation Data'!R:R,MATCH('Intensity Data'!$B56,'Saturation Data'!$C:$C,0))*INDEX('UEC Data'!R:R,MATCH('Intensity Data'!$B56,'UEC Data'!$C:$C,0))</f>
        <v>1.8990849304685113</v>
      </c>
      <c r="R56" s="7">
        <f>INDEX('Saturation Data'!S:S,MATCH('Intensity Data'!$B56,'Saturation Data'!$C:$C,0))*INDEX('UEC Data'!S:S,MATCH('Intensity Data'!$B56,'UEC Data'!$C:$C,0))</f>
        <v>6.6836055236487169E-2</v>
      </c>
      <c r="S56" s="7">
        <f>INDEX('Saturation Data'!T:T,MATCH('Intensity Data'!$B56,'Saturation Data'!$C:$C,0))*INDEX('UEC Data'!T:T,MATCH('Intensity Data'!$B56,'UEC Data'!$C:$C,0))</f>
        <v>4.8910437414792167E-2</v>
      </c>
      <c r="T56" s="7">
        <f>INDEX('Saturation Data'!U:U,MATCH('Intensity Data'!$B56,'Saturation Data'!$C:$C,0))*INDEX('UEC Data'!U:U,MATCH('Intensity Data'!$B56,'UEC Data'!$C:$C,0))</f>
        <v>0.36440858199624099</v>
      </c>
      <c r="U56" s="7">
        <f>INDEX('Saturation Data'!V:V,MATCH('Intensity Data'!$B56,'Saturation Data'!$C:$C,0))*INDEX('UEC Data'!V:V,MATCH('Intensity Data'!$B56,'UEC Data'!$C:$C,0))</f>
        <v>0.2389750626137252</v>
      </c>
      <c r="V56" t="str">
        <f t="shared" si="16"/>
        <v>HVAC</v>
      </c>
      <c r="AP56" s="5" t="s">
        <v>75</v>
      </c>
      <c r="AQ56" s="5" t="s">
        <v>12</v>
      </c>
      <c r="AR56" s="5" t="s">
        <v>14</v>
      </c>
      <c r="AS56" s="2">
        <f t="shared" si="1"/>
        <v>-0.69551941859868571</v>
      </c>
      <c r="AT56" s="2">
        <f t="shared" si="2"/>
        <v>-0.30896723067344078</v>
      </c>
      <c r="AU56" s="2">
        <f t="shared" si="3"/>
        <v>-0.8812798824011554</v>
      </c>
      <c r="AV56" s="2">
        <f t="shared" si="4"/>
        <v>-0.52895366898674712</v>
      </c>
      <c r="AW56" s="2">
        <f t="shared" si="5"/>
        <v>-0.84099639177491126</v>
      </c>
      <c r="AX56" s="2">
        <f t="shared" si="6"/>
        <v>-0.84525226297948197</v>
      </c>
      <c r="AY56" s="2">
        <f t="shared" si="7"/>
        <v>-0.74696501990751363</v>
      </c>
      <c r="AZ56" s="2">
        <f t="shared" si="8"/>
        <v>-0.59228765886042289</v>
      </c>
      <c r="BA56" s="2">
        <f t="shared" si="9"/>
        <v>-0.19702442795538255</v>
      </c>
      <c r="BB56" s="2">
        <f t="shared" si="10"/>
        <v>0.29244271500641728</v>
      </c>
      <c r="BC56" s="2">
        <f t="shared" si="11"/>
        <v>-0.9278240854896046</v>
      </c>
      <c r="BD56" s="2">
        <f t="shared" si="12"/>
        <v>-0.91819914504389688</v>
      </c>
      <c r="BE56" s="2">
        <f t="shared" si="13"/>
        <v>-0.53450068885704438</v>
      </c>
      <c r="BF56" s="2">
        <f t="shared" si="14"/>
        <v>-0.64448569055481864</v>
      </c>
      <c r="BG56" s="2" t="str">
        <f>IFERROR(#REF!/#REF!-1,"NA")</f>
        <v>NA</v>
      </c>
    </row>
    <row r="57" spans="1:59" x14ac:dyDescent="0.25">
      <c r="A57" t="str">
        <f t="shared" si="15"/>
        <v/>
      </c>
      <c r="B57" t="str">
        <f t="shared" si="0"/>
        <v>WA2021 CPAHeating_PTHP</v>
      </c>
      <c r="C57" t="s">
        <v>116</v>
      </c>
      <c r="D57" t="s">
        <v>114</v>
      </c>
      <c r="E57" s="3" t="s">
        <v>76</v>
      </c>
      <c r="F57" s="3" t="s">
        <v>12</v>
      </c>
      <c r="G57" s="3" t="s">
        <v>8</v>
      </c>
      <c r="H57" s="7">
        <f>INDEX('Saturation Data'!I:I,MATCH('Intensity Data'!$B57,'Saturation Data'!$C:$C,0))*INDEX('UEC Data'!I:I,MATCH('Intensity Data'!$B57,'UEC Data'!$C:$C,0))</f>
        <v>1.0062970081873065E-2</v>
      </c>
      <c r="I57" s="7">
        <f>INDEX('Saturation Data'!J:J,MATCH('Intensity Data'!$B57,'Saturation Data'!$C:$C,0))*INDEX('UEC Data'!J:J,MATCH('Intensity Data'!$B57,'UEC Data'!$C:$C,0))</f>
        <v>1.4801183381962794E-2</v>
      </c>
      <c r="J57" s="7">
        <f>INDEX('Saturation Data'!K:K,MATCH('Intensity Data'!$B57,'Saturation Data'!$C:$C,0))*INDEX('UEC Data'!K:K,MATCH('Intensity Data'!$B57,'UEC Data'!$C:$C,0))</f>
        <v>4.8311724660164181E-3</v>
      </c>
      <c r="K57" s="7">
        <f>INDEX('Saturation Data'!L:L,MATCH('Intensity Data'!$B57,'Saturation Data'!$C:$C,0))*INDEX('UEC Data'!L:L,MATCH('Intensity Data'!$B57,'UEC Data'!$C:$C,0))</f>
        <v>1.102432303996298E-2</v>
      </c>
      <c r="L57" s="7">
        <f>INDEX('Saturation Data'!M:M,MATCH('Intensity Data'!$B57,'Saturation Data'!$C:$C,0))*INDEX('UEC Data'!M:M,MATCH('Intensity Data'!$B57,'UEC Data'!$C:$C,0))</f>
        <v>4.6366181637238504E-2</v>
      </c>
      <c r="M57" s="7">
        <f>INDEX('Saturation Data'!N:N,MATCH('Intensity Data'!$B57,'Saturation Data'!$C:$C,0))*INDEX('UEC Data'!N:N,MATCH('Intensity Data'!$B57,'UEC Data'!$C:$C,0))</f>
        <v>3.4323150613148161E-3</v>
      </c>
      <c r="N57" s="7">
        <f>INDEX('Saturation Data'!O:O,MATCH('Intensity Data'!$B57,'Saturation Data'!$C:$C,0))*INDEX('UEC Data'!O:O,MATCH('Intensity Data'!$B57,'UEC Data'!$C:$C,0))</f>
        <v>0</v>
      </c>
      <c r="O57" s="7">
        <f>INDEX('Saturation Data'!P:P,MATCH('Intensity Data'!$B57,'Saturation Data'!$C:$C,0))*INDEX('UEC Data'!P:P,MATCH('Intensity Data'!$B57,'UEC Data'!$C:$C,0))</f>
        <v>7.2449166443715143E-2</v>
      </c>
      <c r="P57" s="7">
        <f>INDEX('Saturation Data'!Q:Q,MATCH('Intensity Data'!$B57,'Saturation Data'!$C:$C,0))*INDEX('UEC Data'!Q:Q,MATCH('Intensity Data'!$B57,'UEC Data'!$C:$C,0))</f>
        <v>5.1092379205416004E-2</v>
      </c>
      <c r="Q57" s="7">
        <f>INDEX('Saturation Data'!R:R,MATCH('Intensity Data'!$B57,'Saturation Data'!$C:$C,0))*INDEX('UEC Data'!R:R,MATCH('Intensity Data'!$B57,'UEC Data'!$C:$C,0))</f>
        <v>0.40090540767393928</v>
      </c>
      <c r="R57" s="7">
        <f>INDEX('Saturation Data'!S:S,MATCH('Intensity Data'!$B57,'Saturation Data'!$C:$C,0))*INDEX('UEC Data'!S:S,MATCH('Intensity Data'!$B57,'UEC Data'!$C:$C,0))</f>
        <v>6.1725974841423878E-3</v>
      </c>
      <c r="S57" s="7">
        <f>INDEX('Saturation Data'!T:T,MATCH('Intensity Data'!$B57,'Saturation Data'!$C:$C,0))*INDEX('UEC Data'!T:T,MATCH('Intensity Data'!$B57,'UEC Data'!$C:$C,0))</f>
        <v>7.6841328364278224E-4</v>
      </c>
      <c r="T57" s="7">
        <f>INDEX('Saturation Data'!U:U,MATCH('Intensity Data'!$B57,'Saturation Data'!$C:$C,0))*INDEX('UEC Data'!U:U,MATCH('Intensity Data'!$B57,'UEC Data'!$C:$C,0))</f>
        <v>1.0759210656409401E-2</v>
      </c>
      <c r="U57" s="7">
        <f>INDEX('Saturation Data'!V:V,MATCH('Intensity Data'!$B57,'Saturation Data'!$C:$C,0))*INDEX('UEC Data'!V:V,MATCH('Intensity Data'!$B57,'UEC Data'!$C:$C,0))</f>
        <v>3.7359383479166626E-2</v>
      </c>
      <c r="V57" t="str">
        <f t="shared" si="16"/>
        <v>HVAC</v>
      </c>
      <c r="AP57" s="5" t="s">
        <v>76</v>
      </c>
      <c r="AQ57" s="5" t="s">
        <v>12</v>
      </c>
      <c r="AR57" s="5" t="s">
        <v>8</v>
      </c>
      <c r="AS57" s="2">
        <f t="shared" si="1"/>
        <v>-0.68562008941949037</v>
      </c>
      <c r="AT57" s="2">
        <f t="shared" si="2"/>
        <v>-0.60895519445760971</v>
      </c>
      <c r="AU57" s="2">
        <f t="shared" si="3"/>
        <v>-0.82934996375379899</v>
      </c>
      <c r="AV57" s="2">
        <f t="shared" si="4"/>
        <v>-0.72025109804412091</v>
      </c>
      <c r="AW57" s="2">
        <f t="shared" si="5"/>
        <v>-0.19937183218749976</v>
      </c>
      <c r="AX57" s="2">
        <f t="shared" si="6"/>
        <v>-0.84059601931701411</v>
      </c>
      <c r="AY57" s="2" t="str">
        <f t="shared" si="7"/>
        <v>NA</v>
      </c>
      <c r="AZ57" s="2">
        <f t="shared" si="8"/>
        <v>-0.52147594066704173</v>
      </c>
      <c r="BA57" s="2">
        <f t="shared" si="9"/>
        <v>-0.19671722553830151</v>
      </c>
      <c r="BB57" s="2">
        <f t="shared" si="10"/>
        <v>0.27032598730667456</v>
      </c>
      <c r="BC57" s="2">
        <f t="shared" si="11"/>
        <v>-0.66286094332837164</v>
      </c>
      <c r="BD57" s="2">
        <f t="shared" si="12"/>
        <v>-0.87025687956016495</v>
      </c>
      <c r="BE57" s="2">
        <f t="shared" si="13"/>
        <v>-0.51936628884872604</v>
      </c>
      <c r="BF57" s="2">
        <f t="shared" si="14"/>
        <v>-0.60051399555628815</v>
      </c>
      <c r="BG57" s="2" t="str">
        <f>IFERROR(#REF!/#REF!-1,"NA")</f>
        <v>NA</v>
      </c>
    </row>
    <row r="58" spans="1:59" x14ac:dyDescent="0.25">
      <c r="A58" t="str">
        <f t="shared" si="15"/>
        <v/>
      </c>
      <c r="B58" t="str">
        <f t="shared" si="0"/>
        <v>WA2021 CPAHeating_Air-Source Heat Pump</v>
      </c>
      <c r="C58" t="s">
        <v>116</v>
      </c>
      <c r="D58" t="s">
        <v>114</v>
      </c>
      <c r="E58" s="3" t="s">
        <v>77</v>
      </c>
      <c r="F58" s="3" t="s">
        <v>12</v>
      </c>
      <c r="G58" s="3" t="s">
        <v>10</v>
      </c>
      <c r="H58" s="7">
        <f>INDEX('Saturation Data'!I:I,MATCH('Intensity Data'!$B58,'Saturation Data'!$C:$C,0))*INDEX('UEC Data'!I:I,MATCH('Intensity Data'!$B58,'UEC Data'!$C:$C,0))</f>
        <v>0.21319616909960742</v>
      </c>
      <c r="I58" s="7">
        <f>INDEX('Saturation Data'!J:J,MATCH('Intensity Data'!$B58,'Saturation Data'!$C:$C,0))*INDEX('UEC Data'!J:J,MATCH('Intensity Data'!$B58,'UEC Data'!$C:$C,0))</f>
        <v>0.31358093778490903</v>
      </c>
      <c r="J58" s="7">
        <f>INDEX('Saturation Data'!K:K,MATCH('Intensity Data'!$B58,'Saturation Data'!$C:$C,0))*INDEX('UEC Data'!K:K,MATCH('Intensity Data'!$B58,'UEC Data'!$C:$C,0))</f>
        <v>3.1569979721375568E-2</v>
      </c>
      <c r="K58" s="7">
        <f>INDEX('Saturation Data'!L:L,MATCH('Intensity Data'!$B58,'Saturation Data'!$C:$C,0))*INDEX('UEC Data'!L:L,MATCH('Intensity Data'!$B58,'UEC Data'!$C:$C,0))</f>
        <v>7.2039998004977443E-2</v>
      </c>
      <c r="L58" s="7">
        <f>INDEX('Saturation Data'!M:M,MATCH('Intensity Data'!$B58,'Saturation Data'!$C:$C,0))*INDEX('UEC Data'!M:M,MATCH('Intensity Data'!$B58,'UEC Data'!$C:$C,0))</f>
        <v>0.22027721714267273</v>
      </c>
      <c r="M58" s="7">
        <f>INDEX('Saturation Data'!N:N,MATCH('Intensity Data'!$B58,'Saturation Data'!$C:$C,0))*INDEX('UEC Data'!N:N,MATCH('Intensity Data'!$B58,'UEC Data'!$C:$C,0))</f>
        <v>4.379833658773314E-2</v>
      </c>
      <c r="N58" s="7">
        <f>INDEX('Saturation Data'!O:O,MATCH('Intensity Data'!$B58,'Saturation Data'!$C:$C,0))*INDEX('UEC Data'!O:O,MATCH('Intensity Data'!$B58,'UEC Data'!$C:$C,0))</f>
        <v>1.3501436659005647E-2</v>
      </c>
      <c r="O58" s="7">
        <f>INDEX('Saturation Data'!P:P,MATCH('Intensity Data'!$B58,'Saturation Data'!$C:$C,0))*INDEX('UEC Data'!P:P,MATCH('Intensity Data'!$B58,'UEC Data'!$C:$C,0))</f>
        <v>0.29987423925956491</v>
      </c>
      <c r="P58" s="7">
        <f>INDEX('Saturation Data'!Q:Q,MATCH('Intensity Data'!$B58,'Saturation Data'!$C:$C,0))*INDEX('UEC Data'!Q:Q,MATCH('Intensity Data'!$B58,'UEC Data'!$C:$C,0))</f>
        <v>0.21147639232106635</v>
      </c>
      <c r="Q58" s="7">
        <f>INDEX('Saturation Data'!R:R,MATCH('Intensity Data'!$B58,'Saturation Data'!$C:$C,0))*INDEX('UEC Data'!R:R,MATCH('Intensity Data'!$B58,'UEC Data'!$C:$C,0))</f>
        <v>0.1739673334993338</v>
      </c>
      <c r="R58" s="7">
        <f>INDEX('Saturation Data'!S:S,MATCH('Intensity Data'!$B58,'Saturation Data'!$C:$C,0))*INDEX('UEC Data'!S:S,MATCH('Intensity Data'!$B58,'UEC Data'!$C:$C,0))</f>
        <v>3.9228243195217095E-2</v>
      </c>
      <c r="S58" s="7">
        <f>INDEX('Saturation Data'!T:T,MATCH('Intensity Data'!$B58,'Saturation Data'!$C:$C,0))*INDEX('UEC Data'!T:T,MATCH('Intensity Data'!$B58,'UEC Data'!$C:$C,0))</f>
        <v>1.3376083085633622E-2</v>
      </c>
      <c r="T58" s="7">
        <f>INDEX('Saturation Data'!U:U,MATCH('Intensity Data'!$B58,'Saturation Data'!$C:$C,0))*INDEX('UEC Data'!U:U,MATCH('Intensity Data'!$B58,'UEC Data'!$C:$C,0))</f>
        <v>0.2279468661656994</v>
      </c>
      <c r="U58" s="7">
        <f>INDEX('Saturation Data'!V:V,MATCH('Intensity Data'!$B58,'Saturation Data'!$C:$C,0))*INDEX('UEC Data'!V:V,MATCH('Intensity Data'!$B58,'UEC Data'!$C:$C,0))</f>
        <v>8.7859549821693611E-2</v>
      </c>
      <c r="V58" t="str">
        <f t="shared" si="16"/>
        <v>HVAC</v>
      </c>
      <c r="AP58" s="5" t="s">
        <v>77</v>
      </c>
      <c r="AQ58" s="5" t="s">
        <v>12</v>
      </c>
      <c r="AR58" s="5" t="s">
        <v>10</v>
      </c>
      <c r="AS58" s="2">
        <f t="shared" si="1"/>
        <v>-0.68562008941949026</v>
      </c>
      <c r="AT58" s="2">
        <f t="shared" si="2"/>
        <v>-0.60895519445760971</v>
      </c>
      <c r="AU58" s="2">
        <f t="shared" si="3"/>
        <v>-0.82934996375379899</v>
      </c>
      <c r="AV58" s="2">
        <f t="shared" si="4"/>
        <v>-0.91371467546925145</v>
      </c>
      <c r="AW58" s="2">
        <f t="shared" si="5"/>
        <v>-0.19937183218749988</v>
      </c>
      <c r="AX58" s="2">
        <f t="shared" si="6"/>
        <v>-0.84059601931701411</v>
      </c>
      <c r="AY58" s="2">
        <f t="shared" si="7"/>
        <v>-0.79149588596372911</v>
      </c>
      <c r="AZ58" s="2">
        <f t="shared" si="8"/>
        <v>-0.52147594066704173</v>
      </c>
      <c r="BA58" s="2">
        <f t="shared" si="9"/>
        <v>-0.19671722553830162</v>
      </c>
      <c r="BB58" s="2">
        <f t="shared" si="10"/>
        <v>0.27032598730667456</v>
      </c>
      <c r="BC58" s="2">
        <f t="shared" si="11"/>
        <v>-0.66286094332837209</v>
      </c>
      <c r="BD58" s="2">
        <f t="shared" si="12"/>
        <v>-0.87025687956016495</v>
      </c>
      <c r="BE58" s="2">
        <f t="shared" si="13"/>
        <v>-0.51936628884872604</v>
      </c>
      <c r="BF58" s="2">
        <f t="shared" si="14"/>
        <v>-0.60051399555628826</v>
      </c>
      <c r="BG58" s="2" t="str">
        <f>IFERROR(#REF!/#REF!-1,"NA")</f>
        <v>NA</v>
      </c>
    </row>
    <row r="59" spans="1:59" x14ac:dyDescent="0.25">
      <c r="A59" t="str">
        <f t="shared" si="15"/>
        <v/>
      </c>
      <c r="B59" t="str">
        <f t="shared" si="0"/>
        <v>WA2021 CPAHeating_Geothermal Heat Pump</v>
      </c>
      <c r="C59" t="s">
        <v>116</v>
      </c>
      <c r="D59" t="s">
        <v>114</v>
      </c>
      <c r="E59" s="3" t="s">
        <v>78</v>
      </c>
      <c r="F59" s="3" t="s">
        <v>12</v>
      </c>
      <c r="G59" s="3" t="s">
        <v>11</v>
      </c>
      <c r="H59" s="7">
        <f>INDEX('Saturation Data'!I:I,MATCH('Intensity Data'!$B59,'Saturation Data'!$C:$C,0))*INDEX('UEC Data'!I:I,MATCH('Intensity Data'!$B59,'UEC Data'!$C:$C,0))</f>
        <v>0.10848523805085913</v>
      </c>
      <c r="I59" s="7">
        <f>INDEX('Saturation Data'!J:J,MATCH('Intensity Data'!$B59,'Saturation Data'!$C:$C,0))*INDEX('UEC Data'!J:J,MATCH('Intensity Data'!$B59,'UEC Data'!$C:$C,0))</f>
        <v>0.14805339872601644</v>
      </c>
      <c r="J59" s="7">
        <f>INDEX('Saturation Data'!K:K,MATCH('Intensity Data'!$B59,'Saturation Data'!$C:$C,0))*INDEX('UEC Data'!K:K,MATCH('Intensity Data'!$B59,'UEC Data'!$C:$C,0))</f>
        <v>0</v>
      </c>
      <c r="K59" s="7">
        <f>INDEX('Saturation Data'!L:L,MATCH('Intensity Data'!$B59,'Saturation Data'!$C:$C,0))*INDEX('UEC Data'!L:L,MATCH('Intensity Data'!$B59,'UEC Data'!$C:$C,0))</f>
        <v>0</v>
      </c>
      <c r="L59" s="7">
        <f>INDEX('Saturation Data'!M:M,MATCH('Intensity Data'!$B59,'Saturation Data'!$C:$C,0))*INDEX('UEC Data'!M:M,MATCH('Intensity Data'!$B59,'UEC Data'!$C:$C,0))</f>
        <v>0</v>
      </c>
      <c r="M59" s="7">
        <f>INDEX('Saturation Data'!N:N,MATCH('Intensity Data'!$B59,'Saturation Data'!$C:$C,0))*INDEX('UEC Data'!N:N,MATCH('Intensity Data'!$B59,'UEC Data'!$C:$C,0))</f>
        <v>0</v>
      </c>
      <c r="N59" s="7">
        <f>INDEX('Saturation Data'!O:O,MATCH('Intensity Data'!$B59,'Saturation Data'!$C:$C,0))*INDEX('UEC Data'!O:O,MATCH('Intensity Data'!$B59,'UEC Data'!$C:$C,0))</f>
        <v>1.7368081109391167E-2</v>
      </c>
      <c r="O59" s="7">
        <f>INDEX('Saturation Data'!P:P,MATCH('Intensity Data'!$B59,'Saturation Data'!$C:$C,0))*INDEX('UEC Data'!P:P,MATCH('Intensity Data'!$B59,'UEC Data'!$C:$C,0))</f>
        <v>0.18682220007288178</v>
      </c>
      <c r="P59" s="7">
        <f>INDEX('Saturation Data'!Q:Q,MATCH('Intensity Data'!$B59,'Saturation Data'!$C:$C,0))*INDEX('UEC Data'!Q:Q,MATCH('Intensity Data'!$B59,'UEC Data'!$C:$C,0))</f>
        <v>0.13175017959011734</v>
      </c>
      <c r="Q59" s="7">
        <f>INDEX('Saturation Data'!R:R,MATCH('Intensity Data'!$B59,'Saturation Data'!$C:$C,0))*INDEX('UEC Data'!R:R,MATCH('Intensity Data'!$B59,'UEC Data'!$C:$C,0))</f>
        <v>0.17673349000958544</v>
      </c>
      <c r="R59" s="7">
        <f>INDEX('Saturation Data'!S:S,MATCH('Intensity Data'!$B59,'Saturation Data'!$C:$C,0))*INDEX('UEC Data'!S:S,MATCH('Intensity Data'!$B59,'UEC Data'!$C:$C,0))</f>
        <v>0</v>
      </c>
      <c r="S59" s="7">
        <f>INDEX('Saturation Data'!T:T,MATCH('Intensity Data'!$B59,'Saturation Data'!$C:$C,0))*INDEX('UEC Data'!T:T,MATCH('Intensity Data'!$B59,'UEC Data'!$C:$C,0))</f>
        <v>0</v>
      </c>
      <c r="T59" s="7">
        <f>INDEX('Saturation Data'!U:U,MATCH('Intensity Data'!$B59,'Saturation Data'!$C:$C,0))*INDEX('UEC Data'!U:U,MATCH('Intensity Data'!$B59,'UEC Data'!$C:$C,0))</f>
        <v>0.11599115567306299</v>
      </c>
      <c r="U59" s="7">
        <f>INDEX('Saturation Data'!V:V,MATCH('Intensity Data'!$B59,'Saturation Data'!$C:$C,0))*INDEX('UEC Data'!V:V,MATCH('Intensity Data'!$B59,'UEC Data'!$C:$C,0))</f>
        <v>1.4582648972915691E-2</v>
      </c>
      <c r="V59" t="str">
        <f t="shared" si="16"/>
        <v>HVAC</v>
      </c>
      <c r="AP59" s="5" t="s">
        <v>78</v>
      </c>
      <c r="AQ59" s="5" t="s">
        <v>12</v>
      </c>
      <c r="AR59" s="5" t="s">
        <v>11</v>
      </c>
      <c r="AS59" s="2">
        <f t="shared" si="1"/>
        <v>-0.630051975623524</v>
      </c>
      <c r="AT59" s="2">
        <f t="shared" si="2"/>
        <v>-0.55489657972666562</v>
      </c>
      <c r="AU59" s="2" t="str">
        <f t="shared" si="3"/>
        <v>NA</v>
      </c>
      <c r="AV59" s="2">
        <f t="shared" si="4"/>
        <v>-1</v>
      </c>
      <c r="AW59" s="2" t="str">
        <f t="shared" si="5"/>
        <v>NA</v>
      </c>
      <c r="AX59" s="2" t="str">
        <f t="shared" si="6"/>
        <v>NA</v>
      </c>
      <c r="AY59" s="2">
        <f t="shared" si="7"/>
        <v>-0.74659802560671018</v>
      </c>
      <c r="AZ59" s="2">
        <f t="shared" si="8"/>
        <v>-0.45219583938562191</v>
      </c>
      <c r="BA59" s="2">
        <f t="shared" si="9"/>
        <v>-8.04189728445871E-2</v>
      </c>
      <c r="BB59" s="2">
        <f t="shared" si="10"/>
        <v>0.7053180151957128</v>
      </c>
      <c r="BC59" s="2" t="str">
        <f t="shared" si="11"/>
        <v>NA</v>
      </c>
      <c r="BD59" s="2" t="str">
        <f t="shared" si="12"/>
        <v>NA</v>
      </c>
      <c r="BE59" s="2">
        <f t="shared" si="13"/>
        <v>-0.43441204127573441</v>
      </c>
      <c r="BF59" s="2">
        <f t="shared" si="14"/>
        <v>-0.55647421928760399</v>
      </c>
      <c r="BG59" s="2" t="str">
        <f>IFERROR(#REF!/#REF!-1,"NA")</f>
        <v>NA</v>
      </c>
    </row>
    <row r="60" spans="1:59" x14ac:dyDescent="0.25">
      <c r="A60" t="str">
        <f t="shared" si="15"/>
        <v/>
      </c>
      <c r="B60" t="str">
        <f t="shared" si="0"/>
        <v>WA2021 CPAVentilation_Ventilation</v>
      </c>
      <c r="C60" t="s">
        <v>116</v>
      </c>
      <c r="D60" t="s">
        <v>114</v>
      </c>
      <c r="E60" s="3" t="s">
        <v>79</v>
      </c>
      <c r="F60" s="3" t="s">
        <v>15</v>
      </c>
      <c r="G60" s="3" t="s">
        <v>15</v>
      </c>
      <c r="H60" s="7">
        <f>INDEX('Saturation Data'!I:I,MATCH('Intensity Data'!$B60,'Saturation Data'!$C:$C,0))*INDEX('UEC Data'!I:I,MATCH('Intensity Data'!$B60,'UEC Data'!$C:$C,0))</f>
        <v>4.0854784253508862</v>
      </c>
      <c r="I60" s="7">
        <f>INDEX('Saturation Data'!J:J,MATCH('Intensity Data'!$B60,'Saturation Data'!$C:$C,0))*INDEX('UEC Data'!J:J,MATCH('Intensity Data'!$B60,'UEC Data'!$C:$C,0))</f>
        <v>2.9765510212779658</v>
      </c>
      <c r="J60" s="7">
        <f>INDEX('Saturation Data'!K:K,MATCH('Intensity Data'!$B60,'Saturation Data'!$C:$C,0))*INDEX('UEC Data'!K:K,MATCH('Intensity Data'!$B60,'UEC Data'!$C:$C,0))</f>
        <v>2.7263949174209707</v>
      </c>
      <c r="K60" s="7">
        <f>INDEX('Saturation Data'!L:L,MATCH('Intensity Data'!$B60,'Saturation Data'!$C:$C,0))*INDEX('UEC Data'!L:L,MATCH('Intensity Data'!$B60,'UEC Data'!$C:$C,0))</f>
        <v>2.227958616677074</v>
      </c>
      <c r="L60" s="7">
        <f>INDEX('Saturation Data'!M:M,MATCH('Intensity Data'!$B60,'Saturation Data'!$C:$C,0))*INDEX('UEC Data'!M:M,MATCH('Intensity Data'!$B60,'UEC Data'!$C:$C,0))</f>
        <v>5.2892036863396523</v>
      </c>
      <c r="M60" s="7">
        <f>INDEX('Saturation Data'!N:N,MATCH('Intensity Data'!$B60,'Saturation Data'!$C:$C,0))*INDEX('UEC Data'!N:N,MATCH('Intensity Data'!$B60,'UEC Data'!$C:$C,0))</f>
        <v>2.7388037684900333</v>
      </c>
      <c r="N60" s="7">
        <f>INDEX('Saturation Data'!O:O,MATCH('Intensity Data'!$B60,'Saturation Data'!$C:$C,0))*INDEX('UEC Data'!O:O,MATCH('Intensity Data'!$B60,'UEC Data'!$C:$C,0))</f>
        <v>5.3086595647413075</v>
      </c>
      <c r="O60" s="7">
        <f>INDEX('Saturation Data'!P:P,MATCH('Intensity Data'!$B60,'Saturation Data'!$C:$C,0))*INDEX('UEC Data'!P:P,MATCH('Intensity Data'!$B60,'UEC Data'!$C:$C,0))</f>
        <v>4.0134483362695388</v>
      </c>
      <c r="P60" s="7">
        <f>INDEX('Saturation Data'!Q:Q,MATCH('Intensity Data'!$B60,'Saturation Data'!$C:$C,0))*INDEX('UEC Data'!Q:Q,MATCH('Intensity Data'!$B60,'UEC Data'!$C:$C,0))</f>
        <v>1.1129718088016065</v>
      </c>
      <c r="Q60" s="7">
        <f>INDEX('Saturation Data'!R:R,MATCH('Intensity Data'!$B60,'Saturation Data'!$C:$C,0))*INDEX('UEC Data'!R:R,MATCH('Intensity Data'!$B60,'UEC Data'!$C:$C,0))</f>
        <v>1.2160605362887771</v>
      </c>
      <c r="R60" s="7">
        <f>INDEX('Saturation Data'!S:S,MATCH('Intensity Data'!$B60,'Saturation Data'!$C:$C,0))*INDEX('UEC Data'!S:S,MATCH('Intensity Data'!$B60,'UEC Data'!$C:$C,0))</f>
        <v>0.80383694708983</v>
      </c>
      <c r="S60" s="7">
        <f>INDEX('Saturation Data'!T:T,MATCH('Intensity Data'!$B60,'Saturation Data'!$C:$C,0))*INDEX('UEC Data'!T:T,MATCH('Intensity Data'!$B60,'UEC Data'!$C:$C,0))</f>
        <v>1.428178613121637</v>
      </c>
      <c r="T60" s="7">
        <f>INDEX('Saturation Data'!U:U,MATCH('Intensity Data'!$B60,'Saturation Data'!$C:$C,0))*INDEX('UEC Data'!U:U,MATCH('Intensity Data'!$B60,'UEC Data'!$C:$C,0))</f>
        <v>32.68382740280709</v>
      </c>
      <c r="U60" s="7">
        <f>INDEX('Saturation Data'!V:V,MATCH('Intensity Data'!$B60,'Saturation Data'!$C:$C,0))*INDEX('UEC Data'!V:V,MATCH('Intensity Data'!$B60,'UEC Data'!$C:$C,0))</f>
        <v>1.1792300514052527</v>
      </c>
      <c r="V60" t="str">
        <f t="shared" si="16"/>
        <v>HVAC</v>
      </c>
      <c r="AP60" s="5" t="s">
        <v>79</v>
      </c>
      <c r="AQ60" s="5" t="s">
        <v>15</v>
      </c>
      <c r="AR60" s="5" t="s">
        <v>15</v>
      </c>
      <c r="AS60" s="2">
        <f t="shared" si="1"/>
        <v>0.31227137250147252</v>
      </c>
      <c r="AT60" s="2">
        <f t="shared" si="2"/>
        <v>1.3896345339721261</v>
      </c>
      <c r="AU60" s="2">
        <f t="shared" si="3"/>
        <v>-0.12427147379739856</v>
      </c>
      <c r="AV60" s="2">
        <f t="shared" si="4"/>
        <v>0.78864961917785936</v>
      </c>
      <c r="AW60" s="2">
        <f t="shared" si="5"/>
        <v>1.6702874624814545</v>
      </c>
      <c r="AX60" s="2">
        <f t="shared" si="6"/>
        <v>0.25618132064221855</v>
      </c>
      <c r="AY60" s="2">
        <f t="shared" si="7"/>
        <v>0.16337896480657421</v>
      </c>
      <c r="AZ60" s="2">
        <f t="shared" si="8"/>
        <v>1.6318333706042898</v>
      </c>
      <c r="BA60" s="2">
        <f t="shared" si="9"/>
        <v>0.5653470380810075</v>
      </c>
      <c r="BB60" s="2">
        <f t="shared" si="10"/>
        <v>0.28700412759081062</v>
      </c>
      <c r="BC60" s="2">
        <f t="shared" si="11"/>
        <v>2.1006710856970034</v>
      </c>
      <c r="BD60" s="2">
        <f t="shared" si="12"/>
        <v>0.95507692840014546</v>
      </c>
      <c r="BE60" s="2">
        <f t="shared" si="13"/>
        <v>0.24238709822624638</v>
      </c>
      <c r="BF60" s="2">
        <f t="shared" si="14"/>
        <v>0.61286701608576233</v>
      </c>
      <c r="BG60" s="2" t="str">
        <f>IFERROR(#REF!/#REF!-1,"NA")</f>
        <v>NA</v>
      </c>
    </row>
    <row r="61" spans="1:59" x14ac:dyDescent="0.25">
      <c r="A61" t="str">
        <f t="shared" si="15"/>
        <v/>
      </c>
      <c r="B61" t="str">
        <f t="shared" si="0"/>
        <v>WA2021 CPAWater Heating_Water Heater</v>
      </c>
      <c r="C61" t="s">
        <v>116</v>
      </c>
      <c r="D61" t="s">
        <v>114</v>
      </c>
      <c r="E61" s="3" t="s">
        <v>80</v>
      </c>
      <c r="F61" s="3" t="s">
        <v>16</v>
      </c>
      <c r="G61" s="3" t="s">
        <v>17</v>
      </c>
      <c r="H61" s="7">
        <f>INDEX('Saturation Data'!I:I,MATCH('Intensity Data'!$B61,'Saturation Data'!$C:$C,0))*INDEX('UEC Data'!I:I,MATCH('Intensity Data'!$B61,'UEC Data'!$C:$C,0))</f>
        <v>0.46961960214310405</v>
      </c>
      <c r="I61" s="7">
        <f>INDEX('Saturation Data'!J:J,MATCH('Intensity Data'!$B61,'Saturation Data'!$C:$C,0))*INDEX('UEC Data'!J:J,MATCH('Intensity Data'!$B61,'UEC Data'!$C:$C,0))</f>
        <v>0.70179936746014082</v>
      </c>
      <c r="J61" s="7">
        <f>INDEX('Saturation Data'!K:K,MATCH('Intensity Data'!$B61,'Saturation Data'!$C:$C,0))*INDEX('UEC Data'!K:K,MATCH('Intensity Data'!$B61,'UEC Data'!$C:$C,0))</f>
        <v>0.31202765121293802</v>
      </c>
      <c r="K61" s="7">
        <f>INDEX('Saturation Data'!L:L,MATCH('Intensity Data'!$B61,'Saturation Data'!$C:$C,0))*INDEX('UEC Data'!L:L,MATCH('Intensity Data'!$B61,'UEC Data'!$C:$C,0))</f>
        <v>0.28087822712777116</v>
      </c>
      <c r="L61" s="7">
        <f>INDEX('Saturation Data'!M:M,MATCH('Intensity Data'!$B61,'Saturation Data'!$C:$C,0))*INDEX('UEC Data'!M:M,MATCH('Intensity Data'!$B61,'UEC Data'!$C:$C,0))</f>
        <v>1.0664632726176115</v>
      </c>
      <c r="M61" s="7">
        <f>INDEX('Saturation Data'!N:N,MATCH('Intensity Data'!$B61,'Saturation Data'!$C:$C,0))*INDEX('UEC Data'!N:N,MATCH('Intensity Data'!$B61,'UEC Data'!$C:$C,0))</f>
        <v>0.40147404754829125</v>
      </c>
      <c r="N61" s="7">
        <f>INDEX('Saturation Data'!O:O,MATCH('Intensity Data'!$B61,'Saturation Data'!$C:$C,0))*INDEX('UEC Data'!O:O,MATCH('Intensity Data'!$B61,'UEC Data'!$C:$C,0))</f>
        <v>9.2886721922311177E-2</v>
      </c>
      <c r="O61" s="7">
        <f>INDEX('Saturation Data'!P:P,MATCH('Intensity Data'!$B61,'Saturation Data'!$C:$C,0))*INDEX('UEC Data'!P:P,MATCH('Intensity Data'!$B61,'UEC Data'!$C:$C,0))</f>
        <v>0.8260902530151587</v>
      </c>
      <c r="P61" s="7">
        <f>INDEX('Saturation Data'!Q:Q,MATCH('Intensity Data'!$B61,'Saturation Data'!$C:$C,0))*INDEX('UEC Data'!Q:Q,MATCH('Intensity Data'!$B61,'UEC Data'!$C:$C,0))</f>
        <v>0.13480444660579594</v>
      </c>
      <c r="Q61" s="7">
        <f>INDEX('Saturation Data'!R:R,MATCH('Intensity Data'!$B61,'Saturation Data'!$C:$C,0))*INDEX('UEC Data'!R:R,MATCH('Intensity Data'!$B61,'UEC Data'!$C:$C,0))</f>
        <v>0.33662926527287534</v>
      </c>
      <c r="R61" s="7">
        <f>INDEX('Saturation Data'!S:S,MATCH('Intensity Data'!$B61,'Saturation Data'!$C:$C,0))*INDEX('UEC Data'!S:S,MATCH('Intensity Data'!$B61,'UEC Data'!$C:$C,0))</f>
        <v>0.10070484488448846</v>
      </c>
      <c r="S61" s="7">
        <f>INDEX('Saturation Data'!T:T,MATCH('Intensity Data'!$B61,'Saturation Data'!$C:$C,0))*INDEX('UEC Data'!T:T,MATCH('Intensity Data'!$B61,'UEC Data'!$C:$C,0))</f>
        <v>0.19544184827402339</v>
      </c>
      <c r="T61" s="7">
        <f>INDEX('Saturation Data'!U:U,MATCH('Intensity Data'!$B61,'Saturation Data'!$C:$C,0))*INDEX('UEC Data'!U:U,MATCH('Intensity Data'!$B61,'UEC Data'!$C:$C,0))</f>
        <v>0.70179936746014082</v>
      </c>
      <c r="U61" s="7">
        <f>INDEX('Saturation Data'!V:V,MATCH('Intensity Data'!$B61,'Saturation Data'!$C:$C,0))*INDEX('UEC Data'!V:V,MATCH('Intensity Data'!$B61,'UEC Data'!$C:$C,0))</f>
        <v>0.17294861990950225</v>
      </c>
      <c r="V61" t="str">
        <f t="shared" si="16"/>
        <v>Water Heating</v>
      </c>
      <c r="AP61" s="5" t="s">
        <v>80</v>
      </c>
      <c r="AQ61" s="5" t="s">
        <v>16</v>
      </c>
      <c r="AR61" s="5" t="s">
        <v>17</v>
      </c>
      <c r="AS61" s="2">
        <f t="shared" si="1"/>
        <v>0</v>
      </c>
      <c r="AT61" s="2">
        <f t="shared" si="2"/>
        <v>0.25002202851460065</v>
      </c>
      <c r="AU61" s="2">
        <f t="shared" si="3"/>
        <v>-0.54176565696121359</v>
      </c>
      <c r="AV61" s="2">
        <f t="shared" si="4"/>
        <v>-0.51400294012976777</v>
      </c>
      <c r="AW61" s="2">
        <f t="shared" si="5"/>
        <v>-0.76228454076902374</v>
      </c>
      <c r="AX61" s="2">
        <f t="shared" si="6"/>
        <v>-0.71946508172362567</v>
      </c>
      <c r="AY61" s="2">
        <f t="shared" si="7"/>
        <v>-0.83818589696060208</v>
      </c>
      <c r="AZ61" s="2">
        <f t="shared" si="8"/>
        <v>-0.28237122801094205</v>
      </c>
      <c r="BA61" s="2">
        <f t="shared" si="9"/>
        <v>-0.7276697102024613</v>
      </c>
      <c r="BB61" s="2">
        <f t="shared" si="10"/>
        <v>-0.78984523486288349</v>
      </c>
      <c r="BC61" s="2">
        <f t="shared" si="11"/>
        <v>-0.30793430764489282</v>
      </c>
      <c r="BD61" s="2">
        <f t="shared" si="12"/>
        <v>-0.30793430764489282</v>
      </c>
      <c r="BE61" s="2">
        <f t="shared" si="13"/>
        <v>1.299076379322547</v>
      </c>
      <c r="BF61" s="2">
        <f t="shared" si="14"/>
        <v>-0.76535229476405942</v>
      </c>
      <c r="BG61" s="2" t="str">
        <f>IFERROR(#REF!/#REF!-1,"NA")</f>
        <v>NA</v>
      </c>
    </row>
    <row r="62" spans="1:59" x14ac:dyDescent="0.25">
      <c r="A62" t="str">
        <f t="shared" si="15"/>
        <v/>
      </c>
      <c r="B62" t="str">
        <f t="shared" si="0"/>
        <v>WA2021 CPAInterior Lighting_General Service Lighting</v>
      </c>
      <c r="C62" t="s">
        <v>116</v>
      </c>
      <c r="D62" t="s">
        <v>114</v>
      </c>
      <c r="E62" s="3" t="s">
        <v>81</v>
      </c>
      <c r="F62" s="3" t="s">
        <v>18</v>
      </c>
      <c r="G62" s="3" t="s">
        <v>19</v>
      </c>
      <c r="H62" s="7">
        <f>INDEX('Saturation Data'!I:I,MATCH('Intensity Data'!$B62,'Saturation Data'!$C:$C,0))*INDEX('UEC Data'!I:I,MATCH('Intensity Data'!$B62,'UEC Data'!$C:$C,0))</f>
        <v>0.37247216614194351</v>
      </c>
      <c r="I62" s="7">
        <f>INDEX('Saturation Data'!J:J,MATCH('Intensity Data'!$B62,'Saturation Data'!$C:$C,0))*INDEX('UEC Data'!J:J,MATCH('Intensity Data'!$B62,'UEC Data'!$C:$C,0))</f>
        <v>0.30226680634185593</v>
      </c>
      <c r="J62" s="7">
        <f>INDEX('Saturation Data'!K:K,MATCH('Intensity Data'!$B62,'Saturation Data'!$C:$C,0))*INDEX('UEC Data'!K:K,MATCH('Intensity Data'!$B62,'UEC Data'!$C:$C,0))</f>
        <v>0.45701935156030243</v>
      </c>
      <c r="K62" s="7">
        <f>INDEX('Saturation Data'!L:L,MATCH('Intensity Data'!$B62,'Saturation Data'!$C:$C,0))*INDEX('UEC Data'!L:L,MATCH('Intensity Data'!$B62,'UEC Data'!$C:$C,0))</f>
        <v>0.33675110114969653</v>
      </c>
      <c r="L62" s="7">
        <f>INDEX('Saturation Data'!M:M,MATCH('Intensity Data'!$B62,'Saturation Data'!$C:$C,0))*INDEX('UEC Data'!M:M,MATCH('Intensity Data'!$B62,'UEC Data'!$C:$C,0))</f>
        <v>2.5168947580408645</v>
      </c>
      <c r="M62" s="7">
        <f>INDEX('Saturation Data'!N:N,MATCH('Intensity Data'!$B62,'Saturation Data'!$C:$C,0))*INDEX('UEC Data'!N:N,MATCH('Intensity Data'!$B62,'UEC Data'!$C:$C,0))</f>
        <v>0.49829576475338133</v>
      </c>
      <c r="N62" s="7">
        <f>INDEX('Saturation Data'!O:O,MATCH('Intensity Data'!$B62,'Saturation Data'!$C:$C,0))*INDEX('UEC Data'!O:O,MATCH('Intensity Data'!$B62,'UEC Data'!$C:$C,0))</f>
        <v>3.2720289055041554</v>
      </c>
      <c r="O62" s="7">
        <f>INDEX('Saturation Data'!P:P,MATCH('Intensity Data'!$B62,'Saturation Data'!$C:$C,0))*INDEX('UEC Data'!P:P,MATCH('Intensity Data'!$B62,'UEC Data'!$C:$C,0))</f>
        <v>0.2017393253674527</v>
      </c>
      <c r="P62" s="7">
        <f>INDEX('Saturation Data'!Q:Q,MATCH('Intensity Data'!$B62,'Saturation Data'!$C:$C,0))*INDEX('UEC Data'!Q:Q,MATCH('Intensity Data'!$B62,'UEC Data'!$C:$C,0))</f>
        <v>0.14167602622396111</v>
      </c>
      <c r="Q62" s="7">
        <f>INDEX('Saturation Data'!R:R,MATCH('Intensity Data'!$B62,'Saturation Data'!$C:$C,0))*INDEX('UEC Data'!R:R,MATCH('Intensity Data'!$B62,'UEC Data'!$C:$C,0))</f>
        <v>1.8301336242159802</v>
      </c>
      <c r="R62" s="7">
        <f>INDEX('Saturation Data'!S:S,MATCH('Intensity Data'!$B62,'Saturation Data'!$C:$C,0))*INDEX('UEC Data'!S:S,MATCH('Intensity Data'!$B62,'UEC Data'!$C:$C,0))</f>
        <v>0.13322970951632948</v>
      </c>
      <c r="S62" s="7">
        <f>INDEX('Saturation Data'!T:T,MATCH('Intensity Data'!$B62,'Saturation Data'!$C:$C,0))*INDEX('UEC Data'!T:T,MATCH('Intensity Data'!$B62,'UEC Data'!$C:$C,0))</f>
        <v>0.13322970951632948</v>
      </c>
      <c r="T62" s="7">
        <f>INDEX('Saturation Data'!U:U,MATCH('Intensity Data'!$B62,'Saturation Data'!$C:$C,0))*INDEX('UEC Data'!U:U,MATCH('Intensity Data'!$B62,'UEC Data'!$C:$C,0))</f>
        <v>0.39109577444904076</v>
      </c>
      <c r="U62" s="7">
        <f>INDEX('Saturation Data'!V:V,MATCH('Intensity Data'!$B62,'Saturation Data'!$C:$C,0))*INDEX('UEC Data'!V:V,MATCH('Intensity Data'!$B62,'UEC Data'!$C:$C,0))</f>
        <v>0.74256180740325817</v>
      </c>
      <c r="V62" t="str">
        <f t="shared" si="16"/>
        <v>Interior Lighting</v>
      </c>
      <c r="AP62" s="5" t="s">
        <v>81</v>
      </c>
      <c r="AQ62" s="5" t="s">
        <v>18</v>
      </c>
      <c r="AR62" s="5" t="s">
        <v>19</v>
      </c>
      <c r="AS62" s="2">
        <f t="shared" si="1"/>
        <v>0.49861845484782674</v>
      </c>
      <c r="AT62" s="2">
        <f t="shared" si="2"/>
        <v>0.22617651602425193</v>
      </c>
      <c r="AU62" s="2">
        <f t="shared" si="3"/>
        <v>-8.1930678675585566E-2</v>
      </c>
      <c r="AV62" s="2">
        <f t="shared" si="4"/>
        <v>2.4957775003333404E-2</v>
      </c>
      <c r="AW62" s="2">
        <f t="shared" si="5"/>
        <v>0.87797250112889791</v>
      </c>
      <c r="AX62" s="2">
        <f t="shared" si="6"/>
        <v>0.30570018950254552</v>
      </c>
      <c r="AY62" s="2">
        <f t="shared" si="7"/>
        <v>4.960567268424632</v>
      </c>
      <c r="AZ62" s="2">
        <f t="shared" si="8"/>
        <v>1.1346191790253064</v>
      </c>
      <c r="BA62" s="2">
        <f t="shared" si="9"/>
        <v>-0.12890987165962331</v>
      </c>
      <c r="BB62" s="2">
        <f t="shared" si="10"/>
        <v>1.263413061312062</v>
      </c>
      <c r="BC62" s="2">
        <f t="shared" si="11"/>
        <v>0.83924386480858626</v>
      </c>
      <c r="BD62" s="2">
        <f t="shared" si="12"/>
        <v>0.83924386480858626</v>
      </c>
      <c r="BE62" s="2">
        <f t="shared" si="13"/>
        <v>-0.17561444828433348</v>
      </c>
      <c r="BF62" s="2">
        <f t="shared" si="14"/>
        <v>0.97265217039890017</v>
      </c>
      <c r="BG62" s="2" t="str">
        <f>IFERROR(#REF!/#REF!-1,"NA")</f>
        <v>NA</v>
      </c>
    </row>
    <row r="63" spans="1:59" x14ac:dyDescent="0.25">
      <c r="A63" t="str">
        <f t="shared" si="15"/>
        <v/>
      </c>
      <c r="B63" t="str">
        <f t="shared" si="0"/>
        <v>WA2021 CPAInterior Lighting_Exempted Lighting</v>
      </c>
      <c r="C63" t="s">
        <v>116</v>
      </c>
      <c r="D63" t="s">
        <v>114</v>
      </c>
      <c r="E63" s="3" t="s">
        <v>82</v>
      </c>
      <c r="F63" s="3" t="s">
        <v>18</v>
      </c>
      <c r="G63" s="3" t="s">
        <v>20</v>
      </c>
      <c r="H63" s="7">
        <f>INDEX('Saturation Data'!I:I,MATCH('Intensity Data'!$B63,'Saturation Data'!$C:$C,0))*INDEX('UEC Data'!I:I,MATCH('Intensity Data'!$B63,'UEC Data'!$C:$C,0))</f>
        <v>7.599164207762138E-2</v>
      </c>
      <c r="I63" s="7">
        <f>INDEX('Saturation Data'!J:J,MATCH('Intensity Data'!$B63,'Saturation Data'!$C:$C,0))*INDEX('UEC Data'!J:J,MATCH('Intensity Data'!$B63,'UEC Data'!$C:$C,0))</f>
        <v>6.1668368934506071E-2</v>
      </c>
      <c r="J63" s="7">
        <f>INDEX('Saturation Data'!K:K,MATCH('Intensity Data'!$B63,'Saturation Data'!$C:$C,0))*INDEX('UEC Data'!K:K,MATCH('Intensity Data'!$B63,'UEC Data'!$C:$C,0))</f>
        <v>0.10149234049889749</v>
      </c>
      <c r="K63" s="7">
        <f>INDEX('Saturation Data'!L:L,MATCH('Intensity Data'!$B63,'Saturation Data'!$C:$C,0))*INDEX('UEC Data'!L:L,MATCH('Intensity Data'!$B63,'UEC Data'!$C:$C,0))</f>
        <v>7.4783829841292879E-2</v>
      </c>
      <c r="L63" s="7">
        <f>INDEX('Saturation Data'!M:M,MATCH('Intensity Data'!$B63,'Saturation Data'!$C:$C,0))*INDEX('UEC Data'!M:M,MATCH('Intensity Data'!$B63,'UEC Data'!$C:$C,0))</f>
        <v>0.65483581190732221</v>
      </c>
      <c r="M63" s="7">
        <f>INDEX('Saturation Data'!N:N,MATCH('Intensity Data'!$B63,'Saturation Data'!$C:$C,0))*INDEX('UEC Data'!N:N,MATCH('Intensity Data'!$B63,'UEC Data'!$C:$C,0))</f>
        <v>0.13401537177848055</v>
      </c>
      <c r="N63" s="7">
        <f>INDEX('Saturation Data'!O:O,MATCH('Intensity Data'!$B63,'Saturation Data'!$C:$C,0))*INDEX('UEC Data'!O:O,MATCH('Intensity Data'!$B63,'UEC Data'!$C:$C,0))</f>
        <v>0.79169490853047908</v>
      </c>
      <c r="O63" s="7">
        <f>INDEX('Saturation Data'!P:P,MATCH('Intensity Data'!$B63,'Saturation Data'!$C:$C,0))*INDEX('UEC Data'!P:P,MATCH('Intensity Data'!$B63,'UEC Data'!$C:$C,0))</f>
        <v>3.236840435656127E-2</v>
      </c>
      <c r="P63" s="7">
        <f>INDEX('Saturation Data'!Q:Q,MATCH('Intensity Data'!$B63,'Saturation Data'!$C:$C,0))*INDEX('UEC Data'!Q:Q,MATCH('Intensity Data'!$B63,'UEC Data'!$C:$C,0))</f>
        <v>2.2731447604948711E-2</v>
      </c>
      <c r="Q63" s="7">
        <f>INDEX('Saturation Data'!R:R,MATCH('Intensity Data'!$B63,'Saturation Data'!$C:$C,0))*INDEX('UEC Data'!R:R,MATCH('Intensity Data'!$B63,'UEC Data'!$C:$C,0))</f>
        <v>0.37268611944368696</v>
      </c>
      <c r="R63" s="7">
        <f>INDEX('Saturation Data'!S:S,MATCH('Intensity Data'!$B63,'Saturation Data'!$C:$C,0))*INDEX('UEC Data'!S:S,MATCH('Intensity Data'!$B63,'UEC Data'!$C:$C,0))</f>
        <v>3.2106280918106578E-2</v>
      </c>
      <c r="S63" s="7">
        <f>INDEX('Saturation Data'!T:T,MATCH('Intensity Data'!$B63,'Saturation Data'!$C:$C,0))*INDEX('UEC Data'!T:T,MATCH('Intensity Data'!$B63,'UEC Data'!$C:$C,0))</f>
        <v>3.2106280918106578E-2</v>
      </c>
      <c r="T63" s="7">
        <f>INDEX('Saturation Data'!U:U,MATCH('Intensity Data'!$B63,'Saturation Data'!$C:$C,0))*INDEX('UEC Data'!U:U,MATCH('Intensity Data'!$B63,'UEC Data'!$C:$C,0))</f>
        <v>7.9791224181502446E-2</v>
      </c>
      <c r="U63" s="7">
        <f>INDEX('Saturation Data'!V:V,MATCH('Intensity Data'!$B63,'Saturation Data'!$C:$C,0))*INDEX('UEC Data'!V:V,MATCH('Intensity Data'!$B63,'UEC Data'!$C:$C,0))</f>
        <v>0.14164339261541331</v>
      </c>
      <c r="V63" t="str">
        <f t="shared" si="16"/>
        <v>Interior Lighting</v>
      </c>
      <c r="AP63" s="5" t="s">
        <v>82</v>
      </c>
      <c r="AQ63" s="5" t="s">
        <v>18</v>
      </c>
      <c r="AR63" s="5" t="s">
        <v>20</v>
      </c>
      <c r="AS63" s="2">
        <f t="shared" si="1"/>
        <v>-0.26216710399209786</v>
      </c>
      <c r="AT63" s="2">
        <f t="shared" si="2"/>
        <v>-0.53536616999567954</v>
      </c>
      <c r="AU63" s="2">
        <f t="shared" si="3"/>
        <v>-0.78571081220998107</v>
      </c>
      <c r="AV63" s="2">
        <f t="shared" si="4"/>
        <v>-0.76076167232374292</v>
      </c>
      <c r="AW63" s="2">
        <f t="shared" si="5"/>
        <v>-0.30283436419938392</v>
      </c>
      <c r="AX63" s="2">
        <f t="shared" si="6"/>
        <v>-0.54597974132079119</v>
      </c>
      <c r="AY63" s="2">
        <f t="shared" si="7"/>
        <v>2.4685571756590741</v>
      </c>
      <c r="AZ63" s="2">
        <f t="shared" si="8"/>
        <v>-0.19947558746129102</v>
      </c>
      <c r="BA63" s="2">
        <f t="shared" si="9"/>
        <v>-0.87491545137122284</v>
      </c>
      <c r="BB63" s="2">
        <f t="shared" si="10"/>
        <v>-0.12961542828416761</v>
      </c>
      <c r="BC63" s="2">
        <f t="shared" si="11"/>
        <v>-0.10357773739228104</v>
      </c>
      <c r="BD63" s="2">
        <f t="shared" si="12"/>
        <v>-0.10357773739228104</v>
      </c>
      <c r="BE63" s="2">
        <f t="shared" si="13"/>
        <v>-0.70056707102303262</v>
      </c>
      <c r="BF63" s="2">
        <f t="shared" si="14"/>
        <v>-0.38062921622954793</v>
      </c>
      <c r="BG63" s="2" t="str">
        <f>IFERROR(#REF!/#REF!-1,"NA")</f>
        <v>NA</v>
      </c>
    </row>
    <row r="64" spans="1:59" x14ac:dyDescent="0.25">
      <c r="A64" t="str">
        <f t="shared" si="15"/>
        <v/>
      </c>
      <c r="B64" t="str">
        <f t="shared" si="0"/>
        <v>WA2021 CPAInterior Lighting_High-Bay Lighting</v>
      </c>
      <c r="C64" t="s">
        <v>116</v>
      </c>
      <c r="D64" t="s">
        <v>114</v>
      </c>
      <c r="E64" s="3" t="s">
        <v>83</v>
      </c>
      <c r="F64" s="3" t="s">
        <v>18</v>
      </c>
      <c r="G64" s="3" t="s">
        <v>21</v>
      </c>
      <c r="H64" s="7">
        <f>INDEX('Saturation Data'!I:I,MATCH('Intensity Data'!$B64,'Saturation Data'!$C:$C,0))*INDEX('UEC Data'!I:I,MATCH('Intensity Data'!$B64,'UEC Data'!$C:$C,0))</f>
        <v>0.54122451054829301</v>
      </c>
      <c r="I64" s="7">
        <f>INDEX('Saturation Data'!J:J,MATCH('Intensity Data'!$B64,'Saturation Data'!$C:$C,0))*INDEX('UEC Data'!J:J,MATCH('Intensity Data'!$B64,'UEC Data'!$C:$C,0))</f>
        <v>0.36676976143739054</v>
      </c>
      <c r="J64" s="7">
        <f>INDEX('Saturation Data'!K:K,MATCH('Intensity Data'!$B64,'Saturation Data'!$C:$C,0))*INDEX('UEC Data'!K:K,MATCH('Intensity Data'!$B64,'UEC Data'!$C:$C,0))</f>
        <v>0.77810683474026676</v>
      </c>
      <c r="K64" s="7">
        <f>INDEX('Saturation Data'!L:L,MATCH('Intensity Data'!$B64,'Saturation Data'!$C:$C,0))*INDEX('UEC Data'!L:L,MATCH('Intensity Data'!$B64,'UEC Data'!$C:$C,0))</f>
        <v>0.57334187822967031</v>
      </c>
      <c r="L64" s="7">
        <f>INDEX('Saturation Data'!M:M,MATCH('Intensity Data'!$B64,'Saturation Data'!$C:$C,0))*INDEX('UEC Data'!M:M,MATCH('Intensity Data'!$B64,'UEC Data'!$C:$C,0))</f>
        <v>0.66927634272295133</v>
      </c>
      <c r="M64" s="7">
        <f>INDEX('Saturation Data'!N:N,MATCH('Intensity Data'!$B64,'Saturation Data'!$C:$C,0))*INDEX('UEC Data'!N:N,MATCH('Intensity Data'!$B64,'UEC Data'!$C:$C,0))</f>
        <v>1.5630835857126379</v>
      </c>
      <c r="N64" s="7">
        <f>INDEX('Saturation Data'!O:O,MATCH('Intensity Data'!$B64,'Saturation Data'!$C:$C,0))*INDEX('UEC Data'!O:O,MATCH('Intensity Data'!$B64,'UEC Data'!$C:$C,0))</f>
        <v>0.41032101420434236</v>
      </c>
      <c r="O64" s="7">
        <f>INDEX('Saturation Data'!P:P,MATCH('Intensity Data'!$B64,'Saturation Data'!$C:$C,0))*INDEX('UEC Data'!P:P,MATCH('Intensity Data'!$B64,'UEC Data'!$C:$C,0))</f>
        <v>0.65674824570515133</v>
      </c>
      <c r="P64" s="7">
        <f>INDEX('Saturation Data'!Q:Q,MATCH('Intensity Data'!$B64,'Saturation Data'!$C:$C,0))*INDEX('UEC Data'!Q:Q,MATCH('Intensity Data'!$B64,'UEC Data'!$C:$C,0))</f>
        <v>0.57056169729087169</v>
      </c>
      <c r="Q64" s="7">
        <f>INDEX('Saturation Data'!R:R,MATCH('Intensity Data'!$B64,'Saturation Data'!$C:$C,0))*INDEX('UEC Data'!R:R,MATCH('Intensity Data'!$B64,'UEC Data'!$C:$C,0))</f>
        <v>0.19356164608479751</v>
      </c>
      <c r="R64" s="7">
        <f>INDEX('Saturation Data'!S:S,MATCH('Intensity Data'!$B64,'Saturation Data'!$C:$C,0))*INDEX('UEC Data'!S:S,MATCH('Intensity Data'!$B64,'UEC Data'!$C:$C,0))</f>
        <v>0.50702745239681724</v>
      </c>
      <c r="S64" s="7">
        <f>INDEX('Saturation Data'!T:T,MATCH('Intensity Data'!$B64,'Saturation Data'!$C:$C,0))*INDEX('UEC Data'!T:T,MATCH('Intensity Data'!$B64,'UEC Data'!$C:$C,0))</f>
        <v>0.50702745239681724</v>
      </c>
      <c r="T64" s="7">
        <f>INDEX('Saturation Data'!U:U,MATCH('Intensity Data'!$B64,'Saturation Data'!$C:$C,0))*INDEX('UEC Data'!U:U,MATCH('Intensity Data'!$B64,'UEC Data'!$C:$C,0))</f>
        <v>0.52727465502750082</v>
      </c>
      <c r="U64" s="7">
        <f>INDEX('Saturation Data'!V:V,MATCH('Intensity Data'!$B64,'Saturation Data'!$C:$C,0))*INDEX('UEC Data'!V:V,MATCH('Intensity Data'!$B64,'UEC Data'!$C:$C,0))</f>
        <v>0.88671988435732074</v>
      </c>
      <c r="V64" t="str">
        <f t="shared" si="16"/>
        <v>Interior Lighting</v>
      </c>
      <c r="AP64" s="5" t="s">
        <v>83</v>
      </c>
      <c r="AQ64" s="5" t="s">
        <v>18</v>
      </c>
      <c r="AR64" s="5" t="s">
        <v>21</v>
      </c>
      <c r="AS64" s="2">
        <f t="shared" si="1"/>
        <v>-0.46400529187809081</v>
      </c>
      <c r="AT64" s="2">
        <f t="shared" si="2"/>
        <v>-0.75706298991452781</v>
      </c>
      <c r="AU64" s="2">
        <f t="shared" si="3"/>
        <v>-0.60914831555601856</v>
      </c>
      <c r="AV64" s="2">
        <f t="shared" si="4"/>
        <v>-0.56364245755855336</v>
      </c>
      <c r="AW64" s="2">
        <f t="shared" si="5"/>
        <v>-0.77071365493789357</v>
      </c>
      <c r="AX64" s="2">
        <f t="shared" si="6"/>
        <v>-0.22629254145402977</v>
      </c>
      <c r="AY64" s="2">
        <f t="shared" si="7"/>
        <v>-0.84179947121413445</v>
      </c>
      <c r="AZ64" s="2">
        <f t="shared" si="8"/>
        <v>-0.53856657497569094</v>
      </c>
      <c r="BA64" s="2">
        <f t="shared" si="9"/>
        <v>-0.29572505986518949</v>
      </c>
      <c r="BB64" s="2">
        <f t="shared" si="10"/>
        <v>-0.84952028036415406</v>
      </c>
      <c r="BC64" s="2">
        <f t="shared" si="11"/>
        <v>-0.70061206065465176</v>
      </c>
      <c r="BD64" s="2">
        <f t="shared" si="12"/>
        <v>-0.70061206065465176</v>
      </c>
      <c r="BE64" s="2">
        <f t="shared" si="13"/>
        <v>-0.80744946940897422</v>
      </c>
      <c r="BF64" s="2">
        <f t="shared" si="14"/>
        <v>-0.43153336290896904</v>
      </c>
      <c r="BG64" s="2" t="str">
        <f>IFERROR(#REF!/#REF!-1,"NA")</f>
        <v>NA</v>
      </c>
    </row>
    <row r="65" spans="1:59" x14ac:dyDescent="0.25">
      <c r="A65" t="str">
        <f t="shared" si="15"/>
        <v/>
      </c>
      <c r="B65" t="str">
        <f t="shared" si="0"/>
        <v>WA2021 CPAInterior Lighting_Linear Lighting</v>
      </c>
      <c r="C65" t="s">
        <v>116</v>
      </c>
      <c r="D65" t="s">
        <v>114</v>
      </c>
      <c r="E65" s="3" t="s">
        <v>84</v>
      </c>
      <c r="F65" s="3" t="s">
        <v>18</v>
      </c>
      <c r="G65" s="3" t="s">
        <v>22</v>
      </c>
      <c r="H65" s="7">
        <f>INDEX('Saturation Data'!I:I,MATCH('Intensity Data'!$B65,'Saturation Data'!$C:$C,0))*INDEX('UEC Data'!I:I,MATCH('Intensity Data'!$B65,'UEC Data'!$C:$C,0))</f>
        <v>2.6061557666062276</v>
      </c>
      <c r="I65" s="7">
        <f>INDEX('Saturation Data'!J:J,MATCH('Intensity Data'!$B65,'Saturation Data'!$C:$C,0))*INDEX('UEC Data'!J:J,MATCH('Intensity Data'!$B65,'UEC Data'!$C:$C,0))</f>
        <v>2.0174220073015641</v>
      </c>
      <c r="J65" s="7">
        <f>INDEX('Saturation Data'!K:K,MATCH('Intensity Data'!$B65,'Saturation Data'!$C:$C,0))*INDEX('UEC Data'!K:K,MATCH('Intensity Data'!$B65,'UEC Data'!$C:$C,0))</f>
        <v>3.5426935165027902</v>
      </c>
      <c r="K65" s="7">
        <f>INDEX('Saturation Data'!L:L,MATCH('Intensity Data'!$B65,'Saturation Data'!$C:$C,0))*INDEX('UEC Data'!L:L,MATCH('Intensity Data'!$B65,'UEC Data'!$C:$C,0))</f>
        <v>2.6104057490020565</v>
      </c>
      <c r="L65" s="7">
        <f>INDEX('Saturation Data'!M:M,MATCH('Intensity Data'!$B65,'Saturation Data'!$C:$C,0))*INDEX('UEC Data'!M:M,MATCH('Intensity Data'!$B65,'UEC Data'!$C:$C,0))</f>
        <v>2.5348303078353256</v>
      </c>
      <c r="M65" s="7">
        <f>INDEX('Saturation Data'!N:N,MATCH('Intensity Data'!$B65,'Saturation Data'!$C:$C,0))*INDEX('UEC Data'!N:N,MATCH('Intensity Data'!$B65,'UEC Data'!$C:$C,0))</f>
        <v>6.2745862974371702</v>
      </c>
      <c r="N65" s="7">
        <f>INDEX('Saturation Data'!O:O,MATCH('Intensity Data'!$B65,'Saturation Data'!$C:$C,0))*INDEX('UEC Data'!O:O,MATCH('Intensity Data'!$B65,'UEC Data'!$C:$C,0))</f>
        <v>2.5313662448366392</v>
      </c>
      <c r="O65" s="7">
        <f>INDEX('Saturation Data'!P:P,MATCH('Intensity Data'!$B65,'Saturation Data'!$C:$C,0))*INDEX('UEC Data'!P:P,MATCH('Intensity Data'!$B65,'UEC Data'!$C:$C,0))</f>
        <v>3.0084525204418755</v>
      </c>
      <c r="P65" s="7">
        <f>INDEX('Saturation Data'!Q:Q,MATCH('Intensity Data'!$B65,'Saturation Data'!$C:$C,0))*INDEX('UEC Data'!Q:Q,MATCH('Intensity Data'!$B65,'UEC Data'!$C:$C,0))</f>
        <v>2.2240142065182469</v>
      </c>
      <c r="Q65" s="7">
        <f>INDEX('Saturation Data'!R:R,MATCH('Intensity Data'!$B65,'Saturation Data'!$C:$C,0))*INDEX('UEC Data'!R:R,MATCH('Intensity Data'!$B65,'UEC Data'!$C:$C,0))</f>
        <v>0.55985059906640577</v>
      </c>
      <c r="R65" s="7">
        <f>INDEX('Saturation Data'!S:S,MATCH('Intensity Data'!$B65,'Saturation Data'!$C:$C,0))*INDEX('UEC Data'!S:S,MATCH('Intensity Data'!$B65,'UEC Data'!$C:$C,0))</f>
        <v>1.4753436771527393</v>
      </c>
      <c r="S65" s="7">
        <f>INDEX('Saturation Data'!T:T,MATCH('Intensity Data'!$B65,'Saturation Data'!$C:$C,0))*INDEX('UEC Data'!T:T,MATCH('Intensity Data'!$B65,'UEC Data'!$C:$C,0))</f>
        <v>1.4753436771527393</v>
      </c>
      <c r="T65" s="7">
        <f>INDEX('Saturation Data'!U:U,MATCH('Intensity Data'!$B65,'Saturation Data'!$C:$C,0))*INDEX('UEC Data'!U:U,MATCH('Intensity Data'!$B65,'UEC Data'!$C:$C,0))</f>
        <v>2.6812593684839907</v>
      </c>
      <c r="U65" s="7">
        <f>INDEX('Saturation Data'!V:V,MATCH('Intensity Data'!$B65,'Saturation Data'!$C:$C,0))*INDEX('UEC Data'!V:V,MATCH('Intensity Data'!$B65,'UEC Data'!$C:$C,0))</f>
        <v>2.7190993624129263</v>
      </c>
      <c r="V65" t="str">
        <f t="shared" si="16"/>
        <v>Interior Lighting</v>
      </c>
      <c r="AP65" s="5" t="s">
        <v>84</v>
      </c>
      <c r="AQ65" s="5" t="s">
        <v>18</v>
      </c>
      <c r="AR65" s="5" t="s">
        <v>22</v>
      </c>
      <c r="AS65" s="2">
        <f t="shared" si="1"/>
        <v>0.51112070924832786</v>
      </c>
      <c r="AT65" s="2">
        <f t="shared" si="2"/>
        <v>0.30868874383201361</v>
      </c>
      <c r="AU65" s="2">
        <f t="shared" si="3"/>
        <v>0.17959317965245725</v>
      </c>
      <c r="AV65" s="2">
        <f t="shared" si="4"/>
        <v>0.31693018461996858</v>
      </c>
      <c r="AW65" s="2">
        <f t="shared" si="5"/>
        <v>0.35737936834529815</v>
      </c>
      <c r="AX65" s="2">
        <f t="shared" si="6"/>
        <v>0.25225049108261954</v>
      </c>
      <c r="AY65" s="2">
        <f t="shared" si="7"/>
        <v>-0.37302616698903035</v>
      </c>
      <c r="AZ65" s="2">
        <f t="shared" si="8"/>
        <v>0.37532078341193098</v>
      </c>
      <c r="BA65" s="2">
        <f t="shared" si="9"/>
        <v>0.47022600750774735</v>
      </c>
      <c r="BB65" s="2">
        <f t="shared" si="10"/>
        <v>0.22816135175780738</v>
      </c>
      <c r="BC65" s="2">
        <f t="shared" si="11"/>
        <v>4.2406373112355773</v>
      </c>
      <c r="BD65" s="2">
        <f t="shared" si="12"/>
        <v>4.2406373112355773</v>
      </c>
      <c r="BE65" s="2">
        <f t="shared" si="13"/>
        <v>-0.31375770713143514</v>
      </c>
      <c r="BF65" s="2">
        <f t="shared" si="14"/>
        <v>0.85709283169919548</v>
      </c>
      <c r="BG65" s="2" t="str">
        <f>IFERROR(#REF!/#REF!-1,"NA")</f>
        <v>NA</v>
      </c>
    </row>
    <row r="66" spans="1:59" x14ac:dyDescent="0.25">
      <c r="A66" t="str">
        <f t="shared" si="15"/>
        <v/>
      </c>
      <c r="B66" t="str">
        <f t="shared" ref="B66:B129" si="17">C66&amp;D66&amp;E66</f>
        <v>WA2021 CPAExterior Lighting_General Service Lighting</v>
      </c>
      <c r="C66" t="s">
        <v>116</v>
      </c>
      <c r="D66" t="s">
        <v>114</v>
      </c>
      <c r="E66" s="3" t="s">
        <v>85</v>
      </c>
      <c r="F66" s="3" t="s">
        <v>23</v>
      </c>
      <c r="G66" s="3" t="s">
        <v>19</v>
      </c>
      <c r="H66" s="7">
        <f>INDEX('Saturation Data'!I:I,MATCH('Intensity Data'!$B66,'Saturation Data'!$C:$C,0))*INDEX('UEC Data'!I:I,MATCH('Intensity Data'!$B66,'UEC Data'!$C:$C,0))</f>
        <v>0.15845128507119696</v>
      </c>
      <c r="I66" s="7">
        <f>INDEX('Saturation Data'!J:J,MATCH('Intensity Data'!$B66,'Saturation Data'!$C:$C,0))*INDEX('UEC Data'!J:J,MATCH('Intensity Data'!$B66,'UEC Data'!$C:$C,0))</f>
        <v>0.24098893533529325</v>
      </c>
      <c r="J66" s="7">
        <f>INDEX('Saturation Data'!K:K,MATCH('Intensity Data'!$B66,'Saturation Data'!$C:$C,0))*INDEX('UEC Data'!K:K,MATCH('Intensity Data'!$B66,'UEC Data'!$C:$C,0))</f>
        <v>0.96573153178218563</v>
      </c>
      <c r="K66" s="7">
        <f>INDEX('Saturation Data'!L:L,MATCH('Intensity Data'!$B66,'Saturation Data'!$C:$C,0))*INDEX('UEC Data'!L:L,MATCH('Intensity Data'!$B66,'UEC Data'!$C:$C,0))</f>
        <v>0.96573153178218563</v>
      </c>
      <c r="L66" s="7">
        <f>INDEX('Saturation Data'!M:M,MATCH('Intensity Data'!$B66,'Saturation Data'!$C:$C,0))*INDEX('UEC Data'!M:M,MATCH('Intensity Data'!$B66,'UEC Data'!$C:$C,0))</f>
        <v>0.85076804829022401</v>
      </c>
      <c r="M66" s="7">
        <f>INDEX('Saturation Data'!N:N,MATCH('Intensity Data'!$B66,'Saturation Data'!$C:$C,0))*INDEX('UEC Data'!N:N,MATCH('Intensity Data'!$B66,'UEC Data'!$C:$C,0))</f>
        <v>1.1534633797025637</v>
      </c>
      <c r="N66" s="7">
        <f>INDEX('Saturation Data'!O:O,MATCH('Intensity Data'!$B66,'Saturation Data'!$C:$C,0))*INDEX('UEC Data'!O:O,MATCH('Intensity Data'!$B66,'UEC Data'!$C:$C,0))</f>
        <v>0.17049470442162609</v>
      </c>
      <c r="O66" s="7">
        <f>INDEX('Saturation Data'!P:P,MATCH('Intensity Data'!$B66,'Saturation Data'!$C:$C,0))*INDEX('UEC Data'!P:P,MATCH('Intensity Data'!$B66,'UEC Data'!$C:$C,0))</f>
        <v>0.44320753256217144</v>
      </c>
      <c r="P66" s="7">
        <f>INDEX('Saturation Data'!Q:Q,MATCH('Intensity Data'!$B66,'Saturation Data'!$C:$C,0))*INDEX('UEC Data'!Q:Q,MATCH('Intensity Data'!$B66,'UEC Data'!$C:$C,0))</f>
        <v>0.35091872470330682</v>
      </c>
      <c r="Q66" s="7">
        <f>INDEX('Saturation Data'!R:R,MATCH('Intensity Data'!$B66,'Saturation Data'!$C:$C,0))*INDEX('UEC Data'!R:R,MATCH('Intensity Data'!$B66,'UEC Data'!$C:$C,0))</f>
        <v>0.19476573346278961</v>
      </c>
      <c r="R66" s="7">
        <f>INDEX('Saturation Data'!S:S,MATCH('Intensity Data'!$B66,'Saturation Data'!$C:$C,0))*INDEX('UEC Data'!S:S,MATCH('Intensity Data'!$B66,'UEC Data'!$C:$C,0))</f>
        <v>0.25161628558106808</v>
      </c>
      <c r="S66" s="7">
        <f>INDEX('Saturation Data'!T:T,MATCH('Intensity Data'!$B66,'Saturation Data'!$C:$C,0))*INDEX('UEC Data'!T:T,MATCH('Intensity Data'!$B66,'UEC Data'!$C:$C,0))</f>
        <v>0.25161628558106808</v>
      </c>
      <c r="T66" s="7">
        <f>INDEX('Saturation Data'!U:U,MATCH('Intensity Data'!$B66,'Saturation Data'!$C:$C,0))*INDEX('UEC Data'!U:U,MATCH('Intensity Data'!$B66,'UEC Data'!$C:$C,0))</f>
        <v>0.20106832393394614</v>
      </c>
      <c r="U66" s="7">
        <f>INDEX('Saturation Data'!V:V,MATCH('Intensity Data'!$B66,'Saturation Data'!$C:$C,0))*INDEX('UEC Data'!V:V,MATCH('Intensity Data'!$B66,'UEC Data'!$C:$C,0))</f>
        <v>0.46093070162825411</v>
      </c>
      <c r="V66" t="str">
        <f t="shared" ref="V66:V129" si="18">IF(OR(F66="Cooling",F66="heating",F66="ventilation"),"HVAC",F66)</f>
        <v>Exterior Lighting</v>
      </c>
      <c r="AP66" s="5" t="s">
        <v>85</v>
      </c>
      <c r="AQ66" s="5" t="s">
        <v>23</v>
      </c>
      <c r="AR66" s="5" t="s">
        <v>19</v>
      </c>
      <c r="AS66" s="2">
        <f t="shared" ref="AS66:AS129" si="19">IFERROR(H66/H291-1,"NA")</f>
        <v>0.65894883853562125</v>
      </c>
      <c r="AT66" s="2">
        <f t="shared" ref="AT66:AT129" si="20">IFERROR(I66/I291-1,"NA")</f>
        <v>0.48364702612068955</v>
      </c>
      <c r="AU66" s="2">
        <f t="shared" ref="AU66:AU129" si="21">IFERROR(J66/J291-1,"NA")</f>
        <v>3.0586824534484052</v>
      </c>
      <c r="AV66" s="2">
        <f t="shared" ref="AV66:AV129" si="22">IFERROR(K66/K291-1,"NA")</f>
        <v>3.0586824534484052</v>
      </c>
      <c r="AW66" s="2">
        <f t="shared" ref="AW66:AW129" si="23">IFERROR(L66/L291-1,"NA")</f>
        <v>2.080460231701843</v>
      </c>
      <c r="AX66" s="2">
        <f t="shared" ref="AX66:AX129" si="24">IFERROR(M66/M291-1,"NA")</f>
        <v>2.1865283109896434</v>
      </c>
      <c r="AY66" s="2">
        <f t="shared" ref="AY66:AY129" si="25">IFERROR(N66/N291-1,"NA")</f>
        <v>2.8642192063262857</v>
      </c>
      <c r="AZ66" s="2">
        <f t="shared" ref="AZ66:AZ129" si="26">IFERROR(O66/O291-1,"NA")</f>
        <v>21.144424349553159</v>
      </c>
      <c r="BA66" s="2">
        <f t="shared" ref="BA66:BA129" si="27">IFERROR(P66/P291-1,"NA")</f>
        <v>86.928343234911111</v>
      </c>
      <c r="BB66" s="2">
        <f t="shared" ref="BB66:BB129" si="28">IFERROR(Q66/Q291-1,"NA")</f>
        <v>4.1143719848987912</v>
      </c>
      <c r="BC66" s="2">
        <f t="shared" ref="BC66:BC129" si="29">IFERROR(R66/R291-1,"NA")</f>
        <v>11.625859798092794</v>
      </c>
      <c r="BD66" s="2">
        <f t="shared" ref="BD66:BD129" si="30">IFERROR(S66/S291-1,"NA")</f>
        <v>11.625859798092794</v>
      </c>
      <c r="BE66" s="2">
        <f t="shared" ref="BE66:BE129" si="31">IFERROR(T66/T291-1,"NA")</f>
        <v>0.83700822433702471</v>
      </c>
      <c r="BF66" s="2">
        <f t="shared" ref="BF66:BF129" si="32">IFERROR(U66/U291-1,"NA")</f>
        <v>3.9628383656695183</v>
      </c>
      <c r="BG66" s="2" t="str">
        <f>IFERROR(#REF!/#REF!-1,"NA")</f>
        <v>NA</v>
      </c>
    </row>
    <row r="67" spans="1:59" x14ac:dyDescent="0.25">
      <c r="A67" t="str">
        <f t="shared" ref="A67:A130" si="33">IF(C67=C66,"",1)</f>
        <v/>
      </c>
      <c r="B67" t="str">
        <f t="shared" si="17"/>
        <v>WA2021 CPAExterior Lighting_Area Lighting</v>
      </c>
      <c r="C67" t="s">
        <v>116</v>
      </c>
      <c r="D67" t="s">
        <v>114</v>
      </c>
      <c r="E67" s="3" t="s">
        <v>86</v>
      </c>
      <c r="F67" s="3" t="s">
        <v>23</v>
      </c>
      <c r="G67" s="3" t="s">
        <v>24</v>
      </c>
      <c r="H67" s="7">
        <f>INDEX('Saturation Data'!I:I,MATCH('Intensity Data'!$B67,'Saturation Data'!$C:$C,0))*INDEX('UEC Data'!I:I,MATCH('Intensity Data'!$B67,'UEC Data'!$C:$C,0))</f>
        <v>0.50360862378183135</v>
      </c>
      <c r="I67" s="7">
        <f>INDEX('Saturation Data'!J:J,MATCH('Intensity Data'!$B67,'Saturation Data'!$C:$C,0))*INDEX('UEC Data'!J:J,MATCH('Intensity Data'!$B67,'UEC Data'!$C:$C,0))</f>
        <v>0.43890646877450928</v>
      </c>
      <c r="J67" s="7">
        <f>INDEX('Saturation Data'!K:K,MATCH('Intensity Data'!$B67,'Saturation Data'!$C:$C,0))*INDEX('UEC Data'!K:K,MATCH('Intensity Data'!$B67,'UEC Data'!$C:$C,0))</f>
        <v>0.53394602937395019</v>
      </c>
      <c r="K67" s="7">
        <f>INDEX('Saturation Data'!L:L,MATCH('Intensity Data'!$B67,'Saturation Data'!$C:$C,0))*INDEX('UEC Data'!L:L,MATCH('Intensity Data'!$B67,'UEC Data'!$C:$C,0))</f>
        <v>0.53394602937395019</v>
      </c>
      <c r="L67" s="7">
        <f>INDEX('Saturation Data'!M:M,MATCH('Intensity Data'!$B67,'Saturation Data'!$C:$C,0))*INDEX('UEC Data'!M:M,MATCH('Intensity Data'!$B67,'UEC Data'!$C:$C,0))</f>
        <v>1.1324273942151009</v>
      </c>
      <c r="M67" s="7">
        <f>INDEX('Saturation Data'!N:N,MATCH('Intensity Data'!$B67,'Saturation Data'!$C:$C,0))*INDEX('UEC Data'!N:N,MATCH('Intensity Data'!$B67,'UEC Data'!$C:$C,0))</f>
        <v>0.58554295848857152</v>
      </c>
      <c r="N67" s="7">
        <f>INDEX('Saturation Data'!O:O,MATCH('Intensity Data'!$B67,'Saturation Data'!$C:$C,0))*INDEX('UEC Data'!O:O,MATCH('Intensity Data'!$B67,'UEC Data'!$C:$C,0))</f>
        <v>0.39204533709477424</v>
      </c>
      <c r="O67" s="7">
        <f>INDEX('Saturation Data'!P:P,MATCH('Intensity Data'!$B67,'Saturation Data'!$C:$C,0))*INDEX('UEC Data'!P:P,MATCH('Intensity Data'!$B67,'UEC Data'!$C:$C,0))</f>
        <v>0.33301365331465937</v>
      </c>
      <c r="P67" s="7">
        <f>INDEX('Saturation Data'!Q:Q,MATCH('Intensity Data'!$B67,'Saturation Data'!$C:$C,0))*INDEX('UEC Data'!Q:Q,MATCH('Intensity Data'!$B67,'UEC Data'!$C:$C,0))</f>
        <v>0.53843885822374349</v>
      </c>
      <c r="Q67" s="7">
        <f>INDEX('Saturation Data'!R:R,MATCH('Intensity Data'!$B67,'Saturation Data'!$C:$C,0))*INDEX('UEC Data'!R:R,MATCH('Intensity Data'!$B67,'UEC Data'!$C:$C,0))</f>
        <v>0.89497125555572588</v>
      </c>
      <c r="R67" s="7">
        <f>INDEX('Saturation Data'!S:S,MATCH('Intensity Data'!$B67,'Saturation Data'!$C:$C,0))*INDEX('UEC Data'!S:S,MATCH('Intensity Data'!$B67,'UEC Data'!$C:$C,0))</f>
        <v>0.14730653188253165</v>
      </c>
      <c r="S67" s="7">
        <f>INDEX('Saturation Data'!T:T,MATCH('Intensity Data'!$B67,'Saturation Data'!$C:$C,0))*INDEX('UEC Data'!T:T,MATCH('Intensity Data'!$B67,'UEC Data'!$C:$C,0))</f>
        <v>0.14730653188253165</v>
      </c>
      <c r="T67" s="7">
        <f>INDEX('Saturation Data'!U:U,MATCH('Intensity Data'!$B67,'Saturation Data'!$C:$C,0))*INDEX('UEC Data'!U:U,MATCH('Intensity Data'!$B67,'UEC Data'!$C:$C,0))</f>
        <v>0.4927682400849841</v>
      </c>
      <c r="U67" s="7">
        <f>INDEX('Saturation Data'!V:V,MATCH('Intensity Data'!$B67,'Saturation Data'!$C:$C,0))*INDEX('UEC Data'!V:V,MATCH('Intensity Data'!$B67,'UEC Data'!$C:$C,0))</f>
        <v>0.37898394417907205</v>
      </c>
      <c r="V67" t="str">
        <f t="shared" si="18"/>
        <v>Exterior Lighting</v>
      </c>
      <c r="AP67" s="5" t="s">
        <v>86</v>
      </c>
      <c r="AQ67" s="5" t="s">
        <v>23</v>
      </c>
      <c r="AR67" s="5" t="s">
        <v>24</v>
      </c>
      <c r="AS67" s="2">
        <f t="shared" si="19"/>
        <v>-0.60583965415547836</v>
      </c>
      <c r="AT67" s="2">
        <f t="shared" si="20"/>
        <v>-0.72174099722296947</v>
      </c>
      <c r="AU67" s="2">
        <f t="shared" si="21"/>
        <v>-0.36771943543514285</v>
      </c>
      <c r="AV67" s="2">
        <f t="shared" si="22"/>
        <v>-0.36771943543514285</v>
      </c>
      <c r="AW67" s="2">
        <f t="shared" si="23"/>
        <v>-0.47107980823705375</v>
      </c>
      <c r="AX67" s="2">
        <f t="shared" si="24"/>
        <v>-0.6716689639661042</v>
      </c>
      <c r="AY67" s="2">
        <f t="shared" si="25"/>
        <v>-0.40983746751283812</v>
      </c>
      <c r="AZ67" s="2">
        <f t="shared" si="26"/>
        <v>0.15892534303788119</v>
      </c>
      <c r="BA67" s="2">
        <f t="shared" si="27"/>
        <v>3.4853143927595154</v>
      </c>
      <c r="BB67" s="2">
        <f t="shared" si="28"/>
        <v>-0.48272390944213772</v>
      </c>
      <c r="BC67" s="2">
        <f t="shared" si="29"/>
        <v>-0.60985977524701718</v>
      </c>
      <c r="BD67" s="2">
        <f t="shared" si="30"/>
        <v>-0.60985977524701718</v>
      </c>
      <c r="BE67" s="2">
        <f t="shared" si="31"/>
        <v>-0.5587738474156192</v>
      </c>
      <c r="BF67" s="2">
        <f t="shared" si="32"/>
        <v>-0.40623022097822714</v>
      </c>
      <c r="BG67" s="2" t="str">
        <f>IFERROR(#REF!/#REF!-1,"NA")</f>
        <v>NA</v>
      </c>
    </row>
    <row r="68" spans="1:59" x14ac:dyDescent="0.25">
      <c r="A68" t="str">
        <f t="shared" si="33"/>
        <v/>
      </c>
      <c r="B68" t="str">
        <f t="shared" si="17"/>
        <v>WA2021 CPAExterior Lighting_Linear Lighting</v>
      </c>
      <c r="C68" t="s">
        <v>116</v>
      </c>
      <c r="D68" t="s">
        <v>114</v>
      </c>
      <c r="E68" s="3" t="s">
        <v>87</v>
      </c>
      <c r="F68" s="3" t="s">
        <v>23</v>
      </c>
      <c r="G68" s="3" t="s">
        <v>22</v>
      </c>
      <c r="H68" s="7">
        <f>INDEX('Saturation Data'!I:I,MATCH('Intensity Data'!$B68,'Saturation Data'!$C:$C,0))*INDEX('UEC Data'!I:I,MATCH('Intensity Data'!$B68,'UEC Data'!$C:$C,0))</f>
        <v>0.30223741087577055</v>
      </c>
      <c r="I68" s="7">
        <f>INDEX('Saturation Data'!J:J,MATCH('Intensity Data'!$B68,'Saturation Data'!$C:$C,0))*INDEX('UEC Data'!J:J,MATCH('Intensity Data'!$B68,'UEC Data'!$C:$C,0))</f>
        <v>0.19141734862894888</v>
      </c>
      <c r="J68" s="7">
        <f>INDEX('Saturation Data'!K:K,MATCH('Intensity Data'!$B68,'Saturation Data'!$C:$C,0))*INDEX('UEC Data'!K:K,MATCH('Intensity Data'!$B68,'UEC Data'!$C:$C,0))</f>
        <v>0.30353105699728117</v>
      </c>
      <c r="K68" s="7">
        <f>INDEX('Saturation Data'!L:L,MATCH('Intensity Data'!$B68,'Saturation Data'!$C:$C,0))*INDEX('UEC Data'!L:L,MATCH('Intensity Data'!$B68,'UEC Data'!$C:$C,0))</f>
        <v>0.30353105699728117</v>
      </c>
      <c r="L68" s="7">
        <f>INDEX('Saturation Data'!M:M,MATCH('Intensity Data'!$B68,'Saturation Data'!$C:$C,0))*INDEX('UEC Data'!M:M,MATCH('Intensity Data'!$B68,'UEC Data'!$C:$C,0))</f>
        <v>0.47808422410000095</v>
      </c>
      <c r="M68" s="7">
        <f>INDEX('Saturation Data'!N:N,MATCH('Intensity Data'!$B68,'Saturation Data'!$C:$C,0))*INDEX('UEC Data'!N:N,MATCH('Intensity Data'!$B68,'UEC Data'!$C:$C,0))</f>
        <v>0.55948822101661666</v>
      </c>
      <c r="N68" s="7">
        <f>INDEX('Saturation Data'!O:O,MATCH('Intensity Data'!$B68,'Saturation Data'!$C:$C,0))*INDEX('UEC Data'!O:O,MATCH('Intensity Data'!$B68,'UEC Data'!$C:$C,0))</f>
        <v>0.2251422439477089</v>
      </c>
      <c r="O68" s="7">
        <f>INDEX('Saturation Data'!P:P,MATCH('Intensity Data'!$B68,'Saturation Data'!$C:$C,0))*INDEX('UEC Data'!P:P,MATCH('Intensity Data'!$B68,'UEC Data'!$C:$C,0))</f>
        <v>0.70925703229985493</v>
      </c>
      <c r="P68" s="7">
        <f>INDEX('Saturation Data'!Q:Q,MATCH('Intensity Data'!$B68,'Saturation Data'!$C:$C,0))*INDEX('UEC Data'!Q:Q,MATCH('Intensity Data'!$B68,'UEC Data'!$C:$C,0))</f>
        <v>0.67447436985218978</v>
      </c>
      <c r="Q68" s="7">
        <f>INDEX('Saturation Data'!R:R,MATCH('Intensity Data'!$B68,'Saturation Data'!$C:$C,0))*INDEX('UEC Data'!R:R,MATCH('Intensity Data'!$B68,'UEC Data'!$C:$C,0))</f>
        <v>4.2515850039441347E-2</v>
      </c>
      <c r="R68" s="7">
        <f>INDEX('Saturation Data'!S:S,MATCH('Intensity Data'!$B68,'Saturation Data'!$C:$C,0))*INDEX('UEC Data'!S:S,MATCH('Intensity Data'!$B68,'UEC Data'!$C:$C,0))</f>
        <v>0.39646062983292035</v>
      </c>
      <c r="S68" s="7">
        <f>INDEX('Saturation Data'!T:T,MATCH('Intensity Data'!$B68,'Saturation Data'!$C:$C,0))*INDEX('UEC Data'!T:T,MATCH('Intensity Data'!$B68,'UEC Data'!$C:$C,0))</f>
        <v>0.39646062983292035</v>
      </c>
      <c r="T68" s="7">
        <f>INDEX('Saturation Data'!U:U,MATCH('Intensity Data'!$B68,'Saturation Data'!$C:$C,0))*INDEX('UEC Data'!U:U,MATCH('Intensity Data'!$B68,'UEC Data'!$C:$C,0))</f>
        <v>0.26259561080946686</v>
      </c>
      <c r="U68" s="7">
        <f>INDEX('Saturation Data'!V:V,MATCH('Intensity Data'!$B68,'Saturation Data'!$C:$C,0))*INDEX('UEC Data'!V:V,MATCH('Intensity Data'!$B68,'UEC Data'!$C:$C,0))</f>
        <v>0.29497570126359923</v>
      </c>
      <c r="V68" t="str">
        <f t="shared" si="18"/>
        <v>Exterior Lighting</v>
      </c>
      <c r="AP68" s="5" t="s">
        <v>87</v>
      </c>
      <c r="AQ68" s="5" t="s">
        <v>23</v>
      </c>
      <c r="AR68" s="5" t="s">
        <v>22</v>
      </c>
      <c r="AS68" s="2">
        <f t="shared" si="19"/>
        <v>0.67927768617499917</v>
      </c>
      <c r="AT68" s="2">
        <f t="shared" si="20"/>
        <v>1.6323699585381388</v>
      </c>
      <c r="AU68" s="2">
        <f t="shared" si="21"/>
        <v>2.8000584007900238</v>
      </c>
      <c r="AV68" s="2">
        <f t="shared" si="22"/>
        <v>2.8000584007900238</v>
      </c>
      <c r="AW68" s="2">
        <f t="shared" si="23"/>
        <v>0.18455626045063744</v>
      </c>
      <c r="AX68" s="2">
        <f t="shared" si="24"/>
        <v>0.46631837279218002</v>
      </c>
      <c r="AY68" s="2">
        <f t="shared" si="25"/>
        <v>1.7489927318631131</v>
      </c>
      <c r="AZ68" s="2">
        <f t="shared" si="26"/>
        <v>-5.3423753937669072E-2</v>
      </c>
      <c r="BA68" s="2">
        <f t="shared" si="27"/>
        <v>2.6457815447161526E-2</v>
      </c>
      <c r="BB68" s="2">
        <f t="shared" si="28"/>
        <v>0.66193934512348163</v>
      </c>
      <c r="BC68" s="2">
        <f t="shared" si="29"/>
        <v>4.1253312279111567</v>
      </c>
      <c r="BD68" s="2">
        <f t="shared" si="30"/>
        <v>4.1253312279111567</v>
      </c>
      <c r="BE68" s="2">
        <f t="shared" si="31"/>
        <v>9.0524119329735031E-2</v>
      </c>
      <c r="BF68" s="2">
        <f t="shared" si="32"/>
        <v>3.9984449575542014</v>
      </c>
      <c r="BG68" s="2" t="str">
        <f>IFERROR(#REF!/#REF!-1,"NA")</f>
        <v>NA</v>
      </c>
    </row>
    <row r="69" spans="1:59" x14ac:dyDescent="0.25">
      <c r="A69" t="str">
        <f t="shared" si="33"/>
        <v/>
      </c>
      <c r="B69" t="str">
        <f t="shared" si="17"/>
        <v>WA2021 CPARefrigeration _Walk-in Refrigerator/Freezer</v>
      </c>
      <c r="C69" t="s">
        <v>116</v>
      </c>
      <c r="D69" t="s">
        <v>114</v>
      </c>
      <c r="E69" s="3" t="s">
        <v>88</v>
      </c>
      <c r="F69" s="3" t="s">
        <v>25</v>
      </c>
      <c r="G69" s="3" t="s">
        <v>26</v>
      </c>
      <c r="H69" s="7">
        <f>INDEX('Saturation Data'!I:I,MATCH('Intensity Data'!$B69,'Saturation Data'!$C:$C,0))*INDEX('UEC Data'!I:I,MATCH('Intensity Data'!$B69,'UEC Data'!$C:$C,0))</f>
        <v>5.1665306122448983E-4</v>
      </c>
      <c r="I69" s="7">
        <f>INDEX('Saturation Data'!J:J,MATCH('Intensity Data'!$B69,'Saturation Data'!$C:$C,0))*INDEX('UEC Data'!J:J,MATCH('Intensity Data'!$B69,'UEC Data'!$C:$C,0))</f>
        <v>0</v>
      </c>
      <c r="J69" s="7">
        <f>INDEX('Saturation Data'!K:K,MATCH('Intensity Data'!$B69,'Saturation Data'!$C:$C,0))*INDEX('UEC Data'!K:K,MATCH('Intensity Data'!$B69,'UEC Data'!$C:$C,0))</f>
        <v>7.6715151515151518E-4</v>
      </c>
      <c r="K69" s="7">
        <f>INDEX('Saturation Data'!L:L,MATCH('Intensity Data'!$B69,'Saturation Data'!$C:$C,0))*INDEX('UEC Data'!L:L,MATCH('Intensity Data'!$B69,'UEC Data'!$C:$C,0))</f>
        <v>0</v>
      </c>
      <c r="L69" s="7">
        <f>INDEX('Saturation Data'!M:M,MATCH('Intensity Data'!$B69,'Saturation Data'!$C:$C,0))*INDEX('UEC Data'!M:M,MATCH('Intensity Data'!$B69,'UEC Data'!$C:$C,0))</f>
        <v>2.943889142857143</v>
      </c>
      <c r="M69" s="7">
        <f>INDEX('Saturation Data'!N:N,MATCH('Intensity Data'!$B69,'Saturation Data'!$C:$C,0))*INDEX('UEC Data'!N:N,MATCH('Intensity Data'!$B69,'UEC Data'!$C:$C,0))</f>
        <v>0.18411636363636366</v>
      </c>
      <c r="N69" s="7">
        <f>INDEX('Saturation Data'!O:O,MATCH('Intensity Data'!$B69,'Saturation Data'!$C:$C,0))*INDEX('UEC Data'!O:O,MATCH('Intensity Data'!$B69,'UEC Data'!$C:$C,0))</f>
        <v>6.0394482500000006E-2</v>
      </c>
      <c r="O69" s="7">
        <f>INDEX('Saturation Data'!P:P,MATCH('Intensity Data'!$B69,'Saturation Data'!$C:$C,0))*INDEX('UEC Data'!P:P,MATCH('Intensity Data'!$B69,'UEC Data'!$C:$C,0))</f>
        <v>2.8088133122585176E-2</v>
      </c>
      <c r="P69" s="7">
        <f>INDEX('Saturation Data'!Q:Q,MATCH('Intensity Data'!$B69,'Saturation Data'!$C:$C,0))*INDEX('UEC Data'!Q:Q,MATCH('Intensity Data'!$B69,'UEC Data'!$C:$C,0))</f>
        <v>3.1758597435897436E-2</v>
      </c>
      <c r="Q69" s="7">
        <f>INDEX('Saturation Data'!R:R,MATCH('Intensity Data'!$B69,'Saturation Data'!$C:$C,0))*INDEX('UEC Data'!R:R,MATCH('Intensity Data'!$B69,'UEC Data'!$C:$C,0))</f>
        <v>3.8748979591836739E-3</v>
      </c>
      <c r="R69" s="7">
        <f>INDEX('Saturation Data'!S:S,MATCH('Intensity Data'!$B69,'Saturation Data'!$C:$C,0))*INDEX('UEC Data'!S:S,MATCH('Intensity Data'!$B69,'UEC Data'!$C:$C,0))</f>
        <v>6.9549450549450621E-3</v>
      </c>
      <c r="S69" s="7">
        <f>INDEX('Saturation Data'!T:T,MATCH('Intensity Data'!$B69,'Saturation Data'!$C:$C,0))*INDEX('UEC Data'!T:T,MATCH('Intensity Data'!$B69,'UEC Data'!$C:$C,0))</f>
        <v>13.101836947500001</v>
      </c>
      <c r="T69" s="7">
        <f>INDEX('Saturation Data'!U:U,MATCH('Intensity Data'!$B69,'Saturation Data'!$C:$C,0))*INDEX('UEC Data'!U:U,MATCH('Intensity Data'!$B69,'UEC Data'!$C:$C,0))</f>
        <v>0</v>
      </c>
      <c r="U69" s="7">
        <f>INDEX('Saturation Data'!V:V,MATCH('Intensity Data'!$B69,'Saturation Data'!$C:$C,0))*INDEX('UEC Data'!V:V,MATCH('Intensity Data'!$B69,'UEC Data'!$C:$C,0))</f>
        <v>0.1309448275862069</v>
      </c>
      <c r="V69" t="str">
        <f t="shared" si="18"/>
        <v xml:space="preserve">Refrigeration </v>
      </c>
      <c r="AP69" s="5" t="s">
        <v>88</v>
      </c>
      <c r="AQ69" s="5" t="s">
        <v>25</v>
      </c>
      <c r="AR69" s="5" t="s">
        <v>26</v>
      </c>
      <c r="AS69" s="2">
        <f t="shared" si="19"/>
        <v>-0.81812191629703279</v>
      </c>
      <c r="AT69" s="2" t="str">
        <f t="shared" si="20"/>
        <v>NA</v>
      </c>
      <c r="AU69" s="2">
        <f t="shared" si="21"/>
        <v>-0.88842001982905838</v>
      </c>
      <c r="AV69" s="2" t="str">
        <f t="shared" si="22"/>
        <v>NA</v>
      </c>
      <c r="AW69" s="2">
        <f t="shared" si="23"/>
        <v>-0.39629517316391627</v>
      </c>
      <c r="AX69" s="2">
        <f t="shared" si="24"/>
        <v>-0.78595537158167339</v>
      </c>
      <c r="AY69" s="2">
        <f t="shared" si="25"/>
        <v>-0.33382283165293991</v>
      </c>
      <c r="AZ69" s="2">
        <f t="shared" si="26"/>
        <v>1.2447517577502532</v>
      </c>
      <c r="BA69" s="2">
        <f t="shared" si="27"/>
        <v>-1.1243188378856628E-3</v>
      </c>
      <c r="BB69" s="2">
        <f t="shared" si="28"/>
        <v>-0.67191357471465674</v>
      </c>
      <c r="BC69" s="2">
        <f t="shared" si="29"/>
        <v>0.28098502612495446</v>
      </c>
      <c r="BD69" s="2">
        <f t="shared" si="30"/>
        <v>-8.0123529764661194E-2</v>
      </c>
      <c r="BE69" s="2">
        <f t="shared" si="31"/>
        <v>-1</v>
      </c>
      <c r="BF69" s="2">
        <f t="shared" si="32"/>
        <v>1.2007581047049283</v>
      </c>
      <c r="BG69" s="2" t="str">
        <f>IFERROR(#REF!/#REF!-1,"NA")</f>
        <v>NA</v>
      </c>
    </row>
    <row r="70" spans="1:59" x14ac:dyDescent="0.25">
      <c r="A70" t="str">
        <f t="shared" si="33"/>
        <v/>
      </c>
      <c r="B70" t="str">
        <f t="shared" si="17"/>
        <v>WA2021 CPARefrigeration _Reach-in Refrigerator/Freezer</v>
      </c>
      <c r="C70" t="s">
        <v>116</v>
      </c>
      <c r="D70" t="s">
        <v>114</v>
      </c>
      <c r="E70" s="3" t="s">
        <v>89</v>
      </c>
      <c r="F70" s="3" t="s">
        <v>25</v>
      </c>
      <c r="G70" s="3" t="s">
        <v>27</v>
      </c>
      <c r="H70" s="7">
        <f>INDEX('Saturation Data'!I:I,MATCH('Intensity Data'!$B70,'Saturation Data'!$C:$C,0))*INDEX('UEC Data'!I:I,MATCH('Intensity Data'!$B70,'UEC Data'!$C:$C,0))</f>
        <v>7.5999999999999998E-2</v>
      </c>
      <c r="I70" s="7">
        <f>INDEX('Saturation Data'!J:J,MATCH('Intensity Data'!$B70,'Saturation Data'!$C:$C,0))*INDEX('UEC Data'!J:J,MATCH('Intensity Data'!$B70,'UEC Data'!$C:$C,0))</f>
        <v>0.41666666666666663</v>
      </c>
      <c r="J70" s="7">
        <f>INDEX('Saturation Data'!K:K,MATCH('Intensity Data'!$B70,'Saturation Data'!$C:$C,0))*INDEX('UEC Data'!K:K,MATCH('Intensity Data'!$B70,'UEC Data'!$C:$C,0))</f>
        <v>3.2242424242424246E-2</v>
      </c>
      <c r="K70" s="7">
        <f>INDEX('Saturation Data'!L:L,MATCH('Intensity Data'!$B70,'Saturation Data'!$C:$C,0))*INDEX('UEC Data'!L:L,MATCH('Intensity Data'!$B70,'UEC Data'!$C:$C,0))</f>
        <v>8.142857142857142E-2</v>
      </c>
      <c r="L70" s="7">
        <f>INDEX('Saturation Data'!M:M,MATCH('Intensity Data'!$B70,'Saturation Data'!$C:$C,0))*INDEX('UEC Data'!M:M,MATCH('Intensity Data'!$B70,'UEC Data'!$C:$C,0))</f>
        <v>0.40280000000000005</v>
      </c>
      <c r="M70" s="7">
        <f>INDEX('Saturation Data'!N:N,MATCH('Intensity Data'!$B70,'Saturation Data'!$C:$C,0))*INDEX('UEC Data'!N:N,MATCH('Intensity Data'!$B70,'UEC Data'!$C:$C,0))</f>
        <v>2.8692064365286747</v>
      </c>
      <c r="N70" s="7">
        <f>INDEX('Saturation Data'!O:O,MATCH('Intensity Data'!$B70,'Saturation Data'!$C:$C,0))*INDEX('UEC Data'!O:O,MATCH('Intensity Data'!$B70,'UEC Data'!$C:$C,0))</f>
        <v>5.4941666666666659E-2</v>
      </c>
      <c r="O70" s="7">
        <f>INDEX('Saturation Data'!P:P,MATCH('Intensity Data'!$B70,'Saturation Data'!$C:$C,0))*INDEX('UEC Data'!P:P,MATCH('Intensity Data'!$B70,'UEC Data'!$C:$C,0))</f>
        <v>2.9290832455216017E-2</v>
      </c>
      <c r="P70" s="7">
        <f>INDEX('Saturation Data'!Q:Q,MATCH('Intensity Data'!$B70,'Saturation Data'!$C:$C,0))*INDEX('UEC Data'!Q:Q,MATCH('Intensity Data'!$B70,'UEC Data'!$C:$C,0))</f>
        <v>3.3118461538461541E-2</v>
      </c>
      <c r="Q70" s="7">
        <f>INDEX('Saturation Data'!R:R,MATCH('Intensity Data'!$B70,'Saturation Data'!$C:$C,0))*INDEX('UEC Data'!R:R,MATCH('Intensity Data'!$B70,'UEC Data'!$C:$C,0))</f>
        <v>0.33889795918367349</v>
      </c>
      <c r="R70" s="7">
        <f>INDEX('Saturation Data'!S:S,MATCH('Intensity Data'!$B70,'Saturation Data'!$C:$C,0))*INDEX('UEC Data'!S:S,MATCH('Intensity Data'!$B70,'UEC Data'!$C:$C,0))</f>
        <v>7.6E-3</v>
      </c>
      <c r="S70" s="7">
        <f>INDEX('Saturation Data'!T:T,MATCH('Intensity Data'!$B70,'Saturation Data'!$C:$C,0))*INDEX('UEC Data'!T:T,MATCH('Intensity Data'!$B70,'UEC Data'!$C:$C,0))</f>
        <v>9.5000000000000001E-2</v>
      </c>
      <c r="T70" s="7">
        <f>INDEX('Saturation Data'!U:U,MATCH('Intensity Data'!$B70,'Saturation Data'!$C:$C,0))*INDEX('UEC Data'!U:U,MATCH('Intensity Data'!$B70,'UEC Data'!$C:$C,0))</f>
        <v>0.23888888888888887</v>
      </c>
      <c r="U70" s="7">
        <f>INDEX('Saturation Data'!V:V,MATCH('Intensity Data'!$B70,'Saturation Data'!$C:$C,0))*INDEX('UEC Data'!V:V,MATCH('Intensity Data'!$B70,'UEC Data'!$C:$C,0))</f>
        <v>0.12841379310344828</v>
      </c>
      <c r="V70" t="str">
        <f t="shared" si="18"/>
        <v xml:space="preserve">Refrigeration </v>
      </c>
      <c r="AP70" s="5" t="s">
        <v>89</v>
      </c>
      <c r="AQ70" s="5" t="s">
        <v>25</v>
      </c>
      <c r="AR70" s="5" t="s">
        <v>27</v>
      </c>
      <c r="AS70" s="2">
        <f t="shared" si="19"/>
        <v>16.029567696476796</v>
      </c>
      <c r="AT70" s="2">
        <f t="shared" si="20"/>
        <v>30.933769144811446</v>
      </c>
      <c r="AU70" s="2">
        <f t="shared" si="21"/>
        <v>1.9849804365117141</v>
      </c>
      <c r="AV70" s="2">
        <f t="shared" si="22"/>
        <v>31.822213778095318</v>
      </c>
      <c r="AW70" s="2">
        <f t="shared" si="23"/>
        <v>0.94537374615521097</v>
      </c>
      <c r="AX70" s="2">
        <f t="shared" si="24"/>
        <v>9.0206891767951074</v>
      </c>
      <c r="AY70" s="2">
        <f t="shared" si="25"/>
        <v>0.78215286624025526</v>
      </c>
      <c r="AZ70" s="2">
        <f t="shared" si="26"/>
        <v>2.0025727157526347</v>
      </c>
      <c r="BA70" s="2">
        <f t="shared" si="27"/>
        <v>0.33609289148839472</v>
      </c>
      <c r="BB70" s="2">
        <f t="shared" si="28"/>
        <v>19.186977867905799</v>
      </c>
      <c r="BC70" s="2">
        <f t="shared" si="29"/>
        <v>2.4268828839989633</v>
      </c>
      <c r="BD70" s="2">
        <f t="shared" si="30"/>
        <v>5.812977860396348</v>
      </c>
      <c r="BE70" s="2">
        <f t="shared" si="31"/>
        <v>71.313052562854196</v>
      </c>
      <c r="BF70" s="2">
        <f t="shared" si="32"/>
        <v>7.2424354522778902</v>
      </c>
      <c r="BG70" s="2" t="str">
        <f>IFERROR(#REF!/#REF!-1,"NA")</f>
        <v>NA</v>
      </c>
    </row>
    <row r="71" spans="1:59" x14ac:dyDescent="0.25">
      <c r="A71" t="str">
        <f t="shared" si="33"/>
        <v/>
      </c>
      <c r="B71" t="str">
        <f t="shared" si="17"/>
        <v>WA2021 CPARefrigeration _Glass Door Display</v>
      </c>
      <c r="C71" t="s">
        <v>116</v>
      </c>
      <c r="D71" t="s">
        <v>114</v>
      </c>
      <c r="E71" s="3" t="s">
        <v>90</v>
      </c>
      <c r="F71" s="3" t="s">
        <v>25</v>
      </c>
      <c r="G71" s="3" t="s">
        <v>28</v>
      </c>
      <c r="H71" s="7">
        <f>INDEX('Saturation Data'!I:I,MATCH('Intensity Data'!$B71,'Saturation Data'!$C:$C,0))*INDEX('UEC Data'!I:I,MATCH('Intensity Data'!$B71,'UEC Data'!$C:$C,0))</f>
        <v>0.12320816326530612</v>
      </c>
      <c r="I71" s="7">
        <f>INDEX('Saturation Data'!J:J,MATCH('Intensity Data'!$B71,'Saturation Data'!$C:$C,0))*INDEX('UEC Data'!J:J,MATCH('Intensity Data'!$B71,'UEC Data'!$C:$C,0))</f>
        <v>0</v>
      </c>
      <c r="J71" s="7">
        <f>INDEX('Saturation Data'!K:K,MATCH('Intensity Data'!$B71,'Saturation Data'!$C:$C,0))*INDEX('UEC Data'!K:K,MATCH('Intensity Data'!$B71,'UEC Data'!$C:$C,0))</f>
        <v>0.48277272727272724</v>
      </c>
      <c r="K71" s="7">
        <f>INDEX('Saturation Data'!L:L,MATCH('Intensity Data'!$B71,'Saturation Data'!$C:$C,0))*INDEX('UEC Data'!L:L,MATCH('Intensity Data'!$B71,'UEC Data'!$C:$C,0))</f>
        <v>8.3571428571428574E-2</v>
      </c>
      <c r="L71" s="7">
        <f>INDEX('Saturation Data'!M:M,MATCH('Intensity Data'!$B71,'Saturation Data'!$C:$C,0))*INDEX('UEC Data'!M:M,MATCH('Intensity Data'!$B71,'UEC Data'!$C:$C,0))</f>
        <v>0.11588571428571429</v>
      </c>
      <c r="M71" s="7">
        <f>INDEX('Saturation Data'!N:N,MATCH('Intensity Data'!$B71,'Saturation Data'!$C:$C,0))*INDEX('UEC Data'!N:N,MATCH('Intensity Data'!$B71,'UEC Data'!$C:$C,0))</f>
        <v>10.09390909090909</v>
      </c>
      <c r="N71" s="7">
        <f>INDEX('Saturation Data'!O:O,MATCH('Intensity Data'!$B71,'Saturation Data'!$C:$C,0))*INDEX('UEC Data'!O:O,MATCH('Intensity Data'!$B71,'UEC Data'!$C:$C,0))</f>
        <v>9.6002881422430811E-2</v>
      </c>
      <c r="O71" s="7">
        <f>INDEX('Saturation Data'!P:P,MATCH('Intensity Data'!$B71,'Saturation Data'!$C:$C,0))*INDEX('UEC Data'!P:P,MATCH('Intensity Data'!$B71,'UEC Data'!$C:$C,0))</f>
        <v>5.9850000000000007E-2</v>
      </c>
      <c r="P71" s="7">
        <f>INDEX('Saturation Data'!Q:Q,MATCH('Intensity Data'!$B71,'Saturation Data'!$C:$C,0))*INDEX('UEC Data'!Q:Q,MATCH('Intensity Data'!$B71,'UEC Data'!$C:$C,0))</f>
        <v>6.7670999999999995E-2</v>
      </c>
      <c r="Q71" s="7">
        <f>INDEX('Saturation Data'!R:R,MATCH('Intensity Data'!$B71,'Saturation Data'!$C:$C,0))*INDEX('UEC Data'!R:R,MATCH('Intensity Data'!$B71,'UEC Data'!$C:$C,0))</f>
        <v>4.6879591836734687E-2</v>
      </c>
      <c r="R71" s="7">
        <f>INDEX('Saturation Data'!S:S,MATCH('Intensity Data'!$B71,'Saturation Data'!$C:$C,0))*INDEX('UEC Data'!S:S,MATCH('Intensity Data'!$B71,'UEC Data'!$C:$C,0))</f>
        <v>3.9390000000000001E-2</v>
      </c>
      <c r="S71" s="7">
        <f>INDEX('Saturation Data'!T:T,MATCH('Intensity Data'!$B71,'Saturation Data'!$C:$C,0))*INDEX('UEC Data'!T:T,MATCH('Intensity Data'!$B71,'UEC Data'!$C:$C,0))</f>
        <v>1.9695000000000001E-2</v>
      </c>
      <c r="T71" s="7">
        <f>INDEX('Saturation Data'!U:U,MATCH('Intensity Data'!$B71,'Saturation Data'!$C:$C,0))*INDEX('UEC Data'!U:U,MATCH('Intensity Data'!$B71,'UEC Data'!$C:$C,0))</f>
        <v>0</v>
      </c>
      <c r="U71" s="7">
        <f>INDEX('Saturation Data'!V:V,MATCH('Intensity Data'!$B71,'Saturation Data'!$C:$C,0))*INDEX('UEC Data'!V:V,MATCH('Intensity Data'!$B71,'UEC Data'!$C:$C,0))</f>
        <v>2.6896551724137931E-2</v>
      </c>
      <c r="V71" t="str">
        <f t="shared" si="18"/>
        <v xml:space="preserve">Refrigeration </v>
      </c>
      <c r="AP71" s="5" t="s">
        <v>90</v>
      </c>
      <c r="AQ71" s="5" t="s">
        <v>25</v>
      </c>
      <c r="AR71" s="5" t="s">
        <v>28</v>
      </c>
      <c r="AS71" s="2">
        <f t="shared" si="19"/>
        <v>3.8655907704219414</v>
      </c>
      <c r="AT71" s="2" t="str">
        <f t="shared" si="20"/>
        <v>NA</v>
      </c>
      <c r="AU71" s="2">
        <f t="shared" si="21"/>
        <v>6.4624510912792852</v>
      </c>
      <c r="AV71" s="2">
        <f t="shared" si="22"/>
        <v>31.822213778095318</v>
      </c>
      <c r="AW71" s="2">
        <f t="shared" si="23"/>
        <v>0.46820660087185728</v>
      </c>
      <c r="AX71" s="2">
        <f t="shared" si="24"/>
        <v>2.0062067530385317</v>
      </c>
      <c r="AY71" s="2">
        <f t="shared" si="25"/>
        <v>0.67821637858988204</v>
      </c>
      <c r="AZ71" s="2">
        <f t="shared" si="26"/>
        <v>5.0051454315052704</v>
      </c>
      <c r="BA71" s="2">
        <f t="shared" si="27"/>
        <v>1.6721857829767894</v>
      </c>
      <c r="BB71" s="2">
        <f t="shared" si="28"/>
        <v>-0.12230531009105239</v>
      </c>
      <c r="BC71" s="2">
        <f t="shared" si="29"/>
        <v>2.4268828839989633</v>
      </c>
      <c r="BD71" s="2">
        <f t="shared" si="30"/>
        <v>-0.72748088558414614</v>
      </c>
      <c r="BE71" s="2">
        <f t="shared" si="31"/>
        <v>-1</v>
      </c>
      <c r="BF71" s="2">
        <f t="shared" si="32"/>
        <v>4.8874538944842083</v>
      </c>
      <c r="BG71" s="2" t="str">
        <f>IFERROR(#REF!/#REF!-1,"NA")</f>
        <v>NA</v>
      </c>
    </row>
    <row r="72" spans="1:59" x14ac:dyDescent="0.25">
      <c r="A72" t="str">
        <f t="shared" si="33"/>
        <v/>
      </c>
      <c r="B72" t="str">
        <f t="shared" si="17"/>
        <v>WA2021 CPARefrigeration _Open Display Case</v>
      </c>
      <c r="C72" t="s">
        <v>116</v>
      </c>
      <c r="D72" t="s">
        <v>114</v>
      </c>
      <c r="E72" s="3" t="s">
        <v>91</v>
      </c>
      <c r="F72" s="3" t="s">
        <v>25</v>
      </c>
      <c r="G72" s="3" t="s">
        <v>29</v>
      </c>
      <c r="H72" s="7">
        <f>INDEX('Saturation Data'!I:I,MATCH('Intensity Data'!$B72,'Saturation Data'!$C:$C,0))*INDEX('UEC Data'!I:I,MATCH('Intensity Data'!$B72,'UEC Data'!$C:$C,0))</f>
        <v>0.15878057142857144</v>
      </c>
      <c r="I72" s="7">
        <f>INDEX('Saturation Data'!J:J,MATCH('Intensity Data'!$B72,'Saturation Data'!$C:$C,0))*INDEX('UEC Data'!J:J,MATCH('Intensity Data'!$B72,'UEC Data'!$C:$C,0))</f>
        <v>0</v>
      </c>
      <c r="J72" s="7">
        <f>INDEX('Saturation Data'!K:K,MATCH('Intensity Data'!$B72,'Saturation Data'!$C:$C,0))*INDEX('UEC Data'!K:K,MATCH('Intensity Data'!$B72,'UEC Data'!$C:$C,0))</f>
        <v>0.43551051515151507</v>
      </c>
      <c r="K72" s="7">
        <f>INDEX('Saturation Data'!L:L,MATCH('Intensity Data'!$B72,'Saturation Data'!$C:$C,0))*INDEX('UEC Data'!L:L,MATCH('Intensity Data'!$B72,'UEC Data'!$C:$C,0))</f>
        <v>0.26924999999999999</v>
      </c>
      <c r="L72" s="7">
        <f>INDEX('Saturation Data'!M:M,MATCH('Intensity Data'!$B72,'Saturation Data'!$C:$C,0))*INDEX('UEC Data'!M:M,MATCH('Intensity Data'!$B72,'UEC Data'!$C:$C,0))</f>
        <v>0.37335999999999997</v>
      </c>
      <c r="M72" s="7">
        <f>INDEX('Saturation Data'!N:N,MATCH('Intensity Data'!$B72,'Saturation Data'!$C:$C,0))*INDEX('UEC Data'!N:N,MATCH('Intensity Data'!$B72,'UEC Data'!$C:$C,0))</f>
        <v>10.84016818181818</v>
      </c>
      <c r="N72" s="7">
        <f>INDEX('Saturation Data'!O:O,MATCH('Intensity Data'!$B72,'Saturation Data'!$C:$C,0))*INDEX('UEC Data'!O:O,MATCH('Intensity Data'!$B72,'UEC Data'!$C:$C,0))</f>
        <v>0.30930159104431865</v>
      </c>
      <c r="O72" s="7">
        <f>INDEX('Saturation Data'!P:P,MATCH('Intensity Data'!$B72,'Saturation Data'!$C:$C,0))*INDEX('UEC Data'!P:P,MATCH('Intensity Data'!$B72,'UEC Data'!$C:$C,0))</f>
        <v>0.1928244230769231</v>
      </c>
      <c r="P72" s="7">
        <f>INDEX('Saturation Data'!Q:Q,MATCH('Intensity Data'!$B72,'Saturation Data'!$C:$C,0))*INDEX('UEC Data'!Q:Q,MATCH('Intensity Data'!$B72,'UEC Data'!$C:$C,0))</f>
        <v>0.2180220807692308</v>
      </c>
      <c r="Q72" s="7">
        <f>INDEX('Saturation Data'!R:R,MATCH('Intensity Data'!$B72,'Saturation Data'!$C:$C,0))*INDEX('UEC Data'!R:R,MATCH('Intensity Data'!$B72,'UEC Data'!$C:$C,0))</f>
        <v>0.15103642857142857</v>
      </c>
      <c r="R72" s="7">
        <f>INDEX('Saturation Data'!S:S,MATCH('Intensity Data'!$B72,'Saturation Data'!$C:$C,0))*INDEX('UEC Data'!S:S,MATCH('Intensity Data'!$B72,'UEC Data'!$C:$C,0))</f>
        <v>0.12690650000000001</v>
      </c>
      <c r="S72" s="7">
        <f>INDEX('Saturation Data'!T:T,MATCH('Intensity Data'!$B72,'Saturation Data'!$C:$C,0))*INDEX('UEC Data'!T:T,MATCH('Intensity Data'!$B72,'UEC Data'!$C:$C,0))</f>
        <v>0.19035974999999999</v>
      </c>
      <c r="T72" s="7">
        <f>INDEX('Saturation Data'!U:U,MATCH('Intensity Data'!$B72,'Saturation Data'!$C:$C,0))*INDEX('UEC Data'!U:U,MATCH('Intensity Data'!$B72,'UEC Data'!$C:$C,0))</f>
        <v>0</v>
      </c>
      <c r="U72" s="7">
        <f>INDEX('Saturation Data'!V:V,MATCH('Intensity Data'!$B72,'Saturation Data'!$C:$C,0))*INDEX('UEC Data'!V:V,MATCH('Intensity Data'!$B72,'UEC Data'!$C:$C,0))</f>
        <v>8.66551724137931E-2</v>
      </c>
      <c r="V72" t="str">
        <f t="shared" si="18"/>
        <v xml:space="preserve">Refrigeration </v>
      </c>
      <c r="AP72" s="5" t="s">
        <v>91</v>
      </c>
      <c r="AQ72" s="5" t="s">
        <v>25</v>
      </c>
      <c r="AR72" s="5" t="s">
        <v>29</v>
      </c>
      <c r="AS72" s="2">
        <f t="shared" si="19"/>
        <v>5.7856089117994669E-2</v>
      </c>
      <c r="AT72" s="2" t="str">
        <f t="shared" si="20"/>
        <v>NA</v>
      </c>
      <c r="AU72" s="2">
        <f t="shared" si="21"/>
        <v>0.13571810482929347</v>
      </c>
      <c r="AV72" s="2">
        <f t="shared" si="22"/>
        <v>16.840165943754283</v>
      </c>
      <c r="AW72" s="2">
        <f t="shared" si="23"/>
        <v>-0.20197188476208483</v>
      </c>
      <c r="AX72" s="2">
        <f t="shared" si="24"/>
        <v>-0.45533607515494867</v>
      </c>
      <c r="AY72" s="2">
        <f t="shared" si="25"/>
        <v>-8.7823299001519972E-2</v>
      </c>
      <c r="AZ72" s="2">
        <f t="shared" si="26"/>
        <v>2.2640330642758024</v>
      </c>
      <c r="BA72" s="2">
        <f t="shared" si="27"/>
        <v>0.45243822135672307</v>
      </c>
      <c r="BB72" s="2">
        <f t="shared" si="28"/>
        <v>-0.52293836662603588</v>
      </c>
      <c r="BC72" s="2">
        <f t="shared" si="29"/>
        <v>0.86264582071406237</v>
      </c>
      <c r="BD72" s="2">
        <f t="shared" si="30"/>
        <v>-0.55562538314203347</v>
      </c>
      <c r="BE72" s="2">
        <f t="shared" si="31"/>
        <v>-1</v>
      </c>
      <c r="BF72" s="2">
        <f t="shared" si="32"/>
        <v>2.2000630784355266</v>
      </c>
      <c r="BG72" s="2" t="str">
        <f>IFERROR(#REF!/#REF!-1,"NA")</f>
        <v>NA</v>
      </c>
    </row>
    <row r="73" spans="1:59" x14ac:dyDescent="0.25">
      <c r="A73" t="str">
        <f t="shared" si="33"/>
        <v/>
      </c>
      <c r="B73" t="str">
        <f t="shared" si="17"/>
        <v>WA2021 CPARefrigeration _Icemaker</v>
      </c>
      <c r="C73" t="s">
        <v>116</v>
      </c>
      <c r="D73" t="s">
        <v>114</v>
      </c>
      <c r="E73" s="3" t="s">
        <v>92</v>
      </c>
      <c r="F73" s="3" t="s">
        <v>25</v>
      </c>
      <c r="G73" s="3" t="s">
        <v>30</v>
      </c>
      <c r="H73" s="7">
        <f>INDEX('Saturation Data'!I:I,MATCH('Intensity Data'!$B73,'Saturation Data'!$C:$C,0))*INDEX('UEC Data'!I:I,MATCH('Intensity Data'!$B73,'UEC Data'!$C:$C,0))</f>
        <v>2.341397551020408E-2</v>
      </c>
      <c r="I73" s="7">
        <f>INDEX('Saturation Data'!J:J,MATCH('Intensity Data'!$B73,'Saturation Data'!$C:$C,0))*INDEX('UEC Data'!J:J,MATCH('Intensity Data'!$B73,'UEC Data'!$C:$C,0))</f>
        <v>8.1446999999999992E-2</v>
      </c>
      <c r="J73" s="7">
        <f>INDEX('Saturation Data'!K:K,MATCH('Intensity Data'!$B73,'Saturation Data'!$C:$C,0))*INDEX('UEC Data'!K:K,MATCH('Intensity Data'!$B73,'UEC Data'!$C:$C,0))</f>
        <v>4.0573478787878786E-2</v>
      </c>
      <c r="K73" s="7">
        <f>INDEX('Saturation Data'!L:L,MATCH('Intensity Data'!$B73,'Saturation Data'!$C:$C,0))*INDEX('UEC Data'!L:L,MATCH('Intensity Data'!$B73,'UEC Data'!$C:$C,0))</f>
        <v>6.5157599999999996E-2</v>
      </c>
      <c r="L73" s="7">
        <f>INDEX('Saturation Data'!M:M,MATCH('Intensity Data'!$B73,'Saturation Data'!$C:$C,0))*INDEX('UEC Data'!M:M,MATCH('Intensity Data'!$B73,'UEC Data'!$C:$C,0))</f>
        <v>5.3275919999999992</v>
      </c>
      <c r="M73" s="7">
        <f>INDEX('Saturation Data'!N:N,MATCH('Intensity Data'!$B73,'Saturation Data'!$C:$C,0))*INDEX('UEC Data'!N:N,MATCH('Intensity Data'!$B73,'UEC Data'!$C:$C,0))</f>
        <v>1.1486785454545454</v>
      </c>
      <c r="N73" s="7">
        <f>INDEX('Saturation Data'!O:O,MATCH('Intensity Data'!$B73,'Saturation Data'!$C:$C,0))*INDEX('UEC Data'!O:O,MATCH('Intensity Data'!$B73,'UEC Data'!$C:$C,0))</f>
        <v>0.15724779654525334</v>
      </c>
      <c r="O73" s="7">
        <f>INDEX('Saturation Data'!P:P,MATCH('Intensity Data'!$B73,'Saturation Data'!$C:$C,0))*INDEX('UEC Data'!P:P,MATCH('Intensity Data'!$B73,'UEC Data'!$C:$C,0))</f>
        <v>9.8031230769230773E-2</v>
      </c>
      <c r="P73" s="7">
        <f>INDEX('Saturation Data'!Q:Q,MATCH('Intensity Data'!$B73,'Saturation Data'!$C:$C,0))*INDEX('UEC Data'!Q:Q,MATCH('Intensity Data'!$B73,'UEC Data'!$C:$C,0))</f>
        <v>0.1108416276923077</v>
      </c>
      <c r="Q73" s="7">
        <f>INDEX('Saturation Data'!R:R,MATCH('Intensity Data'!$B73,'Saturation Data'!$C:$C,0))*INDEX('UEC Data'!R:R,MATCH('Intensity Data'!$B73,'UEC Data'!$C:$C,0))</f>
        <v>0.23035910204081633</v>
      </c>
      <c r="R73" s="7">
        <f>INDEX('Saturation Data'!S:S,MATCH('Intensity Data'!$B73,'Saturation Data'!$C:$C,0))*INDEX('UEC Data'!S:S,MATCH('Intensity Data'!$B73,'UEC Data'!$C:$C,0))</f>
        <v>5.4840980000000004E-2</v>
      </c>
      <c r="S73" s="7">
        <f>INDEX('Saturation Data'!T:T,MATCH('Intensity Data'!$B73,'Saturation Data'!$C:$C,0))*INDEX('UEC Data'!T:T,MATCH('Intensity Data'!$B73,'UEC Data'!$C:$C,0))</f>
        <v>0.29288980000000003</v>
      </c>
      <c r="T73" s="7">
        <f>INDEX('Saturation Data'!U:U,MATCH('Intensity Data'!$B73,'Saturation Data'!$C:$C,0))*INDEX('UEC Data'!U:U,MATCH('Intensity Data'!$B73,'UEC Data'!$C:$C,0))</f>
        <v>0.23348139999999998</v>
      </c>
      <c r="U73" s="7">
        <f>INDEX('Saturation Data'!V:V,MATCH('Intensity Data'!$B73,'Saturation Data'!$C:$C,0))*INDEX('UEC Data'!V:V,MATCH('Intensity Data'!$B73,'UEC Data'!$C:$C,0))</f>
        <v>0.27596160000000003</v>
      </c>
      <c r="V73" t="str">
        <f t="shared" si="18"/>
        <v xml:space="preserve">Refrigeration </v>
      </c>
      <c r="AP73" s="5" t="s">
        <v>92</v>
      </c>
      <c r="AQ73" s="5" t="s">
        <v>25</v>
      </c>
      <c r="AR73" s="5" t="s">
        <v>30</v>
      </c>
      <c r="AS73" s="2">
        <f t="shared" si="19"/>
        <v>-2.6881845915611713E-2</v>
      </c>
      <c r="AT73" s="2">
        <f t="shared" si="20"/>
        <v>5.3867538289622878</v>
      </c>
      <c r="AU73" s="2">
        <f t="shared" si="21"/>
        <v>-0.70150195634882873</v>
      </c>
      <c r="AV73" s="2">
        <f t="shared" si="22"/>
        <v>7.2055534445238312</v>
      </c>
      <c r="AW73" s="2">
        <f t="shared" si="23"/>
        <v>1.2023099013077854</v>
      </c>
      <c r="AX73" s="2">
        <f t="shared" si="24"/>
        <v>3.0082756707180431</v>
      </c>
      <c r="AY73" s="2">
        <f t="shared" si="25"/>
        <v>-0.16089181070505909</v>
      </c>
      <c r="AZ73" s="2">
        <f t="shared" si="26"/>
        <v>2.0025727157526347</v>
      </c>
      <c r="BA73" s="2">
        <f t="shared" si="27"/>
        <v>0.33609289148839494</v>
      </c>
      <c r="BB73" s="2">
        <f t="shared" si="28"/>
        <v>1.6330840697268432</v>
      </c>
      <c r="BC73" s="2">
        <f t="shared" si="29"/>
        <v>1.9128504513991191</v>
      </c>
      <c r="BD73" s="2">
        <f t="shared" si="30"/>
        <v>-0.72748088558414614</v>
      </c>
      <c r="BE73" s="2">
        <f t="shared" si="31"/>
        <v>114.41163189031529</v>
      </c>
      <c r="BF73" s="2">
        <f t="shared" si="32"/>
        <v>4.8874538944842083</v>
      </c>
      <c r="BG73" s="2" t="str">
        <f>IFERROR(#REF!/#REF!-1,"NA")</f>
        <v>NA</v>
      </c>
    </row>
    <row r="74" spans="1:59" x14ac:dyDescent="0.25">
      <c r="A74" t="str">
        <f t="shared" si="33"/>
        <v/>
      </c>
      <c r="B74" t="str">
        <f t="shared" si="17"/>
        <v>WA2021 CPARefrigeration _Vending Machine</v>
      </c>
      <c r="C74" t="s">
        <v>116</v>
      </c>
      <c r="D74" t="s">
        <v>114</v>
      </c>
      <c r="E74" s="3" t="s">
        <v>93</v>
      </c>
      <c r="F74" s="3" t="s">
        <v>25</v>
      </c>
      <c r="G74" s="3" t="s">
        <v>31</v>
      </c>
      <c r="H74" s="7">
        <f>INDEX('Saturation Data'!I:I,MATCH('Intensity Data'!$B74,'Saturation Data'!$C:$C,0))*INDEX('UEC Data'!I:I,MATCH('Intensity Data'!$B74,'UEC Data'!$C:$C,0))</f>
        <v>1.4873812244897958E-2</v>
      </c>
      <c r="I74" s="7">
        <f>INDEX('Saturation Data'!J:J,MATCH('Intensity Data'!$B74,'Saturation Data'!$C:$C,0))*INDEX('UEC Data'!J:J,MATCH('Intensity Data'!$B74,'UEC Data'!$C:$C,0))</f>
        <v>5.1739499999999994E-2</v>
      </c>
      <c r="J74" s="7">
        <f>INDEX('Saturation Data'!K:K,MATCH('Intensity Data'!$B74,'Saturation Data'!$C:$C,0))*INDEX('UEC Data'!K:K,MATCH('Intensity Data'!$B74,'UEC Data'!$C:$C,0))</f>
        <v>2.5774448484848486E-2</v>
      </c>
      <c r="K74" s="7">
        <f>INDEX('Saturation Data'!L:L,MATCH('Intensity Data'!$B74,'Saturation Data'!$C:$C,0))*INDEX('UEC Data'!L:L,MATCH('Intensity Data'!$B74,'UEC Data'!$C:$C,0))</f>
        <v>3.10437E-2</v>
      </c>
      <c r="L74" s="7">
        <f>INDEX('Saturation Data'!M:M,MATCH('Intensity Data'!$B74,'Saturation Data'!$C:$C,0))*INDEX('UEC Data'!M:M,MATCH('Intensity Data'!$B74,'UEC Data'!$C:$C,0))</f>
        <v>0.56406200000000006</v>
      </c>
      <c r="M74" s="7">
        <f>INDEX('Saturation Data'!N:N,MATCH('Intensity Data'!$B74,'Saturation Data'!$C:$C,0))*INDEX('UEC Data'!N:N,MATCH('Intensity Data'!$B74,'UEC Data'!$C:$C,0))</f>
        <v>0.72970218181818181</v>
      </c>
      <c r="N74" s="7">
        <f>INDEX('Saturation Data'!O:O,MATCH('Intensity Data'!$B74,'Saturation Data'!$C:$C,0))*INDEX('UEC Data'!O:O,MATCH('Intensity Data'!$B74,'UEC Data'!$C:$C,0))</f>
        <v>4.9946114463105665E-2</v>
      </c>
      <c r="O74" s="7">
        <f>INDEX('Saturation Data'!P:P,MATCH('Intensity Data'!$B74,'Saturation Data'!$C:$C,0))*INDEX('UEC Data'!P:P,MATCH('Intensity Data'!$B74,'UEC Data'!$C:$C,0))</f>
        <v>3.1137346153846154E-2</v>
      </c>
      <c r="P74" s="7">
        <f>INDEX('Saturation Data'!Q:Q,MATCH('Intensity Data'!$B74,'Saturation Data'!$C:$C,0))*INDEX('UEC Data'!Q:Q,MATCH('Intensity Data'!$B74,'UEC Data'!$C:$C,0))</f>
        <v>3.5206271538461537E-2</v>
      </c>
      <c r="Q74" s="7">
        <f>INDEX('Saturation Data'!R:R,MATCH('Intensity Data'!$B74,'Saturation Data'!$C:$C,0))*INDEX('UEC Data'!R:R,MATCH('Intensity Data'!$B74,'UEC Data'!$C:$C,0))</f>
        <v>0.12194704081632653</v>
      </c>
      <c r="R74" s="7">
        <f>INDEX('Saturation Data'!S:S,MATCH('Intensity Data'!$B74,'Saturation Data'!$C:$C,0))*INDEX('UEC Data'!S:S,MATCH('Intensity Data'!$B74,'UEC Data'!$C:$C,0))</f>
        <v>3.0739350000000002E-2</v>
      </c>
      <c r="S74" s="7">
        <f>INDEX('Saturation Data'!T:T,MATCH('Intensity Data'!$B74,'Saturation Data'!$C:$C,0))*INDEX('UEC Data'!T:T,MATCH('Intensity Data'!$B74,'UEC Data'!$C:$C,0))</f>
        <v>9.3029650000000005E-2</v>
      </c>
      <c r="T74" s="7">
        <f>INDEX('Saturation Data'!U:U,MATCH('Intensity Data'!$B74,'Saturation Data'!$C:$C,0))*INDEX('UEC Data'!U:U,MATCH('Intensity Data'!$B74,'UEC Data'!$C:$C,0))</f>
        <v>7.4159950000000002E-2</v>
      </c>
      <c r="U74" s="7">
        <f>INDEX('Saturation Data'!V:V,MATCH('Intensity Data'!$B74,'Saturation Data'!$C:$C,0))*INDEX('UEC Data'!V:V,MATCH('Intensity Data'!$B74,'UEC Data'!$C:$C,0))</f>
        <v>0.17530560000000001</v>
      </c>
      <c r="V74" t="str">
        <f t="shared" si="18"/>
        <v xml:space="preserve">Refrigeration </v>
      </c>
      <c r="AP74" s="5" t="s">
        <v>93</v>
      </c>
      <c r="AQ74" s="5" t="s">
        <v>25</v>
      </c>
      <c r="AR74" s="5" t="s">
        <v>31</v>
      </c>
      <c r="AS74" s="2">
        <f t="shared" si="19"/>
        <v>-0.34184775512092525</v>
      </c>
      <c r="AT74" s="2">
        <f t="shared" si="20"/>
        <v>7.6391490126429886</v>
      </c>
      <c r="AU74" s="2">
        <f t="shared" si="21"/>
        <v>-0.59623164628784875</v>
      </c>
      <c r="AV74" s="2">
        <f t="shared" si="22"/>
        <v>7.3245339694694263</v>
      </c>
      <c r="AW74" s="2">
        <f t="shared" si="23"/>
        <v>-0.5035014678051668</v>
      </c>
      <c r="AX74" s="2">
        <f t="shared" si="24"/>
        <v>1.7109304452956366</v>
      </c>
      <c r="AY74" s="2">
        <f t="shared" si="25"/>
        <v>-0.43248316130685494</v>
      </c>
      <c r="AZ74" s="2">
        <f t="shared" si="26"/>
        <v>1.0307400134206985</v>
      </c>
      <c r="BA74" s="2">
        <f t="shared" si="27"/>
        <v>-9.6355841056682379E-2</v>
      </c>
      <c r="BB74" s="2">
        <f t="shared" si="28"/>
        <v>0.48403543818771233</v>
      </c>
      <c r="BC74" s="2">
        <f t="shared" si="29"/>
        <v>2.4765726858169486</v>
      </c>
      <c r="BD74" s="2">
        <f t="shared" si="30"/>
        <v>-0.81568623895007741</v>
      </c>
      <c r="BE74" s="2">
        <f t="shared" si="31"/>
        <v>77.056733701816597</v>
      </c>
      <c r="BF74" s="2">
        <f t="shared" si="32"/>
        <v>2.9818813173028196</v>
      </c>
      <c r="BG74" s="2" t="str">
        <f>IFERROR(#REF!/#REF!-1,"NA")</f>
        <v>NA</v>
      </c>
    </row>
    <row r="75" spans="1:59" x14ac:dyDescent="0.25">
      <c r="A75" t="str">
        <f t="shared" si="33"/>
        <v/>
      </c>
      <c r="B75" t="str">
        <f t="shared" si="17"/>
        <v>WA2021 CPAFood Preparation_Oven</v>
      </c>
      <c r="C75" t="s">
        <v>116</v>
      </c>
      <c r="D75" t="s">
        <v>114</v>
      </c>
      <c r="E75" s="3" t="s">
        <v>94</v>
      </c>
      <c r="F75" s="3" t="s">
        <v>32</v>
      </c>
      <c r="G75" s="3" t="s">
        <v>33</v>
      </c>
      <c r="H75" s="7">
        <f>INDEX('Saturation Data'!I:I,MATCH('Intensity Data'!$B75,'Saturation Data'!$C:$C,0))*INDEX('UEC Data'!I:I,MATCH('Intensity Data'!$B75,'UEC Data'!$C:$C,0))</f>
        <v>2.7612648979591835E-2</v>
      </c>
      <c r="I75" s="7">
        <f>INDEX('Saturation Data'!J:J,MATCH('Intensity Data'!$B75,'Saturation Data'!$C:$C,0))*INDEX('UEC Data'!J:J,MATCH('Intensity Data'!$B75,'UEC Data'!$C:$C,0))</f>
        <v>1.0992984400000003E-2</v>
      </c>
      <c r="J75" s="7">
        <f>INDEX('Saturation Data'!K:K,MATCH('Intensity Data'!$B75,'Saturation Data'!$C:$C,0))*INDEX('UEC Data'!K:K,MATCH('Intensity Data'!$B75,'UEC Data'!$C:$C,0))</f>
        <v>8.041160454545454E-2</v>
      </c>
      <c r="K75" s="7">
        <f>INDEX('Saturation Data'!L:L,MATCH('Intensity Data'!$B75,'Saturation Data'!$C:$C,0))*INDEX('UEC Data'!L:L,MATCH('Intensity Data'!$B75,'UEC Data'!$C:$C,0))</f>
        <v>4.3971937600000002E-3</v>
      </c>
      <c r="L75" s="7">
        <f>INDEX('Saturation Data'!M:M,MATCH('Intensity Data'!$B75,'Saturation Data'!$C:$C,0))*INDEX('UEC Data'!M:M,MATCH('Intensity Data'!$B75,'UEC Data'!$C:$C,0))</f>
        <v>0.72353999999999996</v>
      </c>
      <c r="M75" s="7">
        <f>INDEX('Saturation Data'!N:N,MATCH('Intensity Data'!$B75,'Saturation Data'!$C:$C,0))*INDEX('UEC Data'!N:N,MATCH('Intensity Data'!$B75,'UEC Data'!$C:$C,0))</f>
        <v>0.12059</v>
      </c>
      <c r="N75" s="7">
        <f>INDEX('Saturation Data'!O:O,MATCH('Intensity Data'!$B75,'Saturation Data'!$C:$C,0))*INDEX('UEC Data'!O:O,MATCH('Intensity Data'!$B75,'UEC Data'!$C:$C,0))</f>
        <v>0.11907257583333333</v>
      </c>
      <c r="O75" s="7">
        <f>INDEX('Saturation Data'!P:P,MATCH('Intensity Data'!$B75,'Saturation Data'!$C:$C,0))*INDEX('UEC Data'!P:P,MATCH('Intensity Data'!$B75,'UEC Data'!$C:$C,0))</f>
        <v>4.5559644092307693E-2</v>
      </c>
      <c r="P75" s="7">
        <f>INDEX('Saturation Data'!Q:Q,MATCH('Intensity Data'!$B75,'Saturation Data'!$C:$C,0))*INDEX('UEC Data'!Q:Q,MATCH('Intensity Data'!$B75,'UEC Data'!$C:$C,0))</f>
        <v>3.1854015470769229E-2</v>
      </c>
      <c r="Q75" s="7">
        <f>INDEX('Saturation Data'!R:R,MATCH('Intensity Data'!$B75,'Saturation Data'!$C:$C,0))*INDEX('UEC Data'!R:R,MATCH('Intensity Data'!$B75,'UEC Data'!$C:$C,0))</f>
        <v>5.4339330612244906E-2</v>
      </c>
      <c r="R75" s="7">
        <f>INDEX('Saturation Data'!S:S,MATCH('Intensity Data'!$B75,'Saturation Data'!$C:$C,0))*INDEX('UEC Data'!S:S,MATCH('Intensity Data'!$B75,'UEC Data'!$C:$C,0))</f>
        <v>2.7332929399999997E-3</v>
      </c>
      <c r="S75" s="7">
        <f>INDEX('Saturation Data'!T:T,MATCH('Intensity Data'!$B75,'Saturation Data'!$C:$C,0))*INDEX('UEC Data'!T:T,MATCH('Intensity Data'!$B75,'UEC Data'!$C:$C,0))</f>
        <v>4.9247267740000003E-3</v>
      </c>
      <c r="T75" s="7">
        <f>INDEX('Saturation Data'!U:U,MATCH('Intensity Data'!$B75,'Saturation Data'!$C:$C,0))*INDEX('UEC Data'!U:U,MATCH('Intensity Data'!$B75,'UEC Data'!$C:$C,0))</f>
        <v>1.4657312533333336E-2</v>
      </c>
      <c r="U75" s="7">
        <f>INDEX('Saturation Data'!V:V,MATCH('Intensity Data'!$B75,'Saturation Data'!$C:$C,0))*INDEX('UEC Data'!V:V,MATCH('Intensity Data'!$B75,'UEC Data'!$C:$C,0))</f>
        <v>2.9021478816000007E-2</v>
      </c>
      <c r="V75" t="str">
        <f t="shared" si="18"/>
        <v>Food Preparation</v>
      </c>
      <c r="AP75" s="5" t="s">
        <v>94</v>
      </c>
      <c r="AQ75" s="5" t="s">
        <v>32</v>
      </c>
      <c r="AR75" s="5" t="s">
        <v>33</v>
      </c>
      <c r="AS75" s="2">
        <f t="shared" si="19"/>
        <v>-0.52632560932450589</v>
      </c>
      <c r="AT75" s="2">
        <f t="shared" si="20"/>
        <v>0.61210560903160083</v>
      </c>
      <c r="AU75" s="2">
        <f t="shared" si="21"/>
        <v>1.6046931447076807E-2</v>
      </c>
      <c r="AV75" s="2">
        <f t="shared" si="22"/>
        <v>-0.3551577563873598</v>
      </c>
      <c r="AW75" s="2">
        <f t="shared" si="23"/>
        <v>-0.12707887188008948</v>
      </c>
      <c r="AX75" s="2">
        <f t="shared" si="24"/>
        <v>0.72183523273529637</v>
      </c>
      <c r="AY75" s="2">
        <f t="shared" si="25"/>
        <v>-0.73334602722698028</v>
      </c>
      <c r="AZ75" s="2">
        <f t="shared" si="26"/>
        <v>-8.5770486519255007E-2</v>
      </c>
      <c r="BA75" s="2">
        <f t="shared" si="27"/>
        <v>-0.55760784555851117</v>
      </c>
      <c r="BB75" s="2">
        <f t="shared" si="28"/>
        <v>0.52824455990235686</v>
      </c>
      <c r="BC75" s="2">
        <f t="shared" si="29"/>
        <v>2.4459511327794843</v>
      </c>
      <c r="BD75" s="2">
        <f t="shared" si="30"/>
        <v>-0.78764335141380903</v>
      </c>
      <c r="BE75" s="2">
        <f t="shared" si="31"/>
        <v>4.5222629585824086</v>
      </c>
      <c r="BF75" s="2">
        <f t="shared" si="32"/>
        <v>-0.40899346128885028</v>
      </c>
      <c r="BG75" s="2" t="str">
        <f>IFERROR(#REF!/#REF!-1,"NA")</f>
        <v>NA</v>
      </c>
    </row>
    <row r="76" spans="1:59" x14ac:dyDescent="0.25">
      <c r="A76" t="str">
        <f t="shared" si="33"/>
        <v/>
      </c>
      <c r="B76" t="str">
        <f t="shared" si="17"/>
        <v>WA2021 CPAFood Preparation_Fryer</v>
      </c>
      <c r="C76" t="s">
        <v>116</v>
      </c>
      <c r="D76" t="s">
        <v>114</v>
      </c>
      <c r="E76" s="3" t="s">
        <v>95</v>
      </c>
      <c r="F76" s="3" t="s">
        <v>32</v>
      </c>
      <c r="G76" s="3" t="s">
        <v>34</v>
      </c>
      <c r="H76" s="7">
        <f>INDEX('Saturation Data'!I:I,MATCH('Intensity Data'!$B76,'Saturation Data'!$C:$C,0))*INDEX('UEC Data'!I:I,MATCH('Intensity Data'!$B76,'UEC Data'!$C:$C,0))</f>
        <v>4.622402693877551E-2</v>
      </c>
      <c r="I76" s="7">
        <f>INDEX('Saturation Data'!J:J,MATCH('Intensity Data'!$B76,'Saturation Data'!$C:$C,0))*INDEX('UEC Data'!J:J,MATCH('Intensity Data'!$B76,'UEC Data'!$C:$C,0))</f>
        <v>1.5897392400000002E-2</v>
      </c>
      <c r="J76" s="7">
        <f>INDEX('Saturation Data'!K:K,MATCH('Intensity Data'!$B76,'Saturation Data'!$C:$C,0))*INDEX('UEC Data'!K:K,MATCH('Intensity Data'!$B76,'UEC Data'!$C:$C,0))</f>
        <v>0.10748765454545456</v>
      </c>
      <c r="K76" s="7">
        <f>INDEX('Saturation Data'!L:L,MATCH('Intensity Data'!$B76,'Saturation Data'!$C:$C,0))*INDEX('UEC Data'!L:L,MATCH('Intensity Data'!$B76,'UEC Data'!$C:$C,0))</f>
        <v>6.3589569600000012E-3</v>
      </c>
      <c r="L76" s="7">
        <f>INDEX('Saturation Data'!M:M,MATCH('Intensity Data'!$B76,'Saturation Data'!$C:$C,0))*INDEX('UEC Data'!M:M,MATCH('Intensity Data'!$B76,'UEC Data'!$C:$C,0))</f>
        <v>4.4942794285714287</v>
      </c>
      <c r="M76" s="7">
        <f>INDEX('Saturation Data'!N:N,MATCH('Intensity Data'!$B76,'Saturation Data'!$C:$C,0))*INDEX('UEC Data'!N:N,MATCH('Intensity Data'!$B76,'UEC Data'!$C:$C,0))</f>
        <v>1.255132390909091</v>
      </c>
      <c r="N76" s="7">
        <f>INDEX('Saturation Data'!O:O,MATCH('Intensity Data'!$B76,'Saturation Data'!$C:$C,0))*INDEX('UEC Data'!O:O,MATCH('Intensity Data'!$B76,'UEC Data'!$C:$C,0))</f>
        <v>0.19937136750000001</v>
      </c>
      <c r="O76" s="7">
        <f>INDEX('Saturation Data'!P:P,MATCH('Intensity Data'!$B76,'Saturation Data'!$C:$C,0))*INDEX('UEC Data'!P:P,MATCH('Intensity Data'!$B76,'UEC Data'!$C:$C,0))</f>
        <v>6.5885615169230763E-2</v>
      </c>
      <c r="P76" s="7">
        <f>INDEX('Saturation Data'!Q:Q,MATCH('Intensity Data'!$B76,'Saturation Data'!$C:$C,0))*INDEX('UEC Data'!Q:Q,MATCH('Intensity Data'!$B76,'UEC Data'!$C:$C,0))</f>
        <v>4.2738535347692307E-2</v>
      </c>
      <c r="Q76" s="7">
        <f>INDEX('Saturation Data'!R:R,MATCH('Intensity Data'!$B76,'Saturation Data'!$C:$C,0))*INDEX('UEC Data'!R:R,MATCH('Intensity Data'!$B76,'UEC Data'!$C:$C,0))</f>
        <v>0.11958171428571429</v>
      </c>
      <c r="R76" s="7">
        <f>INDEX('Saturation Data'!S:S,MATCH('Intensity Data'!$B76,'Saturation Data'!$C:$C,0))*INDEX('UEC Data'!S:S,MATCH('Intensity Data'!$B76,'UEC Data'!$C:$C,0))</f>
        <v>3.9527237400000005E-3</v>
      </c>
      <c r="S76" s="7">
        <f>INDEX('Saturation Data'!T:T,MATCH('Intensity Data'!$B76,'Saturation Data'!$C:$C,0))*INDEX('UEC Data'!T:T,MATCH('Intensity Data'!$B76,'UEC Data'!$C:$C,0))</f>
        <v>7.1218434540000018E-3</v>
      </c>
      <c r="T76" s="7">
        <f>INDEX('Saturation Data'!U:U,MATCH('Intensity Data'!$B76,'Saturation Data'!$C:$C,0))*INDEX('UEC Data'!U:U,MATCH('Intensity Data'!$B76,'UEC Data'!$C:$C,0))</f>
        <v>2.1196523200000005E-2</v>
      </c>
      <c r="U76" s="7">
        <f>INDEX('Saturation Data'!V:V,MATCH('Intensity Data'!$B76,'Saturation Data'!$C:$C,0))*INDEX('UEC Data'!V:V,MATCH('Intensity Data'!$B76,'UEC Data'!$C:$C,0))</f>
        <v>4.1969115936000001E-2</v>
      </c>
      <c r="V76" t="str">
        <f t="shared" si="18"/>
        <v>Food Preparation</v>
      </c>
      <c r="AP76" s="5" t="s">
        <v>95</v>
      </c>
      <c r="AQ76" s="5" t="s">
        <v>32</v>
      </c>
      <c r="AR76" s="5" t="s">
        <v>34</v>
      </c>
      <c r="AS76" s="2">
        <f t="shared" si="19"/>
        <v>-0.52632560932450589</v>
      </c>
      <c r="AT76" s="2">
        <f t="shared" si="20"/>
        <v>0.61210560903160083</v>
      </c>
      <c r="AU76" s="2">
        <f t="shared" si="21"/>
        <v>1.6046931447076807E-2</v>
      </c>
      <c r="AV76" s="2">
        <f t="shared" si="22"/>
        <v>-0.3551577563873598</v>
      </c>
      <c r="AW76" s="2">
        <f t="shared" si="23"/>
        <v>-3.9786759068098254E-2</v>
      </c>
      <c r="AX76" s="2">
        <f t="shared" si="24"/>
        <v>0.56687006178911958</v>
      </c>
      <c r="AY76" s="2">
        <f t="shared" si="25"/>
        <v>-0.73334602722698028</v>
      </c>
      <c r="AZ76" s="2">
        <f t="shared" si="26"/>
        <v>-8.5770486519255118E-2</v>
      </c>
      <c r="BA76" s="2">
        <f t="shared" si="27"/>
        <v>-0.5461315735826856</v>
      </c>
      <c r="BB76" s="2">
        <f t="shared" si="28"/>
        <v>0.52824455990235686</v>
      </c>
      <c r="BC76" s="2">
        <f t="shared" si="29"/>
        <v>2.4459511327794856</v>
      </c>
      <c r="BD76" s="2">
        <f t="shared" si="30"/>
        <v>-0.78764335141380892</v>
      </c>
      <c r="BE76" s="2">
        <f t="shared" si="31"/>
        <v>4.5222629585824095</v>
      </c>
      <c r="BF76" s="2">
        <f t="shared" si="32"/>
        <v>0.16422358294604389</v>
      </c>
      <c r="BG76" s="2" t="str">
        <f>IFERROR(#REF!/#REF!-1,"NA")</f>
        <v>NA</v>
      </c>
    </row>
    <row r="77" spans="1:59" x14ac:dyDescent="0.25">
      <c r="A77" t="str">
        <f t="shared" si="33"/>
        <v/>
      </c>
      <c r="B77" t="str">
        <f t="shared" si="17"/>
        <v>WA2021 CPAFood Preparation_Dishwasher</v>
      </c>
      <c r="C77" t="s">
        <v>116</v>
      </c>
      <c r="D77" t="s">
        <v>114</v>
      </c>
      <c r="E77" s="3" t="s">
        <v>96</v>
      </c>
      <c r="F77" s="3" t="s">
        <v>32</v>
      </c>
      <c r="G77" s="3" t="s">
        <v>35</v>
      </c>
      <c r="H77" s="7">
        <f>INDEX('Saturation Data'!I:I,MATCH('Intensity Data'!$B77,'Saturation Data'!$C:$C,0))*INDEX('UEC Data'!I:I,MATCH('Intensity Data'!$B77,'UEC Data'!$C:$C,0))</f>
        <v>1.638134748367347E-2</v>
      </c>
      <c r="I77" s="7">
        <f>INDEX('Saturation Data'!J:J,MATCH('Intensity Data'!$B77,'Saturation Data'!$C:$C,0))*INDEX('UEC Data'!J:J,MATCH('Intensity Data'!$B77,'UEC Data'!$C:$C,0))</f>
        <v>9.9956940000000011E-3</v>
      </c>
      <c r="J77" s="7">
        <f>INDEX('Saturation Data'!K:K,MATCH('Intensity Data'!$B77,'Saturation Data'!$C:$C,0))*INDEX('UEC Data'!K:K,MATCH('Intensity Data'!$B77,'UEC Data'!$C:$C,0))</f>
        <v>5.9166143181818183E-2</v>
      </c>
      <c r="K77" s="7">
        <f>INDEX('Saturation Data'!L:L,MATCH('Intensity Data'!$B77,'Saturation Data'!$C:$C,0))*INDEX('UEC Data'!L:L,MATCH('Intensity Data'!$B77,'UEC Data'!$C:$C,0))</f>
        <v>3.9982775999999999E-3</v>
      </c>
      <c r="L77" s="7">
        <f>INDEX('Saturation Data'!M:M,MATCH('Intensity Data'!$B77,'Saturation Data'!$C:$C,0))*INDEX('UEC Data'!M:M,MATCH('Intensity Data'!$B77,'UEC Data'!$C:$C,0))</f>
        <v>1.8535924100000001</v>
      </c>
      <c r="M77" s="7">
        <f>INDEX('Saturation Data'!N:N,MATCH('Intensity Data'!$B77,'Saturation Data'!$C:$C,0))*INDEX('UEC Data'!N:N,MATCH('Intensity Data'!$B77,'UEC Data'!$C:$C,0))</f>
        <v>0.5469361936363637</v>
      </c>
      <c r="N77" s="7">
        <f>INDEX('Saturation Data'!O:O,MATCH('Intensity Data'!$B77,'Saturation Data'!$C:$C,0))*INDEX('UEC Data'!O:O,MATCH('Intensity Data'!$B77,'UEC Data'!$C:$C,0))</f>
        <v>7.6319588862971424E-2</v>
      </c>
      <c r="O77" s="7">
        <f>INDEX('Saturation Data'!P:P,MATCH('Intensity Data'!$B77,'Saturation Data'!$C:$C,0))*INDEX('UEC Data'!P:P,MATCH('Intensity Data'!$B77,'UEC Data'!$C:$C,0))</f>
        <v>4.6677950307692312E-2</v>
      </c>
      <c r="P77" s="7">
        <f>INDEX('Saturation Data'!Q:Q,MATCH('Intensity Data'!$B77,'Saturation Data'!$C:$C,0))*INDEX('UEC Data'!Q:Q,MATCH('Intensity Data'!$B77,'UEC Data'!$C:$C,0))</f>
        <v>2.7892762046153843E-2</v>
      </c>
      <c r="Q77" s="7">
        <f>INDEX('Saturation Data'!R:R,MATCH('Intensity Data'!$B77,'Saturation Data'!$C:$C,0))*INDEX('UEC Data'!R:R,MATCH('Intensity Data'!$B77,'UEC Data'!$C:$C,0))</f>
        <v>0.12112942857142857</v>
      </c>
      <c r="R77" s="7">
        <f>INDEX('Saturation Data'!S:S,MATCH('Intensity Data'!$B77,'Saturation Data'!$C:$C,0))*INDEX('UEC Data'!S:S,MATCH('Intensity Data'!$B77,'UEC Data'!$C:$C,0))</f>
        <v>2.4853268999999998E-3</v>
      </c>
      <c r="S77" s="7">
        <f>INDEX('Saturation Data'!T:T,MATCH('Intensity Data'!$B77,'Saturation Data'!$C:$C,0))*INDEX('UEC Data'!T:T,MATCH('Intensity Data'!$B77,'UEC Data'!$C:$C,0))</f>
        <v>4.477952490000001E-3</v>
      </c>
      <c r="T77" s="7">
        <f>INDEX('Saturation Data'!U:U,MATCH('Intensity Data'!$B77,'Saturation Data'!$C:$C,0))*INDEX('UEC Data'!U:U,MATCH('Intensity Data'!$B77,'UEC Data'!$C:$C,0))</f>
        <v>1.3327592000000001E-2</v>
      </c>
      <c r="U77" s="7">
        <f>INDEX('Saturation Data'!V:V,MATCH('Intensity Data'!$B77,'Saturation Data'!$C:$C,0))*INDEX('UEC Data'!V:V,MATCH('Intensity Data'!$B77,'UEC Data'!$C:$C,0))</f>
        <v>2.6388632160000005E-2</v>
      </c>
      <c r="V77" t="str">
        <f t="shared" si="18"/>
        <v>Food Preparation</v>
      </c>
      <c r="AP77" s="5" t="s">
        <v>96</v>
      </c>
      <c r="AQ77" s="5" t="s">
        <v>32</v>
      </c>
      <c r="AR77" s="5" t="s">
        <v>35</v>
      </c>
      <c r="AS77" s="2">
        <f t="shared" si="19"/>
        <v>-0.78360224581398719</v>
      </c>
      <c r="AT77" s="2">
        <f t="shared" si="20"/>
        <v>-0.26351088390567479</v>
      </c>
      <c r="AU77" s="2">
        <f t="shared" si="21"/>
        <v>-0.53581979849240724</v>
      </c>
      <c r="AV77" s="2">
        <f t="shared" si="22"/>
        <v>-0.70540435356226994</v>
      </c>
      <c r="AW77" s="2">
        <f t="shared" si="23"/>
        <v>-0.10130575872749115</v>
      </c>
      <c r="AX77" s="2">
        <f t="shared" si="24"/>
        <v>-0.2133809959391888</v>
      </c>
      <c r="AY77" s="2">
        <f t="shared" si="25"/>
        <v>-0.88805985586679148</v>
      </c>
      <c r="AZ77" s="2">
        <f t="shared" si="26"/>
        <v>-0.5293888688797721</v>
      </c>
      <c r="BA77" s="2">
        <f t="shared" si="27"/>
        <v>-0.75895851516462809</v>
      </c>
      <c r="BB77" s="2">
        <f t="shared" si="28"/>
        <v>-0.21331690745167509</v>
      </c>
      <c r="BC77" s="2">
        <f t="shared" si="29"/>
        <v>0.57427992909815173</v>
      </c>
      <c r="BD77" s="2">
        <f t="shared" si="30"/>
        <v>-0.90298504047266093</v>
      </c>
      <c r="BE77" s="2">
        <f t="shared" si="31"/>
        <v>1.5228412719498627</v>
      </c>
      <c r="BF77" s="2">
        <f t="shared" si="32"/>
        <v>3.2028944019243832E-2</v>
      </c>
      <c r="BG77" s="2" t="str">
        <f>IFERROR(#REF!/#REF!-1,"NA")</f>
        <v>NA</v>
      </c>
    </row>
    <row r="78" spans="1:59" x14ac:dyDescent="0.25">
      <c r="A78" t="str">
        <f t="shared" si="33"/>
        <v/>
      </c>
      <c r="B78" t="str">
        <f t="shared" si="17"/>
        <v>WA2021 CPAFood Preparation_Hot Food Container</v>
      </c>
      <c r="C78" t="s">
        <v>116</v>
      </c>
      <c r="D78" t="s">
        <v>114</v>
      </c>
      <c r="E78" s="3" t="s">
        <v>97</v>
      </c>
      <c r="F78" s="3" t="s">
        <v>32</v>
      </c>
      <c r="G78" s="3" t="s">
        <v>36</v>
      </c>
      <c r="H78" s="7">
        <f>INDEX('Saturation Data'!I:I,MATCH('Intensity Data'!$B78,'Saturation Data'!$C:$C,0))*INDEX('UEC Data'!I:I,MATCH('Intensity Data'!$B78,'UEC Data'!$C:$C,0))</f>
        <v>4.9076813938775509E-3</v>
      </c>
      <c r="I78" s="7">
        <f>INDEX('Saturation Data'!J:J,MATCH('Intensity Data'!$B78,'Saturation Data'!$C:$C,0))*INDEX('UEC Data'!J:J,MATCH('Intensity Data'!$B78,'UEC Data'!$C:$C,0))</f>
        <v>2.9946060000000004E-3</v>
      </c>
      <c r="J78" s="7">
        <f>INDEX('Saturation Data'!K:K,MATCH('Intensity Data'!$B78,'Saturation Data'!$C:$C,0))*INDEX('UEC Data'!K:K,MATCH('Intensity Data'!$B78,'UEC Data'!$C:$C,0))</f>
        <v>1.7725561363636365E-2</v>
      </c>
      <c r="K78" s="7">
        <f>INDEX('Saturation Data'!L:L,MATCH('Intensity Data'!$B78,'Saturation Data'!$C:$C,0))*INDEX('UEC Data'!L:L,MATCH('Intensity Data'!$B78,'UEC Data'!$C:$C,0))</f>
        <v>1.1978424000000001E-3</v>
      </c>
      <c r="L78" s="7">
        <f>INDEX('Saturation Data'!M:M,MATCH('Intensity Data'!$B78,'Saturation Data'!$C:$C,0))*INDEX('UEC Data'!M:M,MATCH('Intensity Data'!$B78,'UEC Data'!$C:$C,0))</f>
        <v>0.78839999999999999</v>
      </c>
      <c r="M78" s="7">
        <f>INDEX('Saturation Data'!N:N,MATCH('Intensity Data'!$B78,'Saturation Data'!$C:$C,0))*INDEX('UEC Data'!N:N,MATCH('Intensity Data'!$B78,'UEC Data'!$C:$C,0))</f>
        <v>0.21800454545454545</v>
      </c>
      <c r="N78" s="7">
        <f>INDEX('Saturation Data'!O:O,MATCH('Intensity Data'!$B78,'Saturation Data'!$C:$C,0))*INDEX('UEC Data'!O:O,MATCH('Intensity Data'!$B78,'UEC Data'!$C:$C,0))</f>
        <v>2.2864555350192533E-2</v>
      </c>
      <c r="O78" s="7">
        <f>INDEX('Saturation Data'!P:P,MATCH('Intensity Data'!$B78,'Saturation Data'!$C:$C,0))*INDEX('UEC Data'!P:P,MATCH('Intensity Data'!$B78,'UEC Data'!$C:$C,0))</f>
        <v>1.2410932153846154E-2</v>
      </c>
      <c r="P78" s="7">
        <f>INDEX('Saturation Data'!Q:Q,MATCH('Intensity Data'!$B78,'Saturation Data'!$C:$C,0))*INDEX('UEC Data'!Q:Q,MATCH('Intensity Data'!$B78,'UEC Data'!$C:$C,0))</f>
        <v>7.4162463230769225E-3</v>
      </c>
      <c r="Q78" s="7">
        <f>INDEX('Saturation Data'!R:R,MATCH('Intensity Data'!$B78,'Saturation Data'!$C:$C,0))*INDEX('UEC Data'!R:R,MATCH('Intensity Data'!$B78,'UEC Data'!$C:$C,0))</f>
        <v>3.220640816326531E-2</v>
      </c>
      <c r="R78" s="7">
        <f>INDEX('Saturation Data'!S:S,MATCH('Intensity Data'!$B78,'Saturation Data'!$C:$C,0))*INDEX('UEC Data'!S:S,MATCH('Intensity Data'!$B78,'UEC Data'!$C:$C,0))</f>
        <v>7.445780999999999E-4</v>
      </c>
      <c r="S78" s="7">
        <f>INDEX('Saturation Data'!T:T,MATCH('Intensity Data'!$B78,'Saturation Data'!$C:$C,0))*INDEX('UEC Data'!T:T,MATCH('Intensity Data'!$B78,'UEC Data'!$C:$C,0))</f>
        <v>1.3415480100000001E-3</v>
      </c>
      <c r="T78" s="7">
        <f>INDEX('Saturation Data'!U:U,MATCH('Intensity Data'!$B78,'Saturation Data'!$C:$C,0))*INDEX('UEC Data'!U:U,MATCH('Intensity Data'!$B78,'UEC Data'!$C:$C,0))</f>
        <v>3.9928080000000005E-3</v>
      </c>
      <c r="U78" s="7">
        <f>INDEX('Saturation Data'!V:V,MATCH('Intensity Data'!$B78,'Saturation Data'!$C:$C,0))*INDEX('UEC Data'!V:V,MATCH('Intensity Data'!$B78,'UEC Data'!$C:$C,0))</f>
        <v>7.9057598400000002E-3</v>
      </c>
      <c r="V78" t="str">
        <f t="shared" si="18"/>
        <v>Food Preparation</v>
      </c>
      <c r="AP78" s="5" t="s">
        <v>97</v>
      </c>
      <c r="AQ78" s="5" t="s">
        <v>32</v>
      </c>
      <c r="AR78" s="5" t="s">
        <v>36</v>
      </c>
      <c r="AS78" s="2">
        <f t="shared" si="19"/>
        <v>-0.52632560932450589</v>
      </c>
      <c r="AT78" s="2">
        <f t="shared" si="20"/>
        <v>0.61210560903160061</v>
      </c>
      <c r="AU78" s="2">
        <f t="shared" si="21"/>
        <v>1.6046931447076807E-2</v>
      </c>
      <c r="AV78" s="2">
        <f t="shared" si="22"/>
        <v>-0.3551577563873598</v>
      </c>
      <c r="AW78" s="2">
        <f t="shared" si="23"/>
        <v>0.74584225623982103</v>
      </c>
      <c r="AX78" s="2">
        <f t="shared" si="24"/>
        <v>0.72183523273529615</v>
      </c>
      <c r="AY78" s="2">
        <f t="shared" si="25"/>
        <v>-0.75497352195787348</v>
      </c>
      <c r="AZ78" s="2">
        <f t="shared" si="26"/>
        <v>-8.5770486519254896E-2</v>
      </c>
      <c r="BA78" s="2">
        <f t="shared" si="27"/>
        <v>-0.53174239868665396</v>
      </c>
      <c r="BB78" s="2">
        <f t="shared" si="28"/>
        <v>0.52824455990235708</v>
      </c>
      <c r="BC78" s="2">
        <f t="shared" si="29"/>
        <v>2.4459511327794847</v>
      </c>
      <c r="BD78" s="2">
        <f t="shared" si="30"/>
        <v>-0.78764335141380903</v>
      </c>
      <c r="BE78" s="2">
        <f t="shared" si="31"/>
        <v>4.5222629585824095</v>
      </c>
      <c r="BF78" s="2">
        <f t="shared" si="32"/>
        <v>1.2590145773767292</v>
      </c>
      <c r="BG78" s="2" t="str">
        <f>IFERROR(#REF!/#REF!-1,"NA")</f>
        <v>NA</v>
      </c>
    </row>
    <row r="79" spans="1:59" x14ac:dyDescent="0.25">
      <c r="A79" t="str">
        <f t="shared" si="33"/>
        <v/>
      </c>
      <c r="B79" t="str">
        <f t="shared" si="17"/>
        <v>WA2021 CPAFood Preparation_Steamer</v>
      </c>
      <c r="C79" t="s">
        <v>116</v>
      </c>
      <c r="D79" t="s">
        <v>114</v>
      </c>
      <c r="E79" s="3" t="s">
        <v>98</v>
      </c>
      <c r="F79" s="3" t="s">
        <v>32</v>
      </c>
      <c r="G79" s="3" t="s">
        <v>37</v>
      </c>
      <c r="H79" s="7">
        <f>INDEX('Saturation Data'!I:I,MATCH('Intensity Data'!$B79,'Saturation Data'!$C:$C,0))*INDEX('UEC Data'!I:I,MATCH('Intensity Data'!$B79,'UEC Data'!$C:$C,0))</f>
        <v>2.6292454331966763E-2</v>
      </c>
      <c r="I79" s="7">
        <f>INDEX('Saturation Data'!J:J,MATCH('Intensity Data'!$B79,'Saturation Data'!$C:$C,0))*INDEX('UEC Data'!J:J,MATCH('Intensity Data'!$B79,'UEC Data'!$C:$C,0))</f>
        <v>1.604332783205082E-2</v>
      </c>
      <c r="J79" s="7">
        <f>INDEX('Saturation Data'!K:K,MATCH('Intensity Data'!$B79,'Saturation Data'!$C:$C,0))*INDEX('UEC Data'!K:K,MATCH('Intensity Data'!$B79,'UEC Data'!$C:$C,0))</f>
        <v>9.4963074262174027E-2</v>
      </c>
      <c r="K79" s="7">
        <f>INDEX('Saturation Data'!L:L,MATCH('Intensity Data'!$B79,'Saturation Data'!$C:$C,0))*INDEX('UEC Data'!L:L,MATCH('Intensity Data'!$B79,'UEC Data'!$C:$C,0))</f>
        <v>6.4173311328203277E-3</v>
      </c>
      <c r="L79" s="7">
        <f>INDEX('Saturation Data'!M:M,MATCH('Intensity Data'!$B79,'Saturation Data'!$C:$C,0))*INDEX('UEC Data'!M:M,MATCH('Intensity Data'!$B79,'UEC Data'!$C:$C,0))</f>
        <v>1.0458886068659721</v>
      </c>
      <c r="M79" s="7">
        <f>INDEX('Saturation Data'!N:N,MATCH('Intensity Data'!$B79,'Saturation Data'!$C:$C,0))*INDEX('UEC Data'!N:N,MATCH('Intensity Data'!$B79,'UEC Data'!$C:$C,0))</f>
        <v>0.3199834024502537</v>
      </c>
      <c r="N79" s="7">
        <f>INDEX('Saturation Data'!O:O,MATCH('Intensity Data'!$B79,'Saturation Data'!$C:$C,0))*INDEX('UEC Data'!O:O,MATCH('Intensity Data'!$B79,'UEC Data'!$C:$C,0))</f>
        <v>0.12249476465926078</v>
      </c>
      <c r="O79" s="7">
        <f>INDEX('Saturation Data'!P:P,MATCH('Intensity Data'!$B79,'Saturation Data'!$C:$C,0))*INDEX('UEC Data'!P:P,MATCH('Intensity Data'!$B79,'UEC Data'!$C:$C,0))</f>
        <v>6.6490434215884964E-2</v>
      </c>
      <c r="P79" s="7">
        <f>INDEX('Saturation Data'!Q:Q,MATCH('Intensity Data'!$B79,'Saturation Data'!$C:$C,0))*INDEX('UEC Data'!Q:Q,MATCH('Intensity Data'!$B79,'UEC Data'!$C:$C,0))</f>
        <v>3.9731861568555113E-2</v>
      </c>
      <c r="Q79" s="7">
        <f>INDEX('Saturation Data'!R:R,MATCH('Intensity Data'!$B79,'Saturation Data'!$C:$C,0))*INDEX('UEC Data'!R:R,MATCH('Intensity Data'!$B79,'UEC Data'!$C:$C,0))</f>
        <v>0.17254288692940006</v>
      </c>
      <c r="R79" s="7">
        <f>INDEX('Saturation Data'!S:S,MATCH('Intensity Data'!$B79,'Saturation Data'!$C:$C,0))*INDEX('UEC Data'!S:S,MATCH('Intensity Data'!$B79,'UEC Data'!$C:$C,0))</f>
        <v>3.9890090899655974E-3</v>
      </c>
      <c r="S79" s="7">
        <f>INDEX('Saturation Data'!T:T,MATCH('Intensity Data'!$B79,'Saturation Data'!$C:$C,0))*INDEX('UEC Data'!T:T,MATCH('Intensity Data'!$B79,'UEC Data'!$C:$C,0))</f>
        <v>7.1872207986177121E-3</v>
      </c>
      <c r="T79" s="7">
        <f>INDEX('Saturation Data'!U:U,MATCH('Intensity Data'!$B79,'Saturation Data'!$C:$C,0))*INDEX('UEC Data'!U:U,MATCH('Intensity Data'!$B79,'UEC Data'!$C:$C,0))</f>
        <v>2.139110377606776E-2</v>
      </c>
      <c r="U79" s="7">
        <f>INDEX('Saturation Data'!V:V,MATCH('Intensity Data'!$B79,'Saturation Data'!$C:$C,0))*INDEX('UEC Data'!V:V,MATCH('Intensity Data'!$B79,'UEC Data'!$C:$C,0))</f>
        <v>4.2354385476614159E-2</v>
      </c>
      <c r="V79" t="str">
        <f t="shared" si="18"/>
        <v>Food Preparation</v>
      </c>
      <c r="AP79" s="5" t="s">
        <v>98</v>
      </c>
      <c r="AQ79" s="5" t="s">
        <v>32</v>
      </c>
      <c r="AR79" s="5" t="s">
        <v>37</v>
      </c>
      <c r="AS79" s="2">
        <f t="shared" si="19"/>
        <v>-0.52632560932450589</v>
      </c>
      <c r="AT79" s="2">
        <f t="shared" si="20"/>
        <v>0.61210560903160083</v>
      </c>
      <c r="AU79" s="2">
        <f t="shared" si="21"/>
        <v>1.6046931447076584E-2</v>
      </c>
      <c r="AV79" s="2">
        <f t="shared" si="22"/>
        <v>-0.35515775638735969</v>
      </c>
      <c r="AW79" s="2">
        <f t="shared" si="23"/>
        <v>1.2695949331117675</v>
      </c>
      <c r="AX79" s="2">
        <f t="shared" si="24"/>
        <v>0.72183523273529615</v>
      </c>
      <c r="AY79" s="2">
        <f t="shared" si="25"/>
        <v>-0.75497352195787348</v>
      </c>
      <c r="AZ79" s="2">
        <f t="shared" si="26"/>
        <v>-8.5770486519254896E-2</v>
      </c>
      <c r="BA79" s="2">
        <f t="shared" si="27"/>
        <v>-0.53174239868665385</v>
      </c>
      <c r="BB79" s="2">
        <f t="shared" si="28"/>
        <v>0.52824455990235708</v>
      </c>
      <c r="BC79" s="2">
        <f t="shared" si="29"/>
        <v>2.4459511327794852</v>
      </c>
      <c r="BD79" s="2">
        <f t="shared" si="30"/>
        <v>-0.78764335141380892</v>
      </c>
      <c r="BE79" s="2">
        <f t="shared" si="31"/>
        <v>4.5222629585824086</v>
      </c>
      <c r="BF79" s="2">
        <f t="shared" si="32"/>
        <v>1.2590145773767283</v>
      </c>
      <c r="BG79" s="2" t="str">
        <f>IFERROR(#REF!/#REF!-1,"NA")</f>
        <v>NA</v>
      </c>
    </row>
    <row r="80" spans="1:59" x14ac:dyDescent="0.25">
      <c r="A80" t="str">
        <f t="shared" si="33"/>
        <v/>
      </c>
      <c r="B80" t="str">
        <f t="shared" si="17"/>
        <v>WA2021 CPAOffice Equipment_Desktop Computer</v>
      </c>
      <c r="C80" t="s">
        <v>116</v>
      </c>
      <c r="D80" t="s">
        <v>114</v>
      </c>
      <c r="E80" s="3" t="s">
        <v>99</v>
      </c>
      <c r="F80" s="3" t="s">
        <v>38</v>
      </c>
      <c r="G80" s="3" t="s">
        <v>39</v>
      </c>
      <c r="H80" s="7">
        <f>INDEX('Saturation Data'!I:I,MATCH('Intensity Data'!$B80,'Saturation Data'!$C:$C,0))*INDEX('UEC Data'!I:I,MATCH('Intensity Data'!$B80,'UEC Data'!$C:$C,0))</f>
        <v>0.83265306122448979</v>
      </c>
      <c r="I80" s="7">
        <f>INDEX('Saturation Data'!J:J,MATCH('Intensity Data'!$B80,'Saturation Data'!$C:$C,0))*INDEX('UEC Data'!J:J,MATCH('Intensity Data'!$B80,'UEC Data'!$C:$C,0))</f>
        <v>1.3260000000000001</v>
      </c>
      <c r="J80" s="7">
        <f>INDEX('Saturation Data'!K:K,MATCH('Intensity Data'!$B80,'Saturation Data'!$C:$C,0))*INDEX('UEC Data'!K:K,MATCH('Intensity Data'!$B80,'UEC Data'!$C:$C,0))</f>
        <v>7.6654545454545461E-2</v>
      </c>
      <c r="K80" s="7">
        <f>INDEX('Saturation Data'!L:L,MATCH('Intensity Data'!$B80,'Saturation Data'!$C:$C,0))*INDEX('UEC Data'!L:L,MATCH('Intensity Data'!$B80,'UEC Data'!$C:$C,0))</f>
        <v>0.16320000000000001</v>
      </c>
      <c r="L80" s="7">
        <f>INDEX('Saturation Data'!M:M,MATCH('Intensity Data'!$B80,'Saturation Data'!$C:$C,0))*INDEX('UEC Data'!M:M,MATCH('Intensity Data'!$B80,'UEC Data'!$C:$C,0))</f>
        <v>0.11657142857142858</v>
      </c>
      <c r="M80" s="7">
        <f>INDEX('Saturation Data'!N:N,MATCH('Intensity Data'!$B80,'Saturation Data'!$C:$C,0))*INDEX('UEC Data'!N:N,MATCH('Intensity Data'!$B80,'UEC Data'!$C:$C,0))</f>
        <v>3.7090909090909091E-2</v>
      </c>
      <c r="N80" s="7">
        <f>INDEX('Saturation Data'!O:O,MATCH('Intensity Data'!$B80,'Saturation Data'!$C:$C,0))*INDEX('UEC Data'!O:O,MATCH('Intensity Data'!$B80,'UEC Data'!$C:$C,0))</f>
        <v>0.34</v>
      </c>
      <c r="O80" s="7">
        <f>INDEX('Saturation Data'!P:P,MATCH('Intensity Data'!$B80,'Saturation Data'!$C:$C,0))*INDEX('UEC Data'!P:P,MATCH('Intensity Data'!$B80,'UEC Data'!$C:$C,0))</f>
        <v>0.52307692307692311</v>
      </c>
      <c r="P80" s="7">
        <f>INDEX('Saturation Data'!Q:Q,MATCH('Intensity Data'!$B80,'Saturation Data'!$C:$C,0))*INDEX('UEC Data'!Q:Q,MATCH('Intensity Data'!$B80,'UEC Data'!$C:$C,0))</f>
        <v>0.60676923076923073</v>
      </c>
      <c r="Q80" s="7">
        <f>INDEX('Saturation Data'!R:R,MATCH('Intensity Data'!$B80,'Saturation Data'!$C:$C,0))*INDEX('UEC Data'!R:R,MATCH('Intensity Data'!$B80,'UEC Data'!$C:$C,0))</f>
        <v>8.3265306122448975E-3</v>
      </c>
      <c r="R80" s="7">
        <f>INDEX('Saturation Data'!S:S,MATCH('Intensity Data'!$B80,'Saturation Data'!$C:$C,0))*INDEX('UEC Data'!S:S,MATCH('Intensity Data'!$B80,'UEC Data'!$C:$C,0))</f>
        <v>4.0800000000000003E-2</v>
      </c>
      <c r="S80" s="7">
        <f>INDEX('Saturation Data'!T:T,MATCH('Intensity Data'!$B80,'Saturation Data'!$C:$C,0))*INDEX('UEC Data'!T:T,MATCH('Intensity Data'!$B80,'UEC Data'!$C:$C,0))</f>
        <v>2.0400000000000001E-2</v>
      </c>
      <c r="T80" s="7">
        <f>INDEX('Saturation Data'!U:U,MATCH('Intensity Data'!$B80,'Saturation Data'!$C:$C,0))*INDEX('UEC Data'!U:U,MATCH('Intensity Data'!$B80,'UEC Data'!$C:$C,0))</f>
        <v>4.08</v>
      </c>
      <c r="U80" s="7">
        <f>INDEX('Saturation Data'!V:V,MATCH('Intensity Data'!$B80,'Saturation Data'!$C:$C,0))*INDEX('UEC Data'!V:V,MATCH('Intensity Data'!$B80,'UEC Data'!$C:$C,0))</f>
        <v>3.6719999999999996E-2</v>
      </c>
      <c r="V80" t="str">
        <f t="shared" si="18"/>
        <v>Office Equipment</v>
      </c>
      <c r="AP80" s="5" t="s">
        <v>99</v>
      </c>
      <c r="AQ80" s="5" t="s">
        <v>38</v>
      </c>
      <c r="AR80" s="5" t="s">
        <v>39</v>
      </c>
      <c r="AS80" s="2">
        <f t="shared" si="19"/>
        <v>-0.64524097238208222</v>
      </c>
      <c r="AT80" s="2">
        <f t="shared" si="20"/>
        <v>6.8560673811282724E-2</v>
      </c>
      <c r="AU80" s="2">
        <f t="shared" si="21"/>
        <v>-0.74728011541579309</v>
      </c>
      <c r="AV80" s="2">
        <f t="shared" si="22"/>
        <v>0.5879995635505082</v>
      </c>
      <c r="AW80" s="2">
        <f t="shared" si="23"/>
        <v>-0.60103782002332062</v>
      </c>
      <c r="AX80" s="2">
        <f t="shared" si="24"/>
        <v>-0.76805618834420808</v>
      </c>
      <c r="AY80" s="2">
        <f t="shared" si="25"/>
        <v>-0.39000620980280887</v>
      </c>
      <c r="AZ80" s="2">
        <f t="shared" si="26"/>
        <v>0.10157504484274993</v>
      </c>
      <c r="BA80" s="2">
        <f t="shared" si="27"/>
        <v>1.0915605907446517</v>
      </c>
      <c r="BB80" s="2">
        <f t="shared" si="28"/>
        <v>-0.90023470712091602</v>
      </c>
      <c r="BC80" s="2">
        <f t="shared" si="29"/>
        <v>-0.53861633079222981</v>
      </c>
      <c r="BD80" s="2">
        <f t="shared" si="30"/>
        <v>-0.685708325421722</v>
      </c>
      <c r="BE80" s="2">
        <f t="shared" si="31"/>
        <v>-0.23297400291352399</v>
      </c>
      <c r="BF80" s="2">
        <f t="shared" si="32"/>
        <v>-0.81411330559587047</v>
      </c>
      <c r="BG80" s="2" t="str">
        <f>IFERROR(#REF!/#REF!-1,"NA")</f>
        <v>NA</v>
      </c>
    </row>
    <row r="81" spans="1:59" x14ac:dyDescent="0.25">
      <c r="A81" t="str">
        <f t="shared" si="33"/>
        <v/>
      </c>
      <c r="B81" t="str">
        <f t="shared" si="17"/>
        <v>WA2021 CPAOffice Equipment_Laptop</v>
      </c>
      <c r="C81" t="s">
        <v>116</v>
      </c>
      <c r="D81" t="s">
        <v>114</v>
      </c>
      <c r="E81" s="3" t="s">
        <v>100</v>
      </c>
      <c r="F81" s="3" t="s">
        <v>38</v>
      </c>
      <c r="G81" s="3" t="s">
        <v>40</v>
      </c>
      <c r="H81" s="7">
        <f>INDEX('Saturation Data'!I:I,MATCH('Intensity Data'!$B81,'Saturation Data'!$C:$C,0))*INDEX('UEC Data'!I:I,MATCH('Intensity Data'!$B81,'UEC Data'!$C:$C,0))</f>
        <v>0.25714285714285712</v>
      </c>
      <c r="I81" s="7">
        <f>INDEX('Saturation Data'!J:J,MATCH('Intensity Data'!$B81,'Saturation Data'!$C:$C,0))*INDEX('UEC Data'!J:J,MATCH('Intensity Data'!$B81,'UEC Data'!$C:$C,0))</f>
        <v>0.40949999999999998</v>
      </c>
      <c r="J81" s="7">
        <f>INDEX('Saturation Data'!K:K,MATCH('Intensity Data'!$B81,'Saturation Data'!$C:$C,0))*INDEX('UEC Data'!K:K,MATCH('Intensity Data'!$B81,'UEC Data'!$C:$C,0))</f>
        <v>2.3672727272727272E-2</v>
      </c>
      <c r="K81" s="7">
        <f>INDEX('Saturation Data'!L:L,MATCH('Intensity Data'!$B81,'Saturation Data'!$C:$C,0))*INDEX('UEC Data'!L:L,MATCH('Intensity Data'!$B81,'UEC Data'!$C:$C,0))</f>
        <v>5.04E-2</v>
      </c>
      <c r="L81" s="7">
        <f>INDEX('Saturation Data'!M:M,MATCH('Intensity Data'!$B81,'Saturation Data'!$C:$C,0))*INDEX('UEC Data'!M:M,MATCH('Intensity Data'!$B81,'UEC Data'!$C:$C,0))</f>
        <v>3.5999999999999997E-2</v>
      </c>
      <c r="M81" s="7">
        <f>INDEX('Saturation Data'!N:N,MATCH('Intensity Data'!$B81,'Saturation Data'!$C:$C,0))*INDEX('UEC Data'!N:N,MATCH('Intensity Data'!$B81,'UEC Data'!$C:$C,0))</f>
        <v>7.3309090909090911E-3</v>
      </c>
      <c r="N81" s="7">
        <f>INDEX('Saturation Data'!O:O,MATCH('Intensity Data'!$B81,'Saturation Data'!$C:$C,0))*INDEX('UEC Data'!O:O,MATCH('Intensity Data'!$B81,'UEC Data'!$C:$C,0))</f>
        <v>0.105</v>
      </c>
      <c r="O81" s="7">
        <f>INDEX('Saturation Data'!P:P,MATCH('Intensity Data'!$B81,'Saturation Data'!$C:$C,0))*INDEX('UEC Data'!P:P,MATCH('Intensity Data'!$B81,'UEC Data'!$C:$C,0))</f>
        <v>0.16153846153846155</v>
      </c>
      <c r="P81" s="7">
        <f>INDEX('Saturation Data'!Q:Q,MATCH('Intensity Data'!$B81,'Saturation Data'!$C:$C,0))*INDEX('UEC Data'!Q:Q,MATCH('Intensity Data'!$B81,'UEC Data'!$C:$C,0))</f>
        <v>0.18738461538461537</v>
      </c>
      <c r="Q81" s="7">
        <f>INDEX('Saturation Data'!R:R,MATCH('Intensity Data'!$B81,'Saturation Data'!$C:$C,0))*INDEX('UEC Data'!R:R,MATCH('Intensity Data'!$B81,'UEC Data'!$C:$C,0))</f>
        <v>1.2857142857142857E-2</v>
      </c>
      <c r="R81" s="7">
        <f>INDEX('Saturation Data'!S:S,MATCH('Intensity Data'!$B81,'Saturation Data'!$C:$C,0))*INDEX('UEC Data'!S:S,MATCH('Intensity Data'!$B81,'UEC Data'!$C:$C,0))</f>
        <v>1.26E-2</v>
      </c>
      <c r="S81" s="7">
        <f>INDEX('Saturation Data'!T:T,MATCH('Intensity Data'!$B81,'Saturation Data'!$C:$C,0))*INDEX('UEC Data'!T:T,MATCH('Intensity Data'!$B81,'UEC Data'!$C:$C,0))</f>
        <v>6.3E-3</v>
      </c>
      <c r="T81" s="7">
        <f>INDEX('Saturation Data'!U:U,MATCH('Intensity Data'!$B81,'Saturation Data'!$C:$C,0))*INDEX('UEC Data'!U:U,MATCH('Intensity Data'!$B81,'UEC Data'!$C:$C,0))</f>
        <v>1.26</v>
      </c>
      <c r="U81" s="7">
        <f>INDEX('Saturation Data'!V:V,MATCH('Intensity Data'!$B81,'Saturation Data'!$C:$C,0))*INDEX('UEC Data'!V:V,MATCH('Intensity Data'!$B81,'UEC Data'!$C:$C,0))</f>
        <v>1.1340000000000001E-2</v>
      </c>
      <c r="V81" t="str">
        <f t="shared" si="18"/>
        <v>Office Equipment</v>
      </c>
      <c r="AP81" s="5" t="s">
        <v>100</v>
      </c>
      <c r="AQ81" s="5" t="s">
        <v>38</v>
      </c>
      <c r="AR81" s="5" t="s">
        <v>40</v>
      </c>
      <c r="AS81" s="2">
        <f t="shared" si="19"/>
        <v>-0.29048194476416456</v>
      </c>
      <c r="AT81" s="2">
        <f t="shared" si="20"/>
        <v>1.137121347622565</v>
      </c>
      <c r="AU81" s="2">
        <f t="shared" si="21"/>
        <v>-0.4945602308315864</v>
      </c>
      <c r="AV81" s="2">
        <f t="shared" si="22"/>
        <v>2.175999127101016</v>
      </c>
      <c r="AW81" s="2">
        <f t="shared" si="23"/>
        <v>-2.5945500583018921E-3</v>
      </c>
      <c r="AX81" s="2">
        <f t="shared" si="24"/>
        <v>-0.53611237668841638</v>
      </c>
      <c r="AY81" s="2">
        <f t="shared" si="25"/>
        <v>2.0499689509859556</v>
      </c>
      <c r="AZ81" s="2">
        <f t="shared" si="26"/>
        <v>6.3438336322850004</v>
      </c>
      <c r="BA81" s="2">
        <f t="shared" si="27"/>
        <v>9.4578029537232595</v>
      </c>
      <c r="BB81" s="2">
        <f t="shared" si="28"/>
        <v>-2.347071209160223E-3</v>
      </c>
      <c r="BC81" s="2">
        <f t="shared" si="29"/>
        <v>0.15345917301942547</v>
      </c>
      <c r="BD81" s="2">
        <f t="shared" si="30"/>
        <v>-0.21427081355430477</v>
      </c>
      <c r="BE81" s="2">
        <f t="shared" si="31"/>
        <v>2.8351299854323795</v>
      </c>
      <c r="BF81" s="2">
        <f t="shared" si="32"/>
        <v>-0.62822661119174072</v>
      </c>
      <c r="BG81" s="2" t="str">
        <f>IFERROR(#REF!/#REF!-1,"NA")</f>
        <v>NA</v>
      </c>
    </row>
    <row r="82" spans="1:59" x14ac:dyDescent="0.25">
      <c r="A82" t="str">
        <f t="shared" si="33"/>
        <v/>
      </c>
      <c r="B82" t="str">
        <f t="shared" si="17"/>
        <v>WA2021 CPAOffice Equipment_Server</v>
      </c>
      <c r="C82" t="s">
        <v>116</v>
      </c>
      <c r="D82" t="s">
        <v>114</v>
      </c>
      <c r="E82" s="3" t="s">
        <v>101</v>
      </c>
      <c r="F82" s="3" t="s">
        <v>38</v>
      </c>
      <c r="G82" s="3" t="s">
        <v>41</v>
      </c>
      <c r="H82" s="7">
        <f>INDEX('Saturation Data'!I:I,MATCH('Intensity Data'!$B82,'Saturation Data'!$C:$C,0))*INDEX('UEC Data'!I:I,MATCH('Intensity Data'!$B82,'UEC Data'!$C:$C,0))</f>
        <v>1.9151020408163266</v>
      </c>
      <c r="I82" s="7">
        <f>INDEX('Saturation Data'!J:J,MATCH('Intensity Data'!$B82,'Saturation Data'!$C:$C,0))*INDEX('UEC Data'!J:J,MATCH('Intensity Data'!$B82,'UEC Data'!$C:$C,0))</f>
        <v>1.1499999999999999</v>
      </c>
      <c r="J82" s="7">
        <f>INDEX('Saturation Data'!K:K,MATCH('Intensity Data'!$B82,'Saturation Data'!$C:$C,0))*INDEX('UEC Data'!K:K,MATCH('Intensity Data'!$B82,'UEC Data'!$C:$C,0))</f>
        <v>0.3543393939393939</v>
      </c>
      <c r="K82" s="7">
        <f>INDEX('Saturation Data'!L:L,MATCH('Intensity Data'!$B82,'Saturation Data'!$C:$C,0))*INDEX('UEC Data'!L:L,MATCH('Intensity Data'!$B82,'UEC Data'!$C:$C,0))</f>
        <v>0.46</v>
      </c>
      <c r="L82" s="7">
        <f>INDEX('Saturation Data'!M:M,MATCH('Intensity Data'!$B82,'Saturation Data'!$C:$C,0))*INDEX('UEC Data'!M:M,MATCH('Intensity Data'!$B82,'UEC Data'!$C:$C,0))</f>
        <v>0.32857142857142857</v>
      </c>
      <c r="M82" s="7">
        <f>INDEX('Saturation Data'!N:N,MATCH('Intensity Data'!$B82,'Saturation Data'!$C:$C,0))*INDEX('UEC Data'!N:N,MATCH('Intensity Data'!$B82,'UEC Data'!$C:$C,0))</f>
        <v>0.10454545454545454</v>
      </c>
      <c r="N82" s="7">
        <f>INDEX('Saturation Data'!O:O,MATCH('Intensity Data'!$B82,'Saturation Data'!$C:$C,0))*INDEX('UEC Data'!O:O,MATCH('Intensity Data'!$B82,'UEC Data'!$C:$C,0))</f>
        <v>0.76666666666666672</v>
      </c>
      <c r="O82" s="7">
        <f>INDEX('Saturation Data'!P:P,MATCH('Intensity Data'!$B82,'Saturation Data'!$C:$C,0))*INDEX('UEC Data'!P:P,MATCH('Intensity Data'!$B82,'UEC Data'!$C:$C,0))</f>
        <v>0.23589743589743589</v>
      </c>
      <c r="P82" s="7">
        <f>INDEX('Saturation Data'!Q:Q,MATCH('Intensity Data'!$B82,'Saturation Data'!$C:$C,0))*INDEX('UEC Data'!Q:Q,MATCH('Intensity Data'!$B82,'UEC Data'!$C:$C,0))</f>
        <v>0.23589743589743589</v>
      </c>
      <c r="Q82" s="7">
        <f>INDEX('Saturation Data'!R:R,MATCH('Intensity Data'!$B82,'Saturation Data'!$C:$C,0))*INDEX('UEC Data'!R:R,MATCH('Intensity Data'!$B82,'UEC Data'!$C:$C,0))</f>
        <v>0.18775510204081633</v>
      </c>
      <c r="R82" s="7">
        <f>INDEX('Saturation Data'!S:S,MATCH('Intensity Data'!$B82,'Saturation Data'!$C:$C,0))*INDEX('UEC Data'!S:S,MATCH('Intensity Data'!$B82,'UEC Data'!$C:$C,0))</f>
        <v>0.10235000000000001</v>
      </c>
      <c r="S82" s="7">
        <f>INDEX('Saturation Data'!T:T,MATCH('Intensity Data'!$B82,'Saturation Data'!$C:$C,0))*INDEX('UEC Data'!T:T,MATCH('Intensity Data'!$B82,'UEC Data'!$C:$C,0))</f>
        <v>0.10235000000000001</v>
      </c>
      <c r="T82" s="7">
        <f>INDEX('Saturation Data'!U:U,MATCH('Intensity Data'!$B82,'Saturation Data'!$C:$C,0))*INDEX('UEC Data'!U:U,MATCH('Intensity Data'!$B82,'UEC Data'!$C:$C,0))</f>
        <v>92</v>
      </c>
      <c r="U82" s="7">
        <f>INDEX('Saturation Data'!V:V,MATCH('Intensity Data'!$B82,'Saturation Data'!$C:$C,0))*INDEX('UEC Data'!V:V,MATCH('Intensity Data'!$B82,'UEC Data'!$C:$C,0))</f>
        <v>0.13661999999999999</v>
      </c>
      <c r="V82" t="str">
        <f t="shared" si="18"/>
        <v>Office Equipment</v>
      </c>
      <c r="AP82" s="5" t="s">
        <v>101</v>
      </c>
      <c r="AQ82" s="5" t="s">
        <v>38</v>
      </c>
      <c r="AR82" s="5" t="s">
        <v>41</v>
      </c>
      <c r="AS82" s="2">
        <f t="shared" si="19"/>
        <v>7.3226467879163515</v>
      </c>
      <c r="AT82" s="2">
        <f t="shared" si="20"/>
        <v>2.150884038161474</v>
      </c>
      <c r="AU82" s="2">
        <f t="shared" si="21"/>
        <v>8.6875955757279293</v>
      </c>
      <c r="AV82" s="2">
        <f t="shared" si="22"/>
        <v>2.8045822876730924</v>
      </c>
      <c r="AW82" s="2">
        <f t="shared" si="23"/>
        <v>0.91169377905492155</v>
      </c>
      <c r="AX82" s="2">
        <f t="shared" si="24"/>
        <v>0.11139743085066911</v>
      </c>
      <c r="AY82" s="2">
        <f t="shared" si="25"/>
        <v>10.691547645446166</v>
      </c>
      <c r="AZ82" s="2">
        <f t="shared" si="26"/>
        <v>3.2227043385638741</v>
      </c>
      <c r="BA82" s="2">
        <f t="shared" si="27"/>
        <v>2.4558831599947557</v>
      </c>
      <c r="BB82" s="2">
        <f t="shared" si="28"/>
        <v>2.8243362270315524</v>
      </c>
      <c r="BC82" s="2">
        <f t="shared" si="29"/>
        <v>0.10539837414361619</v>
      </c>
      <c r="BD82" s="2">
        <f t="shared" si="30"/>
        <v>0.50598094068758259</v>
      </c>
      <c r="BE82" s="2">
        <f t="shared" si="31"/>
        <v>0.47013316108241243</v>
      </c>
      <c r="BF82" s="2">
        <f t="shared" si="32"/>
        <v>0.78141415470624165</v>
      </c>
      <c r="BG82" s="2" t="str">
        <f>IFERROR(#REF!/#REF!-1,"NA")</f>
        <v>NA</v>
      </c>
    </row>
    <row r="83" spans="1:59" x14ac:dyDescent="0.25">
      <c r="A83" t="str">
        <f t="shared" si="33"/>
        <v/>
      </c>
      <c r="B83" t="str">
        <f t="shared" si="17"/>
        <v>WA2021 CPAOffice Equipment_Monitor</v>
      </c>
      <c r="C83" t="s">
        <v>116</v>
      </c>
      <c r="D83" t="s">
        <v>114</v>
      </c>
      <c r="E83" s="3" t="s">
        <v>102</v>
      </c>
      <c r="F83" s="3" t="s">
        <v>38</v>
      </c>
      <c r="G83" s="3" t="s">
        <v>42</v>
      </c>
      <c r="H83" s="7">
        <f>INDEX('Saturation Data'!I:I,MATCH('Intensity Data'!$B83,'Saturation Data'!$C:$C,0))*INDEX('UEC Data'!I:I,MATCH('Intensity Data'!$B83,'UEC Data'!$C:$C,0))</f>
        <v>0.14693877551020409</v>
      </c>
      <c r="I83" s="7">
        <f>INDEX('Saturation Data'!J:J,MATCH('Intensity Data'!$B83,'Saturation Data'!$C:$C,0))*INDEX('UEC Data'!J:J,MATCH('Intensity Data'!$B83,'UEC Data'!$C:$C,0))</f>
        <v>0.23400000000000001</v>
      </c>
      <c r="J83" s="7">
        <f>INDEX('Saturation Data'!K:K,MATCH('Intensity Data'!$B83,'Saturation Data'!$C:$C,0))*INDEX('UEC Data'!K:K,MATCH('Intensity Data'!$B83,'UEC Data'!$C:$C,0))</f>
        <v>1.3527272727272728E-2</v>
      </c>
      <c r="K83" s="7">
        <f>INDEX('Saturation Data'!L:L,MATCH('Intensity Data'!$B83,'Saturation Data'!$C:$C,0))*INDEX('UEC Data'!L:L,MATCH('Intensity Data'!$B83,'UEC Data'!$C:$C,0))</f>
        <v>2.8799999999999999E-2</v>
      </c>
      <c r="L83" s="7">
        <f>INDEX('Saturation Data'!M:M,MATCH('Intensity Data'!$B83,'Saturation Data'!$C:$C,0))*INDEX('UEC Data'!M:M,MATCH('Intensity Data'!$B83,'UEC Data'!$C:$C,0))</f>
        <v>2.057142857142857E-2</v>
      </c>
      <c r="M83" s="7">
        <f>INDEX('Saturation Data'!N:N,MATCH('Intensity Data'!$B83,'Saturation Data'!$C:$C,0))*INDEX('UEC Data'!N:N,MATCH('Intensity Data'!$B83,'UEC Data'!$C:$C,0))</f>
        <v>6.5454545454545453E-3</v>
      </c>
      <c r="N83" s="7">
        <f>INDEX('Saturation Data'!O:O,MATCH('Intensity Data'!$B83,'Saturation Data'!$C:$C,0))*INDEX('UEC Data'!O:O,MATCH('Intensity Data'!$B83,'UEC Data'!$C:$C,0))</f>
        <v>0.06</v>
      </c>
      <c r="O83" s="7">
        <f>INDEX('Saturation Data'!P:P,MATCH('Intensity Data'!$B83,'Saturation Data'!$C:$C,0))*INDEX('UEC Data'!P:P,MATCH('Intensity Data'!$B83,'UEC Data'!$C:$C,0))</f>
        <v>9.2307692307692313E-2</v>
      </c>
      <c r="P83" s="7">
        <f>INDEX('Saturation Data'!Q:Q,MATCH('Intensity Data'!$B83,'Saturation Data'!$C:$C,0))*INDEX('UEC Data'!Q:Q,MATCH('Intensity Data'!$B83,'UEC Data'!$C:$C,0))</f>
        <v>0.10707692307692308</v>
      </c>
      <c r="Q83" s="7">
        <f>INDEX('Saturation Data'!R:R,MATCH('Intensity Data'!$B83,'Saturation Data'!$C:$C,0))*INDEX('UEC Data'!R:R,MATCH('Intensity Data'!$B83,'UEC Data'!$C:$C,0))</f>
        <v>1.4693877551020407E-3</v>
      </c>
      <c r="R83" s="7">
        <f>INDEX('Saturation Data'!S:S,MATCH('Intensity Data'!$B83,'Saturation Data'!$C:$C,0))*INDEX('UEC Data'!S:S,MATCH('Intensity Data'!$B83,'UEC Data'!$C:$C,0))</f>
        <v>7.1999999999999998E-3</v>
      </c>
      <c r="S83" s="7">
        <f>INDEX('Saturation Data'!T:T,MATCH('Intensity Data'!$B83,'Saturation Data'!$C:$C,0))*INDEX('UEC Data'!T:T,MATCH('Intensity Data'!$B83,'UEC Data'!$C:$C,0))</f>
        <v>3.5999999999999999E-3</v>
      </c>
      <c r="T83" s="7">
        <f>INDEX('Saturation Data'!U:U,MATCH('Intensity Data'!$B83,'Saturation Data'!$C:$C,0))*INDEX('UEC Data'!U:U,MATCH('Intensity Data'!$B83,'UEC Data'!$C:$C,0))</f>
        <v>1.44</v>
      </c>
      <c r="U83" s="7">
        <f>INDEX('Saturation Data'!V:V,MATCH('Intensity Data'!$B83,'Saturation Data'!$C:$C,0))*INDEX('UEC Data'!V:V,MATCH('Intensity Data'!$B83,'UEC Data'!$C:$C,0))</f>
        <v>6.4799999999999996E-3</v>
      </c>
      <c r="V83" t="str">
        <f t="shared" si="18"/>
        <v>Office Equipment</v>
      </c>
      <c r="AP83" s="5" t="s">
        <v>102</v>
      </c>
      <c r="AQ83" s="5" t="s">
        <v>38</v>
      </c>
      <c r="AR83" s="5" t="s">
        <v>42</v>
      </c>
      <c r="AS83" s="2">
        <f t="shared" si="19"/>
        <v>-0.64524097238208222</v>
      </c>
      <c r="AT83" s="2">
        <f t="shared" si="20"/>
        <v>6.8560673811282724E-2</v>
      </c>
      <c r="AU83" s="2">
        <f t="shared" si="21"/>
        <v>-0.74728011541579309</v>
      </c>
      <c r="AV83" s="2">
        <f t="shared" si="22"/>
        <v>0.58799956355050798</v>
      </c>
      <c r="AW83" s="2">
        <f t="shared" si="23"/>
        <v>-0.60103782002332073</v>
      </c>
      <c r="AX83" s="2">
        <f t="shared" si="24"/>
        <v>-0.76805618834420819</v>
      </c>
      <c r="AY83" s="2">
        <f t="shared" si="25"/>
        <v>-0.39000620980280887</v>
      </c>
      <c r="AZ83" s="2">
        <f t="shared" si="26"/>
        <v>0.10157504484275015</v>
      </c>
      <c r="BA83" s="2">
        <f t="shared" si="27"/>
        <v>1.0915605907446526</v>
      </c>
      <c r="BB83" s="2">
        <f t="shared" si="28"/>
        <v>-0.90023470712091602</v>
      </c>
      <c r="BC83" s="2">
        <f t="shared" si="29"/>
        <v>-0.53861633079222981</v>
      </c>
      <c r="BD83" s="2">
        <f t="shared" si="30"/>
        <v>-0.68570832542172189</v>
      </c>
      <c r="BE83" s="2">
        <f t="shared" si="31"/>
        <v>0.53405199417295202</v>
      </c>
      <c r="BF83" s="2">
        <f t="shared" si="32"/>
        <v>-0.81411330559587047</v>
      </c>
      <c r="BG83" s="2" t="str">
        <f>IFERROR(#REF!/#REF!-1,"NA")</f>
        <v>NA</v>
      </c>
    </row>
    <row r="84" spans="1:59" x14ac:dyDescent="0.25">
      <c r="A84" t="str">
        <f t="shared" si="33"/>
        <v/>
      </c>
      <c r="B84" t="str">
        <f t="shared" si="17"/>
        <v>WA2021 CPAOffice Equipment_Printer/Copier/Fax</v>
      </c>
      <c r="C84" t="s">
        <v>116</v>
      </c>
      <c r="D84" t="s">
        <v>114</v>
      </c>
      <c r="E84" s="3" t="s">
        <v>103</v>
      </c>
      <c r="F84" s="3" t="s">
        <v>38</v>
      </c>
      <c r="G84" s="3" t="s">
        <v>43</v>
      </c>
      <c r="H84" s="7">
        <f>INDEX('Saturation Data'!I:I,MATCH('Intensity Data'!$B84,'Saturation Data'!$C:$C,0))*INDEX('UEC Data'!I:I,MATCH('Intensity Data'!$B84,'UEC Data'!$C:$C,0))</f>
        <v>1.2769679300291546E-2</v>
      </c>
      <c r="I84" s="7">
        <f>INDEX('Saturation Data'!J:J,MATCH('Intensity Data'!$B84,'Saturation Data'!$C:$C,0))*INDEX('UEC Data'!J:J,MATCH('Intensity Data'!$B84,'UEC Data'!$C:$C,0))</f>
        <v>0.11732142857142859</v>
      </c>
      <c r="J84" s="7">
        <f>INDEX('Saturation Data'!K:K,MATCH('Intensity Data'!$B84,'Saturation Data'!$C:$C,0))*INDEX('UEC Data'!K:K,MATCH('Intensity Data'!$B84,'UEC Data'!$C:$C,0))</f>
        <v>2.9389610389610393E-2</v>
      </c>
      <c r="K84" s="7">
        <f>INDEX('Saturation Data'!L:L,MATCH('Intensity Data'!$B84,'Saturation Data'!$C:$C,0))*INDEX('UEC Data'!L:L,MATCH('Intensity Data'!$B84,'UEC Data'!$C:$C,0))</f>
        <v>4.6928571428571431E-2</v>
      </c>
      <c r="L84" s="7">
        <f>INDEX('Saturation Data'!M:M,MATCH('Intensity Data'!$B84,'Saturation Data'!$C:$C,0))*INDEX('UEC Data'!M:M,MATCH('Intensity Data'!$B84,'UEC Data'!$C:$C,0))</f>
        <v>4.469387755102041E-2</v>
      </c>
      <c r="M84" s="7">
        <f>INDEX('Saturation Data'!N:N,MATCH('Intensity Data'!$B84,'Saturation Data'!$C:$C,0))*INDEX('UEC Data'!N:N,MATCH('Intensity Data'!$B84,'UEC Data'!$C:$C,0))</f>
        <v>1.4220779220779222E-2</v>
      </c>
      <c r="N84" s="7">
        <f>INDEX('Saturation Data'!O:O,MATCH('Intensity Data'!$B84,'Saturation Data'!$C:$C,0))*INDEX('UEC Data'!O:O,MATCH('Intensity Data'!$B84,'UEC Data'!$C:$C,0))</f>
        <v>2.6071428571428575E-2</v>
      </c>
      <c r="O84" s="7">
        <f>INDEX('Saturation Data'!P:P,MATCH('Intensity Data'!$B84,'Saturation Data'!$C:$C,0))*INDEX('UEC Data'!P:P,MATCH('Intensity Data'!$B84,'UEC Data'!$C:$C,0))</f>
        <v>4.0109890109890113E-2</v>
      </c>
      <c r="P84" s="7">
        <f>INDEX('Saturation Data'!Q:Q,MATCH('Intensity Data'!$B84,'Saturation Data'!$C:$C,0))*INDEX('UEC Data'!Q:Q,MATCH('Intensity Data'!$B84,'UEC Data'!$C:$C,0))</f>
        <v>4.0109890109890113E-2</v>
      </c>
      <c r="Q84" s="7">
        <f>INDEX('Saturation Data'!R:R,MATCH('Intensity Data'!$B84,'Saturation Data'!$C:$C,0))*INDEX('UEC Data'!R:R,MATCH('Intensity Data'!$B84,'UEC Data'!$C:$C,0))</f>
        <v>6.3848396501457729E-3</v>
      </c>
      <c r="R84" s="7">
        <f>INDEX('Saturation Data'!S:S,MATCH('Intensity Data'!$B84,'Saturation Data'!$C:$C,0))*INDEX('UEC Data'!S:S,MATCH('Intensity Data'!$B84,'UEC Data'!$C:$C,0))</f>
        <v>1.5642857142857146E-2</v>
      </c>
      <c r="S84" s="7">
        <f>INDEX('Saturation Data'!T:T,MATCH('Intensity Data'!$B84,'Saturation Data'!$C:$C,0))*INDEX('UEC Data'!T:T,MATCH('Intensity Data'!$B84,'UEC Data'!$C:$C,0))</f>
        <v>7.8214285714285729E-3</v>
      </c>
      <c r="T84" s="7">
        <f>INDEX('Saturation Data'!U:U,MATCH('Intensity Data'!$B84,'Saturation Data'!$C:$C,0))*INDEX('UEC Data'!U:U,MATCH('Intensity Data'!$B84,'UEC Data'!$C:$C,0))</f>
        <v>0.52142857142857146</v>
      </c>
      <c r="U84" s="7">
        <f>INDEX('Saturation Data'!V:V,MATCH('Intensity Data'!$B84,'Saturation Data'!$C:$C,0))*INDEX('UEC Data'!V:V,MATCH('Intensity Data'!$B84,'UEC Data'!$C:$C,0))</f>
        <v>1.407857142857143E-2</v>
      </c>
      <c r="V84" t="str">
        <f t="shared" si="18"/>
        <v>Office Equipment</v>
      </c>
      <c r="AP84" s="5" t="s">
        <v>103</v>
      </c>
      <c r="AQ84" s="5" t="s">
        <v>38</v>
      </c>
      <c r="AR84" s="5" t="s">
        <v>43</v>
      </c>
      <c r="AS84" s="2">
        <f t="shared" si="19"/>
        <v>-0.94037214239221711</v>
      </c>
      <c r="AT84" s="2">
        <f t="shared" si="20"/>
        <v>-0.30921708341741649</v>
      </c>
      <c r="AU84" s="2">
        <f t="shared" si="21"/>
        <v>-0.29204783531390155</v>
      </c>
      <c r="AV84" s="2">
        <f t="shared" si="22"/>
        <v>3.1704810732907269</v>
      </c>
      <c r="AW84" s="2">
        <f t="shared" si="23"/>
        <v>-0.30148418226202345</v>
      </c>
      <c r="AX84" s="2">
        <f t="shared" si="24"/>
        <v>-0.18781062767664303</v>
      </c>
      <c r="AY84" s="2">
        <f t="shared" si="25"/>
        <v>-0.57280130041440502</v>
      </c>
      <c r="AZ84" s="2">
        <f t="shared" si="26"/>
        <v>-0.38282463301714686</v>
      </c>
      <c r="BA84" s="2">
        <f t="shared" si="27"/>
        <v>0.26274881362225044</v>
      </c>
      <c r="BB84" s="2">
        <f t="shared" si="28"/>
        <v>-0.30131086469022639</v>
      </c>
      <c r="BC84" s="2">
        <f t="shared" si="29"/>
        <v>0.61561073787220799</v>
      </c>
      <c r="BD84" s="2">
        <f t="shared" si="30"/>
        <v>0.10054394674260458</v>
      </c>
      <c r="BE84" s="2">
        <f t="shared" si="31"/>
        <v>-0.10471080807297783</v>
      </c>
      <c r="BF84" s="2">
        <f t="shared" si="32"/>
        <v>-0.34908719239553077</v>
      </c>
      <c r="BG84" s="2" t="str">
        <f>IFERROR(#REF!/#REF!-1,"NA")</f>
        <v>NA</v>
      </c>
    </row>
    <row r="85" spans="1:59" x14ac:dyDescent="0.25">
      <c r="A85" t="str">
        <f t="shared" si="33"/>
        <v/>
      </c>
      <c r="B85" t="str">
        <f t="shared" si="17"/>
        <v>WA2021 CPAOffice Equipment_POS Terminal</v>
      </c>
      <c r="C85" t="s">
        <v>116</v>
      </c>
      <c r="D85" t="s">
        <v>114</v>
      </c>
      <c r="E85" s="3" t="s">
        <v>104</v>
      </c>
      <c r="F85" s="3" t="s">
        <v>38</v>
      </c>
      <c r="G85" s="3" t="s">
        <v>44</v>
      </c>
      <c r="H85" s="7">
        <f>INDEX('Saturation Data'!I:I,MATCH('Intensity Data'!$B85,'Saturation Data'!$C:$C,0))*INDEX('UEC Data'!I:I,MATCH('Intensity Data'!$B85,'UEC Data'!$C:$C,0))</f>
        <v>2.6163265306122451E-3</v>
      </c>
      <c r="I85" s="7">
        <f>INDEX('Saturation Data'!J:J,MATCH('Intensity Data'!$B85,'Saturation Data'!$C:$C,0))*INDEX('UEC Data'!J:J,MATCH('Intensity Data'!$B85,'UEC Data'!$C:$C,0))</f>
        <v>1.6025000000000001E-2</v>
      </c>
      <c r="J85" s="7">
        <f>INDEX('Saturation Data'!K:K,MATCH('Intensity Data'!$B85,'Saturation Data'!$C:$C,0))*INDEX('UEC Data'!K:K,MATCH('Intensity Data'!$B85,'UEC Data'!$C:$C,0))</f>
        <v>6.0215151515151513E-2</v>
      </c>
      <c r="K85" s="7">
        <f>INDEX('Saturation Data'!L:L,MATCH('Intensity Data'!$B85,'Saturation Data'!$C:$C,0))*INDEX('UEC Data'!L:L,MATCH('Intensity Data'!$B85,'UEC Data'!$C:$C,0))</f>
        <v>0.32050000000000001</v>
      </c>
      <c r="L85" s="7">
        <f>INDEX('Saturation Data'!M:M,MATCH('Intensity Data'!$B85,'Saturation Data'!$C:$C,0))*INDEX('UEC Data'!M:M,MATCH('Intensity Data'!$B85,'UEC Data'!$C:$C,0))</f>
        <v>7.3257142857142868E-2</v>
      </c>
      <c r="M85" s="7">
        <f>INDEX('Saturation Data'!N:N,MATCH('Intensity Data'!$B85,'Saturation Data'!$C:$C,0))*INDEX('UEC Data'!N:N,MATCH('Intensity Data'!$B85,'UEC Data'!$C:$C,0))</f>
        <v>0.10197727272727272</v>
      </c>
      <c r="N85" s="7">
        <f>INDEX('Saturation Data'!O:O,MATCH('Intensity Data'!$B85,'Saturation Data'!$C:$C,0))*INDEX('UEC Data'!O:O,MATCH('Intensity Data'!$B85,'UEC Data'!$C:$C,0))</f>
        <v>5.3416666666666668E-2</v>
      </c>
      <c r="O85" s="7">
        <f>INDEX('Saturation Data'!P:P,MATCH('Intensity Data'!$B85,'Saturation Data'!$C:$C,0))*INDEX('UEC Data'!P:P,MATCH('Intensity Data'!$B85,'UEC Data'!$C:$C,0))</f>
        <v>4.9307692307692309E-2</v>
      </c>
      <c r="P85" s="7">
        <f>INDEX('Saturation Data'!Q:Q,MATCH('Intensity Data'!$B85,'Saturation Data'!$C:$C,0))*INDEX('UEC Data'!Q:Q,MATCH('Intensity Data'!$B85,'UEC Data'!$C:$C,0))</f>
        <v>1.1833846153846155E-2</v>
      </c>
      <c r="Q85" s="7">
        <f>INDEX('Saturation Data'!R:R,MATCH('Intensity Data'!$B85,'Saturation Data'!$C:$C,0))*INDEX('UEC Data'!R:R,MATCH('Intensity Data'!$B85,'UEC Data'!$C:$C,0))</f>
        <v>7.5873469387755096E-3</v>
      </c>
      <c r="R85" s="7">
        <f>INDEX('Saturation Data'!S:S,MATCH('Intensity Data'!$B85,'Saturation Data'!$C:$C,0))*INDEX('UEC Data'!S:S,MATCH('Intensity Data'!$B85,'UEC Data'!$C:$C,0))</f>
        <v>1.2339250000000001E-2</v>
      </c>
      <c r="S85" s="7">
        <f>INDEX('Saturation Data'!T:T,MATCH('Intensity Data'!$B85,'Saturation Data'!$C:$C,0))*INDEX('UEC Data'!T:T,MATCH('Intensity Data'!$B85,'UEC Data'!$C:$C,0))</f>
        <v>1.2339250000000001E-2</v>
      </c>
      <c r="T85" s="7">
        <f>INDEX('Saturation Data'!U:U,MATCH('Intensity Data'!$B85,'Saturation Data'!$C:$C,0))*INDEX('UEC Data'!U:U,MATCH('Intensity Data'!$B85,'UEC Data'!$C:$C,0))</f>
        <v>0</v>
      </c>
      <c r="U85" s="7">
        <f>INDEX('Saturation Data'!V:V,MATCH('Intensity Data'!$B85,'Saturation Data'!$C:$C,0))*INDEX('UEC Data'!V:V,MATCH('Intensity Data'!$B85,'UEC Data'!$C:$C,0))</f>
        <v>8.0765999999999998E-3</v>
      </c>
      <c r="V85" t="str">
        <f t="shared" si="18"/>
        <v>Office Equipment</v>
      </c>
      <c r="AP85" s="5" t="s">
        <v>104</v>
      </c>
      <c r="AQ85" s="5" t="s">
        <v>38</v>
      </c>
      <c r="AR85" s="5" t="s">
        <v>44</v>
      </c>
      <c r="AS85" s="2">
        <f t="shared" si="19"/>
        <v>-0.78714458342924942</v>
      </c>
      <c r="AT85" s="2">
        <f t="shared" si="20"/>
        <v>-0.17803025091439806</v>
      </c>
      <c r="AU85" s="2">
        <f t="shared" si="21"/>
        <v>7.4239961528068932</v>
      </c>
      <c r="AV85" s="2">
        <f t="shared" si="22"/>
        <v>8.9249972721906765</v>
      </c>
      <c r="AW85" s="2">
        <f t="shared" si="23"/>
        <v>-0.20207564004664125</v>
      </c>
      <c r="AX85" s="2">
        <f t="shared" si="24"/>
        <v>0.62360668159054256</v>
      </c>
      <c r="AY85" s="2">
        <f t="shared" si="25"/>
        <v>0.21998758039438226</v>
      </c>
      <c r="AZ85" s="2">
        <f t="shared" si="26"/>
        <v>1.6437801076226002</v>
      </c>
      <c r="BA85" s="2">
        <f t="shared" si="27"/>
        <v>2.606138949559746</v>
      </c>
      <c r="BB85" s="2">
        <f t="shared" si="28"/>
        <v>-2.347071209160112E-3</v>
      </c>
      <c r="BC85" s="2">
        <f t="shared" si="29"/>
        <v>-0.42327041349028716</v>
      </c>
      <c r="BD85" s="2">
        <f t="shared" si="30"/>
        <v>-0.21427081355430466</v>
      </c>
      <c r="BE85" s="2">
        <f t="shared" si="31"/>
        <v>-1</v>
      </c>
      <c r="BF85" s="2">
        <f t="shared" si="32"/>
        <v>-7.0566527979352145E-2</v>
      </c>
      <c r="BG85" s="2" t="str">
        <f>IFERROR(#REF!/#REF!-1,"NA")</f>
        <v>NA</v>
      </c>
    </row>
    <row r="86" spans="1:59" x14ac:dyDescent="0.25">
      <c r="A86" t="str">
        <f t="shared" si="33"/>
        <v/>
      </c>
      <c r="B86" t="str">
        <f t="shared" si="17"/>
        <v>WA2021 CPAMiscellaneous_Non-HVAC Motors</v>
      </c>
      <c r="C86" t="s">
        <v>116</v>
      </c>
      <c r="D86" t="s">
        <v>114</v>
      </c>
      <c r="E86" s="3" t="s">
        <v>105</v>
      </c>
      <c r="F86" s="3" t="s">
        <v>45</v>
      </c>
      <c r="G86" s="3" t="s">
        <v>46</v>
      </c>
      <c r="H86" s="7">
        <f>INDEX('Saturation Data'!I:I,MATCH('Intensity Data'!$B86,'Saturation Data'!$C:$C,0))*INDEX('UEC Data'!I:I,MATCH('Intensity Data'!$B86,'UEC Data'!$C:$C,0))</f>
        <v>0.22264906276965052</v>
      </c>
      <c r="I86" s="7">
        <f>INDEX('Saturation Data'!J:J,MATCH('Intensity Data'!$B86,'Saturation Data'!$C:$C,0))*INDEX('UEC Data'!J:J,MATCH('Intensity Data'!$B86,'UEC Data'!$C:$C,0))</f>
        <v>0.30661758379822879</v>
      </c>
      <c r="J86" s="7">
        <f>INDEX('Saturation Data'!K:K,MATCH('Intensity Data'!$B86,'Saturation Data'!$C:$C,0))*INDEX('UEC Data'!K:K,MATCH('Intensity Data'!$B86,'UEC Data'!$C:$C,0))</f>
        <v>0.18533932670326272</v>
      </c>
      <c r="K86" s="7">
        <f>INDEX('Saturation Data'!L:L,MATCH('Intensity Data'!$B86,'Saturation Data'!$C:$C,0))*INDEX('UEC Data'!L:L,MATCH('Intensity Data'!$B86,'UEC Data'!$C:$C,0))</f>
        <v>0.25644379735851863</v>
      </c>
      <c r="L86" s="7">
        <f>INDEX('Saturation Data'!M:M,MATCH('Intensity Data'!$B86,'Saturation Data'!$C:$C,0))*INDEX('UEC Data'!M:M,MATCH('Intensity Data'!$B86,'UEC Data'!$C:$C,0))</f>
        <v>0.73927557532538157</v>
      </c>
      <c r="M86" s="7">
        <f>INDEX('Saturation Data'!N:N,MATCH('Intensity Data'!$B86,'Saturation Data'!$C:$C,0))*INDEX('UEC Data'!N:N,MATCH('Intensity Data'!$B86,'UEC Data'!$C:$C,0))</f>
        <v>0.27970103297126891</v>
      </c>
      <c r="N86" s="7">
        <f>INDEX('Saturation Data'!O:O,MATCH('Intensity Data'!$B86,'Saturation Data'!$C:$C,0))*INDEX('UEC Data'!O:O,MATCH('Intensity Data'!$B86,'UEC Data'!$C:$C,0))</f>
        <v>0.32905686017218472</v>
      </c>
      <c r="O86" s="7">
        <f>INDEX('Saturation Data'!P:P,MATCH('Intensity Data'!$B86,'Saturation Data'!$C:$C,0))*INDEX('UEC Data'!P:P,MATCH('Intensity Data'!$B86,'UEC Data'!$C:$C,0))</f>
        <v>0.11559078607986305</v>
      </c>
      <c r="P86" s="7">
        <f>INDEX('Saturation Data'!Q:Q,MATCH('Intensity Data'!$B86,'Saturation Data'!$C:$C,0))*INDEX('UEC Data'!Q:Q,MATCH('Intensity Data'!$B86,'UEC Data'!$C:$C,0))</f>
        <v>0.15340379668509674</v>
      </c>
      <c r="Q86" s="7">
        <f>INDEX('Saturation Data'!R:R,MATCH('Intensity Data'!$B86,'Saturation Data'!$C:$C,0))*INDEX('UEC Data'!R:R,MATCH('Intensity Data'!$B86,'UEC Data'!$C:$C,0))</f>
        <v>0.47265379075527292</v>
      </c>
      <c r="R86" s="7">
        <f>INDEX('Saturation Data'!S:S,MATCH('Intensity Data'!$B86,'Saturation Data'!$C:$C,0))*INDEX('UEC Data'!S:S,MATCH('Intensity Data'!$B86,'UEC Data'!$C:$C,0))</f>
        <v>0.20239656347040202</v>
      </c>
      <c r="S86" s="7">
        <f>INDEX('Saturation Data'!T:T,MATCH('Intensity Data'!$B86,'Saturation Data'!$C:$C,0))*INDEX('UEC Data'!T:T,MATCH('Intensity Data'!$B86,'UEC Data'!$C:$C,0))</f>
        <v>0.54445888384666519</v>
      </c>
      <c r="T86" s="7">
        <f>INDEX('Saturation Data'!U:U,MATCH('Intensity Data'!$B86,'Saturation Data'!$C:$C,0))*INDEX('UEC Data'!U:U,MATCH('Intensity Data'!$B86,'UEC Data'!$C:$C,0))</f>
        <v>1.8582883866559321</v>
      </c>
      <c r="U86" s="7">
        <f>INDEX('Saturation Data'!V:V,MATCH('Intensity Data'!$B86,'Saturation Data'!$C:$C,0))*INDEX('UEC Data'!V:V,MATCH('Intensity Data'!$B86,'UEC Data'!$C:$C,0))</f>
        <v>0.28989298831832538</v>
      </c>
      <c r="V86" t="str">
        <f t="shared" si="18"/>
        <v>Miscellaneous</v>
      </c>
      <c r="AP86" s="5" t="s">
        <v>105</v>
      </c>
      <c r="AQ86" s="5" t="s">
        <v>45</v>
      </c>
      <c r="AR86" s="5" t="s">
        <v>46</v>
      </c>
      <c r="AS86" s="2">
        <f t="shared" si="19"/>
        <v>-0.28922701215299895</v>
      </c>
      <c r="AT86" s="2">
        <f t="shared" si="20"/>
        <v>4.0261408422659528</v>
      </c>
      <c r="AU86" s="2">
        <f t="shared" si="21"/>
        <v>1.2383768820286196</v>
      </c>
      <c r="AV86" s="2">
        <f t="shared" si="22"/>
        <v>7.6604952765731458</v>
      </c>
      <c r="AW86" s="2">
        <f t="shared" si="23"/>
        <v>5.8915727382023899</v>
      </c>
      <c r="AX86" s="2">
        <f t="shared" si="24"/>
        <v>3.0446854901100586</v>
      </c>
      <c r="AY86" s="2">
        <f t="shared" si="25"/>
        <v>-0.29343604474579132</v>
      </c>
      <c r="AZ86" s="2">
        <f t="shared" si="26"/>
        <v>0.64397366748424245</v>
      </c>
      <c r="BA86" s="2">
        <f t="shared" si="27"/>
        <v>3.9128690923900322</v>
      </c>
      <c r="BB86" s="2">
        <f t="shared" si="28"/>
        <v>2.7963481717991368</v>
      </c>
      <c r="BC86" s="2">
        <f t="shared" si="29"/>
        <v>2.2812252499606074</v>
      </c>
      <c r="BD86" s="2">
        <f t="shared" si="30"/>
        <v>6.5689728955098641</v>
      </c>
      <c r="BE86" s="2">
        <f t="shared" si="31"/>
        <v>-0.61424774524741377</v>
      </c>
      <c r="BF86" s="2">
        <f t="shared" si="32"/>
        <v>2.3248469302769217</v>
      </c>
      <c r="BG86" s="2" t="str">
        <f>IFERROR(#REF!/#REF!-1,"NA")</f>
        <v>NA</v>
      </c>
    </row>
    <row r="87" spans="1:59" x14ac:dyDescent="0.25">
      <c r="A87" t="str">
        <f t="shared" si="33"/>
        <v/>
      </c>
      <c r="B87" t="str">
        <f t="shared" si="17"/>
        <v>WA2021 CPAMiscellaneous_Pool Pump</v>
      </c>
      <c r="C87" t="s">
        <v>116</v>
      </c>
      <c r="D87" t="s">
        <v>114</v>
      </c>
      <c r="E87" s="3" t="s">
        <v>106</v>
      </c>
      <c r="F87" s="3" t="s">
        <v>45</v>
      </c>
      <c r="G87" s="3" t="s">
        <v>47</v>
      </c>
      <c r="H87" s="7">
        <f>INDEX('Saturation Data'!I:I,MATCH('Intensity Data'!$B87,'Saturation Data'!$C:$C,0))*INDEX('UEC Data'!I:I,MATCH('Intensity Data'!$B87,'UEC Data'!$C:$C,0))</f>
        <v>0</v>
      </c>
      <c r="I87" s="7">
        <f>INDEX('Saturation Data'!J:J,MATCH('Intensity Data'!$B87,'Saturation Data'!$C:$C,0))*INDEX('UEC Data'!J:J,MATCH('Intensity Data'!$B87,'UEC Data'!$C:$C,0))</f>
        <v>0</v>
      </c>
      <c r="J87" s="7">
        <f>INDEX('Saturation Data'!K:K,MATCH('Intensity Data'!$B87,'Saturation Data'!$C:$C,0))*INDEX('UEC Data'!K:K,MATCH('Intensity Data'!$B87,'UEC Data'!$C:$C,0))</f>
        <v>0</v>
      </c>
      <c r="K87" s="7">
        <f>INDEX('Saturation Data'!L:L,MATCH('Intensity Data'!$B87,'Saturation Data'!$C:$C,0))*INDEX('UEC Data'!L:L,MATCH('Intensity Data'!$B87,'UEC Data'!$C:$C,0))</f>
        <v>0</v>
      </c>
      <c r="L87" s="7">
        <f>INDEX('Saturation Data'!M:M,MATCH('Intensity Data'!$B87,'Saturation Data'!$C:$C,0))*INDEX('UEC Data'!M:M,MATCH('Intensity Data'!$B87,'UEC Data'!$C:$C,0))</f>
        <v>0</v>
      </c>
      <c r="M87" s="7">
        <f>INDEX('Saturation Data'!N:N,MATCH('Intensity Data'!$B87,'Saturation Data'!$C:$C,0))*INDEX('UEC Data'!N:N,MATCH('Intensity Data'!$B87,'UEC Data'!$C:$C,0))</f>
        <v>0</v>
      </c>
      <c r="N87" s="7">
        <f>INDEX('Saturation Data'!O:O,MATCH('Intensity Data'!$B87,'Saturation Data'!$C:$C,0))*INDEX('UEC Data'!O:O,MATCH('Intensity Data'!$B87,'UEC Data'!$C:$C,0))</f>
        <v>0</v>
      </c>
      <c r="O87" s="7">
        <f>INDEX('Saturation Data'!P:P,MATCH('Intensity Data'!$B87,'Saturation Data'!$C:$C,0))*INDEX('UEC Data'!P:P,MATCH('Intensity Data'!$B87,'UEC Data'!$C:$C,0))</f>
        <v>8.898023076923077E-2</v>
      </c>
      <c r="P87" s="7">
        <f>INDEX('Saturation Data'!Q:Q,MATCH('Intensity Data'!$B87,'Saturation Data'!$C:$C,0))*INDEX('UEC Data'!Q:Q,MATCH('Intensity Data'!$B87,'UEC Data'!$C:$C,0))</f>
        <v>5.9123076923076915E-3</v>
      </c>
      <c r="Q87" s="7">
        <f>INDEX('Saturation Data'!R:R,MATCH('Intensity Data'!$B87,'Saturation Data'!$C:$C,0))*INDEX('UEC Data'!R:R,MATCH('Intensity Data'!$B87,'UEC Data'!$C:$C,0))</f>
        <v>0.11921142857142858</v>
      </c>
      <c r="R87" s="7">
        <f>INDEX('Saturation Data'!S:S,MATCH('Intensity Data'!$B87,'Saturation Data'!$C:$C,0))*INDEX('UEC Data'!S:S,MATCH('Intensity Data'!$B87,'UEC Data'!$C:$C,0))</f>
        <v>0</v>
      </c>
      <c r="S87" s="7">
        <f>INDEX('Saturation Data'!T:T,MATCH('Intensity Data'!$B87,'Saturation Data'!$C:$C,0))*INDEX('UEC Data'!T:T,MATCH('Intensity Data'!$B87,'UEC Data'!$C:$C,0))</f>
        <v>0</v>
      </c>
      <c r="T87" s="7">
        <f>INDEX('Saturation Data'!U:U,MATCH('Intensity Data'!$B87,'Saturation Data'!$C:$C,0))*INDEX('UEC Data'!U:U,MATCH('Intensity Data'!$B87,'UEC Data'!$C:$C,0))</f>
        <v>0</v>
      </c>
      <c r="U87" s="7">
        <f>INDEX('Saturation Data'!V:V,MATCH('Intensity Data'!$B87,'Saturation Data'!$C:$C,0))*INDEX('UEC Data'!V:V,MATCH('Intensity Data'!$B87,'UEC Data'!$C:$C,0))</f>
        <v>7.993440000000001E-3</v>
      </c>
      <c r="V87" t="str">
        <f t="shared" si="18"/>
        <v>Miscellaneous</v>
      </c>
      <c r="AP87" s="5" t="s">
        <v>106</v>
      </c>
      <c r="AQ87" s="5" t="s">
        <v>45</v>
      </c>
      <c r="AR87" s="5" t="s">
        <v>47</v>
      </c>
      <c r="AS87" s="2" t="str">
        <f t="shared" si="19"/>
        <v>NA</v>
      </c>
      <c r="AT87" s="2" t="str">
        <f t="shared" si="20"/>
        <v>NA</v>
      </c>
      <c r="AU87" s="2" t="str">
        <f t="shared" si="21"/>
        <v>NA</v>
      </c>
      <c r="AV87" s="2" t="str">
        <f t="shared" si="22"/>
        <v>NA</v>
      </c>
      <c r="AW87" s="2" t="str">
        <f t="shared" si="23"/>
        <v>NA</v>
      </c>
      <c r="AX87" s="2" t="str">
        <f t="shared" si="24"/>
        <v>NA</v>
      </c>
      <c r="AY87" s="2" t="str">
        <f t="shared" si="25"/>
        <v>NA</v>
      </c>
      <c r="AZ87" s="2">
        <f t="shared" si="26"/>
        <v>7.2198683374212109</v>
      </c>
      <c r="BA87" s="2">
        <f t="shared" si="27"/>
        <v>3.5489528633241036</v>
      </c>
      <c r="BB87" s="2">
        <f t="shared" si="28"/>
        <v>10.38904451539741</v>
      </c>
      <c r="BC87" s="2" t="str">
        <f t="shared" si="29"/>
        <v>NA</v>
      </c>
      <c r="BD87" s="2" t="str">
        <f t="shared" si="30"/>
        <v>NA</v>
      </c>
      <c r="BE87" s="2" t="str">
        <f t="shared" si="31"/>
        <v>NA</v>
      </c>
      <c r="BF87" s="2">
        <f t="shared" si="32"/>
        <v>17.128711452198587</v>
      </c>
      <c r="BG87" s="2" t="str">
        <f>IFERROR(#REF!/#REF!-1,"NA")</f>
        <v>NA</v>
      </c>
    </row>
    <row r="88" spans="1:59" x14ac:dyDescent="0.25">
      <c r="A88" t="str">
        <f t="shared" si="33"/>
        <v/>
      </c>
      <c r="B88" t="str">
        <f t="shared" si="17"/>
        <v>WA2021 CPAMiscellaneous_Pool Heater</v>
      </c>
      <c r="C88" t="s">
        <v>116</v>
      </c>
      <c r="D88" t="s">
        <v>114</v>
      </c>
      <c r="E88" s="3" t="s">
        <v>107</v>
      </c>
      <c r="F88" s="3" t="s">
        <v>45</v>
      </c>
      <c r="G88" s="3" t="s">
        <v>48</v>
      </c>
      <c r="H88" s="7">
        <f>INDEX('Saturation Data'!I:I,MATCH('Intensity Data'!$B88,'Saturation Data'!$C:$C,0))*INDEX('UEC Data'!I:I,MATCH('Intensity Data'!$B88,'UEC Data'!$C:$C,0))</f>
        <v>0</v>
      </c>
      <c r="I88" s="7">
        <f>INDEX('Saturation Data'!J:J,MATCH('Intensity Data'!$B88,'Saturation Data'!$C:$C,0))*INDEX('UEC Data'!J:J,MATCH('Intensity Data'!$B88,'UEC Data'!$C:$C,0))</f>
        <v>0</v>
      </c>
      <c r="J88" s="7">
        <f>INDEX('Saturation Data'!K:K,MATCH('Intensity Data'!$B88,'Saturation Data'!$C:$C,0))*INDEX('UEC Data'!K:K,MATCH('Intensity Data'!$B88,'UEC Data'!$C:$C,0))</f>
        <v>0</v>
      </c>
      <c r="K88" s="7">
        <f>INDEX('Saturation Data'!L:L,MATCH('Intensity Data'!$B88,'Saturation Data'!$C:$C,0))*INDEX('UEC Data'!L:L,MATCH('Intensity Data'!$B88,'UEC Data'!$C:$C,0))</f>
        <v>0</v>
      </c>
      <c r="L88" s="7">
        <f>INDEX('Saturation Data'!M:M,MATCH('Intensity Data'!$B88,'Saturation Data'!$C:$C,0))*INDEX('UEC Data'!M:M,MATCH('Intensity Data'!$B88,'UEC Data'!$C:$C,0))</f>
        <v>0</v>
      </c>
      <c r="M88" s="7">
        <f>INDEX('Saturation Data'!N:N,MATCH('Intensity Data'!$B88,'Saturation Data'!$C:$C,0))*INDEX('UEC Data'!N:N,MATCH('Intensity Data'!$B88,'UEC Data'!$C:$C,0))</f>
        <v>0</v>
      </c>
      <c r="N88" s="7">
        <f>INDEX('Saturation Data'!O:O,MATCH('Intensity Data'!$B88,'Saturation Data'!$C:$C,0))*INDEX('UEC Data'!O:O,MATCH('Intensity Data'!$B88,'UEC Data'!$C:$C,0))</f>
        <v>0</v>
      </c>
      <c r="O88" s="7">
        <f>INDEX('Saturation Data'!P:P,MATCH('Intensity Data'!$B88,'Saturation Data'!$C:$C,0))*INDEX('UEC Data'!P:P,MATCH('Intensity Data'!$B88,'UEC Data'!$C:$C,0))</f>
        <v>4.6234760666666659E-2</v>
      </c>
      <c r="P88" s="7">
        <f>INDEX('Saturation Data'!Q:Q,MATCH('Intensity Data'!$B88,'Saturation Data'!$C:$C,0))*INDEX('UEC Data'!Q:Q,MATCH('Intensity Data'!$B88,'UEC Data'!$C:$C,0))</f>
        <v>1.2772033333333334E-3</v>
      </c>
      <c r="Q88" s="7">
        <f>INDEX('Saturation Data'!R:R,MATCH('Intensity Data'!$B88,'Saturation Data'!$C:$C,0))*INDEX('UEC Data'!R:R,MATCH('Intensity Data'!$B88,'UEC Data'!$C:$C,0))</f>
        <v>5.4893677959183679E-2</v>
      </c>
      <c r="R88" s="7">
        <f>INDEX('Saturation Data'!S:S,MATCH('Intensity Data'!$B88,'Saturation Data'!$C:$C,0))*INDEX('UEC Data'!S:S,MATCH('Intensity Data'!$B88,'UEC Data'!$C:$C,0))</f>
        <v>0</v>
      </c>
      <c r="S88" s="7">
        <f>INDEX('Saturation Data'!T:T,MATCH('Intensity Data'!$B88,'Saturation Data'!$C:$C,0))*INDEX('UEC Data'!T:T,MATCH('Intensity Data'!$B88,'UEC Data'!$C:$C,0))</f>
        <v>0</v>
      </c>
      <c r="T88" s="7">
        <f>INDEX('Saturation Data'!U:U,MATCH('Intensity Data'!$B88,'Saturation Data'!$C:$C,0))*INDEX('UEC Data'!U:U,MATCH('Intensity Data'!$B88,'UEC Data'!$C:$C,0))</f>
        <v>0</v>
      </c>
      <c r="U88" s="7">
        <f>INDEX('Saturation Data'!V:V,MATCH('Intensity Data'!$B88,'Saturation Data'!$C:$C,0))*INDEX('UEC Data'!V:V,MATCH('Intensity Data'!$B88,'UEC Data'!$C:$C,0))</f>
        <v>2.5901683600000002E-3</v>
      </c>
      <c r="V88" t="str">
        <f t="shared" si="18"/>
        <v>Miscellaneous</v>
      </c>
      <c r="AP88" s="5" t="s">
        <v>107</v>
      </c>
      <c r="AQ88" s="5" t="s">
        <v>45</v>
      </c>
      <c r="AR88" s="5" t="s">
        <v>48</v>
      </c>
      <c r="AS88" s="2" t="str">
        <f t="shared" si="19"/>
        <v>NA</v>
      </c>
      <c r="AT88" s="2" t="str">
        <f t="shared" si="20"/>
        <v>NA</v>
      </c>
      <c r="AU88" s="2" t="str">
        <f t="shared" si="21"/>
        <v>NA</v>
      </c>
      <c r="AV88" s="2" t="str">
        <f t="shared" si="22"/>
        <v>NA</v>
      </c>
      <c r="AW88" s="2" t="str">
        <f t="shared" si="23"/>
        <v>NA</v>
      </c>
      <c r="AX88" s="2" t="str">
        <f t="shared" si="24"/>
        <v>NA</v>
      </c>
      <c r="AY88" s="2" t="str">
        <f t="shared" si="25"/>
        <v>NA</v>
      </c>
      <c r="AZ88" s="2">
        <f t="shared" si="26"/>
        <v>7.2198683374212109</v>
      </c>
      <c r="BA88" s="2">
        <f t="shared" si="27"/>
        <v>8.0979057266482073</v>
      </c>
      <c r="BB88" s="2">
        <f t="shared" si="28"/>
        <v>10.389044515397408</v>
      </c>
      <c r="BC88" s="2" t="str">
        <f t="shared" si="29"/>
        <v>NA</v>
      </c>
      <c r="BD88" s="2" t="str">
        <f t="shared" si="30"/>
        <v>NA</v>
      </c>
      <c r="BE88" s="2" t="str">
        <f t="shared" si="31"/>
        <v>NA</v>
      </c>
      <c r="BF88" s="2">
        <f t="shared" si="32"/>
        <v>17.128711452198587</v>
      </c>
      <c r="BG88" s="2" t="str">
        <f>IFERROR(#REF!/#REF!-1,"NA")</f>
        <v>NA</v>
      </c>
    </row>
    <row r="89" spans="1:59" x14ac:dyDescent="0.25">
      <c r="A89" t="str">
        <f t="shared" si="33"/>
        <v/>
      </c>
      <c r="B89" t="str">
        <f t="shared" si="17"/>
        <v>WA2021 CPAMiscellaneous_Clothes Washer</v>
      </c>
      <c r="C89" t="s">
        <v>116</v>
      </c>
      <c r="D89" t="s">
        <v>114</v>
      </c>
      <c r="E89" s="3" t="s">
        <v>108</v>
      </c>
      <c r="F89" s="3" t="s">
        <v>45</v>
      </c>
      <c r="G89" s="3" t="s">
        <v>49</v>
      </c>
      <c r="H89" s="7">
        <f>INDEX('Saturation Data'!I:I,MATCH('Intensity Data'!$B89,'Saturation Data'!$C:$C,0))*INDEX('UEC Data'!I:I,MATCH('Intensity Data'!$B89,'UEC Data'!$C:$C,0))</f>
        <v>0</v>
      </c>
      <c r="I89" s="7">
        <f>INDEX('Saturation Data'!J:J,MATCH('Intensity Data'!$B89,'Saturation Data'!$C:$C,0))*INDEX('UEC Data'!J:J,MATCH('Intensity Data'!$B89,'UEC Data'!$C:$C,0))</f>
        <v>0</v>
      </c>
      <c r="J89" s="7">
        <f>INDEX('Saturation Data'!K:K,MATCH('Intensity Data'!$B89,'Saturation Data'!$C:$C,0))*INDEX('UEC Data'!K:K,MATCH('Intensity Data'!$B89,'UEC Data'!$C:$C,0))</f>
        <v>5.1410717418464097E-4</v>
      </c>
      <c r="K89" s="7">
        <f>INDEX('Saturation Data'!L:L,MATCH('Intensity Data'!$B89,'Saturation Data'!$C:$C,0))*INDEX('UEC Data'!L:L,MATCH('Intensity Data'!$B89,'UEC Data'!$C:$C,0))</f>
        <v>0</v>
      </c>
      <c r="L89" s="7">
        <f>INDEX('Saturation Data'!M:M,MATCH('Intensity Data'!$B89,'Saturation Data'!$C:$C,0))*INDEX('UEC Data'!M:M,MATCH('Intensity Data'!$B89,'UEC Data'!$C:$C,0))</f>
        <v>0</v>
      </c>
      <c r="M89" s="7">
        <f>INDEX('Saturation Data'!N:N,MATCH('Intensity Data'!$B89,'Saturation Data'!$C:$C,0))*INDEX('UEC Data'!N:N,MATCH('Intensity Data'!$B89,'UEC Data'!$C:$C,0))</f>
        <v>0</v>
      </c>
      <c r="N89" s="7">
        <f>INDEX('Saturation Data'!O:O,MATCH('Intensity Data'!$B89,'Saturation Data'!$C:$C,0))*INDEX('UEC Data'!O:O,MATCH('Intensity Data'!$B89,'UEC Data'!$C:$C,0))</f>
        <v>6.3620762805349312E-2</v>
      </c>
      <c r="O89" s="7">
        <f>INDEX('Saturation Data'!P:P,MATCH('Intensity Data'!$B89,'Saturation Data'!$C:$C,0))*INDEX('UEC Data'!P:P,MATCH('Intensity Data'!$B89,'UEC Data'!$C:$C,0))</f>
        <v>4.6608617439816346E-3</v>
      </c>
      <c r="P89" s="7">
        <f>INDEX('Saturation Data'!Q:Q,MATCH('Intensity Data'!$B89,'Saturation Data'!$C:$C,0))*INDEX('UEC Data'!Q:Q,MATCH('Intensity Data'!$B89,'UEC Data'!$C:$C,0))</f>
        <v>4.6608617439816346E-3</v>
      </c>
      <c r="Q89" s="7">
        <f>INDEX('Saturation Data'!R:R,MATCH('Intensity Data'!$B89,'Saturation Data'!$C:$C,0))*INDEX('UEC Data'!R:R,MATCH('Intensity Data'!$B89,'UEC Data'!$C:$C,0))</f>
        <v>1.6569839097991854E-2</v>
      </c>
      <c r="R89" s="7">
        <f>INDEX('Saturation Data'!S:S,MATCH('Intensity Data'!$B89,'Saturation Data'!$C:$C,0))*INDEX('UEC Data'!S:S,MATCH('Intensity Data'!$B89,'UEC Data'!$C:$C,0))</f>
        <v>0</v>
      </c>
      <c r="S89" s="7">
        <f>INDEX('Saturation Data'!T:T,MATCH('Intensity Data'!$B89,'Saturation Data'!$C:$C,0))*INDEX('UEC Data'!T:T,MATCH('Intensity Data'!$B89,'UEC Data'!$C:$C,0))</f>
        <v>0</v>
      </c>
      <c r="T89" s="7">
        <f>INDEX('Saturation Data'!U:U,MATCH('Intensity Data'!$B89,'Saturation Data'!$C:$C,0))*INDEX('UEC Data'!U:U,MATCH('Intensity Data'!$B89,'UEC Data'!$C:$C,0))</f>
        <v>0</v>
      </c>
      <c r="U89" s="7">
        <f>INDEX('Saturation Data'!V:V,MATCH('Intensity Data'!$B89,'Saturation Data'!$C:$C,0))*INDEX('UEC Data'!V:V,MATCH('Intensity Data'!$B89,'UEC Data'!$C:$C,0))</f>
        <v>9.4522276167947564E-3</v>
      </c>
      <c r="V89" t="str">
        <f t="shared" si="18"/>
        <v>Miscellaneous</v>
      </c>
      <c r="AP89" s="5" t="s">
        <v>108</v>
      </c>
      <c r="AQ89" s="5" t="s">
        <v>45</v>
      </c>
      <c r="AR89" s="5" t="s">
        <v>49</v>
      </c>
      <c r="AS89" s="2" t="str">
        <f t="shared" si="19"/>
        <v>NA</v>
      </c>
      <c r="AT89" s="2" t="str">
        <f t="shared" si="20"/>
        <v>NA</v>
      </c>
      <c r="AU89" s="2">
        <f t="shared" si="21"/>
        <v>2.7306281367143659</v>
      </c>
      <c r="AV89" s="2" t="str">
        <f t="shared" si="22"/>
        <v>NA</v>
      </c>
      <c r="AW89" s="2" t="str">
        <f t="shared" si="23"/>
        <v>NA</v>
      </c>
      <c r="AX89" s="2" t="str">
        <f t="shared" si="24"/>
        <v>NA</v>
      </c>
      <c r="AY89" s="2">
        <f t="shared" si="25"/>
        <v>1.6916722104922237</v>
      </c>
      <c r="AZ89" s="2">
        <f t="shared" si="26"/>
        <v>7.2198683374212127</v>
      </c>
      <c r="BA89" s="2">
        <f t="shared" si="27"/>
        <v>3.5489528633241036</v>
      </c>
      <c r="BB89" s="2">
        <f t="shared" si="28"/>
        <v>0.13890445153974107</v>
      </c>
      <c r="BC89" s="2" t="str">
        <f t="shared" si="29"/>
        <v>NA</v>
      </c>
      <c r="BD89" s="2" t="str">
        <f t="shared" si="30"/>
        <v>NA</v>
      </c>
      <c r="BE89" s="2" t="str">
        <f t="shared" si="31"/>
        <v>NA</v>
      </c>
      <c r="BF89" s="2">
        <f t="shared" si="32"/>
        <v>44.321778630496468</v>
      </c>
      <c r="BG89" s="2" t="str">
        <f>IFERROR(#REF!/#REF!-1,"NA")</f>
        <v>NA</v>
      </c>
    </row>
    <row r="90" spans="1:59" x14ac:dyDescent="0.25">
      <c r="A90" t="str">
        <f t="shared" si="33"/>
        <v/>
      </c>
      <c r="B90" t="str">
        <f t="shared" si="17"/>
        <v>WA2021 CPAMiscellaneous_Clothes Dryer</v>
      </c>
      <c r="C90" t="s">
        <v>116</v>
      </c>
      <c r="D90" t="s">
        <v>114</v>
      </c>
      <c r="E90" s="3" t="s">
        <v>109</v>
      </c>
      <c r="F90" s="3" t="s">
        <v>45</v>
      </c>
      <c r="G90" s="3" t="s">
        <v>50</v>
      </c>
      <c r="H90" s="7">
        <f>INDEX('Saturation Data'!I:I,MATCH('Intensity Data'!$B90,'Saturation Data'!$C:$C,0))*INDEX('UEC Data'!I:I,MATCH('Intensity Data'!$B90,'UEC Data'!$C:$C,0))</f>
        <v>0</v>
      </c>
      <c r="I90" s="7">
        <f>INDEX('Saturation Data'!J:J,MATCH('Intensity Data'!$B90,'Saturation Data'!$C:$C,0))*INDEX('UEC Data'!J:J,MATCH('Intensity Data'!$B90,'UEC Data'!$C:$C,0))</f>
        <v>0</v>
      </c>
      <c r="J90" s="7">
        <f>INDEX('Saturation Data'!K:K,MATCH('Intensity Data'!$B90,'Saturation Data'!$C:$C,0))*INDEX('UEC Data'!K:K,MATCH('Intensity Data'!$B90,'UEC Data'!$C:$C,0))</f>
        <v>9.5356301022189087E-4</v>
      </c>
      <c r="K90" s="7">
        <f>INDEX('Saturation Data'!L:L,MATCH('Intensity Data'!$B90,'Saturation Data'!$C:$C,0))*INDEX('UEC Data'!L:L,MATCH('Intensity Data'!$B90,'UEC Data'!$C:$C,0))</f>
        <v>0</v>
      </c>
      <c r="L90" s="7">
        <f>INDEX('Saturation Data'!M:M,MATCH('Intensity Data'!$B90,'Saturation Data'!$C:$C,0))*INDEX('UEC Data'!M:M,MATCH('Intensity Data'!$B90,'UEC Data'!$C:$C,0))</f>
        <v>0</v>
      </c>
      <c r="M90" s="7">
        <f>INDEX('Saturation Data'!N:N,MATCH('Intensity Data'!$B90,'Saturation Data'!$C:$C,0))*INDEX('UEC Data'!N:N,MATCH('Intensity Data'!$B90,'UEC Data'!$C:$C,0))</f>
        <v>0</v>
      </c>
      <c r="N90" s="7">
        <f>INDEX('Saturation Data'!O:O,MATCH('Intensity Data'!$B90,'Saturation Data'!$C:$C,0))*INDEX('UEC Data'!O:O,MATCH('Intensity Data'!$B90,'UEC Data'!$C:$C,0))</f>
        <v>0.19011662516298949</v>
      </c>
      <c r="O90" s="7">
        <f>INDEX('Saturation Data'!P:P,MATCH('Intensity Data'!$B90,'Saturation Data'!$C:$C,0))*INDEX('UEC Data'!P:P,MATCH('Intensity Data'!$B90,'UEC Data'!$C:$C,0))</f>
        <v>1.109433886892777E-2</v>
      </c>
      <c r="P90" s="7">
        <f>INDEX('Saturation Data'!Q:Q,MATCH('Intensity Data'!$B90,'Saturation Data'!$C:$C,0))*INDEX('UEC Data'!Q:Q,MATCH('Intensity Data'!$B90,'UEC Data'!$C:$C,0))</f>
        <v>1.109433886892777E-2</v>
      </c>
      <c r="Q90" s="7">
        <f>INDEX('Saturation Data'!R:R,MATCH('Intensity Data'!$B90,'Saturation Data'!$C:$C,0))*INDEX('UEC Data'!R:R,MATCH('Intensity Data'!$B90,'UEC Data'!$C:$C,0))</f>
        <v>2.0871353642101593E-2</v>
      </c>
      <c r="R90" s="7">
        <f>INDEX('Saturation Data'!S:S,MATCH('Intensity Data'!$B90,'Saturation Data'!$C:$C,0))*INDEX('UEC Data'!S:S,MATCH('Intensity Data'!$B90,'UEC Data'!$C:$C,0))</f>
        <v>0</v>
      </c>
      <c r="S90" s="7">
        <f>INDEX('Saturation Data'!T:T,MATCH('Intensity Data'!$B90,'Saturation Data'!$C:$C,0))*INDEX('UEC Data'!T:T,MATCH('Intensity Data'!$B90,'UEC Data'!$C:$C,0))</f>
        <v>0</v>
      </c>
      <c r="T90" s="7">
        <f>INDEX('Saturation Data'!U:U,MATCH('Intensity Data'!$B90,'Saturation Data'!$C:$C,0))*INDEX('UEC Data'!U:U,MATCH('Intensity Data'!$B90,'UEC Data'!$C:$C,0))</f>
        <v>0</v>
      </c>
      <c r="U90" s="7">
        <f>INDEX('Saturation Data'!V:V,MATCH('Intensity Data'!$B90,'Saturation Data'!$C:$C,0))*INDEX('UEC Data'!V:V,MATCH('Intensity Data'!$B90,'UEC Data'!$C:$C,0))</f>
        <v>2.0453926569259564E-2</v>
      </c>
      <c r="V90" t="str">
        <f t="shared" si="18"/>
        <v>Miscellaneous</v>
      </c>
      <c r="AP90" s="5" t="s">
        <v>109</v>
      </c>
      <c r="AQ90" s="5" t="s">
        <v>45</v>
      </c>
      <c r="AR90" s="5" t="s">
        <v>50</v>
      </c>
      <c r="AS90" s="2" t="str">
        <f t="shared" si="19"/>
        <v>NA</v>
      </c>
      <c r="AT90" s="2" t="str">
        <f t="shared" si="20"/>
        <v>NA</v>
      </c>
      <c r="AU90" s="2">
        <f t="shared" si="21"/>
        <v>2.7306281367143668</v>
      </c>
      <c r="AV90" s="2" t="str">
        <f t="shared" si="22"/>
        <v>NA</v>
      </c>
      <c r="AW90" s="2" t="str">
        <f t="shared" si="23"/>
        <v>NA</v>
      </c>
      <c r="AX90" s="2" t="str">
        <f t="shared" si="24"/>
        <v>NA</v>
      </c>
      <c r="AY90" s="2">
        <f t="shared" si="25"/>
        <v>1.6916722104922237</v>
      </c>
      <c r="AZ90" s="2">
        <f t="shared" si="26"/>
        <v>7.2198683374212127</v>
      </c>
      <c r="BA90" s="2">
        <f t="shared" si="27"/>
        <v>3.5489528633241036</v>
      </c>
      <c r="BB90" s="2">
        <f t="shared" si="28"/>
        <v>0.13890445153974063</v>
      </c>
      <c r="BC90" s="2" t="str">
        <f t="shared" si="29"/>
        <v>NA</v>
      </c>
      <c r="BD90" s="2" t="str">
        <f t="shared" si="30"/>
        <v>NA</v>
      </c>
      <c r="BE90" s="2" t="str">
        <f t="shared" si="31"/>
        <v>NA</v>
      </c>
      <c r="BF90" s="2">
        <f t="shared" si="32"/>
        <v>44.321778630496468</v>
      </c>
      <c r="BG90" s="2" t="str">
        <f>IFERROR(#REF!/#REF!-1,"NA")</f>
        <v>NA</v>
      </c>
    </row>
    <row r="91" spans="1:59" x14ac:dyDescent="0.25">
      <c r="A91" t="str">
        <f t="shared" si="33"/>
        <v/>
      </c>
      <c r="B91" t="str">
        <f t="shared" si="17"/>
        <v>WA2021 CPAMiscellaneous_Other Miscellaneous</v>
      </c>
      <c r="C91" t="s">
        <v>116</v>
      </c>
      <c r="D91" t="s">
        <v>114</v>
      </c>
      <c r="E91" s="3" t="s">
        <v>110</v>
      </c>
      <c r="F91" s="3" t="s">
        <v>45</v>
      </c>
      <c r="G91" s="3" t="s">
        <v>51</v>
      </c>
      <c r="H91" s="7">
        <f>INDEX('Saturation Data'!I:I,MATCH('Intensity Data'!$B91,'Saturation Data'!$C:$C,0))*INDEX('UEC Data'!I:I,MATCH('Intensity Data'!$B91,'UEC Data'!$C:$C,0))</f>
        <v>2.0379626776503916</v>
      </c>
      <c r="I91" s="7">
        <f>INDEX('Saturation Data'!J:J,MATCH('Intensity Data'!$B91,'Saturation Data'!$C:$C,0))*INDEX('UEC Data'!J:J,MATCH('Intensity Data'!$B91,'UEC Data'!$C:$C,0))</f>
        <v>1.2151058476114365</v>
      </c>
      <c r="J91" s="7">
        <f>INDEX('Saturation Data'!K:K,MATCH('Intensity Data'!$B91,'Saturation Data'!$C:$C,0))*INDEX('UEC Data'!K:K,MATCH('Intensity Data'!$B91,'UEC Data'!$C:$C,0))</f>
        <v>1.5889882366053072</v>
      </c>
      <c r="K91" s="7">
        <f>INDEX('Saturation Data'!L:L,MATCH('Intensity Data'!$B91,'Saturation Data'!$C:$C,0))*INDEX('UEC Data'!L:L,MATCH('Intensity Data'!$B91,'UEC Data'!$C:$C,0))</f>
        <v>1.2843940078367098</v>
      </c>
      <c r="L91" s="7">
        <f>INDEX('Saturation Data'!M:M,MATCH('Intensity Data'!$B91,'Saturation Data'!$C:$C,0))*INDEX('UEC Data'!M:M,MATCH('Intensity Data'!$B91,'UEC Data'!$C:$C,0))</f>
        <v>1.4117303073344114</v>
      </c>
      <c r="M91" s="7">
        <f>INDEX('Saturation Data'!N:N,MATCH('Intensity Data'!$B91,'Saturation Data'!$C:$C,0))*INDEX('UEC Data'!N:N,MATCH('Intensity Data'!$B91,'UEC Data'!$C:$C,0))</f>
        <v>1.3226172789008332</v>
      </c>
      <c r="N91" s="7">
        <f>INDEX('Saturation Data'!O:O,MATCH('Intensity Data'!$B91,'Saturation Data'!$C:$C,0))*INDEX('UEC Data'!O:O,MATCH('Intensity Data'!$B91,'UEC Data'!$C:$C,0))</f>
        <v>3.9763122570747491</v>
      </c>
      <c r="O91" s="7">
        <f>INDEX('Saturation Data'!P:P,MATCH('Intensity Data'!$B91,'Saturation Data'!$C:$C,0))*INDEX('UEC Data'!P:P,MATCH('Intensity Data'!$B91,'UEC Data'!$C:$C,0))</f>
        <v>1.7070493785717973</v>
      </c>
      <c r="P91" s="7">
        <f>INDEX('Saturation Data'!Q:Q,MATCH('Intensity Data'!$B91,'Saturation Data'!$C:$C,0))*INDEX('UEC Data'!Q:Q,MATCH('Intensity Data'!$B91,'UEC Data'!$C:$C,0))</f>
        <v>0.54183217300366693</v>
      </c>
      <c r="Q91" s="7">
        <f>INDEX('Saturation Data'!R:R,MATCH('Intensity Data'!$B91,'Saturation Data'!$C:$C,0))*INDEX('UEC Data'!R:R,MATCH('Intensity Data'!$B91,'UEC Data'!$C:$C,0))</f>
        <v>1.9298585103806198</v>
      </c>
      <c r="R91" s="7">
        <f>INDEX('Saturation Data'!S:S,MATCH('Intensity Data'!$B91,'Saturation Data'!$C:$C,0))*INDEX('UEC Data'!S:S,MATCH('Intensity Data'!$B91,'UEC Data'!$C:$C,0))</f>
        <v>0.96003956155793979</v>
      </c>
      <c r="S91" s="7">
        <f>INDEX('Saturation Data'!T:T,MATCH('Intensity Data'!$B91,'Saturation Data'!$C:$C,0))*INDEX('UEC Data'!T:T,MATCH('Intensity Data'!$B91,'UEC Data'!$C:$C,0))</f>
        <v>2.5768734163532296</v>
      </c>
      <c r="T91" s="7">
        <f>INDEX('Saturation Data'!U:U,MATCH('Intensity Data'!$B91,'Saturation Data'!$C:$C,0))*INDEX('UEC Data'!U:U,MATCH('Intensity Data'!$B91,'UEC Data'!$C:$C,0))</f>
        <v>8.5</v>
      </c>
      <c r="U91" s="7">
        <f>INDEX('Saturation Data'!V:V,MATCH('Intensity Data'!$B91,'Saturation Data'!$C:$C,0))*INDEX('UEC Data'!V:V,MATCH('Intensity Data'!$B91,'UEC Data'!$C:$C,0))</f>
        <v>1.8436400718668642</v>
      </c>
      <c r="V91" t="str">
        <f t="shared" si="18"/>
        <v>Miscellaneous</v>
      </c>
      <c r="AP91" s="5" t="s">
        <v>110</v>
      </c>
      <c r="AQ91" s="5" t="s">
        <v>45</v>
      </c>
      <c r="AR91" s="5" t="s">
        <v>51</v>
      </c>
      <c r="AS91" s="2">
        <f t="shared" si="19"/>
        <v>0.43867031083511154</v>
      </c>
      <c r="AT91" s="2">
        <f t="shared" si="20"/>
        <v>2.512605323288275E-2</v>
      </c>
      <c r="AU91" s="2">
        <f t="shared" si="21"/>
        <v>1.0388023869432677</v>
      </c>
      <c r="AV91" s="2">
        <f t="shared" si="22"/>
        <v>1.2324120792762061</v>
      </c>
      <c r="AW91" s="2">
        <f t="shared" si="23"/>
        <v>-0.34275599286280234</v>
      </c>
      <c r="AX91" s="2">
        <f t="shared" si="24"/>
        <v>1.0903982904252789</v>
      </c>
      <c r="AY91" s="2">
        <f t="shared" si="25"/>
        <v>-0.18686830374705454</v>
      </c>
      <c r="AZ91" s="2">
        <f t="shared" si="26"/>
        <v>3.8994722288478965</v>
      </c>
      <c r="BA91" s="2">
        <f t="shared" si="27"/>
        <v>0.65718405314305794</v>
      </c>
      <c r="BB91" s="2">
        <f t="shared" si="28"/>
        <v>2.055954180511347</v>
      </c>
      <c r="BC91" s="2">
        <f t="shared" si="29"/>
        <v>1.2231938111458893</v>
      </c>
      <c r="BD91" s="2">
        <f t="shared" si="30"/>
        <v>7.0871389439385837</v>
      </c>
      <c r="BE91" s="2">
        <f t="shared" si="31"/>
        <v>-0.53777421163601458</v>
      </c>
      <c r="BF91" s="2">
        <f t="shared" si="32"/>
        <v>2.2624080044644908</v>
      </c>
      <c r="BG91" s="2" t="str">
        <f>IFERROR(#REF!/#REF!-1,"NA")</f>
        <v>NA</v>
      </c>
    </row>
    <row r="92" spans="1:59" x14ac:dyDescent="0.25">
      <c r="A92">
        <f t="shared" si="33"/>
        <v>1</v>
      </c>
      <c r="B92" t="str">
        <f t="shared" si="17"/>
        <v>UT2021 CPACooling_Air-Cooled Chiller</v>
      </c>
      <c r="C92" t="s">
        <v>117</v>
      </c>
      <c r="D92" t="s">
        <v>114</v>
      </c>
      <c r="E92" s="3" t="s">
        <v>66</v>
      </c>
      <c r="F92" s="3" t="s">
        <v>3</v>
      </c>
      <c r="G92" s="3" t="s">
        <v>4</v>
      </c>
      <c r="H92" s="7">
        <f>INDEX('Saturation Data'!I:I,MATCH('Intensity Data'!$B92,'Saturation Data'!$C:$C,0))*INDEX('UEC Data'!I:I,MATCH('Intensity Data'!$B92,'UEC Data'!$C:$C,0))</f>
        <v>0.22221311461655699</v>
      </c>
      <c r="I92" s="7">
        <f>INDEX('Saturation Data'!J:J,MATCH('Intensity Data'!$B92,'Saturation Data'!$C:$C,0))*INDEX('UEC Data'!J:J,MATCH('Intensity Data'!$B92,'UEC Data'!$C:$C,0))</f>
        <v>0.17209108311902058</v>
      </c>
      <c r="J92" s="7">
        <f>INDEX('Saturation Data'!K:K,MATCH('Intensity Data'!$B92,'Saturation Data'!$C:$C,0))*INDEX('UEC Data'!K:K,MATCH('Intensity Data'!$B92,'UEC Data'!$C:$C,0))</f>
        <v>0</v>
      </c>
      <c r="K92" s="7">
        <f>INDEX('Saturation Data'!L:L,MATCH('Intensity Data'!$B92,'Saturation Data'!$C:$C,0))*INDEX('UEC Data'!L:L,MATCH('Intensity Data'!$B92,'UEC Data'!$C:$C,0))</f>
        <v>0</v>
      </c>
      <c r="L92" s="7">
        <f>INDEX('Saturation Data'!M:M,MATCH('Intensity Data'!$B92,'Saturation Data'!$C:$C,0))*INDEX('UEC Data'!M:M,MATCH('Intensity Data'!$B92,'UEC Data'!$C:$C,0))</f>
        <v>0</v>
      </c>
      <c r="M92" s="7">
        <f>INDEX('Saturation Data'!N:N,MATCH('Intensity Data'!$B92,'Saturation Data'!$C:$C,0))*INDEX('UEC Data'!N:N,MATCH('Intensity Data'!$B92,'UEC Data'!$C:$C,0))</f>
        <v>0</v>
      </c>
      <c r="N92" s="7">
        <f>INDEX('Saturation Data'!O:O,MATCH('Intensity Data'!$B92,'Saturation Data'!$C:$C,0))*INDEX('UEC Data'!O:O,MATCH('Intensity Data'!$B92,'UEC Data'!$C:$C,0))</f>
        <v>0.68026574996100186</v>
      </c>
      <c r="O92" s="7">
        <f>INDEX('Saturation Data'!P:P,MATCH('Intensity Data'!$B92,'Saturation Data'!$C:$C,0))*INDEX('UEC Data'!P:P,MATCH('Intensity Data'!$B92,'UEC Data'!$C:$C,0))</f>
        <v>0</v>
      </c>
      <c r="P92" s="7">
        <f>INDEX('Saturation Data'!Q:Q,MATCH('Intensity Data'!$B92,'Saturation Data'!$C:$C,0))*INDEX('UEC Data'!Q:Q,MATCH('Intensity Data'!$B92,'UEC Data'!$C:$C,0))</f>
        <v>0.14474869455738079</v>
      </c>
      <c r="Q92" s="7">
        <f>INDEX('Saturation Data'!R:R,MATCH('Intensity Data'!$B92,'Saturation Data'!$C:$C,0))*INDEX('UEC Data'!R:R,MATCH('Intensity Data'!$B92,'UEC Data'!$C:$C,0))</f>
        <v>7.8082809633311545E-2</v>
      </c>
      <c r="R92" s="7">
        <f>INDEX('Saturation Data'!S:S,MATCH('Intensity Data'!$B92,'Saturation Data'!$C:$C,0))*INDEX('UEC Data'!S:S,MATCH('Intensity Data'!$B92,'UEC Data'!$C:$C,0))</f>
        <v>2.5772824786631713E-4</v>
      </c>
      <c r="S92" s="7">
        <f>INDEX('Saturation Data'!T:T,MATCH('Intensity Data'!$B92,'Saturation Data'!$C:$C,0))*INDEX('UEC Data'!T:T,MATCH('Intensity Data'!$B92,'UEC Data'!$C:$C,0))</f>
        <v>1.3361499931045585E-3</v>
      </c>
      <c r="T92" s="7">
        <f>INDEX('Saturation Data'!U:U,MATCH('Intensity Data'!$B92,'Saturation Data'!$C:$C,0))*INDEX('UEC Data'!U:U,MATCH('Intensity Data'!$B92,'UEC Data'!$C:$C,0))</f>
        <v>3.2726472242135887</v>
      </c>
      <c r="U92" s="7">
        <f>INDEX('Saturation Data'!V:V,MATCH('Intensity Data'!$B92,'Saturation Data'!$C:$C,0))*INDEX('UEC Data'!V:V,MATCH('Intensity Data'!$B92,'UEC Data'!$C:$C,0))</f>
        <v>8.9345151980879306E-2</v>
      </c>
      <c r="V92" t="str">
        <f t="shared" si="18"/>
        <v>HVAC</v>
      </c>
      <c r="AP92" s="5" t="s">
        <v>66</v>
      </c>
      <c r="AQ92" s="5" t="s">
        <v>3</v>
      </c>
      <c r="AR92" s="5" t="s">
        <v>4</v>
      </c>
      <c r="AS92" s="2">
        <f t="shared" si="19"/>
        <v>-0.70265966366046895</v>
      </c>
      <c r="AT92" s="2" t="str">
        <f t="shared" si="20"/>
        <v>NA</v>
      </c>
      <c r="AU92" s="2">
        <f t="shared" si="21"/>
        <v>-1</v>
      </c>
      <c r="AV92" s="2" t="str">
        <f t="shared" si="22"/>
        <v>NA</v>
      </c>
      <c r="AW92" s="2" t="str">
        <f t="shared" si="23"/>
        <v>NA</v>
      </c>
      <c r="AX92" s="2">
        <f t="shared" si="24"/>
        <v>-1</v>
      </c>
      <c r="AY92" s="2">
        <f t="shared" si="25"/>
        <v>-0.54156055981707363</v>
      </c>
      <c r="AZ92" s="2">
        <f t="shared" si="26"/>
        <v>-1</v>
      </c>
      <c r="BA92" s="2">
        <f t="shared" si="27"/>
        <v>-0.80513803620358737</v>
      </c>
      <c r="BB92" s="2">
        <f t="shared" si="28"/>
        <v>2.7528531801927363</v>
      </c>
      <c r="BC92" s="2" t="str">
        <f t="shared" si="29"/>
        <v>NA</v>
      </c>
      <c r="BD92" s="2">
        <f t="shared" si="30"/>
        <v>-0.99598479339140322</v>
      </c>
      <c r="BE92" s="2">
        <f t="shared" si="31"/>
        <v>-0.37943801175069891</v>
      </c>
      <c r="BF92" s="2">
        <f t="shared" si="32"/>
        <v>-0.67916881442455823</v>
      </c>
      <c r="BG92" s="2" t="str">
        <f>IFERROR(#REF!/#REF!-1,"NA")</f>
        <v>NA</v>
      </c>
    </row>
    <row r="93" spans="1:59" x14ac:dyDescent="0.25">
      <c r="A93" t="str">
        <f t="shared" si="33"/>
        <v/>
      </c>
      <c r="B93" t="str">
        <f t="shared" si="17"/>
        <v>UT2021 CPACooling_Water-Cooled Chiller</v>
      </c>
      <c r="C93" t="s">
        <v>117</v>
      </c>
      <c r="D93" t="s">
        <v>114</v>
      </c>
      <c r="E93" s="3" t="s">
        <v>67</v>
      </c>
      <c r="F93" s="3" t="s">
        <v>3</v>
      </c>
      <c r="G93" s="3" t="s">
        <v>5</v>
      </c>
      <c r="H93" s="7">
        <f>INDEX('Saturation Data'!I:I,MATCH('Intensity Data'!$B93,'Saturation Data'!$C:$C,0))*INDEX('UEC Data'!I:I,MATCH('Intensity Data'!$B93,'UEC Data'!$C:$C,0))</f>
        <v>1.4519838516542032</v>
      </c>
      <c r="I93" s="7">
        <f>INDEX('Saturation Data'!J:J,MATCH('Intensity Data'!$B93,'Saturation Data'!$C:$C,0))*INDEX('UEC Data'!J:J,MATCH('Intensity Data'!$B93,'UEC Data'!$C:$C,0))</f>
        <v>1.756803523251738E-2</v>
      </c>
      <c r="J93" s="7">
        <f>INDEX('Saturation Data'!K:K,MATCH('Intensity Data'!$B93,'Saturation Data'!$C:$C,0))*INDEX('UEC Data'!K:K,MATCH('Intensity Data'!$B93,'UEC Data'!$C:$C,0))</f>
        <v>7.9737247162302058E-2</v>
      </c>
      <c r="K93" s="7">
        <f>INDEX('Saturation Data'!L:L,MATCH('Intensity Data'!$B93,'Saturation Data'!$C:$C,0))*INDEX('UEC Data'!L:L,MATCH('Intensity Data'!$B93,'UEC Data'!$C:$C,0))</f>
        <v>5.8400884784703547E-3</v>
      </c>
      <c r="L93" s="7">
        <f>INDEX('Saturation Data'!M:M,MATCH('Intensity Data'!$B93,'Saturation Data'!$C:$C,0))*INDEX('UEC Data'!M:M,MATCH('Intensity Data'!$B93,'UEC Data'!$C:$C,0))</f>
        <v>0</v>
      </c>
      <c r="M93" s="7">
        <f>INDEX('Saturation Data'!N:N,MATCH('Intensity Data'!$B93,'Saturation Data'!$C:$C,0))*INDEX('UEC Data'!N:N,MATCH('Intensity Data'!$B93,'UEC Data'!$C:$C,0))</f>
        <v>0</v>
      </c>
      <c r="N93" s="7">
        <f>INDEX('Saturation Data'!O:O,MATCH('Intensity Data'!$B93,'Saturation Data'!$C:$C,0))*INDEX('UEC Data'!O:O,MATCH('Intensity Data'!$B93,'UEC Data'!$C:$C,0))</f>
        <v>2.2636116073752022</v>
      </c>
      <c r="O93" s="7">
        <f>INDEX('Saturation Data'!P:P,MATCH('Intensity Data'!$B93,'Saturation Data'!$C:$C,0))*INDEX('UEC Data'!P:P,MATCH('Intensity Data'!$B93,'UEC Data'!$C:$C,0))</f>
        <v>1.298957571609177</v>
      </c>
      <c r="P93" s="7">
        <f>INDEX('Saturation Data'!Q:Q,MATCH('Intensity Data'!$B93,'Saturation Data'!$C:$C,0))*INDEX('UEC Data'!Q:Q,MATCH('Intensity Data'!$B93,'UEC Data'!$C:$C,0))</f>
        <v>0.2371055278950886</v>
      </c>
      <c r="Q93" s="7">
        <f>INDEX('Saturation Data'!R:R,MATCH('Intensity Data'!$B93,'Saturation Data'!$C:$C,0))*INDEX('UEC Data'!R:R,MATCH('Intensity Data'!$B93,'UEC Data'!$C:$C,0))</f>
        <v>0.19931164291536832</v>
      </c>
      <c r="R93" s="7">
        <f>INDEX('Saturation Data'!S:S,MATCH('Intensity Data'!$B93,'Saturation Data'!$C:$C,0))*INDEX('UEC Data'!S:S,MATCH('Intensity Data'!$B93,'UEC Data'!$C:$C,0))</f>
        <v>0</v>
      </c>
      <c r="S93" s="7">
        <f>INDEX('Saturation Data'!T:T,MATCH('Intensity Data'!$B93,'Saturation Data'!$C:$C,0))*INDEX('UEC Data'!T:T,MATCH('Intensity Data'!$B93,'UEC Data'!$C:$C,0))</f>
        <v>0</v>
      </c>
      <c r="T93" s="7">
        <f>INDEX('Saturation Data'!U:U,MATCH('Intensity Data'!$B93,'Saturation Data'!$C:$C,0))*INDEX('UEC Data'!U:U,MATCH('Intensity Data'!$B93,'UEC Data'!$C:$C,0))</f>
        <v>0.33832002104095354</v>
      </c>
      <c r="U93" s="7">
        <f>INDEX('Saturation Data'!V:V,MATCH('Intensity Data'!$B93,'Saturation Data'!$C:$C,0))*INDEX('UEC Data'!V:V,MATCH('Intensity Data'!$B93,'UEC Data'!$C:$C,0))</f>
        <v>8.8770900622678187E-2</v>
      </c>
      <c r="V93" t="str">
        <f t="shared" si="18"/>
        <v>HVAC</v>
      </c>
      <c r="AP93" s="5" t="s">
        <v>67</v>
      </c>
      <c r="AQ93" s="5" t="s">
        <v>3</v>
      </c>
      <c r="AR93" s="5" t="s">
        <v>5</v>
      </c>
      <c r="AS93" s="2">
        <f t="shared" si="19"/>
        <v>2.2426301055688653</v>
      </c>
      <c r="AT93" s="2" t="str">
        <f t="shared" si="20"/>
        <v>NA</v>
      </c>
      <c r="AU93" s="2">
        <f t="shared" si="21"/>
        <v>1.3205217700884679</v>
      </c>
      <c r="AV93" s="2" t="str">
        <f t="shared" si="22"/>
        <v>NA</v>
      </c>
      <c r="AW93" s="2" t="str">
        <f t="shared" si="23"/>
        <v>NA</v>
      </c>
      <c r="AX93" s="2">
        <f t="shared" si="24"/>
        <v>-1</v>
      </c>
      <c r="AY93" s="2">
        <f t="shared" si="25"/>
        <v>-0.64019381601413516</v>
      </c>
      <c r="AZ93" s="2" t="str">
        <f t="shared" si="26"/>
        <v>NA</v>
      </c>
      <c r="BA93" s="2" t="str">
        <f t="shared" si="27"/>
        <v>NA</v>
      </c>
      <c r="BB93" s="2">
        <f t="shared" si="28"/>
        <v>1.3089689512124969</v>
      </c>
      <c r="BC93" s="2" t="str">
        <f t="shared" si="29"/>
        <v>NA</v>
      </c>
      <c r="BD93" s="2">
        <f t="shared" si="30"/>
        <v>-1</v>
      </c>
      <c r="BE93" s="2">
        <f t="shared" si="31"/>
        <v>-0.8929306518789657</v>
      </c>
      <c r="BF93" s="2">
        <f t="shared" si="32"/>
        <v>-0.36113078178094038</v>
      </c>
      <c r="BG93" s="2" t="str">
        <f>IFERROR(#REF!/#REF!-1,"NA")</f>
        <v>NA</v>
      </c>
    </row>
    <row r="94" spans="1:59" x14ac:dyDescent="0.25">
      <c r="A94" t="str">
        <f t="shared" si="33"/>
        <v/>
      </c>
      <c r="B94" t="str">
        <f t="shared" si="17"/>
        <v>UT2021 CPACooling_RTU</v>
      </c>
      <c r="C94" t="s">
        <v>117</v>
      </c>
      <c r="D94" t="s">
        <v>114</v>
      </c>
      <c r="E94" s="3" t="s">
        <v>68</v>
      </c>
      <c r="F94" s="3" t="s">
        <v>3</v>
      </c>
      <c r="G94" s="3" t="s">
        <v>6</v>
      </c>
      <c r="H94" s="7">
        <f>INDEX('Saturation Data'!I:I,MATCH('Intensity Data'!$B94,'Saturation Data'!$C:$C,0))*INDEX('UEC Data'!I:I,MATCH('Intensity Data'!$B94,'UEC Data'!$C:$C,0))</f>
        <v>0.37871784381314816</v>
      </c>
      <c r="I94" s="7">
        <f>INDEX('Saturation Data'!J:J,MATCH('Intensity Data'!$B94,'Saturation Data'!$C:$C,0))*INDEX('UEC Data'!J:J,MATCH('Intensity Data'!$B94,'UEC Data'!$C:$C,0))</f>
        <v>1.1840390575041297</v>
      </c>
      <c r="J94" s="7">
        <f>INDEX('Saturation Data'!K:K,MATCH('Intensity Data'!$B94,'Saturation Data'!$C:$C,0))*INDEX('UEC Data'!K:K,MATCH('Intensity Data'!$B94,'UEC Data'!$C:$C,0))</f>
        <v>1.3023340089193247</v>
      </c>
      <c r="K94" s="7">
        <f>INDEX('Saturation Data'!L:L,MATCH('Intensity Data'!$B94,'Saturation Data'!$C:$C,0))*INDEX('UEC Data'!L:L,MATCH('Intensity Data'!$B94,'UEC Data'!$C:$C,0))</f>
        <v>1.4615788073503848</v>
      </c>
      <c r="L94" s="7">
        <f>INDEX('Saturation Data'!M:M,MATCH('Intensity Data'!$B94,'Saturation Data'!$C:$C,0))*INDEX('UEC Data'!M:M,MATCH('Intensity Data'!$B94,'UEC Data'!$C:$C,0))</f>
        <v>4.8636641430534837</v>
      </c>
      <c r="M94" s="7">
        <f>INDEX('Saturation Data'!N:N,MATCH('Intensity Data'!$B94,'Saturation Data'!$C:$C,0))*INDEX('UEC Data'!N:N,MATCH('Intensity Data'!$B94,'UEC Data'!$C:$C,0))</f>
        <v>0.35296524911882809</v>
      </c>
      <c r="N94" s="7">
        <f>INDEX('Saturation Data'!O:O,MATCH('Intensity Data'!$B94,'Saturation Data'!$C:$C,0))*INDEX('UEC Data'!O:O,MATCH('Intensity Data'!$B94,'UEC Data'!$C:$C,0))</f>
        <v>0.70328271052858238</v>
      </c>
      <c r="O94" s="7">
        <f>INDEX('Saturation Data'!P:P,MATCH('Intensity Data'!$B94,'Saturation Data'!$C:$C,0))*INDEX('UEC Data'!P:P,MATCH('Intensity Data'!$B94,'UEC Data'!$C:$C,0))</f>
        <v>0.50576494075928446</v>
      </c>
      <c r="P94" s="7">
        <f>INDEX('Saturation Data'!Q:Q,MATCH('Intensity Data'!$B94,'Saturation Data'!$C:$C,0))*INDEX('UEC Data'!Q:Q,MATCH('Intensity Data'!$B94,'UEC Data'!$C:$C,0))</f>
        <v>0.48628785562444521</v>
      </c>
      <c r="Q94" s="7">
        <f>INDEX('Saturation Data'!R:R,MATCH('Intensity Data'!$B94,'Saturation Data'!$C:$C,0))*INDEX('UEC Data'!R:R,MATCH('Intensity Data'!$B94,'UEC Data'!$C:$C,0))</f>
        <v>0.72166226302512881</v>
      </c>
      <c r="R94" s="7">
        <f>INDEX('Saturation Data'!S:S,MATCH('Intensity Data'!$B94,'Saturation Data'!$C:$C,0))*INDEX('UEC Data'!S:S,MATCH('Intensity Data'!$B94,'UEC Data'!$C:$C,0))</f>
        <v>0.24512593667610538</v>
      </c>
      <c r="S94" s="7">
        <f>INDEX('Saturation Data'!T:T,MATCH('Intensity Data'!$B94,'Saturation Data'!$C:$C,0))*INDEX('UEC Data'!T:T,MATCH('Intensity Data'!$B94,'UEC Data'!$C:$C,0))</f>
        <v>1.2708153697200195</v>
      </c>
      <c r="T94" s="7">
        <f>INDEX('Saturation Data'!U:U,MATCH('Intensity Data'!$B94,'Saturation Data'!$C:$C,0))*INDEX('UEC Data'!U:U,MATCH('Intensity Data'!$B94,'UEC Data'!$C:$C,0))</f>
        <v>21.484770256199607</v>
      </c>
      <c r="U94" s="7">
        <f>INDEX('Saturation Data'!V:V,MATCH('Intensity Data'!$B94,'Saturation Data'!$C:$C,0))*INDEX('UEC Data'!V:V,MATCH('Intensity Data'!$B94,'UEC Data'!$C:$C,0))</f>
        <v>0.489040733381434</v>
      </c>
      <c r="V94" t="str">
        <f t="shared" si="18"/>
        <v>HVAC</v>
      </c>
      <c r="AP94" s="5" t="s">
        <v>68</v>
      </c>
      <c r="AQ94" s="5" t="s">
        <v>3</v>
      </c>
      <c r="AR94" s="5" t="s">
        <v>6</v>
      </c>
      <c r="AS94" s="2">
        <f t="shared" si="19"/>
        <v>-0.85506882353822478</v>
      </c>
      <c r="AT94" s="2">
        <f t="shared" si="20"/>
        <v>-0.71075588771166798</v>
      </c>
      <c r="AU94" s="2">
        <f t="shared" si="21"/>
        <v>-0.71160929542086104</v>
      </c>
      <c r="AV94" s="2">
        <f t="shared" si="22"/>
        <v>-0.65047955531586166</v>
      </c>
      <c r="AW94" s="2">
        <f t="shared" si="23"/>
        <v>-0.12863401403407748</v>
      </c>
      <c r="AX94" s="2">
        <f t="shared" si="24"/>
        <v>-0.93639860807200181</v>
      </c>
      <c r="AY94" s="2">
        <f t="shared" si="25"/>
        <v>-0.28557584627597998</v>
      </c>
      <c r="AZ94" s="2">
        <f t="shared" si="26"/>
        <v>-0.74993041430922691</v>
      </c>
      <c r="BA94" s="2">
        <f t="shared" si="27"/>
        <v>-0.40493617824810291</v>
      </c>
      <c r="BB94" s="2">
        <f t="shared" si="28"/>
        <v>0.48170413954833524</v>
      </c>
      <c r="BC94" s="2">
        <f t="shared" si="29"/>
        <v>-0.45429456303114324</v>
      </c>
      <c r="BD94" s="2">
        <f t="shared" si="30"/>
        <v>1.6177766163967133</v>
      </c>
      <c r="BE94" s="2">
        <f t="shared" si="31"/>
        <v>0.16514130564816587</v>
      </c>
      <c r="BF94" s="2">
        <f t="shared" si="32"/>
        <v>-0.73201853617708057</v>
      </c>
      <c r="BG94" s="2" t="str">
        <f>IFERROR(#REF!/#REF!-1,"NA")</f>
        <v>NA</v>
      </c>
    </row>
    <row r="95" spans="1:59" x14ac:dyDescent="0.25">
      <c r="A95" t="str">
        <f t="shared" si="33"/>
        <v/>
      </c>
      <c r="B95" t="str">
        <f t="shared" si="17"/>
        <v>UT2021 CPACooling_PTAC</v>
      </c>
      <c r="C95" t="s">
        <v>117</v>
      </c>
      <c r="D95" t="s">
        <v>114</v>
      </c>
      <c r="E95" s="3" t="s">
        <v>69</v>
      </c>
      <c r="F95" s="3" t="s">
        <v>3</v>
      </c>
      <c r="G95" s="3" t="s">
        <v>7</v>
      </c>
      <c r="H95" s="7">
        <f>INDEX('Saturation Data'!I:I,MATCH('Intensity Data'!$B95,'Saturation Data'!$C:$C,0))*INDEX('UEC Data'!I:I,MATCH('Intensity Data'!$B95,'UEC Data'!$C:$C,0))</f>
        <v>2.6866972289902039E-2</v>
      </c>
      <c r="I95" s="7">
        <f>INDEX('Saturation Data'!J:J,MATCH('Intensity Data'!$B95,'Saturation Data'!$C:$C,0))*INDEX('UEC Data'!J:J,MATCH('Intensity Data'!$B95,'UEC Data'!$C:$C,0))</f>
        <v>9.3013094979367359E-3</v>
      </c>
      <c r="J95" s="7">
        <f>INDEX('Saturation Data'!K:K,MATCH('Intensity Data'!$B95,'Saturation Data'!$C:$C,0))*INDEX('UEC Data'!K:K,MATCH('Intensity Data'!$B95,'UEC Data'!$C:$C,0))</f>
        <v>0</v>
      </c>
      <c r="K95" s="7">
        <f>INDEX('Saturation Data'!L:L,MATCH('Intensity Data'!$B95,'Saturation Data'!$C:$C,0))*INDEX('UEC Data'!L:L,MATCH('Intensity Data'!$B95,'UEC Data'!$C:$C,0))</f>
        <v>3.4765927244976916E-2</v>
      </c>
      <c r="L95" s="7">
        <f>INDEX('Saturation Data'!M:M,MATCH('Intensity Data'!$B95,'Saturation Data'!$C:$C,0))*INDEX('UEC Data'!M:M,MATCH('Intensity Data'!$B95,'UEC Data'!$C:$C,0))</f>
        <v>0.13497485459211545</v>
      </c>
      <c r="M95" s="7">
        <f>INDEX('Saturation Data'!N:N,MATCH('Intensity Data'!$B95,'Saturation Data'!$C:$C,0))*INDEX('UEC Data'!N:N,MATCH('Intensity Data'!$B95,'UEC Data'!$C:$C,0))</f>
        <v>0</v>
      </c>
      <c r="N95" s="7">
        <f>INDEX('Saturation Data'!O:O,MATCH('Intensity Data'!$B95,'Saturation Data'!$C:$C,0))*INDEX('UEC Data'!O:O,MATCH('Intensity Data'!$B95,'UEC Data'!$C:$C,0))</f>
        <v>9.3161183966227312E-3</v>
      </c>
      <c r="O95" s="7">
        <f>INDEX('Saturation Data'!P:P,MATCH('Intensity Data'!$B95,'Saturation Data'!$C:$C,0))*INDEX('UEC Data'!P:P,MATCH('Intensity Data'!$B95,'UEC Data'!$C:$C,0))</f>
        <v>2.7204147307276186E-3</v>
      </c>
      <c r="P95" s="7">
        <f>INDEX('Saturation Data'!Q:Q,MATCH('Intensity Data'!$B95,'Saturation Data'!$C:$C,0))*INDEX('UEC Data'!Q:Q,MATCH('Intensity Data'!$B95,'UEC Data'!$C:$C,0))</f>
        <v>6.1456659928840127E-2</v>
      </c>
      <c r="Q95" s="7">
        <f>INDEX('Saturation Data'!R:R,MATCH('Intensity Data'!$B95,'Saturation Data'!$C:$C,0))*INDEX('UEC Data'!R:R,MATCH('Intensity Data'!$B95,'UEC Data'!$C:$C,0))</f>
        <v>0.73064243892613445</v>
      </c>
      <c r="R95" s="7">
        <f>INDEX('Saturation Data'!S:S,MATCH('Intensity Data'!$B95,'Saturation Data'!$C:$C,0))*INDEX('UEC Data'!S:S,MATCH('Intensity Data'!$B95,'UEC Data'!$C:$C,0))</f>
        <v>1.1502759671385969E-2</v>
      </c>
      <c r="S95" s="7">
        <f>INDEX('Saturation Data'!T:T,MATCH('Intensity Data'!$B95,'Saturation Data'!$C:$C,0))*INDEX('UEC Data'!T:T,MATCH('Intensity Data'!$B95,'UEC Data'!$C:$C,0))</f>
        <v>5.9634178181267213E-2</v>
      </c>
      <c r="T95" s="7">
        <f>INDEX('Saturation Data'!U:U,MATCH('Intensity Data'!$B95,'Saturation Data'!$C:$C,0))*INDEX('UEC Data'!U:U,MATCH('Intensity Data'!$B95,'UEC Data'!$C:$C,0))</f>
        <v>0.16877525819648148</v>
      </c>
      <c r="U95" s="7">
        <f>INDEX('Saturation Data'!V:V,MATCH('Intensity Data'!$B95,'Saturation Data'!$C:$C,0))*INDEX('UEC Data'!V:V,MATCH('Intensity Data'!$B95,'UEC Data'!$C:$C,0))</f>
        <v>9.9562206108679455E-2</v>
      </c>
      <c r="V95" t="str">
        <f t="shared" si="18"/>
        <v>HVAC</v>
      </c>
      <c r="AP95" s="5" t="s">
        <v>69</v>
      </c>
      <c r="AQ95" s="5" t="s">
        <v>3</v>
      </c>
      <c r="AR95" s="5" t="s">
        <v>7</v>
      </c>
      <c r="AS95" s="2">
        <f t="shared" si="19"/>
        <v>-0.82669670667727169</v>
      </c>
      <c r="AT95" s="2">
        <f t="shared" si="20"/>
        <v>-0.94260253033265229</v>
      </c>
      <c r="AU95" s="2">
        <f t="shared" si="21"/>
        <v>-1</v>
      </c>
      <c r="AV95" s="2">
        <f t="shared" si="22"/>
        <v>-0.76144176381267448</v>
      </c>
      <c r="AW95" s="2">
        <f t="shared" si="23"/>
        <v>-0.41134079931965817</v>
      </c>
      <c r="AX95" s="2">
        <f t="shared" si="24"/>
        <v>-1</v>
      </c>
      <c r="AY95" s="2">
        <f t="shared" si="25"/>
        <v>-0.75964558416496997</v>
      </c>
      <c r="AZ95" s="2">
        <f t="shared" si="26"/>
        <v>-0.98153688451781917</v>
      </c>
      <c r="BA95" s="2">
        <f t="shared" si="27"/>
        <v>3.2278284697242254E-2</v>
      </c>
      <c r="BB95" s="2">
        <f t="shared" si="28"/>
        <v>-0.4562295408438265</v>
      </c>
      <c r="BC95" s="2">
        <f t="shared" si="29"/>
        <v>-0.65223164884781071</v>
      </c>
      <c r="BD95" s="2">
        <f t="shared" si="30"/>
        <v>0.81718653444885492</v>
      </c>
      <c r="BE95" s="2">
        <f t="shared" si="31"/>
        <v>-0.84572388116197406</v>
      </c>
      <c r="BF95" s="2">
        <f t="shared" si="32"/>
        <v>-0.45604242325081112</v>
      </c>
      <c r="BG95" s="2" t="str">
        <f>IFERROR(#REF!/#REF!-1,"NA")</f>
        <v>NA</v>
      </c>
    </row>
    <row r="96" spans="1:59" x14ac:dyDescent="0.25">
      <c r="A96" t="str">
        <f t="shared" si="33"/>
        <v/>
      </c>
      <c r="B96" t="str">
        <f t="shared" si="17"/>
        <v>UT2021 CPACooling_PTHP</v>
      </c>
      <c r="C96" t="s">
        <v>117</v>
      </c>
      <c r="D96" t="s">
        <v>114</v>
      </c>
      <c r="E96" s="3" t="s">
        <v>70</v>
      </c>
      <c r="F96" s="3" t="s">
        <v>3</v>
      </c>
      <c r="G96" s="3" t="s">
        <v>8</v>
      </c>
      <c r="H96" s="7">
        <f>INDEX('Saturation Data'!I:I,MATCH('Intensity Data'!$B96,'Saturation Data'!$C:$C,0))*INDEX('UEC Data'!I:I,MATCH('Intensity Data'!$B96,'UEC Data'!$C:$C,0))</f>
        <v>2.0851515970416137E-2</v>
      </c>
      <c r="I96" s="7">
        <f>INDEX('Saturation Data'!J:J,MATCH('Intensity Data'!$B96,'Saturation Data'!$C:$C,0))*INDEX('UEC Data'!J:J,MATCH('Intensity Data'!$B96,'UEC Data'!$C:$C,0))</f>
        <v>1.4159409867650548E-2</v>
      </c>
      <c r="J96" s="7">
        <f>INDEX('Saturation Data'!K:K,MATCH('Intensity Data'!$B96,'Saturation Data'!$C:$C,0))*INDEX('UEC Data'!K:K,MATCH('Intensity Data'!$B96,'UEC Data'!$C:$C,0))</f>
        <v>1.0017577701697519E-2</v>
      </c>
      <c r="K96" s="7">
        <f>INDEX('Saturation Data'!L:L,MATCH('Intensity Data'!$B96,'Saturation Data'!$C:$C,0))*INDEX('UEC Data'!L:L,MATCH('Intensity Data'!$B96,'UEC Data'!$C:$C,0))</f>
        <v>1.3233106034777689E-2</v>
      </c>
      <c r="L96" s="7">
        <f>INDEX('Saturation Data'!M:M,MATCH('Intensity Data'!$B96,'Saturation Data'!$C:$C,0))*INDEX('UEC Data'!M:M,MATCH('Intensity Data'!$B96,'UEC Data'!$C:$C,0))</f>
        <v>0.15277370820134806</v>
      </c>
      <c r="M96" s="7">
        <f>INDEX('Saturation Data'!N:N,MATCH('Intensity Data'!$B96,'Saturation Data'!$C:$C,0))*INDEX('UEC Data'!N:N,MATCH('Intensity Data'!$B96,'UEC Data'!$C:$C,0))</f>
        <v>8.6944741278322715E-3</v>
      </c>
      <c r="N96" s="7">
        <f>INDEX('Saturation Data'!O:O,MATCH('Intensity Data'!$B96,'Saturation Data'!$C:$C,0))*INDEX('UEC Data'!O:O,MATCH('Intensity Data'!$B96,'UEC Data'!$C:$C,0))</f>
        <v>0</v>
      </c>
      <c r="O96" s="7">
        <f>INDEX('Saturation Data'!P:P,MATCH('Intensity Data'!$B96,'Saturation Data'!$C:$C,0))*INDEX('UEC Data'!P:P,MATCH('Intensity Data'!$B96,'UEC Data'!$C:$C,0))</f>
        <v>5.7514726948141588E-2</v>
      </c>
      <c r="P96" s="7">
        <f>INDEX('Saturation Data'!Q:Q,MATCH('Intensity Data'!$B96,'Saturation Data'!$C:$C,0))*INDEX('UEC Data'!Q:Q,MATCH('Intensity Data'!$B96,'UEC Data'!$C:$C,0))</f>
        <v>2.6214728525139962E-2</v>
      </c>
      <c r="Q96" s="7">
        <f>INDEX('Saturation Data'!R:R,MATCH('Intensity Data'!$B96,'Saturation Data'!$C:$C,0))*INDEX('UEC Data'!R:R,MATCH('Intensity Data'!$B96,'UEC Data'!$C:$C,0))</f>
        <v>0.30637426066654172</v>
      </c>
      <c r="R96" s="7">
        <f>INDEX('Saturation Data'!S:S,MATCH('Intensity Data'!$B96,'Saturation Data'!$C:$C,0))*INDEX('UEC Data'!S:S,MATCH('Intensity Data'!$B96,'UEC Data'!$C:$C,0))</f>
        <v>6.2361915351362551E-3</v>
      </c>
      <c r="S96" s="7">
        <f>INDEX('Saturation Data'!T:T,MATCH('Intensity Data'!$B96,'Saturation Data'!$C:$C,0))*INDEX('UEC Data'!T:T,MATCH('Intensity Data'!$B96,'UEC Data'!$C:$C,0))</f>
        <v>6.2486708252014493E-3</v>
      </c>
      <c r="T96" s="7">
        <f>INDEX('Saturation Data'!U:U,MATCH('Intensity Data'!$B96,'Saturation Data'!$C:$C,0))*INDEX('UEC Data'!U:U,MATCH('Intensity Data'!$B96,'UEC Data'!$C:$C,0))</f>
        <v>0.25695055267296091</v>
      </c>
      <c r="U96" s="7">
        <f>INDEX('Saturation Data'!V:V,MATCH('Intensity Data'!$B96,'Saturation Data'!$C:$C,0))*INDEX('UEC Data'!V:V,MATCH('Intensity Data'!$B96,'UEC Data'!$C:$C,0))</f>
        <v>0.10171800700459192</v>
      </c>
      <c r="V96" t="str">
        <f t="shared" si="18"/>
        <v>HVAC</v>
      </c>
      <c r="AP96" s="5" t="s">
        <v>70</v>
      </c>
      <c r="AQ96" s="5" t="s">
        <v>3</v>
      </c>
      <c r="AR96" s="5" t="s">
        <v>8</v>
      </c>
      <c r="AS96" s="2">
        <f t="shared" si="19"/>
        <v>-0.57594960256377792</v>
      </c>
      <c r="AT96" s="2">
        <f t="shared" si="20"/>
        <v>-0.72452286597832627</v>
      </c>
      <c r="AU96" s="2">
        <f t="shared" si="21"/>
        <v>-0.78064648200116316</v>
      </c>
      <c r="AV96" s="2">
        <f t="shared" si="22"/>
        <v>-0.71371793464195143</v>
      </c>
      <c r="AW96" s="2">
        <f t="shared" si="23"/>
        <v>-7.5055681926769258E-2</v>
      </c>
      <c r="AX96" s="2">
        <f t="shared" si="24"/>
        <v>-0.84180145943227624</v>
      </c>
      <c r="AY96" s="2" t="str">
        <f t="shared" si="25"/>
        <v>NA</v>
      </c>
      <c r="AZ96" s="2">
        <f t="shared" si="26"/>
        <v>-0.44247723175250064</v>
      </c>
      <c r="BA96" s="2">
        <f t="shared" si="27"/>
        <v>-0.37109234628238574</v>
      </c>
      <c r="BB96" s="2">
        <f t="shared" si="28"/>
        <v>-0.32269086032293259</v>
      </c>
      <c r="BC96" s="2">
        <f t="shared" si="29"/>
        <v>-0.33004187964668441</v>
      </c>
      <c r="BD96" s="2">
        <f t="shared" si="30"/>
        <v>0.9041094935934606</v>
      </c>
      <c r="BE96" s="2">
        <f t="shared" si="31"/>
        <v>-0.25948948296256469</v>
      </c>
      <c r="BF96" s="2">
        <f t="shared" si="32"/>
        <v>8.8621590797684835E-2</v>
      </c>
      <c r="BG96" s="2" t="str">
        <f>IFERROR(#REF!/#REF!-1,"NA")</f>
        <v>NA</v>
      </c>
    </row>
    <row r="97" spans="1:59" x14ac:dyDescent="0.25">
      <c r="A97" t="str">
        <f t="shared" si="33"/>
        <v/>
      </c>
      <c r="B97" t="str">
        <f t="shared" si="17"/>
        <v>UT2021 CPACooling_Evaporative AC</v>
      </c>
      <c r="C97" t="s">
        <v>117</v>
      </c>
      <c r="D97" t="s">
        <v>114</v>
      </c>
      <c r="E97" s="3" t="s">
        <v>71</v>
      </c>
      <c r="F97" s="3" t="s">
        <v>3</v>
      </c>
      <c r="G97" s="3" t="s">
        <v>9</v>
      </c>
      <c r="H97" s="7">
        <f>INDEX('Saturation Data'!I:I,MATCH('Intensity Data'!$B97,'Saturation Data'!$C:$C,0))*INDEX('UEC Data'!I:I,MATCH('Intensity Data'!$B97,'UEC Data'!$C:$C,0))</f>
        <v>6.8322462331520811E-2</v>
      </c>
      <c r="I97" s="7">
        <f>INDEX('Saturation Data'!J:J,MATCH('Intensity Data'!$B97,'Saturation Data'!$C:$C,0))*INDEX('UEC Data'!J:J,MATCH('Intensity Data'!$B97,'UEC Data'!$C:$C,0))</f>
        <v>5.2941104091797281E-2</v>
      </c>
      <c r="J97" s="7">
        <f>INDEX('Saturation Data'!K:K,MATCH('Intensity Data'!$B97,'Saturation Data'!$C:$C,0))*INDEX('UEC Data'!K:K,MATCH('Intensity Data'!$B97,'UEC Data'!$C:$C,0))</f>
        <v>1.3433377392666308E-3</v>
      </c>
      <c r="K97" s="7">
        <f>INDEX('Saturation Data'!L:L,MATCH('Intensity Data'!$B97,'Saturation Data'!$C:$C,0))*INDEX('UEC Data'!L:L,MATCH('Intensity Data'!$B97,'UEC Data'!$C:$C,0))</f>
        <v>8.0138588821268564E-2</v>
      </c>
      <c r="L97" s="7">
        <f>INDEX('Saturation Data'!M:M,MATCH('Intensity Data'!$B97,'Saturation Data'!$C:$C,0))*INDEX('UEC Data'!M:M,MATCH('Intensity Data'!$B97,'UEC Data'!$C:$C,0))</f>
        <v>8.1989329958646481E-2</v>
      </c>
      <c r="M97" s="7">
        <f>INDEX('Saturation Data'!N:N,MATCH('Intensity Data'!$B97,'Saturation Data'!$C:$C,0))*INDEX('UEC Data'!N:N,MATCH('Intensity Data'!$B97,'UEC Data'!$C:$C,0))</f>
        <v>0.21374846770099462</v>
      </c>
      <c r="N97" s="7">
        <f>INDEX('Saturation Data'!O:O,MATCH('Intensity Data'!$B97,'Saturation Data'!$C:$C,0))*INDEX('UEC Data'!O:O,MATCH('Intensity Data'!$B97,'UEC Data'!$C:$C,0))</f>
        <v>2.8005625309706645E-3</v>
      </c>
      <c r="O97" s="7">
        <f>INDEX('Saturation Data'!P:P,MATCH('Intensity Data'!$B97,'Saturation Data'!$C:$C,0))*INDEX('UEC Data'!P:P,MATCH('Intensity Data'!$B97,'UEC Data'!$C:$C,0))</f>
        <v>0.12610950479341254</v>
      </c>
      <c r="P97" s="7">
        <f>INDEX('Saturation Data'!Q:Q,MATCH('Intensity Data'!$B97,'Saturation Data'!$C:$C,0))*INDEX('UEC Data'!Q:Q,MATCH('Intensity Data'!$B97,'UEC Data'!$C:$C,0))</f>
        <v>5.2900714471565802E-2</v>
      </c>
      <c r="Q97" s="7">
        <f>INDEX('Saturation Data'!R:R,MATCH('Intensity Data'!$B97,'Saturation Data'!$C:$C,0))*INDEX('UEC Data'!R:R,MATCH('Intensity Data'!$B97,'UEC Data'!$C:$C,0))</f>
        <v>7.0731649591199229E-4</v>
      </c>
      <c r="R97" s="7">
        <f>INDEX('Saturation Data'!S:S,MATCH('Intensity Data'!$B97,'Saturation Data'!$C:$C,0))*INDEX('UEC Data'!S:S,MATCH('Intensity Data'!$B97,'UEC Data'!$C:$C,0))</f>
        <v>2.1171901101873371E-2</v>
      </c>
      <c r="S97" s="7">
        <f>INDEX('Saturation Data'!T:T,MATCH('Intensity Data'!$B97,'Saturation Data'!$C:$C,0))*INDEX('UEC Data'!T:T,MATCH('Intensity Data'!$B97,'UEC Data'!$C:$C,0))</f>
        <v>0.10976226217140091</v>
      </c>
      <c r="T97" s="7">
        <f>INDEX('Saturation Data'!U:U,MATCH('Intensity Data'!$B97,'Saturation Data'!$C:$C,0))*INDEX('UEC Data'!U:U,MATCH('Intensity Data'!$B97,'UEC Data'!$C:$C,0))</f>
        <v>0.96063339407014969</v>
      </c>
      <c r="U97" s="7">
        <f>INDEX('Saturation Data'!V:V,MATCH('Intensity Data'!$B97,'Saturation Data'!$C:$C,0))*INDEX('UEC Data'!V:V,MATCH('Intensity Data'!$B97,'UEC Data'!$C:$C,0))</f>
        <v>7.6231850173204913E-2</v>
      </c>
      <c r="V97" t="str">
        <f t="shared" si="18"/>
        <v>HVAC</v>
      </c>
      <c r="AP97" s="5" t="s">
        <v>71</v>
      </c>
      <c r="AQ97" s="5" t="s">
        <v>3</v>
      </c>
      <c r="AR97" s="5" t="s">
        <v>9</v>
      </c>
      <c r="AS97" s="2">
        <f t="shared" si="19"/>
        <v>60.625540401604887</v>
      </c>
      <c r="AT97" s="2">
        <f t="shared" si="20"/>
        <v>44.682597343946632</v>
      </c>
      <c r="AU97" s="2">
        <f t="shared" si="21"/>
        <v>-0.98545703305757859</v>
      </c>
      <c r="AV97" s="2">
        <f t="shared" si="22"/>
        <v>66.694180138271548</v>
      </c>
      <c r="AW97" s="2">
        <f t="shared" si="23"/>
        <v>-0.1869255092910681</v>
      </c>
      <c r="AX97" s="2">
        <f t="shared" si="24"/>
        <v>4.8422510071831937</v>
      </c>
      <c r="AY97" s="2" t="str">
        <f t="shared" si="25"/>
        <v>NA</v>
      </c>
      <c r="AZ97" s="2">
        <f t="shared" si="26"/>
        <v>1827.116498177108</v>
      </c>
      <c r="BA97" s="2">
        <f t="shared" si="27"/>
        <v>1896.9097427642203</v>
      </c>
      <c r="BB97" s="2">
        <f t="shared" si="28"/>
        <v>-0.87939875610952545</v>
      </c>
      <c r="BC97" s="2" t="str">
        <f t="shared" si="29"/>
        <v>NA</v>
      </c>
      <c r="BD97" s="2">
        <f t="shared" si="30"/>
        <v>92.832064358363255</v>
      </c>
      <c r="BE97" s="2">
        <f t="shared" si="31"/>
        <v>121.78823191179306</v>
      </c>
      <c r="BF97" s="2">
        <f t="shared" si="32"/>
        <v>677.54827998111466</v>
      </c>
      <c r="BG97" s="2" t="str">
        <f>IFERROR(#REF!/#REF!-1,"NA")</f>
        <v>NA</v>
      </c>
    </row>
    <row r="98" spans="1:59" x14ac:dyDescent="0.25">
      <c r="A98" t="str">
        <f t="shared" si="33"/>
        <v/>
      </c>
      <c r="B98" t="str">
        <f t="shared" si="17"/>
        <v>UT2021 CPACooling_Air-Source Heat Pump</v>
      </c>
      <c r="C98" t="s">
        <v>117</v>
      </c>
      <c r="D98" t="s">
        <v>114</v>
      </c>
      <c r="E98" s="3" t="s">
        <v>72</v>
      </c>
      <c r="F98" s="3" t="s">
        <v>3</v>
      </c>
      <c r="G98" s="3" t="s">
        <v>10</v>
      </c>
      <c r="H98" s="7">
        <f>INDEX('Saturation Data'!I:I,MATCH('Intensity Data'!$B98,'Saturation Data'!$C:$C,0))*INDEX('UEC Data'!I:I,MATCH('Intensity Data'!$B98,'UEC Data'!$C:$C,0))</f>
        <v>0.27044839531485954</v>
      </c>
      <c r="I98" s="7">
        <f>INDEX('Saturation Data'!J:J,MATCH('Intensity Data'!$B98,'Saturation Data'!$C:$C,0))*INDEX('UEC Data'!J:J,MATCH('Intensity Data'!$B98,'UEC Data'!$C:$C,0))</f>
        <v>0.28146185442696042</v>
      </c>
      <c r="J98" s="7">
        <f>INDEX('Saturation Data'!K:K,MATCH('Intensity Data'!$B98,'Saturation Data'!$C:$C,0))*INDEX('UEC Data'!K:K,MATCH('Intensity Data'!$B98,'UEC Data'!$C:$C,0))</f>
        <v>0.31724815951646407</v>
      </c>
      <c r="K98" s="7">
        <f>INDEX('Saturation Data'!L:L,MATCH('Intensity Data'!$B98,'Saturation Data'!$C:$C,0))*INDEX('UEC Data'!L:L,MATCH('Intensity Data'!$B98,'UEC Data'!$C:$C,0))</f>
        <v>8.1184823376380555E-2</v>
      </c>
      <c r="L98" s="7">
        <f>INDEX('Saturation Data'!M:M,MATCH('Intensity Data'!$B98,'Saturation Data'!$C:$C,0))*INDEX('UEC Data'!M:M,MATCH('Intensity Data'!$B98,'UEC Data'!$C:$C,0))</f>
        <v>0.46271565681969062</v>
      </c>
      <c r="M98" s="7">
        <f>INDEX('Saturation Data'!N:N,MATCH('Intensity Data'!$B98,'Saturation Data'!$C:$C,0))*INDEX('UEC Data'!N:N,MATCH('Intensity Data'!$B98,'UEC Data'!$C:$C,0))</f>
        <v>0</v>
      </c>
      <c r="N98" s="7">
        <f>INDEX('Saturation Data'!O:O,MATCH('Intensity Data'!$B98,'Saturation Data'!$C:$C,0))*INDEX('UEC Data'!O:O,MATCH('Intensity Data'!$B98,'UEC Data'!$C:$C,0))</f>
        <v>2.4580778787108785E-2</v>
      </c>
      <c r="O98" s="7">
        <f>INDEX('Saturation Data'!P:P,MATCH('Intensity Data'!$B98,'Saturation Data'!$C:$C,0))*INDEX('UEC Data'!P:P,MATCH('Intensity Data'!$B98,'UEC Data'!$C:$C,0))</f>
        <v>3.2414242708510357E-3</v>
      </c>
      <c r="P98" s="7">
        <f>INDEX('Saturation Data'!Q:Q,MATCH('Intensity Data'!$B98,'Saturation Data'!$C:$C,0))*INDEX('UEC Data'!Q:Q,MATCH('Intensity Data'!$B98,'UEC Data'!$C:$C,0))</f>
        <v>7.1104253975778978E-2</v>
      </c>
      <c r="Q98" s="7">
        <f>INDEX('Saturation Data'!R:R,MATCH('Intensity Data'!$B98,'Saturation Data'!$C:$C,0))*INDEX('UEC Data'!R:R,MATCH('Intensity Data'!$B98,'UEC Data'!$C:$C,0))</f>
        <v>0.13674463241990595</v>
      </c>
      <c r="R98" s="7">
        <f>INDEX('Saturation Data'!S:S,MATCH('Intensity Data'!$B98,'Saturation Data'!$C:$C,0))*INDEX('UEC Data'!S:S,MATCH('Intensity Data'!$B98,'UEC Data'!$C:$C,0))</f>
        <v>2.8416609356519074E-2</v>
      </c>
      <c r="S98" s="7">
        <f>INDEX('Saturation Data'!T:T,MATCH('Intensity Data'!$B98,'Saturation Data'!$C:$C,0))*INDEX('UEC Data'!T:T,MATCH('Intensity Data'!$B98,'UEC Data'!$C:$C,0))</f>
        <v>0.14732126846825969</v>
      </c>
      <c r="T98" s="7">
        <f>INDEX('Saturation Data'!U:U,MATCH('Intensity Data'!$B98,'Saturation Data'!$C:$C,0))*INDEX('UEC Data'!U:U,MATCH('Intensity Data'!$B98,'UEC Data'!$C:$C,0))</f>
        <v>5.1076831398598541</v>
      </c>
      <c r="U98" s="7">
        <f>INDEX('Saturation Data'!V:V,MATCH('Intensity Data'!$B98,'Saturation Data'!$C:$C,0))*INDEX('UEC Data'!V:V,MATCH('Intensity Data'!$B98,'UEC Data'!$C:$C,0))</f>
        <v>0.14261175040552368</v>
      </c>
      <c r="V98" t="str">
        <f t="shared" si="18"/>
        <v>HVAC</v>
      </c>
      <c r="AP98" s="5" t="s">
        <v>72</v>
      </c>
      <c r="AQ98" s="5" t="s">
        <v>3</v>
      </c>
      <c r="AR98" s="5" t="s">
        <v>10</v>
      </c>
      <c r="AS98" s="2">
        <f t="shared" si="19"/>
        <v>-0.67627906050681985</v>
      </c>
      <c r="AT98" s="2">
        <f t="shared" si="20"/>
        <v>-0.67770509048411631</v>
      </c>
      <c r="AU98" s="2">
        <f t="shared" si="21"/>
        <v>0.32553935642500464</v>
      </c>
      <c r="AV98" s="2">
        <f t="shared" si="22"/>
        <v>-0.90896886251635434</v>
      </c>
      <c r="AW98" s="2">
        <f t="shared" si="23"/>
        <v>-0.26468700993622352</v>
      </c>
      <c r="AX98" s="2">
        <f t="shared" si="24"/>
        <v>-1</v>
      </c>
      <c r="AY98" s="2">
        <f t="shared" si="25"/>
        <v>-0.5249450931652111</v>
      </c>
      <c r="AZ98" s="2">
        <f t="shared" si="26"/>
        <v>-0.9905243411398017</v>
      </c>
      <c r="BA98" s="2">
        <f t="shared" si="27"/>
        <v>-0.48556904766997933</v>
      </c>
      <c r="BB98" s="2">
        <f t="shared" si="28"/>
        <v>-0.13136360626852173</v>
      </c>
      <c r="BC98" s="2">
        <f t="shared" si="29"/>
        <v>-0.4009201625220048</v>
      </c>
      <c r="BD98" s="2">
        <f t="shared" si="30"/>
        <v>2.216257151707083</v>
      </c>
      <c r="BE98" s="2">
        <f t="shared" si="31"/>
        <v>-0.13361252358465914</v>
      </c>
      <c r="BF98" s="2">
        <f t="shared" si="32"/>
        <v>-0.19075778266896348</v>
      </c>
      <c r="BG98" s="2" t="str">
        <f>IFERROR(#REF!/#REF!-1,"NA")</f>
        <v>NA</v>
      </c>
    </row>
    <row r="99" spans="1:59" x14ac:dyDescent="0.25">
      <c r="A99" t="str">
        <f t="shared" si="33"/>
        <v/>
      </c>
      <c r="B99" t="str">
        <f t="shared" si="17"/>
        <v>UT2021 CPACooling_Geothermal Heat Pump</v>
      </c>
      <c r="C99" t="s">
        <v>117</v>
      </c>
      <c r="D99" t="s">
        <v>114</v>
      </c>
      <c r="E99" s="3" t="s">
        <v>73</v>
      </c>
      <c r="F99" s="3" t="s">
        <v>3</v>
      </c>
      <c r="G99" s="3" t="s">
        <v>11</v>
      </c>
      <c r="H99" s="7">
        <f>INDEX('Saturation Data'!I:I,MATCH('Intensity Data'!$B99,'Saturation Data'!$C:$C,0))*INDEX('UEC Data'!I:I,MATCH('Intensity Data'!$B99,'UEC Data'!$C:$C,0))</f>
        <v>0.15638192907617079</v>
      </c>
      <c r="I99" s="7">
        <f>INDEX('Saturation Data'!J:J,MATCH('Intensity Data'!$B99,'Saturation Data'!$C:$C,0))*INDEX('UEC Data'!J:J,MATCH('Intensity Data'!$B99,'UEC Data'!$C:$C,0))</f>
        <v>5.7671681721694394E-2</v>
      </c>
      <c r="J99" s="7">
        <f>INDEX('Saturation Data'!K:K,MATCH('Intensity Data'!$B99,'Saturation Data'!$C:$C,0))*INDEX('UEC Data'!K:K,MATCH('Intensity Data'!$B99,'UEC Data'!$C:$C,0))</f>
        <v>0</v>
      </c>
      <c r="K99" s="7">
        <f>INDEX('Saturation Data'!L:L,MATCH('Intensity Data'!$B99,'Saturation Data'!$C:$C,0))*INDEX('UEC Data'!L:L,MATCH('Intensity Data'!$B99,'UEC Data'!$C:$C,0))</f>
        <v>0</v>
      </c>
      <c r="L99" s="7">
        <f>INDEX('Saturation Data'!M:M,MATCH('Intensity Data'!$B99,'Saturation Data'!$C:$C,0))*INDEX('UEC Data'!M:M,MATCH('Intensity Data'!$B99,'UEC Data'!$C:$C,0))</f>
        <v>0</v>
      </c>
      <c r="M99" s="7">
        <f>INDEX('Saturation Data'!N:N,MATCH('Intensity Data'!$B99,'Saturation Data'!$C:$C,0))*INDEX('UEC Data'!N:N,MATCH('Intensity Data'!$B99,'UEC Data'!$C:$C,0))</f>
        <v>0</v>
      </c>
      <c r="N99" s="7">
        <f>INDEX('Saturation Data'!O:O,MATCH('Intensity Data'!$B99,'Saturation Data'!$C:$C,0))*INDEX('UEC Data'!O:O,MATCH('Intensity Data'!$B99,'UEC Data'!$C:$C,0))</f>
        <v>7.1569511307319478E-2</v>
      </c>
      <c r="O99" s="7">
        <f>INDEX('Saturation Data'!P:P,MATCH('Intensity Data'!$B99,'Saturation Data'!$C:$C,0))*INDEX('UEC Data'!P:P,MATCH('Intensity Data'!$B99,'UEC Data'!$C:$C,0))</f>
        <v>0</v>
      </c>
      <c r="P99" s="7">
        <f>INDEX('Saturation Data'!Q:Q,MATCH('Intensity Data'!$B99,'Saturation Data'!$C:$C,0))*INDEX('UEC Data'!Q:Q,MATCH('Intensity Data'!$B99,'UEC Data'!$C:$C,0))</f>
        <v>1.2149132735995972E-2</v>
      </c>
      <c r="Q99" s="7">
        <f>INDEX('Saturation Data'!R:R,MATCH('Intensity Data'!$B99,'Saturation Data'!$C:$C,0))*INDEX('UEC Data'!R:R,MATCH('Intensity Data'!$B99,'UEC Data'!$C:$C,0))</f>
        <v>4.9948584534913003E-4</v>
      </c>
      <c r="R99" s="7">
        <f>INDEX('Saturation Data'!S:S,MATCH('Intensity Data'!$B99,'Saturation Data'!$C:$C,0))*INDEX('UEC Data'!S:S,MATCH('Intensity Data'!$B99,'UEC Data'!$C:$C,0))</f>
        <v>0</v>
      </c>
      <c r="S99" s="7">
        <f>INDEX('Saturation Data'!T:T,MATCH('Intensity Data'!$B99,'Saturation Data'!$C:$C,0))*INDEX('UEC Data'!T:T,MATCH('Intensity Data'!$B99,'UEC Data'!$C:$C,0))</f>
        <v>0</v>
      </c>
      <c r="T99" s="7">
        <f>INDEX('Saturation Data'!U:U,MATCH('Intensity Data'!$B99,'Saturation Data'!$C:$C,0))*INDEX('UEC Data'!U:U,MATCH('Intensity Data'!$B99,'UEC Data'!$C:$C,0))</f>
        <v>1.0464682597398844</v>
      </c>
      <c r="U99" s="7">
        <f>INDEX('Saturation Data'!V:V,MATCH('Intensity Data'!$B99,'Saturation Data'!$C:$C,0))*INDEX('UEC Data'!V:V,MATCH('Intensity Data'!$B99,'UEC Data'!$C:$C,0))</f>
        <v>0.1374984013728773</v>
      </c>
      <c r="V99" t="str">
        <f t="shared" si="18"/>
        <v>HVAC</v>
      </c>
      <c r="AP99" s="5" t="s">
        <v>73</v>
      </c>
      <c r="AQ99" s="5" t="s">
        <v>3</v>
      </c>
      <c r="AR99" s="5" t="s">
        <v>11</v>
      </c>
      <c r="AS99" s="2">
        <f t="shared" si="19"/>
        <v>-0.42712626641587248</v>
      </c>
      <c r="AT99" s="2">
        <f t="shared" si="20"/>
        <v>-0.7978820488096301</v>
      </c>
      <c r="AU99" s="2" t="str">
        <f t="shared" si="21"/>
        <v>NA</v>
      </c>
      <c r="AV99" s="2">
        <f t="shared" si="22"/>
        <v>-1</v>
      </c>
      <c r="AW99" s="2" t="str">
        <f t="shared" si="23"/>
        <v>NA</v>
      </c>
      <c r="AX99" s="2" t="str">
        <f t="shared" si="24"/>
        <v>NA</v>
      </c>
      <c r="AY99" s="2">
        <f t="shared" si="25"/>
        <v>0.51426278677617643</v>
      </c>
      <c r="AZ99" s="2">
        <f t="shared" si="26"/>
        <v>-1</v>
      </c>
      <c r="BA99" s="2">
        <f t="shared" si="27"/>
        <v>-0.80059644942774089</v>
      </c>
      <c r="BB99" s="2">
        <f t="shared" si="28"/>
        <v>-0.99685830670592412</v>
      </c>
      <c r="BC99" s="2" t="str">
        <f t="shared" si="29"/>
        <v>NA</v>
      </c>
      <c r="BD99" s="2" t="str">
        <f t="shared" si="30"/>
        <v>NA</v>
      </c>
      <c r="BE99" s="2">
        <f t="shared" si="31"/>
        <v>-0.45674936875390226</v>
      </c>
      <c r="BF99" s="2">
        <f t="shared" si="32"/>
        <v>5.7001696597933131</v>
      </c>
      <c r="BG99" s="2" t="str">
        <f>IFERROR(#REF!/#REF!-1,"NA")</f>
        <v>NA</v>
      </c>
    </row>
    <row r="100" spans="1:59" x14ac:dyDescent="0.25">
      <c r="A100" t="str">
        <f t="shared" si="33"/>
        <v/>
      </c>
      <c r="B100" t="str">
        <f t="shared" si="17"/>
        <v>UT2021 CPAHeating_Electric Furnace</v>
      </c>
      <c r="C100" t="s">
        <v>117</v>
      </c>
      <c r="D100" t="s">
        <v>114</v>
      </c>
      <c r="E100" s="3" t="s">
        <v>74</v>
      </c>
      <c r="F100" s="3" t="s">
        <v>12</v>
      </c>
      <c r="G100" s="3" t="s">
        <v>13</v>
      </c>
      <c r="H100" s="7">
        <f>INDEX('Saturation Data'!I:I,MATCH('Intensity Data'!$B100,'Saturation Data'!$C:$C,0))*INDEX('UEC Data'!I:I,MATCH('Intensity Data'!$B100,'UEC Data'!$C:$C,0))</f>
        <v>0.10850461166744416</v>
      </c>
      <c r="I100" s="7">
        <f>INDEX('Saturation Data'!J:J,MATCH('Intensity Data'!$B100,'Saturation Data'!$C:$C,0))*INDEX('UEC Data'!J:J,MATCH('Intensity Data'!$B100,'UEC Data'!$C:$C,0))</f>
        <v>0.13787128354140285</v>
      </c>
      <c r="J100" s="7">
        <f>INDEX('Saturation Data'!K:K,MATCH('Intensity Data'!$B100,'Saturation Data'!$C:$C,0))*INDEX('UEC Data'!K:K,MATCH('Intensity Data'!$B100,'UEC Data'!$C:$C,0))</f>
        <v>0.13049406914979639</v>
      </c>
      <c r="K100" s="7">
        <f>INDEX('Saturation Data'!L:L,MATCH('Intensity Data'!$B100,'Saturation Data'!$C:$C,0))*INDEX('UEC Data'!L:L,MATCH('Intensity Data'!$B100,'UEC Data'!$C:$C,0))</f>
        <v>1.0215827679329565</v>
      </c>
      <c r="L100" s="7">
        <f>INDEX('Saturation Data'!M:M,MATCH('Intensity Data'!$B100,'Saturation Data'!$C:$C,0))*INDEX('UEC Data'!M:M,MATCH('Intensity Data'!$B100,'UEC Data'!$C:$C,0))</f>
        <v>1.3669719416107093</v>
      </c>
      <c r="M100" s="7">
        <f>INDEX('Saturation Data'!N:N,MATCH('Intensity Data'!$B100,'Saturation Data'!$C:$C,0))*INDEX('UEC Data'!N:N,MATCH('Intensity Data'!$B100,'UEC Data'!$C:$C,0))</f>
        <v>0.39388856388438903</v>
      </c>
      <c r="N100" s="7">
        <f>INDEX('Saturation Data'!O:O,MATCH('Intensity Data'!$B100,'Saturation Data'!$C:$C,0))*INDEX('UEC Data'!O:O,MATCH('Intensity Data'!$B100,'UEC Data'!$C:$C,0))</f>
        <v>0</v>
      </c>
      <c r="O100" s="7">
        <f>INDEX('Saturation Data'!P:P,MATCH('Intensity Data'!$B100,'Saturation Data'!$C:$C,0))*INDEX('UEC Data'!P:P,MATCH('Intensity Data'!$B100,'UEC Data'!$C:$C,0))</f>
        <v>0</v>
      </c>
      <c r="P100" s="7">
        <f>INDEX('Saturation Data'!Q:Q,MATCH('Intensity Data'!$B100,'Saturation Data'!$C:$C,0))*INDEX('UEC Data'!Q:Q,MATCH('Intensity Data'!$B100,'UEC Data'!$C:$C,0))</f>
        <v>0.74945929243785425</v>
      </c>
      <c r="Q100" s="7">
        <f>INDEX('Saturation Data'!R:R,MATCH('Intensity Data'!$B100,'Saturation Data'!$C:$C,0))*INDEX('UEC Data'!R:R,MATCH('Intensity Data'!$B100,'UEC Data'!$C:$C,0))</f>
        <v>0.61613585630414813</v>
      </c>
      <c r="R100" s="7">
        <f>INDEX('Saturation Data'!S:S,MATCH('Intensity Data'!$B100,'Saturation Data'!$C:$C,0))*INDEX('UEC Data'!S:S,MATCH('Intensity Data'!$B100,'UEC Data'!$C:$C,0))</f>
        <v>0.12693277187516888</v>
      </c>
      <c r="S100" s="7">
        <f>INDEX('Saturation Data'!T:T,MATCH('Intensity Data'!$B100,'Saturation Data'!$C:$C,0))*INDEX('UEC Data'!T:T,MATCH('Intensity Data'!$B100,'UEC Data'!$C:$C,0))</f>
        <v>6.1509697073432644E-2</v>
      </c>
      <c r="T100" s="7">
        <f>INDEX('Saturation Data'!U:U,MATCH('Intensity Data'!$B100,'Saturation Data'!$C:$C,0))*INDEX('UEC Data'!U:U,MATCH('Intensity Data'!$B100,'UEC Data'!$C:$C,0))</f>
        <v>4.9714037299478264E-2</v>
      </c>
      <c r="U100" s="7">
        <f>INDEX('Saturation Data'!V:V,MATCH('Intensity Data'!$B100,'Saturation Data'!$C:$C,0))*INDEX('UEC Data'!V:V,MATCH('Intensity Data'!$B100,'UEC Data'!$C:$C,0))</f>
        <v>0</v>
      </c>
      <c r="V100" t="str">
        <f t="shared" si="18"/>
        <v>HVAC</v>
      </c>
      <c r="AP100" s="5" t="s">
        <v>74</v>
      </c>
      <c r="AQ100" s="5" t="s">
        <v>12</v>
      </c>
      <c r="AR100" s="5" t="s">
        <v>13</v>
      </c>
      <c r="AS100" s="2">
        <f t="shared" si="19"/>
        <v>0.86875372004036744</v>
      </c>
      <c r="AT100" s="2">
        <f t="shared" si="20"/>
        <v>1.7969676653233932</v>
      </c>
      <c r="AU100" s="2">
        <f t="shared" si="21"/>
        <v>-0.13145356775504746</v>
      </c>
      <c r="AV100" s="2">
        <f t="shared" si="22"/>
        <v>30.0095310259466</v>
      </c>
      <c r="AW100" s="2">
        <f t="shared" si="23"/>
        <v>3.2721050858894269</v>
      </c>
      <c r="AX100" s="2">
        <f t="shared" si="24"/>
        <v>1.02119886672003E-2</v>
      </c>
      <c r="AY100" s="2">
        <f t="shared" si="25"/>
        <v>-1</v>
      </c>
      <c r="AZ100" s="2" t="str">
        <f t="shared" si="26"/>
        <v>NA</v>
      </c>
      <c r="BA100" s="2" t="str">
        <f t="shared" si="27"/>
        <v>NA</v>
      </c>
      <c r="BB100" s="2">
        <f t="shared" si="28"/>
        <v>19.496860033945453</v>
      </c>
      <c r="BC100" s="2">
        <f t="shared" si="29"/>
        <v>1.8980745641039785</v>
      </c>
      <c r="BD100" s="2">
        <f t="shared" si="30"/>
        <v>1.3962206550698468</v>
      </c>
      <c r="BE100" s="2">
        <f t="shared" si="31"/>
        <v>0.37763282201687098</v>
      </c>
      <c r="BF100" s="2">
        <f t="shared" si="32"/>
        <v>-1</v>
      </c>
      <c r="BG100" s="2" t="str">
        <f>IFERROR(#REF!/#REF!-1,"NA")</f>
        <v>NA</v>
      </c>
    </row>
    <row r="101" spans="1:59" x14ac:dyDescent="0.25">
      <c r="A101" t="str">
        <f t="shared" si="33"/>
        <v/>
      </c>
      <c r="B101" t="str">
        <f t="shared" si="17"/>
        <v>UT2021 CPAHeating_Electric Room Heat</v>
      </c>
      <c r="C101" t="s">
        <v>117</v>
      </c>
      <c r="D101" t="s">
        <v>114</v>
      </c>
      <c r="E101" s="3" t="s">
        <v>75</v>
      </c>
      <c r="F101" s="3" t="s">
        <v>12</v>
      </c>
      <c r="G101" s="3" t="s">
        <v>14</v>
      </c>
      <c r="H101" s="7">
        <f>INDEX('Saturation Data'!I:I,MATCH('Intensity Data'!$B101,'Saturation Data'!$C:$C,0))*INDEX('UEC Data'!I:I,MATCH('Intensity Data'!$B101,'UEC Data'!$C:$C,0))</f>
        <v>0</v>
      </c>
      <c r="I101" s="7">
        <f>INDEX('Saturation Data'!J:J,MATCH('Intensity Data'!$B101,'Saturation Data'!$C:$C,0))*INDEX('UEC Data'!J:J,MATCH('Intensity Data'!$B101,'UEC Data'!$C:$C,0))</f>
        <v>4.0455606318626068E-2</v>
      </c>
      <c r="J101" s="7">
        <f>INDEX('Saturation Data'!K:K,MATCH('Intensity Data'!$B101,'Saturation Data'!$C:$C,0))*INDEX('UEC Data'!K:K,MATCH('Intensity Data'!$B101,'UEC Data'!$C:$C,0))</f>
        <v>0</v>
      </c>
      <c r="K101" s="7">
        <f>INDEX('Saturation Data'!L:L,MATCH('Intensity Data'!$B101,'Saturation Data'!$C:$C,0))*INDEX('UEC Data'!L:L,MATCH('Intensity Data'!$B101,'UEC Data'!$C:$C,0))</f>
        <v>7.1472472869694603E-2</v>
      </c>
      <c r="L101" s="7">
        <f>INDEX('Saturation Data'!M:M,MATCH('Intensity Data'!$B101,'Saturation Data'!$C:$C,0))*INDEX('UEC Data'!M:M,MATCH('Intensity Data'!$B101,'UEC Data'!$C:$C,0))</f>
        <v>0.10265129135282898</v>
      </c>
      <c r="M101" s="7">
        <f>INDEX('Saturation Data'!N:N,MATCH('Intensity Data'!$B101,'Saturation Data'!$C:$C,0))*INDEX('UEC Data'!N:N,MATCH('Intensity Data'!$B101,'UEC Data'!$C:$C,0))</f>
        <v>0</v>
      </c>
      <c r="N101" s="7">
        <f>INDEX('Saturation Data'!O:O,MATCH('Intensity Data'!$B101,'Saturation Data'!$C:$C,0))*INDEX('UEC Data'!O:O,MATCH('Intensity Data'!$B101,'UEC Data'!$C:$C,0))</f>
        <v>1.3892958792285458E-2</v>
      </c>
      <c r="O101" s="7">
        <f>INDEX('Saturation Data'!P:P,MATCH('Intensity Data'!$B101,'Saturation Data'!$C:$C,0))*INDEX('UEC Data'!P:P,MATCH('Intensity Data'!$B101,'UEC Data'!$C:$C,0))</f>
        <v>0</v>
      </c>
      <c r="P101" s="7">
        <f>INDEX('Saturation Data'!Q:Q,MATCH('Intensity Data'!$B101,'Saturation Data'!$C:$C,0))*INDEX('UEC Data'!Q:Q,MATCH('Intensity Data'!$B101,'UEC Data'!$C:$C,0))</f>
        <v>0.10101874445135017</v>
      </c>
      <c r="Q101" s="7">
        <f>INDEX('Saturation Data'!R:R,MATCH('Intensity Data'!$B101,'Saturation Data'!$C:$C,0))*INDEX('UEC Data'!R:R,MATCH('Intensity Data'!$B101,'UEC Data'!$C:$C,0))</f>
        <v>1.025488950708352</v>
      </c>
      <c r="R101" s="7">
        <f>INDEX('Saturation Data'!S:S,MATCH('Intensity Data'!$B101,'Saturation Data'!$C:$C,0))*INDEX('UEC Data'!S:S,MATCH('Intensity Data'!$B101,'UEC Data'!$C:$C,0))</f>
        <v>1.8842471968274314E-2</v>
      </c>
      <c r="S101" s="7">
        <f>INDEX('Saturation Data'!T:T,MATCH('Intensity Data'!$B101,'Saturation Data'!$C:$C,0))*INDEX('UEC Data'!T:T,MATCH('Intensity Data'!$B101,'UEC Data'!$C:$C,0))</f>
        <v>9.1307762822906285E-3</v>
      </c>
      <c r="T101" s="7">
        <f>INDEX('Saturation Data'!U:U,MATCH('Intensity Data'!$B101,'Saturation Data'!$C:$C,0))*INDEX('UEC Data'!U:U,MATCH('Intensity Data'!$B101,'UEC Data'!$C:$C,0))</f>
        <v>1.4587602797599374E-2</v>
      </c>
      <c r="U101" s="7">
        <f>INDEX('Saturation Data'!V:V,MATCH('Intensity Data'!$B101,'Saturation Data'!$C:$C,0))*INDEX('UEC Data'!V:V,MATCH('Intensity Data'!$B101,'UEC Data'!$C:$C,0))</f>
        <v>2.0490377693109189E-2</v>
      </c>
      <c r="V101" t="str">
        <f t="shared" si="18"/>
        <v>HVAC</v>
      </c>
      <c r="AP101" s="5" t="s">
        <v>75</v>
      </c>
      <c r="AQ101" s="5" t="s">
        <v>12</v>
      </c>
      <c r="AR101" s="5" t="s">
        <v>14</v>
      </c>
      <c r="AS101" s="2">
        <f t="shared" si="19"/>
        <v>-1</v>
      </c>
      <c r="AT101" s="2">
        <f t="shared" si="20"/>
        <v>-0.95527721341137106</v>
      </c>
      <c r="AU101" s="2">
        <f t="shared" si="21"/>
        <v>-1</v>
      </c>
      <c r="AV101" s="2">
        <f t="shared" si="22"/>
        <v>-0.88177836469559601</v>
      </c>
      <c r="AW101" s="2">
        <f t="shared" si="23"/>
        <v>2.7172842518909395</v>
      </c>
      <c r="AX101" s="2">
        <f t="shared" si="24"/>
        <v>-1</v>
      </c>
      <c r="AY101" s="2">
        <f t="shared" si="25"/>
        <v>0.94721173852265661</v>
      </c>
      <c r="AZ101" s="2">
        <f t="shared" si="26"/>
        <v>-1</v>
      </c>
      <c r="BA101" s="2">
        <f t="shared" si="27"/>
        <v>-0.61362685629952241</v>
      </c>
      <c r="BB101" s="2">
        <f t="shared" si="28"/>
        <v>9.5412908355148041E-3</v>
      </c>
      <c r="BC101" s="2">
        <f t="shared" si="29"/>
        <v>-0.91648841939797188</v>
      </c>
      <c r="BD101" s="2">
        <f t="shared" si="30"/>
        <v>-0.93094995661784141</v>
      </c>
      <c r="BE101" s="2">
        <f t="shared" si="31"/>
        <v>-0.97797200895083369</v>
      </c>
      <c r="BF101" s="2">
        <f t="shared" si="32"/>
        <v>-0.96254539151548013</v>
      </c>
      <c r="BG101" s="2" t="str">
        <f>IFERROR(#REF!/#REF!-1,"NA")</f>
        <v>NA</v>
      </c>
    </row>
    <row r="102" spans="1:59" x14ac:dyDescent="0.25">
      <c r="A102" t="str">
        <f t="shared" si="33"/>
        <v/>
      </c>
      <c r="B102" t="str">
        <f t="shared" si="17"/>
        <v>UT2021 CPAHeating_PTHP</v>
      </c>
      <c r="C102" t="s">
        <v>117</v>
      </c>
      <c r="D102" t="s">
        <v>114</v>
      </c>
      <c r="E102" s="3" t="s">
        <v>76</v>
      </c>
      <c r="F102" s="3" t="s">
        <v>12</v>
      </c>
      <c r="G102" s="3" t="s">
        <v>8</v>
      </c>
      <c r="H102" s="7">
        <f>INDEX('Saturation Data'!I:I,MATCH('Intensity Data'!$B102,'Saturation Data'!$C:$C,0))*INDEX('UEC Data'!I:I,MATCH('Intensity Data'!$B102,'UEC Data'!$C:$C,0))</f>
        <v>6.1899317520931457E-3</v>
      </c>
      <c r="I102" s="7">
        <f>INDEX('Saturation Data'!J:J,MATCH('Intensity Data'!$B102,'Saturation Data'!$C:$C,0))*INDEX('UEC Data'!J:J,MATCH('Intensity Data'!$B102,'UEC Data'!$C:$C,0))</f>
        <v>1.4246909988932681E-2</v>
      </c>
      <c r="J102" s="7">
        <f>INDEX('Saturation Data'!K:K,MATCH('Intensity Data'!$B102,'Saturation Data'!$C:$C,0))*INDEX('UEC Data'!K:K,MATCH('Intensity Data'!$B102,'UEC Data'!$C:$C,0))</f>
        <v>1.9424149589077455E-3</v>
      </c>
      <c r="K102" s="7">
        <f>INDEX('Saturation Data'!L:L,MATCH('Intensity Data'!$B102,'Saturation Data'!$C:$C,0))*INDEX('UEC Data'!L:L,MATCH('Intensity Data'!$B102,'UEC Data'!$C:$C,0))</f>
        <v>1.0847034835652648E-2</v>
      </c>
      <c r="L102" s="7">
        <f>INDEX('Saturation Data'!M:M,MATCH('Intensity Data'!$B102,'Saturation Data'!$C:$C,0))*INDEX('UEC Data'!M:M,MATCH('Intensity Data'!$B102,'UEC Data'!$C:$C,0))</f>
        <v>4.1620461918543412E-2</v>
      </c>
      <c r="M102" s="7">
        <f>INDEX('Saturation Data'!N:N,MATCH('Intensity Data'!$B102,'Saturation Data'!$C:$C,0))*INDEX('UEC Data'!N:N,MATCH('Intensity Data'!$B102,'UEC Data'!$C:$C,0))</f>
        <v>3.3976240637893004E-3</v>
      </c>
      <c r="N102" s="7">
        <f>INDEX('Saturation Data'!O:O,MATCH('Intensity Data'!$B102,'Saturation Data'!$C:$C,0))*INDEX('UEC Data'!O:O,MATCH('Intensity Data'!$B102,'UEC Data'!$C:$C,0))</f>
        <v>0</v>
      </c>
      <c r="O102" s="7">
        <f>INDEX('Saturation Data'!P:P,MATCH('Intensity Data'!$B102,'Saturation Data'!$C:$C,0))*INDEX('UEC Data'!P:P,MATCH('Intensity Data'!$B102,'UEC Data'!$C:$C,0))</f>
        <v>0.16838099217715785</v>
      </c>
      <c r="P102" s="7">
        <f>INDEX('Saturation Data'!Q:Q,MATCH('Intensity Data'!$B102,'Saturation Data'!$C:$C,0))*INDEX('UEC Data'!Q:Q,MATCH('Intensity Data'!$B102,'UEC Data'!$C:$C,0))</f>
        <v>6.9709204310469813E-2</v>
      </c>
      <c r="Q102" s="7">
        <f>INDEX('Saturation Data'!R:R,MATCH('Intensity Data'!$B102,'Saturation Data'!$C:$C,0))*INDEX('UEC Data'!R:R,MATCH('Intensity Data'!$B102,'UEC Data'!$C:$C,0))</f>
        <v>0.58482323137145342</v>
      </c>
      <c r="R102" s="7">
        <f>INDEX('Saturation Data'!S:S,MATCH('Intensity Data'!$B102,'Saturation Data'!$C:$C,0))*INDEX('UEC Data'!S:S,MATCH('Intensity Data'!$B102,'UEC Data'!$C:$C,0))</f>
        <v>7.3099090460239206E-3</v>
      </c>
      <c r="S102" s="7">
        <f>INDEX('Saturation Data'!T:T,MATCH('Intensity Data'!$B102,'Saturation Data'!$C:$C,0))*INDEX('UEC Data'!T:T,MATCH('Intensity Data'!$B102,'UEC Data'!$C:$C,0))</f>
        <v>1.9081059491397412E-3</v>
      </c>
      <c r="T102" s="7">
        <f>INDEX('Saturation Data'!U:U,MATCH('Intensity Data'!$B102,'Saturation Data'!$C:$C,0))*INDEX('UEC Data'!U:U,MATCH('Intensity Data'!$B102,'UEC Data'!$C:$C,0))</f>
        <v>5.4484095577950614E-3</v>
      </c>
      <c r="U102" s="7">
        <f>INDEX('Saturation Data'!V:V,MATCH('Intensity Data'!$B102,'Saturation Data'!$C:$C,0))*INDEX('UEC Data'!V:V,MATCH('Intensity Data'!$B102,'UEC Data'!$C:$C,0))</f>
        <v>8.9292297653626604E-2</v>
      </c>
      <c r="V102" t="str">
        <f t="shared" si="18"/>
        <v>HVAC</v>
      </c>
      <c r="AP102" s="5" t="s">
        <v>76</v>
      </c>
      <c r="AQ102" s="5" t="s">
        <v>12</v>
      </c>
      <c r="AR102" s="5" t="s">
        <v>8</v>
      </c>
      <c r="AS102" s="2">
        <f t="shared" si="19"/>
        <v>-0.77603461434437526</v>
      </c>
      <c r="AT102" s="2">
        <f t="shared" si="20"/>
        <v>-0.5688023020323788</v>
      </c>
      <c r="AU102" s="2">
        <f t="shared" si="21"/>
        <v>-0.92134669982914508</v>
      </c>
      <c r="AV102" s="2">
        <f t="shared" si="22"/>
        <v>-0.67851898032270852</v>
      </c>
      <c r="AW102" s="2">
        <f t="shared" si="23"/>
        <v>-0.35168375173358857</v>
      </c>
      <c r="AX102" s="2">
        <f t="shared" si="24"/>
        <v>-0.80984201591222527</v>
      </c>
      <c r="AY102" s="2" t="str">
        <f t="shared" si="25"/>
        <v>NA</v>
      </c>
      <c r="AZ102" s="2">
        <f t="shared" si="26"/>
        <v>0.37436439857122217</v>
      </c>
      <c r="BA102" s="2">
        <f t="shared" si="27"/>
        <v>0.14949437921189257</v>
      </c>
      <c r="BB102" s="2">
        <f t="shared" si="28"/>
        <v>1.6367656817436829</v>
      </c>
      <c r="BC102" s="2">
        <f t="shared" si="29"/>
        <v>-0.50576516142377259</v>
      </c>
      <c r="BD102" s="2">
        <f t="shared" si="30"/>
        <v>-0.61910955947854496</v>
      </c>
      <c r="BE102" s="2">
        <f t="shared" si="31"/>
        <v>-0.72187905884608417</v>
      </c>
      <c r="BF102" s="2">
        <f t="shared" si="32"/>
        <v>0.14025016480220853</v>
      </c>
      <c r="BG102" s="2" t="str">
        <f>IFERROR(#REF!/#REF!-1,"NA")</f>
        <v>NA</v>
      </c>
    </row>
    <row r="103" spans="1:59" x14ac:dyDescent="0.25">
      <c r="A103" t="str">
        <f t="shared" si="33"/>
        <v/>
      </c>
      <c r="B103" t="str">
        <f t="shared" si="17"/>
        <v>UT2021 CPAHeating_Air-Source Heat Pump</v>
      </c>
      <c r="C103" t="s">
        <v>117</v>
      </c>
      <c r="D103" t="s">
        <v>114</v>
      </c>
      <c r="E103" s="3" t="s">
        <v>77</v>
      </c>
      <c r="F103" s="3" t="s">
        <v>12</v>
      </c>
      <c r="G103" s="3" t="s">
        <v>10</v>
      </c>
      <c r="H103" s="7">
        <f>INDEX('Saturation Data'!I:I,MATCH('Intensity Data'!$B103,'Saturation Data'!$C:$C,0))*INDEX('UEC Data'!I:I,MATCH('Intensity Data'!$B103,'UEC Data'!$C:$C,0))</f>
        <v>8.920519052892413E-2</v>
      </c>
      <c r="I103" s="7">
        <f>INDEX('Saturation Data'!J:J,MATCH('Intensity Data'!$B103,'Saturation Data'!$C:$C,0))*INDEX('UEC Data'!J:J,MATCH('Intensity Data'!$B103,'UEC Data'!$C:$C,0))</f>
        <v>0.31466798740754975</v>
      </c>
      <c r="J103" s="7">
        <f>INDEX('Saturation Data'!K:K,MATCH('Intensity Data'!$B103,'Saturation Data'!$C:$C,0))*INDEX('UEC Data'!K:K,MATCH('Intensity Data'!$B103,'UEC Data'!$C:$C,0))</f>
        <v>6.8349587215669694E-2</v>
      </c>
      <c r="K103" s="7">
        <f>INDEX('Saturation Data'!L:L,MATCH('Intensity Data'!$B103,'Saturation Data'!$C:$C,0))*INDEX('UEC Data'!L:L,MATCH('Intensity Data'!$B103,'UEC Data'!$C:$C,0))</f>
        <v>7.3940363826533892E-2</v>
      </c>
      <c r="L103" s="7">
        <f>INDEX('Saturation Data'!M:M,MATCH('Intensity Data'!$B103,'Saturation Data'!$C:$C,0))*INDEX('UEC Data'!M:M,MATCH('Intensity Data'!$B103,'UEC Data'!$C:$C,0))</f>
        <v>0.14006510820999588</v>
      </c>
      <c r="M103" s="7">
        <f>INDEX('Saturation Data'!N:N,MATCH('Intensity Data'!$B103,'Saturation Data'!$C:$C,0))*INDEX('UEC Data'!N:N,MATCH('Intensity Data'!$B103,'UEC Data'!$C:$C,0))</f>
        <v>0</v>
      </c>
      <c r="N103" s="7">
        <f>INDEX('Saturation Data'!O:O,MATCH('Intensity Data'!$B103,'Saturation Data'!$C:$C,0))*INDEX('UEC Data'!O:O,MATCH('Intensity Data'!$B103,'UEC Data'!$C:$C,0))</f>
        <v>5.0665722270187605E-2</v>
      </c>
      <c r="O103" s="7">
        <f>INDEX('Saturation Data'!P:P,MATCH('Intensity Data'!$B103,'Saturation Data'!$C:$C,0))*INDEX('UEC Data'!P:P,MATCH('Intensity Data'!$B103,'UEC Data'!$C:$C,0))</f>
        <v>1.0544047948027397E-2</v>
      </c>
      <c r="P103" s="7">
        <f>INDEX('Saturation Data'!Q:Q,MATCH('Intensity Data'!$B103,'Saturation Data'!$C:$C,0))*INDEX('UEC Data'!Q:Q,MATCH('Intensity Data'!$B103,'UEC Data'!$C:$C,0))</f>
        <v>0.2100863499517798</v>
      </c>
      <c r="Q103" s="7">
        <f>INDEX('Saturation Data'!R:R,MATCH('Intensity Data'!$B103,'Saturation Data'!$C:$C,0))*INDEX('UEC Data'!R:R,MATCH('Intensity Data'!$B103,'UEC Data'!$C:$C,0))</f>
        <v>0.290028127437362</v>
      </c>
      <c r="R103" s="7">
        <f>INDEX('Saturation Data'!S:S,MATCH('Intensity Data'!$B103,'Saturation Data'!$C:$C,0))*INDEX('UEC Data'!S:S,MATCH('Intensity Data'!$B103,'UEC Data'!$C:$C,0))</f>
        <v>3.701027188044792E-2</v>
      </c>
      <c r="S103" s="7">
        <f>INDEX('Saturation Data'!T:T,MATCH('Intensity Data'!$B103,'Saturation Data'!$C:$C,0))*INDEX('UEC Data'!T:T,MATCH('Intensity Data'!$B103,'UEC Data'!$C:$C,0))</f>
        <v>4.9984779281268966E-2</v>
      </c>
      <c r="T103" s="7">
        <f>INDEX('Saturation Data'!U:U,MATCH('Intensity Data'!$B103,'Saturation Data'!$C:$C,0))*INDEX('UEC Data'!U:U,MATCH('Intensity Data'!$B103,'UEC Data'!$C:$C,0))</f>
        <v>0.12033767823726306</v>
      </c>
      <c r="U103" s="7">
        <f>INDEX('Saturation Data'!V:V,MATCH('Intensity Data'!$B103,'Saturation Data'!$C:$C,0))*INDEX('UEC Data'!V:V,MATCH('Intensity Data'!$B103,'UEC Data'!$C:$C,0))</f>
        <v>0.13910058516034718</v>
      </c>
      <c r="V103" t="str">
        <f t="shared" si="18"/>
        <v>HVAC</v>
      </c>
      <c r="AP103" s="5" t="s">
        <v>77</v>
      </c>
      <c r="AQ103" s="5" t="s">
        <v>12</v>
      </c>
      <c r="AR103" s="5" t="s">
        <v>10</v>
      </c>
      <c r="AS103" s="2">
        <f t="shared" si="19"/>
        <v>-0.84765368575544531</v>
      </c>
      <c r="AT103" s="2">
        <f t="shared" si="20"/>
        <v>-0.55047370539878226</v>
      </c>
      <c r="AU103" s="2">
        <f t="shared" si="21"/>
        <v>-0.57646522918726095</v>
      </c>
      <c r="AV103" s="2">
        <f t="shared" si="22"/>
        <v>-0.89656377306359203</v>
      </c>
      <c r="AW103" s="2">
        <f t="shared" si="23"/>
        <v>-0.54075787016877253</v>
      </c>
      <c r="AX103" s="2">
        <f t="shared" si="24"/>
        <v>-1</v>
      </c>
      <c r="AY103" s="2">
        <f t="shared" si="25"/>
        <v>9.2593831574612429E-2</v>
      </c>
      <c r="AZ103" s="2">
        <f t="shared" si="26"/>
        <v>-0.97920732149948086</v>
      </c>
      <c r="BA103" s="2">
        <f t="shared" si="27"/>
        <v>-0.16303211141635843</v>
      </c>
      <c r="BB103" s="2">
        <f t="shared" si="28"/>
        <v>2.0134309716644334</v>
      </c>
      <c r="BC103" s="2">
        <f t="shared" si="29"/>
        <v>-0.60625708136503564</v>
      </c>
      <c r="BD103" s="2">
        <f t="shared" si="30"/>
        <v>-0.42680647955362672</v>
      </c>
      <c r="BE103" s="2">
        <f t="shared" si="31"/>
        <v>-0.71005718092374626</v>
      </c>
      <c r="BF103" s="2">
        <f t="shared" si="32"/>
        <v>-0.24468896563464271</v>
      </c>
      <c r="BG103" s="2" t="str">
        <f>IFERROR(#REF!/#REF!-1,"NA")</f>
        <v>NA</v>
      </c>
    </row>
    <row r="104" spans="1:59" x14ac:dyDescent="0.25">
      <c r="A104" t="str">
        <f t="shared" si="33"/>
        <v/>
      </c>
      <c r="B104" t="str">
        <f t="shared" si="17"/>
        <v>UT2021 CPAHeating_Geothermal Heat Pump</v>
      </c>
      <c r="C104" t="s">
        <v>117</v>
      </c>
      <c r="D104" t="s">
        <v>114</v>
      </c>
      <c r="E104" s="3" t="s">
        <v>78</v>
      </c>
      <c r="F104" s="3" t="s">
        <v>12</v>
      </c>
      <c r="G104" s="3" t="s">
        <v>11</v>
      </c>
      <c r="H104" s="7">
        <f>INDEX('Saturation Data'!I:I,MATCH('Intensity Data'!$B104,'Saturation Data'!$C:$C,0))*INDEX('UEC Data'!I:I,MATCH('Intensity Data'!$B104,'UEC Data'!$C:$C,0))</f>
        <v>5.340592230282714E-2</v>
      </c>
      <c r="I104" s="7">
        <f>INDEX('Saturation Data'!J:J,MATCH('Intensity Data'!$B104,'Saturation Data'!$C:$C,0))*INDEX('UEC Data'!J:J,MATCH('Intensity Data'!$B104,'UEC Data'!$C:$C,0))</f>
        <v>6.3639862204166148E-2</v>
      </c>
      <c r="J104" s="7">
        <f>INDEX('Saturation Data'!K:K,MATCH('Intensity Data'!$B104,'Saturation Data'!$C:$C,0))*INDEX('UEC Data'!K:K,MATCH('Intensity Data'!$B104,'UEC Data'!$C:$C,0))</f>
        <v>0</v>
      </c>
      <c r="K104" s="7">
        <f>INDEX('Saturation Data'!L:L,MATCH('Intensity Data'!$B104,'Saturation Data'!$C:$C,0))*INDEX('UEC Data'!L:L,MATCH('Intensity Data'!$B104,'UEC Data'!$C:$C,0))</f>
        <v>0</v>
      </c>
      <c r="L104" s="7">
        <f>INDEX('Saturation Data'!M:M,MATCH('Intensity Data'!$B104,'Saturation Data'!$C:$C,0))*INDEX('UEC Data'!M:M,MATCH('Intensity Data'!$B104,'UEC Data'!$C:$C,0))</f>
        <v>0</v>
      </c>
      <c r="M104" s="7">
        <f>INDEX('Saturation Data'!N:N,MATCH('Intensity Data'!$B104,'Saturation Data'!$C:$C,0))*INDEX('UEC Data'!N:N,MATCH('Intensity Data'!$B104,'UEC Data'!$C:$C,0))</f>
        <v>0</v>
      </c>
      <c r="N104" s="7">
        <f>INDEX('Saturation Data'!O:O,MATCH('Intensity Data'!$B104,'Saturation Data'!$C:$C,0))*INDEX('UEC Data'!O:O,MATCH('Intensity Data'!$B104,'UEC Data'!$C:$C,0))</f>
        <v>0.1321968273618013</v>
      </c>
      <c r="O104" s="7">
        <f>INDEX('Saturation Data'!P:P,MATCH('Intensity Data'!$B104,'Saturation Data'!$C:$C,0))*INDEX('UEC Data'!P:P,MATCH('Intensity Data'!$B104,'UEC Data'!$C:$C,0))</f>
        <v>0</v>
      </c>
      <c r="P104" s="7">
        <f>INDEX('Saturation Data'!Q:Q,MATCH('Intensity Data'!$B104,'Saturation Data'!$C:$C,0))*INDEX('UEC Data'!Q:Q,MATCH('Intensity Data'!$B104,'UEC Data'!$C:$C,0))</f>
        <v>3.1995906593511619E-2</v>
      </c>
      <c r="Q104" s="7">
        <f>INDEX('Saturation Data'!R:R,MATCH('Intensity Data'!$B104,'Saturation Data'!$C:$C,0))*INDEX('UEC Data'!R:R,MATCH('Intensity Data'!$B104,'UEC Data'!$C:$C,0))</f>
        <v>1.0318786741338873E-3</v>
      </c>
      <c r="R104" s="7">
        <f>INDEX('Saturation Data'!S:S,MATCH('Intensity Data'!$B104,'Saturation Data'!$C:$C,0))*INDEX('UEC Data'!S:S,MATCH('Intensity Data'!$B104,'UEC Data'!$C:$C,0))</f>
        <v>0</v>
      </c>
      <c r="S104" s="7">
        <f>INDEX('Saturation Data'!T:T,MATCH('Intensity Data'!$B104,'Saturation Data'!$C:$C,0))*INDEX('UEC Data'!T:T,MATCH('Intensity Data'!$B104,'UEC Data'!$C:$C,0))</f>
        <v>0</v>
      </c>
      <c r="T104" s="7">
        <f>INDEX('Saturation Data'!U:U,MATCH('Intensity Data'!$B104,'Saturation Data'!$C:$C,0))*INDEX('UEC Data'!U:U,MATCH('Intensity Data'!$B104,'UEC Data'!$C:$C,0))</f>
        <v>2.5527064641493E-2</v>
      </c>
      <c r="U104" s="7">
        <f>INDEX('Saturation Data'!V:V,MATCH('Intensity Data'!$B104,'Saturation Data'!$C:$C,0))*INDEX('UEC Data'!V:V,MATCH('Intensity Data'!$B104,'UEC Data'!$C:$C,0))</f>
        <v>0.13170075357356714</v>
      </c>
      <c r="V104" t="str">
        <f t="shared" si="18"/>
        <v>HVAC</v>
      </c>
      <c r="AP104" s="5" t="s">
        <v>78</v>
      </c>
      <c r="AQ104" s="5" t="s">
        <v>12</v>
      </c>
      <c r="AR104" s="5" t="s">
        <v>11</v>
      </c>
      <c r="AS104" s="2">
        <f t="shared" si="19"/>
        <v>-0.80419954001391869</v>
      </c>
      <c r="AT104" s="2">
        <f t="shared" si="20"/>
        <v>-0.78972348824446281</v>
      </c>
      <c r="AU104" s="2" t="str">
        <f t="shared" si="21"/>
        <v>NA</v>
      </c>
      <c r="AV104" s="2">
        <f t="shared" si="22"/>
        <v>-1</v>
      </c>
      <c r="AW104" s="2" t="str">
        <f t="shared" si="23"/>
        <v>NA</v>
      </c>
      <c r="AX104" s="2" t="str">
        <f t="shared" si="24"/>
        <v>NA</v>
      </c>
      <c r="AY104" s="2">
        <f t="shared" si="25"/>
        <v>1.7059583231656039</v>
      </c>
      <c r="AZ104" s="2">
        <f t="shared" si="26"/>
        <v>-1</v>
      </c>
      <c r="BA104" s="2">
        <f t="shared" si="27"/>
        <v>-0.76618280510686398</v>
      </c>
      <c r="BB104" s="2">
        <f t="shared" si="28"/>
        <v>-0.98622607667949846</v>
      </c>
      <c r="BC104" s="2" t="str">
        <f t="shared" si="29"/>
        <v>NA</v>
      </c>
      <c r="BD104" s="2" t="str">
        <f t="shared" si="30"/>
        <v>NA</v>
      </c>
      <c r="BE104" s="2">
        <f t="shared" si="31"/>
        <v>-0.86796348016708036</v>
      </c>
      <c r="BF104" s="2">
        <f t="shared" si="32"/>
        <v>3.5939727116444251</v>
      </c>
      <c r="BG104" s="2" t="str">
        <f>IFERROR(#REF!/#REF!-1,"NA")</f>
        <v>NA</v>
      </c>
    </row>
    <row r="105" spans="1:59" x14ac:dyDescent="0.25">
      <c r="A105" t="str">
        <f t="shared" si="33"/>
        <v/>
      </c>
      <c r="B105" t="str">
        <f t="shared" si="17"/>
        <v>UT2021 CPAVentilation_Ventilation</v>
      </c>
      <c r="C105" t="s">
        <v>117</v>
      </c>
      <c r="D105" t="s">
        <v>114</v>
      </c>
      <c r="E105" s="3" t="s">
        <v>79</v>
      </c>
      <c r="F105" s="3" t="s">
        <v>15</v>
      </c>
      <c r="G105" s="3" t="s">
        <v>15</v>
      </c>
      <c r="H105" s="7">
        <f>INDEX('Saturation Data'!I:I,MATCH('Intensity Data'!$B105,'Saturation Data'!$C:$C,0))*INDEX('UEC Data'!I:I,MATCH('Intensity Data'!$B105,'UEC Data'!$C:$C,0))</f>
        <v>3.3131287928981052</v>
      </c>
      <c r="I105" s="7">
        <f>INDEX('Saturation Data'!J:J,MATCH('Intensity Data'!$B105,'Saturation Data'!$C:$C,0))*INDEX('UEC Data'!J:J,MATCH('Intensity Data'!$B105,'UEC Data'!$C:$C,0))</f>
        <v>2.6776248235150168</v>
      </c>
      <c r="J105" s="7">
        <f>INDEX('Saturation Data'!K:K,MATCH('Intensity Data'!$B105,'Saturation Data'!$C:$C,0))*INDEX('UEC Data'!K:K,MATCH('Intensity Data'!$B105,'UEC Data'!$C:$C,0))</f>
        <v>3.0801735217697059</v>
      </c>
      <c r="K105" s="7">
        <f>INDEX('Saturation Data'!L:L,MATCH('Intensity Data'!$B105,'Saturation Data'!$C:$C,0))*INDEX('UEC Data'!L:L,MATCH('Intensity Data'!$B105,'UEC Data'!$C:$C,0))</f>
        <v>2.5377911282435988</v>
      </c>
      <c r="L105" s="7">
        <f>INDEX('Saturation Data'!M:M,MATCH('Intensity Data'!$B105,'Saturation Data'!$C:$C,0))*INDEX('UEC Data'!M:M,MATCH('Intensity Data'!$B105,'UEC Data'!$C:$C,0))</f>
        <v>4.8329165360047694</v>
      </c>
      <c r="M105" s="7">
        <f>INDEX('Saturation Data'!N:N,MATCH('Intensity Data'!$B105,'Saturation Data'!$C:$C,0))*INDEX('UEC Data'!N:N,MATCH('Intensity Data'!$B105,'UEC Data'!$C:$C,0))</f>
        <v>2.7043340715203357</v>
      </c>
      <c r="N105" s="7">
        <f>INDEX('Saturation Data'!O:O,MATCH('Intensity Data'!$B105,'Saturation Data'!$C:$C,0))*INDEX('UEC Data'!O:O,MATCH('Intensity Data'!$B105,'UEC Data'!$C:$C,0))</f>
        <v>4.7852085823060539</v>
      </c>
      <c r="O105" s="7">
        <f>INDEX('Saturation Data'!P:P,MATCH('Intensity Data'!$B105,'Saturation Data'!$C:$C,0))*INDEX('UEC Data'!P:P,MATCH('Intensity Data'!$B105,'UEC Data'!$C:$C,0))</f>
        <v>3.5254617681476637</v>
      </c>
      <c r="P105" s="7">
        <f>INDEX('Saturation Data'!Q:Q,MATCH('Intensity Data'!$B105,'Saturation Data'!$C:$C,0))*INDEX('UEC Data'!Q:Q,MATCH('Intensity Data'!$B105,'UEC Data'!$C:$C,0))</f>
        <v>1.0619270414051845</v>
      </c>
      <c r="Q105" s="7">
        <f>INDEX('Saturation Data'!R:R,MATCH('Intensity Data'!$B105,'Saturation Data'!$C:$C,0))*INDEX('UEC Data'!R:R,MATCH('Intensity Data'!$B105,'UEC Data'!$C:$C,0))</f>
        <v>1.6875460872095871</v>
      </c>
      <c r="R105" s="7">
        <f>INDEX('Saturation Data'!S:S,MATCH('Intensity Data'!$B105,'Saturation Data'!$C:$C,0))*INDEX('UEC Data'!S:S,MATCH('Intensity Data'!$B105,'UEC Data'!$C:$C,0))</f>
        <v>0.5665697454077534</v>
      </c>
      <c r="S105" s="7">
        <f>INDEX('Saturation Data'!T:T,MATCH('Intensity Data'!$B105,'Saturation Data'!$C:$C,0))*INDEX('UEC Data'!T:T,MATCH('Intensity Data'!$B105,'UEC Data'!$C:$C,0))</f>
        <v>1.0593836263691976</v>
      </c>
      <c r="T105" s="7">
        <f>INDEX('Saturation Data'!U:U,MATCH('Intensity Data'!$B105,'Saturation Data'!$C:$C,0))*INDEX('UEC Data'!U:U,MATCH('Intensity Data'!$B105,'UEC Data'!$C:$C,0))</f>
        <v>33.131287928981052</v>
      </c>
      <c r="U105" s="7">
        <f>INDEX('Saturation Data'!V:V,MATCH('Intensity Data'!$B105,'Saturation Data'!$C:$C,0))*INDEX('UEC Data'!V:V,MATCH('Intensity Data'!$B105,'UEC Data'!$C:$C,0))</f>
        <v>1.4038363552691893</v>
      </c>
      <c r="V105" t="str">
        <f t="shared" si="18"/>
        <v>HVAC</v>
      </c>
      <c r="AP105" s="5" t="s">
        <v>79</v>
      </c>
      <c r="AQ105" s="5" t="s">
        <v>15</v>
      </c>
      <c r="AR105" s="5" t="s">
        <v>15</v>
      </c>
      <c r="AS105" s="2">
        <f t="shared" si="19"/>
        <v>0.1199359443454231</v>
      </c>
      <c r="AT105" s="2">
        <f t="shared" si="20"/>
        <v>1.2796605018104739</v>
      </c>
      <c r="AU105" s="2">
        <f t="shared" si="21"/>
        <v>4.1190143059136819E-2</v>
      </c>
      <c r="AV105" s="2">
        <f t="shared" si="22"/>
        <v>1.1606097112990579</v>
      </c>
      <c r="AW105" s="2">
        <f t="shared" si="23"/>
        <v>1.2719092573859379</v>
      </c>
      <c r="AX105" s="2">
        <f t="shared" si="24"/>
        <v>0.3436014234211866</v>
      </c>
      <c r="AY105" s="2">
        <f t="shared" si="25"/>
        <v>0.38224994837555415</v>
      </c>
      <c r="AZ105" s="2">
        <f t="shared" si="26"/>
        <v>1.3885938382243372</v>
      </c>
      <c r="BA105" s="2">
        <f t="shared" si="27"/>
        <v>0.46887790354407843</v>
      </c>
      <c r="BB105" s="2">
        <f t="shared" si="28"/>
        <v>0.90148521128429815</v>
      </c>
      <c r="BC105" s="2">
        <f t="shared" si="29"/>
        <v>1.5485451587949637</v>
      </c>
      <c r="BD105" s="2">
        <f t="shared" si="30"/>
        <v>0.55750081340397561</v>
      </c>
      <c r="BE105" s="2">
        <f t="shared" si="31"/>
        <v>0.30528664842123909</v>
      </c>
      <c r="BF105" s="2">
        <f t="shared" si="32"/>
        <v>1.0953551619847444</v>
      </c>
      <c r="BG105" s="2" t="str">
        <f>IFERROR(#REF!/#REF!-1,"NA")</f>
        <v>NA</v>
      </c>
    </row>
    <row r="106" spans="1:59" x14ac:dyDescent="0.25">
      <c r="A106" t="str">
        <f t="shared" si="33"/>
        <v/>
      </c>
      <c r="B106" t="str">
        <f t="shared" si="17"/>
        <v>UT2021 CPAWater Heating_Water Heater</v>
      </c>
      <c r="C106" t="s">
        <v>117</v>
      </c>
      <c r="D106" t="s">
        <v>114</v>
      </c>
      <c r="E106" s="3" t="s">
        <v>80</v>
      </c>
      <c r="F106" s="3" t="s">
        <v>16</v>
      </c>
      <c r="G106" s="3" t="s">
        <v>17</v>
      </c>
      <c r="H106" s="7">
        <f>INDEX('Saturation Data'!I:I,MATCH('Intensity Data'!$B106,'Saturation Data'!$C:$C,0))*INDEX('UEC Data'!I:I,MATCH('Intensity Data'!$B106,'UEC Data'!$C:$C,0))</f>
        <v>0.46857662812873985</v>
      </c>
      <c r="I106" s="7">
        <f>INDEX('Saturation Data'!J:J,MATCH('Intensity Data'!$B106,'Saturation Data'!$C:$C,0))*INDEX('UEC Data'!J:J,MATCH('Intensity Data'!$B106,'UEC Data'!$C:$C,0))</f>
        <v>0.28231909391222504</v>
      </c>
      <c r="J106" s="7">
        <f>INDEX('Saturation Data'!K:K,MATCH('Intensity Data'!$B106,'Saturation Data'!$C:$C,0))*INDEX('UEC Data'!K:K,MATCH('Intensity Data'!$B106,'UEC Data'!$C:$C,0))</f>
        <v>0.2817244893101471</v>
      </c>
      <c r="K106" s="7">
        <f>INDEX('Saturation Data'!L:L,MATCH('Intensity Data'!$B106,'Saturation Data'!$C:$C,0))*INDEX('UEC Data'!L:L,MATCH('Intensity Data'!$B106,'UEC Data'!$C:$C,0))</f>
        <v>0.29289274279256244</v>
      </c>
      <c r="L106" s="7">
        <f>INDEX('Saturation Data'!M:M,MATCH('Intensity Data'!$B106,'Saturation Data'!$C:$C,0))*INDEX('UEC Data'!M:M,MATCH('Intensity Data'!$B106,'UEC Data'!$C:$C,0))</f>
        <v>2.9442226525451263</v>
      </c>
      <c r="M106" s="7">
        <f>INDEX('Saturation Data'!N:N,MATCH('Intensity Data'!$B106,'Saturation Data'!$C:$C,0))*INDEX('UEC Data'!N:N,MATCH('Intensity Data'!$B106,'UEC Data'!$C:$C,0))</f>
        <v>1.4393062467673534</v>
      </c>
      <c r="N106" s="7">
        <f>INDEX('Saturation Data'!O:O,MATCH('Intensity Data'!$B106,'Saturation Data'!$C:$C,0))*INDEX('UEC Data'!O:O,MATCH('Intensity Data'!$B106,'UEC Data'!$C:$C,0))</f>
        <v>7.5589532344436342E-2</v>
      </c>
      <c r="O106" s="7">
        <f>INDEX('Saturation Data'!P:P,MATCH('Intensity Data'!$B106,'Saturation Data'!$C:$C,0))*INDEX('UEC Data'!P:P,MATCH('Intensity Data'!$B106,'UEC Data'!$C:$C,0))</f>
        <v>0.49078738589440118</v>
      </c>
      <c r="P106" s="7">
        <f>INDEX('Saturation Data'!Q:Q,MATCH('Intensity Data'!$B106,'Saturation Data'!$C:$C,0))*INDEX('UEC Data'!Q:Q,MATCH('Intensity Data'!$B106,'UEC Data'!$C:$C,0))</f>
        <v>0.19088614361249201</v>
      </c>
      <c r="Q106" s="7">
        <f>INDEX('Saturation Data'!R:R,MATCH('Intensity Data'!$B106,'Saturation Data'!$C:$C,0))*INDEX('UEC Data'!R:R,MATCH('Intensity Data'!$B106,'UEC Data'!$C:$C,0))</f>
        <v>0.38623429712600005</v>
      </c>
      <c r="R106" s="7">
        <f>INDEX('Saturation Data'!S:S,MATCH('Intensity Data'!$B106,'Saturation Data'!$C:$C,0))*INDEX('UEC Data'!S:S,MATCH('Intensity Data'!$B106,'UEC Data'!$C:$C,0))</f>
        <v>0.11940156392988958</v>
      </c>
      <c r="S106" s="7">
        <f>INDEX('Saturation Data'!T:T,MATCH('Intensity Data'!$B106,'Saturation Data'!$C:$C,0))*INDEX('UEC Data'!T:T,MATCH('Intensity Data'!$B106,'UEC Data'!$C:$C,0))</f>
        <v>0.21009415939782902</v>
      </c>
      <c r="T106" s="7">
        <f>INDEX('Saturation Data'!U:U,MATCH('Intensity Data'!$B106,'Saturation Data'!$C:$C,0))*INDEX('UEC Data'!U:U,MATCH('Intensity Data'!$B106,'UEC Data'!$C:$C,0))</f>
        <v>0.28231909391222504</v>
      </c>
      <c r="U106" s="7">
        <f>INDEX('Saturation Data'!V:V,MATCH('Intensity Data'!$B106,'Saturation Data'!$C:$C,0))*INDEX('UEC Data'!V:V,MATCH('Intensity Data'!$B106,'UEC Data'!$C:$C,0))</f>
        <v>0.1630219260967726</v>
      </c>
      <c r="V106" t="str">
        <f t="shared" si="18"/>
        <v>Water Heating</v>
      </c>
      <c r="AP106" s="5" t="s">
        <v>80</v>
      </c>
      <c r="AQ106" s="5" t="s">
        <v>16</v>
      </c>
      <c r="AR106" s="5" t="s">
        <v>17</v>
      </c>
      <c r="AS106" s="2">
        <f t="shared" si="19"/>
        <v>5.4461028791692678E-2</v>
      </c>
      <c r="AT106" s="2">
        <f t="shared" si="20"/>
        <v>-0.46049023480325935</v>
      </c>
      <c r="AU106" s="2">
        <f t="shared" si="21"/>
        <v>-0.53046082787019055</v>
      </c>
      <c r="AV106" s="2">
        <f t="shared" si="22"/>
        <v>-0.45627595135381427</v>
      </c>
      <c r="AW106" s="2">
        <f t="shared" si="23"/>
        <v>-0.3851474222694059</v>
      </c>
      <c r="AX106" s="2">
        <f t="shared" si="24"/>
        <v>9.7373561243929929E-2</v>
      </c>
      <c r="AY106" s="2">
        <f t="shared" si="25"/>
        <v>-0.44427847047763702</v>
      </c>
      <c r="AZ106" s="2">
        <f t="shared" si="26"/>
        <v>-0.61934379676290718</v>
      </c>
      <c r="BA106" s="2">
        <f t="shared" si="27"/>
        <v>-0.61934379676290718</v>
      </c>
      <c r="BB106" s="2">
        <f t="shared" si="28"/>
        <v>-0.74142799999999998</v>
      </c>
      <c r="BC106" s="2">
        <f t="shared" si="29"/>
        <v>2.7282798616194315E-2</v>
      </c>
      <c r="BD106" s="2">
        <f t="shared" si="30"/>
        <v>2.7282798616194315E-2</v>
      </c>
      <c r="BE106" s="2">
        <f t="shared" si="31"/>
        <v>-3.7399181473470544E-2</v>
      </c>
      <c r="BF106" s="2">
        <f t="shared" si="32"/>
        <v>-0.75734829576597273</v>
      </c>
      <c r="BG106" s="2" t="str">
        <f>IFERROR(#REF!/#REF!-1,"NA")</f>
        <v>NA</v>
      </c>
    </row>
    <row r="107" spans="1:59" x14ac:dyDescent="0.25">
      <c r="A107" t="str">
        <f t="shared" si="33"/>
        <v/>
      </c>
      <c r="B107" t="str">
        <f t="shared" si="17"/>
        <v>UT2021 CPAInterior Lighting_General Service Lighting</v>
      </c>
      <c r="C107" t="s">
        <v>117</v>
      </c>
      <c r="D107" t="s">
        <v>114</v>
      </c>
      <c r="E107" s="3" t="s">
        <v>81</v>
      </c>
      <c r="F107" s="3" t="s">
        <v>18</v>
      </c>
      <c r="G107" s="3" t="s">
        <v>19</v>
      </c>
      <c r="H107" s="7">
        <f>INDEX('Saturation Data'!I:I,MATCH('Intensity Data'!$B107,'Saturation Data'!$C:$C,0))*INDEX('UEC Data'!I:I,MATCH('Intensity Data'!$B107,'UEC Data'!$C:$C,0))</f>
        <v>0.37247216614194351</v>
      </c>
      <c r="I107" s="7">
        <f>INDEX('Saturation Data'!J:J,MATCH('Intensity Data'!$B107,'Saturation Data'!$C:$C,0))*INDEX('UEC Data'!J:J,MATCH('Intensity Data'!$B107,'UEC Data'!$C:$C,0))</f>
        <v>0.2993321771540709</v>
      </c>
      <c r="J107" s="7">
        <f>INDEX('Saturation Data'!K:K,MATCH('Intensity Data'!$B107,'Saturation Data'!$C:$C,0))*INDEX('UEC Data'!K:K,MATCH('Intensity Data'!$B107,'UEC Data'!$C:$C,0))</f>
        <v>0.66475542045134894</v>
      </c>
      <c r="K107" s="7">
        <f>INDEX('Saturation Data'!L:L,MATCH('Intensity Data'!$B107,'Saturation Data'!$C:$C,0))*INDEX('UEC Data'!L:L,MATCH('Intensity Data'!$B107,'UEC Data'!$C:$C,0))</f>
        <v>0.41328544232008207</v>
      </c>
      <c r="L107" s="7">
        <f>INDEX('Saturation Data'!M:M,MATCH('Intensity Data'!$B107,'Saturation Data'!$C:$C,0))*INDEX('UEC Data'!M:M,MATCH('Intensity Data'!$B107,'UEC Data'!$C:$C,0))</f>
        <v>2.9041093362009973</v>
      </c>
      <c r="M107" s="7">
        <f>INDEX('Saturation Data'!N:N,MATCH('Intensity Data'!$B107,'Saturation Data'!$C:$C,0))*INDEX('UEC Data'!N:N,MATCH('Intensity Data'!$B107,'UEC Data'!$C:$C,0))</f>
        <v>0.49829576475338133</v>
      </c>
      <c r="N107" s="7">
        <f>INDEX('Saturation Data'!O:O,MATCH('Intensity Data'!$B107,'Saturation Data'!$C:$C,0))*INDEX('UEC Data'!O:O,MATCH('Intensity Data'!$B107,'UEC Data'!$C:$C,0))</f>
        <v>3.3020475193161194</v>
      </c>
      <c r="O107" s="7">
        <f>INDEX('Saturation Data'!P:P,MATCH('Intensity Data'!$B107,'Saturation Data'!$C:$C,0))*INDEX('UEC Data'!P:P,MATCH('Intensity Data'!$B107,'UEC Data'!$C:$C,0))</f>
        <v>0.22924923337210532</v>
      </c>
      <c r="P107" s="7">
        <f>INDEX('Saturation Data'!Q:Q,MATCH('Intensity Data'!$B107,'Saturation Data'!$C:$C,0))*INDEX('UEC Data'!Q:Q,MATCH('Intensity Data'!$B107,'UEC Data'!$C:$C,0))</f>
        <v>0.16505944802791583</v>
      </c>
      <c r="Q107" s="7">
        <f>INDEX('Saturation Data'!R:R,MATCH('Intensity Data'!$B107,'Saturation Data'!$C:$C,0))*INDEX('UEC Data'!R:R,MATCH('Intensity Data'!$B107,'UEC Data'!$C:$C,0))</f>
        <v>1.996509408235615</v>
      </c>
      <c r="R107" s="7">
        <f>INDEX('Saturation Data'!S:S,MATCH('Intensity Data'!$B107,'Saturation Data'!$C:$C,0))*INDEX('UEC Data'!S:S,MATCH('Intensity Data'!$B107,'UEC Data'!$C:$C,0))</f>
        <v>0.17377788197782101</v>
      </c>
      <c r="S107" s="7">
        <f>INDEX('Saturation Data'!T:T,MATCH('Intensity Data'!$B107,'Saturation Data'!$C:$C,0))*INDEX('UEC Data'!T:T,MATCH('Intensity Data'!$B107,'UEC Data'!$C:$C,0))</f>
        <v>0.17377788197782101</v>
      </c>
      <c r="T107" s="7">
        <f>INDEX('Saturation Data'!U:U,MATCH('Intensity Data'!$B107,'Saturation Data'!$C:$C,0))*INDEX('UEC Data'!U:U,MATCH('Intensity Data'!$B107,'UEC Data'!$C:$C,0))</f>
        <v>0.39109577444904076</v>
      </c>
      <c r="U107" s="7">
        <f>INDEX('Saturation Data'!V:V,MATCH('Intensity Data'!$B107,'Saturation Data'!$C:$C,0))*INDEX('UEC Data'!V:V,MATCH('Intensity Data'!$B107,'UEC Data'!$C:$C,0))</f>
        <v>0.74256180740325817</v>
      </c>
      <c r="V107" t="str">
        <f t="shared" si="18"/>
        <v>Interior Lighting</v>
      </c>
      <c r="AP107" s="5" t="s">
        <v>81</v>
      </c>
      <c r="AQ107" s="5" t="s">
        <v>18</v>
      </c>
      <c r="AR107" s="5" t="s">
        <v>19</v>
      </c>
      <c r="AS107" s="2">
        <f t="shared" si="19"/>
        <v>0.49861845484782674</v>
      </c>
      <c r="AT107" s="2">
        <f t="shared" si="20"/>
        <v>0.21427188965508437</v>
      </c>
      <c r="AU107" s="2">
        <f t="shared" si="21"/>
        <v>0.33537355829005722</v>
      </c>
      <c r="AV107" s="2">
        <f t="shared" si="22"/>
        <v>0.25790272386772717</v>
      </c>
      <c r="AW107" s="2">
        <f t="shared" si="23"/>
        <v>1.1668913474564206</v>
      </c>
      <c r="AX107" s="2">
        <f t="shared" si="24"/>
        <v>0.30570018950254552</v>
      </c>
      <c r="AY107" s="2">
        <f t="shared" si="25"/>
        <v>5.0152513718046734</v>
      </c>
      <c r="AZ107" s="2">
        <f t="shared" si="26"/>
        <v>1.425703612528757</v>
      </c>
      <c r="BA107" s="2">
        <f t="shared" si="27"/>
        <v>1.4862285445098822E-2</v>
      </c>
      <c r="BB107" s="2">
        <f t="shared" si="28"/>
        <v>1.4691778850677042</v>
      </c>
      <c r="BC107" s="2">
        <f t="shared" si="29"/>
        <v>1.3990137367068511</v>
      </c>
      <c r="BD107" s="2">
        <f t="shared" si="30"/>
        <v>1.3990137367068511</v>
      </c>
      <c r="BE107" s="2">
        <f t="shared" si="31"/>
        <v>-0.17561444828433348</v>
      </c>
      <c r="BF107" s="2">
        <f t="shared" si="32"/>
        <v>0.97265217039890017</v>
      </c>
      <c r="BG107" s="2" t="str">
        <f>IFERROR(#REF!/#REF!-1,"NA")</f>
        <v>NA</v>
      </c>
    </row>
    <row r="108" spans="1:59" x14ac:dyDescent="0.25">
      <c r="A108" t="str">
        <f t="shared" si="33"/>
        <v/>
      </c>
      <c r="B108" t="str">
        <f t="shared" si="17"/>
        <v>UT2021 CPAInterior Lighting_Exempted Lighting</v>
      </c>
      <c r="C108" t="s">
        <v>117</v>
      </c>
      <c r="D108" t="s">
        <v>114</v>
      </c>
      <c r="E108" s="3" t="s">
        <v>82</v>
      </c>
      <c r="F108" s="3" t="s">
        <v>18</v>
      </c>
      <c r="G108" s="3" t="s">
        <v>20</v>
      </c>
      <c r="H108" s="7">
        <f>INDEX('Saturation Data'!I:I,MATCH('Intensity Data'!$B108,'Saturation Data'!$C:$C,0))*INDEX('UEC Data'!I:I,MATCH('Intensity Data'!$B108,'UEC Data'!$C:$C,0))</f>
        <v>7.599164207762138E-2</v>
      </c>
      <c r="I108" s="7">
        <f>INDEX('Saturation Data'!J:J,MATCH('Intensity Data'!$B108,'Saturation Data'!$C:$C,0))*INDEX('UEC Data'!J:J,MATCH('Intensity Data'!$B108,'UEC Data'!$C:$C,0))</f>
        <v>6.1069646906015712E-2</v>
      </c>
      <c r="J108" s="7">
        <f>INDEX('Saturation Data'!K:K,MATCH('Intensity Data'!$B108,'Saturation Data'!$C:$C,0))*INDEX('UEC Data'!K:K,MATCH('Intensity Data'!$B108,'UEC Data'!$C:$C,0))</f>
        <v>0.14762522254385085</v>
      </c>
      <c r="K108" s="7">
        <f>INDEX('Saturation Data'!L:L,MATCH('Intensity Data'!$B108,'Saturation Data'!$C:$C,0))*INDEX('UEC Data'!L:L,MATCH('Intensity Data'!$B108,'UEC Data'!$C:$C,0))</f>
        <v>9.1780154805223071E-2</v>
      </c>
      <c r="L108" s="7">
        <f>INDEX('Saturation Data'!M:M,MATCH('Intensity Data'!$B108,'Saturation Data'!$C:$C,0))*INDEX('UEC Data'!M:M,MATCH('Intensity Data'!$B108,'UEC Data'!$C:$C,0))</f>
        <v>0.75557978296998729</v>
      </c>
      <c r="M108" s="7">
        <f>INDEX('Saturation Data'!N:N,MATCH('Intensity Data'!$B108,'Saturation Data'!$C:$C,0))*INDEX('UEC Data'!N:N,MATCH('Intensity Data'!$B108,'UEC Data'!$C:$C,0))</f>
        <v>0.13401537177848055</v>
      </c>
      <c r="N108" s="7">
        <f>INDEX('Saturation Data'!O:O,MATCH('Intensity Data'!$B108,'Saturation Data'!$C:$C,0))*INDEX('UEC Data'!O:O,MATCH('Intensity Data'!$B108,'UEC Data'!$C:$C,0))</f>
        <v>0.79895816457204283</v>
      </c>
      <c r="O108" s="7">
        <f>INDEX('Saturation Data'!P:P,MATCH('Intensity Data'!$B108,'Saturation Data'!$C:$C,0))*INDEX('UEC Data'!P:P,MATCH('Intensity Data'!$B108,'UEC Data'!$C:$C,0))</f>
        <v>3.6782277677910535E-2</v>
      </c>
      <c r="P108" s="7">
        <f>INDEX('Saturation Data'!Q:Q,MATCH('Intensity Data'!$B108,'Saturation Data'!$C:$C,0))*INDEX('UEC Data'!Q:Q,MATCH('Intensity Data'!$B108,'UEC Data'!$C:$C,0))</f>
        <v>2.6483239928095585E-2</v>
      </c>
      <c r="Q108" s="7">
        <f>INDEX('Saturation Data'!R:R,MATCH('Intensity Data'!$B108,'Saturation Data'!$C:$C,0))*INDEX('UEC Data'!R:R,MATCH('Intensity Data'!$B108,'UEC Data'!$C:$C,0))</f>
        <v>0.40656667575674943</v>
      </c>
      <c r="R108" s="7">
        <f>INDEX('Saturation Data'!S:S,MATCH('Intensity Data'!$B108,'Saturation Data'!$C:$C,0))*INDEX('UEC Data'!S:S,MATCH('Intensity Data'!$B108,'UEC Data'!$C:$C,0))</f>
        <v>4.1877757719269444E-2</v>
      </c>
      <c r="S108" s="7">
        <f>INDEX('Saturation Data'!T:T,MATCH('Intensity Data'!$B108,'Saturation Data'!$C:$C,0))*INDEX('UEC Data'!T:T,MATCH('Intensity Data'!$B108,'UEC Data'!$C:$C,0))</f>
        <v>4.1877757719269444E-2</v>
      </c>
      <c r="T108" s="7">
        <f>INDEX('Saturation Data'!U:U,MATCH('Intensity Data'!$B108,'Saturation Data'!$C:$C,0))*INDEX('UEC Data'!U:U,MATCH('Intensity Data'!$B108,'UEC Data'!$C:$C,0))</f>
        <v>7.9791224181502446E-2</v>
      </c>
      <c r="U108" s="7">
        <f>INDEX('Saturation Data'!V:V,MATCH('Intensity Data'!$B108,'Saturation Data'!$C:$C,0))*INDEX('UEC Data'!V:V,MATCH('Intensity Data'!$B108,'UEC Data'!$C:$C,0))</f>
        <v>0.14164339261541331</v>
      </c>
      <c r="V108" t="str">
        <f t="shared" si="18"/>
        <v>Interior Lighting</v>
      </c>
      <c r="AP108" s="5" t="s">
        <v>82</v>
      </c>
      <c r="AQ108" s="5" t="s">
        <v>18</v>
      </c>
      <c r="AR108" s="5" t="s">
        <v>20</v>
      </c>
      <c r="AS108" s="2">
        <f t="shared" si="19"/>
        <v>-0.26216710399209786</v>
      </c>
      <c r="AT108" s="2">
        <f t="shared" si="20"/>
        <v>-0.53987717805397395</v>
      </c>
      <c r="AU108" s="2">
        <f t="shared" si="21"/>
        <v>-0.68830663594179076</v>
      </c>
      <c r="AV108" s="2">
        <f t="shared" si="22"/>
        <v>-0.70638932512459363</v>
      </c>
      <c r="AW108" s="2">
        <f t="shared" si="23"/>
        <v>-0.19557811253775059</v>
      </c>
      <c r="AX108" s="2">
        <f t="shared" si="24"/>
        <v>-0.54597974132079119</v>
      </c>
      <c r="AY108" s="2">
        <f t="shared" si="25"/>
        <v>2.5003788011238348</v>
      </c>
      <c r="AZ108" s="2">
        <f t="shared" si="26"/>
        <v>-9.03131675696488E-2</v>
      </c>
      <c r="BA108" s="2">
        <f t="shared" si="27"/>
        <v>-0.8542704287820071</v>
      </c>
      <c r="BB108" s="2">
        <f t="shared" si="28"/>
        <v>-5.0489558128182899E-2</v>
      </c>
      <c r="BC108" s="2">
        <f t="shared" si="29"/>
        <v>0.16924642948832891</v>
      </c>
      <c r="BD108" s="2">
        <f t="shared" si="30"/>
        <v>0.16924642948832891</v>
      </c>
      <c r="BE108" s="2">
        <f t="shared" si="31"/>
        <v>-0.70056707102303262</v>
      </c>
      <c r="BF108" s="2">
        <f t="shared" si="32"/>
        <v>-0.38062921622954793</v>
      </c>
      <c r="BG108" s="2" t="str">
        <f>IFERROR(#REF!/#REF!-1,"NA")</f>
        <v>NA</v>
      </c>
    </row>
    <row r="109" spans="1:59" x14ac:dyDescent="0.25">
      <c r="A109" t="str">
        <f t="shared" si="33"/>
        <v/>
      </c>
      <c r="B109" t="str">
        <f t="shared" si="17"/>
        <v>UT2021 CPAInterior Lighting_High-Bay Lighting</v>
      </c>
      <c r="C109" t="s">
        <v>117</v>
      </c>
      <c r="D109" t="s">
        <v>114</v>
      </c>
      <c r="E109" s="3" t="s">
        <v>83</v>
      </c>
      <c r="F109" s="3" t="s">
        <v>18</v>
      </c>
      <c r="G109" s="3" t="s">
        <v>21</v>
      </c>
      <c r="H109" s="7">
        <f>INDEX('Saturation Data'!I:I,MATCH('Intensity Data'!$B109,'Saturation Data'!$C:$C,0))*INDEX('UEC Data'!I:I,MATCH('Intensity Data'!$B109,'UEC Data'!$C:$C,0))</f>
        <v>0.54122451054829301</v>
      </c>
      <c r="I109" s="7">
        <f>INDEX('Saturation Data'!J:J,MATCH('Intensity Data'!$B109,'Saturation Data'!$C:$C,0))*INDEX('UEC Data'!J:J,MATCH('Intensity Data'!$B109,'UEC Data'!$C:$C,0))</f>
        <v>0.36320888996712453</v>
      </c>
      <c r="J109" s="7">
        <f>INDEX('Saturation Data'!K:K,MATCH('Intensity Data'!$B109,'Saturation Data'!$C:$C,0))*INDEX('UEC Data'!K:K,MATCH('Intensity Data'!$B109,'UEC Data'!$C:$C,0))</f>
        <v>1.1317917596222062</v>
      </c>
      <c r="K109" s="7">
        <f>INDEX('Saturation Data'!L:L,MATCH('Intensity Data'!$B109,'Saturation Data'!$C:$C,0))*INDEX('UEC Data'!L:L,MATCH('Intensity Data'!$B109,'UEC Data'!$C:$C,0))</f>
        <v>0.70364685055459553</v>
      </c>
      <c r="L109" s="7">
        <f>INDEX('Saturation Data'!M:M,MATCH('Intensity Data'!$B109,'Saturation Data'!$C:$C,0))*INDEX('UEC Data'!M:M,MATCH('Intensity Data'!$B109,'UEC Data'!$C:$C,0))</f>
        <v>0.77224193391109752</v>
      </c>
      <c r="M109" s="7">
        <f>INDEX('Saturation Data'!N:N,MATCH('Intensity Data'!$B109,'Saturation Data'!$C:$C,0))*INDEX('UEC Data'!N:N,MATCH('Intensity Data'!$B109,'UEC Data'!$C:$C,0))</f>
        <v>1.5630835857126379</v>
      </c>
      <c r="N109" s="7">
        <f>INDEX('Saturation Data'!O:O,MATCH('Intensity Data'!$B109,'Saturation Data'!$C:$C,0))*INDEX('UEC Data'!O:O,MATCH('Intensity Data'!$B109,'UEC Data'!$C:$C,0))</f>
        <v>0.41408542717869407</v>
      </c>
      <c r="O109" s="7">
        <f>INDEX('Saturation Data'!P:P,MATCH('Intensity Data'!$B109,'Saturation Data'!$C:$C,0))*INDEX('UEC Data'!P:P,MATCH('Intensity Data'!$B109,'UEC Data'!$C:$C,0))</f>
        <v>0.74630482466494474</v>
      </c>
      <c r="P109" s="7">
        <f>INDEX('Saturation Data'!Q:Q,MATCH('Intensity Data'!$B109,'Saturation Data'!$C:$C,0))*INDEX('UEC Data'!Q:Q,MATCH('Intensity Data'!$B109,'UEC Data'!$C:$C,0))</f>
        <v>0.66473207451363703</v>
      </c>
      <c r="Q109" s="7">
        <f>INDEX('Saturation Data'!R:R,MATCH('Intensity Data'!$B109,'Saturation Data'!$C:$C,0))*INDEX('UEC Data'!R:R,MATCH('Intensity Data'!$B109,'UEC Data'!$C:$C,0))</f>
        <v>0.21115815936523363</v>
      </c>
      <c r="R109" s="7">
        <f>INDEX('Saturation Data'!S:S,MATCH('Intensity Data'!$B109,'Saturation Data'!$C:$C,0))*INDEX('UEC Data'!S:S,MATCH('Intensity Data'!$B109,'UEC Data'!$C:$C,0))</f>
        <v>0.6613401553001963</v>
      </c>
      <c r="S109" s="7">
        <f>INDEX('Saturation Data'!T:T,MATCH('Intensity Data'!$B109,'Saturation Data'!$C:$C,0))*INDEX('UEC Data'!T:T,MATCH('Intensity Data'!$B109,'UEC Data'!$C:$C,0))</f>
        <v>0.6613401553001963</v>
      </c>
      <c r="T109" s="7">
        <f>INDEX('Saturation Data'!U:U,MATCH('Intensity Data'!$B109,'Saturation Data'!$C:$C,0))*INDEX('UEC Data'!U:U,MATCH('Intensity Data'!$B109,'UEC Data'!$C:$C,0))</f>
        <v>0.52727465502750082</v>
      </c>
      <c r="U109" s="7">
        <f>INDEX('Saturation Data'!V:V,MATCH('Intensity Data'!$B109,'Saturation Data'!$C:$C,0))*INDEX('UEC Data'!V:V,MATCH('Intensity Data'!$B109,'UEC Data'!$C:$C,0))</f>
        <v>0.88671988435732074</v>
      </c>
      <c r="V109" t="str">
        <f t="shared" si="18"/>
        <v>Interior Lighting</v>
      </c>
      <c r="AP109" s="5" t="s">
        <v>83</v>
      </c>
      <c r="AQ109" s="5" t="s">
        <v>18</v>
      </c>
      <c r="AR109" s="5" t="s">
        <v>21</v>
      </c>
      <c r="AS109" s="2">
        <f t="shared" si="19"/>
        <v>-0.46400529187809081</v>
      </c>
      <c r="AT109" s="2">
        <f t="shared" si="20"/>
        <v>-0.7594216016629306</v>
      </c>
      <c r="AU109" s="2">
        <f t="shared" si="21"/>
        <v>-0.43148845899057242</v>
      </c>
      <c r="AV109" s="2">
        <f t="shared" si="22"/>
        <v>-0.46447028882186081</v>
      </c>
      <c r="AW109" s="2">
        <f t="shared" si="23"/>
        <v>-0.73543883262064647</v>
      </c>
      <c r="AX109" s="2">
        <f t="shared" si="24"/>
        <v>-0.22629254145402977</v>
      </c>
      <c r="AY109" s="2">
        <f t="shared" si="25"/>
        <v>-0.84034809021609902</v>
      </c>
      <c r="AZ109" s="2">
        <f t="shared" si="26"/>
        <v>-0.4756438351996487</v>
      </c>
      <c r="BA109" s="2">
        <f t="shared" si="27"/>
        <v>-0.17948550663905549</v>
      </c>
      <c r="BB109" s="2">
        <f t="shared" si="28"/>
        <v>-0.83584030585180447</v>
      </c>
      <c r="BC109" s="2">
        <f t="shared" si="29"/>
        <v>-0.60949399215824152</v>
      </c>
      <c r="BD109" s="2">
        <f t="shared" si="30"/>
        <v>-0.60949399215824152</v>
      </c>
      <c r="BE109" s="2">
        <f t="shared" si="31"/>
        <v>-0.80744946940897422</v>
      </c>
      <c r="BF109" s="2">
        <f t="shared" si="32"/>
        <v>-0.43153336290896904</v>
      </c>
      <c r="BG109" s="2" t="str">
        <f>IFERROR(#REF!/#REF!-1,"NA")</f>
        <v>NA</v>
      </c>
    </row>
    <row r="110" spans="1:59" x14ac:dyDescent="0.25">
      <c r="A110" t="str">
        <f t="shared" si="33"/>
        <v/>
      </c>
      <c r="B110" t="str">
        <f t="shared" si="17"/>
        <v>UT2021 CPAInterior Lighting_Linear Lighting</v>
      </c>
      <c r="C110" t="s">
        <v>117</v>
      </c>
      <c r="D110" t="s">
        <v>114</v>
      </c>
      <c r="E110" s="3" t="s">
        <v>84</v>
      </c>
      <c r="F110" s="3" t="s">
        <v>18</v>
      </c>
      <c r="G110" s="3" t="s">
        <v>22</v>
      </c>
      <c r="H110" s="7">
        <f>INDEX('Saturation Data'!I:I,MATCH('Intensity Data'!$B110,'Saturation Data'!$C:$C,0))*INDEX('UEC Data'!I:I,MATCH('Intensity Data'!$B110,'UEC Data'!$C:$C,0))</f>
        <v>2.6061557666062276</v>
      </c>
      <c r="I110" s="7">
        <f>INDEX('Saturation Data'!J:J,MATCH('Intensity Data'!$B110,'Saturation Data'!$C:$C,0))*INDEX('UEC Data'!J:J,MATCH('Intensity Data'!$B110,'UEC Data'!$C:$C,0))</f>
        <v>1.9978353858714515</v>
      </c>
      <c r="J110" s="7">
        <f>INDEX('Saturation Data'!K:K,MATCH('Intensity Data'!$B110,'Saturation Data'!$C:$C,0))*INDEX('UEC Data'!K:K,MATCH('Intensity Data'!$B110,'UEC Data'!$C:$C,0))</f>
        <v>5.1530087512767855</v>
      </c>
      <c r="K110" s="7">
        <f>INDEX('Saturation Data'!L:L,MATCH('Intensity Data'!$B110,'Saturation Data'!$C:$C,0))*INDEX('UEC Data'!L:L,MATCH('Intensity Data'!$B110,'UEC Data'!$C:$C,0))</f>
        <v>3.2036797828661592</v>
      </c>
      <c r="L110" s="7">
        <f>INDEX('Saturation Data'!M:M,MATCH('Intensity Data'!$B110,'Saturation Data'!$C:$C,0))*INDEX('UEC Data'!M:M,MATCH('Intensity Data'!$B110,'UEC Data'!$C:$C,0))</f>
        <v>2.9248042013484525</v>
      </c>
      <c r="M110" s="7">
        <f>INDEX('Saturation Data'!N:N,MATCH('Intensity Data'!$B110,'Saturation Data'!$C:$C,0))*INDEX('UEC Data'!N:N,MATCH('Intensity Data'!$B110,'UEC Data'!$C:$C,0))</f>
        <v>6.2745862974371702</v>
      </c>
      <c r="N110" s="7">
        <f>INDEX('Saturation Data'!O:O,MATCH('Intensity Data'!$B110,'Saturation Data'!$C:$C,0))*INDEX('UEC Data'!O:O,MATCH('Intensity Data'!$B110,'UEC Data'!$C:$C,0))</f>
        <v>2.554589788367251</v>
      </c>
      <c r="O110" s="7">
        <f>INDEX('Saturation Data'!P:P,MATCH('Intensity Data'!$B110,'Saturation Data'!$C:$C,0))*INDEX('UEC Data'!P:P,MATCH('Intensity Data'!$B110,'UEC Data'!$C:$C,0))</f>
        <v>3.4186960459566769</v>
      </c>
      <c r="P110" s="7">
        <f>INDEX('Saturation Data'!Q:Q,MATCH('Intensity Data'!$B110,'Saturation Data'!$C:$C,0))*INDEX('UEC Data'!Q:Q,MATCH('Intensity Data'!$B110,'UEC Data'!$C:$C,0))</f>
        <v>2.5910845124484423</v>
      </c>
      <c r="Q110" s="7">
        <f>INDEX('Saturation Data'!R:R,MATCH('Intensity Data'!$B110,'Saturation Data'!$C:$C,0))*INDEX('UEC Data'!R:R,MATCH('Intensity Data'!$B110,'UEC Data'!$C:$C,0))</f>
        <v>0.61074610807244245</v>
      </c>
      <c r="R110" s="7">
        <f>INDEX('Saturation Data'!S:S,MATCH('Intensity Data'!$B110,'Saturation Data'!$C:$C,0))*INDEX('UEC Data'!S:S,MATCH('Intensity Data'!$B110,'UEC Data'!$C:$C,0))</f>
        <v>1.9243613180253121</v>
      </c>
      <c r="S110" s="7">
        <f>INDEX('Saturation Data'!T:T,MATCH('Intensity Data'!$B110,'Saturation Data'!$C:$C,0))*INDEX('UEC Data'!T:T,MATCH('Intensity Data'!$B110,'UEC Data'!$C:$C,0))</f>
        <v>1.9243613180253121</v>
      </c>
      <c r="T110" s="7">
        <f>INDEX('Saturation Data'!U:U,MATCH('Intensity Data'!$B110,'Saturation Data'!$C:$C,0))*INDEX('UEC Data'!U:U,MATCH('Intensity Data'!$B110,'UEC Data'!$C:$C,0))</f>
        <v>2.6812593684839907</v>
      </c>
      <c r="U110" s="7">
        <f>INDEX('Saturation Data'!V:V,MATCH('Intensity Data'!$B110,'Saturation Data'!$C:$C,0))*INDEX('UEC Data'!V:V,MATCH('Intensity Data'!$B110,'UEC Data'!$C:$C,0))</f>
        <v>2.7190993624129263</v>
      </c>
      <c r="V110" t="str">
        <f t="shared" si="18"/>
        <v>Interior Lighting</v>
      </c>
      <c r="AP110" s="5" t="s">
        <v>84</v>
      </c>
      <c r="AQ110" s="5" t="s">
        <v>18</v>
      </c>
      <c r="AR110" s="5" t="s">
        <v>22</v>
      </c>
      <c r="AS110" s="2">
        <f t="shared" si="19"/>
        <v>0.51112070924832786</v>
      </c>
      <c r="AT110" s="2">
        <f t="shared" si="20"/>
        <v>0.29598302787247932</v>
      </c>
      <c r="AU110" s="2">
        <f t="shared" si="21"/>
        <v>0.71577189767630123</v>
      </c>
      <c r="AV110" s="2">
        <f t="shared" si="22"/>
        <v>0.6162324993063244</v>
      </c>
      <c r="AW110" s="2">
        <f t="shared" si="23"/>
        <v>0.56620696347534394</v>
      </c>
      <c r="AX110" s="2">
        <f t="shared" si="24"/>
        <v>0.25225049108261954</v>
      </c>
      <c r="AY110" s="2">
        <f t="shared" si="25"/>
        <v>-0.36727411347516814</v>
      </c>
      <c r="AZ110" s="2">
        <f t="shared" si="26"/>
        <v>0.56286452660446717</v>
      </c>
      <c r="BA110" s="2">
        <f t="shared" si="27"/>
        <v>0.71288466894106461</v>
      </c>
      <c r="BB110" s="2">
        <f t="shared" si="28"/>
        <v>0.33981238373578937</v>
      </c>
      <c r="BC110" s="2">
        <f t="shared" si="29"/>
        <v>5.8356138842203178</v>
      </c>
      <c r="BD110" s="2">
        <f t="shared" si="30"/>
        <v>5.8356138842203178</v>
      </c>
      <c r="BE110" s="2">
        <f t="shared" si="31"/>
        <v>-0.31375770713143514</v>
      </c>
      <c r="BF110" s="2">
        <f t="shared" si="32"/>
        <v>0.85709283169919548</v>
      </c>
      <c r="BG110" s="2" t="str">
        <f>IFERROR(#REF!/#REF!-1,"NA")</f>
        <v>NA</v>
      </c>
    </row>
    <row r="111" spans="1:59" x14ac:dyDescent="0.25">
      <c r="A111" t="str">
        <f t="shared" si="33"/>
        <v/>
      </c>
      <c r="B111" t="str">
        <f t="shared" si="17"/>
        <v>UT2021 CPAExterior Lighting_General Service Lighting</v>
      </c>
      <c r="C111" t="s">
        <v>117</v>
      </c>
      <c r="D111" t="s">
        <v>114</v>
      </c>
      <c r="E111" s="3" t="s">
        <v>85</v>
      </c>
      <c r="F111" s="3" t="s">
        <v>23</v>
      </c>
      <c r="G111" s="3" t="s">
        <v>19</v>
      </c>
      <c r="H111" s="7">
        <f>INDEX('Saturation Data'!I:I,MATCH('Intensity Data'!$B111,'Saturation Data'!$C:$C,0))*INDEX('UEC Data'!I:I,MATCH('Intensity Data'!$B111,'UEC Data'!$C:$C,0))</f>
        <v>0.15845128507119696</v>
      </c>
      <c r="I111" s="7">
        <f>INDEX('Saturation Data'!J:J,MATCH('Intensity Data'!$B111,'Saturation Data'!$C:$C,0))*INDEX('UEC Data'!J:J,MATCH('Intensity Data'!$B111,'UEC Data'!$C:$C,0))</f>
        <v>0.23864923693397974</v>
      </c>
      <c r="J111" s="7">
        <f>INDEX('Saturation Data'!K:K,MATCH('Intensity Data'!$B111,'Saturation Data'!$C:$C,0))*INDEX('UEC Data'!K:K,MATCH('Intensity Data'!$B111,'UEC Data'!$C:$C,0))</f>
        <v>1.4047004098649973</v>
      </c>
      <c r="K111" s="7">
        <f>INDEX('Saturation Data'!L:L,MATCH('Intensity Data'!$B111,'Saturation Data'!$C:$C,0))*INDEX('UEC Data'!L:L,MATCH('Intensity Data'!$B111,'UEC Data'!$C:$C,0))</f>
        <v>1.1852159708235914</v>
      </c>
      <c r="L111" s="7">
        <f>INDEX('Saturation Data'!M:M,MATCH('Intensity Data'!$B111,'Saturation Data'!$C:$C,0))*INDEX('UEC Data'!M:M,MATCH('Intensity Data'!$B111,'UEC Data'!$C:$C,0))</f>
        <v>0.98165544033487351</v>
      </c>
      <c r="M111" s="7">
        <f>INDEX('Saturation Data'!N:N,MATCH('Intensity Data'!$B111,'Saturation Data'!$C:$C,0))*INDEX('UEC Data'!N:N,MATCH('Intensity Data'!$B111,'UEC Data'!$C:$C,0))</f>
        <v>1.1534633797025637</v>
      </c>
      <c r="N111" s="7">
        <f>INDEX('Saturation Data'!O:O,MATCH('Intensity Data'!$B111,'Saturation Data'!$C:$C,0))*INDEX('UEC Data'!O:O,MATCH('Intensity Data'!$B111,'UEC Data'!$C:$C,0))</f>
        <v>0.17205887602182451</v>
      </c>
      <c r="O111" s="7">
        <f>INDEX('Saturation Data'!P:P,MATCH('Intensity Data'!$B111,'Saturation Data'!$C:$C,0))*INDEX('UEC Data'!P:P,MATCH('Intensity Data'!$B111,'UEC Data'!$C:$C,0))</f>
        <v>0.50364492336610389</v>
      </c>
      <c r="P111" s="7">
        <f>INDEX('Saturation Data'!Q:Q,MATCH('Intensity Data'!$B111,'Saturation Data'!$C:$C,0))*INDEX('UEC Data'!Q:Q,MATCH('Intensity Data'!$B111,'UEC Data'!$C:$C,0))</f>
        <v>0.40883734916890108</v>
      </c>
      <c r="Q111" s="7">
        <f>INDEX('Saturation Data'!R:R,MATCH('Intensity Data'!$B111,'Saturation Data'!$C:$C,0))*INDEX('UEC Data'!R:R,MATCH('Intensity Data'!$B111,'UEC Data'!$C:$C,0))</f>
        <v>0.21247170923213402</v>
      </c>
      <c r="R111" s="7">
        <f>INDEX('Saturation Data'!S:S,MATCH('Intensity Data'!$B111,'Saturation Data'!$C:$C,0))*INDEX('UEC Data'!S:S,MATCH('Intensity Data'!$B111,'UEC Data'!$C:$C,0))</f>
        <v>0.32819515510574104</v>
      </c>
      <c r="S111" s="7">
        <f>INDEX('Saturation Data'!T:T,MATCH('Intensity Data'!$B111,'Saturation Data'!$C:$C,0))*INDEX('UEC Data'!T:T,MATCH('Intensity Data'!$B111,'UEC Data'!$C:$C,0))</f>
        <v>0.32819515510574104</v>
      </c>
      <c r="T111" s="7">
        <f>INDEX('Saturation Data'!U:U,MATCH('Intensity Data'!$B111,'Saturation Data'!$C:$C,0))*INDEX('UEC Data'!U:U,MATCH('Intensity Data'!$B111,'UEC Data'!$C:$C,0))</f>
        <v>0.20106832393394614</v>
      </c>
      <c r="U111" s="7">
        <f>INDEX('Saturation Data'!V:V,MATCH('Intensity Data'!$B111,'Saturation Data'!$C:$C,0))*INDEX('UEC Data'!V:V,MATCH('Intensity Data'!$B111,'UEC Data'!$C:$C,0))</f>
        <v>0.46093070162825411</v>
      </c>
      <c r="V111" t="str">
        <f t="shared" si="18"/>
        <v>Exterior Lighting</v>
      </c>
      <c r="AP111" s="5" t="s">
        <v>85</v>
      </c>
      <c r="AQ111" s="5" t="s">
        <v>23</v>
      </c>
      <c r="AR111" s="5" t="s">
        <v>19</v>
      </c>
      <c r="AS111" s="2">
        <f t="shared" si="19"/>
        <v>0.65894883853562125</v>
      </c>
      <c r="AT111" s="2">
        <f t="shared" si="20"/>
        <v>0.46924268606126551</v>
      </c>
      <c r="AU111" s="2">
        <f t="shared" si="21"/>
        <v>4.9035381141067713</v>
      </c>
      <c r="AV111" s="2">
        <f t="shared" si="22"/>
        <v>3.9811102837775882</v>
      </c>
      <c r="AW111" s="2">
        <f t="shared" si="23"/>
        <v>2.5543771904252024</v>
      </c>
      <c r="AX111" s="2">
        <f t="shared" si="24"/>
        <v>2.1865283109896434</v>
      </c>
      <c r="AY111" s="2">
        <f t="shared" si="25"/>
        <v>2.8996707586779036</v>
      </c>
      <c r="AZ111" s="2">
        <f t="shared" si="26"/>
        <v>24.16411857903768</v>
      </c>
      <c r="BA111" s="2">
        <f t="shared" si="27"/>
        <v>101.44078823484787</v>
      </c>
      <c r="BB111" s="2">
        <f t="shared" si="28"/>
        <v>4.5793148926168605</v>
      </c>
      <c r="BC111" s="2">
        <f t="shared" si="29"/>
        <v>15.468512780121038</v>
      </c>
      <c r="BD111" s="2">
        <f t="shared" si="30"/>
        <v>15.468512780121038</v>
      </c>
      <c r="BE111" s="2">
        <f t="shared" si="31"/>
        <v>0.83700822433702471</v>
      </c>
      <c r="BF111" s="2">
        <f t="shared" si="32"/>
        <v>3.9628383656695183</v>
      </c>
      <c r="BG111" s="2" t="str">
        <f>IFERROR(#REF!/#REF!-1,"NA")</f>
        <v>NA</v>
      </c>
    </row>
    <row r="112" spans="1:59" x14ac:dyDescent="0.25">
      <c r="A112" t="str">
        <f t="shared" si="33"/>
        <v/>
      </c>
      <c r="B112" t="str">
        <f t="shared" si="17"/>
        <v>UT2021 CPAExterior Lighting_Area Lighting</v>
      </c>
      <c r="C112" t="s">
        <v>117</v>
      </c>
      <c r="D112" t="s">
        <v>114</v>
      </c>
      <c r="E112" s="3" t="s">
        <v>86</v>
      </c>
      <c r="F112" s="3" t="s">
        <v>23</v>
      </c>
      <c r="G112" s="3" t="s">
        <v>24</v>
      </c>
      <c r="H112" s="7">
        <f>INDEX('Saturation Data'!I:I,MATCH('Intensity Data'!$B112,'Saturation Data'!$C:$C,0))*INDEX('UEC Data'!I:I,MATCH('Intensity Data'!$B112,'UEC Data'!$C:$C,0))</f>
        <v>0.50360862378183135</v>
      </c>
      <c r="I112" s="7">
        <f>INDEX('Saturation Data'!J:J,MATCH('Intensity Data'!$B112,'Saturation Data'!$C:$C,0))*INDEX('UEC Data'!J:J,MATCH('Intensity Data'!$B112,'UEC Data'!$C:$C,0))</f>
        <v>0.43464524092232948</v>
      </c>
      <c r="J112" s="7">
        <f>INDEX('Saturation Data'!K:K,MATCH('Intensity Data'!$B112,'Saturation Data'!$C:$C,0))*INDEX('UEC Data'!K:K,MATCH('Intensity Data'!$B112,'UEC Data'!$C:$C,0))</f>
        <v>0.77664876999847299</v>
      </c>
      <c r="K112" s="7">
        <f>INDEX('Saturation Data'!L:L,MATCH('Intensity Data'!$B112,'Saturation Data'!$C:$C,0))*INDEX('UEC Data'!L:L,MATCH('Intensity Data'!$B112,'UEC Data'!$C:$C,0))</f>
        <v>0.6552973996862117</v>
      </c>
      <c r="L112" s="7">
        <f>INDEX('Saturation Data'!M:M,MATCH('Intensity Data'!$B112,'Saturation Data'!$C:$C,0))*INDEX('UEC Data'!M:M,MATCH('Intensity Data'!$B112,'UEC Data'!$C:$C,0))</f>
        <v>1.3066469933251164</v>
      </c>
      <c r="M112" s="7">
        <f>INDEX('Saturation Data'!N:N,MATCH('Intensity Data'!$B112,'Saturation Data'!$C:$C,0))*INDEX('UEC Data'!N:N,MATCH('Intensity Data'!$B112,'UEC Data'!$C:$C,0))</f>
        <v>0.58554295848857152</v>
      </c>
      <c r="N112" s="7">
        <f>INDEX('Saturation Data'!O:O,MATCH('Intensity Data'!$B112,'Saturation Data'!$C:$C,0))*INDEX('UEC Data'!O:O,MATCH('Intensity Data'!$B112,'UEC Data'!$C:$C,0))</f>
        <v>0.39564208330665285</v>
      </c>
      <c r="O112" s="7">
        <f>INDEX('Saturation Data'!P:P,MATCH('Intensity Data'!$B112,'Saturation Data'!$C:$C,0))*INDEX('UEC Data'!P:P,MATCH('Intensity Data'!$B112,'UEC Data'!$C:$C,0))</f>
        <v>0.37842460603938571</v>
      </c>
      <c r="P112" s="7">
        <f>INDEX('Saturation Data'!Q:Q,MATCH('Intensity Data'!$B112,'Saturation Data'!$C:$C,0))*INDEX('UEC Data'!Q:Q,MATCH('Intensity Data'!$B112,'UEC Data'!$C:$C,0))</f>
        <v>0.62730740763931281</v>
      </c>
      <c r="Q112" s="7">
        <f>INDEX('Saturation Data'!R:R,MATCH('Intensity Data'!$B112,'Saturation Data'!$C:$C,0))*INDEX('UEC Data'!R:R,MATCH('Intensity Data'!$B112,'UEC Data'!$C:$C,0))</f>
        <v>0.9763322787880645</v>
      </c>
      <c r="R112" s="7">
        <f>INDEX('Saturation Data'!S:S,MATCH('Intensity Data'!$B112,'Saturation Data'!$C:$C,0))*INDEX('UEC Data'!S:S,MATCH('Intensity Data'!$B112,'UEC Data'!$C:$C,0))</f>
        <v>0.19213895462938912</v>
      </c>
      <c r="S112" s="7">
        <f>INDEX('Saturation Data'!T:T,MATCH('Intensity Data'!$B112,'Saturation Data'!$C:$C,0))*INDEX('UEC Data'!T:T,MATCH('Intensity Data'!$B112,'UEC Data'!$C:$C,0))</f>
        <v>0.19213895462938912</v>
      </c>
      <c r="T112" s="7">
        <f>INDEX('Saturation Data'!U:U,MATCH('Intensity Data'!$B112,'Saturation Data'!$C:$C,0))*INDEX('UEC Data'!U:U,MATCH('Intensity Data'!$B112,'UEC Data'!$C:$C,0))</f>
        <v>0.4927682400849841</v>
      </c>
      <c r="U112" s="7">
        <f>INDEX('Saturation Data'!V:V,MATCH('Intensity Data'!$B112,'Saturation Data'!$C:$C,0))*INDEX('UEC Data'!V:V,MATCH('Intensity Data'!$B112,'UEC Data'!$C:$C,0))</f>
        <v>0.37898394417907205</v>
      </c>
      <c r="V112" t="str">
        <f t="shared" si="18"/>
        <v>Exterior Lighting</v>
      </c>
      <c r="AP112" s="5" t="s">
        <v>86</v>
      </c>
      <c r="AQ112" s="5" t="s">
        <v>23</v>
      </c>
      <c r="AR112" s="5" t="s">
        <v>24</v>
      </c>
      <c r="AS112" s="2">
        <f t="shared" si="19"/>
        <v>-0.60583965415547836</v>
      </c>
      <c r="AT112" s="2">
        <f t="shared" si="20"/>
        <v>-0.72444254093925142</v>
      </c>
      <c r="AU112" s="2">
        <f t="shared" si="21"/>
        <v>-8.0319178814753367E-2</v>
      </c>
      <c r="AV112" s="2">
        <f t="shared" si="22"/>
        <v>-0.224019307124948</v>
      </c>
      <c r="AW112" s="2">
        <f t="shared" si="23"/>
        <v>-0.38970747104275438</v>
      </c>
      <c r="AX112" s="2">
        <f t="shared" si="24"/>
        <v>-0.6716689639661042</v>
      </c>
      <c r="AY112" s="2">
        <f t="shared" si="25"/>
        <v>-0.40442313235240546</v>
      </c>
      <c r="AZ112" s="2">
        <f t="shared" si="26"/>
        <v>0.31696061708850154</v>
      </c>
      <c r="BA112" s="2">
        <f t="shared" si="27"/>
        <v>4.2256090012732219</v>
      </c>
      <c r="BB112" s="2">
        <f t="shared" si="28"/>
        <v>-0.43569881030051394</v>
      </c>
      <c r="BC112" s="2">
        <f t="shared" si="29"/>
        <v>-0.49112144597437013</v>
      </c>
      <c r="BD112" s="2">
        <f t="shared" si="30"/>
        <v>-0.49112144597437013</v>
      </c>
      <c r="BE112" s="2">
        <f t="shared" si="31"/>
        <v>-0.5587738474156192</v>
      </c>
      <c r="BF112" s="2">
        <f t="shared" si="32"/>
        <v>-0.40623022097822714</v>
      </c>
      <c r="BG112" s="2" t="str">
        <f>IFERROR(#REF!/#REF!-1,"NA")</f>
        <v>NA</v>
      </c>
    </row>
    <row r="113" spans="1:59" x14ac:dyDescent="0.25">
      <c r="A113" t="str">
        <f t="shared" si="33"/>
        <v/>
      </c>
      <c r="B113" t="str">
        <f t="shared" si="17"/>
        <v>UT2021 CPAExterior Lighting_Linear Lighting</v>
      </c>
      <c r="C113" t="s">
        <v>117</v>
      </c>
      <c r="D113" t="s">
        <v>114</v>
      </c>
      <c r="E113" s="3" t="s">
        <v>87</v>
      </c>
      <c r="F113" s="3" t="s">
        <v>23</v>
      </c>
      <c r="G113" s="3" t="s">
        <v>22</v>
      </c>
      <c r="H113" s="7">
        <f>INDEX('Saturation Data'!I:I,MATCH('Intensity Data'!$B113,'Saturation Data'!$C:$C,0))*INDEX('UEC Data'!I:I,MATCH('Intensity Data'!$B113,'UEC Data'!$C:$C,0))</f>
        <v>0.30223741087577055</v>
      </c>
      <c r="I113" s="7">
        <f>INDEX('Saturation Data'!J:J,MATCH('Intensity Data'!$B113,'Saturation Data'!$C:$C,0))*INDEX('UEC Data'!J:J,MATCH('Intensity Data'!$B113,'UEC Data'!$C:$C,0))</f>
        <v>0.18955892776847366</v>
      </c>
      <c r="J113" s="7">
        <f>INDEX('Saturation Data'!K:K,MATCH('Intensity Data'!$B113,'Saturation Data'!$C:$C,0))*INDEX('UEC Data'!K:K,MATCH('Intensity Data'!$B113,'UEC Data'!$C:$C,0))</f>
        <v>0.44149971926877257</v>
      </c>
      <c r="K113" s="7">
        <f>INDEX('Saturation Data'!L:L,MATCH('Intensity Data'!$B113,'Saturation Data'!$C:$C,0))*INDEX('UEC Data'!L:L,MATCH('Intensity Data'!$B113,'UEC Data'!$C:$C,0))</f>
        <v>0.37251538813302687</v>
      </c>
      <c r="L113" s="7">
        <f>INDEX('Saturation Data'!M:M,MATCH('Intensity Data'!$B113,'Saturation Data'!$C:$C,0))*INDEX('UEC Data'!M:M,MATCH('Intensity Data'!$B113,'UEC Data'!$C:$C,0))</f>
        <v>0.55163564319230873</v>
      </c>
      <c r="M113" s="7">
        <f>INDEX('Saturation Data'!N:N,MATCH('Intensity Data'!$B113,'Saturation Data'!$C:$C,0))*INDEX('UEC Data'!N:N,MATCH('Intensity Data'!$B113,'UEC Data'!$C:$C,0))</f>
        <v>0.55948822101661666</v>
      </c>
      <c r="N113" s="7">
        <f>INDEX('Saturation Data'!O:O,MATCH('Intensity Data'!$B113,'Saturation Data'!$C:$C,0))*INDEX('UEC Data'!O:O,MATCH('Intensity Data'!$B113,'UEC Data'!$C:$C,0))</f>
        <v>0.22720776912154109</v>
      </c>
      <c r="O113" s="7">
        <f>INDEX('Saturation Data'!P:P,MATCH('Intensity Data'!$B113,'Saturation Data'!$C:$C,0))*INDEX('UEC Data'!P:P,MATCH('Intensity Data'!$B113,'UEC Data'!$C:$C,0))</f>
        <v>0.80597390034074423</v>
      </c>
      <c r="P113" s="7">
        <f>INDEX('Saturation Data'!Q:Q,MATCH('Intensity Data'!$B113,'Saturation Data'!$C:$C,0))*INDEX('UEC Data'!Q:Q,MATCH('Intensity Data'!$B113,'UEC Data'!$C:$C,0))</f>
        <v>0.78579538235206581</v>
      </c>
      <c r="Q113" s="7">
        <f>INDEX('Saturation Data'!R:R,MATCH('Intensity Data'!$B113,'Saturation Data'!$C:$C,0))*INDEX('UEC Data'!R:R,MATCH('Intensity Data'!$B113,'UEC Data'!$C:$C,0))</f>
        <v>4.6380927315754203E-2</v>
      </c>
      <c r="R113" s="7">
        <f>INDEX('Saturation Data'!S:S,MATCH('Intensity Data'!$B113,'Saturation Data'!$C:$C,0))*INDEX('UEC Data'!S:S,MATCH('Intensity Data'!$B113,'UEC Data'!$C:$C,0))</f>
        <v>0.5171225606516352</v>
      </c>
      <c r="S113" s="7">
        <f>INDEX('Saturation Data'!T:T,MATCH('Intensity Data'!$B113,'Saturation Data'!$C:$C,0))*INDEX('UEC Data'!T:T,MATCH('Intensity Data'!$B113,'UEC Data'!$C:$C,0))</f>
        <v>0.5171225606516352</v>
      </c>
      <c r="T113" s="7">
        <f>INDEX('Saturation Data'!U:U,MATCH('Intensity Data'!$B113,'Saturation Data'!$C:$C,0))*INDEX('UEC Data'!U:U,MATCH('Intensity Data'!$B113,'UEC Data'!$C:$C,0))</f>
        <v>0.26259561080946686</v>
      </c>
      <c r="U113" s="7">
        <f>INDEX('Saturation Data'!V:V,MATCH('Intensity Data'!$B113,'Saturation Data'!$C:$C,0))*INDEX('UEC Data'!V:V,MATCH('Intensity Data'!$B113,'UEC Data'!$C:$C,0))</f>
        <v>0.29497570126359923</v>
      </c>
      <c r="V113" t="str">
        <f t="shared" si="18"/>
        <v>Exterior Lighting</v>
      </c>
      <c r="AP113" s="5" t="s">
        <v>87</v>
      </c>
      <c r="AQ113" s="5" t="s">
        <v>23</v>
      </c>
      <c r="AR113" s="5" t="s">
        <v>22</v>
      </c>
      <c r="AS113" s="2">
        <f t="shared" si="19"/>
        <v>0.67927768617499917</v>
      </c>
      <c r="AT113" s="2">
        <f t="shared" si="20"/>
        <v>1.6068129686494195</v>
      </c>
      <c r="AU113" s="2">
        <f t="shared" si="21"/>
        <v>4.5273576738763976</v>
      </c>
      <c r="AV113" s="2">
        <f t="shared" si="22"/>
        <v>3.6637080373332109</v>
      </c>
      <c r="AW113" s="2">
        <f t="shared" si="23"/>
        <v>0.36679568513535066</v>
      </c>
      <c r="AX113" s="2">
        <f t="shared" si="24"/>
        <v>0.46631837279218002</v>
      </c>
      <c r="AY113" s="2">
        <f t="shared" si="25"/>
        <v>1.7742128486691966</v>
      </c>
      <c r="AZ113" s="2">
        <f t="shared" si="26"/>
        <v>7.5654825070830656E-2</v>
      </c>
      <c r="BA113" s="2">
        <f t="shared" si="27"/>
        <v>0.19587318304523693</v>
      </c>
      <c r="BB113" s="2">
        <f t="shared" si="28"/>
        <v>0.81302474013470749</v>
      </c>
      <c r="BC113" s="2">
        <f t="shared" si="29"/>
        <v>5.6852146451015084</v>
      </c>
      <c r="BD113" s="2">
        <f t="shared" si="30"/>
        <v>5.6852146451015084</v>
      </c>
      <c r="BE113" s="2">
        <f t="shared" si="31"/>
        <v>9.0524119329735031E-2</v>
      </c>
      <c r="BF113" s="2">
        <f t="shared" si="32"/>
        <v>3.9984449575542014</v>
      </c>
      <c r="BG113" s="2" t="str">
        <f>IFERROR(#REF!/#REF!-1,"NA")</f>
        <v>NA</v>
      </c>
    </row>
    <row r="114" spans="1:59" x14ac:dyDescent="0.25">
      <c r="A114" t="str">
        <f t="shared" si="33"/>
        <v/>
      </c>
      <c r="B114" t="str">
        <f t="shared" si="17"/>
        <v>UT2021 CPARefrigeration _Walk-in Refrigerator/Freezer</v>
      </c>
      <c r="C114" t="s">
        <v>117</v>
      </c>
      <c r="D114" t="s">
        <v>114</v>
      </c>
      <c r="E114" s="3" t="s">
        <v>88</v>
      </c>
      <c r="F114" s="3" t="s">
        <v>25</v>
      </c>
      <c r="G114" s="3" t="s">
        <v>26</v>
      </c>
      <c r="H114" s="7">
        <f>INDEX('Saturation Data'!I:I,MATCH('Intensity Data'!$B114,'Saturation Data'!$C:$C,0))*INDEX('UEC Data'!I:I,MATCH('Intensity Data'!$B114,'UEC Data'!$C:$C,0))</f>
        <v>1.7459310344827587E-3</v>
      </c>
      <c r="I114" s="7">
        <f>INDEX('Saturation Data'!J:J,MATCH('Intensity Data'!$B114,'Saturation Data'!$C:$C,0))*INDEX('UEC Data'!J:J,MATCH('Intensity Data'!$B114,'UEC Data'!$C:$C,0))</f>
        <v>2.396280623608017E-3</v>
      </c>
      <c r="J114" s="7">
        <f>INDEX('Saturation Data'!K:K,MATCH('Intensity Data'!$B114,'Saturation Data'!$C:$C,0))*INDEX('UEC Data'!K:K,MATCH('Intensity Data'!$B114,'UEC Data'!$C:$C,0))</f>
        <v>2.3014545454545453E-3</v>
      </c>
      <c r="K114" s="7">
        <f>INDEX('Saturation Data'!L:L,MATCH('Intensity Data'!$B114,'Saturation Data'!$C:$C,0))*INDEX('UEC Data'!L:L,MATCH('Intensity Data'!$B114,'UEC Data'!$C:$C,0))</f>
        <v>1.5392514503816793E-2</v>
      </c>
      <c r="L114" s="7">
        <f>INDEX('Saturation Data'!M:M,MATCH('Intensity Data'!$B114,'Saturation Data'!$C:$C,0))*INDEX('UEC Data'!M:M,MATCH('Intensity Data'!$B114,'UEC Data'!$C:$C,0))</f>
        <v>3.7254795454545451</v>
      </c>
      <c r="M114" s="7">
        <f>INDEX('Saturation Data'!N:N,MATCH('Intensity Data'!$B114,'Saturation Data'!$C:$C,0))*INDEX('UEC Data'!N:N,MATCH('Intensity Data'!$B114,'UEC Data'!$C:$C,0))</f>
        <v>0.16877333333333333</v>
      </c>
      <c r="N114" s="7">
        <f>INDEX('Saturation Data'!O:O,MATCH('Intensity Data'!$B114,'Saturation Data'!$C:$C,0))*INDEX('UEC Data'!O:O,MATCH('Intensity Data'!$B114,'UEC Data'!$C:$C,0))</f>
        <v>7.0116278571428561E-2</v>
      </c>
      <c r="O114" s="7">
        <f>INDEX('Saturation Data'!P:P,MATCH('Intensity Data'!$B114,'Saturation Data'!$C:$C,0))*INDEX('UEC Data'!P:P,MATCH('Intensity Data'!$B114,'UEC Data'!$C:$C,0))</f>
        <v>4.1561302669191072E-2</v>
      </c>
      <c r="P114" s="7">
        <f>INDEX('Saturation Data'!Q:Q,MATCH('Intensity Data'!$B114,'Saturation Data'!$C:$C,0))*INDEX('UEC Data'!Q:Q,MATCH('Intensity Data'!$B114,'UEC Data'!$C:$C,0))</f>
        <v>5.9602669565217391E-2</v>
      </c>
      <c r="Q114" s="7">
        <f>INDEX('Saturation Data'!R:R,MATCH('Intensity Data'!$B114,'Saturation Data'!$C:$C,0))*INDEX('UEC Data'!R:R,MATCH('Intensity Data'!$B114,'UEC Data'!$C:$C,0))</f>
        <v>1.7932166666666662E-2</v>
      </c>
      <c r="R114" s="7">
        <f>INDEX('Saturation Data'!S:S,MATCH('Intensity Data'!$B114,'Saturation Data'!$C:$C,0))*INDEX('UEC Data'!S:S,MATCH('Intensity Data'!$B114,'UEC Data'!$C:$C,0))</f>
        <v>9.9356357927786604E-3</v>
      </c>
      <c r="S114" s="7">
        <f>INDEX('Saturation Data'!T:T,MATCH('Intensity Data'!$B114,'Saturation Data'!$C:$C,0))*INDEX('UEC Data'!T:T,MATCH('Intensity Data'!$B114,'UEC Data'!$C:$C,0))</f>
        <v>10.4466474</v>
      </c>
      <c r="T114" s="7">
        <f>INDEX('Saturation Data'!U:U,MATCH('Intensity Data'!$B114,'Saturation Data'!$C:$C,0))*INDEX('UEC Data'!U:U,MATCH('Intensity Data'!$B114,'UEC Data'!$C:$C,0))</f>
        <v>2.6931914893617019E-3</v>
      </c>
      <c r="U114" s="7">
        <f>INDEX('Saturation Data'!V:V,MATCH('Intensity Data'!$B114,'Saturation Data'!$C:$C,0))*INDEX('UEC Data'!V:V,MATCH('Intensity Data'!$B114,'UEC Data'!$C:$C,0))</f>
        <v>6.0874351145038157E-3</v>
      </c>
      <c r="V114" t="str">
        <f t="shared" si="18"/>
        <v xml:space="preserve">Refrigeration </v>
      </c>
      <c r="AP114" s="5" t="s">
        <v>88</v>
      </c>
      <c r="AQ114" s="5" t="s">
        <v>25</v>
      </c>
      <c r="AR114" s="5" t="s">
        <v>26</v>
      </c>
      <c r="AS114" s="2">
        <f t="shared" si="19"/>
        <v>-0.36506066280742033</v>
      </c>
      <c r="AT114" s="2" t="str">
        <f t="shared" si="20"/>
        <v>NA</v>
      </c>
      <c r="AU114" s="2">
        <f t="shared" si="21"/>
        <v>-0.64709755047442863</v>
      </c>
      <c r="AV114" s="2" t="str">
        <f t="shared" si="22"/>
        <v>NA</v>
      </c>
      <c r="AW114" s="2">
        <f t="shared" si="23"/>
        <v>-0.25728102386030238</v>
      </c>
      <c r="AX114" s="2">
        <f t="shared" si="24"/>
        <v>-0.79423959258378851</v>
      </c>
      <c r="AY114" s="2">
        <f t="shared" si="25"/>
        <v>-9.4893016286625609E-2</v>
      </c>
      <c r="AZ114" s="2">
        <f t="shared" si="26"/>
        <v>2.386081043676143</v>
      </c>
      <c r="BA114" s="2">
        <f t="shared" si="27"/>
        <v>0.86179211487734064</v>
      </c>
      <c r="BB114" s="2">
        <f t="shared" si="28"/>
        <v>0.5747079210596282</v>
      </c>
      <c r="BC114" s="2">
        <f t="shared" si="29"/>
        <v>1.1004981853282332</v>
      </c>
      <c r="BD114" s="2">
        <f t="shared" si="30"/>
        <v>-0.23228609884940932</v>
      </c>
      <c r="BE114" s="2">
        <f t="shared" si="31"/>
        <v>0.30308431524264279</v>
      </c>
      <c r="BF114" s="2">
        <f t="shared" si="32"/>
        <v>-0.89311786672431681</v>
      </c>
      <c r="BG114" s="2" t="str">
        <f>IFERROR(#REF!/#REF!-1,"NA")</f>
        <v>NA</v>
      </c>
    </row>
    <row r="115" spans="1:59" x14ac:dyDescent="0.25">
      <c r="A115" t="str">
        <f t="shared" si="33"/>
        <v/>
      </c>
      <c r="B115" t="str">
        <f t="shared" si="17"/>
        <v>UT2021 CPARefrigeration _Reach-in Refrigerator/Freezer</v>
      </c>
      <c r="C115" t="s">
        <v>117</v>
      </c>
      <c r="D115" t="s">
        <v>114</v>
      </c>
      <c r="E115" s="3" t="s">
        <v>89</v>
      </c>
      <c r="F115" s="3" t="s">
        <v>25</v>
      </c>
      <c r="G115" s="3" t="s">
        <v>27</v>
      </c>
      <c r="H115" s="7">
        <f>INDEX('Saturation Data'!I:I,MATCH('Intensity Data'!$B115,'Saturation Data'!$C:$C,0))*INDEX('UEC Data'!I:I,MATCH('Intensity Data'!$B115,'UEC Data'!$C:$C,0))</f>
        <v>0.22013793103448279</v>
      </c>
      <c r="I115" s="7">
        <f>INDEX('Saturation Data'!J:J,MATCH('Intensity Data'!$B115,'Saturation Data'!$C:$C,0))*INDEX('UEC Data'!J:J,MATCH('Intensity Data'!$B115,'UEC Data'!$C:$C,0))</f>
        <v>0.22156792873051226</v>
      </c>
      <c r="J115" s="7">
        <f>INDEX('Saturation Data'!K:K,MATCH('Intensity Data'!$B115,'Saturation Data'!$C:$C,0))*INDEX('UEC Data'!K:K,MATCH('Intensity Data'!$B115,'UEC Data'!$C:$C,0))</f>
        <v>9.6727272727272731E-2</v>
      </c>
      <c r="K115" s="7">
        <f>INDEX('Saturation Data'!L:L,MATCH('Intensity Data'!$B115,'Saturation Data'!$C:$C,0))*INDEX('UEC Data'!L:L,MATCH('Intensity Data'!$B115,'UEC Data'!$C:$C,0))</f>
        <v>6.4692824427480922E-2</v>
      </c>
      <c r="L115" s="7">
        <f>INDEX('Saturation Data'!M:M,MATCH('Intensity Data'!$B115,'Saturation Data'!$C:$C,0))*INDEX('UEC Data'!M:M,MATCH('Intensity Data'!$B115,'UEC Data'!$C:$C,0))</f>
        <v>0.4836363636363637</v>
      </c>
      <c r="M115" s="7">
        <f>INDEX('Saturation Data'!N:N,MATCH('Intensity Data'!$B115,'Saturation Data'!$C:$C,0))*INDEX('UEC Data'!N:N,MATCH('Intensity Data'!$B115,'UEC Data'!$C:$C,0))</f>
        <v>3.9451588502269272</v>
      </c>
      <c r="N115" s="7">
        <f>INDEX('Saturation Data'!O:O,MATCH('Intensity Data'!$B115,'Saturation Data'!$C:$C,0))*INDEX('UEC Data'!O:O,MATCH('Intensity Data'!$B115,'UEC Data'!$C:$C,0))</f>
        <v>6.3785714285714279E-2</v>
      </c>
      <c r="O115" s="7">
        <f>INDEX('Saturation Data'!P:P,MATCH('Intensity Data'!$B115,'Saturation Data'!$C:$C,0))*INDEX('UEC Data'!P:P,MATCH('Intensity Data'!$B115,'UEC Data'!$C:$C,0))</f>
        <v>4.3340906559750529E-2</v>
      </c>
      <c r="P115" s="7">
        <f>INDEX('Saturation Data'!Q:Q,MATCH('Intensity Data'!$B115,'Saturation Data'!$C:$C,0))*INDEX('UEC Data'!Q:Q,MATCH('Intensity Data'!$B115,'UEC Data'!$C:$C,0))</f>
        <v>6.2154782608695655E-2</v>
      </c>
      <c r="Q115" s="7">
        <f>INDEX('Saturation Data'!R:R,MATCH('Intensity Data'!$B115,'Saturation Data'!$C:$C,0))*INDEX('UEC Data'!R:R,MATCH('Intensity Data'!$B115,'UEC Data'!$C:$C,0))</f>
        <v>6.8188888888888882E-2</v>
      </c>
      <c r="R115" s="7">
        <f>INDEX('Saturation Data'!S:S,MATCH('Intensity Data'!$B115,'Saturation Data'!$C:$C,0))*INDEX('UEC Data'!S:S,MATCH('Intensity Data'!$B115,'UEC Data'!$C:$C,0))</f>
        <v>1.0857142857142857E-2</v>
      </c>
      <c r="S115" s="7">
        <f>INDEX('Saturation Data'!T:T,MATCH('Intensity Data'!$B115,'Saturation Data'!$C:$C,0))*INDEX('UEC Data'!T:T,MATCH('Intensity Data'!$B115,'UEC Data'!$C:$C,0))</f>
        <v>1.2494780000000001</v>
      </c>
      <c r="T115" s="7">
        <f>INDEX('Saturation Data'!U:U,MATCH('Intensity Data'!$B115,'Saturation Data'!$C:$C,0))*INDEX('UEC Data'!U:U,MATCH('Intensity Data'!$B115,'UEC Data'!$C:$C,0))</f>
        <v>1.1319148936170215E-2</v>
      </c>
      <c r="U115" s="7">
        <f>INDEX('Saturation Data'!V:V,MATCH('Intensity Data'!$B115,'Saturation Data'!$C:$C,0))*INDEX('UEC Data'!V:V,MATCH('Intensity Data'!$B115,'UEC Data'!$C:$C,0))</f>
        <v>2.5584732824427484E-2</v>
      </c>
      <c r="V115" t="str">
        <f t="shared" si="18"/>
        <v xml:space="preserve">Refrigeration </v>
      </c>
      <c r="AP115" s="5" t="s">
        <v>89</v>
      </c>
      <c r="AQ115" s="5" t="s">
        <v>25</v>
      </c>
      <c r="AR115" s="5" t="s">
        <v>27</v>
      </c>
      <c r="AS115" s="2">
        <f t="shared" si="19"/>
        <v>49.957568651329069</v>
      </c>
      <c r="AT115" s="2">
        <f t="shared" si="20"/>
        <v>16.588085051913495</v>
      </c>
      <c r="AU115" s="2">
        <f t="shared" si="21"/>
        <v>8.4408235797950795</v>
      </c>
      <c r="AV115" s="2">
        <f t="shared" si="22"/>
        <v>26.008309564357599</v>
      </c>
      <c r="AW115" s="2">
        <f t="shared" si="23"/>
        <v>1.2707623051647179</v>
      </c>
      <c r="AX115" s="2">
        <f t="shared" si="24"/>
        <v>13.44928403140467</v>
      </c>
      <c r="AY115" s="2">
        <f t="shared" si="25"/>
        <v>1.4213363680433329</v>
      </c>
      <c r="AZ115" s="2">
        <f t="shared" si="26"/>
        <v>3.5292110898083333</v>
      </c>
      <c r="BA115" s="2">
        <f t="shared" si="27"/>
        <v>1.4903271318235669</v>
      </c>
      <c r="BB115" s="2">
        <f t="shared" si="28"/>
        <v>3.2126484790388501</v>
      </c>
      <c r="BC115" s="2">
        <f t="shared" si="29"/>
        <v>4.6192392044948507</v>
      </c>
      <c r="BD115" s="2">
        <f t="shared" si="30"/>
        <v>92.79228889714264</v>
      </c>
      <c r="BE115" s="2">
        <f t="shared" si="31"/>
        <v>2.4860027597831826</v>
      </c>
      <c r="BF115" s="2">
        <f t="shared" si="32"/>
        <v>0.71558236353032934</v>
      </c>
      <c r="BG115" s="2" t="str">
        <f>IFERROR(#REF!/#REF!-1,"NA")</f>
        <v>NA</v>
      </c>
    </row>
    <row r="116" spans="1:59" x14ac:dyDescent="0.25">
      <c r="A116" t="str">
        <f t="shared" si="33"/>
        <v/>
      </c>
      <c r="B116" t="str">
        <f t="shared" si="17"/>
        <v>UT2021 CPARefrigeration _Glass Door Display</v>
      </c>
      <c r="C116" t="s">
        <v>117</v>
      </c>
      <c r="D116" t="s">
        <v>114</v>
      </c>
      <c r="E116" s="3" t="s">
        <v>90</v>
      </c>
      <c r="F116" s="3" t="s">
        <v>25</v>
      </c>
      <c r="G116" s="3" t="s">
        <v>28</v>
      </c>
      <c r="H116" s="7">
        <f>INDEX('Saturation Data'!I:I,MATCH('Intensity Data'!$B116,'Saturation Data'!$C:$C,0))*INDEX('UEC Data'!I:I,MATCH('Intensity Data'!$B116,'UEC Data'!$C:$C,0))</f>
        <v>2.1517241379310343E-2</v>
      </c>
      <c r="I116" s="7">
        <f>INDEX('Saturation Data'!J:J,MATCH('Intensity Data'!$B116,'Saturation Data'!$C:$C,0))*INDEX('UEC Data'!J:J,MATCH('Intensity Data'!$B116,'UEC Data'!$C:$C,0))</f>
        <v>1.4766146993318482E-2</v>
      </c>
      <c r="J116" s="7">
        <f>INDEX('Saturation Data'!K:K,MATCH('Intensity Data'!$B116,'Saturation Data'!$C:$C,0))*INDEX('UEC Data'!K:K,MATCH('Intensity Data'!$B116,'UEC Data'!$C:$C,0))</f>
        <v>1.4917677272727272</v>
      </c>
      <c r="K116" s="7">
        <f>INDEX('Saturation Data'!L:L,MATCH('Intensity Data'!$B116,'Saturation Data'!$C:$C,0))*INDEX('UEC Data'!L:L,MATCH('Intensity Data'!$B116,'UEC Data'!$C:$C,0))</f>
        <v>0.38746380916030532</v>
      </c>
      <c r="L116" s="7">
        <f>INDEX('Saturation Data'!M:M,MATCH('Intensity Data'!$B116,'Saturation Data'!$C:$C,0))*INDEX('UEC Data'!M:M,MATCH('Intensity Data'!$B116,'UEC Data'!$C:$C,0))</f>
        <v>0.18436363636363634</v>
      </c>
      <c r="M116" s="7">
        <f>INDEX('Saturation Data'!N:N,MATCH('Intensity Data'!$B116,'Saturation Data'!$C:$C,0))*INDEX('UEC Data'!N:N,MATCH('Intensity Data'!$B116,'UEC Data'!$C:$C,0))</f>
        <v>12.4912125</v>
      </c>
      <c r="N116" s="7">
        <f>INDEX('Saturation Data'!O:O,MATCH('Intensity Data'!$B116,'Saturation Data'!$C:$C,0))*INDEX('UEC Data'!O:O,MATCH('Intensity Data'!$B116,'UEC Data'!$C:$C,0))</f>
        <v>0.11835942857142857</v>
      </c>
      <c r="O116" s="7">
        <f>INDEX('Saturation Data'!P:P,MATCH('Intensity Data'!$B116,'Saturation Data'!$C:$C,0))*INDEX('UEC Data'!P:P,MATCH('Intensity Data'!$B116,'UEC Data'!$C:$C,0))</f>
        <v>8.855853658536586E-2</v>
      </c>
      <c r="P116" s="7">
        <f>INDEX('Saturation Data'!Q:Q,MATCH('Intensity Data'!$B116,'Saturation Data'!$C:$C,0))*INDEX('UEC Data'!Q:Q,MATCH('Intensity Data'!$B116,'UEC Data'!$C:$C,0))</f>
        <v>0.12700095652173915</v>
      </c>
      <c r="Q116" s="7">
        <f>INDEX('Saturation Data'!R:R,MATCH('Intensity Data'!$B116,'Saturation Data'!$C:$C,0))*INDEX('UEC Data'!R:R,MATCH('Intensity Data'!$B116,'UEC Data'!$C:$C,0))</f>
        <v>0.21694833333333333</v>
      </c>
      <c r="R116" s="7">
        <f>INDEX('Saturation Data'!S:S,MATCH('Intensity Data'!$B116,'Saturation Data'!$C:$C,0))*INDEX('UEC Data'!S:S,MATCH('Intensity Data'!$B116,'UEC Data'!$C:$C,0))</f>
        <v>5.6271428571428576E-2</v>
      </c>
      <c r="S116" s="7">
        <f>INDEX('Saturation Data'!T:T,MATCH('Intensity Data'!$B116,'Saturation Data'!$C:$C,0))*INDEX('UEC Data'!T:T,MATCH('Intensity Data'!$B116,'UEC Data'!$C:$C,0))</f>
        <v>2.8135714285714288E-2</v>
      </c>
      <c r="T116" s="7">
        <f>INDEX('Saturation Data'!U:U,MATCH('Intensity Data'!$B116,'Saturation Data'!$C:$C,0))*INDEX('UEC Data'!U:U,MATCH('Intensity Data'!$B116,'UEC Data'!$C:$C,0))</f>
        <v>6.4225531914893622E-2</v>
      </c>
      <c r="U116" s="7">
        <f>INDEX('Saturation Data'!V:V,MATCH('Intensity Data'!$B116,'Saturation Data'!$C:$C,0))*INDEX('UEC Data'!V:V,MATCH('Intensity Data'!$B116,'UEC Data'!$C:$C,0))</f>
        <v>9.8280000000000006E-2</v>
      </c>
      <c r="V116" t="str">
        <f t="shared" si="18"/>
        <v xml:space="preserve">Refrigeration </v>
      </c>
      <c r="AP116" s="5" t="s">
        <v>90</v>
      </c>
      <c r="AQ116" s="5" t="s">
        <v>25</v>
      </c>
      <c r="AR116" s="5" t="s">
        <v>28</v>
      </c>
      <c r="AS116" s="2">
        <f t="shared" si="19"/>
        <v>-0.12217797327598501</v>
      </c>
      <c r="AT116" s="2" t="str">
        <f t="shared" si="20"/>
        <v>NA</v>
      </c>
      <c r="AU116" s="2">
        <f t="shared" si="21"/>
        <v>23.310120717972328</v>
      </c>
      <c r="AV116" s="2">
        <f t="shared" si="22"/>
        <v>156.61277795771542</v>
      </c>
      <c r="AW116" s="2">
        <f t="shared" si="23"/>
        <v>1.2707623051647174</v>
      </c>
      <c r="AX116" s="2">
        <f t="shared" si="24"/>
        <v>2.901306688479262</v>
      </c>
      <c r="AY116" s="2">
        <f t="shared" si="25"/>
        <v>1.4213363680433333</v>
      </c>
      <c r="AZ116" s="2">
        <f t="shared" si="26"/>
        <v>8.0584221796166666</v>
      </c>
      <c r="BA116" s="2">
        <f t="shared" si="27"/>
        <v>3.9806542636471347</v>
      </c>
      <c r="BB116" s="2">
        <f t="shared" si="28"/>
        <v>3.2126484790388501</v>
      </c>
      <c r="BC116" s="2">
        <f t="shared" si="29"/>
        <v>4.6192392044948525</v>
      </c>
      <c r="BD116" s="2">
        <f t="shared" si="30"/>
        <v>-0.59250331760355468</v>
      </c>
      <c r="BE116" s="2">
        <f t="shared" si="31"/>
        <v>51.905218354356535</v>
      </c>
      <c r="BF116" s="2">
        <f t="shared" si="32"/>
        <v>21.47412896224731</v>
      </c>
      <c r="BG116" s="2" t="str">
        <f>IFERROR(#REF!/#REF!-1,"NA")</f>
        <v>NA</v>
      </c>
    </row>
    <row r="117" spans="1:59" x14ac:dyDescent="0.25">
      <c r="A117" t="str">
        <f t="shared" si="33"/>
        <v/>
      </c>
      <c r="B117" t="str">
        <f t="shared" si="17"/>
        <v>UT2021 CPARefrigeration _Open Display Case</v>
      </c>
      <c r="C117" t="s">
        <v>117</v>
      </c>
      <c r="D117" t="s">
        <v>114</v>
      </c>
      <c r="E117" s="3" t="s">
        <v>91</v>
      </c>
      <c r="F117" s="3" t="s">
        <v>25</v>
      </c>
      <c r="G117" s="3" t="s">
        <v>29</v>
      </c>
      <c r="H117" s="7">
        <f>INDEX('Saturation Data'!I:I,MATCH('Intensity Data'!$B117,'Saturation Data'!$C:$C,0))*INDEX('UEC Data'!I:I,MATCH('Intensity Data'!$B117,'UEC Data'!$C:$C,0))</f>
        <v>5.7770114942528742E-3</v>
      </c>
      <c r="I117" s="7">
        <f>INDEX('Saturation Data'!J:J,MATCH('Intensity Data'!$B117,'Saturation Data'!$C:$C,0))*INDEX('UEC Data'!J:J,MATCH('Intensity Data'!$B117,'UEC Data'!$C:$C,0))</f>
        <v>3.1715664439495167E-3</v>
      </c>
      <c r="J117" s="7">
        <f>INDEX('Saturation Data'!K:K,MATCH('Intensity Data'!$B117,'Saturation Data'!$C:$C,0))*INDEX('UEC Data'!K:K,MATCH('Intensity Data'!$B117,'UEC Data'!$C:$C,0))</f>
        <v>0.77769734848484839</v>
      </c>
      <c r="K117" s="7">
        <f>INDEX('Saturation Data'!L:L,MATCH('Intensity Data'!$B117,'Saturation Data'!$C:$C,0))*INDEX('UEC Data'!L:L,MATCH('Intensity Data'!$B117,'UEC Data'!$C:$C,0))</f>
        <v>0.41610963778625948</v>
      </c>
      <c r="L117" s="7">
        <f>INDEX('Saturation Data'!M:M,MATCH('Intensity Data'!$B117,'Saturation Data'!$C:$C,0))*INDEX('UEC Data'!M:M,MATCH('Intensity Data'!$B117,'UEC Data'!$C:$C,0))</f>
        <v>0.19799393939393936</v>
      </c>
      <c r="M117" s="7">
        <f>INDEX('Saturation Data'!N:N,MATCH('Intensity Data'!$B117,'Saturation Data'!$C:$C,0))*INDEX('UEC Data'!N:N,MATCH('Intensity Data'!$B117,'UEC Data'!$C:$C,0))</f>
        <v>5.9952152361111111</v>
      </c>
      <c r="N117" s="7">
        <f>INDEX('Saturation Data'!O:O,MATCH('Intensity Data'!$B117,'Saturation Data'!$C:$C,0))*INDEX('UEC Data'!O:O,MATCH('Intensity Data'!$B117,'UEC Data'!$C:$C,0))</f>
        <v>0.12710993333333331</v>
      </c>
      <c r="O117" s="7">
        <f>INDEX('Saturation Data'!P:P,MATCH('Intensity Data'!$B117,'Saturation Data'!$C:$C,0))*INDEX('UEC Data'!P:P,MATCH('Intensity Data'!$B117,'UEC Data'!$C:$C,0))</f>
        <v>9.5105813008130077E-2</v>
      </c>
      <c r="P117" s="7">
        <f>INDEX('Saturation Data'!Q:Q,MATCH('Intensity Data'!$B117,'Saturation Data'!$C:$C,0))*INDEX('UEC Data'!Q:Q,MATCH('Intensity Data'!$B117,'UEC Data'!$C:$C,0))</f>
        <v>0.13639034347826087</v>
      </c>
      <c r="Q117" s="7">
        <f>INDEX('Saturation Data'!R:R,MATCH('Intensity Data'!$B117,'Saturation Data'!$C:$C,0))*INDEX('UEC Data'!R:R,MATCH('Intensity Data'!$B117,'UEC Data'!$C:$C,0))</f>
        <v>0.23298767592592592</v>
      </c>
      <c r="R117" s="7">
        <f>INDEX('Saturation Data'!S:S,MATCH('Intensity Data'!$B117,'Saturation Data'!$C:$C,0))*INDEX('UEC Data'!S:S,MATCH('Intensity Data'!$B117,'UEC Data'!$C:$C,0))</f>
        <v>6.0431666666666675E-2</v>
      </c>
      <c r="S117" s="7">
        <f>INDEX('Saturation Data'!T:T,MATCH('Intensity Data'!$B117,'Saturation Data'!$C:$C,0))*INDEX('UEC Data'!T:T,MATCH('Intensity Data'!$B117,'UEC Data'!$C:$C,0))</f>
        <v>3.0215833333333338E-2</v>
      </c>
      <c r="T117" s="7">
        <f>INDEX('Saturation Data'!U:U,MATCH('Intensity Data'!$B117,'Saturation Data'!$C:$C,0))*INDEX('UEC Data'!U:U,MATCH('Intensity Data'!$B117,'UEC Data'!$C:$C,0))</f>
        <v>6.8973829787234042E-2</v>
      </c>
      <c r="U117" s="7">
        <f>INDEX('Saturation Data'!V:V,MATCH('Intensity Data'!$B117,'Saturation Data'!$C:$C,0))*INDEX('UEC Data'!V:V,MATCH('Intensity Data'!$B117,'UEC Data'!$C:$C,0))</f>
        <v>0.105546</v>
      </c>
      <c r="V117" t="str">
        <f t="shared" si="18"/>
        <v xml:space="preserve">Refrigeration </v>
      </c>
      <c r="AP117" s="5" t="s">
        <v>91</v>
      </c>
      <c r="AQ117" s="5" t="s">
        <v>25</v>
      </c>
      <c r="AR117" s="5" t="s">
        <v>29</v>
      </c>
      <c r="AS117" s="2">
        <f t="shared" si="19"/>
        <v>-0.96023909617097358</v>
      </c>
      <c r="AT117" s="2" t="str">
        <f t="shared" si="20"/>
        <v>NA</v>
      </c>
      <c r="AU117" s="2">
        <f t="shared" si="21"/>
        <v>1.1381081073114512</v>
      </c>
      <c r="AV117" s="2">
        <f t="shared" si="22"/>
        <v>27.556250883746365</v>
      </c>
      <c r="AW117" s="2">
        <f t="shared" si="23"/>
        <v>-0.58858374984651007</v>
      </c>
      <c r="AX117" s="2">
        <f t="shared" si="24"/>
        <v>-0.68410452194697946</v>
      </c>
      <c r="AY117" s="2">
        <f t="shared" si="25"/>
        <v>-0.56130277192160927</v>
      </c>
      <c r="AZ117" s="2">
        <f t="shared" si="26"/>
        <v>0.64120307835335355</v>
      </c>
      <c r="BA117" s="2">
        <f t="shared" si="27"/>
        <v>-9.7606078892499726E-2</v>
      </c>
      <c r="BB117" s="2">
        <f t="shared" si="28"/>
        <v>-0.23675320991588933</v>
      </c>
      <c r="BC117" s="2">
        <f t="shared" si="29"/>
        <v>1.8092610120658881E-2</v>
      </c>
      <c r="BD117" s="2">
        <f t="shared" si="30"/>
        <v>-0.92616983440308953</v>
      </c>
      <c r="BE117" s="2">
        <f t="shared" si="31"/>
        <v>8.5853566440641078</v>
      </c>
      <c r="BF117" s="2">
        <f t="shared" si="32"/>
        <v>3.0718580901592976</v>
      </c>
      <c r="BG117" s="2" t="str">
        <f>IFERROR(#REF!/#REF!-1,"NA")</f>
        <v>NA</v>
      </c>
    </row>
    <row r="118" spans="1:59" x14ac:dyDescent="0.25">
      <c r="A118" t="str">
        <f t="shared" si="33"/>
        <v/>
      </c>
      <c r="B118" t="str">
        <f t="shared" si="17"/>
        <v>UT2021 CPARefrigeration _Icemaker</v>
      </c>
      <c r="C118" t="s">
        <v>117</v>
      </c>
      <c r="D118" t="s">
        <v>114</v>
      </c>
      <c r="E118" s="3" t="s">
        <v>92</v>
      </c>
      <c r="F118" s="3" t="s">
        <v>25</v>
      </c>
      <c r="G118" s="3" t="s">
        <v>30</v>
      </c>
      <c r="H118" s="7">
        <f>INDEX('Saturation Data'!I:I,MATCH('Intensity Data'!$B118,'Saturation Data'!$C:$C,0))*INDEX('UEC Data'!I:I,MATCH('Intensity Data'!$B118,'UEC Data'!$C:$C,0))</f>
        <v>9.8903862068965523E-2</v>
      </c>
      <c r="I118" s="7">
        <f>INDEX('Saturation Data'!J:J,MATCH('Intensity Data'!$B118,'Saturation Data'!$C:$C,0))*INDEX('UEC Data'!J:J,MATCH('Intensity Data'!$B118,'UEC Data'!$C:$C,0))</f>
        <v>5.4297999999999999E-2</v>
      </c>
      <c r="J118" s="7">
        <f>INDEX('Saturation Data'!K:K,MATCH('Intensity Data'!$B118,'Saturation Data'!$C:$C,0))*INDEX('UEC Data'!K:K,MATCH('Intensity Data'!$B118,'UEC Data'!$C:$C,0))</f>
        <v>0.15215054545454548</v>
      </c>
      <c r="K118" s="7">
        <f>INDEX('Saturation Data'!L:L,MATCH('Intensity Data'!$B118,'Saturation Data'!$C:$C,0))*INDEX('UEC Data'!L:L,MATCH('Intensity Data'!$B118,'UEC Data'!$C:$C,0))</f>
        <v>0.40704336000000002</v>
      </c>
      <c r="L118" s="7">
        <f>INDEX('Saturation Data'!M:M,MATCH('Intensity Data'!$B118,'Saturation Data'!$C:$C,0))*INDEX('UEC Data'!M:M,MATCH('Intensity Data'!$B118,'UEC Data'!$C:$C,0))</f>
        <v>4.2378572727272728</v>
      </c>
      <c r="M118" s="7">
        <f>INDEX('Saturation Data'!N:N,MATCH('Intensity Data'!$B118,'Saturation Data'!$C:$C,0))*INDEX('UEC Data'!N:N,MATCH('Intensity Data'!$B118,'UEC Data'!$C:$C,0))</f>
        <v>2.6850361</v>
      </c>
      <c r="N118" s="7">
        <f>INDEX('Saturation Data'!O:O,MATCH('Intensity Data'!$B118,'Saturation Data'!$C:$C,0))*INDEX('UEC Data'!O:O,MATCH('Intensity Data'!$B118,'UEC Data'!$C:$C,0))</f>
        <v>0.19386667428571427</v>
      </c>
      <c r="O118" s="7">
        <f>INDEX('Saturation Data'!P:P,MATCH('Intensity Data'!$B118,'Saturation Data'!$C:$C,0))*INDEX('UEC Data'!P:P,MATCH('Intensity Data'!$B118,'UEC Data'!$C:$C,0))</f>
        <v>0.14505434146341464</v>
      </c>
      <c r="P118" s="7">
        <f>INDEX('Saturation Data'!Q:Q,MATCH('Intensity Data'!$B118,'Saturation Data'!$C:$C,0))*INDEX('UEC Data'!Q:Q,MATCH('Intensity Data'!$B118,'UEC Data'!$C:$C,0))</f>
        <v>0.20802105391304349</v>
      </c>
      <c r="Q118" s="7">
        <f>INDEX('Saturation Data'!R:R,MATCH('Intensity Data'!$B118,'Saturation Data'!$C:$C,0))*INDEX('UEC Data'!R:R,MATCH('Intensity Data'!$B118,'UEC Data'!$C:$C,0))</f>
        <v>0.35535024444444446</v>
      </c>
      <c r="R118" s="7">
        <f>INDEX('Saturation Data'!S:S,MATCH('Intensity Data'!$B118,'Saturation Data'!$C:$C,0))*INDEX('UEC Data'!S:S,MATCH('Intensity Data'!$B118,'UEC Data'!$C:$C,0))</f>
        <v>6.9127285714285711E-2</v>
      </c>
      <c r="S118" s="7">
        <f>INDEX('Saturation Data'!T:T,MATCH('Intensity Data'!$B118,'Saturation Data'!$C:$C,0))*INDEX('UEC Data'!T:T,MATCH('Intensity Data'!$B118,'UEC Data'!$C:$C,0))</f>
        <v>0.41841400000000001</v>
      </c>
      <c r="T118" s="7">
        <f>INDEX('Saturation Data'!U:U,MATCH('Intensity Data'!$B118,'Saturation Data'!$C:$C,0))*INDEX('UEC Data'!U:U,MATCH('Intensity Data'!$B118,'UEC Data'!$C:$C,0))</f>
        <v>6.9316595744680848E-3</v>
      </c>
      <c r="U118" s="7">
        <f>INDEX('Saturation Data'!V:V,MATCH('Intensity Data'!$B118,'Saturation Data'!$C:$C,0))*INDEX('UEC Data'!V:V,MATCH('Intensity Data'!$B118,'UEC Data'!$C:$C,0))</f>
        <v>0.16097759999999997</v>
      </c>
      <c r="V118" t="str">
        <f t="shared" si="18"/>
        <v xml:space="preserve">Refrigeration </v>
      </c>
      <c r="AP118" s="5" t="s">
        <v>92</v>
      </c>
      <c r="AQ118" s="5" t="s">
        <v>25</v>
      </c>
      <c r="AR118" s="5" t="s">
        <v>30</v>
      </c>
      <c r="AS118" s="2">
        <f t="shared" si="19"/>
        <v>3.2464640542774221</v>
      </c>
      <c r="AT118" s="2">
        <f t="shared" si="20"/>
        <v>3.4100057342046952</v>
      </c>
      <c r="AU118" s="2">
        <f t="shared" si="21"/>
        <v>0.18010294747438493</v>
      </c>
      <c r="AV118" s="2">
        <f t="shared" si="22"/>
        <v>52.092565320090721</v>
      </c>
      <c r="AW118" s="2">
        <f t="shared" si="23"/>
        <v>0.70307172887353842</v>
      </c>
      <c r="AX118" s="2">
        <f t="shared" si="24"/>
        <v>8.8255131413551773</v>
      </c>
      <c r="AY118" s="2">
        <f t="shared" si="25"/>
        <v>0.21066818402166643</v>
      </c>
      <c r="AZ118" s="2">
        <f t="shared" si="26"/>
        <v>3.5292110898083333</v>
      </c>
      <c r="BA118" s="2">
        <f t="shared" si="27"/>
        <v>1.4903271318235669</v>
      </c>
      <c r="BB118" s="2">
        <f t="shared" si="28"/>
        <v>3.212648479038851</v>
      </c>
      <c r="BC118" s="2">
        <f t="shared" si="29"/>
        <v>3.2144294033711374</v>
      </c>
      <c r="BD118" s="2">
        <f t="shared" si="30"/>
        <v>-0.59250331760355479</v>
      </c>
      <c r="BE118" s="2">
        <f t="shared" si="31"/>
        <v>2.4860027597831817</v>
      </c>
      <c r="BF118" s="2">
        <f t="shared" si="32"/>
        <v>2.5878239084047419</v>
      </c>
      <c r="BG118" s="2" t="str">
        <f>IFERROR(#REF!/#REF!-1,"NA")</f>
        <v>NA</v>
      </c>
    </row>
    <row r="119" spans="1:59" x14ac:dyDescent="0.25">
      <c r="A119" t="str">
        <f t="shared" si="33"/>
        <v/>
      </c>
      <c r="B119" t="str">
        <f t="shared" si="17"/>
        <v>UT2021 CPARefrigeration _Vending Machine</v>
      </c>
      <c r="C119" t="s">
        <v>117</v>
      </c>
      <c r="D119" t="s">
        <v>114</v>
      </c>
      <c r="E119" s="3" t="s">
        <v>93</v>
      </c>
      <c r="F119" s="3" t="s">
        <v>25</v>
      </c>
      <c r="G119" s="3" t="s">
        <v>31</v>
      </c>
      <c r="H119" s="7">
        <f>INDEX('Saturation Data'!I:I,MATCH('Intensity Data'!$B119,'Saturation Data'!$C:$C,0))*INDEX('UEC Data'!I:I,MATCH('Intensity Data'!$B119,'UEC Data'!$C:$C,0))</f>
        <v>2.5131613793103448E-2</v>
      </c>
      <c r="I119" s="7">
        <f>INDEX('Saturation Data'!J:J,MATCH('Intensity Data'!$B119,'Saturation Data'!$C:$C,0))*INDEX('UEC Data'!J:J,MATCH('Intensity Data'!$B119,'UEC Data'!$C:$C,0))</f>
        <v>6.8985999999999992E-2</v>
      </c>
      <c r="J119" s="7">
        <f>INDEX('Saturation Data'!K:K,MATCH('Intensity Data'!$B119,'Saturation Data'!$C:$C,0))*INDEX('UEC Data'!K:K,MATCH('Intensity Data'!$B119,'UEC Data'!$C:$C,0))</f>
        <v>9.665418181818182E-2</v>
      </c>
      <c r="K119" s="7">
        <f>INDEX('Saturation Data'!L:L,MATCH('Intensity Data'!$B119,'Saturation Data'!$C:$C,0))*INDEX('UEC Data'!L:L,MATCH('Intensity Data'!$B119,'UEC Data'!$C:$C,0))</f>
        <v>0.12928787999999999</v>
      </c>
      <c r="L119" s="7">
        <f>INDEX('Saturation Data'!M:M,MATCH('Intensity Data'!$B119,'Saturation Data'!$C:$C,0))*INDEX('UEC Data'!M:M,MATCH('Intensity Data'!$B119,'UEC Data'!$C:$C,0))</f>
        <v>0.4486856818181818</v>
      </c>
      <c r="M119" s="7">
        <f>INDEX('Saturation Data'!N:N,MATCH('Intensity Data'!$B119,'Saturation Data'!$C:$C,0))*INDEX('UEC Data'!N:N,MATCH('Intensity Data'!$B119,'UEC Data'!$C:$C,0))</f>
        <v>1.6722341666666667</v>
      </c>
      <c r="N119" s="7">
        <f>INDEX('Saturation Data'!O:O,MATCH('Intensity Data'!$B119,'Saturation Data'!$C:$C,0))*INDEX('UEC Data'!O:O,MATCH('Intensity Data'!$B119,'UEC Data'!$C:$C,0))</f>
        <v>6.1577251428571435E-2</v>
      </c>
      <c r="O119" s="7">
        <f>INDEX('Saturation Data'!P:P,MATCH('Intensity Data'!$B119,'Saturation Data'!$C:$C,0))*INDEX('UEC Data'!P:P,MATCH('Intensity Data'!$B119,'UEC Data'!$C:$C,0))</f>
        <v>4.6073146341463415E-2</v>
      </c>
      <c r="P119" s="7">
        <f>INDEX('Saturation Data'!Q:Q,MATCH('Intensity Data'!$B119,'Saturation Data'!$C:$C,0))*INDEX('UEC Data'!Q:Q,MATCH('Intensity Data'!$B119,'UEC Data'!$C:$C,0))</f>
        <v>6.607306173913044E-2</v>
      </c>
      <c r="Q119" s="7">
        <f>INDEX('Saturation Data'!R:R,MATCH('Intensity Data'!$B119,'Saturation Data'!$C:$C,0))*INDEX('UEC Data'!R:R,MATCH('Intensity Data'!$B119,'UEC Data'!$C:$C,0))</f>
        <v>0.11286876111111109</v>
      </c>
      <c r="R119" s="7">
        <f>INDEX('Saturation Data'!S:S,MATCH('Intensity Data'!$B119,'Saturation Data'!$C:$C,0))*INDEX('UEC Data'!S:S,MATCH('Intensity Data'!$B119,'UEC Data'!$C:$C,0))</f>
        <v>2.9275571428571432E-2</v>
      </c>
      <c r="S119" s="7">
        <f>INDEX('Saturation Data'!T:T,MATCH('Intensity Data'!$B119,'Saturation Data'!$C:$C,0))*INDEX('UEC Data'!T:T,MATCH('Intensity Data'!$B119,'UEC Data'!$C:$C,0))</f>
        <v>0.26579900000000001</v>
      </c>
      <c r="T119" s="7">
        <f>INDEX('Saturation Data'!U:U,MATCH('Intensity Data'!$B119,'Saturation Data'!$C:$C,0))*INDEX('UEC Data'!U:U,MATCH('Intensity Data'!$B119,'UEC Data'!$C:$C,0))</f>
        <v>2.2016808510638298E-3</v>
      </c>
      <c r="U119" s="7">
        <f>INDEX('Saturation Data'!V:V,MATCH('Intensity Data'!$B119,'Saturation Data'!$C:$C,0))*INDEX('UEC Data'!V:V,MATCH('Intensity Data'!$B119,'UEC Data'!$C:$C,0))</f>
        <v>5.1130799999999997E-2</v>
      </c>
      <c r="V119" t="str">
        <f t="shared" si="18"/>
        <v xml:space="preserve">Refrigeration </v>
      </c>
      <c r="AP119" s="5" t="s">
        <v>93</v>
      </c>
      <c r="AQ119" s="5" t="s">
        <v>25</v>
      </c>
      <c r="AR119" s="5" t="s">
        <v>31</v>
      </c>
      <c r="AS119" s="2">
        <f t="shared" si="19"/>
        <v>0.14881007548385194</v>
      </c>
      <c r="AT119" s="2">
        <f t="shared" si="20"/>
        <v>10.930535512935101</v>
      </c>
      <c r="AU119" s="2">
        <f t="shared" si="21"/>
        <v>0.59628592028368477</v>
      </c>
      <c r="AV119" s="2">
        <f t="shared" si="22"/>
        <v>34.908271678154691</v>
      </c>
      <c r="AW119" s="2">
        <f t="shared" si="23"/>
        <v>-0.6160519402350656</v>
      </c>
      <c r="AX119" s="2">
        <f t="shared" si="24"/>
        <v>5.5150216221600177</v>
      </c>
      <c r="AY119" s="2">
        <f t="shared" si="25"/>
        <v>-0.18118475154001279</v>
      </c>
      <c r="AZ119" s="2">
        <f t="shared" si="26"/>
        <v>2.0632564337403694</v>
      </c>
      <c r="BA119" s="2">
        <f t="shared" si="27"/>
        <v>0.68429125015667247</v>
      </c>
      <c r="BB119" s="2">
        <f t="shared" si="28"/>
        <v>0.42457729399497124</v>
      </c>
      <c r="BC119" s="2">
        <f t="shared" si="29"/>
        <v>2.8004787819733519</v>
      </c>
      <c r="BD119" s="2">
        <f t="shared" si="30"/>
        <v>-0.448792820945075</v>
      </c>
      <c r="BE119" s="2">
        <f t="shared" si="31"/>
        <v>1.3576998665333591</v>
      </c>
      <c r="BF119" s="2">
        <f t="shared" si="32"/>
        <v>0.21328245169220383</v>
      </c>
      <c r="BG119" s="2" t="str">
        <f>IFERROR(#REF!/#REF!-1,"NA")</f>
        <v>NA</v>
      </c>
    </row>
    <row r="120" spans="1:59" x14ac:dyDescent="0.25">
      <c r="A120" t="str">
        <f t="shared" si="33"/>
        <v/>
      </c>
      <c r="B120" t="str">
        <f t="shared" si="17"/>
        <v>UT2021 CPAFood Preparation_Oven</v>
      </c>
      <c r="C120" t="s">
        <v>117</v>
      </c>
      <c r="D120" t="s">
        <v>114</v>
      </c>
      <c r="E120" s="3" t="s">
        <v>94</v>
      </c>
      <c r="F120" s="3" t="s">
        <v>32</v>
      </c>
      <c r="G120" s="3" t="s">
        <v>33</v>
      </c>
      <c r="H120" s="7">
        <f>INDEX('Saturation Data'!I:I,MATCH('Intensity Data'!$B120,'Saturation Data'!$C:$C,0))*INDEX('UEC Data'!I:I,MATCH('Intensity Data'!$B120,'UEC Data'!$C:$C,0))</f>
        <v>2.7444620689655176E-2</v>
      </c>
      <c r="I120" s="7">
        <f>INDEX('Saturation Data'!J:J,MATCH('Intensity Data'!$B120,'Saturation Data'!$C:$C,0))*INDEX('UEC Data'!J:J,MATCH('Intensity Data'!$B120,'UEC Data'!$C:$C,0))</f>
        <v>1.20662354E-2</v>
      </c>
      <c r="J120" s="7">
        <f>INDEX('Saturation Data'!K:K,MATCH('Intensity Data'!$B120,'Saturation Data'!$C:$C,0))*INDEX('UEC Data'!K:K,MATCH('Intensity Data'!$B120,'UEC Data'!$C:$C,0))</f>
        <v>7.5050830909090899E-2</v>
      </c>
      <c r="K120" s="7">
        <f>INDEX('Saturation Data'!L:L,MATCH('Intensity Data'!$B120,'Saturation Data'!$C:$C,0))*INDEX('UEC Data'!L:L,MATCH('Intensity Data'!$B120,'UEC Data'!$C:$C,0))</f>
        <v>1.6162175241666667E-2</v>
      </c>
      <c r="L120" s="7">
        <f>INDEX('Saturation Data'!M:M,MATCH('Intensity Data'!$B120,'Saturation Data'!$C:$C,0))*INDEX('UEC Data'!M:M,MATCH('Intensity Data'!$B120,'UEC Data'!$C:$C,0))</f>
        <v>1.1510863636363635</v>
      </c>
      <c r="M120" s="7">
        <f>INDEX('Saturation Data'!N:N,MATCH('Intensity Data'!$B120,'Saturation Data'!$C:$C,0))*INDEX('UEC Data'!N:N,MATCH('Intensity Data'!$B120,'UEC Data'!$C:$C,0))</f>
        <v>9.5065116666666657E-2</v>
      </c>
      <c r="N120" s="7">
        <f>INDEX('Saturation Data'!O:O,MATCH('Intensity Data'!$B120,'Saturation Data'!$C:$C,0))*INDEX('UEC Data'!O:O,MATCH('Intensity Data'!$B120,'UEC Data'!$C:$C,0))</f>
        <v>0.10206220785714286</v>
      </c>
      <c r="O120" s="7">
        <f>INDEX('Saturation Data'!P:P,MATCH('Intensity Data'!$B120,'Saturation Data'!$C:$C,0))*INDEX('UEC Data'!P:P,MATCH('Intensity Data'!$B120,'UEC Data'!$C:$C,0))</f>
        <v>5.2720742099999988E-2</v>
      </c>
      <c r="P120" s="7">
        <f>INDEX('Saturation Data'!Q:Q,MATCH('Intensity Data'!$B120,'Saturation Data'!$C:$C,0))*INDEX('UEC Data'!Q:Q,MATCH('Intensity Data'!$B120,'UEC Data'!$C:$C,0))</f>
        <v>3.8921261386956521E-2</v>
      </c>
      <c r="Q120" s="7">
        <f>INDEX('Saturation Data'!R:R,MATCH('Intensity Data'!$B120,'Saturation Data'!$C:$C,0))*INDEX('UEC Data'!R:R,MATCH('Intensity Data'!$B120,'UEC Data'!$C:$C,0))</f>
        <v>7.0263773333333349E-2</v>
      </c>
      <c r="R120" s="7">
        <f>INDEX('Saturation Data'!S:S,MATCH('Intensity Data'!$B120,'Saturation Data'!$C:$C,0))*INDEX('UEC Data'!S:S,MATCH('Intensity Data'!$B120,'UEC Data'!$C:$C,0))</f>
        <v>2.2173916928571427E-3</v>
      </c>
      <c r="S120" s="7">
        <f>INDEX('Saturation Data'!T:T,MATCH('Intensity Data'!$B120,'Saturation Data'!$C:$C,0))*INDEX('UEC Data'!T:T,MATCH('Intensity Data'!$B120,'UEC Data'!$C:$C,0))</f>
        <v>3.4065469100000001E-3</v>
      </c>
      <c r="T120" s="7">
        <f>INDEX('Saturation Data'!U:U,MATCH('Intensity Data'!$B120,'Saturation Data'!$C:$C,0))*INDEX('UEC Data'!U:U,MATCH('Intensity Data'!$B120,'UEC Data'!$C:$C,0))</f>
        <v>1.1552778574468086E-2</v>
      </c>
      <c r="U120" s="7">
        <f>INDEX('Saturation Data'!V:V,MATCH('Intensity Data'!$B120,'Saturation Data'!$C:$C,0))*INDEX('UEC Data'!V:V,MATCH('Intensity Data'!$B120,'UEC Data'!$C:$C,0))</f>
        <v>2.7916484508333336E-2</v>
      </c>
      <c r="V120" t="str">
        <f t="shared" si="18"/>
        <v>Food Preparation</v>
      </c>
      <c r="AP120" s="5" t="s">
        <v>94</v>
      </c>
      <c r="AQ120" s="5" t="s">
        <v>32</v>
      </c>
      <c r="AR120" s="5" t="s">
        <v>33</v>
      </c>
      <c r="AS120" s="2">
        <f t="shared" si="19"/>
        <v>-0.50488429056487105</v>
      </c>
      <c r="AT120" s="2">
        <f t="shared" si="20"/>
        <v>0.89173701226843272</v>
      </c>
      <c r="AU120" s="2">
        <f t="shared" si="21"/>
        <v>3.397409009003538E-2</v>
      </c>
      <c r="AV120" s="2">
        <f t="shared" si="22"/>
        <v>1.5338959575933129</v>
      </c>
      <c r="AW120" s="2" t="str">
        <f t="shared" si="23"/>
        <v>NA</v>
      </c>
      <c r="AX120" s="2">
        <f t="shared" si="24"/>
        <v>0.43951958643488664</v>
      </c>
      <c r="AY120" s="2">
        <f t="shared" si="25"/>
        <v>-0.70171086427672691</v>
      </c>
      <c r="AZ120" s="2">
        <f t="shared" si="26"/>
        <v>9.4168367121236551E-2</v>
      </c>
      <c r="BA120" s="2">
        <f t="shared" si="27"/>
        <v>-0.4655788253569747</v>
      </c>
      <c r="BB120" s="2">
        <f t="shared" si="28"/>
        <v>1.0785186938778795</v>
      </c>
      <c r="BC120" s="2">
        <f t="shared" si="29"/>
        <v>2.2529636563025011</v>
      </c>
      <c r="BD120" s="2">
        <f t="shared" si="30"/>
        <v>-0.84247321907295414</v>
      </c>
      <c r="BE120" s="2">
        <f t="shared" si="31"/>
        <v>3.5081280741499663</v>
      </c>
      <c r="BF120" s="2">
        <f t="shared" si="32"/>
        <v>-0.38671188026731662</v>
      </c>
      <c r="BG120" s="2" t="str">
        <f>IFERROR(#REF!/#REF!-1,"NA")</f>
        <v>NA</v>
      </c>
    </row>
    <row r="121" spans="1:59" x14ac:dyDescent="0.25">
      <c r="A121" t="str">
        <f t="shared" si="33"/>
        <v/>
      </c>
      <c r="B121" t="str">
        <f t="shared" si="17"/>
        <v>UT2021 CPAFood Preparation_Fryer</v>
      </c>
      <c r="C121" t="s">
        <v>117</v>
      </c>
      <c r="D121" t="s">
        <v>114</v>
      </c>
      <c r="E121" s="3" t="s">
        <v>95</v>
      </c>
      <c r="F121" s="3" t="s">
        <v>32</v>
      </c>
      <c r="G121" s="3" t="s">
        <v>34</v>
      </c>
      <c r="H121" s="7">
        <f>INDEX('Saturation Data'!I:I,MATCH('Intensity Data'!$B121,'Saturation Data'!$C:$C,0))*INDEX('UEC Data'!I:I,MATCH('Intensity Data'!$B121,'UEC Data'!$C:$C,0))</f>
        <v>4.5942744827586209E-2</v>
      </c>
      <c r="I121" s="7">
        <f>INDEX('Saturation Data'!J:J,MATCH('Intensity Data'!$B121,'Saturation Data'!$C:$C,0))*INDEX('UEC Data'!J:J,MATCH('Intensity Data'!$B121,'UEC Data'!$C:$C,0))</f>
        <v>1.74494634E-2</v>
      </c>
      <c r="J121" s="7">
        <f>INDEX('Saturation Data'!K:K,MATCH('Intensity Data'!$B121,'Saturation Data'!$C:$C,0))*INDEX('UEC Data'!K:K,MATCH('Intensity Data'!$B121,'UEC Data'!$C:$C,0))</f>
        <v>0.10032181090909091</v>
      </c>
      <c r="K121" s="7">
        <f>INDEX('Saturation Data'!L:L,MATCH('Intensity Data'!$B121,'Saturation Data'!$C:$C,0))*INDEX('UEC Data'!L:L,MATCH('Intensity Data'!$B121,'UEC Data'!$C:$C,0))</f>
        <v>2.3372765074999999E-2</v>
      </c>
      <c r="L121" s="7">
        <f>INDEX('Saturation Data'!M:M,MATCH('Intensity Data'!$B121,'Saturation Data'!$C:$C,0))*INDEX('UEC Data'!M:M,MATCH('Intensity Data'!$B121,'UEC Data'!$C:$C,0))</f>
        <v>3.2499954545454544</v>
      </c>
      <c r="M121" s="7">
        <f>INDEX('Saturation Data'!N:N,MATCH('Intensity Data'!$B121,'Saturation Data'!$C:$C,0))*INDEX('UEC Data'!N:N,MATCH('Intensity Data'!$B121,'UEC Data'!$C:$C,0))</f>
        <v>1.08732165</v>
      </c>
      <c r="N121" s="7">
        <f>INDEX('Saturation Data'!O:O,MATCH('Intensity Data'!$B121,'Saturation Data'!$C:$C,0))*INDEX('UEC Data'!O:O,MATCH('Intensity Data'!$B121,'UEC Data'!$C:$C,0))</f>
        <v>0.17088974357142861</v>
      </c>
      <c r="O121" s="7">
        <f>INDEX('Saturation Data'!P:P,MATCH('Intensity Data'!$B121,'Saturation Data'!$C:$C,0))*INDEX('UEC Data'!P:P,MATCH('Intensity Data'!$B121,'UEC Data'!$C:$C,0))</f>
        <v>7.6241564099999992E-2</v>
      </c>
      <c r="P121" s="7">
        <f>INDEX('Saturation Data'!Q:Q,MATCH('Intensity Data'!$B121,'Saturation Data'!$C:$C,0))*INDEX('UEC Data'!Q:Q,MATCH('Intensity Data'!$B121,'UEC Data'!$C:$C,0))</f>
        <v>1.7194879273913045E-2</v>
      </c>
      <c r="Q121" s="7">
        <f>INDEX('Saturation Data'!R:R,MATCH('Intensity Data'!$B121,'Saturation Data'!$C:$C,0))*INDEX('UEC Data'!R:R,MATCH('Intensity Data'!$B121,'UEC Data'!$C:$C,0))</f>
        <v>0.15462579999999998</v>
      </c>
      <c r="R121" s="7">
        <f>INDEX('Saturation Data'!S:S,MATCH('Intensity Data'!$B121,'Saturation Data'!$C:$C,0))*INDEX('UEC Data'!S:S,MATCH('Intensity Data'!$B121,'UEC Data'!$C:$C,0))</f>
        <v>3.206658407142857E-3</v>
      </c>
      <c r="S121" s="7">
        <f>INDEX('Saturation Data'!T:T,MATCH('Intensity Data'!$B121,'Saturation Data'!$C:$C,0))*INDEX('UEC Data'!T:T,MATCH('Intensity Data'!$B121,'UEC Data'!$C:$C,0))</f>
        <v>4.926343110000001E-3</v>
      </c>
      <c r="T121" s="7">
        <f>INDEX('Saturation Data'!U:U,MATCH('Intensity Data'!$B121,'Saturation Data'!$C:$C,0))*INDEX('UEC Data'!U:U,MATCH('Intensity Data'!$B121,'UEC Data'!$C:$C,0))</f>
        <v>1.670693304255319E-2</v>
      </c>
      <c r="U121" s="7">
        <f>INDEX('Saturation Data'!V:V,MATCH('Intensity Data'!$B121,'Saturation Data'!$C:$C,0))*INDEX('UEC Data'!V:V,MATCH('Intensity Data'!$B121,'UEC Data'!$C:$C,0))</f>
        <v>4.0371139674999994E-2</v>
      </c>
      <c r="V121" t="str">
        <f t="shared" si="18"/>
        <v>Food Preparation</v>
      </c>
      <c r="AP121" s="5" t="s">
        <v>95</v>
      </c>
      <c r="AQ121" s="5" t="s">
        <v>32</v>
      </c>
      <c r="AR121" s="5" t="s">
        <v>34</v>
      </c>
      <c r="AS121" s="2">
        <f t="shared" si="19"/>
        <v>-0.50488429056487094</v>
      </c>
      <c r="AT121" s="2">
        <f t="shared" si="20"/>
        <v>0.89173701226843272</v>
      </c>
      <c r="AU121" s="2">
        <f t="shared" si="21"/>
        <v>3.3974090090035602E-2</v>
      </c>
      <c r="AV121" s="2">
        <f t="shared" si="22"/>
        <v>1.5338959575933129</v>
      </c>
      <c r="AW121" s="2" t="str">
        <f t="shared" si="23"/>
        <v>NA</v>
      </c>
      <c r="AX121" s="2">
        <f t="shared" si="24"/>
        <v>0.43951958643488664</v>
      </c>
      <c r="AY121" s="2">
        <f t="shared" si="25"/>
        <v>-0.7017108642767268</v>
      </c>
      <c r="AZ121" s="2">
        <f t="shared" si="26"/>
        <v>9.4168367121236551E-2</v>
      </c>
      <c r="BA121" s="2">
        <f t="shared" si="27"/>
        <v>-0.8194643438093403</v>
      </c>
      <c r="BB121" s="2">
        <f t="shared" si="28"/>
        <v>1.078518693877879</v>
      </c>
      <c r="BC121" s="2">
        <f t="shared" si="29"/>
        <v>2.2529636563025006</v>
      </c>
      <c r="BD121" s="2">
        <f t="shared" si="30"/>
        <v>-0.84247321907295403</v>
      </c>
      <c r="BE121" s="2">
        <f t="shared" si="31"/>
        <v>3.5081280741499672</v>
      </c>
      <c r="BF121" s="2">
        <f t="shared" si="32"/>
        <v>0.2081160619483291</v>
      </c>
      <c r="BG121" s="2" t="str">
        <f>IFERROR(#REF!/#REF!-1,"NA")</f>
        <v>NA</v>
      </c>
    </row>
    <row r="122" spans="1:59" x14ac:dyDescent="0.25">
      <c r="A122" t="str">
        <f t="shared" si="33"/>
        <v/>
      </c>
      <c r="B122" t="str">
        <f t="shared" si="17"/>
        <v>UT2021 CPAFood Preparation_Dishwasher</v>
      </c>
      <c r="C122" t="s">
        <v>117</v>
      </c>
      <c r="D122" t="s">
        <v>114</v>
      </c>
      <c r="E122" s="3" t="s">
        <v>96</v>
      </c>
      <c r="F122" s="3" t="s">
        <v>32</v>
      </c>
      <c r="G122" s="3" t="s">
        <v>35</v>
      </c>
      <c r="H122" s="7">
        <f>INDEX('Saturation Data'!I:I,MATCH('Intensity Data'!$B122,'Saturation Data'!$C:$C,0))*INDEX('UEC Data'!I:I,MATCH('Intensity Data'!$B122,'UEC Data'!$C:$C,0))</f>
        <v>7.5743573275862067E-3</v>
      </c>
      <c r="I122" s="7">
        <f>INDEX('Saturation Data'!J:J,MATCH('Intensity Data'!$B122,'Saturation Data'!$C:$C,0))*INDEX('UEC Data'!J:J,MATCH('Intensity Data'!$B122,'UEC Data'!$C:$C,0))</f>
        <v>1.0971579E-2</v>
      </c>
      <c r="J122" s="7">
        <f>INDEX('Saturation Data'!K:K,MATCH('Intensity Data'!$B122,'Saturation Data'!$C:$C,0))*INDEX('UEC Data'!K:K,MATCH('Intensity Data'!$B122,'UEC Data'!$C:$C,0))</f>
        <v>2.5807542981818178E-2</v>
      </c>
      <c r="K122" s="7">
        <f>INDEX('Saturation Data'!L:L,MATCH('Intensity Data'!$B122,'Saturation Data'!$C:$C,0))*INDEX('UEC Data'!L:L,MATCH('Intensity Data'!$B122,'UEC Data'!$C:$C,0))</f>
        <v>1.4695932625000001E-2</v>
      </c>
      <c r="L122" s="7">
        <f>INDEX('Saturation Data'!M:M,MATCH('Intensity Data'!$B122,'Saturation Data'!$C:$C,0))*INDEX('UEC Data'!M:M,MATCH('Intensity Data'!$B122,'UEC Data'!$C:$C,0))</f>
        <v>2.597072259807176</v>
      </c>
      <c r="M122" s="7">
        <f>INDEX('Saturation Data'!N:N,MATCH('Intensity Data'!$B122,'Saturation Data'!$C:$C,0))*INDEX('UEC Data'!N:N,MATCH('Intensity Data'!$B122,'UEC Data'!$C:$C,0))</f>
        <v>0.22431425006666664</v>
      </c>
      <c r="N122" s="7">
        <f>INDEX('Saturation Data'!O:O,MATCH('Intensity Data'!$B122,'Saturation Data'!$C:$C,0))*INDEX('UEC Data'!O:O,MATCH('Intensity Data'!$B122,'UEC Data'!$C:$C,0))</f>
        <v>4.111575028928572E-2</v>
      </c>
      <c r="O122" s="7">
        <f>INDEX('Saturation Data'!P:P,MATCH('Intensity Data'!$B122,'Saturation Data'!$C:$C,0))*INDEX('UEC Data'!P:P,MATCH('Intensity Data'!$B122,'UEC Data'!$C:$C,0))</f>
        <v>5.4014824499999996E-2</v>
      </c>
      <c r="P122" s="7">
        <f>INDEX('Saturation Data'!Q:Q,MATCH('Intensity Data'!$B122,'Saturation Data'!$C:$C,0))*INDEX('UEC Data'!Q:Q,MATCH('Intensity Data'!$B122,'UEC Data'!$C:$C,0))</f>
        <v>5.3861351304347833E-2</v>
      </c>
      <c r="Q122" s="7">
        <f>INDEX('Saturation Data'!R:R,MATCH('Intensity Data'!$B122,'Saturation Data'!$C:$C,0))*INDEX('UEC Data'!R:R,MATCH('Intensity Data'!$B122,'UEC Data'!$C:$C,0))</f>
        <v>7.066538013333333E-2</v>
      </c>
      <c r="R122" s="7">
        <f>INDEX('Saturation Data'!S:S,MATCH('Intensity Data'!$B122,'Saturation Data'!$C:$C,0))*INDEX('UEC Data'!S:S,MATCH('Intensity Data'!$B122,'UEC Data'!$C:$C,0))</f>
        <v>2.0162285357142855E-3</v>
      </c>
      <c r="S122" s="7">
        <f>INDEX('Saturation Data'!T:T,MATCH('Intensity Data'!$B122,'Saturation Data'!$C:$C,0))*INDEX('UEC Data'!T:T,MATCH('Intensity Data'!$B122,'UEC Data'!$C:$C,0))</f>
        <v>3.0975028499999999E-3</v>
      </c>
      <c r="T122" s="7">
        <f>INDEX('Saturation Data'!U:U,MATCH('Intensity Data'!$B122,'Saturation Data'!$C:$C,0))*INDEX('UEC Data'!U:U,MATCH('Intensity Data'!$B122,'UEC Data'!$C:$C,0))</f>
        <v>1.050470329787234E-2</v>
      </c>
      <c r="U122" s="7">
        <f>INDEX('Saturation Data'!V:V,MATCH('Intensity Data'!$B122,'Saturation Data'!$C:$C,0))*INDEX('UEC Data'!V:V,MATCH('Intensity Data'!$B122,'UEC Data'!$C:$C,0))</f>
        <v>2.5383883625000003E-2</v>
      </c>
      <c r="V122" t="str">
        <f t="shared" si="18"/>
        <v>Food Preparation</v>
      </c>
      <c r="AP122" s="5" t="s">
        <v>96</v>
      </c>
      <c r="AQ122" s="5" t="s">
        <v>32</v>
      </c>
      <c r="AR122" s="5" t="s">
        <v>35</v>
      </c>
      <c r="AS122" s="2">
        <f t="shared" si="19"/>
        <v>-0.89477315326098006</v>
      </c>
      <c r="AT122" s="2">
        <f t="shared" si="20"/>
        <v>-0.1357615082764797</v>
      </c>
      <c r="AU122" s="2">
        <f t="shared" si="21"/>
        <v>-0.77924064181541131</v>
      </c>
      <c r="AV122" s="2">
        <f t="shared" si="22"/>
        <v>0.15760827555454626</v>
      </c>
      <c r="AW122" s="2">
        <f t="shared" si="23"/>
        <v>-0.70663922822954428</v>
      </c>
      <c r="AX122" s="2">
        <f t="shared" si="24"/>
        <v>-0.65786245697103074</v>
      </c>
      <c r="AY122" s="2">
        <f t="shared" si="25"/>
        <v>-0.92129646734432946</v>
      </c>
      <c r="AZ122" s="2">
        <f t="shared" si="26"/>
        <v>-0.43676308268980091</v>
      </c>
      <c r="BA122" s="2">
        <f t="shared" si="27"/>
        <v>-0.53981650526191283</v>
      </c>
      <c r="BB122" s="2">
        <f t="shared" si="28"/>
        <v>-0.51727394625554668</v>
      </c>
      <c r="BC122" s="2">
        <f t="shared" si="29"/>
        <v>0.48611375985246075</v>
      </c>
      <c r="BD122" s="2">
        <f t="shared" si="30"/>
        <v>-0.92803402023032711</v>
      </c>
      <c r="BE122" s="2">
        <f t="shared" si="31"/>
        <v>1.0595345875418012</v>
      </c>
      <c r="BF122" s="2">
        <f t="shared" si="32"/>
        <v>7.0937543208146492E-2</v>
      </c>
      <c r="BG122" s="2" t="str">
        <f>IFERROR(#REF!/#REF!-1,"NA")</f>
        <v>NA</v>
      </c>
    </row>
    <row r="123" spans="1:59" x14ac:dyDescent="0.25">
      <c r="A123" t="str">
        <f t="shared" si="33"/>
        <v/>
      </c>
      <c r="B123" t="str">
        <f t="shared" si="17"/>
        <v>UT2021 CPAFood Preparation_Hot Food Container</v>
      </c>
      <c r="C123" t="s">
        <v>117</v>
      </c>
      <c r="D123" t="s">
        <v>114</v>
      </c>
      <c r="E123" s="3" t="s">
        <v>97</v>
      </c>
      <c r="F123" s="3" t="s">
        <v>32</v>
      </c>
      <c r="G123" s="3" t="s">
        <v>36</v>
      </c>
      <c r="H123" s="7">
        <f>INDEX('Saturation Data'!I:I,MATCH('Intensity Data'!$B123,'Saturation Data'!$C:$C,0))*INDEX('UEC Data'!I:I,MATCH('Intensity Data'!$B123,'UEC Data'!$C:$C,0))</f>
        <v>2.2691987068965518E-3</v>
      </c>
      <c r="I123" s="7">
        <f>INDEX('Saturation Data'!J:J,MATCH('Intensity Data'!$B123,'Saturation Data'!$C:$C,0))*INDEX('UEC Data'!J:J,MATCH('Intensity Data'!$B123,'UEC Data'!$C:$C,0))</f>
        <v>3.2869710000000001E-3</v>
      </c>
      <c r="J123" s="7">
        <f>INDEX('Saturation Data'!K:K,MATCH('Intensity Data'!$B123,'Saturation Data'!$C:$C,0))*INDEX('UEC Data'!K:K,MATCH('Intensity Data'!$B123,'UEC Data'!$C:$C,0))</f>
        <v>7.731671563636364E-3</v>
      </c>
      <c r="K123" s="7">
        <f>INDEX('Saturation Data'!L:L,MATCH('Intensity Data'!$B123,'Saturation Data'!$C:$C,0))*INDEX('UEC Data'!L:L,MATCH('Intensity Data'!$B123,'UEC Data'!$C:$C,0))</f>
        <v>4.4027486250000003E-3</v>
      </c>
      <c r="L123" s="7">
        <f>INDEX('Saturation Data'!M:M,MATCH('Intensity Data'!$B123,'Saturation Data'!$C:$C,0))*INDEX('UEC Data'!M:M,MATCH('Intensity Data'!$B123,'UEC Data'!$C:$C,0))</f>
        <v>1.2542727272727272</v>
      </c>
      <c r="M123" s="7">
        <f>INDEX('Saturation Data'!N:N,MATCH('Intensity Data'!$B123,'Saturation Data'!$C:$C,0))*INDEX('UEC Data'!N:N,MATCH('Intensity Data'!$B123,'UEC Data'!$C:$C,0))</f>
        <v>0.17186024999999999</v>
      </c>
      <c r="N123" s="7">
        <f>INDEX('Saturation Data'!O:O,MATCH('Intensity Data'!$B123,'Saturation Data'!$C:$C,0))*INDEX('UEC Data'!O:O,MATCH('Intensity Data'!$B123,'UEC Data'!$C:$C,0))</f>
        <v>1.2317851317857143E-2</v>
      </c>
      <c r="O123" s="7">
        <f>INDEX('Saturation Data'!P:P,MATCH('Intensity Data'!$B123,'Saturation Data'!$C:$C,0))*INDEX('UEC Data'!P:P,MATCH('Intensity Data'!$B123,'UEC Data'!$C:$C,0))</f>
        <v>1.4361691499999999E-2</v>
      </c>
      <c r="P123" s="7">
        <f>INDEX('Saturation Data'!Q:Q,MATCH('Intensity Data'!$B123,'Saturation Data'!$C:$C,0))*INDEX('UEC Data'!Q:Q,MATCH('Intensity Data'!$B123,'UEC Data'!$C:$C,0))</f>
        <v>1.6136300869565219E-3</v>
      </c>
      <c r="Q123" s="7">
        <f>INDEX('Saturation Data'!R:R,MATCH('Intensity Data'!$B123,'Saturation Data'!$C:$C,0))*INDEX('UEC Data'!R:R,MATCH('Intensity Data'!$B123,'UEC Data'!$C:$C,0))</f>
        <v>2.1170613199999997E-2</v>
      </c>
      <c r="R123" s="7">
        <f>INDEX('Saturation Data'!S:S,MATCH('Intensity Data'!$B123,'Saturation Data'!$C:$C,0))*INDEX('UEC Data'!S:S,MATCH('Intensity Data'!$B123,'UEC Data'!$C:$C,0))</f>
        <v>6.0404110714285713E-4</v>
      </c>
      <c r="S123" s="7">
        <f>INDEX('Saturation Data'!T:T,MATCH('Intensity Data'!$B123,'Saturation Data'!$C:$C,0))*INDEX('UEC Data'!T:T,MATCH('Intensity Data'!$B123,'UEC Data'!$C:$C,0))</f>
        <v>9.2797965E-4</v>
      </c>
      <c r="T123" s="7">
        <f>INDEX('Saturation Data'!U:U,MATCH('Intensity Data'!$B123,'Saturation Data'!$C:$C,0))*INDEX('UEC Data'!U:U,MATCH('Intensity Data'!$B123,'UEC Data'!$C:$C,0))</f>
        <v>3.1470998936170211E-3</v>
      </c>
      <c r="U123" s="7">
        <f>INDEX('Saturation Data'!V:V,MATCH('Intensity Data'!$B123,'Saturation Data'!$C:$C,0))*INDEX('UEC Data'!V:V,MATCH('Intensity Data'!$B123,'UEC Data'!$C:$C,0))</f>
        <v>7.6047476249999999E-3</v>
      </c>
      <c r="V123" t="str">
        <f t="shared" si="18"/>
        <v>Food Preparation</v>
      </c>
      <c r="AP123" s="5" t="s">
        <v>97</v>
      </c>
      <c r="AQ123" s="5" t="s">
        <v>32</v>
      </c>
      <c r="AR123" s="5" t="s">
        <v>36</v>
      </c>
      <c r="AS123" s="2">
        <f t="shared" si="19"/>
        <v>-0.76966830039758993</v>
      </c>
      <c r="AT123" s="2">
        <f t="shared" si="20"/>
        <v>0.89173701226843272</v>
      </c>
      <c r="AU123" s="2">
        <f t="shared" si="21"/>
        <v>-0.51677846719188747</v>
      </c>
      <c r="AV123" s="2">
        <f t="shared" si="22"/>
        <v>1.5338959575933129</v>
      </c>
      <c r="AW123" s="2" t="str">
        <f t="shared" si="23"/>
        <v>NA</v>
      </c>
      <c r="AX123" s="2">
        <f t="shared" si="24"/>
        <v>0.43951958643488687</v>
      </c>
      <c r="AY123" s="2">
        <f t="shared" si="25"/>
        <v>-0.82772534763628691</v>
      </c>
      <c r="AZ123" s="2">
        <f t="shared" si="26"/>
        <v>9.4168367121236773E-2</v>
      </c>
      <c r="BA123" s="2">
        <f t="shared" si="27"/>
        <v>-0.89927014848702513</v>
      </c>
      <c r="BB123" s="2">
        <f t="shared" si="28"/>
        <v>5.6642062810138061E-2</v>
      </c>
      <c r="BC123" s="2">
        <f t="shared" si="29"/>
        <v>2.2529636563025011</v>
      </c>
      <c r="BD123" s="2">
        <f t="shared" si="30"/>
        <v>-0.84247321907295414</v>
      </c>
      <c r="BE123" s="2">
        <f t="shared" si="31"/>
        <v>3.5081280741499672</v>
      </c>
      <c r="BF123" s="2">
        <f t="shared" si="32"/>
        <v>1.3441818522505629</v>
      </c>
      <c r="BG123" s="2" t="str">
        <f>IFERROR(#REF!/#REF!-1,"NA")</f>
        <v>NA</v>
      </c>
    </row>
    <row r="124" spans="1:59" x14ac:dyDescent="0.25">
      <c r="A124" t="str">
        <f t="shared" si="33"/>
        <v/>
      </c>
      <c r="B124" t="str">
        <f t="shared" si="17"/>
        <v>UT2021 CPAFood Preparation_Steamer</v>
      </c>
      <c r="C124" t="s">
        <v>117</v>
      </c>
      <c r="D124" t="s">
        <v>114</v>
      </c>
      <c r="E124" s="3" t="s">
        <v>98</v>
      </c>
      <c r="F124" s="3" t="s">
        <v>32</v>
      </c>
      <c r="G124" s="3" t="s">
        <v>37</v>
      </c>
      <c r="H124" s="7">
        <f>INDEX('Saturation Data'!I:I,MATCH('Intensity Data'!$B124,'Saturation Data'!$C:$C,0))*INDEX('UEC Data'!I:I,MATCH('Intensity Data'!$B124,'UEC Data'!$C:$C,0))</f>
        <v>1.2157024587143409E-2</v>
      </c>
      <c r="I124" s="7">
        <f>INDEX('Saturation Data'!J:J,MATCH('Intensity Data'!$B124,'Saturation Data'!$C:$C,0))*INDEX('UEC Data'!J:J,MATCH('Intensity Data'!$B124,'UEC Data'!$C:$C,0))</f>
        <v>1.7609646587044808E-2</v>
      </c>
      <c r="J124" s="7">
        <f>INDEX('Saturation Data'!K:K,MATCH('Intensity Data'!$B124,'Saturation Data'!$C:$C,0))*INDEX('UEC Data'!K:K,MATCH('Intensity Data'!$B124,'UEC Data'!$C:$C,0))</f>
        <v>4.1421723453824354E-2</v>
      </c>
      <c r="K124" s="7">
        <f>INDEX('Saturation Data'!L:L,MATCH('Intensity Data'!$B124,'Saturation Data'!$C:$C,0))*INDEX('UEC Data'!L:L,MATCH('Intensity Data'!$B124,'UEC Data'!$C:$C,0))</f>
        <v>2.3587323191426843E-2</v>
      </c>
      <c r="L124" s="7">
        <f>INDEX('Saturation Data'!M:M,MATCH('Intensity Data'!$B124,'Saturation Data'!$C:$C,0))*INDEX('UEC Data'!M:M,MATCH('Intensity Data'!$B124,'UEC Data'!$C:$C,0))</f>
        <v>0.63996680490050739</v>
      </c>
      <c r="M124" s="7">
        <f>INDEX('Saturation Data'!N:N,MATCH('Intensity Data'!$B124,'Saturation Data'!$C:$C,0))*INDEX('UEC Data'!N:N,MATCH('Intensity Data'!$B124,'UEC Data'!$C:$C,0))</f>
        <v>0.25225358226494998</v>
      </c>
      <c r="N124" s="7">
        <f>INDEX('Saturation Data'!O:O,MATCH('Intensity Data'!$B124,'Saturation Data'!$C:$C,0))*INDEX('UEC Data'!O:O,MATCH('Intensity Data'!$B124,'UEC Data'!$C:$C,0))</f>
        <v>6.599176214795581E-2</v>
      </c>
      <c r="O124" s="7">
        <f>INDEX('Saturation Data'!P:P,MATCH('Intensity Data'!$B124,'Saturation Data'!$C:$C,0))*INDEX('UEC Data'!P:P,MATCH('Intensity Data'!$B124,'UEC Data'!$C:$C,0))</f>
        <v>7.6941449044474516E-2</v>
      </c>
      <c r="P124" s="7">
        <f>INDEX('Saturation Data'!Q:Q,MATCH('Intensity Data'!$B124,'Saturation Data'!$C:$C,0))*INDEX('UEC Data'!Q:Q,MATCH('Intensity Data'!$B124,'UEC Data'!$C:$C,0))</f>
        <v>2.5934626943949365E-2</v>
      </c>
      <c r="Q124" s="7">
        <f>INDEX('Saturation Data'!R:R,MATCH('Intensity Data'!$B124,'Saturation Data'!$C:$C,0))*INDEX('UEC Data'!R:R,MATCH('Intensity Data'!$B124,'UEC Data'!$C:$C,0))</f>
        <v>0.11341962447585506</v>
      </c>
      <c r="R124" s="7">
        <f>INDEX('Saturation Data'!S:S,MATCH('Intensity Data'!$B124,'Saturation Data'!$C:$C,0))*INDEX('UEC Data'!S:S,MATCH('Intensity Data'!$B124,'UEC Data'!$C:$C,0))</f>
        <v>3.2360950007873455E-3</v>
      </c>
      <c r="S124" s="7">
        <f>INDEX('Saturation Data'!T:T,MATCH('Intensity Data'!$B124,'Saturation Data'!$C:$C,0))*INDEX('UEC Data'!T:T,MATCH('Intensity Data'!$B124,'UEC Data'!$C:$C,0))</f>
        <v>4.9715661246994688E-3</v>
      </c>
      <c r="T124" s="7">
        <f>INDEX('Saturation Data'!U:U,MATCH('Intensity Data'!$B124,'Saturation Data'!$C:$C,0))*INDEX('UEC Data'!U:U,MATCH('Intensity Data'!$B124,'UEC Data'!$C:$C,0))</f>
        <v>1.6860299923766309E-2</v>
      </c>
      <c r="U124" s="7">
        <f>INDEX('Saturation Data'!V:V,MATCH('Intensity Data'!$B124,'Saturation Data'!$C:$C,0))*INDEX('UEC Data'!V:V,MATCH('Intensity Data'!$B124,'UEC Data'!$C:$C,0))</f>
        <v>4.0741740057919085E-2</v>
      </c>
      <c r="V124" t="str">
        <f t="shared" si="18"/>
        <v>Food Preparation</v>
      </c>
      <c r="AP124" s="5" t="s">
        <v>98</v>
      </c>
      <c r="AQ124" s="5" t="s">
        <v>32</v>
      </c>
      <c r="AR124" s="5" t="s">
        <v>37</v>
      </c>
      <c r="AS124" s="2">
        <f t="shared" si="19"/>
        <v>-0.76966830039758993</v>
      </c>
      <c r="AT124" s="2">
        <f t="shared" si="20"/>
        <v>0.89173701226843249</v>
      </c>
      <c r="AU124" s="2">
        <f t="shared" si="21"/>
        <v>-0.51677846719188758</v>
      </c>
      <c r="AV124" s="2">
        <f t="shared" si="22"/>
        <v>1.5338959575933133</v>
      </c>
      <c r="AW124" s="2" t="str">
        <f t="shared" si="23"/>
        <v>NA</v>
      </c>
      <c r="AX124" s="2">
        <f t="shared" si="24"/>
        <v>0.43951958643488687</v>
      </c>
      <c r="AY124" s="2">
        <f t="shared" si="25"/>
        <v>-0.82772534763628691</v>
      </c>
      <c r="AZ124" s="2">
        <f t="shared" si="26"/>
        <v>9.4168367121236995E-2</v>
      </c>
      <c r="BA124" s="2">
        <f t="shared" si="27"/>
        <v>-0.69781044546107562</v>
      </c>
      <c r="BB124" s="2">
        <f t="shared" si="28"/>
        <v>5.6642062810138061E-2</v>
      </c>
      <c r="BC124" s="2">
        <f t="shared" si="29"/>
        <v>2.2529636563025011</v>
      </c>
      <c r="BD124" s="2">
        <f t="shared" si="30"/>
        <v>-0.84247321907295414</v>
      </c>
      <c r="BE124" s="2">
        <f t="shared" si="31"/>
        <v>3.5081280741499681</v>
      </c>
      <c r="BF124" s="2">
        <f t="shared" si="32"/>
        <v>1.3441818522505624</v>
      </c>
      <c r="BG124" s="2" t="str">
        <f>IFERROR(#REF!/#REF!-1,"NA")</f>
        <v>NA</v>
      </c>
    </row>
    <row r="125" spans="1:59" x14ac:dyDescent="0.25">
      <c r="A125" t="str">
        <f t="shared" si="33"/>
        <v/>
      </c>
      <c r="B125" t="str">
        <f t="shared" si="17"/>
        <v>UT2021 CPAOffice Equipment_Desktop Computer</v>
      </c>
      <c r="C125" t="s">
        <v>117</v>
      </c>
      <c r="D125" t="s">
        <v>114</v>
      </c>
      <c r="E125" s="3" t="s">
        <v>99</v>
      </c>
      <c r="F125" s="3" t="s">
        <v>38</v>
      </c>
      <c r="G125" s="3" t="s">
        <v>39</v>
      </c>
      <c r="H125" s="7">
        <f>INDEX('Saturation Data'!I:I,MATCH('Intensity Data'!$B125,'Saturation Data'!$C:$C,0))*INDEX('UEC Data'!I:I,MATCH('Intensity Data'!$B125,'UEC Data'!$C:$C,0))</f>
        <v>0.84413793103448276</v>
      </c>
      <c r="I125" s="7">
        <f>INDEX('Saturation Data'!J:J,MATCH('Intensity Data'!$B125,'Saturation Data'!$C:$C,0))*INDEX('UEC Data'!J:J,MATCH('Intensity Data'!$B125,'UEC Data'!$C:$C,0))</f>
        <v>1.02</v>
      </c>
      <c r="J125" s="7">
        <f>INDEX('Saturation Data'!K:K,MATCH('Intensity Data'!$B125,'Saturation Data'!$C:$C,0))*INDEX('UEC Data'!K:K,MATCH('Intensity Data'!$B125,'UEC Data'!$C:$C,0))</f>
        <v>5.5636363636363637E-2</v>
      </c>
      <c r="K125" s="7">
        <f>INDEX('Saturation Data'!L:L,MATCH('Intensity Data'!$B125,'Saturation Data'!$C:$C,0))*INDEX('UEC Data'!L:L,MATCH('Intensity Data'!$B125,'UEC Data'!$C:$C,0))</f>
        <v>0.13600000000000001</v>
      </c>
      <c r="L125" s="7">
        <f>INDEX('Saturation Data'!M:M,MATCH('Intensity Data'!$B125,'Saturation Data'!$C:$C,0))*INDEX('UEC Data'!M:M,MATCH('Intensity Data'!$B125,'UEC Data'!$C:$C,0))</f>
        <v>9.2727272727272728E-2</v>
      </c>
      <c r="M125" s="7">
        <f>INDEX('Saturation Data'!N:N,MATCH('Intensity Data'!$B125,'Saturation Data'!$C:$C,0))*INDEX('UEC Data'!N:N,MATCH('Intensity Data'!$B125,'UEC Data'!$C:$C,0))</f>
        <v>6.8000000000000005E-2</v>
      </c>
      <c r="N125" s="7">
        <f>INDEX('Saturation Data'!O:O,MATCH('Intensity Data'!$B125,'Saturation Data'!$C:$C,0))*INDEX('UEC Data'!O:O,MATCH('Intensity Data'!$B125,'UEC Data'!$C:$C,0))</f>
        <v>0.37011428571428567</v>
      </c>
      <c r="O125" s="7">
        <f>INDEX('Saturation Data'!P:P,MATCH('Intensity Data'!$B125,'Saturation Data'!$C:$C,0))*INDEX('UEC Data'!P:P,MATCH('Intensity Data'!$B125,'UEC Data'!$C:$C,0))</f>
        <v>0.44282926829268293</v>
      </c>
      <c r="P125" s="7">
        <f>INDEX('Saturation Data'!Q:Q,MATCH('Intensity Data'!$B125,'Saturation Data'!$C:$C,0))*INDEX('UEC Data'!Q:Q,MATCH('Intensity Data'!$B125,'UEC Data'!$C:$C,0))</f>
        <v>0.55582608695652169</v>
      </c>
      <c r="Q125" s="7">
        <f>INDEX('Saturation Data'!R:R,MATCH('Intensity Data'!$B125,'Saturation Data'!$C:$C,0))*INDEX('UEC Data'!R:R,MATCH('Intensity Data'!$B125,'UEC Data'!$C:$C,0))</f>
        <v>1.8586666666666668E-2</v>
      </c>
      <c r="R125" s="7">
        <f>INDEX('Saturation Data'!S:S,MATCH('Intensity Data'!$B125,'Saturation Data'!$C:$C,0))*INDEX('UEC Data'!S:S,MATCH('Intensity Data'!$B125,'UEC Data'!$C:$C,0))</f>
        <v>2.9142857142857144E-2</v>
      </c>
      <c r="S125" s="7">
        <f>INDEX('Saturation Data'!T:T,MATCH('Intensity Data'!$B125,'Saturation Data'!$C:$C,0))*INDEX('UEC Data'!T:T,MATCH('Intensity Data'!$B125,'UEC Data'!$C:$C,0))</f>
        <v>2.4479999999999998E-2</v>
      </c>
      <c r="T125" s="7">
        <f>INDEX('Saturation Data'!U:U,MATCH('Intensity Data'!$B125,'Saturation Data'!$C:$C,0))*INDEX('UEC Data'!U:U,MATCH('Intensity Data'!$B125,'UEC Data'!$C:$C,0))</f>
        <v>4.3404255319148932</v>
      </c>
      <c r="U125" s="7">
        <f>INDEX('Saturation Data'!V:V,MATCH('Intensity Data'!$B125,'Saturation Data'!$C:$C,0))*INDEX('UEC Data'!V:V,MATCH('Intensity Data'!$B125,'UEC Data'!$C:$C,0))</f>
        <v>7.7519999999999992E-2</v>
      </c>
      <c r="V125" t="str">
        <f t="shared" si="18"/>
        <v>Office Equipment</v>
      </c>
      <c r="AP125" s="5" t="s">
        <v>99</v>
      </c>
      <c r="AQ125" s="5" t="s">
        <v>38</v>
      </c>
      <c r="AR125" s="5" t="s">
        <v>39</v>
      </c>
      <c r="AS125" s="2">
        <f t="shared" si="19"/>
        <v>-0.64034774441493858</v>
      </c>
      <c r="AT125" s="2">
        <f t="shared" si="20"/>
        <v>-0.17803025091439795</v>
      </c>
      <c r="AU125" s="2">
        <f t="shared" si="21"/>
        <v>-0.81657427731791432</v>
      </c>
      <c r="AV125" s="2">
        <f t="shared" si="22"/>
        <v>0.32333296962542346</v>
      </c>
      <c r="AW125" s="2">
        <f t="shared" si="23"/>
        <v>-0.68264372047309596</v>
      </c>
      <c r="AX125" s="2">
        <f t="shared" si="24"/>
        <v>-0.57476967863104822</v>
      </c>
      <c r="AY125" s="2">
        <f t="shared" si="25"/>
        <v>-0.33597818838534343</v>
      </c>
      <c r="AZ125" s="2">
        <f t="shared" si="26"/>
        <v>-6.7422687646540247E-2</v>
      </c>
      <c r="BA125" s="2">
        <f t="shared" si="27"/>
        <v>0.91595730276609033</v>
      </c>
      <c r="BB125" s="2">
        <f t="shared" si="28"/>
        <v>-0.7773016962288003</v>
      </c>
      <c r="BC125" s="2">
        <f t="shared" si="29"/>
        <v>-0.67044023628016414</v>
      </c>
      <c r="BD125" s="2">
        <f t="shared" si="30"/>
        <v>-0.62284999050606638</v>
      </c>
      <c r="BE125" s="2">
        <f t="shared" si="31"/>
        <v>-0.19637830737232553</v>
      </c>
      <c r="BF125" s="2">
        <f t="shared" si="32"/>
        <v>-0.60757253403572653</v>
      </c>
      <c r="BG125" s="2" t="str">
        <f>IFERROR(#REF!/#REF!-1,"NA")</f>
        <v>NA</v>
      </c>
    </row>
    <row r="126" spans="1:59" x14ac:dyDescent="0.25">
      <c r="A126" t="str">
        <f t="shared" si="33"/>
        <v/>
      </c>
      <c r="B126" t="str">
        <f t="shared" si="17"/>
        <v>UT2021 CPAOffice Equipment_Laptop</v>
      </c>
      <c r="C126" t="s">
        <v>117</v>
      </c>
      <c r="D126" t="s">
        <v>114</v>
      </c>
      <c r="E126" s="3" t="s">
        <v>100</v>
      </c>
      <c r="F126" s="3" t="s">
        <v>38</v>
      </c>
      <c r="G126" s="3" t="s">
        <v>40</v>
      </c>
      <c r="H126" s="7">
        <f>INDEX('Saturation Data'!I:I,MATCH('Intensity Data'!$B126,'Saturation Data'!$C:$C,0))*INDEX('UEC Data'!I:I,MATCH('Intensity Data'!$B126,'UEC Data'!$C:$C,0))</f>
        <v>0.26068965517241377</v>
      </c>
      <c r="I126" s="7">
        <f>INDEX('Saturation Data'!J:J,MATCH('Intensity Data'!$B126,'Saturation Data'!$C:$C,0))*INDEX('UEC Data'!J:J,MATCH('Intensity Data'!$B126,'UEC Data'!$C:$C,0))</f>
        <v>0.315</v>
      </c>
      <c r="J126" s="7">
        <f>INDEX('Saturation Data'!K:K,MATCH('Intensity Data'!$B126,'Saturation Data'!$C:$C,0))*INDEX('UEC Data'!K:K,MATCH('Intensity Data'!$B126,'UEC Data'!$C:$C,0))</f>
        <v>1.7181818181818184E-2</v>
      </c>
      <c r="K126" s="7">
        <f>INDEX('Saturation Data'!L:L,MATCH('Intensity Data'!$B126,'Saturation Data'!$C:$C,0))*INDEX('UEC Data'!L:L,MATCH('Intensity Data'!$B126,'UEC Data'!$C:$C,0))</f>
        <v>4.2000000000000003E-2</v>
      </c>
      <c r="L126" s="7">
        <f>INDEX('Saturation Data'!M:M,MATCH('Intensity Data'!$B126,'Saturation Data'!$C:$C,0))*INDEX('UEC Data'!M:M,MATCH('Intensity Data'!$B126,'UEC Data'!$C:$C,0))</f>
        <v>2.8636363636363637E-2</v>
      </c>
      <c r="M126" s="7">
        <f>INDEX('Saturation Data'!N:N,MATCH('Intensity Data'!$B126,'Saturation Data'!$C:$C,0))*INDEX('UEC Data'!N:N,MATCH('Intensity Data'!$B126,'UEC Data'!$C:$C,0))</f>
        <v>1.3440000000000001E-2</v>
      </c>
      <c r="N126" s="7">
        <f>INDEX('Saturation Data'!O:O,MATCH('Intensity Data'!$B126,'Saturation Data'!$C:$C,0))*INDEX('UEC Data'!O:O,MATCH('Intensity Data'!$B126,'UEC Data'!$C:$C,0))</f>
        <v>0.11429999999999998</v>
      </c>
      <c r="O126" s="7">
        <f>INDEX('Saturation Data'!P:P,MATCH('Intensity Data'!$B126,'Saturation Data'!$C:$C,0))*INDEX('UEC Data'!P:P,MATCH('Intensity Data'!$B126,'UEC Data'!$C:$C,0))</f>
        <v>0.13675609756097562</v>
      </c>
      <c r="P126" s="7">
        <f>INDEX('Saturation Data'!Q:Q,MATCH('Intensity Data'!$B126,'Saturation Data'!$C:$C,0))*INDEX('UEC Data'!Q:Q,MATCH('Intensity Data'!$B126,'UEC Data'!$C:$C,0))</f>
        <v>0.17165217391304347</v>
      </c>
      <c r="Q126" s="7">
        <f>INDEX('Saturation Data'!R:R,MATCH('Intensity Data'!$B126,'Saturation Data'!$C:$C,0))*INDEX('UEC Data'!R:R,MATCH('Intensity Data'!$B126,'UEC Data'!$C:$C,0))</f>
        <v>5.7399999999999994E-3</v>
      </c>
      <c r="R126" s="7">
        <f>INDEX('Saturation Data'!S:S,MATCH('Intensity Data'!$B126,'Saturation Data'!$C:$C,0))*INDEX('UEC Data'!S:S,MATCH('Intensity Data'!$B126,'UEC Data'!$C:$C,0))</f>
        <v>1.7999999999999999E-2</v>
      </c>
      <c r="S126" s="7">
        <f>INDEX('Saturation Data'!T:T,MATCH('Intensity Data'!$B126,'Saturation Data'!$C:$C,0))*INDEX('UEC Data'!T:T,MATCH('Intensity Data'!$B126,'UEC Data'!$C:$C,0))</f>
        <v>7.559999999999999E-3</v>
      </c>
      <c r="T126" s="7">
        <f>INDEX('Saturation Data'!U:U,MATCH('Intensity Data'!$B126,'Saturation Data'!$C:$C,0))*INDEX('UEC Data'!U:U,MATCH('Intensity Data'!$B126,'UEC Data'!$C:$C,0))</f>
        <v>1.3404255319148937</v>
      </c>
      <c r="U126" s="7">
        <f>INDEX('Saturation Data'!V:V,MATCH('Intensity Data'!$B126,'Saturation Data'!$C:$C,0))*INDEX('UEC Data'!V:V,MATCH('Intensity Data'!$B126,'UEC Data'!$C:$C,0))</f>
        <v>2.3939999999999996E-2</v>
      </c>
      <c r="V126" t="str">
        <f t="shared" si="18"/>
        <v>Office Equipment</v>
      </c>
      <c r="AP126" s="5" t="s">
        <v>100</v>
      </c>
      <c r="AQ126" s="5" t="s">
        <v>38</v>
      </c>
      <c r="AR126" s="5" t="s">
        <v>40</v>
      </c>
      <c r="AS126" s="2">
        <f t="shared" si="19"/>
        <v>-0.28069548882987716</v>
      </c>
      <c r="AT126" s="2">
        <f t="shared" si="20"/>
        <v>0.64393949817120388</v>
      </c>
      <c r="AU126" s="2">
        <f t="shared" si="21"/>
        <v>-0.63314855463582875</v>
      </c>
      <c r="AV126" s="2">
        <f t="shared" si="22"/>
        <v>1.6466659392508469</v>
      </c>
      <c r="AW126" s="2">
        <f t="shared" si="23"/>
        <v>-0.20660930118274001</v>
      </c>
      <c r="AX126" s="2">
        <f t="shared" si="24"/>
        <v>-0.14953935726209666</v>
      </c>
      <c r="AY126" s="2">
        <f t="shared" si="25"/>
        <v>2.3201090580732826</v>
      </c>
      <c r="AZ126" s="2">
        <f t="shared" si="26"/>
        <v>5.2171820823563992</v>
      </c>
      <c r="BA126" s="2">
        <f t="shared" si="27"/>
        <v>8.5797865138304523</v>
      </c>
      <c r="BB126" s="2">
        <f t="shared" si="28"/>
        <v>-0.55460339245760071</v>
      </c>
      <c r="BC126" s="2">
        <f t="shared" si="29"/>
        <v>0.64779881859917898</v>
      </c>
      <c r="BD126" s="2">
        <f t="shared" si="30"/>
        <v>-5.7124976265165883E-2</v>
      </c>
      <c r="BE126" s="2">
        <f t="shared" si="31"/>
        <v>3.0181084631383728</v>
      </c>
      <c r="BF126" s="2">
        <f t="shared" si="32"/>
        <v>-0.21514506807145306</v>
      </c>
      <c r="BG126" s="2" t="str">
        <f>IFERROR(#REF!/#REF!-1,"NA")</f>
        <v>NA</v>
      </c>
    </row>
    <row r="127" spans="1:59" x14ac:dyDescent="0.25">
      <c r="A127" t="str">
        <f t="shared" si="33"/>
        <v/>
      </c>
      <c r="B127" t="str">
        <f t="shared" si="17"/>
        <v>UT2021 CPAOffice Equipment_Server</v>
      </c>
      <c r="C127" t="s">
        <v>117</v>
      </c>
      <c r="D127" t="s">
        <v>114</v>
      </c>
      <c r="E127" s="3" t="s">
        <v>101</v>
      </c>
      <c r="F127" s="3" t="s">
        <v>38</v>
      </c>
      <c r="G127" s="3" t="s">
        <v>41</v>
      </c>
      <c r="H127" s="7">
        <f>INDEX('Saturation Data'!I:I,MATCH('Intensity Data'!$B127,'Saturation Data'!$C:$C,0))*INDEX('UEC Data'!I:I,MATCH('Intensity Data'!$B127,'UEC Data'!$C:$C,0))</f>
        <v>1.7606896551724138</v>
      </c>
      <c r="I127" s="7">
        <f>INDEX('Saturation Data'!J:J,MATCH('Intensity Data'!$B127,'Saturation Data'!$C:$C,0))*INDEX('UEC Data'!J:J,MATCH('Intensity Data'!$B127,'UEC Data'!$C:$C,0))</f>
        <v>0.76666666666666672</v>
      </c>
      <c r="J127" s="7">
        <f>INDEX('Saturation Data'!K:K,MATCH('Intensity Data'!$B127,'Saturation Data'!$C:$C,0))*INDEX('UEC Data'!K:K,MATCH('Intensity Data'!$B127,'UEC Data'!$C:$C,0))</f>
        <v>0.25718181818181818</v>
      </c>
      <c r="K127" s="7">
        <f>INDEX('Saturation Data'!L:L,MATCH('Intensity Data'!$B127,'Saturation Data'!$C:$C,0))*INDEX('UEC Data'!L:L,MATCH('Intensity Data'!$B127,'UEC Data'!$C:$C,0))</f>
        <v>0.76666666666666672</v>
      </c>
      <c r="L127" s="7">
        <f>INDEX('Saturation Data'!M:M,MATCH('Intensity Data'!$B127,'Saturation Data'!$C:$C,0))*INDEX('UEC Data'!M:M,MATCH('Intensity Data'!$B127,'UEC Data'!$C:$C,0))</f>
        <v>0.26136363636363635</v>
      </c>
      <c r="M127" s="7">
        <f>INDEX('Saturation Data'!N:N,MATCH('Intensity Data'!$B127,'Saturation Data'!$C:$C,0))*INDEX('UEC Data'!N:N,MATCH('Intensity Data'!$B127,'UEC Data'!$C:$C,0))</f>
        <v>0.19166666666666668</v>
      </c>
      <c r="N127" s="7">
        <f>INDEX('Saturation Data'!O:O,MATCH('Intensity Data'!$B127,'Saturation Data'!$C:$C,0))*INDEX('UEC Data'!O:O,MATCH('Intensity Data'!$B127,'UEC Data'!$C:$C,0))</f>
        <v>0.65714285714285714</v>
      </c>
      <c r="O127" s="7">
        <f>INDEX('Saturation Data'!P:P,MATCH('Intensity Data'!$B127,'Saturation Data'!$C:$C,0))*INDEX('UEC Data'!P:P,MATCH('Intensity Data'!$B127,'UEC Data'!$C:$C,0))</f>
        <v>0.16829268292682928</v>
      </c>
      <c r="P127" s="7">
        <f>INDEX('Saturation Data'!Q:Q,MATCH('Intensity Data'!$B127,'Saturation Data'!$C:$C,0))*INDEX('UEC Data'!Q:Q,MATCH('Intensity Data'!$B127,'UEC Data'!$C:$C,0))</f>
        <v>0.2</v>
      </c>
      <c r="Q127" s="7">
        <f>INDEX('Saturation Data'!R:R,MATCH('Intensity Data'!$B127,'Saturation Data'!$C:$C,0))*INDEX('UEC Data'!R:R,MATCH('Intensity Data'!$B127,'UEC Data'!$C:$C,0))</f>
        <v>0.10477777777777778</v>
      </c>
      <c r="R127" s="7">
        <f>INDEX('Saturation Data'!S:S,MATCH('Intensity Data'!$B127,'Saturation Data'!$C:$C,0))*INDEX('UEC Data'!S:S,MATCH('Intensity Data'!$B127,'UEC Data'!$C:$C,0))</f>
        <v>0.14621428571428571</v>
      </c>
      <c r="S127" s="7">
        <f>INDEX('Saturation Data'!T:T,MATCH('Intensity Data'!$B127,'Saturation Data'!$C:$C,0))*INDEX('UEC Data'!T:T,MATCH('Intensity Data'!$B127,'UEC Data'!$C:$C,0))</f>
        <v>0.12282000000000001</v>
      </c>
      <c r="T127" s="7">
        <f>INDEX('Saturation Data'!U:U,MATCH('Intensity Data'!$B127,'Saturation Data'!$C:$C,0))*INDEX('UEC Data'!U:U,MATCH('Intensity Data'!$B127,'UEC Data'!$C:$C,0))</f>
        <v>92.978723404255319</v>
      </c>
      <c r="U127" s="7">
        <f>INDEX('Saturation Data'!V:V,MATCH('Intensity Data'!$B127,'Saturation Data'!$C:$C,0))*INDEX('UEC Data'!V:V,MATCH('Intensity Data'!$B127,'UEC Data'!$C:$C,0))</f>
        <v>0.28842000000000001</v>
      </c>
      <c r="V127" t="str">
        <f t="shared" si="18"/>
        <v>Office Equipment</v>
      </c>
      <c r="AP127" s="5" t="s">
        <v>101</v>
      </c>
      <c r="AQ127" s="5" t="s">
        <v>38</v>
      </c>
      <c r="AR127" s="5" t="s">
        <v>41</v>
      </c>
      <c r="AS127" s="2">
        <f t="shared" si="19"/>
        <v>6.6516017375721823</v>
      </c>
      <c r="AT127" s="2">
        <f t="shared" si="20"/>
        <v>1.1005893587743163</v>
      </c>
      <c r="AU127" s="2">
        <f t="shared" si="21"/>
        <v>6.0313193694799496</v>
      </c>
      <c r="AV127" s="2">
        <f t="shared" si="22"/>
        <v>5.3409704794551542</v>
      </c>
      <c r="AW127" s="2">
        <f t="shared" si="23"/>
        <v>0.52066550606641493</v>
      </c>
      <c r="AX127" s="2">
        <f t="shared" si="24"/>
        <v>1.0375619565595606</v>
      </c>
      <c r="AY127" s="2">
        <f t="shared" si="25"/>
        <v>9.0213265532395699</v>
      </c>
      <c r="AZ127" s="2">
        <f t="shared" si="26"/>
        <v>2.0125390708047157</v>
      </c>
      <c r="BA127" s="2">
        <f t="shared" si="27"/>
        <v>1.9299878965172934</v>
      </c>
      <c r="BB127" s="2">
        <f t="shared" si="28"/>
        <v>1.13419207780733</v>
      </c>
      <c r="BC127" s="2">
        <f t="shared" si="29"/>
        <v>0.57914053449088021</v>
      </c>
      <c r="BD127" s="2">
        <f t="shared" si="30"/>
        <v>0.80717712882509929</v>
      </c>
      <c r="BE127" s="2">
        <f t="shared" si="31"/>
        <v>0.46326116532622419</v>
      </c>
      <c r="BF127" s="2">
        <f t="shared" si="32"/>
        <v>2.7607632154909552</v>
      </c>
      <c r="BG127" s="2" t="str">
        <f>IFERROR(#REF!/#REF!-1,"NA")</f>
        <v>NA</v>
      </c>
    </row>
    <row r="128" spans="1:59" x14ac:dyDescent="0.25">
      <c r="A128" t="str">
        <f t="shared" si="33"/>
        <v/>
      </c>
      <c r="B128" t="str">
        <f t="shared" si="17"/>
        <v>UT2021 CPAOffice Equipment_Monitor</v>
      </c>
      <c r="C128" t="s">
        <v>117</v>
      </c>
      <c r="D128" t="s">
        <v>114</v>
      </c>
      <c r="E128" s="3" t="s">
        <v>102</v>
      </c>
      <c r="F128" s="3" t="s">
        <v>38</v>
      </c>
      <c r="G128" s="3" t="s">
        <v>42</v>
      </c>
      <c r="H128" s="7">
        <f>INDEX('Saturation Data'!I:I,MATCH('Intensity Data'!$B128,'Saturation Data'!$C:$C,0))*INDEX('UEC Data'!I:I,MATCH('Intensity Data'!$B128,'UEC Data'!$C:$C,0))</f>
        <v>0.1489655172413793</v>
      </c>
      <c r="I128" s="7">
        <f>INDEX('Saturation Data'!J:J,MATCH('Intensity Data'!$B128,'Saturation Data'!$C:$C,0))*INDEX('UEC Data'!J:J,MATCH('Intensity Data'!$B128,'UEC Data'!$C:$C,0))</f>
        <v>0.18</v>
      </c>
      <c r="J128" s="7">
        <f>INDEX('Saturation Data'!K:K,MATCH('Intensity Data'!$B128,'Saturation Data'!$C:$C,0))*INDEX('UEC Data'!K:K,MATCH('Intensity Data'!$B128,'UEC Data'!$C:$C,0))</f>
        <v>9.8181818181818179E-3</v>
      </c>
      <c r="K128" s="7">
        <f>INDEX('Saturation Data'!L:L,MATCH('Intensity Data'!$B128,'Saturation Data'!$C:$C,0))*INDEX('UEC Data'!L:L,MATCH('Intensity Data'!$B128,'UEC Data'!$C:$C,0))</f>
        <v>2.4E-2</v>
      </c>
      <c r="L128" s="7">
        <f>INDEX('Saturation Data'!M:M,MATCH('Intensity Data'!$B128,'Saturation Data'!$C:$C,0))*INDEX('UEC Data'!M:M,MATCH('Intensity Data'!$B128,'UEC Data'!$C:$C,0))</f>
        <v>1.6363636363636365E-2</v>
      </c>
      <c r="M128" s="7">
        <f>INDEX('Saturation Data'!N:N,MATCH('Intensity Data'!$B128,'Saturation Data'!$C:$C,0))*INDEX('UEC Data'!N:N,MATCH('Intensity Data'!$B128,'UEC Data'!$C:$C,0))</f>
        <v>1.2E-2</v>
      </c>
      <c r="N128" s="7">
        <f>INDEX('Saturation Data'!O:O,MATCH('Intensity Data'!$B128,'Saturation Data'!$C:$C,0))*INDEX('UEC Data'!O:O,MATCH('Intensity Data'!$B128,'UEC Data'!$C:$C,0))</f>
        <v>6.5314285714285714E-2</v>
      </c>
      <c r="O128" s="7">
        <f>INDEX('Saturation Data'!P:P,MATCH('Intensity Data'!$B128,'Saturation Data'!$C:$C,0))*INDEX('UEC Data'!P:P,MATCH('Intensity Data'!$B128,'UEC Data'!$C:$C,0))</f>
        <v>7.8146341463414634E-2</v>
      </c>
      <c r="P128" s="7">
        <f>INDEX('Saturation Data'!Q:Q,MATCH('Intensity Data'!$B128,'Saturation Data'!$C:$C,0))*INDEX('UEC Data'!Q:Q,MATCH('Intensity Data'!$B128,'UEC Data'!$C:$C,0))</f>
        <v>9.8086956521739127E-2</v>
      </c>
      <c r="Q128" s="7">
        <f>INDEX('Saturation Data'!R:R,MATCH('Intensity Data'!$B128,'Saturation Data'!$C:$C,0))*INDEX('UEC Data'!R:R,MATCH('Intensity Data'!$B128,'UEC Data'!$C:$C,0))</f>
        <v>3.2799999999999999E-3</v>
      </c>
      <c r="R128" s="7">
        <f>INDEX('Saturation Data'!S:S,MATCH('Intensity Data'!$B128,'Saturation Data'!$C:$C,0))*INDEX('UEC Data'!S:S,MATCH('Intensity Data'!$B128,'UEC Data'!$C:$C,0))</f>
        <v>5.1428571428571426E-3</v>
      </c>
      <c r="S128" s="7">
        <f>INDEX('Saturation Data'!T:T,MATCH('Intensity Data'!$B128,'Saturation Data'!$C:$C,0))*INDEX('UEC Data'!T:T,MATCH('Intensity Data'!$B128,'UEC Data'!$C:$C,0))</f>
        <v>4.3200000000000001E-3</v>
      </c>
      <c r="T128" s="7">
        <f>INDEX('Saturation Data'!U:U,MATCH('Intensity Data'!$B128,'Saturation Data'!$C:$C,0))*INDEX('UEC Data'!U:U,MATCH('Intensity Data'!$B128,'UEC Data'!$C:$C,0))</f>
        <v>1.5319148936170213</v>
      </c>
      <c r="U128" s="7">
        <f>INDEX('Saturation Data'!V:V,MATCH('Intensity Data'!$B128,'Saturation Data'!$C:$C,0))*INDEX('UEC Data'!V:V,MATCH('Intensity Data'!$B128,'UEC Data'!$C:$C,0))</f>
        <v>1.3679999999999999E-2</v>
      </c>
      <c r="V128" t="str">
        <f t="shared" si="18"/>
        <v>Office Equipment</v>
      </c>
      <c r="AP128" s="5" t="s">
        <v>102</v>
      </c>
      <c r="AQ128" s="5" t="s">
        <v>38</v>
      </c>
      <c r="AR128" s="5" t="s">
        <v>42</v>
      </c>
      <c r="AS128" s="2">
        <f t="shared" si="19"/>
        <v>-0.64034774441493858</v>
      </c>
      <c r="AT128" s="2">
        <f t="shared" si="20"/>
        <v>-0.17803025091439806</v>
      </c>
      <c r="AU128" s="2">
        <f t="shared" si="21"/>
        <v>-0.81657427731791432</v>
      </c>
      <c r="AV128" s="2">
        <f t="shared" si="22"/>
        <v>0.32333296962542346</v>
      </c>
      <c r="AW128" s="2">
        <f t="shared" si="23"/>
        <v>-0.68264372047309596</v>
      </c>
      <c r="AX128" s="2">
        <f t="shared" si="24"/>
        <v>-0.57476967863104833</v>
      </c>
      <c r="AY128" s="2">
        <f t="shared" si="25"/>
        <v>-0.33597818838534332</v>
      </c>
      <c r="AZ128" s="2">
        <f t="shared" si="26"/>
        <v>-6.7422687646540136E-2</v>
      </c>
      <c r="BA128" s="2">
        <f t="shared" si="27"/>
        <v>0.91595730276609078</v>
      </c>
      <c r="BB128" s="2">
        <f t="shared" si="28"/>
        <v>-0.7773016962288003</v>
      </c>
      <c r="BC128" s="2">
        <f t="shared" si="29"/>
        <v>-0.67044023628016414</v>
      </c>
      <c r="BD128" s="2">
        <f t="shared" si="30"/>
        <v>-0.62284999050606626</v>
      </c>
      <c r="BE128" s="2">
        <f t="shared" si="31"/>
        <v>0.60724338525534938</v>
      </c>
      <c r="BF128" s="2">
        <f t="shared" si="32"/>
        <v>-0.60757253403572653</v>
      </c>
      <c r="BG128" s="2" t="str">
        <f>IFERROR(#REF!/#REF!-1,"NA")</f>
        <v>NA</v>
      </c>
    </row>
    <row r="129" spans="1:59" x14ac:dyDescent="0.25">
      <c r="A129" t="str">
        <f t="shared" si="33"/>
        <v/>
      </c>
      <c r="B129" t="str">
        <f t="shared" si="17"/>
        <v>UT2021 CPAOffice Equipment_Printer/Copier/Fax</v>
      </c>
      <c r="C129" t="s">
        <v>117</v>
      </c>
      <c r="D129" t="s">
        <v>114</v>
      </c>
      <c r="E129" s="3" t="s">
        <v>103</v>
      </c>
      <c r="F129" s="3" t="s">
        <v>38</v>
      </c>
      <c r="G129" s="3" t="s">
        <v>43</v>
      </c>
      <c r="H129" s="7">
        <f>INDEX('Saturation Data'!I:I,MATCH('Intensity Data'!$B129,'Saturation Data'!$C:$C,0))*INDEX('UEC Data'!I:I,MATCH('Intensity Data'!$B129,'UEC Data'!$C:$C,0))</f>
        <v>4.3152709359605919E-2</v>
      </c>
      <c r="I129" s="7">
        <f>INDEX('Saturation Data'!J:J,MATCH('Intensity Data'!$B129,'Saturation Data'!$C:$C,0))*INDEX('UEC Data'!J:J,MATCH('Intensity Data'!$B129,'UEC Data'!$C:$C,0))</f>
        <v>7.8214285714285722E-2</v>
      </c>
      <c r="J129" s="7">
        <f>INDEX('Saturation Data'!K:K,MATCH('Intensity Data'!$B129,'Saturation Data'!$C:$C,0))*INDEX('UEC Data'!K:K,MATCH('Intensity Data'!$B129,'UEC Data'!$C:$C,0))</f>
        <v>3.4129870129870135E-2</v>
      </c>
      <c r="K129" s="7">
        <f>INDEX('Saturation Data'!L:L,MATCH('Intensity Data'!$B129,'Saturation Data'!$C:$C,0))*INDEX('UEC Data'!L:L,MATCH('Intensity Data'!$B129,'UEC Data'!$C:$C,0))</f>
        <v>5.2142857142857151E-2</v>
      </c>
      <c r="L129" s="7">
        <f>INDEX('Saturation Data'!M:M,MATCH('Intensity Data'!$B129,'Saturation Data'!$C:$C,0))*INDEX('UEC Data'!M:M,MATCH('Intensity Data'!$B129,'UEC Data'!$C:$C,0))</f>
        <v>3.5551948051948057E-2</v>
      </c>
      <c r="M129" s="7">
        <f>INDEX('Saturation Data'!N:N,MATCH('Intensity Data'!$B129,'Saturation Data'!$C:$C,0))*INDEX('UEC Data'!N:N,MATCH('Intensity Data'!$B129,'UEC Data'!$C:$C,0))</f>
        <v>1.3035714285714288E-2</v>
      </c>
      <c r="N129" s="7">
        <f>INDEX('Saturation Data'!O:O,MATCH('Intensity Data'!$B129,'Saturation Data'!$C:$C,0))*INDEX('UEC Data'!O:O,MATCH('Intensity Data'!$B129,'UEC Data'!$C:$C,0))</f>
        <v>2.2346938775510205E-2</v>
      </c>
      <c r="O129" s="7">
        <f>INDEX('Saturation Data'!P:P,MATCH('Intensity Data'!$B129,'Saturation Data'!$C:$C,0))*INDEX('UEC Data'!P:P,MATCH('Intensity Data'!$B129,'UEC Data'!$C:$C,0))</f>
        <v>3.8153310104529624E-2</v>
      </c>
      <c r="P129" s="7">
        <f>INDEX('Saturation Data'!Q:Q,MATCH('Intensity Data'!$B129,'Saturation Data'!$C:$C,0))*INDEX('UEC Data'!Q:Q,MATCH('Intensity Data'!$B129,'UEC Data'!$C:$C,0))</f>
        <v>4.5341614906832306E-2</v>
      </c>
      <c r="Q129" s="7">
        <f>INDEX('Saturation Data'!R:R,MATCH('Intensity Data'!$B129,'Saturation Data'!$C:$C,0))*INDEX('UEC Data'!R:R,MATCH('Intensity Data'!$B129,'UEC Data'!$C:$C,0))</f>
        <v>7.1261904761904761E-3</v>
      </c>
      <c r="R129" s="7">
        <f>INDEX('Saturation Data'!S:S,MATCH('Intensity Data'!$B129,'Saturation Data'!$C:$C,0))*INDEX('UEC Data'!S:S,MATCH('Intensity Data'!$B129,'UEC Data'!$C:$C,0))</f>
        <v>2.2346938775510205E-2</v>
      </c>
      <c r="S129" s="7">
        <f>INDEX('Saturation Data'!T:T,MATCH('Intensity Data'!$B129,'Saturation Data'!$C:$C,0))*INDEX('UEC Data'!T:T,MATCH('Intensity Data'!$B129,'UEC Data'!$C:$C,0))</f>
        <v>9.3857142857142854E-3</v>
      </c>
      <c r="T129" s="7">
        <f>INDEX('Saturation Data'!U:U,MATCH('Intensity Data'!$B129,'Saturation Data'!$C:$C,0))*INDEX('UEC Data'!U:U,MATCH('Intensity Data'!$B129,'UEC Data'!$C:$C,0))</f>
        <v>1.6641337386018237E-2</v>
      </c>
      <c r="U129" s="7">
        <f>INDEX('Saturation Data'!V:V,MATCH('Intensity Data'!$B129,'Saturation Data'!$C:$C,0))*INDEX('UEC Data'!V:V,MATCH('Intensity Data'!$B129,'UEC Data'!$C:$C,0))</f>
        <v>2.9721428571428569E-2</v>
      </c>
      <c r="V129" t="str">
        <f t="shared" si="18"/>
        <v>Office Equipment</v>
      </c>
      <c r="AP129" s="5" t="s">
        <v>103</v>
      </c>
      <c r="AQ129" s="5" t="s">
        <v>38</v>
      </c>
      <c r="AR129" s="5" t="s">
        <v>43</v>
      </c>
      <c r="AS129" s="2">
        <f t="shared" si="19"/>
        <v>-0.79849896394611297</v>
      </c>
      <c r="AT129" s="2">
        <f t="shared" si="20"/>
        <v>-0.539478055611611</v>
      </c>
      <c r="AU129" s="2">
        <f t="shared" si="21"/>
        <v>-0.1778620023000147</v>
      </c>
      <c r="AV129" s="2">
        <f t="shared" si="22"/>
        <v>3.6338678592119189</v>
      </c>
      <c r="AW129" s="2">
        <f t="shared" si="23"/>
        <v>-0.44436241770842766</v>
      </c>
      <c r="AX129" s="2">
        <f t="shared" si="24"/>
        <v>-0.25549307537025612</v>
      </c>
      <c r="AY129" s="2">
        <f t="shared" si="25"/>
        <v>-0.63382968606949008</v>
      </c>
      <c r="AZ129" s="2">
        <f t="shared" si="26"/>
        <v>-0.412930748479725</v>
      </c>
      <c r="BA129" s="2">
        <f t="shared" si="27"/>
        <v>0.42745518061645726</v>
      </c>
      <c r="BB129" s="2">
        <f t="shared" si="28"/>
        <v>-0.22018529286814725</v>
      </c>
      <c r="BC129" s="2">
        <f t="shared" si="29"/>
        <v>1.3080153398174397</v>
      </c>
      <c r="BD129" s="2">
        <f t="shared" si="30"/>
        <v>0.3206527360911251</v>
      </c>
      <c r="BE129" s="2">
        <f t="shared" si="31"/>
        <v>-0.97185986582434414</v>
      </c>
      <c r="BF129" s="2">
        <f t="shared" si="32"/>
        <v>0.37414926049832364</v>
      </c>
      <c r="BG129" s="2" t="str">
        <f>IFERROR(#REF!/#REF!-1,"NA")</f>
        <v>NA</v>
      </c>
    </row>
    <row r="130" spans="1:59" x14ac:dyDescent="0.25">
      <c r="A130" t="str">
        <f t="shared" si="33"/>
        <v/>
      </c>
      <c r="B130" t="str">
        <f t="shared" ref="B130:B193" si="34">C130&amp;D130&amp;E130</f>
        <v>UT2021 CPAOffice Equipment_POS Terminal</v>
      </c>
      <c r="C130" t="s">
        <v>117</v>
      </c>
      <c r="D130" t="s">
        <v>114</v>
      </c>
      <c r="E130" s="3" t="s">
        <v>104</v>
      </c>
      <c r="F130" s="3" t="s">
        <v>38</v>
      </c>
      <c r="G130" s="3" t="s">
        <v>44</v>
      </c>
      <c r="H130" s="7">
        <f>INDEX('Saturation Data'!I:I,MATCH('Intensity Data'!$B130,'Saturation Data'!$C:$C,0))*INDEX('UEC Data'!I:I,MATCH('Intensity Data'!$B130,'UEC Data'!$C:$C,0))</f>
        <v>4.4206896551724139E-3</v>
      </c>
      <c r="I130" s="7">
        <f>INDEX('Saturation Data'!J:J,MATCH('Intensity Data'!$B130,'Saturation Data'!$C:$C,0))*INDEX('UEC Data'!J:J,MATCH('Intensity Data'!$B130,'UEC Data'!$C:$C,0))</f>
        <v>1.0683333333333335E-2</v>
      </c>
      <c r="J130" s="7">
        <f>INDEX('Saturation Data'!K:K,MATCH('Intensity Data'!$B130,'Saturation Data'!$C:$C,0))*INDEX('UEC Data'!K:K,MATCH('Intensity Data'!$B130,'UEC Data'!$C:$C,0))</f>
        <v>6.9927272727272727E-2</v>
      </c>
      <c r="K130" s="7">
        <f>INDEX('Saturation Data'!L:L,MATCH('Intensity Data'!$B130,'Saturation Data'!$C:$C,0))*INDEX('UEC Data'!L:L,MATCH('Intensity Data'!$B130,'UEC Data'!$C:$C,0))</f>
        <v>0.3846</v>
      </c>
      <c r="L130" s="7">
        <f>INDEX('Saturation Data'!M:M,MATCH('Intensity Data'!$B130,'Saturation Data'!$C:$C,0))*INDEX('UEC Data'!M:M,MATCH('Intensity Data'!$B130,'UEC Data'!$C:$C,0))</f>
        <v>0.11654545454545456</v>
      </c>
      <c r="M130" s="7">
        <f>INDEX('Saturation Data'!N:N,MATCH('Intensity Data'!$B130,'Saturation Data'!$C:$C,0))*INDEX('UEC Data'!N:N,MATCH('Intensity Data'!$B130,'UEC Data'!$C:$C,0))</f>
        <v>0.16025</v>
      </c>
      <c r="N130" s="7">
        <f>INDEX('Saturation Data'!O:O,MATCH('Intensity Data'!$B130,'Saturation Data'!$C:$C,0))*INDEX('UEC Data'!O:O,MATCH('Intensity Data'!$B130,'UEC Data'!$C:$C,0))</f>
        <v>4.5785714285714284E-2</v>
      </c>
      <c r="O130" s="7">
        <f>INDEX('Saturation Data'!P:P,MATCH('Intensity Data'!$B130,'Saturation Data'!$C:$C,0))*INDEX('UEC Data'!P:P,MATCH('Intensity Data'!$B130,'UEC Data'!$C:$C,0))</f>
        <v>4.6902439024390244E-2</v>
      </c>
      <c r="P130" s="7">
        <f>INDEX('Saturation Data'!Q:Q,MATCH('Intensity Data'!$B130,'Saturation Data'!$C:$C,0))*INDEX('UEC Data'!Q:Q,MATCH('Intensity Data'!$B130,'UEC Data'!$C:$C,0))</f>
        <v>6.6886956521739118E-3</v>
      </c>
      <c r="Q130" s="7">
        <f>INDEX('Saturation Data'!R:R,MATCH('Intensity Data'!$B130,'Saturation Data'!$C:$C,0))*INDEX('UEC Data'!R:R,MATCH('Intensity Data'!$B130,'UEC Data'!$C:$C,0))</f>
        <v>8.4683222222222219E-3</v>
      </c>
      <c r="R130" s="7">
        <f>INDEX('Saturation Data'!S:S,MATCH('Intensity Data'!$B130,'Saturation Data'!$C:$C,0))*INDEX('UEC Data'!S:S,MATCH('Intensity Data'!$B130,'UEC Data'!$C:$C,0))</f>
        <v>1.7627500000000001E-2</v>
      </c>
      <c r="S130" s="7">
        <f>INDEX('Saturation Data'!T:T,MATCH('Intensity Data'!$B130,'Saturation Data'!$C:$C,0))*INDEX('UEC Data'!T:T,MATCH('Intensity Data'!$B130,'UEC Data'!$C:$C,0))</f>
        <v>1.4807099999999998E-2</v>
      </c>
      <c r="T130" s="7">
        <f>INDEX('Saturation Data'!U:U,MATCH('Intensity Data'!$B130,'Saturation Data'!$C:$C,0))*INDEX('UEC Data'!U:U,MATCH('Intensity Data'!$B130,'UEC Data'!$C:$C,0))</f>
        <v>6.819148936170214E-3</v>
      </c>
      <c r="U130" s="7">
        <f>INDEX('Saturation Data'!V:V,MATCH('Intensity Data'!$B130,'Saturation Data'!$C:$C,0))*INDEX('UEC Data'!V:V,MATCH('Intensity Data'!$B130,'UEC Data'!$C:$C,0))</f>
        <v>1.7050599999999999E-2</v>
      </c>
      <c r="V130" t="str">
        <f t="shared" ref="V130:V193" si="35">IF(OR(F130="Cooling",F130="heating",F130="ventilation"),"HVAC",F130)</f>
        <v>Office Equipment</v>
      </c>
      <c r="AP130" s="5" t="s">
        <v>104</v>
      </c>
      <c r="AQ130" s="5" t="s">
        <v>38</v>
      </c>
      <c r="AR130" s="5" t="s">
        <v>44</v>
      </c>
      <c r="AS130" s="2">
        <f t="shared" ref="AS130:AS193" si="36">IFERROR(H130/H355-1,"NA")</f>
        <v>-0.64034774441493858</v>
      </c>
      <c r="AT130" s="2">
        <f t="shared" ref="AT130:AT193" si="37">IFERROR(I130/I355-1,"NA")</f>
        <v>-0.45202016727626537</v>
      </c>
      <c r="AU130" s="2">
        <f t="shared" ref="AU130:AU193" si="38">IFERROR(J130/J355-1,"NA")</f>
        <v>8.7827052097112315</v>
      </c>
      <c r="AV130" s="2">
        <f t="shared" ref="AV130:AV193" si="39">IFERROR(K130/K355-1,"NA")</f>
        <v>10.90999672662881</v>
      </c>
      <c r="AW130" s="2">
        <f t="shared" ref="AW130:AW193" si="40">IFERROR(L130/L355-1,"NA")</f>
        <v>0.26942511810761616</v>
      </c>
      <c r="AX130" s="2">
        <f t="shared" ref="AX130:AX193" si="41">IFERROR(M130/M355-1,"NA")</f>
        <v>1.55138192821371</v>
      </c>
      <c r="AY130" s="2">
        <f t="shared" ref="AY130:AY193" si="42">IFERROR(N130/N355-1,"NA")</f>
        <v>4.5703640338041973E-2</v>
      </c>
      <c r="AZ130" s="2">
        <f t="shared" ref="AZ130:AZ193" si="43">IFERROR(O130/O355-1,"NA")</f>
        <v>1.5148152243239363</v>
      </c>
      <c r="BA130" s="2">
        <f t="shared" ref="BA130:BA193" si="44">IFERROR(P130/P355-1,"NA")</f>
        <v>1.0382524497511603</v>
      </c>
      <c r="BB130" s="2">
        <f t="shared" ref="BB130:BB193" si="45">IFERROR(Q130/Q355-1,"NA")</f>
        <v>0.11349151885599862</v>
      </c>
      <c r="BC130" s="2">
        <f t="shared" ref="BC130:BC193" si="46">IFERROR(R130/R355-1,"NA")</f>
        <v>-0.17610059070041029</v>
      </c>
      <c r="BD130" s="2">
        <f t="shared" ref="BD130:BD193" si="47">IFERROR(S130/S355-1,"NA")</f>
        <v>-5.7124976265165772E-2</v>
      </c>
      <c r="BE130" s="2">
        <f t="shared" ref="BE130:BE193" si="48">IFERROR(T130/T355-1,"NA")</f>
        <v>-0.89954728842154064</v>
      </c>
      <c r="BF130" s="2">
        <f t="shared" ref="BF130:BF193" si="49">IFERROR(U130/U355-1,"NA")</f>
        <v>0.96213732982136779</v>
      </c>
      <c r="BG130" s="2" t="str">
        <f>IFERROR(#REF!/#REF!-1,"NA")</f>
        <v>NA</v>
      </c>
    </row>
    <row r="131" spans="1:59" x14ac:dyDescent="0.25">
      <c r="A131" t="str">
        <f t="shared" ref="A131:A194" si="50">IF(C131=C130,"",1)</f>
        <v/>
      </c>
      <c r="B131" t="str">
        <f t="shared" si="34"/>
        <v>UT2021 CPAMiscellaneous_Non-HVAC Motors</v>
      </c>
      <c r="C131" t="s">
        <v>117</v>
      </c>
      <c r="D131" t="s">
        <v>114</v>
      </c>
      <c r="E131" s="3" t="s">
        <v>105</v>
      </c>
      <c r="F131" s="3" t="s">
        <v>45</v>
      </c>
      <c r="G131" s="3" t="s">
        <v>46</v>
      </c>
      <c r="H131" s="7">
        <f>INDEX('Saturation Data'!I:I,MATCH('Intensity Data'!$B131,'Saturation Data'!$C:$C,0))*INDEX('UEC Data'!I:I,MATCH('Intensity Data'!$B131,'UEC Data'!$C:$C,0))</f>
        <v>0.15675005855909305</v>
      </c>
      <c r="I131" s="7">
        <f>INDEX('Saturation Data'!J:J,MATCH('Intensity Data'!$B131,'Saturation Data'!$C:$C,0))*INDEX('UEC Data'!J:J,MATCH('Intensity Data'!$B131,'UEC Data'!$C:$C,0))</f>
        <v>0.26016037413183052</v>
      </c>
      <c r="J131" s="7">
        <f>INDEX('Saturation Data'!K:K,MATCH('Intensity Data'!$B131,'Saturation Data'!$C:$C,0))*INDEX('UEC Data'!K:K,MATCH('Intensity Data'!$B131,'UEC Data'!$C:$C,0))</f>
        <v>0.1436379781950286</v>
      </c>
      <c r="K131" s="7">
        <f>INDEX('Saturation Data'!L:L,MATCH('Intensity Data'!$B131,'Saturation Data'!$C:$C,0))*INDEX('UEC Data'!L:L,MATCH('Intensity Data'!$B131,'UEC Data'!$C:$C,0))</f>
        <v>0.34378335153134743</v>
      </c>
      <c r="L131" s="7">
        <f>INDEX('Saturation Data'!M:M,MATCH('Intensity Data'!$B131,'Saturation Data'!$C:$C,0))*INDEX('UEC Data'!M:M,MATCH('Intensity Data'!$B131,'UEC Data'!$C:$C,0))</f>
        <v>0.40357066834830319</v>
      </c>
      <c r="M131" s="7">
        <f>INDEX('Saturation Data'!N:N,MATCH('Intensity Data'!$B131,'Saturation Data'!$C:$C,0))*INDEX('UEC Data'!N:N,MATCH('Intensity Data'!$B131,'UEC Data'!$C:$C,0))</f>
        <v>0.30034563302391021</v>
      </c>
      <c r="N131" s="7">
        <f>INDEX('Saturation Data'!O:O,MATCH('Intensity Data'!$B131,'Saturation Data'!$C:$C,0))*INDEX('UEC Data'!O:O,MATCH('Intensity Data'!$B131,'UEC Data'!$C:$C,0))</f>
        <v>0.38949587530585122</v>
      </c>
      <c r="O131" s="7">
        <f>INDEX('Saturation Data'!P:P,MATCH('Intensity Data'!$B131,'Saturation Data'!$C:$C,0))*INDEX('UEC Data'!P:P,MATCH('Intensity Data'!$B131,'UEC Data'!$C:$C,0))</f>
        <v>0.10995221114913803</v>
      </c>
      <c r="P131" s="7">
        <f>INDEX('Saturation Data'!Q:Q,MATCH('Intensity Data'!$B131,'Saturation Data'!$C:$C,0))*INDEX('UEC Data'!Q:Q,MATCH('Intensity Data'!$B131,'UEC Data'!$C:$C,0))</f>
        <v>0.1123973067499501</v>
      </c>
      <c r="Q131" s="7">
        <f>INDEX('Saturation Data'!R:R,MATCH('Intensity Data'!$B131,'Saturation Data'!$C:$C,0))*INDEX('UEC Data'!R:R,MATCH('Intensity Data'!$B131,'UEC Data'!$C:$C,0))</f>
        <v>0.25733373052231528</v>
      </c>
      <c r="R131" s="7">
        <f>INDEX('Saturation Data'!S:S,MATCH('Intensity Data'!$B131,'Saturation Data'!$C:$C,0))*INDEX('UEC Data'!S:S,MATCH('Intensity Data'!$B131,'UEC Data'!$C:$C,0))</f>
        <v>0.43370692172229008</v>
      </c>
      <c r="S131" s="7">
        <f>INDEX('Saturation Data'!T:T,MATCH('Intensity Data'!$B131,'Saturation Data'!$C:$C,0))*INDEX('UEC Data'!T:T,MATCH('Intensity Data'!$B131,'UEC Data'!$C:$C,0))</f>
        <v>1.4403674175837702</v>
      </c>
      <c r="T131" s="7">
        <f>INDEX('Saturation Data'!U:U,MATCH('Intensity Data'!$B131,'Saturation Data'!$C:$C,0))*INDEX('UEC Data'!U:U,MATCH('Intensity Data'!$B131,'UEC Data'!$C:$C,0))</f>
        <v>1.1861415233974035E-2</v>
      </c>
      <c r="U131" s="7">
        <f>INDEX('Saturation Data'!V:V,MATCH('Intensity Data'!$B131,'Saturation Data'!$C:$C,0))*INDEX('UEC Data'!V:V,MATCH('Intensity Data'!$B131,'UEC Data'!$C:$C,0))</f>
        <v>0.30661758379822879</v>
      </c>
      <c r="V131" t="str">
        <f t="shared" si="35"/>
        <v>Miscellaneous</v>
      </c>
      <c r="AP131" s="5" t="s">
        <v>105</v>
      </c>
      <c r="AQ131" s="5" t="s">
        <v>45</v>
      </c>
      <c r="AR131" s="5" t="s">
        <v>46</v>
      </c>
      <c r="AS131" s="2">
        <f t="shared" si="36"/>
        <v>-0.44931636692564414</v>
      </c>
      <c r="AT131" s="2">
        <f t="shared" si="37"/>
        <v>3.9922618596107853</v>
      </c>
      <c r="AU131" s="2">
        <f t="shared" si="38"/>
        <v>1.0337649342112782</v>
      </c>
      <c r="AV131" s="2">
        <f t="shared" si="39"/>
        <v>11.876434189631139</v>
      </c>
      <c r="AW131" s="2">
        <f t="shared" si="40"/>
        <v>2.9031458233628404</v>
      </c>
      <c r="AX131" s="2">
        <f t="shared" si="41"/>
        <v>4.8423663568140221</v>
      </c>
      <c r="AY131" s="2">
        <f t="shared" si="42"/>
        <v>6.8233295592068366E-4</v>
      </c>
      <c r="AZ131" s="2">
        <f t="shared" si="43"/>
        <v>0.63353087441371314</v>
      </c>
      <c r="BA131" s="2">
        <f t="shared" si="44"/>
        <v>4.5822895419937346</v>
      </c>
      <c r="BB131" s="2">
        <f t="shared" si="45"/>
        <v>1.3505207991574686</v>
      </c>
      <c r="BC131" s="2">
        <f t="shared" si="46"/>
        <v>7.8039016315212208</v>
      </c>
      <c r="BD131" s="2">
        <f t="shared" si="47"/>
        <v>21.917870951986391</v>
      </c>
      <c r="BE131" s="2">
        <f t="shared" si="48"/>
        <v>-0.99753775156540903</v>
      </c>
      <c r="BF131" s="2">
        <f t="shared" si="49"/>
        <v>2.77858463588404</v>
      </c>
      <c r="BG131" s="2" t="str">
        <f>IFERROR(#REF!/#REF!-1,"NA")</f>
        <v>NA</v>
      </c>
    </row>
    <row r="132" spans="1:59" x14ac:dyDescent="0.25">
      <c r="A132" t="str">
        <f t="shared" si="50"/>
        <v/>
      </c>
      <c r="B132" t="str">
        <f t="shared" si="34"/>
        <v>UT2021 CPAMiscellaneous_Pool Pump</v>
      </c>
      <c r="C132" t="s">
        <v>117</v>
      </c>
      <c r="D132" t="s">
        <v>114</v>
      </c>
      <c r="E132" s="3" t="s">
        <v>106</v>
      </c>
      <c r="F132" s="3" t="s">
        <v>45</v>
      </c>
      <c r="G132" s="3" t="s">
        <v>47</v>
      </c>
      <c r="H132" s="7">
        <f>INDEX('Saturation Data'!I:I,MATCH('Intensity Data'!$B132,'Saturation Data'!$C:$C,0))*INDEX('UEC Data'!I:I,MATCH('Intensity Data'!$B132,'UEC Data'!$C:$C,0))</f>
        <v>0</v>
      </c>
      <c r="I132" s="7">
        <f>INDEX('Saturation Data'!J:J,MATCH('Intensity Data'!$B132,'Saturation Data'!$C:$C,0))*INDEX('UEC Data'!J:J,MATCH('Intensity Data'!$B132,'UEC Data'!$C:$C,0))</f>
        <v>0</v>
      </c>
      <c r="J132" s="7">
        <f>INDEX('Saturation Data'!K:K,MATCH('Intensity Data'!$B132,'Saturation Data'!$C:$C,0))*INDEX('UEC Data'!K:K,MATCH('Intensity Data'!$B132,'UEC Data'!$C:$C,0))</f>
        <v>0</v>
      </c>
      <c r="K132" s="7">
        <f>INDEX('Saturation Data'!L:L,MATCH('Intensity Data'!$B132,'Saturation Data'!$C:$C,0))*INDEX('UEC Data'!L:L,MATCH('Intensity Data'!$B132,'UEC Data'!$C:$C,0))</f>
        <v>0</v>
      </c>
      <c r="L132" s="7">
        <f>INDEX('Saturation Data'!M:M,MATCH('Intensity Data'!$B132,'Saturation Data'!$C:$C,0))*INDEX('UEC Data'!M:M,MATCH('Intensity Data'!$B132,'UEC Data'!$C:$C,0))</f>
        <v>0</v>
      </c>
      <c r="M132" s="7">
        <f>INDEX('Saturation Data'!N:N,MATCH('Intensity Data'!$B132,'Saturation Data'!$C:$C,0))*INDEX('UEC Data'!N:N,MATCH('Intensity Data'!$B132,'UEC Data'!$C:$C,0))</f>
        <v>0</v>
      </c>
      <c r="N132" s="7">
        <f>INDEX('Saturation Data'!O:O,MATCH('Intensity Data'!$B132,'Saturation Data'!$C:$C,0))*INDEX('UEC Data'!O:O,MATCH('Intensity Data'!$B132,'UEC Data'!$C:$C,0))</f>
        <v>0</v>
      </c>
      <c r="O132" s="7">
        <f>INDEX('Saturation Data'!P:P,MATCH('Intensity Data'!$B132,'Saturation Data'!$C:$C,0))*INDEX('UEC Data'!P:P,MATCH('Intensity Data'!$B132,'UEC Data'!$C:$C,0))</f>
        <v>8.4639731707317076E-2</v>
      </c>
      <c r="P132" s="7">
        <f>INDEX('Saturation Data'!Q:Q,MATCH('Intensity Data'!$B132,'Saturation Data'!$C:$C,0))*INDEX('UEC Data'!Q:Q,MATCH('Intensity Data'!$B132,'UEC Data'!$C:$C,0))</f>
        <v>6.6834782608695652E-3</v>
      </c>
      <c r="Q132" s="7">
        <f>INDEX('Saturation Data'!R:R,MATCH('Intensity Data'!$B132,'Saturation Data'!$C:$C,0))*INDEX('UEC Data'!R:R,MATCH('Intensity Data'!$B132,'UEC Data'!$C:$C,0))</f>
        <v>0.16225999999999999</v>
      </c>
      <c r="R132" s="7">
        <f>INDEX('Saturation Data'!S:S,MATCH('Intensity Data'!$B132,'Saturation Data'!$C:$C,0))*INDEX('UEC Data'!S:S,MATCH('Intensity Data'!$B132,'UEC Data'!$C:$C,0))</f>
        <v>0</v>
      </c>
      <c r="S132" s="7">
        <f>INDEX('Saturation Data'!T:T,MATCH('Intensity Data'!$B132,'Saturation Data'!$C:$C,0))*INDEX('UEC Data'!T:T,MATCH('Intensity Data'!$B132,'UEC Data'!$C:$C,0))</f>
        <v>0</v>
      </c>
      <c r="T132" s="7">
        <f>INDEX('Saturation Data'!U:U,MATCH('Intensity Data'!$B132,'Saturation Data'!$C:$C,0))*INDEX('UEC Data'!U:U,MATCH('Intensity Data'!$B132,'UEC Data'!$C:$C,0))</f>
        <v>0</v>
      </c>
      <c r="U132" s="7">
        <f>INDEX('Saturation Data'!V:V,MATCH('Intensity Data'!$B132,'Saturation Data'!$C:$C,0))*INDEX('UEC Data'!V:V,MATCH('Intensity Data'!$B132,'UEC Data'!$C:$C,0))</f>
        <v>5.1240000000000001E-2</v>
      </c>
      <c r="V132" t="str">
        <f t="shared" si="35"/>
        <v>Miscellaneous</v>
      </c>
      <c r="AP132" s="5" t="s">
        <v>106</v>
      </c>
      <c r="AQ132" s="5" t="s">
        <v>45</v>
      </c>
      <c r="AR132" s="5" t="s">
        <v>47</v>
      </c>
      <c r="AS132" s="2" t="str">
        <f t="shared" si="36"/>
        <v>NA</v>
      </c>
      <c r="AT132" s="2" t="str">
        <f t="shared" si="37"/>
        <v>NA</v>
      </c>
      <c r="AU132" s="2" t="str">
        <f t="shared" si="38"/>
        <v>NA</v>
      </c>
      <c r="AV132" s="2" t="str">
        <f t="shared" si="39"/>
        <v>NA</v>
      </c>
      <c r="AW132" s="2" t="str">
        <f t="shared" si="40"/>
        <v>NA</v>
      </c>
      <c r="AX132" s="2" t="str">
        <f t="shared" si="41"/>
        <v>NA</v>
      </c>
      <c r="AY132" s="2" t="str">
        <f t="shared" si="42"/>
        <v>NA</v>
      </c>
      <c r="AZ132" s="2">
        <f t="shared" si="43"/>
        <v>7.167654372068565</v>
      </c>
      <c r="BA132" s="2">
        <f t="shared" si="44"/>
        <v>6.9746993457053374</v>
      </c>
      <c r="BB132" s="2">
        <f t="shared" si="45"/>
        <v>16.628905993681009</v>
      </c>
      <c r="BC132" s="2" t="str">
        <f t="shared" si="46"/>
        <v>NA</v>
      </c>
      <c r="BD132" s="2" t="str">
        <f t="shared" si="47"/>
        <v>NA</v>
      </c>
      <c r="BE132" s="2" t="str">
        <f t="shared" si="48"/>
        <v>NA</v>
      </c>
      <c r="BF132" s="2">
        <f t="shared" si="49"/>
        <v>123.86493363114474</v>
      </c>
      <c r="BG132" s="2" t="str">
        <f>IFERROR(#REF!/#REF!-1,"NA")</f>
        <v>NA</v>
      </c>
    </row>
    <row r="133" spans="1:59" x14ac:dyDescent="0.25">
      <c r="A133" t="str">
        <f t="shared" si="50"/>
        <v/>
      </c>
      <c r="B133" t="str">
        <f t="shared" si="34"/>
        <v>UT2021 CPAMiscellaneous_Pool Heater</v>
      </c>
      <c r="C133" t="s">
        <v>117</v>
      </c>
      <c r="D133" t="s">
        <v>114</v>
      </c>
      <c r="E133" s="3" t="s">
        <v>107</v>
      </c>
      <c r="F133" s="3" t="s">
        <v>45</v>
      </c>
      <c r="G133" s="3" t="s">
        <v>48</v>
      </c>
      <c r="H133" s="7">
        <f>INDEX('Saturation Data'!I:I,MATCH('Intensity Data'!$B133,'Saturation Data'!$C:$C,0))*INDEX('UEC Data'!I:I,MATCH('Intensity Data'!$B133,'UEC Data'!$C:$C,0))</f>
        <v>0</v>
      </c>
      <c r="I133" s="7">
        <f>INDEX('Saturation Data'!J:J,MATCH('Intensity Data'!$B133,'Saturation Data'!$C:$C,0))*INDEX('UEC Data'!J:J,MATCH('Intensity Data'!$B133,'UEC Data'!$C:$C,0))</f>
        <v>0</v>
      </c>
      <c r="J133" s="7">
        <f>INDEX('Saturation Data'!K:K,MATCH('Intensity Data'!$B133,'Saturation Data'!$C:$C,0))*INDEX('UEC Data'!K:K,MATCH('Intensity Data'!$B133,'UEC Data'!$C:$C,0))</f>
        <v>0</v>
      </c>
      <c r="K133" s="7">
        <f>INDEX('Saturation Data'!L:L,MATCH('Intensity Data'!$B133,'Saturation Data'!$C:$C,0))*INDEX('UEC Data'!L:L,MATCH('Intensity Data'!$B133,'UEC Data'!$C:$C,0))</f>
        <v>0</v>
      </c>
      <c r="L133" s="7">
        <f>INDEX('Saturation Data'!M:M,MATCH('Intensity Data'!$B133,'Saturation Data'!$C:$C,0))*INDEX('UEC Data'!M:M,MATCH('Intensity Data'!$B133,'UEC Data'!$C:$C,0))</f>
        <v>0</v>
      </c>
      <c r="M133" s="7">
        <f>INDEX('Saturation Data'!N:N,MATCH('Intensity Data'!$B133,'Saturation Data'!$C:$C,0))*INDEX('UEC Data'!N:N,MATCH('Intensity Data'!$B133,'UEC Data'!$C:$C,0))</f>
        <v>0</v>
      </c>
      <c r="N133" s="7">
        <f>INDEX('Saturation Data'!O:O,MATCH('Intensity Data'!$B133,'Saturation Data'!$C:$C,0))*INDEX('UEC Data'!O:O,MATCH('Intensity Data'!$B133,'UEC Data'!$C:$C,0))</f>
        <v>0</v>
      </c>
      <c r="O133" s="7">
        <f>INDEX('Saturation Data'!P:P,MATCH('Intensity Data'!$B133,'Saturation Data'!$C:$C,0))*INDEX('UEC Data'!P:P,MATCH('Intensity Data'!$B133,'UEC Data'!$C:$C,0))</f>
        <v>4.3979406487804878E-2</v>
      </c>
      <c r="P133" s="7">
        <f>INDEX('Saturation Data'!Q:Q,MATCH('Intensity Data'!$B133,'Saturation Data'!$C:$C,0))*INDEX('UEC Data'!Q:Q,MATCH('Intensity Data'!$B133,'UEC Data'!$C:$C,0))</f>
        <v>1.4437950724637679E-3</v>
      </c>
      <c r="Q133" s="7">
        <f>INDEX('Saturation Data'!R:R,MATCH('Intensity Data'!$B133,'Saturation Data'!$C:$C,0))*INDEX('UEC Data'!R:R,MATCH('Intensity Data'!$B133,'UEC Data'!$C:$C,0))</f>
        <v>7.4716395000000005E-2</v>
      </c>
      <c r="R133" s="7">
        <f>INDEX('Saturation Data'!S:S,MATCH('Intensity Data'!$B133,'Saturation Data'!$C:$C,0))*INDEX('UEC Data'!S:S,MATCH('Intensity Data'!$B133,'UEC Data'!$C:$C,0))</f>
        <v>0</v>
      </c>
      <c r="S133" s="7">
        <f>INDEX('Saturation Data'!T:T,MATCH('Intensity Data'!$B133,'Saturation Data'!$C:$C,0))*INDEX('UEC Data'!T:T,MATCH('Intensity Data'!$B133,'UEC Data'!$C:$C,0))</f>
        <v>0</v>
      </c>
      <c r="T133" s="7">
        <f>INDEX('Saturation Data'!U:U,MATCH('Intensity Data'!$B133,'Saturation Data'!$C:$C,0))*INDEX('UEC Data'!U:U,MATCH('Intensity Data'!$B133,'UEC Data'!$C:$C,0))</f>
        <v>0</v>
      </c>
      <c r="U133" s="7">
        <f>INDEX('Saturation Data'!V:V,MATCH('Intensity Data'!$B133,'Saturation Data'!$C:$C,0))*INDEX('UEC Data'!V:V,MATCH('Intensity Data'!$B133,'UEC Data'!$C:$C,0))</f>
        <v>1.6603643333333334E-2</v>
      </c>
      <c r="V133" t="str">
        <f t="shared" si="35"/>
        <v>Miscellaneous</v>
      </c>
      <c r="AP133" s="5" t="s">
        <v>107</v>
      </c>
      <c r="AQ133" s="5" t="s">
        <v>45</v>
      </c>
      <c r="AR133" s="5" t="s">
        <v>48</v>
      </c>
      <c r="AS133" s="2" t="str">
        <f t="shared" si="36"/>
        <v>NA</v>
      </c>
      <c r="AT133" s="2" t="str">
        <f t="shared" si="37"/>
        <v>NA</v>
      </c>
      <c r="AU133" s="2" t="str">
        <f t="shared" si="38"/>
        <v>NA</v>
      </c>
      <c r="AV133" s="2" t="str">
        <f t="shared" si="39"/>
        <v>NA</v>
      </c>
      <c r="AW133" s="2" t="str">
        <f t="shared" si="40"/>
        <v>NA</v>
      </c>
      <c r="AX133" s="2" t="str">
        <f t="shared" si="41"/>
        <v>NA</v>
      </c>
      <c r="AY133" s="2" t="str">
        <f t="shared" si="42"/>
        <v>NA</v>
      </c>
      <c r="AZ133" s="2">
        <f t="shared" si="43"/>
        <v>7.167654372068565</v>
      </c>
      <c r="BA133" s="2">
        <f t="shared" si="44"/>
        <v>14.94939869141067</v>
      </c>
      <c r="BB133" s="2">
        <f t="shared" si="45"/>
        <v>16.628905993681009</v>
      </c>
      <c r="BC133" s="2" t="str">
        <f t="shared" si="46"/>
        <v>NA</v>
      </c>
      <c r="BD133" s="2" t="str">
        <f t="shared" si="47"/>
        <v>NA</v>
      </c>
      <c r="BE133" s="2" t="str">
        <f t="shared" si="48"/>
        <v>NA</v>
      </c>
      <c r="BF133" s="2">
        <f t="shared" si="49"/>
        <v>123.86493363114475</v>
      </c>
      <c r="BG133" s="2" t="str">
        <f>IFERROR(#REF!/#REF!-1,"NA")</f>
        <v>NA</v>
      </c>
    </row>
    <row r="134" spans="1:59" x14ac:dyDescent="0.25">
      <c r="A134" t="str">
        <f t="shared" si="50"/>
        <v/>
      </c>
      <c r="B134" t="str">
        <f t="shared" si="34"/>
        <v>UT2021 CPAMiscellaneous_Clothes Washer</v>
      </c>
      <c r="C134" t="s">
        <v>117</v>
      </c>
      <c r="D134" t="s">
        <v>114</v>
      </c>
      <c r="E134" s="3" t="s">
        <v>108</v>
      </c>
      <c r="F134" s="3" t="s">
        <v>45</v>
      </c>
      <c r="G134" s="3" t="s">
        <v>49</v>
      </c>
      <c r="H134" s="7">
        <f>INDEX('Saturation Data'!I:I,MATCH('Intensity Data'!$B134,'Saturation Data'!$C:$C,0))*INDEX('UEC Data'!I:I,MATCH('Intensity Data'!$B134,'UEC Data'!$C:$C,0))</f>
        <v>0</v>
      </c>
      <c r="I134" s="7">
        <f>INDEX('Saturation Data'!J:J,MATCH('Intensity Data'!$B134,'Saturation Data'!$C:$C,0))*INDEX('UEC Data'!J:J,MATCH('Intensity Data'!$B134,'UEC Data'!$C:$C,0))</f>
        <v>0</v>
      </c>
      <c r="J134" s="7">
        <f>INDEX('Saturation Data'!K:K,MATCH('Intensity Data'!$B134,'Saturation Data'!$C:$C,0))*INDEX('UEC Data'!K:K,MATCH('Intensity Data'!$B134,'UEC Data'!$C:$C,0))</f>
        <v>7.7116076127696151E-4</v>
      </c>
      <c r="K134" s="7">
        <f>INDEX('Saturation Data'!L:L,MATCH('Intensity Data'!$B134,'Saturation Data'!$C:$C,0))*INDEX('UEC Data'!L:L,MATCH('Intensity Data'!$B134,'UEC Data'!$C:$C,0))</f>
        <v>0</v>
      </c>
      <c r="L134" s="7">
        <f>INDEX('Saturation Data'!M:M,MATCH('Intensity Data'!$B134,'Saturation Data'!$C:$C,0))*INDEX('UEC Data'!M:M,MATCH('Intensity Data'!$B134,'UEC Data'!$C:$C,0))</f>
        <v>0</v>
      </c>
      <c r="M134" s="7">
        <f>INDEX('Saturation Data'!N:N,MATCH('Intensity Data'!$B134,'Saturation Data'!$C:$C,0))*INDEX('UEC Data'!N:N,MATCH('Intensity Data'!$B134,'UEC Data'!$C:$C,0))</f>
        <v>0</v>
      </c>
      <c r="N134" s="7">
        <f>INDEX('Saturation Data'!O:O,MATCH('Intensity Data'!$B134,'Saturation Data'!$C:$C,0))*INDEX('UEC Data'!O:O,MATCH('Intensity Data'!$B134,'UEC Data'!$C:$C,0))</f>
        <v>5.4532082404585132E-2</v>
      </c>
      <c r="O134" s="7">
        <f>INDEX('Saturation Data'!P:P,MATCH('Intensity Data'!$B134,'Saturation Data'!$C:$C,0))*INDEX('UEC Data'!P:P,MATCH('Intensity Data'!$B134,'UEC Data'!$C:$C,0))</f>
        <v>4.4335026345191158E-3</v>
      </c>
      <c r="P134" s="7">
        <f>INDEX('Saturation Data'!Q:Q,MATCH('Intensity Data'!$B134,'Saturation Data'!$C:$C,0))*INDEX('UEC Data'!Q:Q,MATCH('Intensity Data'!$B134,'UEC Data'!$C:$C,0))</f>
        <v>5.2688002323270661E-3</v>
      </c>
      <c r="Q134" s="7">
        <f>INDEX('Saturation Data'!R:R,MATCH('Intensity Data'!$B134,'Saturation Data'!$C:$C,0))*INDEX('UEC Data'!R:R,MATCH('Intensity Data'!$B134,'UEC Data'!$C:$C,0))</f>
        <v>9.0213568422400109E-2</v>
      </c>
      <c r="R134" s="7">
        <f>INDEX('Saturation Data'!S:S,MATCH('Intensity Data'!$B134,'Saturation Data'!$C:$C,0))*INDEX('UEC Data'!S:S,MATCH('Intensity Data'!$B134,'UEC Data'!$C:$C,0))</f>
        <v>0</v>
      </c>
      <c r="S134" s="7">
        <f>INDEX('Saturation Data'!T:T,MATCH('Intensity Data'!$B134,'Saturation Data'!$C:$C,0))*INDEX('UEC Data'!T:T,MATCH('Intensity Data'!$B134,'UEC Data'!$C:$C,0))</f>
        <v>0</v>
      </c>
      <c r="T134" s="7">
        <f>INDEX('Saturation Data'!U:U,MATCH('Intensity Data'!$B134,'Saturation Data'!$C:$C,0))*INDEX('UEC Data'!U:U,MATCH('Intensity Data'!$B134,'UEC Data'!$C:$C,0))</f>
        <v>0</v>
      </c>
      <c r="U134" s="7">
        <f>INDEX('Saturation Data'!V:V,MATCH('Intensity Data'!$B134,'Saturation Data'!$C:$C,0))*INDEX('UEC Data'!V:V,MATCH('Intensity Data'!$B134,'UEC Data'!$C:$C,0))</f>
        <v>6.0591202671761248E-2</v>
      </c>
      <c r="V134" t="str">
        <f t="shared" si="35"/>
        <v>Miscellaneous</v>
      </c>
      <c r="AP134" s="5" t="s">
        <v>108</v>
      </c>
      <c r="AQ134" s="5" t="s">
        <v>45</v>
      </c>
      <c r="AR134" s="5" t="s">
        <v>49</v>
      </c>
      <c r="AS134" s="2" t="str">
        <f t="shared" si="36"/>
        <v>NA</v>
      </c>
      <c r="AT134" s="2" t="str">
        <f t="shared" si="37"/>
        <v>NA</v>
      </c>
      <c r="AU134" s="2">
        <f t="shared" si="38"/>
        <v>5.5605320458428329</v>
      </c>
      <c r="AV134" s="2" t="str">
        <f t="shared" si="39"/>
        <v>NA</v>
      </c>
      <c r="AW134" s="2" t="str">
        <f t="shared" si="40"/>
        <v>NA</v>
      </c>
      <c r="AX134" s="2" t="str">
        <f t="shared" si="41"/>
        <v>NA</v>
      </c>
      <c r="AY134" s="2">
        <f t="shared" si="42"/>
        <v>1.7605029874646094</v>
      </c>
      <c r="AZ134" s="2">
        <f t="shared" si="43"/>
        <v>7.167654372068565</v>
      </c>
      <c r="BA134" s="2">
        <f t="shared" si="44"/>
        <v>6.9746993457053374</v>
      </c>
      <c r="BB134" s="2">
        <f t="shared" si="45"/>
        <v>6.0515623974724049</v>
      </c>
      <c r="BC134" s="2" t="str">
        <f t="shared" si="46"/>
        <v>NA</v>
      </c>
      <c r="BD134" s="2" t="str">
        <f t="shared" si="47"/>
        <v>NA</v>
      </c>
      <c r="BE134" s="2" t="str">
        <f t="shared" si="48"/>
        <v>NA</v>
      </c>
      <c r="BF134" s="2">
        <f t="shared" si="49"/>
        <v>311.16233407786177</v>
      </c>
      <c r="BG134" s="2" t="str">
        <f>IFERROR(#REF!/#REF!-1,"NA")</f>
        <v>NA</v>
      </c>
    </row>
    <row r="135" spans="1:59" x14ac:dyDescent="0.25">
      <c r="A135" t="str">
        <f t="shared" si="50"/>
        <v/>
      </c>
      <c r="B135" t="str">
        <f t="shared" si="34"/>
        <v>UT2021 CPAMiscellaneous_Clothes Dryer</v>
      </c>
      <c r="C135" t="s">
        <v>117</v>
      </c>
      <c r="D135" t="s">
        <v>114</v>
      </c>
      <c r="E135" s="3" t="s">
        <v>109</v>
      </c>
      <c r="F135" s="3" t="s">
        <v>45</v>
      </c>
      <c r="G135" s="3" t="s">
        <v>50</v>
      </c>
      <c r="H135" s="7">
        <f>INDEX('Saturation Data'!I:I,MATCH('Intensity Data'!$B135,'Saturation Data'!$C:$C,0))*INDEX('UEC Data'!I:I,MATCH('Intensity Data'!$B135,'UEC Data'!$C:$C,0))</f>
        <v>0</v>
      </c>
      <c r="I135" s="7">
        <f>INDEX('Saturation Data'!J:J,MATCH('Intensity Data'!$B135,'Saturation Data'!$C:$C,0))*INDEX('UEC Data'!J:J,MATCH('Intensity Data'!$B135,'UEC Data'!$C:$C,0))</f>
        <v>0</v>
      </c>
      <c r="J135" s="7">
        <f>INDEX('Saturation Data'!K:K,MATCH('Intensity Data'!$B135,'Saturation Data'!$C:$C,0))*INDEX('UEC Data'!K:K,MATCH('Intensity Data'!$B135,'UEC Data'!$C:$C,0))</f>
        <v>1.4303445153328366E-3</v>
      </c>
      <c r="K135" s="7">
        <f>INDEX('Saturation Data'!L:L,MATCH('Intensity Data'!$B135,'Saturation Data'!$C:$C,0))*INDEX('UEC Data'!L:L,MATCH('Intensity Data'!$B135,'UEC Data'!$C:$C,0))</f>
        <v>0</v>
      </c>
      <c r="L135" s="7">
        <f>INDEX('Saturation Data'!M:M,MATCH('Intensity Data'!$B135,'Saturation Data'!$C:$C,0))*INDEX('UEC Data'!M:M,MATCH('Intensity Data'!$B135,'UEC Data'!$C:$C,0))</f>
        <v>0</v>
      </c>
      <c r="M135" s="7">
        <f>INDEX('Saturation Data'!N:N,MATCH('Intensity Data'!$B135,'Saturation Data'!$C:$C,0))*INDEX('UEC Data'!N:N,MATCH('Intensity Data'!$B135,'UEC Data'!$C:$C,0))</f>
        <v>0</v>
      </c>
      <c r="N135" s="7">
        <f>INDEX('Saturation Data'!O:O,MATCH('Intensity Data'!$B135,'Saturation Data'!$C:$C,0))*INDEX('UEC Data'!O:O,MATCH('Intensity Data'!$B135,'UEC Data'!$C:$C,0))</f>
        <v>0.16295710728256244</v>
      </c>
      <c r="O135" s="7">
        <f>INDEX('Saturation Data'!P:P,MATCH('Intensity Data'!$B135,'Saturation Data'!$C:$C,0))*INDEX('UEC Data'!P:P,MATCH('Intensity Data'!$B135,'UEC Data'!$C:$C,0))</f>
        <v>1.0553151607028853E-2</v>
      </c>
      <c r="P135" s="7">
        <f>INDEX('Saturation Data'!Q:Q,MATCH('Intensity Data'!$B135,'Saturation Data'!$C:$C,0))*INDEX('UEC Data'!Q:Q,MATCH('Intensity Data'!$B135,'UEC Data'!$C:$C,0))</f>
        <v>1.2541426547483565E-2</v>
      </c>
      <c r="Q135" s="7">
        <f>INDEX('Saturation Data'!R:R,MATCH('Intensity Data'!$B135,'Saturation Data'!$C:$C,0))*INDEX('UEC Data'!R:R,MATCH('Intensity Data'!$B135,'UEC Data'!$C:$C,0))</f>
        <v>0.11363292538477533</v>
      </c>
      <c r="R135" s="7">
        <f>INDEX('Saturation Data'!S:S,MATCH('Intensity Data'!$B135,'Saturation Data'!$C:$C,0))*INDEX('UEC Data'!S:S,MATCH('Intensity Data'!$B135,'UEC Data'!$C:$C,0))</f>
        <v>0</v>
      </c>
      <c r="S135" s="7">
        <f>INDEX('Saturation Data'!T:T,MATCH('Intensity Data'!$B135,'Saturation Data'!$C:$C,0))*INDEX('UEC Data'!T:T,MATCH('Intensity Data'!$B135,'UEC Data'!$C:$C,0))</f>
        <v>0</v>
      </c>
      <c r="T135" s="7">
        <f>INDEX('Saturation Data'!U:U,MATCH('Intensity Data'!$B135,'Saturation Data'!$C:$C,0))*INDEX('UEC Data'!U:U,MATCH('Intensity Data'!$B135,'UEC Data'!$C:$C,0))</f>
        <v>0</v>
      </c>
      <c r="U135" s="7">
        <f>INDEX('Saturation Data'!V:V,MATCH('Intensity Data'!$B135,'Saturation Data'!$C:$C,0))*INDEX('UEC Data'!V:V,MATCH('Intensity Data'!$B135,'UEC Data'!$C:$C,0))</f>
        <v>0.13111491390551</v>
      </c>
      <c r="V135" t="str">
        <f t="shared" si="35"/>
        <v>Miscellaneous</v>
      </c>
      <c r="AP135" s="5" t="s">
        <v>109</v>
      </c>
      <c r="AQ135" s="5" t="s">
        <v>45</v>
      </c>
      <c r="AR135" s="5" t="s">
        <v>50</v>
      </c>
      <c r="AS135" s="2" t="str">
        <f t="shared" si="36"/>
        <v>NA</v>
      </c>
      <c r="AT135" s="2" t="str">
        <f t="shared" si="37"/>
        <v>NA</v>
      </c>
      <c r="AU135" s="2">
        <f t="shared" si="38"/>
        <v>5.5605320458428347</v>
      </c>
      <c r="AV135" s="2" t="str">
        <f t="shared" si="39"/>
        <v>NA</v>
      </c>
      <c r="AW135" s="2" t="str">
        <f t="shared" si="40"/>
        <v>NA</v>
      </c>
      <c r="AX135" s="2" t="str">
        <f t="shared" si="41"/>
        <v>NA</v>
      </c>
      <c r="AY135" s="2">
        <f t="shared" si="42"/>
        <v>1.7605029874646094</v>
      </c>
      <c r="AZ135" s="2">
        <f t="shared" si="43"/>
        <v>7.1676543720685633</v>
      </c>
      <c r="BA135" s="2">
        <f t="shared" si="44"/>
        <v>6.9746993457053348</v>
      </c>
      <c r="BB135" s="2">
        <f t="shared" si="45"/>
        <v>6.0515623974724031</v>
      </c>
      <c r="BC135" s="2" t="str">
        <f t="shared" si="46"/>
        <v>NA</v>
      </c>
      <c r="BD135" s="2" t="str">
        <f t="shared" si="47"/>
        <v>NA</v>
      </c>
      <c r="BE135" s="2" t="str">
        <f t="shared" si="48"/>
        <v>NA</v>
      </c>
      <c r="BF135" s="2">
        <f t="shared" si="49"/>
        <v>311.16233407786177</v>
      </c>
      <c r="BG135" s="2" t="str">
        <f>IFERROR(#REF!/#REF!-1,"NA")</f>
        <v>NA</v>
      </c>
    </row>
    <row r="136" spans="1:59" x14ac:dyDescent="0.25">
      <c r="A136" t="str">
        <f t="shared" si="50"/>
        <v/>
      </c>
      <c r="B136" t="str">
        <f t="shared" si="34"/>
        <v>UT2021 CPAMiscellaneous_Other Miscellaneous</v>
      </c>
      <c r="C136" t="s">
        <v>117</v>
      </c>
      <c r="D136" t="s">
        <v>114</v>
      </c>
      <c r="E136" s="3" t="s">
        <v>110</v>
      </c>
      <c r="F136" s="3" t="s">
        <v>45</v>
      </c>
      <c r="G136" s="3" t="s">
        <v>51</v>
      </c>
      <c r="H136" s="7">
        <f>INDEX('Saturation Data'!I:I,MATCH('Intensity Data'!$B136,'Saturation Data'!$C:$C,0))*INDEX('UEC Data'!I:I,MATCH('Intensity Data'!$B136,'UEC Data'!$C:$C,0))</f>
        <v>1.6697309292395255</v>
      </c>
      <c r="I136" s="7">
        <f>INDEX('Saturation Data'!J:J,MATCH('Intensity Data'!$B136,'Saturation Data'!$C:$C,0))*INDEX('UEC Data'!J:J,MATCH('Intensity Data'!$B136,'UEC Data'!$C:$C,0))</f>
        <v>1.0612854580940514</v>
      </c>
      <c r="J136" s="7">
        <f>INDEX('Saturation Data'!K:K,MATCH('Intensity Data'!$B136,'Saturation Data'!$C:$C,0))*INDEX('UEC Data'!K:K,MATCH('Intensity Data'!$B136,'UEC Data'!$C:$C,0))</f>
        <v>1.5963126990095671</v>
      </c>
      <c r="K136" s="7">
        <f>INDEX('Saturation Data'!L:L,MATCH('Intensity Data'!$B136,'Saturation Data'!$C:$C,0))*INDEX('UEC Data'!L:L,MATCH('Intensity Data'!$B136,'UEC Data'!$C:$C,0))</f>
        <v>1.397690903395314</v>
      </c>
      <c r="L136" s="7">
        <f>INDEX('Saturation Data'!M:M,MATCH('Intensity Data'!$B136,'Saturation Data'!$C:$C,0))*INDEX('UEC Data'!M:M,MATCH('Intensity Data'!$B136,'UEC Data'!$C:$C,0))</f>
        <v>1.7756715456584953</v>
      </c>
      <c r="M136" s="7">
        <f>INDEX('Saturation Data'!N:N,MATCH('Intensity Data'!$B136,'Saturation Data'!$C:$C,0))*INDEX('UEC Data'!N:N,MATCH('Intensity Data'!$B136,'UEC Data'!$C:$C,0))</f>
        <v>1.312553961976505</v>
      </c>
      <c r="N136" s="7">
        <f>INDEX('Saturation Data'!O:O,MATCH('Intensity Data'!$B136,'Saturation Data'!$C:$C,0))*INDEX('UEC Data'!O:O,MATCH('Intensity Data'!$B136,'UEC Data'!$C:$C,0))</f>
        <v>3.85243145458921</v>
      </c>
      <c r="O136" s="7">
        <f>INDEX('Saturation Data'!P:P,MATCH('Intensity Data'!$B136,'Saturation Data'!$C:$C,0))*INDEX('UEC Data'!P:P,MATCH('Intensity Data'!$B136,'UEC Data'!$C:$C,0))</f>
        <v>1.7024561260364752</v>
      </c>
      <c r="P136" s="7">
        <f>INDEX('Saturation Data'!Q:Q,MATCH('Intensity Data'!$B136,'Saturation Data'!$C:$C,0))*INDEX('UEC Data'!Q:Q,MATCH('Intensity Data'!$B136,'UEC Data'!$C:$C,0))</f>
        <v>0.54053187852400175</v>
      </c>
      <c r="Q136" s="7">
        <f>INDEX('Saturation Data'!R:R,MATCH('Intensity Data'!$B136,'Saturation Data'!$C:$C,0))*INDEX('UEC Data'!R:R,MATCH('Intensity Data'!$B136,'UEC Data'!$C:$C,0))</f>
        <v>1.9575266740022428</v>
      </c>
      <c r="R136" s="7">
        <f>INDEX('Saturation Data'!S:S,MATCH('Intensity Data'!$B136,'Saturation Data'!$C:$C,0))*INDEX('UEC Data'!S:S,MATCH('Intensity Data'!$B136,'UEC Data'!$C:$C,0))</f>
        <v>0.46655274480573522</v>
      </c>
      <c r="S136" s="7">
        <f>INDEX('Saturation Data'!T:T,MATCH('Intensity Data'!$B136,'Saturation Data'!$C:$C,0))*INDEX('UEC Data'!T:T,MATCH('Intensity Data'!$B136,'UEC Data'!$C:$C,0))</f>
        <v>1.6760178618307167</v>
      </c>
      <c r="T136" s="7">
        <f>INDEX('Saturation Data'!U:U,MATCH('Intensity Data'!$B136,'Saturation Data'!$C:$C,0))*INDEX('UEC Data'!U:U,MATCH('Intensity Data'!$B136,'UEC Data'!$C:$C,0))</f>
        <v>8.5</v>
      </c>
      <c r="U136" s="7">
        <f>INDEX('Saturation Data'!V:V,MATCH('Intensity Data'!$B136,'Saturation Data'!$C:$C,0))*INDEX('UEC Data'!V:V,MATCH('Intensity Data'!$B136,'UEC Data'!$C:$C,0))</f>
        <v>2.5066140468241427</v>
      </c>
      <c r="V136" t="str">
        <f t="shared" si="35"/>
        <v>Miscellaneous</v>
      </c>
      <c r="AP136" s="5" t="s">
        <v>110</v>
      </c>
      <c r="AQ136" s="5" t="s">
        <v>45</v>
      </c>
      <c r="AR136" s="5" t="s">
        <v>51</v>
      </c>
      <c r="AS136" s="2">
        <f t="shared" si="36"/>
        <v>0.29716720701329047</v>
      </c>
      <c r="AT136" s="2">
        <f t="shared" si="37"/>
        <v>4.8127185249803084E-2</v>
      </c>
      <c r="AU136" s="2">
        <f t="shared" si="38"/>
        <v>1.401254880623219</v>
      </c>
      <c r="AV136" s="2">
        <f t="shared" si="39"/>
        <v>1.6943094417891555</v>
      </c>
      <c r="AW136" s="2">
        <f t="shared" si="40"/>
        <v>-0.14232899470188332</v>
      </c>
      <c r="AX136" s="2">
        <f t="shared" si="41"/>
        <v>1.7905434876576631</v>
      </c>
      <c r="AY136" s="2">
        <f t="shared" si="42"/>
        <v>-5.7398407866022239E-2</v>
      </c>
      <c r="AZ136" s="2">
        <f t="shared" si="43"/>
        <v>4.1042376316184068</v>
      </c>
      <c r="BA136" s="2">
        <f t="shared" si="44"/>
        <v>1.5638029244691878</v>
      </c>
      <c r="BB136" s="2">
        <f t="shared" si="45"/>
        <v>2.5251171119170976</v>
      </c>
      <c r="BC136" s="2">
        <f t="shared" si="46"/>
        <v>0.35280394518839353</v>
      </c>
      <c r="BD136" s="2">
        <f t="shared" si="47"/>
        <v>5.020181455940631</v>
      </c>
      <c r="BE136" s="2">
        <f t="shared" si="48"/>
        <v>-0.53777421163601458</v>
      </c>
      <c r="BF136" s="2">
        <f t="shared" si="49"/>
        <v>3.7659310669986432</v>
      </c>
      <c r="BG136" s="2" t="str">
        <f>IFERROR(#REF!/#REF!-1,"NA")</f>
        <v>NA</v>
      </c>
    </row>
    <row r="137" spans="1:59" x14ac:dyDescent="0.25">
      <c r="A137">
        <f t="shared" si="50"/>
        <v>1</v>
      </c>
      <c r="B137" t="str">
        <f t="shared" si="34"/>
        <v>ID2021 CPACooling_Air-Cooled Chiller</v>
      </c>
      <c r="C137" t="s">
        <v>119</v>
      </c>
      <c r="D137" t="s">
        <v>114</v>
      </c>
      <c r="E137" s="3" t="s">
        <v>66</v>
      </c>
      <c r="F137" s="3" t="s">
        <v>3</v>
      </c>
      <c r="G137" s="3" t="s">
        <v>4</v>
      </c>
      <c r="H137" s="7">
        <f>INDEX('Saturation Data'!I:I,MATCH('Intensity Data'!$B137,'Saturation Data'!$C:$C,0))*INDEX('UEC Data'!I:I,MATCH('Intensity Data'!$B137,'UEC Data'!$C:$C,0))</f>
        <v>0.2093537850162295</v>
      </c>
      <c r="I137" s="7">
        <f>INDEX('Saturation Data'!J:J,MATCH('Intensity Data'!$B137,'Saturation Data'!$C:$C,0))*INDEX('UEC Data'!J:J,MATCH('Intensity Data'!$B137,'UEC Data'!$C:$C,0))</f>
        <v>0.14814249351233527</v>
      </c>
      <c r="J137" s="7">
        <f>INDEX('Saturation Data'!K:K,MATCH('Intensity Data'!$B137,'Saturation Data'!$C:$C,0))*INDEX('UEC Data'!K:K,MATCH('Intensity Data'!$B137,'UEC Data'!$C:$C,0))</f>
        <v>0</v>
      </c>
      <c r="K137" s="7">
        <f>INDEX('Saturation Data'!L:L,MATCH('Intensity Data'!$B137,'Saturation Data'!$C:$C,0))*INDEX('UEC Data'!L:L,MATCH('Intensity Data'!$B137,'UEC Data'!$C:$C,0))</f>
        <v>0</v>
      </c>
      <c r="L137" s="7">
        <f>INDEX('Saturation Data'!M:M,MATCH('Intensity Data'!$B137,'Saturation Data'!$C:$C,0))*INDEX('UEC Data'!M:M,MATCH('Intensity Data'!$B137,'UEC Data'!$C:$C,0))</f>
        <v>0</v>
      </c>
      <c r="M137" s="7">
        <f>INDEX('Saturation Data'!N:N,MATCH('Intensity Data'!$B137,'Saturation Data'!$C:$C,0))*INDEX('UEC Data'!N:N,MATCH('Intensity Data'!$B137,'UEC Data'!$C:$C,0))</f>
        <v>0</v>
      </c>
      <c r="N137" s="7">
        <f>INDEX('Saturation Data'!O:O,MATCH('Intensity Data'!$B137,'Saturation Data'!$C:$C,0))*INDEX('UEC Data'!O:O,MATCH('Intensity Data'!$B137,'UEC Data'!$C:$C,0))</f>
        <v>0.6114026327554285</v>
      </c>
      <c r="O137" s="7">
        <f>INDEX('Saturation Data'!P:P,MATCH('Intensity Data'!$B137,'Saturation Data'!$C:$C,0))*INDEX('UEC Data'!P:P,MATCH('Intensity Data'!$B137,'UEC Data'!$C:$C,0))</f>
        <v>0</v>
      </c>
      <c r="P137" s="7">
        <f>INDEX('Saturation Data'!Q:Q,MATCH('Intensity Data'!$B137,'Saturation Data'!$C:$C,0))*INDEX('UEC Data'!Q:Q,MATCH('Intensity Data'!$B137,'UEC Data'!$C:$C,0))</f>
        <v>0.13414158358510267</v>
      </c>
      <c r="Q137" s="7">
        <f>INDEX('Saturation Data'!R:R,MATCH('Intensity Data'!$B137,'Saturation Data'!$C:$C,0))*INDEX('UEC Data'!R:R,MATCH('Intensity Data'!$B137,'UEC Data'!$C:$C,0))</f>
        <v>7.0935121253501279E-2</v>
      </c>
      <c r="R137" s="7">
        <f>INDEX('Saturation Data'!S:S,MATCH('Intensity Data'!$B137,'Saturation Data'!$C:$C,0))*INDEX('UEC Data'!S:S,MATCH('Intensity Data'!$B137,'UEC Data'!$C:$C,0))</f>
        <v>2.9404030594524328E-4</v>
      </c>
      <c r="S137" s="7">
        <f>INDEX('Saturation Data'!T:T,MATCH('Intensity Data'!$B137,'Saturation Data'!$C:$C,0))*INDEX('UEC Data'!T:T,MATCH('Intensity Data'!$B137,'UEC Data'!$C:$C,0))</f>
        <v>1.2255644956801698E-3</v>
      </c>
      <c r="T137" s="7">
        <f>INDEX('Saturation Data'!U:U,MATCH('Intensity Data'!$B137,'Saturation Data'!$C:$C,0))*INDEX('UEC Data'!U:U,MATCH('Intensity Data'!$B137,'UEC Data'!$C:$C,0))</f>
        <v>3.0832612404278068</v>
      </c>
      <c r="U137" s="7">
        <f>INDEX('Saturation Data'!V:V,MATCH('Intensity Data'!$B137,'Saturation Data'!$C:$C,0))*INDEX('UEC Data'!V:V,MATCH('Intensity Data'!$B137,'UEC Data'!$C:$C,0))</f>
        <v>7.7824800951430947E-2</v>
      </c>
      <c r="V137" t="str">
        <f t="shared" si="35"/>
        <v>HVAC</v>
      </c>
      <c r="AP137" s="5" t="s">
        <v>66</v>
      </c>
      <c r="AQ137" s="5" t="s">
        <v>3</v>
      </c>
      <c r="AR137" s="5" t="s">
        <v>4</v>
      </c>
      <c r="AS137" s="2">
        <f t="shared" si="36"/>
        <v>-0.72606917722974118</v>
      </c>
      <c r="AT137" s="2" t="str">
        <f t="shared" si="37"/>
        <v>NA</v>
      </c>
      <c r="AU137" s="2">
        <f t="shared" si="38"/>
        <v>-1</v>
      </c>
      <c r="AV137" s="2" t="str">
        <f t="shared" si="39"/>
        <v>NA</v>
      </c>
      <c r="AW137" s="2" t="str">
        <f t="shared" si="40"/>
        <v>NA</v>
      </c>
      <c r="AX137" s="2">
        <f t="shared" si="41"/>
        <v>-1</v>
      </c>
      <c r="AY137" s="2">
        <f t="shared" si="42"/>
        <v>-0.56866250398209917</v>
      </c>
      <c r="AZ137" s="2">
        <f t="shared" si="43"/>
        <v>-1</v>
      </c>
      <c r="BA137" s="2">
        <f t="shared" si="44"/>
        <v>-0.82630124510768221</v>
      </c>
      <c r="BB137" s="2">
        <f t="shared" si="45"/>
        <v>2.4475109099256778</v>
      </c>
      <c r="BC137" s="2" t="str">
        <f t="shared" si="46"/>
        <v>NA</v>
      </c>
      <c r="BD137" s="2">
        <f t="shared" si="47"/>
        <v>-0.99638700104461964</v>
      </c>
      <c r="BE137" s="2">
        <f t="shared" si="48"/>
        <v>-0.42829466693356022</v>
      </c>
      <c r="BF137" s="2">
        <f t="shared" si="49"/>
        <v>-0.72091677701373214</v>
      </c>
      <c r="BG137" s="2" t="str">
        <f>IFERROR(#REF!/#REF!-1,"NA")</f>
        <v>NA</v>
      </c>
    </row>
    <row r="138" spans="1:59" x14ac:dyDescent="0.25">
      <c r="A138" t="str">
        <f t="shared" si="50"/>
        <v/>
      </c>
      <c r="B138" t="str">
        <f t="shared" si="34"/>
        <v>ID2021 CPACooling_Water-Cooled Chiller</v>
      </c>
      <c r="C138" t="s">
        <v>119</v>
      </c>
      <c r="D138" t="s">
        <v>114</v>
      </c>
      <c r="E138" s="3" t="s">
        <v>67</v>
      </c>
      <c r="F138" s="3" t="s">
        <v>3</v>
      </c>
      <c r="G138" s="3" t="s">
        <v>5</v>
      </c>
      <c r="H138" s="7">
        <f>INDEX('Saturation Data'!I:I,MATCH('Intensity Data'!$B138,'Saturation Data'!$C:$C,0))*INDEX('UEC Data'!I:I,MATCH('Intensity Data'!$B138,'UEC Data'!$C:$C,0))</f>
        <v>1.4225675446444015</v>
      </c>
      <c r="I138" s="7">
        <f>INDEX('Saturation Data'!J:J,MATCH('Intensity Data'!$B138,'Saturation Data'!$C:$C,0))*INDEX('UEC Data'!J:J,MATCH('Intensity Data'!$B138,'UEC Data'!$C:$C,0))</f>
        <v>1.5989674942772421E-2</v>
      </c>
      <c r="J138" s="7">
        <f>INDEX('Saturation Data'!K:K,MATCH('Intensity Data'!$B138,'Saturation Data'!$C:$C,0))*INDEX('UEC Data'!K:K,MATCH('Intensity Data'!$B138,'UEC Data'!$C:$C,0))</f>
        <v>7.6751422073527684E-2</v>
      </c>
      <c r="K138" s="7">
        <f>INDEX('Saturation Data'!L:L,MATCH('Intensity Data'!$B138,'Saturation Data'!$C:$C,0))*INDEX('UEC Data'!L:L,MATCH('Intensity Data'!$B138,'UEC Data'!$C:$C,0))</f>
        <v>5.3728186163158748E-3</v>
      </c>
      <c r="L138" s="7">
        <f>INDEX('Saturation Data'!M:M,MATCH('Intensity Data'!$B138,'Saturation Data'!$C:$C,0))*INDEX('UEC Data'!M:M,MATCH('Intensity Data'!$B138,'UEC Data'!$C:$C,0))</f>
        <v>0</v>
      </c>
      <c r="M138" s="7">
        <f>INDEX('Saturation Data'!N:N,MATCH('Intensity Data'!$B138,'Saturation Data'!$C:$C,0))*INDEX('UEC Data'!N:N,MATCH('Intensity Data'!$B138,'UEC Data'!$C:$C,0))</f>
        <v>0</v>
      </c>
      <c r="N138" s="7">
        <f>INDEX('Saturation Data'!O:O,MATCH('Intensity Data'!$B138,'Saturation Data'!$C:$C,0))*INDEX('UEC Data'!O:O,MATCH('Intensity Data'!$B138,'UEC Data'!$C:$C,0))</f>
        <v>2.1824161796546147</v>
      </c>
      <c r="O138" s="7">
        <f>INDEX('Saturation Data'!P:P,MATCH('Intensity Data'!$B138,'Saturation Data'!$C:$C,0))*INDEX('UEC Data'!P:P,MATCH('Intensity Data'!$B138,'UEC Data'!$C:$C,0))</f>
        <v>1.3613919536814092</v>
      </c>
      <c r="P138" s="7">
        <f>INDEX('Saturation Data'!Q:Q,MATCH('Intensity Data'!$B138,'Saturation Data'!$C:$C,0))*INDEX('UEC Data'!Q:Q,MATCH('Intensity Data'!$B138,'UEC Data'!$C:$C,0))</f>
        <v>0.22781534281464424</v>
      </c>
      <c r="Q138" s="7">
        <f>INDEX('Saturation Data'!R:R,MATCH('Intensity Data'!$B138,'Saturation Data'!$C:$C,0))*INDEX('UEC Data'!R:R,MATCH('Intensity Data'!$B138,'UEC Data'!$C:$C,0))</f>
        <v>0.20909878957164038</v>
      </c>
      <c r="R138" s="7">
        <f>INDEX('Saturation Data'!S:S,MATCH('Intensity Data'!$B138,'Saturation Data'!$C:$C,0))*INDEX('UEC Data'!S:S,MATCH('Intensity Data'!$B138,'UEC Data'!$C:$C,0))</f>
        <v>0</v>
      </c>
      <c r="S138" s="7">
        <f>INDEX('Saturation Data'!T:T,MATCH('Intensity Data'!$B138,'Saturation Data'!$C:$C,0))*INDEX('UEC Data'!T:T,MATCH('Intensity Data'!$B138,'UEC Data'!$C:$C,0))</f>
        <v>0</v>
      </c>
      <c r="T138" s="7">
        <f>INDEX('Saturation Data'!U:U,MATCH('Intensity Data'!$B138,'Saturation Data'!$C:$C,0))*INDEX('UEC Data'!U:U,MATCH('Intensity Data'!$B138,'UEC Data'!$C:$C,0))</f>
        <v>0.33146586381657039</v>
      </c>
      <c r="U138" s="7">
        <f>INDEX('Saturation Data'!V:V,MATCH('Intensity Data'!$B138,'Saturation Data'!$C:$C,0))*INDEX('UEC Data'!V:V,MATCH('Intensity Data'!$B138,'UEC Data'!$C:$C,0))</f>
        <v>8.1754715496418398E-2</v>
      </c>
      <c r="V138" t="str">
        <f t="shared" si="35"/>
        <v>HVAC</v>
      </c>
      <c r="AP138" s="5" t="s">
        <v>67</v>
      </c>
      <c r="AQ138" s="5" t="s">
        <v>3</v>
      </c>
      <c r="AR138" s="5" t="s">
        <v>5</v>
      </c>
      <c r="AS138" s="2">
        <f t="shared" si="36"/>
        <v>1.9499662219997624</v>
      </c>
      <c r="AT138" s="2" t="str">
        <f t="shared" si="37"/>
        <v>NA</v>
      </c>
      <c r="AU138" s="2">
        <f t="shared" si="38"/>
        <v>1.1081389906624004</v>
      </c>
      <c r="AV138" s="2" t="str">
        <f t="shared" si="39"/>
        <v>NA</v>
      </c>
      <c r="AW138" s="2" t="str">
        <f t="shared" si="40"/>
        <v>NA</v>
      </c>
      <c r="AX138" s="2">
        <f t="shared" si="41"/>
        <v>-1</v>
      </c>
      <c r="AY138" s="2">
        <f t="shared" si="42"/>
        <v>-0.66204345036127743</v>
      </c>
      <c r="AZ138" s="2" t="str">
        <f t="shared" si="43"/>
        <v>NA</v>
      </c>
      <c r="BA138" s="2" t="str">
        <f t="shared" si="44"/>
        <v>NA</v>
      </c>
      <c r="BB138" s="2">
        <f t="shared" si="45"/>
        <v>1.2231827520267435</v>
      </c>
      <c r="BC138" s="2" t="str">
        <f t="shared" si="46"/>
        <v>NA</v>
      </c>
      <c r="BD138" s="2">
        <f t="shared" si="47"/>
        <v>-1</v>
      </c>
      <c r="BE138" s="2">
        <f t="shared" si="48"/>
        <v>-0.90259420591138495</v>
      </c>
      <c r="BF138" s="2">
        <f t="shared" si="49"/>
        <v>-0.44369028766695162</v>
      </c>
      <c r="BG138" s="2" t="str">
        <f>IFERROR(#REF!/#REF!-1,"NA")</f>
        <v>NA</v>
      </c>
    </row>
    <row r="139" spans="1:59" x14ac:dyDescent="0.25">
      <c r="A139" t="str">
        <f t="shared" si="50"/>
        <v/>
      </c>
      <c r="B139" t="str">
        <f t="shared" si="34"/>
        <v>ID2021 CPACooling_RTU</v>
      </c>
      <c r="C139" t="s">
        <v>119</v>
      </c>
      <c r="D139" t="s">
        <v>114</v>
      </c>
      <c r="E139" s="3" t="s">
        <v>68</v>
      </c>
      <c r="F139" s="3" t="s">
        <v>3</v>
      </c>
      <c r="G139" s="3" t="s">
        <v>6</v>
      </c>
      <c r="H139" s="7">
        <f>INDEX('Saturation Data'!I:I,MATCH('Intensity Data'!$B139,'Saturation Data'!$C:$C,0))*INDEX('UEC Data'!I:I,MATCH('Intensity Data'!$B139,'UEC Data'!$C:$C,0))</f>
        <v>0.34441896019568863</v>
      </c>
      <c r="I139" s="7">
        <f>INDEX('Saturation Data'!J:J,MATCH('Intensity Data'!$B139,'Saturation Data'!$C:$C,0))*INDEX('UEC Data'!J:J,MATCH('Intensity Data'!$B139,'UEC Data'!$C:$C,0))</f>
        <v>1.0171285974026067</v>
      </c>
      <c r="J139" s="7">
        <f>INDEX('Saturation Data'!K:K,MATCH('Intensity Data'!$B139,'Saturation Data'!$C:$C,0))*INDEX('UEC Data'!K:K,MATCH('Intensity Data'!$B139,'UEC Data'!$C:$C,0))</f>
        <v>1.1831531653090457</v>
      </c>
      <c r="K139" s="7">
        <f>INDEX('Saturation Data'!L:L,MATCH('Intensity Data'!$B139,'Saturation Data'!$C:$C,0))*INDEX('UEC Data'!L:L,MATCH('Intensity Data'!$B139,'UEC Data'!$C:$C,0))</f>
        <v>1.2691074246816501</v>
      </c>
      <c r="L139" s="7">
        <f>INDEX('Saturation Data'!M:M,MATCH('Intensity Data'!$B139,'Saturation Data'!$C:$C,0))*INDEX('UEC Data'!M:M,MATCH('Intensity Data'!$B139,'UEC Data'!$C:$C,0))</f>
        <v>4.4212750898171356</v>
      </c>
      <c r="M139" s="7">
        <f>INDEX('Saturation Data'!N:N,MATCH('Intensity Data'!$B139,'Saturation Data'!$C:$C,0))*INDEX('UEC Data'!N:N,MATCH('Intensity Data'!$B139,'UEC Data'!$C:$C,0))</f>
        <v>0.34068027714337668</v>
      </c>
      <c r="N139" s="7">
        <f>INDEX('Saturation Data'!O:O,MATCH('Intensity Data'!$B139,'Saturation Data'!$C:$C,0))*INDEX('UEC Data'!O:O,MATCH('Intensity Data'!$B139,'UEC Data'!$C:$C,0))</f>
        <v>0.59803471727826285</v>
      </c>
      <c r="O139" s="7">
        <f>INDEX('Saturation Data'!P:P,MATCH('Intensity Data'!$B139,'Saturation Data'!$C:$C,0))*INDEX('UEC Data'!P:P,MATCH('Intensity Data'!$B139,'UEC Data'!$C:$C,0))</f>
        <v>0.49919811455467106</v>
      </c>
      <c r="P139" s="7">
        <f>INDEX('Saturation Data'!Q:Q,MATCH('Intensity Data'!$B139,'Saturation Data'!$C:$C,0))*INDEX('UEC Data'!Q:Q,MATCH('Intensity Data'!$B139,'UEC Data'!$C:$C,0))</f>
        <v>0.44001827642462765</v>
      </c>
      <c r="Q139" s="7">
        <f>INDEX('Saturation Data'!R:R,MATCH('Intensity Data'!$B139,'Saturation Data'!$C:$C,0))*INDEX('UEC Data'!R:R,MATCH('Intensity Data'!$B139,'UEC Data'!$C:$C,0))</f>
        <v>0.56835152861435856</v>
      </c>
      <c r="R139" s="7">
        <f>INDEX('Saturation Data'!S:S,MATCH('Intensity Data'!$B139,'Saturation Data'!$C:$C,0))*INDEX('UEC Data'!S:S,MATCH('Intensity Data'!$B139,'UEC Data'!$C:$C,0))</f>
        <v>0.31805467166573542</v>
      </c>
      <c r="S139" s="7">
        <f>INDEX('Saturation Data'!T:T,MATCH('Intensity Data'!$B139,'Saturation Data'!$C:$C,0))*INDEX('UEC Data'!T:T,MATCH('Intensity Data'!$B139,'UEC Data'!$C:$C,0))</f>
        <v>1.3256567395604861</v>
      </c>
      <c r="T139" s="7">
        <f>INDEX('Saturation Data'!U:U,MATCH('Intensity Data'!$B139,'Saturation Data'!$C:$C,0))*INDEX('UEC Data'!U:U,MATCH('Intensity Data'!$B139,'UEC Data'!$C:$C,0))</f>
        <v>19.538984900152791</v>
      </c>
      <c r="U139" s="7">
        <f>INDEX('Saturation Data'!V:V,MATCH('Intensity Data'!$B139,'Saturation Data'!$C:$C,0))*INDEX('UEC Data'!V:V,MATCH('Intensity Data'!$B139,'UEC Data'!$C:$C,0))</f>
        <v>0.42508973207294265</v>
      </c>
      <c r="V139" t="str">
        <f t="shared" si="35"/>
        <v>HVAC</v>
      </c>
      <c r="AP139" s="5" t="s">
        <v>68</v>
      </c>
      <c r="AQ139" s="5" t="s">
        <v>3</v>
      </c>
      <c r="AR139" s="5" t="s">
        <v>6</v>
      </c>
      <c r="AS139" s="2">
        <f t="shared" si="36"/>
        <v>-0.86659163716906651</v>
      </c>
      <c r="AT139" s="2">
        <f t="shared" si="37"/>
        <v>-0.75173763200094224</v>
      </c>
      <c r="AU139" s="2">
        <f t="shared" si="38"/>
        <v>-0.73817613173368457</v>
      </c>
      <c r="AV139" s="2">
        <f t="shared" si="39"/>
        <v>-0.69605174400226333</v>
      </c>
      <c r="AW139" s="2">
        <f t="shared" si="40"/>
        <v>-0.20887337779212334</v>
      </c>
      <c r="AX139" s="2">
        <f t="shared" si="41"/>
        <v>-0.9387620073533286</v>
      </c>
      <c r="AY139" s="2">
        <f t="shared" si="42"/>
        <v>-0.33357333482900131</v>
      </c>
      <c r="AZ139" s="2">
        <f t="shared" si="43"/>
        <v>-0.74699727521626835</v>
      </c>
      <c r="BA139" s="2">
        <f t="shared" si="44"/>
        <v>-0.44807388013813598</v>
      </c>
      <c r="BB139" s="2">
        <f t="shared" si="45"/>
        <v>0.15321206737636128</v>
      </c>
      <c r="BC139" s="2">
        <f t="shared" si="46"/>
        <v>-0.29311271545534889</v>
      </c>
      <c r="BD139" s="2">
        <f t="shared" si="47"/>
        <v>1.774626471242295</v>
      </c>
      <c r="BE139" s="2">
        <f t="shared" si="48"/>
        <v>7.2506260198711869E-2</v>
      </c>
      <c r="BF139" s="2">
        <f t="shared" si="49"/>
        <v>-0.76680253938366227</v>
      </c>
      <c r="BG139" s="2" t="str">
        <f>IFERROR(#REF!/#REF!-1,"NA")</f>
        <v>NA</v>
      </c>
    </row>
    <row r="140" spans="1:59" x14ac:dyDescent="0.25">
      <c r="A140" t="str">
        <f t="shared" si="50"/>
        <v/>
      </c>
      <c r="B140" t="str">
        <f t="shared" si="34"/>
        <v>ID2021 CPACooling_PTAC</v>
      </c>
      <c r="C140" t="s">
        <v>119</v>
      </c>
      <c r="D140" t="s">
        <v>114</v>
      </c>
      <c r="E140" s="3" t="s">
        <v>69</v>
      </c>
      <c r="F140" s="3" t="s">
        <v>3</v>
      </c>
      <c r="G140" s="3" t="s">
        <v>7</v>
      </c>
      <c r="H140" s="7">
        <f>INDEX('Saturation Data'!I:I,MATCH('Intensity Data'!$B140,'Saturation Data'!$C:$C,0))*INDEX('UEC Data'!I:I,MATCH('Intensity Data'!$B140,'UEC Data'!$C:$C,0))</f>
        <v>2.3968257121255155E-2</v>
      </c>
      <c r="I140" s="7">
        <f>INDEX('Saturation Data'!J:J,MATCH('Intensity Data'!$B140,'Saturation Data'!$C:$C,0))*INDEX('UEC Data'!J:J,MATCH('Intensity Data'!$B140,'UEC Data'!$C:$C,0))</f>
        <v>7.8379118782074576E-3</v>
      </c>
      <c r="J140" s="7">
        <f>INDEX('Saturation Data'!K:K,MATCH('Intensity Data'!$B140,'Saturation Data'!$C:$C,0))*INDEX('UEC Data'!K:K,MATCH('Intensity Data'!$B140,'UEC Data'!$C:$C,0))</f>
        <v>0</v>
      </c>
      <c r="K140" s="7">
        <f>INDEX('Saturation Data'!L:L,MATCH('Intensity Data'!$B140,'Saturation Data'!$C:$C,0))*INDEX('UEC Data'!L:L,MATCH('Intensity Data'!$B140,'UEC Data'!$C:$C,0))</f>
        <v>3.0896649313656436E-2</v>
      </c>
      <c r="L140" s="7">
        <f>INDEX('Saturation Data'!M:M,MATCH('Intensity Data'!$B140,'Saturation Data'!$C:$C,0))*INDEX('UEC Data'!M:M,MATCH('Intensity Data'!$B140,'UEC Data'!$C:$C,0))</f>
        <v>0.12036030304355837</v>
      </c>
      <c r="M140" s="7">
        <f>INDEX('Saturation Data'!N:N,MATCH('Intensity Data'!$B140,'Saturation Data'!$C:$C,0))*INDEX('UEC Data'!N:N,MATCH('Intensity Data'!$B140,'UEC Data'!$C:$C,0))</f>
        <v>0</v>
      </c>
      <c r="N140" s="7">
        <f>INDEX('Saturation Data'!O:O,MATCH('Intensity Data'!$B140,'Saturation Data'!$C:$C,0))*INDEX('UEC Data'!O:O,MATCH('Intensity Data'!$B140,'UEC Data'!$C:$C,0))</f>
        <v>7.7710177185267753E-3</v>
      </c>
      <c r="O140" s="7">
        <f>INDEX('Saturation Data'!P:P,MATCH('Intensity Data'!$B140,'Saturation Data'!$C:$C,0))*INDEX('UEC Data'!P:P,MATCH('Intensity Data'!$B140,'UEC Data'!$C:$C,0))</f>
        <v>2.6339393917449868E-3</v>
      </c>
      <c r="P140" s="7">
        <f>INDEX('Saturation Data'!Q:Q,MATCH('Intensity Data'!$B140,'Saturation Data'!$C:$C,0))*INDEX('UEC Data'!Q:Q,MATCH('Intensity Data'!$B140,'UEC Data'!$C:$C,0))</f>
        <v>5.4549740558008403E-2</v>
      </c>
      <c r="Q140" s="7">
        <f>INDEX('Saturation Data'!R:R,MATCH('Intensity Data'!$B140,'Saturation Data'!$C:$C,0))*INDEX('UEC Data'!R:R,MATCH('Intensity Data'!$B140,'UEC Data'!$C:$C,0))</f>
        <v>0.56446156450420426</v>
      </c>
      <c r="R140" s="7">
        <f>INDEX('Saturation Data'!S:S,MATCH('Intensity Data'!$B140,'Saturation Data'!$C:$C,0))*INDEX('UEC Data'!S:S,MATCH('Intensity Data'!$B140,'UEC Data'!$C:$C,0))</f>
        <v>1.4640671733481408E-2</v>
      </c>
      <c r="S140" s="7">
        <f>INDEX('Saturation Data'!T:T,MATCH('Intensity Data'!$B140,'Saturation Data'!$C:$C,0))*INDEX('UEC Data'!T:T,MATCH('Intensity Data'!$B140,'UEC Data'!$C:$C,0))</f>
        <v>6.1022543871262526E-2</v>
      </c>
      <c r="T140" s="7">
        <f>INDEX('Saturation Data'!U:U,MATCH('Intensity Data'!$B140,'Saturation Data'!$C:$C,0))*INDEX('UEC Data'!U:U,MATCH('Intensity Data'!$B140,'UEC Data'!$C:$C,0))</f>
        <v>0.15056585984122606</v>
      </c>
      <c r="U140" s="7">
        <f>INDEX('Saturation Data'!V:V,MATCH('Intensity Data'!$B140,'Saturation Data'!$C:$C,0))*INDEX('UEC Data'!V:V,MATCH('Intensity Data'!$B140,'UEC Data'!$C:$C,0))</f>
        <v>8.857507134070837E-2</v>
      </c>
      <c r="V140" t="str">
        <f t="shared" si="35"/>
        <v>HVAC</v>
      </c>
      <c r="AP140" s="5" t="s">
        <v>69</v>
      </c>
      <c r="AQ140" s="5" t="s">
        <v>3</v>
      </c>
      <c r="AR140" s="5" t="s">
        <v>7</v>
      </c>
      <c r="AS140" s="2">
        <f t="shared" si="36"/>
        <v>-0.84014003814090477</v>
      </c>
      <c r="AT140" s="2">
        <f t="shared" si="37"/>
        <v>-0.95063140524726342</v>
      </c>
      <c r="AU140" s="2">
        <f t="shared" si="38"/>
        <v>-1</v>
      </c>
      <c r="AV140" s="2">
        <f t="shared" si="39"/>
        <v>-0.79715553141910389</v>
      </c>
      <c r="AW140" s="2">
        <f t="shared" si="40"/>
        <v>-0.46442415131984149</v>
      </c>
      <c r="AX140" s="2">
        <f t="shared" si="41"/>
        <v>-1</v>
      </c>
      <c r="AY140" s="2">
        <f t="shared" si="42"/>
        <v>-0.77532228705870376</v>
      </c>
      <c r="AZ140" s="2">
        <f t="shared" si="43"/>
        <v>-0.98128107250313001</v>
      </c>
      <c r="BA140" s="2">
        <f t="shared" si="44"/>
        <v>-4.0542274710169246E-2</v>
      </c>
      <c r="BB140" s="2">
        <f t="shared" si="45"/>
        <v>-0.57589348240762606</v>
      </c>
      <c r="BC140" s="2">
        <f t="shared" si="46"/>
        <v>-0.5485666941162457</v>
      </c>
      <c r="BD140" s="2">
        <f t="shared" si="47"/>
        <v>0.93011463384259208</v>
      </c>
      <c r="BE140" s="2">
        <f t="shared" si="48"/>
        <v>-0.85769125329148244</v>
      </c>
      <c r="BF140" s="2">
        <f t="shared" si="49"/>
        <v>-0.50508488348784664</v>
      </c>
      <c r="BG140" s="2" t="str">
        <f>IFERROR(#REF!/#REF!-1,"NA")</f>
        <v>NA</v>
      </c>
    </row>
    <row r="141" spans="1:59" x14ac:dyDescent="0.25">
      <c r="A141" t="str">
        <f t="shared" si="50"/>
        <v/>
      </c>
      <c r="B141" t="str">
        <f t="shared" si="34"/>
        <v>ID2021 CPACooling_PTHP</v>
      </c>
      <c r="C141" t="s">
        <v>119</v>
      </c>
      <c r="D141" t="s">
        <v>114</v>
      </c>
      <c r="E141" s="3" t="s">
        <v>70</v>
      </c>
      <c r="F141" s="3" t="s">
        <v>3</v>
      </c>
      <c r="G141" s="3" t="s">
        <v>8</v>
      </c>
      <c r="H141" s="7">
        <f>INDEX('Saturation Data'!I:I,MATCH('Intensity Data'!$B141,'Saturation Data'!$C:$C,0))*INDEX('UEC Data'!I:I,MATCH('Intensity Data'!$B141,'UEC Data'!$C:$C,0))</f>
        <v>1.8962713864603433E-2</v>
      </c>
      <c r="I141" s="7">
        <f>INDEX('Saturation Data'!J:J,MATCH('Intensity Data'!$B141,'Saturation Data'!$C:$C,0))*INDEX('UEC Data'!J:J,MATCH('Intensity Data'!$B141,'UEC Data'!$C:$C,0))</f>
        <v>1.2159254413134457E-2</v>
      </c>
      <c r="J141" s="7">
        <f>INDEX('Saturation Data'!K:K,MATCH('Intensity Data'!$B141,'Saturation Data'!$C:$C,0))*INDEX('UEC Data'!K:K,MATCH('Intensity Data'!$B141,'UEC Data'!$C:$C,0))</f>
        <v>9.1007433890393525E-3</v>
      </c>
      <c r="K141" s="7">
        <f>INDEX('Saturation Data'!L:L,MATCH('Intensity Data'!$B141,'Saturation Data'!$C:$C,0))*INDEX('UEC Data'!L:L,MATCH('Intensity Data'!$B141,'UEC Data'!$C:$C,0))</f>
        <v>1.1483382457723028E-2</v>
      </c>
      <c r="L141" s="7">
        <f>INDEX('Saturation Data'!M:M,MATCH('Intensity Data'!$B141,'Saturation Data'!$C:$C,0))*INDEX('UEC Data'!M:M,MATCH('Intensity Data'!$B141,'UEC Data'!$C:$C,0))</f>
        <v>0.13887198357437147</v>
      </c>
      <c r="M141" s="7">
        <f>INDEX('Saturation Data'!N:N,MATCH('Intensity Data'!$B141,'Saturation Data'!$C:$C,0))*INDEX('UEC Data'!N:N,MATCH('Intensity Data'!$B141,'UEC Data'!$C:$C,0))</f>
        <v>7.9704555788018792E-3</v>
      </c>
      <c r="N141" s="7">
        <f>INDEX('Saturation Data'!O:O,MATCH('Intensity Data'!$B141,'Saturation Data'!$C:$C,0))*INDEX('UEC Data'!O:O,MATCH('Intensity Data'!$B141,'UEC Data'!$C:$C,0))</f>
        <v>0</v>
      </c>
      <c r="O141" s="7">
        <f>INDEX('Saturation Data'!P:P,MATCH('Intensity Data'!$B141,'Saturation Data'!$C:$C,0))*INDEX('UEC Data'!P:P,MATCH('Intensity Data'!$B141,'UEC Data'!$C:$C,0))</f>
        <v>5.6752540803344305E-2</v>
      </c>
      <c r="P141" s="7">
        <f>INDEX('Saturation Data'!Q:Q,MATCH('Intensity Data'!$B141,'Saturation Data'!$C:$C,0))*INDEX('UEC Data'!Q:Q,MATCH('Intensity Data'!$B141,'UEC Data'!$C:$C,0))</f>
        <v>2.3713993056124028E-2</v>
      </c>
      <c r="Q141" s="7">
        <f>INDEX('Saturation Data'!R:R,MATCH('Intensity Data'!$B141,'Saturation Data'!$C:$C,0))*INDEX('UEC Data'!R:R,MATCH('Intensity Data'!$B141,'UEC Data'!$C:$C,0))</f>
        <v>0.24120665637215552</v>
      </c>
      <c r="R141" s="7">
        <f>INDEX('Saturation Data'!S:S,MATCH('Intensity Data'!$B141,'Saturation Data'!$C:$C,0))*INDEX('UEC Data'!S:S,MATCH('Intensity Data'!$B141,'UEC Data'!$C:$C,0))</f>
        <v>8.1033707588759381E-3</v>
      </c>
      <c r="S141" s="7">
        <f>INDEX('Saturation Data'!T:T,MATCH('Intensity Data'!$B141,'Saturation Data'!$C:$C,0))*INDEX('UEC Data'!T:T,MATCH('Intensity Data'!$B141,'UEC Data'!$C:$C,0))</f>
        <v>6.5278478606437366E-3</v>
      </c>
      <c r="T141" s="7">
        <f>INDEX('Saturation Data'!U:U,MATCH('Intensity Data'!$B141,'Saturation Data'!$C:$C,0))*INDEX('UEC Data'!U:U,MATCH('Intensity Data'!$B141,'UEC Data'!$C:$C,0))</f>
        <v>0.23367508696260172</v>
      </c>
      <c r="U141" s="7">
        <f>INDEX('Saturation Data'!V:V,MATCH('Intensity Data'!$B141,'Saturation Data'!$C:$C,0))*INDEX('UEC Data'!V:V,MATCH('Intensity Data'!$B141,'UEC Data'!$C:$C,0))</f>
        <v>8.836195424588246E-2</v>
      </c>
      <c r="V141" t="str">
        <f t="shared" si="35"/>
        <v>HVAC</v>
      </c>
      <c r="AP141" s="5" t="s">
        <v>70</v>
      </c>
      <c r="AQ141" s="5" t="s">
        <v>3</v>
      </c>
      <c r="AR141" s="5" t="s">
        <v>8</v>
      </c>
      <c r="AS141" s="2">
        <f t="shared" si="36"/>
        <v>-0.60125477712519171</v>
      </c>
      <c r="AT141" s="2">
        <f t="shared" si="37"/>
        <v>-0.75853783753884974</v>
      </c>
      <c r="AU141" s="2">
        <f t="shared" si="38"/>
        <v>-0.79656140407832488</v>
      </c>
      <c r="AV141" s="2">
        <f t="shared" si="39"/>
        <v>-0.76230865599157704</v>
      </c>
      <c r="AW141" s="2">
        <f t="shared" si="40"/>
        <v>-0.14215613144646144</v>
      </c>
      <c r="AX141" s="2">
        <f t="shared" si="41"/>
        <v>-0.85220940750350249</v>
      </c>
      <c r="AY141" s="2" t="str">
        <f t="shared" si="42"/>
        <v>NA</v>
      </c>
      <c r="AZ141" s="2">
        <f t="shared" si="43"/>
        <v>-0.42393144235494917</v>
      </c>
      <c r="BA141" s="2">
        <f t="shared" si="44"/>
        <v>-0.40426718894022207</v>
      </c>
      <c r="BB141" s="2">
        <f t="shared" si="45"/>
        <v>-0.46166352835816571</v>
      </c>
      <c r="BC141" s="2">
        <f t="shared" si="46"/>
        <v>-0.11215223871800384</v>
      </c>
      <c r="BD141" s="2">
        <f t="shared" si="47"/>
        <v>1.0647278667876123</v>
      </c>
      <c r="BE141" s="2">
        <f t="shared" si="48"/>
        <v>-0.30367939060441151</v>
      </c>
      <c r="BF141" s="2">
        <f t="shared" si="49"/>
        <v>-3.2851633906310518E-2</v>
      </c>
      <c r="BG141" s="2" t="str">
        <f>IFERROR(#REF!/#REF!-1,"NA")</f>
        <v>NA</v>
      </c>
    </row>
    <row r="142" spans="1:59" x14ac:dyDescent="0.25">
      <c r="A142" t="str">
        <f t="shared" si="50"/>
        <v/>
      </c>
      <c r="B142" t="str">
        <f t="shared" si="34"/>
        <v>ID2021 CPACooling_Evaporative AC</v>
      </c>
      <c r="C142" t="s">
        <v>119</v>
      </c>
      <c r="D142" t="s">
        <v>114</v>
      </c>
      <c r="E142" s="3" t="s">
        <v>71</v>
      </c>
      <c r="F142" s="3" t="s">
        <v>3</v>
      </c>
      <c r="G142" s="3" t="s">
        <v>9</v>
      </c>
      <c r="H142" s="7">
        <f>INDEX('Saturation Data'!I:I,MATCH('Intensity Data'!$B142,'Saturation Data'!$C:$C,0))*INDEX('UEC Data'!I:I,MATCH('Intensity Data'!$B142,'UEC Data'!$C:$C,0))</f>
        <v>6.2134784031569155E-2</v>
      </c>
      <c r="I142" s="7">
        <f>INDEX('Saturation Data'!J:J,MATCH('Intensity Data'!$B142,'Saturation Data'!$C:$C,0))*INDEX('UEC Data'!J:J,MATCH('Intensity Data'!$B142,'UEC Data'!$C:$C,0))</f>
        <v>4.5478154296145219E-2</v>
      </c>
      <c r="J142" s="7">
        <f>INDEX('Saturation Data'!K:K,MATCH('Intensity Data'!$B142,'Saturation Data'!$C:$C,0))*INDEX('UEC Data'!K:K,MATCH('Intensity Data'!$B142,'UEC Data'!$C:$C,0))</f>
        <v>1.2204045102156801E-3</v>
      </c>
      <c r="K142" s="7">
        <f>INDEX('Saturation Data'!L:L,MATCH('Intensity Data'!$B142,'Saturation Data'!$C:$C,0))*INDEX('UEC Data'!L:L,MATCH('Intensity Data'!$B142,'UEC Data'!$C:$C,0))</f>
        <v>6.9585353567732863E-2</v>
      </c>
      <c r="L142" s="7">
        <f>INDEX('Saturation Data'!M:M,MATCH('Intensity Data'!$B142,'Saturation Data'!$C:$C,0))*INDEX('UEC Data'!M:M,MATCH('Intensity Data'!$B142,'UEC Data'!$C:$C,0))</f>
        <v>7.4531746336699151E-2</v>
      </c>
      <c r="M142" s="7">
        <f>INDEX('Saturation Data'!N:N,MATCH('Intensity Data'!$B142,'Saturation Data'!$C:$C,0))*INDEX('UEC Data'!N:N,MATCH('Intensity Data'!$B142,'UEC Data'!$C:$C,0))</f>
        <v>0.20630894230279209</v>
      </c>
      <c r="N142" s="7">
        <f>INDEX('Saturation Data'!O:O,MATCH('Intensity Data'!$B142,'Saturation Data'!$C:$C,0))*INDEX('UEC Data'!O:O,MATCH('Intensity Data'!$B142,'UEC Data'!$C:$C,0))</f>
        <v>2.3814514367491617E-3</v>
      </c>
      <c r="O142" s="7">
        <f>INDEX('Saturation Data'!P:P,MATCH('Intensity Data'!$B142,'Saturation Data'!$C:$C,0))*INDEX('UEC Data'!P:P,MATCH('Intensity Data'!$B142,'UEC Data'!$C:$C,0))</f>
        <v>0.12447210541281299</v>
      </c>
      <c r="P142" s="7">
        <f>INDEX('Saturation Data'!Q:Q,MATCH('Intensity Data'!$B142,'Saturation Data'!$C:$C,0))*INDEX('UEC Data'!Q:Q,MATCH('Intensity Data'!$B142,'UEC Data'!$C:$C,0))</f>
        <v>4.7867288755379753E-2</v>
      </c>
      <c r="Q142" s="7">
        <f>INDEX('Saturation Data'!R:R,MATCH('Intensity Data'!$B142,'Saturation Data'!$C:$C,0))*INDEX('UEC Data'!R:R,MATCH('Intensity Data'!$B142,'UEC Data'!$C:$C,0))</f>
        <v>5.5705339223444258E-4</v>
      </c>
      <c r="R142" s="7">
        <f>INDEX('Saturation Data'!S:S,MATCH('Intensity Data'!$B142,'Saturation Data'!$C:$C,0))*INDEX('UEC Data'!S:S,MATCH('Intensity Data'!$B142,'UEC Data'!$C:$C,0))</f>
        <v>2.7470867199146796E-2</v>
      </c>
      <c r="S142" s="7">
        <f>INDEX('Saturation Data'!T:T,MATCH('Intensity Data'!$B142,'Saturation Data'!$C:$C,0))*INDEX('UEC Data'!T:T,MATCH('Intensity Data'!$B142,'UEC Data'!$C:$C,0))</f>
        <v>0.11449899494761392</v>
      </c>
      <c r="T142" s="7">
        <f>INDEX('Saturation Data'!U:U,MATCH('Intensity Data'!$B142,'Saturation Data'!$C:$C,0))*INDEX('UEC Data'!U:U,MATCH('Intensity Data'!$B142,'UEC Data'!$C:$C,0))</f>
        <v>0.8736328644660748</v>
      </c>
      <c r="U142" s="7">
        <f>INDEX('Saturation Data'!V:V,MATCH('Intensity Data'!$B142,'Saturation Data'!$C:$C,0))*INDEX('UEC Data'!V:V,MATCH('Intensity Data'!$B142,'UEC Data'!$C:$C,0))</f>
        <v>6.6263144465468007E-2</v>
      </c>
      <c r="V142" t="str">
        <f t="shared" si="35"/>
        <v>HVAC</v>
      </c>
      <c r="AP142" s="5" t="s">
        <v>71</v>
      </c>
      <c r="AQ142" s="5" t="s">
        <v>3</v>
      </c>
      <c r="AR142" s="5" t="s">
        <v>9</v>
      </c>
      <c r="AS142" s="2">
        <f t="shared" si="36"/>
        <v>55.725976109895157</v>
      </c>
      <c r="AT142" s="2">
        <f t="shared" si="37"/>
        <v>38.210028177341599</v>
      </c>
      <c r="AU142" s="2">
        <f t="shared" si="38"/>
        <v>-0.98679674552447638</v>
      </c>
      <c r="AV142" s="2">
        <f t="shared" si="39"/>
        <v>57.867881141597771</v>
      </c>
      <c r="AW142" s="2">
        <f t="shared" si="40"/>
        <v>-0.26179712566482594</v>
      </c>
      <c r="AX142" s="2">
        <f t="shared" si="41"/>
        <v>4.6251555724270021</v>
      </c>
      <c r="AY142" s="2" t="str">
        <f t="shared" si="42"/>
        <v>NA</v>
      </c>
      <c r="AZ142" s="2">
        <f t="shared" si="43"/>
        <v>1848.5590096783519</v>
      </c>
      <c r="BA142" s="2">
        <f t="shared" si="44"/>
        <v>1759.3254002032509</v>
      </c>
      <c r="BB142" s="2">
        <f t="shared" si="45"/>
        <v>-0.90613591061607612</v>
      </c>
      <c r="BC142" s="2" t="str">
        <f t="shared" si="46"/>
        <v>NA</v>
      </c>
      <c r="BD142" s="2">
        <f t="shared" si="47"/>
        <v>98.454219274976722</v>
      </c>
      <c r="BE142" s="2">
        <f t="shared" si="48"/>
        <v>112.02590232252544</v>
      </c>
      <c r="BF142" s="2">
        <f t="shared" si="49"/>
        <v>589.47268993851355</v>
      </c>
      <c r="BG142" s="2" t="str">
        <f>IFERROR(#REF!/#REF!-1,"NA")</f>
        <v>NA</v>
      </c>
    </row>
    <row r="143" spans="1:59" x14ac:dyDescent="0.25">
      <c r="A143" t="str">
        <f t="shared" si="50"/>
        <v/>
      </c>
      <c r="B143" t="str">
        <f t="shared" si="34"/>
        <v>ID2021 CPACooling_Air-Source Heat Pump</v>
      </c>
      <c r="C143" t="s">
        <v>119</v>
      </c>
      <c r="D143" t="s">
        <v>114</v>
      </c>
      <c r="E143" s="3" t="s">
        <v>72</v>
      </c>
      <c r="F143" s="3" t="s">
        <v>3</v>
      </c>
      <c r="G143" s="3" t="s">
        <v>10</v>
      </c>
      <c r="H143" s="7">
        <f>INDEX('Saturation Data'!I:I,MATCH('Intensity Data'!$B143,'Saturation Data'!$C:$C,0))*INDEX('UEC Data'!I:I,MATCH('Intensity Data'!$B143,'UEC Data'!$C:$C,0))</f>
        <v>0.24595024854658026</v>
      </c>
      <c r="I143" s="7">
        <f>INDEX('Saturation Data'!J:J,MATCH('Intensity Data'!$B143,'Saturation Data'!$C:$C,0))*INDEX('UEC Data'!J:J,MATCH('Intensity Data'!$B143,'UEC Data'!$C:$C,0))</f>
        <v>0.24170260819901637</v>
      </c>
      <c r="J143" s="7">
        <f>INDEX('Saturation Data'!K:K,MATCH('Intensity Data'!$B143,'Saturation Data'!$C:$C,0))*INDEX('UEC Data'!K:K,MATCH('Intensity Data'!$B143,'UEC Data'!$C:$C,0))</f>
        <v>0.28821279718300719</v>
      </c>
      <c r="K143" s="7">
        <f>INDEX('Saturation Data'!L:L,MATCH('Intensity Data'!$B143,'Saturation Data'!$C:$C,0))*INDEX('UEC Data'!L:L,MATCH('Intensity Data'!$B143,'UEC Data'!$C:$C,0))</f>
        <v>7.0450306537525806E-2</v>
      </c>
      <c r="L143" s="7">
        <f>INDEX('Saturation Data'!M:M,MATCH('Intensity Data'!$B143,'Saturation Data'!$C:$C,0))*INDEX('UEC Data'!M:M,MATCH('Intensity Data'!$B143,'UEC Data'!$C:$C,0))</f>
        <v>0.42061060014841983</v>
      </c>
      <c r="M143" s="7">
        <f>INDEX('Saturation Data'!N:N,MATCH('Intensity Data'!$B143,'Saturation Data'!$C:$C,0))*INDEX('UEC Data'!N:N,MATCH('Intensity Data'!$B143,'UEC Data'!$C:$C,0))</f>
        <v>0</v>
      </c>
      <c r="N143" s="7">
        <f>INDEX('Saturation Data'!O:O,MATCH('Intensity Data'!$B143,'Saturation Data'!$C:$C,0))*INDEX('UEC Data'!O:O,MATCH('Intensity Data'!$B143,'UEC Data'!$C:$C,0))</f>
        <v>2.0873823064508606E-2</v>
      </c>
      <c r="O143" s="7">
        <f>INDEX('Saturation Data'!P:P,MATCH('Intensity Data'!$B143,'Saturation Data'!$C:$C,0))*INDEX('UEC Data'!P:P,MATCH('Intensity Data'!$B143,'UEC Data'!$C:$C,0))</f>
        <v>3.1984688609978358E-3</v>
      </c>
      <c r="P143" s="7">
        <f>INDEX('Saturation Data'!Q:Q,MATCH('Intensity Data'!$B143,'Saturation Data'!$C:$C,0))*INDEX('UEC Data'!Q:Q,MATCH('Intensity Data'!$B143,'UEC Data'!$C:$C,0))</f>
        <v>6.4321314005806582E-2</v>
      </c>
      <c r="Q143" s="7">
        <f>INDEX('Saturation Data'!R:R,MATCH('Intensity Data'!$B143,'Saturation Data'!$C:$C,0))*INDEX('UEC Data'!R:R,MATCH('Intensity Data'!$B143,'UEC Data'!$C:$C,0))</f>
        <v>0.10765824613035786</v>
      </c>
      <c r="R143" s="7">
        <f>INDEX('Saturation Data'!S:S,MATCH('Intensity Data'!$B143,'Saturation Data'!$C:$C,0))*INDEX('UEC Data'!S:S,MATCH('Intensity Data'!$B143,'UEC Data'!$C:$C,0))</f>
        <v>3.6924831450191473E-2</v>
      </c>
      <c r="S143" s="7">
        <f>INDEX('Saturation Data'!T:T,MATCH('Intensity Data'!$B143,'Saturation Data'!$C:$C,0))*INDEX('UEC Data'!T:T,MATCH('Intensity Data'!$B143,'UEC Data'!$C:$C,0))</f>
        <v>0.15390326264575585</v>
      </c>
      <c r="T143" s="7">
        <f>INDEX('Saturation Data'!U:U,MATCH('Intensity Data'!$B143,'Saturation Data'!$C:$C,0))*INDEX('UEC Data'!U:U,MATCH('Intensity Data'!$B143,'UEC Data'!$C:$C,0))</f>
        <v>4.6450116159246662</v>
      </c>
      <c r="U143" s="7">
        <f>INDEX('Saturation Data'!V:V,MATCH('Intensity Data'!$B143,'Saturation Data'!$C:$C,0))*INDEX('UEC Data'!V:V,MATCH('Intensity Data'!$B143,'UEC Data'!$C:$C,0))</f>
        <v>0.12388615679118857</v>
      </c>
      <c r="V143" t="str">
        <f t="shared" si="35"/>
        <v>HVAC</v>
      </c>
      <c r="AP143" s="5" t="s">
        <v>72</v>
      </c>
      <c r="AQ143" s="5" t="s">
        <v>3</v>
      </c>
      <c r="AR143" s="5" t="s">
        <v>10</v>
      </c>
      <c r="AS143" s="2">
        <f t="shared" si="36"/>
        <v>-0.70204199026148406</v>
      </c>
      <c r="AT143" s="2">
        <f t="shared" si="37"/>
        <v>-0.72344931148933522</v>
      </c>
      <c r="AU143" s="2">
        <f t="shared" si="38"/>
        <v>0.20342452956843027</v>
      </c>
      <c r="AV143" s="2">
        <f t="shared" si="39"/>
        <v>-0.92084176350430358</v>
      </c>
      <c r="AW143" s="2">
        <f t="shared" si="40"/>
        <v>-0.33244162655811504</v>
      </c>
      <c r="AX143" s="2">
        <f t="shared" si="41"/>
        <v>-1</v>
      </c>
      <c r="AY143" s="2">
        <f t="shared" si="42"/>
        <v>-0.5570136467129998</v>
      </c>
      <c r="AZ143" s="2">
        <f t="shared" si="43"/>
        <v>-0.9904138983538161</v>
      </c>
      <c r="BA143" s="2">
        <f t="shared" si="44"/>
        <v>-0.52289630440502688</v>
      </c>
      <c r="BB143" s="2">
        <f t="shared" si="45"/>
        <v>-0.32415681059643286</v>
      </c>
      <c r="BC143" s="2">
        <f t="shared" si="46"/>
        <v>-0.22285673286422147</v>
      </c>
      <c r="BD143" s="2">
        <f t="shared" si="47"/>
        <v>2.4138717582685794</v>
      </c>
      <c r="BE143" s="2">
        <f t="shared" si="48"/>
        <v>-0.20256289710746733</v>
      </c>
      <c r="BF143" s="2">
        <f t="shared" si="49"/>
        <v>-0.29622768710151737</v>
      </c>
      <c r="BG143" s="2" t="str">
        <f>IFERROR(#REF!/#REF!-1,"NA")</f>
        <v>NA</v>
      </c>
    </row>
    <row r="144" spans="1:59" x14ac:dyDescent="0.25">
      <c r="A144" t="str">
        <f t="shared" si="50"/>
        <v/>
      </c>
      <c r="B144" t="str">
        <f t="shared" si="34"/>
        <v>ID2021 CPACooling_Geothermal Heat Pump</v>
      </c>
      <c r="C144" t="s">
        <v>119</v>
      </c>
      <c r="D144" t="s">
        <v>114</v>
      </c>
      <c r="E144" s="3" t="s">
        <v>73</v>
      </c>
      <c r="F144" s="3" t="s">
        <v>3</v>
      </c>
      <c r="G144" s="3" t="s">
        <v>11</v>
      </c>
      <c r="H144" s="7">
        <f>INDEX('Saturation Data'!I:I,MATCH('Intensity Data'!$B144,'Saturation Data'!$C:$C,0))*INDEX('UEC Data'!I:I,MATCH('Intensity Data'!$B144,'UEC Data'!$C:$C,0))</f>
        <v>0.14221879138571278</v>
      </c>
      <c r="I144" s="7">
        <f>INDEX('Saturation Data'!J:J,MATCH('Intensity Data'!$B144,'Saturation Data'!$C:$C,0))*INDEX('UEC Data'!J:J,MATCH('Intensity Data'!$B144,'UEC Data'!$C:$C,0))</f>
        <v>4.9528455856686693E-2</v>
      </c>
      <c r="J144" s="7">
        <f>INDEX('Saturation Data'!K:K,MATCH('Intensity Data'!$B144,'Saturation Data'!$C:$C,0))*INDEX('UEC Data'!K:K,MATCH('Intensity Data'!$B144,'UEC Data'!$C:$C,0))</f>
        <v>0</v>
      </c>
      <c r="K144" s="7">
        <f>INDEX('Saturation Data'!L:L,MATCH('Intensity Data'!$B144,'Saturation Data'!$C:$C,0))*INDEX('UEC Data'!L:L,MATCH('Intensity Data'!$B144,'UEC Data'!$C:$C,0))</f>
        <v>0</v>
      </c>
      <c r="L144" s="7">
        <f>INDEX('Saturation Data'!M:M,MATCH('Intensity Data'!$B144,'Saturation Data'!$C:$C,0))*INDEX('UEC Data'!M:M,MATCH('Intensity Data'!$B144,'UEC Data'!$C:$C,0))</f>
        <v>0</v>
      </c>
      <c r="M144" s="7">
        <f>INDEX('Saturation Data'!N:N,MATCH('Intensity Data'!$B144,'Saturation Data'!$C:$C,0))*INDEX('UEC Data'!N:N,MATCH('Intensity Data'!$B144,'UEC Data'!$C:$C,0))</f>
        <v>0</v>
      </c>
      <c r="N144" s="7">
        <f>INDEX('Saturation Data'!O:O,MATCH('Intensity Data'!$B144,'Saturation Data'!$C:$C,0))*INDEX('UEC Data'!O:O,MATCH('Intensity Data'!$B144,'UEC Data'!$C:$C,0))</f>
        <v>6.0806040148977544E-2</v>
      </c>
      <c r="O144" s="7">
        <f>INDEX('Saturation Data'!P:P,MATCH('Intensity Data'!$B144,'Saturation Data'!$C:$C,0))*INDEX('UEC Data'!P:P,MATCH('Intensity Data'!$B144,'UEC Data'!$C:$C,0))</f>
        <v>0</v>
      </c>
      <c r="P144" s="7">
        <f>INDEX('Saturation Data'!Q:Q,MATCH('Intensity Data'!$B144,'Saturation Data'!$C:$C,0))*INDEX('UEC Data'!Q:Q,MATCH('Intensity Data'!$B144,'UEC Data'!$C:$C,0))</f>
        <v>1.099131475784775E-2</v>
      </c>
      <c r="Q144" s="7">
        <f>INDEX('Saturation Data'!R:R,MATCH('Intensity Data'!$B144,'Saturation Data'!$C:$C,0))*INDEX('UEC Data'!R:R,MATCH('Intensity Data'!$B144,'UEC Data'!$C:$C,0))</f>
        <v>3.9013701936407586E-4</v>
      </c>
      <c r="R144" s="7">
        <f>INDEX('Saturation Data'!S:S,MATCH('Intensity Data'!$B144,'Saturation Data'!$C:$C,0))*INDEX('UEC Data'!S:S,MATCH('Intensity Data'!$B144,'UEC Data'!$C:$C,0))</f>
        <v>0</v>
      </c>
      <c r="S144" s="7">
        <f>INDEX('Saturation Data'!T:T,MATCH('Intensity Data'!$B144,'Saturation Data'!$C:$C,0))*INDEX('UEC Data'!T:T,MATCH('Intensity Data'!$B144,'UEC Data'!$C:$C,0))</f>
        <v>0</v>
      </c>
      <c r="T144" s="7">
        <f>INDEX('Saturation Data'!U:U,MATCH('Intensity Data'!$B144,'Saturation Data'!$C:$C,0))*INDEX('UEC Data'!U:U,MATCH('Intensity Data'!$B144,'UEC Data'!$C:$C,0))</f>
        <v>0.95169212966560457</v>
      </c>
      <c r="U144" s="7">
        <f>INDEX('Saturation Data'!V:V,MATCH('Intensity Data'!$B144,'Saturation Data'!$C:$C,0))*INDEX('UEC Data'!V:V,MATCH('Intensity Data'!$B144,'UEC Data'!$C:$C,0))</f>
        <v>0.11945961022168115</v>
      </c>
      <c r="V144" t="str">
        <f t="shared" si="35"/>
        <v>HVAC</v>
      </c>
      <c r="AP144" s="5" t="s">
        <v>73</v>
      </c>
      <c r="AQ144" s="5" t="s">
        <v>3</v>
      </c>
      <c r="AR144" s="5" t="s">
        <v>11</v>
      </c>
      <c r="AS144" s="2">
        <f t="shared" si="36"/>
        <v>-0.47270033530700351</v>
      </c>
      <c r="AT144" s="2">
        <f t="shared" si="37"/>
        <v>-0.82655308492363422</v>
      </c>
      <c r="AU144" s="2" t="str">
        <f t="shared" si="38"/>
        <v>NA</v>
      </c>
      <c r="AV144" s="2">
        <f t="shared" si="39"/>
        <v>-1</v>
      </c>
      <c r="AW144" s="2" t="str">
        <f t="shared" si="40"/>
        <v>NA</v>
      </c>
      <c r="AX144" s="2" t="str">
        <f t="shared" si="41"/>
        <v>NA</v>
      </c>
      <c r="AY144" s="2">
        <f t="shared" si="42"/>
        <v>0.41351371348013877</v>
      </c>
      <c r="AZ144" s="2">
        <f t="shared" si="43"/>
        <v>-1</v>
      </c>
      <c r="BA144" s="2">
        <f t="shared" si="44"/>
        <v>-0.8149939606000457</v>
      </c>
      <c r="BB144" s="2">
        <f t="shared" si="45"/>
        <v>-0.99757299020963441</v>
      </c>
      <c r="BC144" s="2" t="str">
        <f t="shared" si="46"/>
        <v>NA</v>
      </c>
      <c r="BD144" s="2" t="str">
        <f t="shared" si="47"/>
        <v>NA</v>
      </c>
      <c r="BE144" s="2">
        <f t="shared" si="48"/>
        <v>-0.49996681832810985</v>
      </c>
      <c r="BF144" s="2">
        <f t="shared" si="49"/>
        <v>4.8276462978442796</v>
      </c>
      <c r="BG144" s="2" t="str">
        <f>IFERROR(#REF!/#REF!-1,"NA")</f>
        <v>NA</v>
      </c>
    </row>
    <row r="145" spans="1:59" x14ac:dyDescent="0.25">
      <c r="A145" t="str">
        <f t="shared" si="50"/>
        <v/>
      </c>
      <c r="B145" t="str">
        <f t="shared" si="34"/>
        <v>ID2021 CPAHeating_Electric Furnace</v>
      </c>
      <c r="C145" t="s">
        <v>119</v>
      </c>
      <c r="D145" t="s">
        <v>114</v>
      </c>
      <c r="E145" s="3" t="s">
        <v>74</v>
      </c>
      <c r="F145" s="3" t="s">
        <v>12</v>
      </c>
      <c r="G145" s="3" t="s">
        <v>13</v>
      </c>
      <c r="H145" s="7">
        <f>INDEX('Saturation Data'!I:I,MATCH('Intensity Data'!$B145,'Saturation Data'!$C:$C,0))*INDEX('UEC Data'!I:I,MATCH('Intensity Data'!$B145,'UEC Data'!$C:$C,0))</f>
        <v>0.15031613068078256</v>
      </c>
      <c r="I145" s="7">
        <f>INDEX('Saturation Data'!J:J,MATCH('Intensity Data'!$B145,'Saturation Data'!$C:$C,0))*INDEX('UEC Data'!J:J,MATCH('Intensity Data'!$B145,'UEC Data'!$C:$C,0))</f>
        <v>0.19621126466116595</v>
      </c>
      <c r="J145" s="7">
        <f>INDEX('Saturation Data'!K:K,MATCH('Intensity Data'!$B145,'Saturation Data'!$C:$C,0))*INDEX('UEC Data'!K:K,MATCH('Intensity Data'!$B145,'UEC Data'!$C:$C,0))</f>
        <v>0.19376250570402412</v>
      </c>
      <c r="K145" s="7">
        <f>INDEX('Saturation Data'!L:L,MATCH('Intensity Data'!$B145,'Saturation Data'!$C:$C,0))*INDEX('UEC Data'!L:L,MATCH('Intensity Data'!$B145,'UEC Data'!$C:$C,0))</f>
        <v>1.6278598984412032</v>
      </c>
      <c r="L145" s="7">
        <f>INDEX('Saturation Data'!M:M,MATCH('Intensity Data'!$B145,'Saturation Data'!$C:$C,0))*INDEX('UEC Data'!M:M,MATCH('Intensity Data'!$B145,'UEC Data'!$C:$C,0))</f>
        <v>1.6805735809355227</v>
      </c>
      <c r="M145" s="7">
        <f>INDEX('Saturation Data'!N:N,MATCH('Intensity Data'!$B145,'Saturation Data'!$C:$C,0))*INDEX('UEC Data'!N:N,MATCH('Intensity Data'!$B145,'UEC Data'!$C:$C,0))</f>
        <v>0.37600747688960756</v>
      </c>
      <c r="N145" s="7">
        <f>INDEX('Saturation Data'!O:O,MATCH('Intensity Data'!$B145,'Saturation Data'!$C:$C,0))*INDEX('UEC Data'!O:O,MATCH('Intensity Data'!$B145,'UEC Data'!$C:$C,0))</f>
        <v>0</v>
      </c>
      <c r="O145" s="7">
        <f>INDEX('Saturation Data'!P:P,MATCH('Intensity Data'!$B145,'Saturation Data'!$C:$C,0))*INDEX('UEC Data'!P:P,MATCH('Intensity Data'!$B145,'UEC Data'!$C:$C,0))</f>
        <v>0</v>
      </c>
      <c r="P145" s="7">
        <f>INDEX('Saturation Data'!Q:Q,MATCH('Intensity Data'!$B145,'Saturation Data'!$C:$C,0))*INDEX('UEC Data'!Q:Q,MATCH('Intensity Data'!$B145,'UEC Data'!$C:$C,0))</f>
        <v>0.9092063072379073</v>
      </c>
      <c r="Q145" s="7">
        <f>INDEX('Saturation Data'!R:R,MATCH('Intensity Data'!$B145,'Saturation Data'!$C:$C,0))*INDEX('UEC Data'!R:R,MATCH('Intensity Data'!$B145,'UEC Data'!$C:$C,0))</f>
        <v>0.81582419631447833</v>
      </c>
      <c r="R145" s="7">
        <f>INDEX('Saturation Data'!S:S,MATCH('Intensity Data'!$B145,'Saturation Data'!$C:$C,0))*INDEX('UEC Data'!S:S,MATCH('Intensity Data'!$B145,'UEC Data'!$C:$C,0))</f>
        <v>5.1169553785092976E-2</v>
      </c>
      <c r="S145" s="7">
        <f>INDEX('Saturation Data'!T:T,MATCH('Intensity Data'!$B145,'Saturation Data'!$C:$C,0))*INDEX('UEC Data'!T:T,MATCH('Intensity Data'!$B145,'UEC Data'!$C:$C,0))</f>
        <v>5.7744202443217027E-2</v>
      </c>
      <c r="T145" s="7">
        <f>INDEX('Saturation Data'!U:U,MATCH('Intensity Data'!$B145,'Saturation Data'!$C:$C,0))*INDEX('UEC Data'!U:U,MATCH('Intensity Data'!$B145,'UEC Data'!$C:$C,0))</f>
        <v>6.8871005688505932E-2</v>
      </c>
      <c r="U145" s="7">
        <f>INDEX('Saturation Data'!V:V,MATCH('Intensity Data'!$B145,'Saturation Data'!$C:$C,0))*INDEX('UEC Data'!V:V,MATCH('Intensity Data'!$B145,'UEC Data'!$C:$C,0))</f>
        <v>0</v>
      </c>
      <c r="V145" t="str">
        <f t="shared" si="35"/>
        <v>HVAC</v>
      </c>
      <c r="AP145" s="5" t="s">
        <v>74</v>
      </c>
      <c r="AQ145" s="5" t="s">
        <v>12</v>
      </c>
      <c r="AR145" s="5" t="s">
        <v>13</v>
      </c>
      <c r="AS145" s="2">
        <f t="shared" si="36"/>
        <v>1.5454515648266876</v>
      </c>
      <c r="AT145" s="2">
        <f t="shared" si="37"/>
        <v>2.9645874430755876</v>
      </c>
      <c r="AU145" s="2">
        <f t="shared" si="38"/>
        <v>0.2927826141241836</v>
      </c>
      <c r="AV145" s="2">
        <f t="shared" si="39"/>
        <v>50.329532085533124</v>
      </c>
      <c r="AW145" s="2">
        <f t="shared" si="40"/>
        <v>4.4819300638266375</v>
      </c>
      <c r="AX145" s="2">
        <f t="shared" si="41"/>
        <v>7.2160898525346351E-3</v>
      </c>
      <c r="AY145" s="2">
        <f t="shared" si="42"/>
        <v>-1</v>
      </c>
      <c r="AZ145" s="2" t="str">
        <f t="shared" si="43"/>
        <v>NA</v>
      </c>
      <c r="BA145" s="2" t="str">
        <f t="shared" si="44"/>
        <v>NA</v>
      </c>
      <c r="BB145" s="2">
        <f t="shared" si="45"/>
        <v>26.133165165865915</v>
      </c>
      <c r="BC145" s="2">
        <f t="shared" si="46"/>
        <v>0.17310041738920723</v>
      </c>
      <c r="BD145" s="2">
        <f t="shared" si="47"/>
        <v>1.2614229823562315</v>
      </c>
      <c r="BE145" s="2">
        <f t="shared" si="48"/>
        <v>0.87412300888151506</v>
      </c>
      <c r="BF145" s="2">
        <f t="shared" si="49"/>
        <v>-1</v>
      </c>
      <c r="BG145" s="2" t="str">
        <f>IFERROR(#REF!/#REF!-1,"NA")</f>
        <v>NA</v>
      </c>
    </row>
    <row r="146" spans="1:59" x14ac:dyDescent="0.25">
      <c r="A146" t="str">
        <f t="shared" si="50"/>
        <v/>
      </c>
      <c r="B146" t="str">
        <f t="shared" si="34"/>
        <v>ID2021 CPAHeating_Electric Room Heat</v>
      </c>
      <c r="C146" t="s">
        <v>119</v>
      </c>
      <c r="D146" t="s">
        <v>114</v>
      </c>
      <c r="E146" s="3" t="s">
        <v>75</v>
      </c>
      <c r="F146" s="3" t="s">
        <v>12</v>
      </c>
      <c r="G146" s="3" t="s">
        <v>14</v>
      </c>
      <c r="H146" s="7">
        <f>INDEX('Saturation Data'!I:I,MATCH('Intensity Data'!$B146,'Saturation Data'!$C:$C,0))*INDEX('UEC Data'!I:I,MATCH('Intensity Data'!$B146,'UEC Data'!$C:$C,0))</f>
        <v>0</v>
      </c>
      <c r="I146" s="7">
        <f>INDEX('Saturation Data'!J:J,MATCH('Intensity Data'!$B146,'Saturation Data'!$C:$C,0))*INDEX('UEC Data'!J:J,MATCH('Intensity Data'!$B146,'UEC Data'!$C:$C,0))</f>
        <v>5.7574322038048881E-2</v>
      </c>
      <c r="J146" s="7">
        <f>INDEX('Saturation Data'!K:K,MATCH('Intensity Data'!$B146,'Saturation Data'!$C:$C,0))*INDEX('UEC Data'!K:K,MATCH('Intensity Data'!$B146,'UEC Data'!$C:$C,0))</f>
        <v>0</v>
      </c>
      <c r="K146" s="7">
        <f>INDEX('Saturation Data'!L:L,MATCH('Intensity Data'!$B146,'Saturation Data'!$C:$C,0))*INDEX('UEC Data'!L:L,MATCH('Intensity Data'!$B146,'UEC Data'!$C:$C,0))</f>
        <v>0.11388912976910964</v>
      </c>
      <c r="L146" s="7">
        <f>INDEX('Saturation Data'!M:M,MATCH('Intensity Data'!$B146,'Saturation Data'!$C:$C,0))*INDEX('UEC Data'!M:M,MATCH('Intensity Data'!$B146,'UEC Data'!$C:$C,0))</f>
        <v>0.1262008699997211</v>
      </c>
      <c r="M146" s="7">
        <f>INDEX('Saturation Data'!N:N,MATCH('Intensity Data'!$B146,'Saturation Data'!$C:$C,0))*INDEX('UEC Data'!N:N,MATCH('Intensity Data'!$B146,'UEC Data'!$C:$C,0))</f>
        <v>0</v>
      </c>
      <c r="N146" s="7">
        <f>INDEX('Saturation Data'!O:O,MATCH('Intensity Data'!$B146,'Saturation Data'!$C:$C,0))*INDEX('UEC Data'!O:O,MATCH('Intensity Data'!$B146,'UEC Data'!$C:$C,0))</f>
        <v>1.3231343033974899E-2</v>
      </c>
      <c r="O146" s="7">
        <f>INDEX('Saturation Data'!P:P,MATCH('Intensity Data'!$B146,'Saturation Data'!$C:$C,0))*INDEX('UEC Data'!P:P,MATCH('Intensity Data'!$B146,'UEC Data'!$C:$C,0))</f>
        <v>0</v>
      </c>
      <c r="P146" s="7">
        <f>INDEX('Saturation Data'!Q:Q,MATCH('Intensity Data'!$B146,'Saturation Data'!$C:$C,0))*INDEX('UEC Data'!Q:Q,MATCH('Intensity Data'!$B146,'UEC Data'!$C:$C,0))</f>
        <v>0.12255085837372272</v>
      </c>
      <c r="Q146" s="7">
        <f>INDEX('Saturation Data'!R:R,MATCH('Intensity Data'!$B146,'Saturation Data'!$C:$C,0))*INDEX('UEC Data'!R:R,MATCH('Intensity Data'!$B146,'UEC Data'!$C:$C,0))</f>
        <v>1.3578477708786878</v>
      </c>
      <c r="R146" s="7">
        <f>INDEX('Saturation Data'!S:S,MATCH('Intensity Data'!$B146,'Saturation Data'!$C:$C,0))*INDEX('UEC Data'!S:S,MATCH('Intensity Data'!$B146,'UEC Data'!$C:$C,0))</f>
        <v>7.5958388726665204E-3</v>
      </c>
      <c r="S146" s="7">
        <f>INDEX('Saturation Data'!T:T,MATCH('Intensity Data'!$B146,'Saturation Data'!$C:$C,0))*INDEX('UEC Data'!T:T,MATCH('Intensity Data'!$B146,'UEC Data'!$C:$C,0))</f>
        <v>8.5718093112841075E-3</v>
      </c>
      <c r="T146" s="7">
        <f>INDEX('Saturation Data'!U:U,MATCH('Intensity Data'!$B146,'Saturation Data'!$C:$C,0))*INDEX('UEC Data'!U:U,MATCH('Intensity Data'!$B146,'UEC Data'!$C:$C,0))</f>
        <v>2.0208836977029729E-2</v>
      </c>
      <c r="U146" s="7">
        <f>INDEX('Saturation Data'!V:V,MATCH('Intensity Data'!$B146,'Saturation Data'!$C:$C,0))*INDEX('UEC Data'!V:V,MATCH('Intensity Data'!$B146,'UEC Data'!$C:$C,0))</f>
        <v>3.1692338132886244E-2</v>
      </c>
      <c r="V146" t="str">
        <f t="shared" si="35"/>
        <v>HVAC</v>
      </c>
      <c r="AP146" s="5" t="s">
        <v>75</v>
      </c>
      <c r="AQ146" s="5" t="s">
        <v>12</v>
      </c>
      <c r="AR146" s="5" t="s">
        <v>14</v>
      </c>
      <c r="AS146" s="2">
        <f t="shared" si="36"/>
        <v>-1</v>
      </c>
      <c r="AT146" s="2">
        <f t="shared" si="37"/>
        <v>-0.9366072763990545</v>
      </c>
      <c r="AU146" s="2">
        <f t="shared" si="38"/>
        <v>-1</v>
      </c>
      <c r="AV146" s="2">
        <f t="shared" si="39"/>
        <v>-0.80430980341224434</v>
      </c>
      <c r="AW146" s="2">
        <f t="shared" si="40"/>
        <v>3.7699885387973078</v>
      </c>
      <c r="AX146" s="2">
        <f t="shared" si="41"/>
        <v>-1</v>
      </c>
      <c r="AY146" s="2">
        <f t="shared" si="42"/>
        <v>0.89997001228639384</v>
      </c>
      <c r="AZ146" s="2">
        <f t="shared" si="43"/>
        <v>-1</v>
      </c>
      <c r="BA146" s="2">
        <f t="shared" si="44"/>
        <v>-0.50070889767435456</v>
      </c>
      <c r="BB146" s="2">
        <f t="shared" si="45"/>
        <v>0.33640228506399139</v>
      </c>
      <c r="BC146" s="2">
        <f t="shared" si="46"/>
        <v>-0.96619566960957026</v>
      </c>
      <c r="BD146" s="2">
        <f t="shared" si="47"/>
        <v>-0.93483431723755139</v>
      </c>
      <c r="BE146" s="2">
        <f t="shared" si="48"/>
        <v>-0.97003325980268129</v>
      </c>
      <c r="BF146" s="2">
        <f t="shared" si="49"/>
        <v>-0.9418878000831008</v>
      </c>
      <c r="BG146" s="2" t="str">
        <f>IFERROR(#REF!/#REF!-1,"NA")</f>
        <v>NA</v>
      </c>
    </row>
    <row r="147" spans="1:59" x14ac:dyDescent="0.25">
      <c r="A147" t="str">
        <f t="shared" si="50"/>
        <v/>
      </c>
      <c r="B147" t="str">
        <f t="shared" si="34"/>
        <v>ID2021 CPAHeating_PTHP</v>
      </c>
      <c r="C147" t="s">
        <v>119</v>
      </c>
      <c r="D147" t="s">
        <v>114</v>
      </c>
      <c r="E147" s="3" t="s">
        <v>76</v>
      </c>
      <c r="F147" s="3" t="s">
        <v>12</v>
      </c>
      <c r="G147" s="3" t="s">
        <v>8</v>
      </c>
      <c r="H147" s="7">
        <f>INDEX('Saturation Data'!I:I,MATCH('Intensity Data'!$B147,'Saturation Data'!$C:$C,0))*INDEX('UEC Data'!I:I,MATCH('Intensity Data'!$B147,'UEC Data'!$C:$C,0))</f>
        <v>8.5554450831665466E-3</v>
      </c>
      <c r="I147" s="7">
        <f>INDEX('Saturation Data'!J:J,MATCH('Intensity Data'!$B147,'Saturation Data'!$C:$C,0))*INDEX('UEC Data'!J:J,MATCH('Intensity Data'!$B147,'UEC Data'!$C:$C,0))</f>
        <v>2.1110039557079463E-2</v>
      </c>
      <c r="J147" s="7">
        <f>INDEX('Saturation Data'!K:K,MATCH('Intensity Data'!$B147,'Saturation Data'!$C:$C,0))*INDEX('UEC Data'!K:K,MATCH('Intensity Data'!$B147,'UEC Data'!$C:$C,0))</f>
        <v>2.9528933489188342E-3</v>
      </c>
      <c r="K147" s="7">
        <f>INDEX('Saturation Data'!L:L,MATCH('Intensity Data'!$B147,'Saturation Data'!$C:$C,0))*INDEX('UEC Data'!L:L,MATCH('Intensity Data'!$B147,'UEC Data'!$C:$C,0))</f>
        <v>1.8821956417940724E-2</v>
      </c>
      <c r="L147" s="7">
        <f>INDEX('Saturation Data'!M:M,MATCH('Intensity Data'!$B147,'Saturation Data'!$C:$C,0))*INDEX('UEC Data'!M:M,MATCH('Intensity Data'!$B147,'UEC Data'!$C:$C,0))</f>
        <v>5.6508672218579546E-2</v>
      </c>
      <c r="M147" s="7">
        <f>INDEX('Saturation Data'!N:N,MATCH('Intensity Data'!$B147,'Saturation Data'!$C:$C,0))*INDEX('UEC Data'!N:N,MATCH('Intensity Data'!$B147,'UEC Data'!$C:$C,0))</f>
        <v>3.6800892086553214E-3</v>
      </c>
      <c r="N147" s="7">
        <f>INDEX('Saturation Data'!O:O,MATCH('Intensity Data'!$B147,'Saturation Data'!$C:$C,0))*INDEX('UEC Data'!O:O,MATCH('Intensity Data'!$B147,'UEC Data'!$C:$C,0))</f>
        <v>0</v>
      </c>
      <c r="O147" s="7">
        <f>INDEX('Saturation Data'!P:P,MATCH('Intensity Data'!$B147,'Saturation Data'!$C:$C,0))*INDEX('UEC Data'!P:P,MATCH('Intensity Data'!$B147,'UEC Data'!$C:$C,0))</f>
        <v>0.17891323567645157</v>
      </c>
      <c r="P147" s="7">
        <f>INDEX('Saturation Data'!Q:Q,MATCH('Intensity Data'!$B147,'Saturation Data'!$C:$C,0))*INDEX('UEC Data'!Q:Q,MATCH('Intensity Data'!$B147,'UEC Data'!$C:$C,0))</f>
        <v>9.4386250090737422E-2</v>
      </c>
      <c r="Q147" s="7">
        <f>INDEX('Saturation Data'!R:R,MATCH('Intensity Data'!$B147,'Saturation Data'!$C:$C,0))*INDEX('UEC Data'!R:R,MATCH('Intensity Data'!$B147,'UEC Data'!$C:$C,0))</f>
        <v>0.81651779341712971</v>
      </c>
      <c r="R147" s="7">
        <f>INDEX('Saturation Data'!S:S,MATCH('Intensity Data'!$B147,'Saturation Data'!$C:$C,0))*INDEX('UEC Data'!S:S,MATCH('Intensity Data'!$B147,'UEC Data'!$C:$C,0))</f>
        <v>3.3389578307204668E-3</v>
      </c>
      <c r="S147" s="7">
        <f>INDEX('Saturation Data'!T:T,MATCH('Intensity Data'!$B147,'Saturation Data'!$C:$C,0))*INDEX('UEC Data'!T:T,MATCH('Intensity Data'!$B147,'UEC Data'!$C:$C,0))</f>
        <v>2.0296837739074321E-3</v>
      </c>
      <c r="T147" s="7">
        <f>INDEX('Saturation Data'!U:U,MATCH('Intensity Data'!$B147,'Saturation Data'!$C:$C,0))*INDEX('UEC Data'!U:U,MATCH('Intensity Data'!$B147,'UEC Data'!$C:$C,0))</f>
        <v>7.5305464792164867E-3</v>
      </c>
      <c r="U147" s="7">
        <f>INDEX('Saturation Data'!V:V,MATCH('Intensity Data'!$B147,'Saturation Data'!$C:$C,0))*INDEX('UEC Data'!V:V,MATCH('Intensity Data'!$B147,'UEC Data'!$C:$C,0))</f>
        <v>0.15039333084667489</v>
      </c>
      <c r="V147" t="str">
        <f t="shared" si="35"/>
        <v>HVAC</v>
      </c>
      <c r="AP147" s="5" t="s">
        <v>76</v>
      </c>
      <c r="AQ147" s="5" t="s">
        <v>12</v>
      </c>
      <c r="AR147" s="5" t="s">
        <v>8</v>
      </c>
      <c r="AS147" s="2">
        <f t="shared" si="36"/>
        <v>-0.69634864027537136</v>
      </c>
      <c r="AT147" s="2">
        <f t="shared" si="37"/>
        <v>-0.3818739994763577</v>
      </c>
      <c r="AU147" s="2">
        <f t="shared" si="38"/>
        <v>-0.88320291582284971</v>
      </c>
      <c r="AV147" s="2">
        <f t="shared" si="39"/>
        <v>-0.46506281207237388</v>
      </c>
      <c r="AW147" s="2">
        <f t="shared" si="40"/>
        <v>-0.15318572953781529</v>
      </c>
      <c r="AX147" s="2">
        <f t="shared" si="41"/>
        <v>-0.80917049461357471</v>
      </c>
      <c r="AY147" s="2" t="str">
        <f t="shared" si="42"/>
        <v>NA</v>
      </c>
      <c r="AZ147" s="2">
        <f t="shared" si="43"/>
        <v>0.3663433544096466</v>
      </c>
      <c r="BA147" s="2">
        <f t="shared" si="44"/>
        <v>0.49443672418585827</v>
      </c>
      <c r="BB147" s="2">
        <f t="shared" si="45"/>
        <v>2.6320177476628137</v>
      </c>
      <c r="BC147" s="2">
        <f t="shared" si="46"/>
        <v>-0.77652133773841614</v>
      </c>
      <c r="BD147" s="2">
        <f t="shared" si="47"/>
        <v>-0.59845692502940162</v>
      </c>
      <c r="BE147" s="2">
        <f t="shared" si="48"/>
        <v>-0.62340039333838759</v>
      </c>
      <c r="BF147" s="2">
        <f t="shared" si="49"/>
        <v>0.87727661662542777</v>
      </c>
      <c r="BG147" s="2" t="str">
        <f>IFERROR(#REF!/#REF!-1,"NA")</f>
        <v>NA</v>
      </c>
    </row>
    <row r="148" spans="1:59" x14ac:dyDescent="0.25">
      <c r="A148" t="str">
        <f t="shared" si="50"/>
        <v/>
      </c>
      <c r="B148" t="str">
        <f t="shared" si="34"/>
        <v>ID2021 CPAHeating_Air-Source Heat Pump</v>
      </c>
      <c r="C148" t="s">
        <v>119</v>
      </c>
      <c r="D148" t="s">
        <v>114</v>
      </c>
      <c r="E148" s="3" t="s">
        <v>77</v>
      </c>
      <c r="F148" s="3" t="s">
        <v>12</v>
      </c>
      <c r="G148" s="3" t="s">
        <v>10</v>
      </c>
      <c r="H148" s="7">
        <f>INDEX('Saturation Data'!I:I,MATCH('Intensity Data'!$B148,'Saturation Data'!$C:$C,0))*INDEX('UEC Data'!I:I,MATCH('Intensity Data'!$B148,'UEC Data'!$C:$C,0))</f>
        <v>0.12329539957295065</v>
      </c>
      <c r="I148" s="7">
        <f>INDEX('Saturation Data'!J:J,MATCH('Intensity Data'!$B148,'Saturation Data'!$C:$C,0))*INDEX('UEC Data'!J:J,MATCH('Intensity Data'!$B148,'UEC Data'!$C:$C,0))</f>
        <v>0.46625223762065743</v>
      </c>
      <c r="J148" s="7">
        <f>INDEX('Saturation Data'!K:K,MATCH('Intensity Data'!$B148,'Saturation Data'!$C:$C,0))*INDEX('UEC Data'!K:K,MATCH('Intensity Data'!$B148,'UEC Data'!$C:$C,0))</f>
        <v>0.10390624339301366</v>
      </c>
      <c r="K148" s="7">
        <f>INDEX('Saturation Data'!L:L,MATCH('Intensity Data'!$B148,'Saturation Data'!$C:$C,0))*INDEX('UEC Data'!L:L,MATCH('Intensity Data'!$B148,'UEC Data'!$C:$C,0))</f>
        <v>0.12830255701727589</v>
      </c>
      <c r="L148" s="7">
        <f>INDEX('Saturation Data'!M:M,MATCH('Intensity Data'!$B148,'Saturation Data'!$C:$C,0))*INDEX('UEC Data'!M:M,MATCH('Intensity Data'!$B148,'UEC Data'!$C:$C,0))</f>
        <v>0.19016831924136249</v>
      </c>
      <c r="M148" s="7">
        <f>INDEX('Saturation Data'!N:N,MATCH('Intensity Data'!$B148,'Saturation Data'!$C:$C,0))*INDEX('UEC Data'!N:N,MATCH('Intensity Data'!$B148,'UEC Data'!$C:$C,0))</f>
        <v>0</v>
      </c>
      <c r="N148" s="7">
        <f>INDEX('Saturation Data'!O:O,MATCH('Intensity Data'!$B148,'Saturation Data'!$C:$C,0))*INDEX('UEC Data'!O:O,MATCH('Intensity Data'!$B148,'UEC Data'!$C:$C,0))</f>
        <v>5.3706253300918036E-2</v>
      </c>
      <c r="O148" s="7">
        <f>INDEX('Saturation Data'!P:P,MATCH('Intensity Data'!$B148,'Saturation Data'!$C:$C,0))*INDEX('UEC Data'!P:P,MATCH('Intensity Data'!$B148,'UEC Data'!$C:$C,0))</f>
        <v>1.1203578926084657E-2</v>
      </c>
      <c r="P148" s="7">
        <f>INDEX('Saturation Data'!Q:Q,MATCH('Intensity Data'!$B148,'Saturation Data'!$C:$C,0))*INDEX('UEC Data'!Q:Q,MATCH('Intensity Data'!$B148,'UEC Data'!$C:$C,0))</f>
        <v>0.28445688002524888</v>
      </c>
      <c r="Q148" s="7">
        <f>INDEX('Saturation Data'!R:R,MATCH('Intensity Data'!$B148,'Saturation Data'!$C:$C,0))*INDEX('UEC Data'!R:R,MATCH('Intensity Data'!$B148,'UEC Data'!$C:$C,0))</f>
        <v>0.40493112096233375</v>
      </c>
      <c r="R148" s="7">
        <f>INDEX('Saturation Data'!S:S,MATCH('Intensity Data'!$B148,'Saturation Data'!$C:$C,0))*INDEX('UEC Data'!S:S,MATCH('Intensity Data'!$B148,'UEC Data'!$C:$C,0))</f>
        <v>1.6905235938541756E-2</v>
      </c>
      <c r="S148" s="7">
        <f>INDEX('Saturation Data'!T:T,MATCH('Intensity Data'!$B148,'Saturation Data'!$C:$C,0))*INDEX('UEC Data'!T:T,MATCH('Intensity Data'!$B148,'UEC Data'!$C:$C,0))</f>
        <v>5.3169634262329964E-2</v>
      </c>
      <c r="T148" s="7">
        <f>INDEX('Saturation Data'!U:U,MATCH('Intensity Data'!$B148,'Saturation Data'!$C:$C,0))*INDEX('UEC Data'!U:U,MATCH('Intensity Data'!$B148,'UEC Data'!$C:$C,0))</f>
        <v>0.1663253229321191</v>
      </c>
      <c r="U148" s="7">
        <f>INDEX('Saturation Data'!V:V,MATCH('Intensity Data'!$B148,'Saturation Data'!$C:$C,0))*INDEX('UEC Data'!V:V,MATCH('Intensity Data'!$B148,'UEC Data'!$C:$C,0))</f>
        <v>0.23428448897279003</v>
      </c>
      <c r="V148" t="str">
        <f t="shared" si="35"/>
        <v>HVAC</v>
      </c>
      <c r="AP148" s="5" t="s">
        <v>77</v>
      </c>
      <c r="AQ148" s="5" t="s">
        <v>12</v>
      </c>
      <c r="AR148" s="5" t="s">
        <v>10</v>
      </c>
      <c r="AS148" s="2">
        <f t="shared" si="36"/>
        <v>-0.79344948624996248</v>
      </c>
      <c r="AT148" s="2">
        <f t="shared" si="37"/>
        <v>-0.35559978190577402</v>
      </c>
      <c r="AU148" s="2">
        <f t="shared" si="38"/>
        <v>-0.37106737834128634</v>
      </c>
      <c r="AV148" s="2">
        <f t="shared" si="39"/>
        <v>-0.8278844442426212</v>
      </c>
      <c r="AW148" s="2">
        <f t="shared" si="40"/>
        <v>-0.40014955636477589</v>
      </c>
      <c r="AX148" s="2">
        <f t="shared" si="41"/>
        <v>-1</v>
      </c>
      <c r="AY148" s="2">
        <f t="shared" si="42"/>
        <v>5.9309095110980703E-2</v>
      </c>
      <c r="AZ148" s="2">
        <f t="shared" si="43"/>
        <v>-0.9793286714068733</v>
      </c>
      <c r="BA148" s="2">
        <f t="shared" si="44"/>
        <v>8.8126721003414232E-2</v>
      </c>
      <c r="BB148" s="2">
        <f t="shared" si="45"/>
        <v>3.1508560454276857</v>
      </c>
      <c r="BC148" s="2">
        <f t="shared" si="46"/>
        <v>-0.82196086988727712</v>
      </c>
      <c r="BD148" s="2">
        <f t="shared" si="47"/>
        <v>-0.3957267910474257</v>
      </c>
      <c r="BE148" s="2">
        <f t="shared" si="48"/>
        <v>-0.60739255675807691</v>
      </c>
      <c r="BF148" s="2">
        <f t="shared" si="49"/>
        <v>0.24352338360697234</v>
      </c>
      <c r="BG148" s="2" t="str">
        <f>IFERROR(#REF!/#REF!-1,"NA")</f>
        <v>NA</v>
      </c>
    </row>
    <row r="149" spans="1:59" x14ac:dyDescent="0.25">
      <c r="A149" t="str">
        <f t="shared" si="50"/>
        <v/>
      </c>
      <c r="B149" t="str">
        <f t="shared" si="34"/>
        <v>ID2021 CPAHeating_Geothermal Heat Pump</v>
      </c>
      <c r="C149" t="s">
        <v>119</v>
      </c>
      <c r="D149" t="s">
        <v>114</v>
      </c>
      <c r="E149" s="3" t="s">
        <v>78</v>
      </c>
      <c r="F149" s="3" t="s">
        <v>12</v>
      </c>
      <c r="G149" s="3" t="s">
        <v>11</v>
      </c>
      <c r="H149" s="7">
        <f>INDEX('Saturation Data'!I:I,MATCH('Intensity Data'!$B149,'Saturation Data'!$C:$C,0))*INDEX('UEC Data'!I:I,MATCH('Intensity Data'!$B149,'UEC Data'!$C:$C,0))</f>
        <v>7.3016534521971183E-2</v>
      </c>
      <c r="I149" s="7">
        <f>INDEX('Saturation Data'!J:J,MATCH('Intensity Data'!$B149,'Saturation Data'!$C:$C,0))*INDEX('UEC Data'!J:J,MATCH('Intensity Data'!$B149,'UEC Data'!$C:$C,0))</f>
        <v>9.4658326034098308E-2</v>
      </c>
      <c r="J149" s="7">
        <f>INDEX('Saturation Data'!K:K,MATCH('Intensity Data'!$B149,'Saturation Data'!$C:$C,0))*INDEX('UEC Data'!K:K,MATCH('Intensity Data'!$B149,'UEC Data'!$C:$C,0))</f>
        <v>0</v>
      </c>
      <c r="K149" s="7">
        <f>INDEX('Saturation Data'!L:L,MATCH('Intensity Data'!$B149,'Saturation Data'!$C:$C,0))*INDEX('UEC Data'!L:L,MATCH('Intensity Data'!$B149,'UEC Data'!$C:$C,0))</f>
        <v>0</v>
      </c>
      <c r="L149" s="7">
        <f>INDEX('Saturation Data'!M:M,MATCH('Intensity Data'!$B149,'Saturation Data'!$C:$C,0))*INDEX('UEC Data'!M:M,MATCH('Intensity Data'!$B149,'UEC Data'!$C:$C,0))</f>
        <v>0</v>
      </c>
      <c r="M149" s="7">
        <f>INDEX('Saturation Data'!N:N,MATCH('Intensity Data'!$B149,'Saturation Data'!$C:$C,0))*INDEX('UEC Data'!N:N,MATCH('Intensity Data'!$B149,'UEC Data'!$C:$C,0))</f>
        <v>0</v>
      </c>
      <c r="N149" s="7">
        <f>INDEX('Saturation Data'!O:O,MATCH('Intensity Data'!$B149,'Saturation Data'!$C:$C,0))*INDEX('UEC Data'!O:O,MATCH('Intensity Data'!$B149,'UEC Data'!$C:$C,0))</f>
        <v>0.14655472700898123</v>
      </c>
      <c r="O149" s="7">
        <f>INDEX('Saturation Data'!P:P,MATCH('Intensity Data'!$B149,'Saturation Data'!$C:$C,0))*INDEX('UEC Data'!P:P,MATCH('Intensity Data'!$B149,'UEC Data'!$C:$C,0))</f>
        <v>0</v>
      </c>
      <c r="P149" s="7">
        <f>INDEX('Saturation Data'!Q:Q,MATCH('Intensity Data'!$B149,'Saturation Data'!$C:$C,0))*INDEX('UEC Data'!Q:Q,MATCH('Intensity Data'!$B149,'UEC Data'!$C:$C,0))</f>
        <v>4.4760277403203444E-2</v>
      </c>
      <c r="Q149" s="7">
        <f>INDEX('Saturation Data'!R:R,MATCH('Intensity Data'!$B149,'Saturation Data'!$C:$C,0))*INDEX('UEC Data'!R:R,MATCH('Intensity Data'!$B149,'UEC Data'!$C:$C,0))</f>
        <v>1.4576799316858618E-3</v>
      </c>
      <c r="R149" s="7">
        <f>INDEX('Saturation Data'!S:S,MATCH('Intensity Data'!$B149,'Saturation Data'!$C:$C,0))*INDEX('UEC Data'!S:S,MATCH('Intensity Data'!$B149,'UEC Data'!$C:$C,0))</f>
        <v>0</v>
      </c>
      <c r="S149" s="7">
        <f>INDEX('Saturation Data'!T:T,MATCH('Intensity Data'!$B149,'Saturation Data'!$C:$C,0))*INDEX('UEC Data'!T:T,MATCH('Intensity Data'!$B149,'UEC Data'!$C:$C,0))</f>
        <v>0</v>
      </c>
      <c r="T149" s="7">
        <f>INDEX('Saturation Data'!U:U,MATCH('Intensity Data'!$B149,'Saturation Data'!$C:$C,0))*INDEX('UEC Data'!U:U,MATCH('Intensity Data'!$B149,'UEC Data'!$C:$C,0))</f>
        <v>3.4900582487300193E-2</v>
      </c>
      <c r="U149" s="7">
        <f>INDEX('Saturation Data'!V:V,MATCH('Intensity Data'!$B149,'Saturation Data'!$C:$C,0))*INDEX('UEC Data'!V:V,MATCH('Intensity Data'!$B149,'UEC Data'!$C:$C,0))</f>
        <v>0.22934525388362376</v>
      </c>
      <c r="V149" t="str">
        <f t="shared" si="35"/>
        <v>HVAC</v>
      </c>
      <c r="AP149" s="5" t="s">
        <v>78</v>
      </c>
      <c r="AQ149" s="5" t="s">
        <v>12</v>
      </c>
      <c r="AR149" s="5" t="s">
        <v>11</v>
      </c>
      <c r="AS149" s="2">
        <f t="shared" si="36"/>
        <v>-0.69786988069473188</v>
      </c>
      <c r="AT149" s="2">
        <f t="shared" si="37"/>
        <v>-0.65473736169434771</v>
      </c>
      <c r="AU149" s="2" t="str">
        <f t="shared" si="38"/>
        <v>NA</v>
      </c>
      <c r="AV149" s="2">
        <f t="shared" si="39"/>
        <v>-1</v>
      </c>
      <c r="AW149" s="2" t="str">
        <f t="shared" si="40"/>
        <v>NA</v>
      </c>
      <c r="AX149" s="2" t="str">
        <f t="shared" si="41"/>
        <v>NA</v>
      </c>
      <c r="AY149" s="2">
        <f t="shared" si="42"/>
        <v>1.7443418935126491</v>
      </c>
      <c r="AZ149" s="2">
        <f t="shared" si="43"/>
        <v>-1</v>
      </c>
      <c r="BA149" s="2">
        <f t="shared" si="44"/>
        <v>-0.68010228711833165</v>
      </c>
      <c r="BB149" s="2">
        <f t="shared" si="45"/>
        <v>-0.97927484586877112</v>
      </c>
      <c r="BC149" s="2" t="str">
        <f t="shared" si="46"/>
        <v>NA</v>
      </c>
      <c r="BD149" s="2" t="str">
        <f t="shared" si="47"/>
        <v>NA</v>
      </c>
      <c r="BE149" s="2">
        <f t="shared" si="48"/>
        <v>-0.79651789244335602</v>
      </c>
      <c r="BF149" s="2">
        <f t="shared" si="49"/>
        <v>7.8747981345560216</v>
      </c>
      <c r="BG149" s="2" t="str">
        <f>IFERROR(#REF!/#REF!-1,"NA")</f>
        <v>NA</v>
      </c>
    </row>
    <row r="150" spans="1:59" x14ac:dyDescent="0.25">
      <c r="A150" t="str">
        <f t="shared" si="50"/>
        <v/>
      </c>
      <c r="B150" t="str">
        <f t="shared" si="34"/>
        <v>ID2021 CPAVentilation_Ventilation</v>
      </c>
      <c r="C150" t="s">
        <v>119</v>
      </c>
      <c r="D150" t="s">
        <v>114</v>
      </c>
      <c r="E150" s="3" t="s">
        <v>79</v>
      </c>
      <c r="F150" s="3" t="s">
        <v>15</v>
      </c>
      <c r="G150" s="3" t="s">
        <v>15</v>
      </c>
      <c r="H150" s="7">
        <f>INDEX('Saturation Data'!I:I,MATCH('Intensity Data'!$B150,'Saturation Data'!$C:$C,0))*INDEX('UEC Data'!I:I,MATCH('Intensity Data'!$B150,'UEC Data'!$C:$C,0))</f>
        <v>3.3260356894498302</v>
      </c>
      <c r="I150" s="7">
        <f>INDEX('Saturation Data'!J:J,MATCH('Intensity Data'!$B150,'Saturation Data'!$C:$C,0))*INDEX('UEC Data'!J:J,MATCH('Intensity Data'!$B150,'UEC Data'!$C:$C,0))</f>
        <v>2.7820414901816832</v>
      </c>
      <c r="J150" s="7">
        <f>INDEX('Saturation Data'!K:K,MATCH('Intensity Data'!$B150,'Saturation Data'!$C:$C,0))*INDEX('UEC Data'!K:K,MATCH('Intensity Data'!$B150,'UEC Data'!$C:$C,0))</f>
        <v>3.0748553399515242</v>
      </c>
      <c r="K150" s="7">
        <f>INDEX('Saturation Data'!L:L,MATCH('Intensity Data'!$B150,'Saturation Data'!$C:$C,0))*INDEX('UEC Data'!L:L,MATCH('Intensity Data'!$B150,'UEC Data'!$C:$C,0))</f>
        <v>2.5617911282435988</v>
      </c>
      <c r="L150" s="7">
        <f>INDEX('Saturation Data'!M:M,MATCH('Intensity Data'!$B150,'Saturation Data'!$C:$C,0))*INDEX('UEC Data'!M:M,MATCH('Intensity Data'!$B150,'UEC Data'!$C:$C,0))</f>
        <v>4.8266665360047689</v>
      </c>
      <c r="M150" s="7">
        <f>INDEX('Saturation Data'!N:N,MATCH('Intensity Data'!$B150,'Saturation Data'!$C:$C,0))*INDEX('UEC Data'!N:N,MATCH('Intensity Data'!$B150,'UEC Data'!$C:$C,0))</f>
        <v>2.6951674048536693</v>
      </c>
      <c r="N150" s="7">
        <f>INDEX('Saturation Data'!O:O,MATCH('Intensity Data'!$B150,'Saturation Data'!$C:$C,0))*INDEX('UEC Data'!O:O,MATCH('Intensity Data'!$B150,'UEC Data'!$C:$C,0))</f>
        <v>4.7548871537346251</v>
      </c>
      <c r="O150" s="7">
        <f>INDEX('Saturation Data'!P:P,MATCH('Intensity Data'!$B150,'Saturation Data'!$C:$C,0))*INDEX('UEC Data'!P:P,MATCH('Intensity Data'!$B150,'UEC Data'!$C:$C,0))</f>
        <v>1.7627308840738318</v>
      </c>
      <c r="P150" s="7">
        <f>INDEX('Saturation Data'!Q:Q,MATCH('Intensity Data'!$B150,'Saturation Data'!$C:$C,0))*INDEX('UEC Data'!Q:Q,MATCH('Intensity Data'!$B150,'UEC Data'!$C:$C,0))</f>
        <v>1.0614197950283728</v>
      </c>
      <c r="Q150" s="7">
        <f>INDEX('Saturation Data'!R:R,MATCH('Intensity Data'!$B150,'Saturation Data'!$C:$C,0))*INDEX('UEC Data'!R:R,MATCH('Intensity Data'!$B150,'UEC Data'!$C:$C,0))</f>
        <v>1.6823238649873649</v>
      </c>
      <c r="R150" s="7">
        <f>INDEX('Saturation Data'!S:S,MATCH('Intensity Data'!$B150,'Saturation Data'!$C:$C,0))*INDEX('UEC Data'!S:S,MATCH('Intensity Data'!$B150,'UEC Data'!$C:$C,0))</f>
        <v>0.78894831683632471</v>
      </c>
      <c r="S150" s="7">
        <f>INDEX('Saturation Data'!T:T,MATCH('Intensity Data'!$B150,'Saturation Data'!$C:$C,0))*INDEX('UEC Data'!T:T,MATCH('Intensity Data'!$B150,'UEC Data'!$C:$C,0))</f>
        <v>1.1797522949529968</v>
      </c>
      <c r="T150" s="7">
        <f>INDEX('Saturation Data'!U:U,MATCH('Intensity Data'!$B150,'Saturation Data'!$C:$C,0))*INDEX('UEC Data'!U:U,MATCH('Intensity Data'!$B150,'UEC Data'!$C:$C,0))</f>
        <v>33.260356894498301</v>
      </c>
      <c r="U150" s="7">
        <f>INDEX('Saturation Data'!V:V,MATCH('Intensity Data'!$B150,'Saturation Data'!$C:$C,0))*INDEX('UEC Data'!V:V,MATCH('Intensity Data'!$B150,'UEC Data'!$C:$C,0))</f>
        <v>1.2700660445714644</v>
      </c>
      <c r="V150" t="str">
        <f t="shared" si="35"/>
        <v>HVAC</v>
      </c>
      <c r="AP150" s="5" t="s">
        <v>79</v>
      </c>
      <c r="AQ150" s="5" t="s">
        <v>15</v>
      </c>
      <c r="AR150" s="5" t="s">
        <v>15</v>
      </c>
      <c r="AS150" s="2">
        <f t="shared" si="36"/>
        <v>0.12429885876312086</v>
      </c>
      <c r="AT150" s="2">
        <f t="shared" si="37"/>
        <v>1.3685581504430528</v>
      </c>
      <c r="AU150" s="2">
        <f t="shared" si="38"/>
        <v>3.9392439634653886E-2</v>
      </c>
      <c r="AV150" s="2">
        <f t="shared" si="39"/>
        <v>1.1810426903941758</v>
      </c>
      <c r="AW150" s="2">
        <f t="shared" si="40"/>
        <v>1.2689711903299727</v>
      </c>
      <c r="AX150" s="2">
        <f t="shared" si="41"/>
        <v>0.33904712426448635</v>
      </c>
      <c r="AY150" s="2">
        <f t="shared" si="42"/>
        <v>0.37349133475262786</v>
      </c>
      <c r="AZ150" s="2">
        <f t="shared" si="43"/>
        <v>0.19429691911216862</v>
      </c>
      <c r="BA150" s="2">
        <f t="shared" si="44"/>
        <v>0.46817627060179512</v>
      </c>
      <c r="BB150" s="2">
        <f t="shared" si="45"/>
        <v>0.8956009403889087</v>
      </c>
      <c r="BC150" s="2">
        <f t="shared" si="46"/>
        <v>2.5488488923205654</v>
      </c>
      <c r="BD150" s="2">
        <f t="shared" si="47"/>
        <v>0.73446626252097524</v>
      </c>
      <c r="BE150" s="2">
        <f t="shared" si="48"/>
        <v>0.31037163026004766</v>
      </c>
      <c r="BF150" s="2">
        <f t="shared" si="49"/>
        <v>0.89569064269180076</v>
      </c>
      <c r="BG150" s="2" t="str">
        <f>IFERROR(#REF!/#REF!-1,"NA")</f>
        <v>NA</v>
      </c>
    </row>
    <row r="151" spans="1:59" x14ac:dyDescent="0.25">
      <c r="A151" t="str">
        <f t="shared" si="50"/>
        <v/>
      </c>
      <c r="B151" t="str">
        <f t="shared" si="34"/>
        <v>ID2021 CPAWater Heating_Water Heater</v>
      </c>
      <c r="C151" t="s">
        <v>119</v>
      </c>
      <c r="D151" t="s">
        <v>114</v>
      </c>
      <c r="E151" s="3" t="s">
        <v>80</v>
      </c>
      <c r="F151" s="3" t="s">
        <v>16</v>
      </c>
      <c r="G151" s="3" t="s">
        <v>17</v>
      </c>
      <c r="H151" s="7">
        <f>INDEX('Saturation Data'!I:I,MATCH('Intensity Data'!$B151,'Saturation Data'!$C:$C,0))*INDEX('UEC Data'!I:I,MATCH('Intensity Data'!$B151,'UEC Data'!$C:$C,0))</f>
        <v>0.46857662812873985</v>
      </c>
      <c r="I151" s="7">
        <f>INDEX('Saturation Data'!J:J,MATCH('Intensity Data'!$B151,'Saturation Data'!$C:$C,0))*INDEX('UEC Data'!J:J,MATCH('Intensity Data'!$B151,'UEC Data'!$C:$C,0))</f>
        <v>0.28231909391222504</v>
      </c>
      <c r="J151" s="7">
        <f>INDEX('Saturation Data'!K:K,MATCH('Intensity Data'!$B151,'Saturation Data'!$C:$C,0))*INDEX('UEC Data'!K:K,MATCH('Intensity Data'!$B151,'UEC Data'!$C:$C,0))</f>
        <v>0.2817244893101471</v>
      </c>
      <c r="K151" s="7">
        <f>INDEX('Saturation Data'!L:L,MATCH('Intensity Data'!$B151,'Saturation Data'!$C:$C,0))*INDEX('UEC Data'!L:L,MATCH('Intensity Data'!$B151,'UEC Data'!$C:$C,0))</f>
        <v>0.29289274279256244</v>
      </c>
      <c r="L151" s="7">
        <f>INDEX('Saturation Data'!M:M,MATCH('Intensity Data'!$B151,'Saturation Data'!$C:$C,0))*INDEX('UEC Data'!M:M,MATCH('Intensity Data'!$B151,'UEC Data'!$C:$C,0))</f>
        <v>2.9442226525451263</v>
      </c>
      <c r="M151" s="7">
        <f>INDEX('Saturation Data'!N:N,MATCH('Intensity Data'!$B151,'Saturation Data'!$C:$C,0))*INDEX('UEC Data'!N:N,MATCH('Intensity Data'!$B151,'UEC Data'!$C:$C,0))</f>
        <v>1.4393062467673534</v>
      </c>
      <c r="N151" s="7">
        <f>INDEX('Saturation Data'!O:O,MATCH('Intensity Data'!$B151,'Saturation Data'!$C:$C,0))*INDEX('UEC Data'!O:O,MATCH('Intensity Data'!$B151,'UEC Data'!$C:$C,0))</f>
        <v>7.5589532344436342E-2</v>
      </c>
      <c r="O151" s="7">
        <f>INDEX('Saturation Data'!P:P,MATCH('Intensity Data'!$B151,'Saturation Data'!$C:$C,0))*INDEX('UEC Data'!P:P,MATCH('Intensity Data'!$B151,'UEC Data'!$C:$C,0))</f>
        <v>0.49078738589440118</v>
      </c>
      <c r="P151" s="7">
        <f>INDEX('Saturation Data'!Q:Q,MATCH('Intensity Data'!$B151,'Saturation Data'!$C:$C,0))*INDEX('UEC Data'!Q:Q,MATCH('Intensity Data'!$B151,'UEC Data'!$C:$C,0))</f>
        <v>0.19088614361249201</v>
      </c>
      <c r="Q151" s="7">
        <f>INDEX('Saturation Data'!R:R,MATCH('Intensity Data'!$B151,'Saturation Data'!$C:$C,0))*INDEX('UEC Data'!R:R,MATCH('Intensity Data'!$B151,'UEC Data'!$C:$C,0))</f>
        <v>0.38623429712600005</v>
      </c>
      <c r="R151" s="7">
        <f>INDEX('Saturation Data'!S:S,MATCH('Intensity Data'!$B151,'Saturation Data'!$C:$C,0))*INDEX('UEC Data'!S:S,MATCH('Intensity Data'!$B151,'UEC Data'!$C:$C,0))</f>
        <v>0.11940156392988958</v>
      </c>
      <c r="S151" s="7">
        <f>INDEX('Saturation Data'!T:T,MATCH('Intensity Data'!$B151,'Saturation Data'!$C:$C,0))*INDEX('UEC Data'!T:T,MATCH('Intensity Data'!$B151,'UEC Data'!$C:$C,0))</f>
        <v>0.21009415939782902</v>
      </c>
      <c r="T151" s="7">
        <f>INDEX('Saturation Data'!U:U,MATCH('Intensity Data'!$B151,'Saturation Data'!$C:$C,0))*INDEX('UEC Data'!U:U,MATCH('Intensity Data'!$B151,'UEC Data'!$C:$C,0))</f>
        <v>0.28231909391222504</v>
      </c>
      <c r="U151" s="7">
        <f>INDEX('Saturation Data'!V:V,MATCH('Intensity Data'!$B151,'Saturation Data'!$C:$C,0))*INDEX('UEC Data'!V:V,MATCH('Intensity Data'!$B151,'UEC Data'!$C:$C,0))</f>
        <v>0.1630219260967726</v>
      </c>
      <c r="V151" t="str">
        <f t="shared" si="35"/>
        <v>Water Heating</v>
      </c>
      <c r="AP151" s="5" t="s">
        <v>80</v>
      </c>
      <c r="AQ151" s="5" t="s">
        <v>16</v>
      </c>
      <c r="AR151" s="5" t="s">
        <v>17</v>
      </c>
      <c r="AS151" s="2">
        <f t="shared" si="36"/>
        <v>5.4461028791692678E-2</v>
      </c>
      <c r="AT151" s="2">
        <f t="shared" si="37"/>
        <v>-0.46049023480325935</v>
      </c>
      <c r="AU151" s="2">
        <f t="shared" si="38"/>
        <v>-0.53046082787019055</v>
      </c>
      <c r="AV151" s="2">
        <f t="shared" si="39"/>
        <v>-0.45627595135381427</v>
      </c>
      <c r="AW151" s="2">
        <f t="shared" si="40"/>
        <v>-0.3851474222694059</v>
      </c>
      <c r="AX151" s="2">
        <f t="shared" si="41"/>
        <v>9.7373561243929929E-2</v>
      </c>
      <c r="AY151" s="2">
        <f t="shared" si="42"/>
        <v>-0.44427847047763702</v>
      </c>
      <c r="AZ151" s="2">
        <f t="shared" si="43"/>
        <v>-0.61934379676290718</v>
      </c>
      <c r="BA151" s="2">
        <f t="shared" si="44"/>
        <v>-0.61934379676290718</v>
      </c>
      <c r="BB151" s="2">
        <f t="shared" si="45"/>
        <v>-0.74142799999999998</v>
      </c>
      <c r="BC151" s="2">
        <f t="shared" si="46"/>
        <v>2.7282798616194315E-2</v>
      </c>
      <c r="BD151" s="2">
        <f t="shared" si="47"/>
        <v>2.7282798616194315E-2</v>
      </c>
      <c r="BE151" s="2">
        <f t="shared" si="48"/>
        <v>-3.7399181473470544E-2</v>
      </c>
      <c r="BF151" s="2">
        <f t="shared" si="49"/>
        <v>-0.75734829576597273</v>
      </c>
      <c r="BG151" s="2" t="str">
        <f>IFERROR(#REF!/#REF!-1,"NA")</f>
        <v>NA</v>
      </c>
    </row>
    <row r="152" spans="1:59" x14ac:dyDescent="0.25">
      <c r="A152" t="str">
        <f t="shared" si="50"/>
        <v/>
      </c>
      <c r="B152" t="str">
        <f t="shared" si="34"/>
        <v>ID2021 CPAInterior Lighting_General Service Lighting</v>
      </c>
      <c r="C152" t="s">
        <v>119</v>
      </c>
      <c r="D152" t="s">
        <v>114</v>
      </c>
      <c r="E152" s="3" t="s">
        <v>81</v>
      </c>
      <c r="F152" s="3" t="s">
        <v>18</v>
      </c>
      <c r="G152" s="3" t="s">
        <v>19</v>
      </c>
      <c r="H152" s="7">
        <f>INDEX('Saturation Data'!I:I,MATCH('Intensity Data'!$B152,'Saturation Data'!$C:$C,0))*INDEX('UEC Data'!I:I,MATCH('Intensity Data'!$B152,'UEC Data'!$C:$C,0))</f>
        <v>0.37247216614194351</v>
      </c>
      <c r="I152" s="7">
        <f>INDEX('Saturation Data'!J:J,MATCH('Intensity Data'!$B152,'Saturation Data'!$C:$C,0))*INDEX('UEC Data'!J:J,MATCH('Intensity Data'!$B152,'UEC Data'!$C:$C,0))</f>
        <v>0.2993321771540709</v>
      </c>
      <c r="J152" s="7">
        <f>INDEX('Saturation Data'!K:K,MATCH('Intensity Data'!$B152,'Saturation Data'!$C:$C,0))*INDEX('UEC Data'!K:K,MATCH('Intensity Data'!$B152,'UEC Data'!$C:$C,0))</f>
        <v>0.66475542045134894</v>
      </c>
      <c r="K152" s="7">
        <f>INDEX('Saturation Data'!L:L,MATCH('Intensity Data'!$B152,'Saturation Data'!$C:$C,0))*INDEX('UEC Data'!L:L,MATCH('Intensity Data'!$B152,'UEC Data'!$C:$C,0))</f>
        <v>0.41328544232008207</v>
      </c>
      <c r="L152" s="7">
        <f>INDEX('Saturation Data'!M:M,MATCH('Intensity Data'!$B152,'Saturation Data'!$C:$C,0))*INDEX('UEC Data'!M:M,MATCH('Intensity Data'!$B152,'UEC Data'!$C:$C,0))</f>
        <v>2.9041093362009973</v>
      </c>
      <c r="M152" s="7">
        <f>INDEX('Saturation Data'!N:N,MATCH('Intensity Data'!$B152,'Saturation Data'!$C:$C,0))*INDEX('UEC Data'!N:N,MATCH('Intensity Data'!$B152,'UEC Data'!$C:$C,0))</f>
        <v>0.49829576475338133</v>
      </c>
      <c r="N152" s="7">
        <f>INDEX('Saturation Data'!O:O,MATCH('Intensity Data'!$B152,'Saturation Data'!$C:$C,0))*INDEX('UEC Data'!O:O,MATCH('Intensity Data'!$B152,'UEC Data'!$C:$C,0))</f>
        <v>3.3020475193161194</v>
      </c>
      <c r="O152" s="7">
        <f>INDEX('Saturation Data'!P:P,MATCH('Intensity Data'!$B152,'Saturation Data'!$C:$C,0))*INDEX('UEC Data'!P:P,MATCH('Intensity Data'!$B152,'UEC Data'!$C:$C,0))</f>
        <v>0.22924923337210532</v>
      </c>
      <c r="P152" s="7">
        <f>INDEX('Saturation Data'!Q:Q,MATCH('Intensity Data'!$B152,'Saturation Data'!$C:$C,0))*INDEX('UEC Data'!Q:Q,MATCH('Intensity Data'!$B152,'UEC Data'!$C:$C,0))</f>
        <v>0.16505944802791583</v>
      </c>
      <c r="Q152" s="7">
        <f>INDEX('Saturation Data'!R:R,MATCH('Intensity Data'!$B152,'Saturation Data'!$C:$C,0))*INDEX('UEC Data'!R:R,MATCH('Intensity Data'!$B152,'UEC Data'!$C:$C,0))</f>
        <v>1.996509408235615</v>
      </c>
      <c r="R152" s="7">
        <f>INDEX('Saturation Data'!S:S,MATCH('Intensity Data'!$B152,'Saturation Data'!$C:$C,0))*INDEX('UEC Data'!S:S,MATCH('Intensity Data'!$B152,'UEC Data'!$C:$C,0))</f>
        <v>0.17377788197782101</v>
      </c>
      <c r="S152" s="7">
        <f>INDEX('Saturation Data'!T:T,MATCH('Intensity Data'!$B152,'Saturation Data'!$C:$C,0))*INDEX('UEC Data'!T:T,MATCH('Intensity Data'!$B152,'UEC Data'!$C:$C,0))</f>
        <v>0.17377788197782101</v>
      </c>
      <c r="T152" s="7">
        <f>INDEX('Saturation Data'!U:U,MATCH('Intensity Data'!$B152,'Saturation Data'!$C:$C,0))*INDEX('UEC Data'!U:U,MATCH('Intensity Data'!$B152,'UEC Data'!$C:$C,0))</f>
        <v>0.39109577444904076</v>
      </c>
      <c r="U152" s="7">
        <f>INDEX('Saturation Data'!V:V,MATCH('Intensity Data'!$B152,'Saturation Data'!$C:$C,0))*INDEX('UEC Data'!V:V,MATCH('Intensity Data'!$B152,'UEC Data'!$C:$C,0))</f>
        <v>0.74256180740325817</v>
      </c>
      <c r="V152" t="str">
        <f t="shared" si="35"/>
        <v>Interior Lighting</v>
      </c>
      <c r="AP152" s="5" t="s">
        <v>81</v>
      </c>
      <c r="AQ152" s="5" t="s">
        <v>18</v>
      </c>
      <c r="AR152" s="5" t="s">
        <v>19</v>
      </c>
      <c r="AS152" s="2">
        <f t="shared" si="36"/>
        <v>0.49861845484782674</v>
      </c>
      <c r="AT152" s="2">
        <f t="shared" si="37"/>
        <v>0.21427188965508437</v>
      </c>
      <c r="AU152" s="2">
        <f t="shared" si="38"/>
        <v>0.33537355829005722</v>
      </c>
      <c r="AV152" s="2">
        <f t="shared" si="39"/>
        <v>0.25790272386772717</v>
      </c>
      <c r="AW152" s="2">
        <f t="shared" si="40"/>
        <v>1.1668913474564206</v>
      </c>
      <c r="AX152" s="2">
        <f t="shared" si="41"/>
        <v>0.30570018950254552</v>
      </c>
      <c r="AY152" s="2">
        <f t="shared" si="42"/>
        <v>5.0152513718046734</v>
      </c>
      <c r="AZ152" s="2">
        <f t="shared" si="43"/>
        <v>1.425703612528757</v>
      </c>
      <c r="BA152" s="2">
        <f t="shared" si="44"/>
        <v>1.4862285445098822E-2</v>
      </c>
      <c r="BB152" s="2">
        <f t="shared" si="45"/>
        <v>1.4691778850677042</v>
      </c>
      <c r="BC152" s="2">
        <f t="shared" si="46"/>
        <v>1.3990137367068511</v>
      </c>
      <c r="BD152" s="2">
        <f t="shared" si="47"/>
        <v>1.3990137367068511</v>
      </c>
      <c r="BE152" s="2">
        <f t="shared" si="48"/>
        <v>-0.17561444828433348</v>
      </c>
      <c r="BF152" s="2">
        <f t="shared" si="49"/>
        <v>0.97265217039890017</v>
      </c>
      <c r="BG152" s="2" t="str">
        <f>IFERROR(#REF!/#REF!-1,"NA")</f>
        <v>NA</v>
      </c>
    </row>
    <row r="153" spans="1:59" x14ac:dyDescent="0.25">
      <c r="A153" t="str">
        <f t="shared" si="50"/>
        <v/>
      </c>
      <c r="B153" t="str">
        <f t="shared" si="34"/>
        <v>ID2021 CPAInterior Lighting_Exempted Lighting</v>
      </c>
      <c r="C153" t="s">
        <v>119</v>
      </c>
      <c r="D153" t="s">
        <v>114</v>
      </c>
      <c r="E153" s="3" t="s">
        <v>82</v>
      </c>
      <c r="F153" s="3" t="s">
        <v>18</v>
      </c>
      <c r="G153" s="3" t="s">
        <v>20</v>
      </c>
      <c r="H153" s="7">
        <f>INDEX('Saturation Data'!I:I,MATCH('Intensity Data'!$B153,'Saturation Data'!$C:$C,0))*INDEX('UEC Data'!I:I,MATCH('Intensity Data'!$B153,'UEC Data'!$C:$C,0))</f>
        <v>7.599164207762138E-2</v>
      </c>
      <c r="I153" s="7">
        <f>INDEX('Saturation Data'!J:J,MATCH('Intensity Data'!$B153,'Saturation Data'!$C:$C,0))*INDEX('UEC Data'!J:J,MATCH('Intensity Data'!$B153,'UEC Data'!$C:$C,0))</f>
        <v>6.1069646906015712E-2</v>
      </c>
      <c r="J153" s="7">
        <f>INDEX('Saturation Data'!K:K,MATCH('Intensity Data'!$B153,'Saturation Data'!$C:$C,0))*INDEX('UEC Data'!K:K,MATCH('Intensity Data'!$B153,'UEC Data'!$C:$C,0))</f>
        <v>0.14762522254385085</v>
      </c>
      <c r="K153" s="7">
        <f>INDEX('Saturation Data'!L:L,MATCH('Intensity Data'!$B153,'Saturation Data'!$C:$C,0))*INDEX('UEC Data'!L:L,MATCH('Intensity Data'!$B153,'UEC Data'!$C:$C,0))</f>
        <v>9.1780154805223071E-2</v>
      </c>
      <c r="L153" s="7">
        <f>INDEX('Saturation Data'!M:M,MATCH('Intensity Data'!$B153,'Saturation Data'!$C:$C,0))*INDEX('UEC Data'!M:M,MATCH('Intensity Data'!$B153,'UEC Data'!$C:$C,0))</f>
        <v>0.75557978296998729</v>
      </c>
      <c r="M153" s="7">
        <f>INDEX('Saturation Data'!N:N,MATCH('Intensity Data'!$B153,'Saturation Data'!$C:$C,0))*INDEX('UEC Data'!N:N,MATCH('Intensity Data'!$B153,'UEC Data'!$C:$C,0))</f>
        <v>0.13401537177848055</v>
      </c>
      <c r="N153" s="7">
        <f>INDEX('Saturation Data'!O:O,MATCH('Intensity Data'!$B153,'Saturation Data'!$C:$C,0))*INDEX('UEC Data'!O:O,MATCH('Intensity Data'!$B153,'UEC Data'!$C:$C,0))</f>
        <v>0.79895816457204283</v>
      </c>
      <c r="O153" s="7">
        <f>INDEX('Saturation Data'!P:P,MATCH('Intensity Data'!$B153,'Saturation Data'!$C:$C,0))*INDEX('UEC Data'!P:P,MATCH('Intensity Data'!$B153,'UEC Data'!$C:$C,0))</f>
        <v>3.6782277677910535E-2</v>
      </c>
      <c r="P153" s="7">
        <f>INDEX('Saturation Data'!Q:Q,MATCH('Intensity Data'!$B153,'Saturation Data'!$C:$C,0))*INDEX('UEC Data'!Q:Q,MATCH('Intensity Data'!$B153,'UEC Data'!$C:$C,0))</f>
        <v>2.6483239928095585E-2</v>
      </c>
      <c r="Q153" s="7">
        <f>INDEX('Saturation Data'!R:R,MATCH('Intensity Data'!$B153,'Saturation Data'!$C:$C,0))*INDEX('UEC Data'!R:R,MATCH('Intensity Data'!$B153,'UEC Data'!$C:$C,0))</f>
        <v>0.40656667575674943</v>
      </c>
      <c r="R153" s="7">
        <f>INDEX('Saturation Data'!S:S,MATCH('Intensity Data'!$B153,'Saturation Data'!$C:$C,0))*INDEX('UEC Data'!S:S,MATCH('Intensity Data'!$B153,'UEC Data'!$C:$C,0))</f>
        <v>4.1877757719269444E-2</v>
      </c>
      <c r="S153" s="7">
        <f>INDEX('Saturation Data'!T:T,MATCH('Intensity Data'!$B153,'Saturation Data'!$C:$C,0))*INDEX('UEC Data'!T:T,MATCH('Intensity Data'!$B153,'UEC Data'!$C:$C,0))</f>
        <v>4.1877757719269444E-2</v>
      </c>
      <c r="T153" s="7">
        <f>INDEX('Saturation Data'!U:U,MATCH('Intensity Data'!$B153,'Saturation Data'!$C:$C,0))*INDEX('UEC Data'!U:U,MATCH('Intensity Data'!$B153,'UEC Data'!$C:$C,0))</f>
        <v>7.9791224181502446E-2</v>
      </c>
      <c r="U153" s="7">
        <f>INDEX('Saturation Data'!V:V,MATCH('Intensity Data'!$B153,'Saturation Data'!$C:$C,0))*INDEX('UEC Data'!V:V,MATCH('Intensity Data'!$B153,'UEC Data'!$C:$C,0))</f>
        <v>0.14164339261541331</v>
      </c>
      <c r="V153" t="str">
        <f t="shared" si="35"/>
        <v>Interior Lighting</v>
      </c>
      <c r="AP153" s="5" t="s">
        <v>82</v>
      </c>
      <c r="AQ153" s="5" t="s">
        <v>18</v>
      </c>
      <c r="AR153" s="5" t="s">
        <v>20</v>
      </c>
      <c r="AS153" s="2">
        <f t="shared" si="36"/>
        <v>-0.26216710399209786</v>
      </c>
      <c r="AT153" s="2">
        <f t="shared" si="37"/>
        <v>-0.53987717805397395</v>
      </c>
      <c r="AU153" s="2">
        <f t="shared" si="38"/>
        <v>-0.68830663594179076</v>
      </c>
      <c r="AV153" s="2">
        <f t="shared" si="39"/>
        <v>-0.70638932512459363</v>
      </c>
      <c r="AW153" s="2">
        <f t="shared" si="40"/>
        <v>-0.19557811253775059</v>
      </c>
      <c r="AX153" s="2">
        <f t="shared" si="41"/>
        <v>-0.54597974132079119</v>
      </c>
      <c r="AY153" s="2">
        <f t="shared" si="42"/>
        <v>2.5003788011238348</v>
      </c>
      <c r="AZ153" s="2">
        <f t="shared" si="43"/>
        <v>-9.03131675696488E-2</v>
      </c>
      <c r="BA153" s="2">
        <f t="shared" si="44"/>
        <v>-0.8542704287820071</v>
      </c>
      <c r="BB153" s="2">
        <f t="shared" si="45"/>
        <v>-5.0489558128182899E-2</v>
      </c>
      <c r="BC153" s="2">
        <f t="shared" si="46"/>
        <v>0.16924642948832891</v>
      </c>
      <c r="BD153" s="2">
        <f t="shared" si="47"/>
        <v>0.16924642948832891</v>
      </c>
      <c r="BE153" s="2">
        <f t="shared" si="48"/>
        <v>-0.70056707102303262</v>
      </c>
      <c r="BF153" s="2">
        <f t="shared" si="49"/>
        <v>-0.38062921622954793</v>
      </c>
      <c r="BG153" s="2" t="str">
        <f>IFERROR(#REF!/#REF!-1,"NA")</f>
        <v>NA</v>
      </c>
    </row>
    <row r="154" spans="1:59" x14ac:dyDescent="0.25">
      <c r="A154" t="str">
        <f t="shared" si="50"/>
        <v/>
      </c>
      <c r="B154" t="str">
        <f t="shared" si="34"/>
        <v>ID2021 CPAInterior Lighting_High-Bay Lighting</v>
      </c>
      <c r="C154" t="s">
        <v>119</v>
      </c>
      <c r="D154" t="s">
        <v>114</v>
      </c>
      <c r="E154" s="3" t="s">
        <v>83</v>
      </c>
      <c r="F154" s="3" t="s">
        <v>18</v>
      </c>
      <c r="G154" s="3" t="s">
        <v>21</v>
      </c>
      <c r="H154" s="7">
        <f>INDEX('Saturation Data'!I:I,MATCH('Intensity Data'!$B154,'Saturation Data'!$C:$C,0))*INDEX('UEC Data'!I:I,MATCH('Intensity Data'!$B154,'UEC Data'!$C:$C,0))</f>
        <v>0.54122451054829301</v>
      </c>
      <c r="I154" s="7">
        <f>INDEX('Saturation Data'!J:J,MATCH('Intensity Data'!$B154,'Saturation Data'!$C:$C,0))*INDEX('UEC Data'!J:J,MATCH('Intensity Data'!$B154,'UEC Data'!$C:$C,0))</f>
        <v>0.36320888996712453</v>
      </c>
      <c r="J154" s="7">
        <f>INDEX('Saturation Data'!K:K,MATCH('Intensity Data'!$B154,'Saturation Data'!$C:$C,0))*INDEX('UEC Data'!K:K,MATCH('Intensity Data'!$B154,'UEC Data'!$C:$C,0))</f>
        <v>1.1317917596222062</v>
      </c>
      <c r="K154" s="7">
        <f>INDEX('Saturation Data'!L:L,MATCH('Intensity Data'!$B154,'Saturation Data'!$C:$C,0))*INDEX('UEC Data'!L:L,MATCH('Intensity Data'!$B154,'UEC Data'!$C:$C,0))</f>
        <v>0.70364685055459553</v>
      </c>
      <c r="L154" s="7">
        <f>INDEX('Saturation Data'!M:M,MATCH('Intensity Data'!$B154,'Saturation Data'!$C:$C,0))*INDEX('UEC Data'!M:M,MATCH('Intensity Data'!$B154,'UEC Data'!$C:$C,0))</f>
        <v>0.77224193391109752</v>
      </c>
      <c r="M154" s="7">
        <f>INDEX('Saturation Data'!N:N,MATCH('Intensity Data'!$B154,'Saturation Data'!$C:$C,0))*INDEX('UEC Data'!N:N,MATCH('Intensity Data'!$B154,'UEC Data'!$C:$C,0))</f>
        <v>1.5630835857126379</v>
      </c>
      <c r="N154" s="7">
        <f>INDEX('Saturation Data'!O:O,MATCH('Intensity Data'!$B154,'Saturation Data'!$C:$C,0))*INDEX('UEC Data'!O:O,MATCH('Intensity Data'!$B154,'UEC Data'!$C:$C,0))</f>
        <v>0.41408542717869407</v>
      </c>
      <c r="O154" s="7">
        <f>INDEX('Saturation Data'!P:P,MATCH('Intensity Data'!$B154,'Saturation Data'!$C:$C,0))*INDEX('UEC Data'!P:P,MATCH('Intensity Data'!$B154,'UEC Data'!$C:$C,0))</f>
        <v>0.74630482466494474</v>
      </c>
      <c r="P154" s="7">
        <f>INDEX('Saturation Data'!Q:Q,MATCH('Intensity Data'!$B154,'Saturation Data'!$C:$C,0))*INDEX('UEC Data'!Q:Q,MATCH('Intensity Data'!$B154,'UEC Data'!$C:$C,0))</f>
        <v>0.66473207451363703</v>
      </c>
      <c r="Q154" s="7">
        <f>INDEX('Saturation Data'!R:R,MATCH('Intensity Data'!$B154,'Saturation Data'!$C:$C,0))*INDEX('UEC Data'!R:R,MATCH('Intensity Data'!$B154,'UEC Data'!$C:$C,0))</f>
        <v>0.21115815936523363</v>
      </c>
      <c r="R154" s="7">
        <f>INDEX('Saturation Data'!S:S,MATCH('Intensity Data'!$B154,'Saturation Data'!$C:$C,0))*INDEX('UEC Data'!S:S,MATCH('Intensity Data'!$B154,'UEC Data'!$C:$C,0))</f>
        <v>0.6613401553001963</v>
      </c>
      <c r="S154" s="7">
        <f>INDEX('Saturation Data'!T:T,MATCH('Intensity Data'!$B154,'Saturation Data'!$C:$C,0))*INDEX('UEC Data'!T:T,MATCH('Intensity Data'!$B154,'UEC Data'!$C:$C,0))</f>
        <v>0.6613401553001963</v>
      </c>
      <c r="T154" s="7">
        <f>INDEX('Saturation Data'!U:U,MATCH('Intensity Data'!$B154,'Saturation Data'!$C:$C,0))*INDEX('UEC Data'!U:U,MATCH('Intensity Data'!$B154,'UEC Data'!$C:$C,0))</f>
        <v>0.52727465502750082</v>
      </c>
      <c r="U154" s="7">
        <f>INDEX('Saturation Data'!V:V,MATCH('Intensity Data'!$B154,'Saturation Data'!$C:$C,0))*INDEX('UEC Data'!V:V,MATCH('Intensity Data'!$B154,'UEC Data'!$C:$C,0))</f>
        <v>0.88671988435732074</v>
      </c>
      <c r="V154" t="str">
        <f t="shared" si="35"/>
        <v>Interior Lighting</v>
      </c>
      <c r="AP154" s="5" t="s">
        <v>83</v>
      </c>
      <c r="AQ154" s="5" t="s">
        <v>18</v>
      </c>
      <c r="AR154" s="5" t="s">
        <v>21</v>
      </c>
      <c r="AS154" s="2">
        <f t="shared" si="36"/>
        <v>-0.46400529187809081</v>
      </c>
      <c r="AT154" s="2">
        <f t="shared" si="37"/>
        <v>-0.7594216016629306</v>
      </c>
      <c r="AU154" s="2">
        <f t="shared" si="38"/>
        <v>-0.43148845899057242</v>
      </c>
      <c r="AV154" s="2">
        <f t="shared" si="39"/>
        <v>-0.46447028882186081</v>
      </c>
      <c r="AW154" s="2">
        <f t="shared" si="40"/>
        <v>-0.73543883262064647</v>
      </c>
      <c r="AX154" s="2">
        <f t="shared" si="41"/>
        <v>-0.22629254145402977</v>
      </c>
      <c r="AY154" s="2">
        <f t="shared" si="42"/>
        <v>-0.84034809021609902</v>
      </c>
      <c r="AZ154" s="2">
        <f t="shared" si="43"/>
        <v>-0.4756438351996487</v>
      </c>
      <c r="BA154" s="2">
        <f t="shared" si="44"/>
        <v>-0.17948550663905549</v>
      </c>
      <c r="BB154" s="2">
        <f t="shared" si="45"/>
        <v>-0.83584030585180447</v>
      </c>
      <c r="BC154" s="2">
        <f t="shared" si="46"/>
        <v>-0.60949399215824152</v>
      </c>
      <c r="BD154" s="2">
        <f t="shared" si="47"/>
        <v>-0.60949399215824152</v>
      </c>
      <c r="BE154" s="2">
        <f t="shared" si="48"/>
        <v>-0.80744946940897422</v>
      </c>
      <c r="BF154" s="2">
        <f t="shared" si="49"/>
        <v>-0.43153336290896904</v>
      </c>
      <c r="BG154" s="2" t="str">
        <f>IFERROR(#REF!/#REF!-1,"NA")</f>
        <v>NA</v>
      </c>
    </row>
    <row r="155" spans="1:59" x14ac:dyDescent="0.25">
      <c r="A155" t="str">
        <f t="shared" si="50"/>
        <v/>
      </c>
      <c r="B155" t="str">
        <f t="shared" si="34"/>
        <v>ID2021 CPAInterior Lighting_Linear Lighting</v>
      </c>
      <c r="C155" t="s">
        <v>119</v>
      </c>
      <c r="D155" t="s">
        <v>114</v>
      </c>
      <c r="E155" s="3" t="s">
        <v>84</v>
      </c>
      <c r="F155" s="3" t="s">
        <v>18</v>
      </c>
      <c r="G155" s="3" t="s">
        <v>22</v>
      </c>
      <c r="H155" s="7">
        <f>INDEX('Saturation Data'!I:I,MATCH('Intensity Data'!$B155,'Saturation Data'!$C:$C,0))*INDEX('UEC Data'!I:I,MATCH('Intensity Data'!$B155,'UEC Data'!$C:$C,0))</f>
        <v>2.6061557666062276</v>
      </c>
      <c r="I155" s="7">
        <f>INDEX('Saturation Data'!J:J,MATCH('Intensity Data'!$B155,'Saturation Data'!$C:$C,0))*INDEX('UEC Data'!J:J,MATCH('Intensity Data'!$B155,'UEC Data'!$C:$C,0))</f>
        <v>1.9978353858714515</v>
      </c>
      <c r="J155" s="7">
        <f>INDEX('Saturation Data'!K:K,MATCH('Intensity Data'!$B155,'Saturation Data'!$C:$C,0))*INDEX('UEC Data'!K:K,MATCH('Intensity Data'!$B155,'UEC Data'!$C:$C,0))</f>
        <v>5.1530087512767855</v>
      </c>
      <c r="K155" s="7">
        <f>INDEX('Saturation Data'!L:L,MATCH('Intensity Data'!$B155,'Saturation Data'!$C:$C,0))*INDEX('UEC Data'!L:L,MATCH('Intensity Data'!$B155,'UEC Data'!$C:$C,0))</f>
        <v>3.2036797828661592</v>
      </c>
      <c r="L155" s="7">
        <f>INDEX('Saturation Data'!M:M,MATCH('Intensity Data'!$B155,'Saturation Data'!$C:$C,0))*INDEX('UEC Data'!M:M,MATCH('Intensity Data'!$B155,'UEC Data'!$C:$C,0))</f>
        <v>2.9248042013484525</v>
      </c>
      <c r="M155" s="7">
        <f>INDEX('Saturation Data'!N:N,MATCH('Intensity Data'!$B155,'Saturation Data'!$C:$C,0))*INDEX('UEC Data'!N:N,MATCH('Intensity Data'!$B155,'UEC Data'!$C:$C,0))</f>
        <v>6.2745862974371702</v>
      </c>
      <c r="N155" s="7">
        <f>INDEX('Saturation Data'!O:O,MATCH('Intensity Data'!$B155,'Saturation Data'!$C:$C,0))*INDEX('UEC Data'!O:O,MATCH('Intensity Data'!$B155,'UEC Data'!$C:$C,0))</f>
        <v>2.554589788367251</v>
      </c>
      <c r="O155" s="7">
        <f>INDEX('Saturation Data'!P:P,MATCH('Intensity Data'!$B155,'Saturation Data'!$C:$C,0))*INDEX('UEC Data'!P:P,MATCH('Intensity Data'!$B155,'UEC Data'!$C:$C,0))</f>
        <v>3.4186960459566769</v>
      </c>
      <c r="P155" s="7">
        <f>INDEX('Saturation Data'!Q:Q,MATCH('Intensity Data'!$B155,'Saturation Data'!$C:$C,0))*INDEX('UEC Data'!Q:Q,MATCH('Intensity Data'!$B155,'UEC Data'!$C:$C,0))</f>
        <v>2.5910845124484423</v>
      </c>
      <c r="Q155" s="7">
        <f>INDEX('Saturation Data'!R:R,MATCH('Intensity Data'!$B155,'Saturation Data'!$C:$C,0))*INDEX('UEC Data'!R:R,MATCH('Intensity Data'!$B155,'UEC Data'!$C:$C,0))</f>
        <v>0.61074610807244245</v>
      </c>
      <c r="R155" s="7">
        <f>INDEX('Saturation Data'!S:S,MATCH('Intensity Data'!$B155,'Saturation Data'!$C:$C,0))*INDEX('UEC Data'!S:S,MATCH('Intensity Data'!$B155,'UEC Data'!$C:$C,0))</f>
        <v>1.9243613180253121</v>
      </c>
      <c r="S155" s="7">
        <f>INDEX('Saturation Data'!T:T,MATCH('Intensity Data'!$B155,'Saturation Data'!$C:$C,0))*INDEX('UEC Data'!T:T,MATCH('Intensity Data'!$B155,'UEC Data'!$C:$C,0))</f>
        <v>1.9243613180253121</v>
      </c>
      <c r="T155" s="7">
        <f>INDEX('Saturation Data'!U:U,MATCH('Intensity Data'!$B155,'Saturation Data'!$C:$C,0))*INDEX('UEC Data'!U:U,MATCH('Intensity Data'!$B155,'UEC Data'!$C:$C,0))</f>
        <v>2.6812593684839907</v>
      </c>
      <c r="U155" s="7">
        <f>INDEX('Saturation Data'!V:V,MATCH('Intensity Data'!$B155,'Saturation Data'!$C:$C,0))*INDEX('UEC Data'!V:V,MATCH('Intensity Data'!$B155,'UEC Data'!$C:$C,0))</f>
        <v>2.7190993624129263</v>
      </c>
      <c r="V155" t="str">
        <f t="shared" si="35"/>
        <v>Interior Lighting</v>
      </c>
      <c r="AP155" s="5" t="s">
        <v>84</v>
      </c>
      <c r="AQ155" s="5" t="s">
        <v>18</v>
      </c>
      <c r="AR155" s="5" t="s">
        <v>22</v>
      </c>
      <c r="AS155" s="2">
        <f t="shared" si="36"/>
        <v>0.51112070924832786</v>
      </c>
      <c r="AT155" s="2">
        <f t="shared" si="37"/>
        <v>0.29598302787247932</v>
      </c>
      <c r="AU155" s="2">
        <f t="shared" si="38"/>
        <v>0.71577189767630123</v>
      </c>
      <c r="AV155" s="2">
        <f t="shared" si="39"/>
        <v>0.6162324993063244</v>
      </c>
      <c r="AW155" s="2">
        <f t="shared" si="40"/>
        <v>0.56620696347534394</v>
      </c>
      <c r="AX155" s="2">
        <f t="shared" si="41"/>
        <v>0.25225049108261954</v>
      </c>
      <c r="AY155" s="2">
        <f t="shared" si="42"/>
        <v>-0.36727411347516814</v>
      </c>
      <c r="AZ155" s="2">
        <f t="shared" si="43"/>
        <v>0.56286452660446717</v>
      </c>
      <c r="BA155" s="2">
        <f t="shared" si="44"/>
        <v>0.71288466894106461</v>
      </c>
      <c r="BB155" s="2">
        <f t="shared" si="45"/>
        <v>0.33981238373578937</v>
      </c>
      <c r="BC155" s="2">
        <f t="shared" si="46"/>
        <v>5.8356138842203178</v>
      </c>
      <c r="BD155" s="2">
        <f t="shared" si="47"/>
        <v>5.8356138842203178</v>
      </c>
      <c r="BE155" s="2">
        <f t="shared" si="48"/>
        <v>-0.31375770713143514</v>
      </c>
      <c r="BF155" s="2">
        <f t="shared" si="49"/>
        <v>0.85709283169919548</v>
      </c>
      <c r="BG155" s="2" t="str">
        <f>IFERROR(#REF!/#REF!-1,"NA")</f>
        <v>NA</v>
      </c>
    </row>
    <row r="156" spans="1:59" x14ac:dyDescent="0.25">
      <c r="A156" t="str">
        <f t="shared" si="50"/>
        <v/>
      </c>
      <c r="B156" t="str">
        <f t="shared" si="34"/>
        <v>ID2021 CPAExterior Lighting_General Service Lighting</v>
      </c>
      <c r="C156" t="s">
        <v>119</v>
      </c>
      <c r="D156" t="s">
        <v>114</v>
      </c>
      <c r="E156" s="3" t="s">
        <v>85</v>
      </c>
      <c r="F156" s="3" t="s">
        <v>23</v>
      </c>
      <c r="G156" s="3" t="s">
        <v>19</v>
      </c>
      <c r="H156" s="7">
        <f>INDEX('Saturation Data'!I:I,MATCH('Intensity Data'!$B156,'Saturation Data'!$C:$C,0))*INDEX('UEC Data'!I:I,MATCH('Intensity Data'!$B156,'UEC Data'!$C:$C,0))</f>
        <v>0.15845128507119696</v>
      </c>
      <c r="I156" s="7">
        <f>INDEX('Saturation Data'!J:J,MATCH('Intensity Data'!$B156,'Saturation Data'!$C:$C,0))*INDEX('UEC Data'!J:J,MATCH('Intensity Data'!$B156,'UEC Data'!$C:$C,0))</f>
        <v>0.23864923693397974</v>
      </c>
      <c r="J156" s="7">
        <f>INDEX('Saturation Data'!K:K,MATCH('Intensity Data'!$B156,'Saturation Data'!$C:$C,0))*INDEX('UEC Data'!K:K,MATCH('Intensity Data'!$B156,'UEC Data'!$C:$C,0))</f>
        <v>1.4047004098649973</v>
      </c>
      <c r="K156" s="7">
        <f>INDEX('Saturation Data'!L:L,MATCH('Intensity Data'!$B156,'Saturation Data'!$C:$C,0))*INDEX('UEC Data'!L:L,MATCH('Intensity Data'!$B156,'UEC Data'!$C:$C,0))</f>
        <v>1.1852159708235914</v>
      </c>
      <c r="L156" s="7">
        <f>INDEX('Saturation Data'!M:M,MATCH('Intensity Data'!$B156,'Saturation Data'!$C:$C,0))*INDEX('UEC Data'!M:M,MATCH('Intensity Data'!$B156,'UEC Data'!$C:$C,0))</f>
        <v>0.98165544033487351</v>
      </c>
      <c r="M156" s="7">
        <f>INDEX('Saturation Data'!N:N,MATCH('Intensity Data'!$B156,'Saturation Data'!$C:$C,0))*INDEX('UEC Data'!N:N,MATCH('Intensity Data'!$B156,'UEC Data'!$C:$C,0))</f>
        <v>1.1534633797025637</v>
      </c>
      <c r="N156" s="7">
        <f>INDEX('Saturation Data'!O:O,MATCH('Intensity Data'!$B156,'Saturation Data'!$C:$C,0))*INDEX('UEC Data'!O:O,MATCH('Intensity Data'!$B156,'UEC Data'!$C:$C,0))</f>
        <v>0.17205887602182451</v>
      </c>
      <c r="O156" s="7">
        <f>INDEX('Saturation Data'!P:P,MATCH('Intensity Data'!$B156,'Saturation Data'!$C:$C,0))*INDEX('UEC Data'!P:P,MATCH('Intensity Data'!$B156,'UEC Data'!$C:$C,0))</f>
        <v>0.50364492336610389</v>
      </c>
      <c r="P156" s="7">
        <f>INDEX('Saturation Data'!Q:Q,MATCH('Intensity Data'!$B156,'Saturation Data'!$C:$C,0))*INDEX('UEC Data'!Q:Q,MATCH('Intensity Data'!$B156,'UEC Data'!$C:$C,0))</f>
        <v>0.40883734916890108</v>
      </c>
      <c r="Q156" s="7">
        <f>INDEX('Saturation Data'!R:R,MATCH('Intensity Data'!$B156,'Saturation Data'!$C:$C,0))*INDEX('UEC Data'!R:R,MATCH('Intensity Data'!$B156,'UEC Data'!$C:$C,0))</f>
        <v>0.21247170923213402</v>
      </c>
      <c r="R156" s="7">
        <f>INDEX('Saturation Data'!S:S,MATCH('Intensity Data'!$B156,'Saturation Data'!$C:$C,0))*INDEX('UEC Data'!S:S,MATCH('Intensity Data'!$B156,'UEC Data'!$C:$C,0))</f>
        <v>0.32819515510574104</v>
      </c>
      <c r="S156" s="7">
        <f>INDEX('Saturation Data'!T:T,MATCH('Intensity Data'!$B156,'Saturation Data'!$C:$C,0))*INDEX('UEC Data'!T:T,MATCH('Intensity Data'!$B156,'UEC Data'!$C:$C,0))</f>
        <v>0.32819515510574104</v>
      </c>
      <c r="T156" s="7">
        <f>INDEX('Saturation Data'!U:U,MATCH('Intensity Data'!$B156,'Saturation Data'!$C:$C,0))*INDEX('UEC Data'!U:U,MATCH('Intensity Data'!$B156,'UEC Data'!$C:$C,0))</f>
        <v>0.20106832393394614</v>
      </c>
      <c r="U156" s="7">
        <f>INDEX('Saturation Data'!V:V,MATCH('Intensity Data'!$B156,'Saturation Data'!$C:$C,0))*INDEX('UEC Data'!V:V,MATCH('Intensity Data'!$B156,'UEC Data'!$C:$C,0))</f>
        <v>0.46093070162825411</v>
      </c>
      <c r="V156" t="str">
        <f t="shared" si="35"/>
        <v>Exterior Lighting</v>
      </c>
      <c r="AP156" s="5" t="s">
        <v>85</v>
      </c>
      <c r="AQ156" s="5" t="s">
        <v>23</v>
      </c>
      <c r="AR156" s="5" t="s">
        <v>19</v>
      </c>
      <c r="AS156" s="2">
        <f t="shared" si="36"/>
        <v>0.65894883853562125</v>
      </c>
      <c r="AT156" s="2">
        <f t="shared" si="37"/>
        <v>0.46924268606126551</v>
      </c>
      <c r="AU156" s="2">
        <f t="shared" si="38"/>
        <v>4.9035381141067713</v>
      </c>
      <c r="AV156" s="2">
        <f t="shared" si="39"/>
        <v>3.9811102837775882</v>
      </c>
      <c r="AW156" s="2">
        <f t="shared" si="40"/>
        <v>2.5543771904252024</v>
      </c>
      <c r="AX156" s="2">
        <f t="shared" si="41"/>
        <v>2.1865283109896434</v>
      </c>
      <c r="AY156" s="2">
        <f t="shared" si="42"/>
        <v>2.8996707586779036</v>
      </c>
      <c r="AZ156" s="2">
        <f t="shared" si="43"/>
        <v>24.16411857903768</v>
      </c>
      <c r="BA156" s="2">
        <f t="shared" si="44"/>
        <v>101.44078823484787</v>
      </c>
      <c r="BB156" s="2">
        <f t="shared" si="45"/>
        <v>4.5793148926168605</v>
      </c>
      <c r="BC156" s="2">
        <f t="shared" si="46"/>
        <v>15.468512780121038</v>
      </c>
      <c r="BD156" s="2">
        <f t="shared" si="47"/>
        <v>15.468512780121038</v>
      </c>
      <c r="BE156" s="2">
        <f t="shared" si="48"/>
        <v>0.83700822433702471</v>
      </c>
      <c r="BF156" s="2">
        <f t="shared" si="49"/>
        <v>3.9628383656695183</v>
      </c>
      <c r="BG156" s="2" t="str">
        <f>IFERROR(#REF!/#REF!-1,"NA")</f>
        <v>NA</v>
      </c>
    </row>
    <row r="157" spans="1:59" x14ac:dyDescent="0.25">
      <c r="A157" t="str">
        <f t="shared" si="50"/>
        <v/>
      </c>
      <c r="B157" t="str">
        <f t="shared" si="34"/>
        <v>ID2021 CPAExterior Lighting_Area Lighting</v>
      </c>
      <c r="C157" t="s">
        <v>119</v>
      </c>
      <c r="D157" t="s">
        <v>114</v>
      </c>
      <c r="E157" s="3" t="s">
        <v>86</v>
      </c>
      <c r="F157" s="3" t="s">
        <v>23</v>
      </c>
      <c r="G157" s="3" t="s">
        <v>24</v>
      </c>
      <c r="H157" s="7">
        <f>INDEX('Saturation Data'!I:I,MATCH('Intensity Data'!$B157,'Saturation Data'!$C:$C,0))*INDEX('UEC Data'!I:I,MATCH('Intensity Data'!$B157,'UEC Data'!$C:$C,0))</f>
        <v>0.50360862378183135</v>
      </c>
      <c r="I157" s="7">
        <f>INDEX('Saturation Data'!J:J,MATCH('Intensity Data'!$B157,'Saturation Data'!$C:$C,0))*INDEX('UEC Data'!J:J,MATCH('Intensity Data'!$B157,'UEC Data'!$C:$C,0))</f>
        <v>0.43464524092232948</v>
      </c>
      <c r="J157" s="7">
        <f>INDEX('Saturation Data'!K:K,MATCH('Intensity Data'!$B157,'Saturation Data'!$C:$C,0))*INDEX('UEC Data'!K:K,MATCH('Intensity Data'!$B157,'UEC Data'!$C:$C,0))</f>
        <v>0.77664876999847299</v>
      </c>
      <c r="K157" s="7">
        <f>INDEX('Saturation Data'!L:L,MATCH('Intensity Data'!$B157,'Saturation Data'!$C:$C,0))*INDEX('UEC Data'!L:L,MATCH('Intensity Data'!$B157,'UEC Data'!$C:$C,0))</f>
        <v>0.6552973996862117</v>
      </c>
      <c r="L157" s="7">
        <f>INDEX('Saturation Data'!M:M,MATCH('Intensity Data'!$B157,'Saturation Data'!$C:$C,0))*INDEX('UEC Data'!M:M,MATCH('Intensity Data'!$B157,'UEC Data'!$C:$C,0))</f>
        <v>1.3066469933251164</v>
      </c>
      <c r="M157" s="7">
        <f>INDEX('Saturation Data'!N:N,MATCH('Intensity Data'!$B157,'Saturation Data'!$C:$C,0))*INDEX('UEC Data'!N:N,MATCH('Intensity Data'!$B157,'UEC Data'!$C:$C,0))</f>
        <v>0.58554295848857152</v>
      </c>
      <c r="N157" s="7">
        <f>INDEX('Saturation Data'!O:O,MATCH('Intensity Data'!$B157,'Saturation Data'!$C:$C,0))*INDEX('UEC Data'!O:O,MATCH('Intensity Data'!$B157,'UEC Data'!$C:$C,0))</f>
        <v>0.39564208330665285</v>
      </c>
      <c r="O157" s="7">
        <f>INDEX('Saturation Data'!P:P,MATCH('Intensity Data'!$B157,'Saturation Data'!$C:$C,0))*INDEX('UEC Data'!P:P,MATCH('Intensity Data'!$B157,'UEC Data'!$C:$C,0))</f>
        <v>0.37842460603938571</v>
      </c>
      <c r="P157" s="7">
        <f>INDEX('Saturation Data'!Q:Q,MATCH('Intensity Data'!$B157,'Saturation Data'!$C:$C,0))*INDEX('UEC Data'!Q:Q,MATCH('Intensity Data'!$B157,'UEC Data'!$C:$C,0))</f>
        <v>0.62730740763931281</v>
      </c>
      <c r="Q157" s="7">
        <f>INDEX('Saturation Data'!R:R,MATCH('Intensity Data'!$B157,'Saturation Data'!$C:$C,0))*INDEX('UEC Data'!R:R,MATCH('Intensity Data'!$B157,'UEC Data'!$C:$C,0))</f>
        <v>0.9763322787880645</v>
      </c>
      <c r="R157" s="7">
        <f>INDEX('Saturation Data'!S:S,MATCH('Intensity Data'!$B157,'Saturation Data'!$C:$C,0))*INDEX('UEC Data'!S:S,MATCH('Intensity Data'!$B157,'UEC Data'!$C:$C,0))</f>
        <v>0.19213895462938912</v>
      </c>
      <c r="S157" s="7">
        <f>INDEX('Saturation Data'!T:T,MATCH('Intensity Data'!$B157,'Saturation Data'!$C:$C,0))*INDEX('UEC Data'!T:T,MATCH('Intensity Data'!$B157,'UEC Data'!$C:$C,0))</f>
        <v>0.19213895462938912</v>
      </c>
      <c r="T157" s="7">
        <f>INDEX('Saturation Data'!U:U,MATCH('Intensity Data'!$B157,'Saturation Data'!$C:$C,0))*INDEX('UEC Data'!U:U,MATCH('Intensity Data'!$B157,'UEC Data'!$C:$C,0))</f>
        <v>0.4927682400849841</v>
      </c>
      <c r="U157" s="7">
        <f>INDEX('Saturation Data'!V:V,MATCH('Intensity Data'!$B157,'Saturation Data'!$C:$C,0))*INDEX('UEC Data'!V:V,MATCH('Intensity Data'!$B157,'UEC Data'!$C:$C,0))</f>
        <v>0.37898394417907205</v>
      </c>
      <c r="V157" t="str">
        <f t="shared" si="35"/>
        <v>Exterior Lighting</v>
      </c>
      <c r="AP157" s="5" t="s">
        <v>86</v>
      </c>
      <c r="AQ157" s="5" t="s">
        <v>23</v>
      </c>
      <c r="AR157" s="5" t="s">
        <v>24</v>
      </c>
      <c r="AS157" s="2">
        <f t="shared" si="36"/>
        <v>-0.60583965415547836</v>
      </c>
      <c r="AT157" s="2">
        <f t="shared" si="37"/>
        <v>-0.72444254093925142</v>
      </c>
      <c r="AU157" s="2">
        <f t="shared" si="38"/>
        <v>-8.0319178814753367E-2</v>
      </c>
      <c r="AV157" s="2">
        <f t="shared" si="39"/>
        <v>-0.224019307124948</v>
      </c>
      <c r="AW157" s="2">
        <f t="shared" si="40"/>
        <v>-0.38970747104275438</v>
      </c>
      <c r="AX157" s="2">
        <f t="shared" si="41"/>
        <v>-0.6716689639661042</v>
      </c>
      <c r="AY157" s="2">
        <f t="shared" si="42"/>
        <v>-0.40442313235240546</v>
      </c>
      <c r="AZ157" s="2">
        <f t="shared" si="43"/>
        <v>0.31696061708850154</v>
      </c>
      <c r="BA157" s="2">
        <f t="shared" si="44"/>
        <v>4.2256090012732219</v>
      </c>
      <c r="BB157" s="2">
        <f t="shared" si="45"/>
        <v>-0.43569881030051394</v>
      </c>
      <c r="BC157" s="2">
        <f t="shared" si="46"/>
        <v>-0.49112144597437013</v>
      </c>
      <c r="BD157" s="2">
        <f t="shared" si="47"/>
        <v>-0.49112144597437013</v>
      </c>
      <c r="BE157" s="2">
        <f t="shared" si="48"/>
        <v>-0.5587738474156192</v>
      </c>
      <c r="BF157" s="2">
        <f t="shared" si="49"/>
        <v>-0.40623022097822714</v>
      </c>
      <c r="BG157" s="2" t="str">
        <f>IFERROR(#REF!/#REF!-1,"NA")</f>
        <v>NA</v>
      </c>
    </row>
    <row r="158" spans="1:59" x14ac:dyDescent="0.25">
      <c r="A158" t="str">
        <f t="shared" si="50"/>
        <v/>
      </c>
      <c r="B158" t="str">
        <f t="shared" si="34"/>
        <v>ID2021 CPAExterior Lighting_Linear Lighting</v>
      </c>
      <c r="C158" t="s">
        <v>119</v>
      </c>
      <c r="D158" t="s">
        <v>114</v>
      </c>
      <c r="E158" s="3" t="s">
        <v>87</v>
      </c>
      <c r="F158" s="3" t="s">
        <v>23</v>
      </c>
      <c r="G158" s="3" t="s">
        <v>22</v>
      </c>
      <c r="H158" s="7">
        <f>INDEX('Saturation Data'!I:I,MATCH('Intensity Data'!$B158,'Saturation Data'!$C:$C,0))*INDEX('UEC Data'!I:I,MATCH('Intensity Data'!$B158,'UEC Data'!$C:$C,0))</f>
        <v>0.30223741087577055</v>
      </c>
      <c r="I158" s="7">
        <f>INDEX('Saturation Data'!J:J,MATCH('Intensity Data'!$B158,'Saturation Data'!$C:$C,0))*INDEX('UEC Data'!J:J,MATCH('Intensity Data'!$B158,'UEC Data'!$C:$C,0))</f>
        <v>0.18955892776847366</v>
      </c>
      <c r="J158" s="7">
        <f>INDEX('Saturation Data'!K:K,MATCH('Intensity Data'!$B158,'Saturation Data'!$C:$C,0))*INDEX('UEC Data'!K:K,MATCH('Intensity Data'!$B158,'UEC Data'!$C:$C,0))</f>
        <v>0.44149971926877257</v>
      </c>
      <c r="K158" s="7">
        <f>INDEX('Saturation Data'!L:L,MATCH('Intensity Data'!$B158,'Saturation Data'!$C:$C,0))*INDEX('UEC Data'!L:L,MATCH('Intensity Data'!$B158,'UEC Data'!$C:$C,0))</f>
        <v>0.37251538813302687</v>
      </c>
      <c r="L158" s="7">
        <f>INDEX('Saturation Data'!M:M,MATCH('Intensity Data'!$B158,'Saturation Data'!$C:$C,0))*INDEX('UEC Data'!M:M,MATCH('Intensity Data'!$B158,'UEC Data'!$C:$C,0))</f>
        <v>0.55163564319230873</v>
      </c>
      <c r="M158" s="7">
        <f>INDEX('Saturation Data'!N:N,MATCH('Intensity Data'!$B158,'Saturation Data'!$C:$C,0))*INDEX('UEC Data'!N:N,MATCH('Intensity Data'!$B158,'UEC Data'!$C:$C,0))</f>
        <v>0.55948822101661666</v>
      </c>
      <c r="N158" s="7">
        <f>INDEX('Saturation Data'!O:O,MATCH('Intensity Data'!$B158,'Saturation Data'!$C:$C,0))*INDEX('UEC Data'!O:O,MATCH('Intensity Data'!$B158,'UEC Data'!$C:$C,0))</f>
        <v>0.22720776912154109</v>
      </c>
      <c r="O158" s="7">
        <f>INDEX('Saturation Data'!P:P,MATCH('Intensity Data'!$B158,'Saturation Data'!$C:$C,0))*INDEX('UEC Data'!P:P,MATCH('Intensity Data'!$B158,'UEC Data'!$C:$C,0))</f>
        <v>0.80597390034074423</v>
      </c>
      <c r="P158" s="7">
        <f>INDEX('Saturation Data'!Q:Q,MATCH('Intensity Data'!$B158,'Saturation Data'!$C:$C,0))*INDEX('UEC Data'!Q:Q,MATCH('Intensity Data'!$B158,'UEC Data'!$C:$C,0))</f>
        <v>0.78579538235206581</v>
      </c>
      <c r="Q158" s="7">
        <f>INDEX('Saturation Data'!R:R,MATCH('Intensity Data'!$B158,'Saturation Data'!$C:$C,0))*INDEX('UEC Data'!R:R,MATCH('Intensity Data'!$B158,'UEC Data'!$C:$C,0))</f>
        <v>4.6380927315754203E-2</v>
      </c>
      <c r="R158" s="7">
        <f>INDEX('Saturation Data'!S:S,MATCH('Intensity Data'!$B158,'Saturation Data'!$C:$C,0))*INDEX('UEC Data'!S:S,MATCH('Intensity Data'!$B158,'UEC Data'!$C:$C,0))</f>
        <v>0.5171225606516352</v>
      </c>
      <c r="S158" s="7">
        <f>INDEX('Saturation Data'!T:T,MATCH('Intensity Data'!$B158,'Saturation Data'!$C:$C,0))*INDEX('UEC Data'!T:T,MATCH('Intensity Data'!$B158,'UEC Data'!$C:$C,0))</f>
        <v>0.5171225606516352</v>
      </c>
      <c r="T158" s="7">
        <f>INDEX('Saturation Data'!U:U,MATCH('Intensity Data'!$B158,'Saturation Data'!$C:$C,0))*INDEX('UEC Data'!U:U,MATCH('Intensity Data'!$B158,'UEC Data'!$C:$C,0))</f>
        <v>0.26259561080946686</v>
      </c>
      <c r="U158" s="7">
        <f>INDEX('Saturation Data'!V:V,MATCH('Intensity Data'!$B158,'Saturation Data'!$C:$C,0))*INDEX('UEC Data'!V:V,MATCH('Intensity Data'!$B158,'UEC Data'!$C:$C,0))</f>
        <v>0.29497570126359923</v>
      </c>
      <c r="V158" t="str">
        <f t="shared" si="35"/>
        <v>Exterior Lighting</v>
      </c>
      <c r="AP158" s="5" t="s">
        <v>87</v>
      </c>
      <c r="AQ158" s="5" t="s">
        <v>23</v>
      </c>
      <c r="AR158" s="5" t="s">
        <v>22</v>
      </c>
      <c r="AS158" s="2">
        <f t="shared" si="36"/>
        <v>0.67927768617499917</v>
      </c>
      <c r="AT158" s="2">
        <f t="shared" si="37"/>
        <v>1.6068129686494195</v>
      </c>
      <c r="AU158" s="2">
        <f t="shared" si="38"/>
        <v>4.5273576738763976</v>
      </c>
      <c r="AV158" s="2">
        <f t="shared" si="39"/>
        <v>3.6637080373332109</v>
      </c>
      <c r="AW158" s="2">
        <f t="shared" si="40"/>
        <v>0.36679568513535066</v>
      </c>
      <c r="AX158" s="2">
        <f t="shared" si="41"/>
        <v>0.46631837279218002</v>
      </c>
      <c r="AY158" s="2">
        <f t="shared" si="42"/>
        <v>1.7742128486691966</v>
      </c>
      <c r="AZ158" s="2">
        <f t="shared" si="43"/>
        <v>7.5654825070830656E-2</v>
      </c>
      <c r="BA158" s="2">
        <f t="shared" si="44"/>
        <v>0.19587318304523693</v>
      </c>
      <c r="BB158" s="2">
        <f t="shared" si="45"/>
        <v>0.81302474013470749</v>
      </c>
      <c r="BC158" s="2">
        <f t="shared" si="46"/>
        <v>5.6852146451015084</v>
      </c>
      <c r="BD158" s="2">
        <f t="shared" si="47"/>
        <v>5.6852146451015084</v>
      </c>
      <c r="BE158" s="2">
        <f t="shared" si="48"/>
        <v>9.0524119329735031E-2</v>
      </c>
      <c r="BF158" s="2">
        <f t="shared" si="49"/>
        <v>3.9984449575542014</v>
      </c>
      <c r="BG158" s="2" t="str">
        <f>IFERROR(#REF!/#REF!-1,"NA")</f>
        <v>NA</v>
      </c>
    </row>
    <row r="159" spans="1:59" x14ac:dyDescent="0.25">
      <c r="A159" t="str">
        <f t="shared" si="50"/>
        <v/>
      </c>
      <c r="B159" t="str">
        <f t="shared" si="34"/>
        <v>ID2021 CPARefrigeration _Walk-in Refrigerator/Freezer</v>
      </c>
      <c r="C159" t="s">
        <v>119</v>
      </c>
      <c r="D159" t="s">
        <v>114</v>
      </c>
      <c r="E159" s="3" t="s">
        <v>88</v>
      </c>
      <c r="F159" s="3" t="s">
        <v>25</v>
      </c>
      <c r="G159" s="3" t="s">
        <v>26</v>
      </c>
      <c r="H159" s="7">
        <f>INDEX('Saturation Data'!I:I,MATCH('Intensity Data'!$B159,'Saturation Data'!$C:$C,0))*INDEX('UEC Data'!I:I,MATCH('Intensity Data'!$B159,'UEC Data'!$C:$C,0))</f>
        <v>1.7459310344827587E-3</v>
      </c>
      <c r="I159" s="7">
        <f>INDEX('Saturation Data'!J:J,MATCH('Intensity Data'!$B159,'Saturation Data'!$C:$C,0))*INDEX('UEC Data'!J:J,MATCH('Intensity Data'!$B159,'UEC Data'!$C:$C,0))</f>
        <v>2.396280623608017E-3</v>
      </c>
      <c r="J159" s="7">
        <f>INDEX('Saturation Data'!K:K,MATCH('Intensity Data'!$B159,'Saturation Data'!$C:$C,0))*INDEX('UEC Data'!K:K,MATCH('Intensity Data'!$B159,'UEC Data'!$C:$C,0))</f>
        <v>2.3014545454545453E-3</v>
      </c>
      <c r="K159" s="7">
        <f>INDEX('Saturation Data'!L:L,MATCH('Intensity Data'!$B159,'Saturation Data'!$C:$C,0))*INDEX('UEC Data'!L:L,MATCH('Intensity Data'!$B159,'UEC Data'!$C:$C,0))</f>
        <v>1.5392514503816793E-2</v>
      </c>
      <c r="L159" s="7">
        <f>INDEX('Saturation Data'!M:M,MATCH('Intensity Data'!$B159,'Saturation Data'!$C:$C,0))*INDEX('UEC Data'!M:M,MATCH('Intensity Data'!$B159,'UEC Data'!$C:$C,0))</f>
        <v>3.7254795454545451</v>
      </c>
      <c r="M159" s="7">
        <f>INDEX('Saturation Data'!N:N,MATCH('Intensity Data'!$B159,'Saturation Data'!$C:$C,0))*INDEX('UEC Data'!N:N,MATCH('Intensity Data'!$B159,'UEC Data'!$C:$C,0))</f>
        <v>0.16877333333333333</v>
      </c>
      <c r="N159" s="7">
        <f>INDEX('Saturation Data'!O:O,MATCH('Intensity Data'!$B159,'Saturation Data'!$C:$C,0))*INDEX('UEC Data'!O:O,MATCH('Intensity Data'!$B159,'UEC Data'!$C:$C,0))</f>
        <v>7.0116278571428561E-2</v>
      </c>
      <c r="O159" s="7">
        <f>INDEX('Saturation Data'!P:P,MATCH('Intensity Data'!$B159,'Saturation Data'!$C:$C,0))*INDEX('UEC Data'!P:P,MATCH('Intensity Data'!$B159,'UEC Data'!$C:$C,0))</f>
        <v>4.1561302669191072E-2</v>
      </c>
      <c r="P159" s="7">
        <f>INDEX('Saturation Data'!Q:Q,MATCH('Intensity Data'!$B159,'Saturation Data'!$C:$C,0))*INDEX('UEC Data'!Q:Q,MATCH('Intensity Data'!$B159,'UEC Data'!$C:$C,0))</f>
        <v>5.9602669565217391E-2</v>
      </c>
      <c r="Q159" s="7">
        <f>INDEX('Saturation Data'!R:R,MATCH('Intensity Data'!$B159,'Saturation Data'!$C:$C,0))*INDEX('UEC Data'!R:R,MATCH('Intensity Data'!$B159,'UEC Data'!$C:$C,0))</f>
        <v>1.7932166666666662E-2</v>
      </c>
      <c r="R159" s="7">
        <f>INDEX('Saturation Data'!S:S,MATCH('Intensity Data'!$B159,'Saturation Data'!$C:$C,0))*INDEX('UEC Data'!S:S,MATCH('Intensity Data'!$B159,'UEC Data'!$C:$C,0))</f>
        <v>9.9356357927786604E-3</v>
      </c>
      <c r="S159" s="7">
        <f>INDEX('Saturation Data'!T:T,MATCH('Intensity Data'!$B159,'Saturation Data'!$C:$C,0))*INDEX('UEC Data'!T:T,MATCH('Intensity Data'!$B159,'UEC Data'!$C:$C,0))</f>
        <v>10.4466474</v>
      </c>
      <c r="T159" s="7">
        <f>INDEX('Saturation Data'!U:U,MATCH('Intensity Data'!$B159,'Saturation Data'!$C:$C,0))*INDEX('UEC Data'!U:U,MATCH('Intensity Data'!$B159,'UEC Data'!$C:$C,0))</f>
        <v>2.6931914893617019E-3</v>
      </c>
      <c r="U159" s="7">
        <f>INDEX('Saturation Data'!V:V,MATCH('Intensity Data'!$B159,'Saturation Data'!$C:$C,0))*INDEX('UEC Data'!V:V,MATCH('Intensity Data'!$B159,'UEC Data'!$C:$C,0))</f>
        <v>6.0874351145038157E-3</v>
      </c>
      <c r="V159" t="str">
        <f t="shared" si="35"/>
        <v xml:space="preserve">Refrigeration </v>
      </c>
      <c r="AP159" s="5" t="s">
        <v>88</v>
      </c>
      <c r="AQ159" s="5" t="s">
        <v>25</v>
      </c>
      <c r="AR159" s="5" t="s">
        <v>26</v>
      </c>
      <c r="AS159" s="2">
        <f t="shared" si="36"/>
        <v>-0.36506066280742033</v>
      </c>
      <c r="AT159" s="2" t="str">
        <f t="shared" si="37"/>
        <v>NA</v>
      </c>
      <c r="AU159" s="2">
        <f t="shared" si="38"/>
        <v>-0.64709755047442863</v>
      </c>
      <c r="AV159" s="2" t="str">
        <f t="shared" si="39"/>
        <v>NA</v>
      </c>
      <c r="AW159" s="2">
        <f t="shared" si="40"/>
        <v>-0.25728102386030238</v>
      </c>
      <c r="AX159" s="2">
        <f t="shared" si="41"/>
        <v>-0.79423959258378851</v>
      </c>
      <c r="AY159" s="2">
        <f t="shared" si="42"/>
        <v>-9.4893016286625609E-2</v>
      </c>
      <c r="AZ159" s="2">
        <f t="shared" si="43"/>
        <v>2.386081043676143</v>
      </c>
      <c r="BA159" s="2">
        <f t="shared" si="44"/>
        <v>0.86179211487734064</v>
      </c>
      <c r="BB159" s="2">
        <f t="shared" si="45"/>
        <v>0.5747079210596282</v>
      </c>
      <c r="BC159" s="2">
        <f t="shared" si="46"/>
        <v>1.1004981853282332</v>
      </c>
      <c r="BD159" s="2">
        <f t="shared" si="47"/>
        <v>-0.23228609884940932</v>
      </c>
      <c r="BE159" s="2">
        <f t="shared" si="48"/>
        <v>0.30308431524264279</v>
      </c>
      <c r="BF159" s="2">
        <f t="shared" si="49"/>
        <v>-0.89311786672431681</v>
      </c>
      <c r="BG159" s="2" t="str">
        <f>IFERROR(#REF!/#REF!-1,"NA")</f>
        <v>NA</v>
      </c>
    </row>
    <row r="160" spans="1:59" x14ac:dyDescent="0.25">
      <c r="A160" t="str">
        <f t="shared" si="50"/>
        <v/>
      </c>
      <c r="B160" t="str">
        <f t="shared" si="34"/>
        <v>ID2021 CPARefrigeration _Reach-in Refrigerator/Freezer</v>
      </c>
      <c r="C160" t="s">
        <v>119</v>
      </c>
      <c r="D160" t="s">
        <v>114</v>
      </c>
      <c r="E160" s="3" t="s">
        <v>89</v>
      </c>
      <c r="F160" s="3" t="s">
        <v>25</v>
      </c>
      <c r="G160" s="3" t="s">
        <v>27</v>
      </c>
      <c r="H160" s="7">
        <f>INDEX('Saturation Data'!I:I,MATCH('Intensity Data'!$B160,'Saturation Data'!$C:$C,0))*INDEX('UEC Data'!I:I,MATCH('Intensity Data'!$B160,'UEC Data'!$C:$C,0))</f>
        <v>0.22013793103448279</v>
      </c>
      <c r="I160" s="7">
        <f>INDEX('Saturation Data'!J:J,MATCH('Intensity Data'!$B160,'Saturation Data'!$C:$C,0))*INDEX('UEC Data'!J:J,MATCH('Intensity Data'!$B160,'UEC Data'!$C:$C,0))</f>
        <v>0.22156792873051226</v>
      </c>
      <c r="J160" s="7">
        <f>INDEX('Saturation Data'!K:K,MATCH('Intensity Data'!$B160,'Saturation Data'!$C:$C,0))*INDEX('UEC Data'!K:K,MATCH('Intensity Data'!$B160,'UEC Data'!$C:$C,0))</f>
        <v>9.6727272727272731E-2</v>
      </c>
      <c r="K160" s="7">
        <f>INDEX('Saturation Data'!L:L,MATCH('Intensity Data'!$B160,'Saturation Data'!$C:$C,0))*INDEX('UEC Data'!L:L,MATCH('Intensity Data'!$B160,'UEC Data'!$C:$C,0))</f>
        <v>6.4692824427480922E-2</v>
      </c>
      <c r="L160" s="7">
        <f>INDEX('Saturation Data'!M:M,MATCH('Intensity Data'!$B160,'Saturation Data'!$C:$C,0))*INDEX('UEC Data'!M:M,MATCH('Intensity Data'!$B160,'UEC Data'!$C:$C,0))</f>
        <v>0.4836363636363637</v>
      </c>
      <c r="M160" s="7">
        <f>INDEX('Saturation Data'!N:N,MATCH('Intensity Data'!$B160,'Saturation Data'!$C:$C,0))*INDEX('UEC Data'!N:N,MATCH('Intensity Data'!$B160,'UEC Data'!$C:$C,0))</f>
        <v>3.9451588502269272</v>
      </c>
      <c r="N160" s="7">
        <f>INDEX('Saturation Data'!O:O,MATCH('Intensity Data'!$B160,'Saturation Data'!$C:$C,0))*INDEX('UEC Data'!O:O,MATCH('Intensity Data'!$B160,'UEC Data'!$C:$C,0))</f>
        <v>6.3785714285714279E-2</v>
      </c>
      <c r="O160" s="7">
        <f>INDEX('Saturation Data'!P:P,MATCH('Intensity Data'!$B160,'Saturation Data'!$C:$C,0))*INDEX('UEC Data'!P:P,MATCH('Intensity Data'!$B160,'UEC Data'!$C:$C,0))</f>
        <v>4.3340906559750529E-2</v>
      </c>
      <c r="P160" s="7">
        <f>INDEX('Saturation Data'!Q:Q,MATCH('Intensity Data'!$B160,'Saturation Data'!$C:$C,0))*INDEX('UEC Data'!Q:Q,MATCH('Intensity Data'!$B160,'UEC Data'!$C:$C,0))</f>
        <v>6.2154782608695655E-2</v>
      </c>
      <c r="Q160" s="7">
        <f>INDEX('Saturation Data'!R:R,MATCH('Intensity Data'!$B160,'Saturation Data'!$C:$C,0))*INDEX('UEC Data'!R:R,MATCH('Intensity Data'!$B160,'UEC Data'!$C:$C,0))</f>
        <v>6.8188888888888882E-2</v>
      </c>
      <c r="R160" s="7">
        <f>INDEX('Saturation Data'!S:S,MATCH('Intensity Data'!$B160,'Saturation Data'!$C:$C,0))*INDEX('UEC Data'!S:S,MATCH('Intensity Data'!$B160,'UEC Data'!$C:$C,0))</f>
        <v>1.0857142857142857E-2</v>
      </c>
      <c r="S160" s="7">
        <f>INDEX('Saturation Data'!T:T,MATCH('Intensity Data'!$B160,'Saturation Data'!$C:$C,0))*INDEX('UEC Data'!T:T,MATCH('Intensity Data'!$B160,'UEC Data'!$C:$C,0))</f>
        <v>1.2494780000000001</v>
      </c>
      <c r="T160" s="7">
        <f>INDEX('Saturation Data'!U:U,MATCH('Intensity Data'!$B160,'Saturation Data'!$C:$C,0))*INDEX('UEC Data'!U:U,MATCH('Intensity Data'!$B160,'UEC Data'!$C:$C,0))</f>
        <v>1.1319148936170215E-2</v>
      </c>
      <c r="U160" s="7">
        <f>INDEX('Saturation Data'!V:V,MATCH('Intensity Data'!$B160,'Saturation Data'!$C:$C,0))*INDEX('UEC Data'!V:V,MATCH('Intensity Data'!$B160,'UEC Data'!$C:$C,0))</f>
        <v>2.5584732824427484E-2</v>
      </c>
      <c r="V160" t="str">
        <f t="shared" si="35"/>
        <v xml:space="preserve">Refrigeration </v>
      </c>
      <c r="AP160" s="5" t="s">
        <v>89</v>
      </c>
      <c r="AQ160" s="5" t="s">
        <v>25</v>
      </c>
      <c r="AR160" s="5" t="s">
        <v>27</v>
      </c>
      <c r="AS160" s="2">
        <f t="shared" si="36"/>
        <v>49.957568651329069</v>
      </c>
      <c r="AT160" s="2">
        <f t="shared" si="37"/>
        <v>16.588085051913495</v>
      </c>
      <c r="AU160" s="2">
        <f t="shared" si="38"/>
        <v>8.4408235797950795</v>
      </c>
      <c r="AV160" s="2">
        <f t="shared" si="39"/>
        <v>26.008309564357599</v>
      </c>
      <c r="AW160" s="2">
        <f t="shared" si="40"/>
        <v>1.2707623051647179</v>
      </c>
      <c r="AX160" s="2">
        <f t="shared" si="41"/>
        <v>13.44928403140467</v>
      </c>
      <c r="AY160" s="2">
        <f t="shared" si="42"/>
        <v>1.4213363680433329</v>
      </c>
      <c r="AZ160" s="2">
        <f t="shared" si="43"/>
        <v>3.5292110898083333</v>
      </c>
      <c r="BA160" s="2">
        <f t="shared" si="44"/>
        <v>1.4903271318235669</v>
      </c>
      <c r="BB160" s="2">
        <f t="shared" si="45"/>
        <v>3.2126484790388501</v>
      </c>
      <c r="BC160" s="2">
        <f t="shared" si="46"/>
        <v>4.6192392044948507</v>
      </c>
      <c r="BD160" s="2">
        <f t="shared" si="47"/>
        <v>92.79228889714264</v>
      </c>
      <c r="BE160" s="2">
        <f t="shared" si="48"/>
        <v>2.4860027597831826</v>
      </c>
      <c r="BF160" s="2">
        <f t="shared" si="49"/>
        <v>0.71558236353032934</v>
      </c>
      <c r="BG160" s="2" t="str">
        <f>IFERROR(#REF!/#REF!-1,"NA")</f>
        <v>NA</v>
      </c>
    </row>
    <row r="161" spans="1:59" x14ac:dyDescent="0.25">
      <c r="A161" t="str">
        <f t="shared" si="50"/>
        <v/>
      </c>
      <c r="B161" t="str">
        <f t="shared" si="34"/>
        <v>ID2021 CPARefrigeration _Glass Door Display</v>
      </c>
      <c r="C161" t="s">
        <v>119</v>
      </c>
      <c r="D161" t="s">
        <v>114</v>
      </c>
      <c r="E161" s="3" t="s">
        <v>90</v>
      </c>
      <c r="F161" s="3" t="s">
        <v>25</v>
      </c>
      <c r="G161" s="3" t="s">
        <v>28</v>
      </c>
      <c r="H161" s="7">
        <f>INDEX('Saturation Data'!I:I,MATCH('Intensity Data'!$B161,'Saturation Data'!$C:$C,0))*INDEX('UEC Data'!I:I,MATCH('Intensity Data'!$B161,'UEC Data'!$C:$C,0))</f>
        <v>2.1517241379310343E-2</v>
      </c>
      <c r="I161" s="7">
        <f>INDEX('Saturation Data'!J:J,MATCH('Intensity Data'!$B161,'Saturation Data'!$C:$C,0))*INDEX('UEC Data'!J:J,MATCH('Intensity Data'!$B161,'UEC Data'!$C:$C,0))</f>
        <v>1.4766146993318482E-2</v>
      </c>
      <c r="J161" s="7">
        <f>INDEX('Saturation Data'!K:K,MATCH('Intensity Data'!$B161,'Saturation Data'!$C:$C,0))*INDEX('UEC Data'!K:K,MATCH('Intensity Data'!$B161,'UEC Data'!$C:$C,0))</f>
        <v>1.4917677272727272</v>
      </c>
      <c r="K161" s="7">
        <f>INDEX('Saturation Data'!L:L,MATCH('Intensity Data'!$B161,'Saturation Data'!$C:$C,0))*INDEX('UEC Data'!L:L,MATCH('Intensity Data'!$B161,'UEC Data'!$C:$C,0))</f>
        <v>0.38746380916030532</v>
      </c>
      <c r="L161" s="7">
        <f>INDEX('Saturation Data'!M:M,MATCH('Intensity Data'!$B161,'Saturation Data'!$C:$C,0))*INDEX('UEC Data'!M:M,MATCH('Intensity Data'!$B161,'UEC Data'!$C:$C,0))</f>
        <v>0.18436363636363634</v>
      </c>
      <c r="M161" s="7">
        <f>INDEX('Saturation Data'!N:N,MATCH('Intensity Data'!$B161,'Saturation Data'!$C:$C,0))*INDEX('UEC Data'!N:N,MATCH('Intensity Data'!$B161,'UEC Data'!$C:$C,0))</f>
        <v>12.4912125</v>
      </c>
      <c r="N161" s="7">
        <f>INDEX('Saturation Data'!O:O,MATCH('Intensity Data'!$B161,'Saturation Data'!$C:$C,0))*INDEX('UEC Data'!O:O,MATCH('Intensity Data'!$B161,'UEC Data'!$C:$C,0))</f>
        <v>0.11835942857142857</v>
      </c>
      <c r="O161" s="7">
        <f>INDEX('Saturation Data'!P:P,MATCH('Intensity Data'!$B161,'Saturation Data'!$C:$C,0))*INDEX('UEC Data'!P:P,MATCH('Intensity Data'!$B161,'UEC Data'!$C:$C,0))</f>
        <v>8.855853658536586E-2</v>
      </c>
      <c r="P161" s="7">
        <f>INDEX('Saturation Data'!Q:Q,MATCH('Intensity Data'!$B161,'Saturation Data'!$C:$C,0))*INDEX('UEC Data'!Q:Q,MATCH('Intensity Data'!$B161,'UEC Data'!$C:$C,0))</f>
        <v>0.12700095652173915</v>
      </c>
      <c r="Q161" s="7">
        <f>INDEX('Saturation Data'!R:R,MATCH('Intensity Data'!$B161,'Saturation Data'!$C:$C,0))*INDEX('UEC Data'!R:R,MATCH('Intensity Data'!$B161,'UEC Data'!$C:$C,0))</f>
        <v>0.21694833333333333</v>
      </c>
      <c r="R161" s="7">
        <f>INDEX('Saturation Data'!S:S,MATCH('Intensity Data'!$B161,'Saturation Data'!$C:$C,0))*INDEX('UEC Data'!S:S,MATCH('Intensity Data'!$B161,'UEC Data'!$C:$C,0))</f>
        <v>5.6271428571428576E-2</v>
      </c>
      <c r="S161" s="7">
        <f>INDEX('Saturation Data'!T:T,MATCH('Intensity Data'!$B161,'Saturation Data'!$C:$C,0))*INDEX('UEC Data'!T:T,MATCH('Intensity Data'!$B161,'UEC Data'!$C:$C,0))</f>
        <v>2.8135714285714288E-2</v>
      </c>
      <c r="T161" s="7">
        <f>INDEX('Saturation Data'!U:U,MATCH('Intensity Data'!$B161,'Saturation Data'!$C:$C,0))*INDEX('UEC Data'!U:U,MATCH('Intensity Data'!$B161,'UEC Data'!$C:$C,0))</f>
        <v>6.4225531914893622E-2</v>
      </c>
      <c r="U161" s="7">
        <f>INDEX('Saturation Data'!V:V,MATCH('Intensity Data'!$B161,'Saturation Data'!$C:$C,0))*INDEX('UEC Data'!V:V,MATCH('Intensity Data'!$B161,'UEC Data'!$C:$C,0))</f>
        <v>9.8280000000000006E-2</v>
      </c>
      <c r="V161" t="str">
        <f t="shared" si="35"/>
        <v xml:space="preserve">Refrigeration </v>
      </c>
      <c r="AP161" s="5" t="s">
        <v>90</v>
      </c>
      <c r="AQ161" s="5" t="s">
        <v>25</v>
      </c>
      <c r="AR161" s="5" t="s">
        <v>28</v>
      </c>
      <c r="AS161" s="2">
        <f t="shared" si="36"/>
        <v>-0.12217797327598501</v>
      </c>
      <c r="AT161" s="2" t="str">
        <f t="shared" si="37"/>
        <v>NA</v>
      </c>
      <c r="AU161" s="2">
        <f t="shared" si="38"/>
        <v>23.310120717972328</v>
      </c>
      <c r="AV161" s="2">
        <f t="shared" si="39"/>
        <v>156.61277795771542</v>
      </c>
      <c r="AW161" s="2">
        <f t="shared" si="40"/>
        <v>1.2707623051647174</v>
      </c>
      <c r="AX161" s="2">
        <f t="shared" si="41"/>
        <v>2.901306688479262</v>
      </c>
      <c r="AY161" s="2">
        <f t="shared" si="42"/>
        <v>1.4213363680433333</v>
      </c>
      <c r="AZ161" s="2">
        <f t="shared" si="43"/>
        <v>8.0584221796166666</v>
      </c>
      <c r="BA161" s="2">
        <f t="shared" si="44"/>
        <v>3.9806542636471347</v>
      </c>
      <c r="BB161" s="2">
        <f t="shared" si="45"/>
        <v>3.2126484790388501</v>
      </c>
      <c r="BC161" s="2">
        <f t="shared" si="46"/>
        <v>4.6192392044948525</v>
      </c>
      <c r="BD161" s="2">
        <f t="shared" si="47"/>
        <v>-0.59250331760355468</v>
      </c>
      <c r="BE161" s="2">
        <f t="shared" si="48"/>
        <v>51.905218354356535</v>
      </c>
      <c r="BF161" s="2">
        <f t="shared" si="49"/>
        <v>21.47412896224731</v>
      </c>
      <c r="BG161" s="2" t="str">
        <f>IFERROR(#REF!/#REF!-1,"NA")</f>
        <v>NA</v>
      </c>
    </row>
    <row r="162" spans="1:59" x14ac:dyDescent="0.25">
      <c r="A162" t="str">
        <f t="shared" si="50"/>
        <v/>
      </c>
      <c r="B162" t="str">
        <f t="shared" si="34"/>
        <v>ID2021 CPARefrigeration _Open Display Case</v>
      </c>
      <c r="C162" t="s">
        <v>119</v>
      </c>
      <c r="D162" t="s">
        <v>114</v>
      </c>
      <c r="E162" s="3" t="s">
        <v>91</v>
      </c>
      <c r="F162" s="3" t="s">
        <v>25</v>
      </c>
      <c r="G162" s="3" t="s">
        <v>29</v>
      </c>
      <c r="H162" s="7">
        <f>INDEX('Saturation Data'!I:I,MATCH('Intensity Data'!$B162,'Saturation Data'!$C:$C,0))*INDEX('UEC Data'!I:I,MATCH('Intensity Data'!$B162,'UEC Data'!$C:$C,0))</f>
        <v>5.7770114942528742E-3</v>
      </c>
      <c r="I162" s="7">
        <f>INDEX('Saturation Data'!J:J,MATCH('Intensity Data'!$B162,'Saturation Data'!$C:$C,0))*INDEX('UEC Data'!J:J,MATCH('Intensity Data'!$B162,'UEC Data'!$C:$C,0))</f>
        <v>3.1715664439495167E-3</v>
      </c>
      <c r="J162" s="7">
        <f>INDEX('Saturation Data'!K:K,MATCH('Intensity Data'!$B162,'Saturation Data'!$C:$C,0))*INDEX('UEC Data'!K:K,MATCH('Intensity Data'!$B162,'UEC Data'!$C:$C,0))</f>
        <v>0.77769734848484839</v>
      </c>
      <c r="K162" s="7">
        <f>INDEX('Saturation Data'!L:L,MATCH('Intensity Data'!$B162,'Saturation Data'!$C:$C,0))*INDEX('UEC Data'!L:L,MATCH('Intensity Data'!$B162,'UEC Data'!$C:$C,0))</f>
        <v>0.41610963778625948</v>
      </c>
      <c r="L162" s="7">
        <f>INDEX('Saturation Data'!M:M,MATCH('Intensity Data'!$B162,'Saturation Data'!$C:$C,0))*INDEX('UEC Data'!M:M,MATCH('Intensity Data'!$B162,'UEC Data'!$C:$C,0))</f>
        <v>0.19799393939393936</v>
      </c>
      <c r="M162" s="7">
        <f>INDEX('Saturation Data'!N:N,MATCH('Intensity Data'!$B162,'Saturation Data'!$C:$C,0))*INDEX('UEC Data'!N:N,MATCH('Intensity Data'!$B162,'UEC Data'!$C:$C,0))</f>
        <v>5.9952152361111111</v>
      </c>
      <c r="N162" s="7">
        <f>INDEX('Saturation Data'!O:O,MATCH('Intensity Data'!$B162,'Saturation Data'!$C:$C,0))*INDEX('UEC Data'!O:O,MATCH('Intensity Data'!$B162,'UEC Data'!$C:$C,0))</f>
        <v>0.12710993333333331</v>
      </c>
      <c r="O162" s="7">
        <f>INDEX('Saturation Data'!P:P,MATCH('Intensity Data'!$B162,'Saturation Data'!$C:$C,0))*INDEX('UEC Data'!P:P,MATCH('Intensity Data'!$B162,'UEC Data'!$C:$C,0))</f>
        <v>9.5105813008130077E-2</v>
      </c>
      <c r="P162" s="7">
        <f>INDEX('Saturation Data'!Q:Q,MATCH('Intensity Data'!$B162,'Saturation Data'!$C:$C,0))*INDEX('UEC Data'!Q:Q,MATCH('Intensity Data'!$B162,'UEC Data'!$C:$C,0))</f>
        <v>0.13639034347826087</v>
      </c>
      <c r="Q162" s="7">
        <f>INDEX('Saturation Data'!R:R,MATCH('Intensity Data'!$B162,'Saturation Data'!$C:$C,0))*INDEX('UEC Data'!R:R,MATCH('Intensity Data'!$B162,'UEC Data'!$C:$C,0))</f>
        <v>0.23298767592592592</v>
      </c>
      <c r="R162" s="7">
        <f>INDEX('Saturation Data'!S:S,MATCH('Intensity Data'!$B162,'Saturation Data'!$C:$C,0))*INDEX('UEC Data'!S:S,MATCH('Intensity Data'!$B162,'UEC Data'!$C:$C,0))</f>
        <v>6.0431666666666675E-2</v>
      </c>
      <c r="S162" s="7">
        <f>INDEX('Saturation Data'!T:T,MATCH('Intensity Data'!$B162,'Saturation Data'!$C:$C,0))*INDEX('UEC Data'!T:T,MATCH('Intensity Data'!$B162,'UEC Data'!$C:$C,0))</f>
        <v>3.0215833333333338E-2</v>
      </c>
      <c r="T162" s="7">
        <f>INDEX('Saturation Data'!U:U,MATCH('Intensity Data'!$B162,'Saturation Data'!$C:$C,0))*INDEX('UEC Data'!U:U,MATCH('Intensity Data'!$B162,'UEC Data'!$C:$C,0))</f>
        <v>6.8973829787234042E-2</v>
      </c>
      <c r="U162" s="7">
        <f>INDEX('Saturation Data'!V:V,MATCH('Intensity Data'!$B162,'Saturation Data'!$C:$C,0))*INDEX('UEC Data'!V:V,MATCH('Intensity Data'!$B162,'UEC Data'!$C:$C,0))</f>
        <v>0.105546</v>
      </c>
      <c r="V162" t="str">
        <f t="shared" si="35"/>
        <v xml:space="preserve">Refrigeration </v>
      </c>
      <c r="AP162" s="5" t="s">
        <v>91</v>
      </c>
      <c r="AQ162" s="5" t="s">
        <v>25</v>
      </c>
      <c r="AR162" s="5" t="s">
        <v>29</v>
      </c>
      <c r="AS162" s="2">
        <f t="shared" si="36"/>
        <v>-0.96023909617097358</v>
      </c>
      <c r="AT162" s="2" t="str">
        <f t="shared" si="37"/>
        <v>NA</v>
      </c>
      <c r="AU162" s="2">
        <f t="shared" si="38"/>
        <v>1.1381081073114512</v>
      </c>
      <c r="AV162" s="2">
        <f t="shared" si="39"/>
        <v>27.556250883746365</v>
      </c>
      <c r="AW162" s="2">
        <f t="shared" si="40"/>
        <v>-0.58858374984651007</v>
      </c>
      <c r="AX162" s="2">
        <f t="shared" si="41"/>
        <v>-0.68410452194697946</v>
      </c>
      <c r="AY162" s="2">
        <f t="shared" si="42"/>
        <v>-0.56130277192160927</v>
      </c>
      <c r="AZ162" s="2">
        <f t="shared" si="43"/>
        <v>0.64120307835335355</v>
      </c>
      <c r="BA162" s="2">
        <f t="shared" si="44"/>
        <v>-9.7606078892499726E-2</v>
      </c>
      <c r="BB162" s="2">
        <f t="shared" si="45"/>
        <v>-0.23675320991588933</v>
      </c>
      <c r="BC162" s="2">
        <f t="shared" si="46"/>
        <v>1.8092610120658881E-2</v>
      </c>
      <c r="BD162" s="2">
        <f t="shared" si="47"/>
        <v>-0.92616983440308953</v>
      </c>
      <c r="BE162" s="2">
        <f t="shared" si="48"/>
        <v>8.5853566440641078</v>
      </c>
      <c r="BF162" s="2">
        <f t="shared" si="49"/>
        <v>3.0718580901592976</v>
      </c>
      <c r="BG162" s="2" t="str">
        <f>IFERROR(#REF!/#REF!-1,"NA")</f>
        <v>NA</v>
      </c>
    </row>
    <row r="163" spans="1:59" x14ac:dyDescent="0.25">
      <c r="A163" t="str">
        <f t="shared" si="50"/>
        <v/>
      </c>
      <c r="B163" t="str">
        <f t="shared" si="34"/>
        <v>ID2021 CPARefrigeration _Icemaker</v>
      </c>
      <c r="C163" t="s">
        <v>119</v>
      </c>
      <c r="D163" t="s">
        <v>114</v>
      </c>
      <c r="E163" s="3" t="s">
        <v>92</v>
      </c>
      <c r="F163" s="3" t="s">
        <v>25</v>
      </c>
      <c r="G163" s="3" t="s">
        <v>30</v>
      </c>
      <c r="H163" s="7">
        <f>INDEX('Saturation Data'!I:I,MATCH('Intensity Data'!$B163,'Saturation Data'!$C:$C,0))*INDEX('UEC Data'!I:I,MATCH('Intensity Data'!$B163,'UEC Data'!$C:$C,0))</f>
        <v>9.8903862068965523E-2</v>
      </c>
      <c r="I163" s="7">
        <f>INDEX('Saturation Data'!J:J,MATCH('Intensity Data'!$B163,'Saturation Data'!$C:$C,0))*INDEX('UEC Data'!J:J,MATCH('Intensity Data'!$B163,'UEC Data'!$C:$C,0))</f>
        <v>5.4297999999999999E-2</v>
      </c>
      <c r="J163" s="7">
        <f>INDEX('Saturation Data'!K:K,MATCH('Intensity Data'!$B163,'Saturation Data'!$C:$C,0))*INDEX('UEC Data'!K:K,MATCH('Intensity Data'!$B163,'UEC Data'!$C:$C,0))</f>
        <v>0.15215054545454548</v>
      </c>
      <c r="K163" s="7">
        <f>INDEX('Saturation Data'!L:L,MATCH('Intensity Data'!$B163,'Saturation Data'!$C:$C,0))*INDEX('UEC Data'!L:L,MATCH('Intensity Data'!$B163,'UEC Data'!$C:$C,0))</f>
        <v>0.40704336000000002</v>
      </c>
      <c r="L163" s="7">
        <f>INDEX('Saturation Data'!M:M,MATCH('Intensity Data'!$B163,'Saturation Data'!$C:$C,0))*INDEX('UEC Data'!M:M,MATCH('Intensity Data'!$B163,'UEC Data'!$C:$C,0))</f>
        <v>4.2378572727272728</v>
      </c>
      <c r="M163" s="7">
        <f>INDEX('Saturation Data'!N:N,MATCH('Intensity Data'!$B163,'Saturation Data'!$C:$C,0))*INDEX('UEC Data'!N:N,MATCH('Intensity Data'!$B163,'UEC Data'!$C:$C,0))</f>
        <v>2.6850361</v>
      </c>
      <c r="N163" s="7">
        <f>INDEX('Saturation Data'!O:O,MATCH('Intensity Data'!$B163,'Saturation Data'!$C:$C,0))*INDEX('UEC Data'!O:O,MATCH('Intensity Data'!$B163,'UEC Data'!$C:$C,0))</f>
        <v>0.19386667428571427</v>
      </c>
      <c r="O163" s="7">
        <f>INDEX('Saturation Data'!P:P,MATCH('Intensity Data'!$B163,'Saturation Data'!$C:$C,0))*INDEX('UEC Data'!P:P,MATCH('Intensity Data'!$B163,'UEC Data'!$C:$C,0))</f>
        <v>0.14505434146341464</v>
      </c>
      <c r="P163" s="7">
        <f>INDEX('Saturation Data'!Q:Q,MATCH('Intensity Data'!$B163,'Saturation Data'!$C:$C,0))*INDEX('UEC Data'!Q:Q,MATCH('Intensity Data'!$B163,'UEC Data'!$C:$C,0))</f>
        <v>0.20802105391304349</v>
      </c>
      <c r="Q163" s="7">
        <f>INDEX('Saturation Data'!R:R,MATCH('Intensity Data'!$B163,'Saturation Data'!$C:$C,0))*INDEX('UEC Data'!R:R,MATCH('Intensity Data'!$B163,'UEC Data'!$C:$C,0))</f>
        <v>0.35535024444444446</v>
      </c>
      <c r="R163" s="7">
        <f>INDEX('Saturation Data'!S:S,MATCH('Intensity Data'!$B163,'Saturation Data'!$C:$C,0))*INDEX('UEC Data'!S:S,MATCH('Intensity Data'!$B163,'UEC Data'!$C:$C,0))</f>
        <v>6.9127285714285711E-2</v>
      </c>
      <c r="S163" s="7">
        <f>INDEX('Saturation Data'!T:T,MATCH('Intensity Data'!$B163,'Saturation Data'!$C:$C,0))*INDEX('UEC Data'!T:T,MATCH('Intensity Data'!$B163,'UEC Data'!$C:$C,0))</f>
        <v>0.41841400000000001</v>
      </c>
      <c r="T163" s="7">
        <f>INDEX('Saturation Data'!U:U,MATCH('Intensity Data'!$B163,'Saturation Data'!$C:$C,0))*INDEX('UEC Data'!U:U,MATCH('Intensity Data'!$B163,'UEC Data'!$C:$C,0))</f>
        <v>6.9316595744680848E-3</v>
      </c>
      <c r="U163" s="7">
        <f>INDEX('Saturation Data'!V:V,MATCH('Intensity Data'!$B163,'Saturation Data'!$C:$C,0))*INDEX('UEC Data'!V:V,MATCH('Intensity Data'!$B163,'UEC Data'!$C:$C,0))</f>
        <v>0.16097759999999997</v>
      </c>
      <c r="V163" t="str">
        <f t="shared" si="35"/>
        <v xml:space="preserve">Refrigeration </v>
      </c>
      <c r="AP163" s="5" t="s">
        <v>92</v>
      </c>
      <c r="AQ163" s="5" t="s">
        <v>25</v>
      </c>
      <c r="AR163" s="5" t="s">
        <v>30</v>
      </c>
      <c r="AS163" s="2">
        <f t="shared" si="36"/>
        <v>3.2464640542774221</v>
      </c>
      <c r="AT163" s="2">
        <f t="shared" si="37"/>
        <v>3.4100057342046952</v>
      </c>
      <c r="AU163" s="2">
        <f t="shared" si="38"/>
        <v>0.18010294747438493</v>
      </c>
      <c r="AV163" s="2">
        <f t="shared" si="39"/>
        <v>52.092565320090721</v>
      </c>
      <c r="AW163" s="2">
        <f t="shared" si="40"/>
        <v>0.70307172887353842</v>
      </c>
      <c r="AX163" s="2">
        <f t="shared" si="41"/>
        <v>8.8255131413551773</v>
      </c>
      <c r="AY163" s="2">
        <f t="shared" si="42"/>
        <v>0.21066818402166643</v>
      </c>
      <c r="AZ163" s="2">
        <f t="shared" si="43"/>
        <v>3.5292110898083333</v>
      </c>
      <c r="BA163" s="2">
        <f t="shared" si="44"/>
        <v>1.4903271318235669</v>
      </c>
      <c r="BB163" s="2">
        <f t="shared" si="45"/>
        <v>3.212648479038851</v>
      </c>
      <c r="BC163" s="2">
        <f t="shared" si="46"/>
        <v>3.2144294033711374</v>
      </c>
      <c r="BD163" s="2">
        <f t="shared" si="47"/>
        <v>-0.59250331760355479</v>
      </c>
      <c r="BE163" s="2">
        <f t="shared" si="48"/>
        <v>2.4860027597831817</v>
      </c>
      <c r="BF163" s="2">
        <f t="shared" si="49"/>
        <v>2.5878239084047419</v>
      </c>
      <c r="BG163" s="2" t="str">
        <f>IFERROR(#REF!/#REF!-1,"NA")</f>
        <v>NA</v>
      </c>
    </row>
    <row r="164" spans="1:59" x14ac:dyDescent="0.25">
      <c r="A164" t="str">
        <f t="shared" si="50"/>
        <v/>
      </c>
      <c r="B164" t="str">
        <f t="shared" si="34"/>
        <v>ID2021 CPARefrigeration _Vending Machine</v>
      </c>
      <c r="C164" t="s">
        <v>119</v>
      </c>
      <c r="D164" t="s">
        <v>114</v>
      </c>
      <c r="E164" s="3" t="s">
        <v>93</v>
      </c>
      <c r="F164" s="3" t="s">
        <v>25</v>
      </c>
      <c r="G164" s="3" t="s">
        <v>31</v>
      </c>
      <c r="H164" s="7">
        <f>INDEX('Saturation Data'!I:I,MATCH('Intensity Data'!$B164,'Saturation Data'!$C:$C,0))*INDEX('UEC Data'!I:I,MATCH('Intensity Data'!$B164,'UEC Data'!$C:$C,0))</f>
        <v>2.5131613793103448E-2</v>
      </c>
      <c r="I164" s="7">
        <f>INDEX('Saturation Data'!J:J,MATCH('Intensity Data'!$B164,'Saturation Data'!$C:$C,0))*INDEX('UEC Data'!J:J,MATCH('Intensity Data'!$B164,'UEC Data'!$C:$C,0))</f>
        <v>6.8985999999999992E-2</v>
      </c>
      <c r="J164" s="7">
        <f>INDEX('Saturation Data'!K:K,MATCH('Intensity Data'!$B164,'Saturation Data'!$C:$C,0))*INDEX('UEC Data'!K:K,MATCH('Intensity Data'!$B164,'UEC Data'!$C:$C,0))</f>
        <v>9.665418181818182E-2</v>
      </c>
      <c r="K164" s="7">
        <f>INDEX('Saturation Data'!L:L,MATCH('Intensity Data'!$B164,'Saturation Data'!$C:$C,0))*INDEX('UEC Data'!L:L,MATCH('Intensity Data'!$B164,'UEC Data'!$C:$C,0))</f>
        <v>0.12928787999999999</v>
      </c>
      <c r="L164" s="7">
        <f>INDEX('Saturation Data'!M:M,MATCH('Intensity Data'!$B164,'Saturation Data'!$C:$C,0))*INDEX('UEC Data'!M:M,MATCH('Intensity Data'!$B164,'UEC Data'!$C:$C,0))</f>
        <v>0.4486856818181818</v>
      </c>
      <c r="M164" s="7">
        <f>INDEX('Saturation Data'!N:N,MATCH('Intensity Data'!$B164,'Saturation Data'!$C:$C,0))*INDEX('UEC Data'!N:N,MATCH('Intensity Data'!$B164,'UEC Data'!$C:$C,0))</f>
        <v>1.6722341666666667</v>
      </c>
      <c r="N164" s="7">
        <f>INDEX('Saturation Data'!O:O,MATCH('Intensity Data'!$B164,'Saturation Data'!$C:$C,0))*INDEX('UEC Data'!O:O,MATCH('Intensity Data'!$B164,'UEC Data'!$C:$C,0))</f>
        <v>6.1577251428571435E-2</v>
      </c>
      <c r="O164" s="7">
        <f>INDEX('Saturation Data'!P:P,MATCH('Intensity Data'!$B164,'Saturation Data'!$C:$C,0))*INDEX('UEC Data'!P:P,MATCH('Intensity Data'!$B164,'UEC Data'!$C:$C,0))</f>
        <v>4.6073146341463415E-2</v>
      </c>
      <c r="P164" s="7">
        <f>INDEX('Saturation Data'!Q:Q,MATCH('Intensity Data'!$B164,'Saturation Data'!$C:$C,0))*INDEX('UEC Data'!Q:Q,MATCH('Intensity Data'!$B164,'UEC Data'!$C:$C,0))</f>
        <v>6.607306173913044E-2</v>
      </c>
      <c r="Q164" s="7">
        <f>INDEX('Saturation Data'!R:R,MATCH('Intensity Data'!$B164,'Saturation Data'!$C:$C,0))*INDEX('UEC Data'!R:R,MATCH('Intensity Data'!$B164,'UEC Data'!$C:$C,0))</f>
        <v>0.11286876111111109</v>
      </c>
      <c r="R164" s="7">
        <f>INDEX('Saturation Data'!S:S,MATCH('Intensity Data'!$B164,'Saturation Data'!$C:$C,0))*INDEX('UEC Data'!S:S,MATCH('Intensity Data'!$B164,'UEC Data'!$C:$C,0))</f>
        <v>2.9275571428571432E-2</v>
      </c>
      <c r="S164" s="7">
        <f>INDEX('Saturation Data'!T:T,MATCH('Intensity Data'!$B164,'Saturation Data'!$C:$C,0))*INDEX('UEC Data'!T:T,MATCH('Intensity Data'!$B164,'UEC Data'!$C:$C,0))</f>
        <v>0.26579900000000001</v>
      </c>
      <c r="T164" s="7">
        <f>INDEX('Saturation Data'!U:U,MATCH('Intensity Data'!$B164,'Saturation Data'!$C:$C,0))*INDEX('UEC Data'!U:U,MATCH('Intensity Data'!$B164,'UEC Data'!$C:$C,0))</f>
        <v>2.2016808510638298E-3</v>
      </c>
      <c r="U164" s="7">
        <f>INDEX('Saturation Data'!V:V,MATCH('Intensity Data'!$B164,'Saturation Data'!$C:$C,0))*INDEX('UEC Data'!V:V,MATCH('Intensity Data'!$B164,'UEC Data'!$C:$C,0))</f>
        <v>5.1130799999999997E-2</v>
      </c>
      <c r="V164" t="str">
        <f t="shared" si="35"/>
        <v xml:space="preserve">Refrigeration </v>
      </c>
      <c r="AP164" s="5" t="s">
        <v>93</v>
      </c>
      <c r="AQ164" s="5" t="s">
        <v>25</v>
      </c>
      <c r="AR164" s="5" t="s">
        <v>31</v>
      </c>
      <c r="AS164" s="2">
        <f t="shared" si="36"/>
        <v>0.14881007548385194</v>
      </c>
      <c r="AT164" s="2">
        <f t="shared" si="37"/>
        <v>10.930535512935101</v>
      </c>
      <c r="AU164" s="2">
        <f t="shared" si="38"/>
        <v>0.59628592028368477</v>
      </c>
      <c r="AV164" s="2">
        <f t="shared" si="39"/>
        <v>34.908271678154691</v>
      </c>
      <c r="AW164" s="2">
        <f t="shared" si="40"/>
        <v>-0.6160519402350656</v>
      </c>
      <c r="AX164" s="2">
        <f t="shared" si="41"/>
        <v>5.5150216221600177</v>
      </c>
      <c r="AY164" s="2">
        <f t="shared" si="42"/>
        <v>-0.18118475154001279</v>
      </c>
      <c r="AZ164" s="2">
        <f t="shared" si="43"/>
        <v>2.0632564337403694</v>
      </c>
      <c r="BA164" s="2">
        <f t="shared" si="44"/>
        <v>0.68429125015667247</v>
      </c>
      <c r="BB164" s="2">
        <f t="shared" si="45"/>
        <v>0.42457729399497124</v>
      </c>
      <c r="BC164" s="2">
        <f t="shared" si="46"/>
        <v>2.8004787819733519</v>
      </c>
      <c r="BD164" s="2">
        <f t="shared" si="47"/>
        <v>-0.448792820945075</v>
      </c>
      <c r="BE164" s="2">
        <f t="shared" si="48"/>
        <v>1.3576998665333591</v>
      </c>
      <c r="BF164" s="2">
        <f t="shared" si="49"/>
        <v>0.21328245169220383</v>
      </c>
      <c r="BG164" s="2" t="str">
        <f>IFERROR(#REF!/#REF!-1,"NA")</f>
        <v>NA</v>
      </c>
    </row>
    <row r="165" spans="1:59" x14ac:dyDescent="0.25">
      <c r="A165" t="str">
        <f t="shared" si="50"/>
        <v/>
      </c>
      <c r="B165" t="str">
        <f t="shared" si="34"/>
        <v>ID2021 CPAFood Preparation_Oven</v>
      </c>
      <c r="C165" t="s">
        <v>119</v>
      </c>
      <c r="D165" t="s">
        <v>114</v>
      </c>
      <c r="E165" s="3" t="s">
        <v>94</v>
      </c>
      <c r="F165" s="3" t="s">
        <v>32</v>
      </c>
      <c r="G165" s="3" t="s">
        <v>33</v>
      </c>
      <c r="H165" s="7">
        <f>INDEX('Saturation Data'!I:I,MATCH('Intensity Data'!$B165,'Saturation Data'!$C:$C,0))*INDEX('UEC Data'!I:I,MATCH('Intensity Data'!$B165,'UEC Data'!$C:$C,0))</f>
        <v>2.7444620689655176E-2</v>
      </c>
      <c r="I165" s="7">
        <f>INDEX('Saturation Data'!J:J,MATCH('Intensity Data'!$B165,'Saturation Data'!$C:$C,0))*INDEX('UEC Data'!J:J,MATCH('Intensity Data'!$B165,'UEC Data'!$C:$C,0))</f>
        <v>1.20662354E-2</v>
      </c>
      <c r="J165" s="7">
        <f>INDEX('Saturation Data'!K:K,MATCH('Intensity Data'!$B165,'Saturation Data'!$C:$C,0))*INDEX('UEC Data'!K:K,MATCH('Intensity Data'!$B165,'UEC Data'!$C:$C,0))</f>
        <v>7.5050830909090899E-2</v>
      </c>
      <c r="K165" s="7">
        <f>INDEX('Saturation Data'!L:L,MATCH('Intensity Data'!$B165,'Saturation Data'!$C:$C,0))*INDEX('UEC Data'!L:L,MATCH('Intensity Data'!$B165,'UEC Data'!$C:$C,0))</f>
        <v>1.6162175241666667E-2</v>
      </c>
      <c r="L165" s="7">
        <f>INDEX('Saturation Data'!M:M,MATCH('Intensity Data'!$B165,'Saturation Data'!$C:$C,0))*INDEX('UEC Data'!M:M,MATCH('Intensity Data'!$B165,'UEC Data'!$C:$C,0))</f>
        <v>1.1510863636363635</v>
      </c>
      <c r="M165" s="7">
        <f>INDEX('Saturation Data'!N:N,MATCH('Intensity Data'!$B165,'Saturation Data'!$C:$C,0))*INDEX('UEC Data'!N:N,MATCH('Intensity Data'!$B165,'UEC Data'!$C:$C,0))</f>
        <v>9.5065116666666657E-2</v>
      </c>
      <c r="N165" s="7">
        <f>INDEX('Saturation Data'!O:O,MATCH('Intensity Data'!$B165,'Saturation Data'!$C:$C,0))*INDEX('UEC Data'!O:O,MATCH('Intensity Data'!$B165,'UEC Data'!$C:$C,0))</f>
        <v>0.10206220785714286</v>
      </c>
      <c r="O165" s="7">
        <f>INDEX('Saturation Data'!P:P,MATCH('Intensity Data'!$B165,'Saturation Data'!$C:$C,0))*INDEX('UEC Data'!P:P,MATCH('Intensity Data'!$B165,'UEC Data'!$C:$C,0))</f>
        <v>5.2720742099999988E-2</v>
      </c>
      <c r="P165" s="7">
        <f>INDEX('Saturation Data'!Q:Q,MATCH('Intensity Data'!$B165,'Saturation Data'!$C:$C,0))*INDEX('UEC Data'!Q:Q,MATCH('Intensity Data'!$B165,'UEC Data'!$C:$C,0))</f>
        <v>3.8921261386956521E-2</v>
      </c>
      <c r="Q165" s="7">
        <f>INDEX('Saturation Data'!R:R,MATCH('Intensity Data'!$B165,'Saturation Data'!$C:$C,0))*INDEX('UEC Data'!R:R,MATCH('Intensity Data'!$B165,'UEC Data'!$C:$C,0))</f>
        <v>7.0263773333333349E-2</v>
      </c>
      <c r="R165" s="7">
        <f>INDEX('Saturation Data'!S:S,MATCH('Intensity Data'!$B165,'Saturation Data'!$C:$C,0))*INDEX('UEC Data'!S:S,MATCH('Intensity Data'!$B165,'UEC Data'!$C:$C,0))</f>
        <v>2.2173916928571427E-3</v>
      </c>
      <c r="S165" s="7">
        <f>INDEX('Saturation Data'!T:T,MATCH('Intensity Data'!$B165,'Saturation Data'!$C:$C,0))*INDEX('UEC Data'!T:T,MATCH('Intensity Data'!$B165,'UEC Data'!$C:$C,0))</f>
        <v>3.4065469100000001E-3</v>
      </c>
      <c r="T165" s="7">
        <f>INDEX('Saturation Data'!U:U,MATCH('Intensity Data'!$B165,'Saturation Data'!$C:$C,0))*INDEX('UEC Data'!U:U,MATCH('Intensity Data'!$B165,'UEC Data'!$C:$C,0))</f>
        <v>1.1552778574468086E-2</v>
      </c>
      <c r="U165" s="7">
        <f>INDEX('Saturation Data'!V:V,MATCH('Intensity Data'!$B165,'Saturation Data'!$C:$C,0))*INDEX('UEC Data'!V:V,MATCH('Intensity Data'!$B165,'UEC Data'!$C:$C,0))</f>
        <v>2.7916484508333336E-2</v>
      </c>
      <c r="V165" t="str">
        <f t="shared" si="35"/>
        <v>Food Preparation</v>
      </c>
      <c r="AP165" s="5" t="s">
        <v>94</v>
      </c>
      <c r="AQ165" s="5" t="s">
        <v>32</v>
      </c>
      <c r="AR165" s="5" t="s">
        <v>33</v>
      </c>
      <c r="AS165" s="2">
        <f t="shared" si="36"/>
        <v>-0.50488429056487105</v>
      </c>
      <c r="AT165" s="2">
        <f t="shared" si="37"/>
        <v>0.89173701226843272</v>
      </c>
      <c r="AU165" s="2">
        <f t="shared" si="38"/>
        <v>3.397409009003538E-2</v>
      </c>
      <c r="AV165" s="2">
        <f t="shared" si="39"/>
        <v>1.5338959575933129</v>
      </c>
      <c r="AW165" s="2" t="str">
        <f t="shared" si="40"/>
        <v>NA</v>
      </c>
      <c r="AX165" s="2">
        <f t="shared" si="41"/>
        <v>0.43951958643488664</v>
      </c>
      <c r="AY165" s="2">
        <f t="shared" si="42"/>
        <v>-0.70171086427672691</v>
      </c>
      <c r="AZ165" s="2">
        <f t="shared" si="43"/>
        <v>9.4168367121236551E-2</v>
      </c>
      <c r="BA165" s="2">
        <f t="shared" si="44"/>
        <v>-0.4655788253569747</v>
      </c>
      <c r="BB165" s="2">
        <f t="shared" si="45"/>
        <v>1.0785186938778795</v>
      </c>
      <c r="BC165" s="2">
        <f t="shared" si="46"/>
        <v>2.2529636563025011</v>
      </c>
      <c r="BD165" s="2">
        <f t="shared" si="47"/>
        <v>-0.84247321907295414</v>
      </c>
      <c r="BE165" s="2">
        <f t="shared" si="48"/>
        <v>3.5081280741499663</v>
      </c>
      <c r="BF165" s="2">
        <f t="shared" si="49"/>
        <v>-0.38671188026731662</v>
      </c>
      <c r="BG165" s="2" t="str">
        <f>IFERROR(#REF!/#REF!-1,"NA")</f>
        <v>NA</v>
      </c>
    </row>
    <row r="166" spans="1:59" x14ac:dyDescent="0.25">
      <c r="A166" t="str">
        <f t="shared" si="50"/>
        <v/>
      </c>
      <c r="B166" t="str">
        <f t="shared" si="34"/>
        <v>ID2021 CPAFood Preparation_Fryer</v>
      </c>
      <c r="C166" t="s">
        <v>119</v>
      </c>
      <c r="D166" t="s">
        <v>114</v>
      </c>
      <c r="E166" s="3" t="s">
        <v>95</v>
      </c>
      <c r="F166" s="3" t="s">
        <v>32</v>
      </c>
      <c r="G166" s="3" t="s">
        <v>34</v>
      </c>
      <c r="H166" s="7">
        <f>INDEX('Saturation Data'!I:I,MATCH('Intensity Data'!$B166,'Saturation Data'!$C:$C,0))*INDEX('UEC Data'!I:I,MATCH('Intensity Data'!$B166,'UEC Data'!$C:$C,0))</f>
        <v>4.5942744827586209E-2</v>
      </c>
      <c r="I166" s="7">
        <f>INDEX('Saturation Data'!J:J,MATCH('Intensity Data'!$B166,'Saturation Data'!$C:$C,0))*INDEX('UEC Data'!J:J,MATCH('Intensity Data'!$B166,'UEC Data'!$C:$C,0))</f>
        <v>1.74494634E-2</v>
      </c>
      <c r="J166" s="7">
        <f>INDEX('Saturation Data'!K:K,MATCH('Intensity Data'!$B166,'Saturation Data'!$C:$C,0))*INDEX('UEC Data'!K:K,MATCH('Intensity Data'!$B166,'UEC Data'!$C:$C,0))</f>
        <v>0.10032181090909091</v>
      </c>
      <c r="K166" s="7">
        <f>INDEX('Saturation Data'!L:L,MATCH('Intensity Data'!$B166,'Saturation Data'!$C:$C,0))*INDEX('UEC Data'!L:L,MATCH('Intensity Data'!$B166,'UEC Data'!$C:$C,0))</f>
        <v>2.3372765074999999E-2</v>
      </c>
      <c r="L166" s="7">
        <f>INDEX('Saturation Data'!M:M,MATCH('Intensity Data'!$B166,'Saturation Data'!$C:$C,0))*INDEX('UEC Data'!M:M,MATCH('Intensity Data'!$B166,'UEC Data'!$C:$C,0))</f>
        <v>3.2499954545454544</v>
      </c>
      <c r="M166" s="7">
        <f>INDEX('Saturation Data'!N:N,MATCH('Intensity Data'!$B166,'Saturation Data'!$C:$C,0))*INDEX('UEC Data'!N:N,MATCH('Intensity Data'!$B166,'UEC Data'!$C:$C,0))</f>
        <v>1.08732165</v>
      </c>
      <c r="N166" s="7">
        <f>INDEX('Saturation Data'!O:O,MATCH('Intensity Data'!$B166,'Saturation Data'!$C:$C,0))*INDEX('UEC Data'!O:O,MATCH('Intensity Data'!$B166,'UEC Data'!$C:$C,0))</f>
        <v>0.17088974357142861</v>
      </c>
      <c r="O166" s="7">
        <f>INDEX('Saturation Data'!P:P,MATCH('Intensity Data'!$B166,'Saturation Data'!$C:$C,0))*INDEX('UEC Data'!P:P,MATCH('Intensity Data'!$B166,'UEC Data'!$C:$C,0))</f>
        <v>7.6241564099999992E-2</v>
      </c>
      <c r="P166" s="7">
        <f>INDEX('Saturation Data'!Q:Q,MATCH('Intensity Data'!$B166,'Saturation Data'!$C:$C,0))*INDEX('UEC Data'!Q:Q,MATCH('Intensity Data'!$B166,'UEC Data'!$C:$C,0))</f>
        <v>1.7194879273913045E-2</v>
      </c>
      <c r="Q166" s="7">
        <f>INDEX('Saturation Data'!R:R,MATCH('Intensity Data'!$B166,'Saturation Data'!$C:$C,0))*INDEX('UEC Data'!R:R,MATCH('Intensity Data'!$B166,'UEC Data'!$C:$C,0))</f>
        <v>0.15462579999999998</v>
      </c>
      <c r="R166" s="7">
        <f>INDEX('Saturation Data'!S:S,MATCH('Intensity Data'!$B166,'Saturation Data'!$C:$C,0))*INDEX('UEC Data'!S:S,MATCH('Intensity Data'!$B166,'UEC Data'!$C:$C,0))</f>
        <v>3.206658407142857E-3</v>
      </c>
      <c r="S166" s="7">
        <f>INDEX('Saturation Data'!T:T,MATCH('Intensity Data'!$B166,'Saturation Data'!$C:$C,0))*INDEX('UEC Data'!T:T,MATCH('Intensity Data'!$B166,'UEC Data'!$C:$C,0))</f>
        <v>4.926343110000001E-3</v>
      </c>
      <c r="T166" s="7">
        <f>INDEX('Saturation Data'!U:U,MATCH('Intensity Data'!$B166,'Saturation Data'!$C:$C,0))*INDEX('UEC Data'!U:U,MATCH('Intensity Data'!$B166,'UEC Data'!$C:$C,0))</f>
        <v>1.670693304255319E-2</v>
      </c>
      <c r="U166" s="7">
        <f>INDEX('Saturation Data'!V:V,MATCH('Intensity Data'!$B166,'Saturation Data'!$C:$C,0))*INDEX('UEC Data'!V:V,MATCH('Intensity Data'!$B166,'UEC Data'!$C:$C,0))</f>
        <v>4.0371139674999994E-2</v>
      </c>
      <c r="V166" t="str">
        <f t="shared" si="35"/>
        <v>Food Preparation</v>
      </c>
      <c r="AP166" s="5" t="s">
        <v>95</v>
      </c>
      <c r="AQ166" s="5" t="s">
        <v>32</v>
      </c>
      <c r="AR166" s="5" t="s">
        <v>34</v>
      </c>
      <c r="AS166" s="2">
        <f t="shared" si="36"/>
        <v>-0.50488429056487094</v>
      </c>
      <c r="AT166" s="2">
        <f t="shared" si="37"/>
        <v>0.89173701226843272</v>
      </c>
      <c r="AU166" s="2">
        <f t="shared" si="38"/>
        <v>3.3974090090035602E-2</v>
      </c>
      <c r="AV166" s="2">
        <f t="shared" si="39"/>
        <v>1.5338959575933129</v>
      </c>
      <c r="AW166" s="2" t="str">
        <f t="shared" si="40"/>
        <v>NA</v>
      </c>
      <c r="AX166" s="2">
        <f t="shared" si="41"/>
        <v>0.43951958643488664</v>
      </c>
      <c r="AY166" s="2">
        <f t="shared" si="42"/>
        <v>-0.7017108642767268</v>
      </c>
      <c r="AZ166" s="2">
        <f t="shared" si="43"/>
        <v>9.4168367121236551E-2</v>
      </c>
      <c r="BA166" s="2">
        <f t="shared" si="44"/>
        <v>-0.8194643438093403</v>
      </c>
      <c r="BB166" s="2">
        <f t="shared" si="45"/>
        <v>1.078518693877879</v>
      </c>
      <c r="BC166" s="2">
        <f t="shared" si="46"/>
        <v>2.2529636563025006</v>
      </c>
      <c r="BD166" s="2">
        <f t="shared" si="47"/>
        <v>-0.84247321907295403</v>
      </c>
      <c r="BE166" s="2">
        <f t="shared" si="48"/>
        <v>3.5081280741499672</v>
      </c>
      <c r="BF166" s="2">
        <f t="shared" si="49"/>
        <v>0.2081160619483291</v>
      </c>
      <c r="BG166" s="2" t="str">
        <f>IFERROR(#REF!/#REF!-1,"NA")</f>
        <v>NA</v>
      </c>
    </row>
    <row r="167" spans="1:59" x14ac:dyDescent="0.25">
      <c r="A167" t="str">
        <f t="shared" si="50"/>
        <v/>
      </c>
      <c r="B167" t="str">
        <f t="shared" si="34"/>
        <v>ID2021 CPAFood Preparation_Dishwasher</v>
      </c>
      <c r="C167" t="s">
        <v>119</v>
      </c>
      <c r="D167" t="s">
        <v>114</v>
      </c>
      <c r="E167" s="3" t="s">
        <v>96</v>
      </c>
      <c r="F167" s="3" t="s">
        <v>32</v>
      </c>
      <c r="G167" s="3" t="s">
        <v>35</v>
      </c>
      <c r="H167" s="7">
        <f>INDEX('Saturation Data'!I:I,MATCH('Intensity Data'!$B167,'Saturation Data'!$C:$C,0))*INDEX('UEC Data'!I:I,MATCH('Intensity Data'!$B167,'UEC Data'!$C:$C,0))</f>
        <v>7.5743573275862067E-3</v>
      </c>
      <c r="I167" s="7">
        <f>INDEX('Saturation Data'!J:J,MATCH('Intensity Data'!$B167,'Saturation Data'!$C:$C,0))*INDEX('UEC Data'!J:J,MATCH('Intensity Data'!$B167,'UEC Data'!$C:$C,0))</f>
        <v>1.0971579E-2</v>
      </c>
      <c r="J167" s="7">
        <f>INDEX('Saturation Data'!K:K,MATCH('Intensity Data'!$B167,'Saturation Data'!$C:$C,0))*INDEX('UEC Data'!K:K,MATCH('Intensity Data'!$B167,'UEC Data'!$C:$C,0))</f>
        <v>2.5807542981818178E-2</v>
      </c>
      <c r="K167" s="7">
        <f>INDEX('Saturation Data'!L:L,MATCH('Intensity Data'!$B167,'Saturation Data'!$C:$C,0))*INDEX('UEC Data'!L:L,MATCH('Intensity Data'!$B167,'UEC Data'!$C:$C,0))</f>
        <v>1.4695932625000001E-2</v>
      </c>
      <c r="L167" s="7">
        <f>INDEX('Saturation Data'!M:M,MATCH('Intensity Data'!$B167,'Saturation Data'!$C:$C,0))*INDEX('UEC Data'!M:M,MATCH('Intensity Data'!$B167,'UEC Data'!$C:$C,0))</f>
        <v>2.597072259807176</v>
      </c>
      <c r="M167" s="7">
        <f>INDEX('Saturation Data'!N:N,MATCH('Intensity Data'!$B167,'Saturation Data'!$C:$C,0))*INDEX('UEC Data'!N:N,MATCH('Intensity Data'!$B167,'UEC Data'!$C:$C,0))</f>
        <v>0.22431425006666664</v>
      </c>
      <c r="N167" s="7">
        <f>INDEX('Saturation Data'!O:O,MATCH('Intensity Data'!$B167,'Saturation Data'!$C:$C,0))*INDEX('UEC Data'!O:O,MATCH('Intensity Data'!$B167,'UEC Data'!$C:$C,0))</f>
        <v>4.111575028928572E-2</v>
      </c>
      <c r="O167" s="7">
        <f>INDEX('Saturation Data'!P:P,MATCH('Intensity Data'!$B167,'Saturation Data'!$C:$C,0))*INDEX('UEC Data'!P:P,MATCH('Intensity Data'!$B167,'UEC Data'!$C:$C,0))</f>
        <v>5.4014824499999996E-2</v>
      </c>
      <c r="P167" s="7">
        <f>INDEX('Saturation Data'!Q:Q,MATCH('Intensity Data'!$B167,'Saturation Data'!$C:$C,0))*INDEX('UEC Data'!Q:Q,MATCH('Intensity Data'!$B167,'UEC Data'!$C:$C,0))</f>
        <v>6.0689192463768117E-2</v>
      </c>
      <c r="Q167" s="7">
        <f>INDEX('Saturation Data'!R:R,MATCH('Intensity Data'!$B167,'Saturation Data'!$C:$C,0))*INDEX('UEC Data'!R:R,MATCH('Intensity Data'!$B167,'UEC Data'!$C:$C,0))</f>
        <v>7.066538013333333E-2</v>
      </c>
      <c r="R167" s="7">
        <f>INDEX('Saturation Data'!S:S,MATCH('Intensity Data'!$B167,'Saturation Data'!$C:$C,0))*INDEX('UEC Data'!S:S,MATCH('Intensity Data'!$B167,'UEC Data'!$C:$C,0))</f>
        <v>2.0162285357142855E-3</v>
      </c>
      <c r="S167" s="7">
        <f>INDEX('Saturation Data'!T:T,MATCH('Intensity Data'!$B167,'Saturation Data'!$C:$C,0))*INDEX('UEC Data'!T:T,MATCH('Intensity Data'!$B167,'UEC Data'!$C:$C,0))</f>
        <v>3.0975028499999999E-3</v>
      </c>
      <c r="T167" s="7">
        <f>INDEX('Saturation Data'!U:U,MATCH('Intensity Data'!$B167,'Saturation Data'!$C:$C,0))*INDEX('UEC Data'!U:U,MATCH('Intensity Data'!$B167,'UEC Data'!$C:$C,0))</f>
        <v>1.050470329787234E-2</v>
      </c>
      <c r="U167" s="7">
        <f>INDEX('Saturation Data'!V:V,MATCH('Intensity Data'!$B167,'Saturation Data'!$C:$C,0))*INDEX('UEC Data'!V:V,MATCH('Intensity Data'!$B167,'UEC Data'!$C:$C,0))</f>
        <v>2.5383883625000003E-2</v>
      </c>
      <c r="V167" t="str">
        <f t="shared" si="35"/>
        <v>Food Preparation</v>
      </c>
      <c r="AP167" s="5" t="s">
        <v>96</v>
      </c>
      <c r="AQ167" s="5" t="s">
        <v>32</v>
      </c>
      <c r="AR167" s="5" t="s">
        <v>35</v>
      </c>
      <c r="AS167" s="2">
        <f t="shared" si="36"/>
        <v>-0.89477315326098006</v>
      </c>
      <c r="AT167" s="2">
        <f t="shared" si="37"/>
        <v>-0.1357615082764797</v>
      </c>
      <c r="AU167" s="2">
        <f t="shared" si="38"/>
        <v>-0.77924064181541131</v>
      </c>
      <c r="AV167" s="2">
        <f t="shared" si="39"/>
        <v>0.15760827555454626</v>
      </c>
      <c r="AW167" s="2">
        <f t="shared" si="40"/>
        <v>-0.70663922822954428</v>
      </c>
      <c r="AX167" s="2">
        <f t="shared" si="41"/>
        <v>-0.65786245697103074</v>
      </c>
      <c r="AY167" s="2">
        <f t="shared" si="42"/>
        <v>-0.92129646734432946</v>
      </c>
      <c r="AZ167" s="2">
        <f t="shared" si="43"/>
        <v>-0.43676308268980091</v>
      </c>
      <c r="BA167" s="2">
        <f t="shared" si="44"/>
        <v>-0.4814804306895516</v>
      </c>
      <c r="BB167" s="2">
        <f t="shared" si="45"/>
        <v>-0.51727394625554668</v>
      </c>
      <c r="BC167" s="2">
        <f t="shared" si="46"/>
        <v>0.48611375985246075</v>
      </c>
      <c r="BD167" s="2">
        <f t="shared" si="47"/>
        <v>-0.92803402023032711</v>
      </c>
      <c r="BE167" s="2">
        <f t="shared" si="48"/>
        <v>1.0595345875418012</v>
      </c>
      <c r="BF167" s="2">
        <f t="shared" si="49"/>
        <v>7.0937543208146492E-2</v>
      </c>
      <c r="BG167" s="2" t="str">
        <f>IFERROR(#REF!/#REF!-1,"NA")</f>
        <v>NA</v>
      </c>
    </row>
    <row r="168" spans="1:59" x14ac:dyDescent="0.25">
      <c r="A168" t="str">
        <f t="shared" si="50"/>
        <v/>
      </c>
      <c r="B168" t="str">
        <f t="shared" si="34"/>
        <v>ID2021 CPAFood Preparation_Hot Food Container</v>
      </c>
      <c r="C168" t="s">
        <v>119</v>
      </c>
      <c r="D168" t="s">
        <v>114</v>
      </c>
      <c r="E168" s="3" t="s">
        <v>97</v>
      </c>
      <c r="F168" s="3" t="s">
        <v>32</v>
      </c>
      <c r="G168" s="3" t="s">
        <v>36</v>
      </c>
      <c r="H168" s="7">
        <f>INDEX('Saturation Data'!I:I,MATCH('Intensity Data'!$B168,'Saturation Data'!$C:$C,0))*INDEX('UEC Data'!I:I,MATCH('Intensity Data'!$B168,'UEC Data'!$C:$C,0))</f>
        <v>2.2691987068965518E-3</v>
      </c>
      <c r="I168" s="7">
        <f>INDEX('Saturation Data'!J:J,MATCH('Intensity Data'!$B168,'Saturation Data'!$C:$C,0))*INDEX('UEC Data'!J:J,MATCH('Intensity Data'!$B168,'UEC Data'!$C:$C,0))</f>
        <v>3.2869710000000001E-3</v>
      </c>
      <c r="J168" s="7">
        <f>INDEX('Saturation Data'!K:K,MATCH('Intensity Data'!$B168,'Saturation Data'!$C:$C,0))*INDEX('UEC Data'!K:K,MATCH('Intensity Data'!$B168,'UEC Data'!$C:$C,0))</f>
        <v>7.731671563636364E-3</v>
      </c>
      <c r="K168" s="7">
        <f>INDEX('Saturation Data'!L:L,MATCH('Intensity Data'!$B168,'Saturation Data'!$C:$C,0))*INDEX('UEC Data'!L:L,MATCH('Intensity Data'!$B168,'UEC Data'!$C:$C,0))</f>
        <v>4.4027486250000003E-3</v>
      </c>
      <c r="L168" s="7">
        <f>INDEX('Saturation Data'!M:M,MATCH('Intensity Data'!$B168,'Saturation Data'!$C:$C,0))*INDEX('UEC Data'!M:M,MATCH('Intensity Data'!$B168,'UEC Data'!$C:$C,0))</f>
        <v>1.2542727272727272</v>
      </c>
      <c r="M168" s="7">
        <f>INDEX('Saturation Data'!N:N,MATCH('Intensity Data'!$B168,'Saturation Data'!$C:$C,0))*INDEX('UEC Data'!N:N,MATCH('Intensity Data'!$B168,'UEC Data'!$C:$C,0))</f>
        <v>0.17186024999999999</v>
      </c>
      <c r="N168" s="7">
        <f>INDEX('Saturation Data'!O:O,MATCH('Intensity Data'!$B168,'Saturation Data'!$C:$C,0))*INDEX('UEC Data'!O:O,MATCH('Intensity Data'!$B168,'UEC Data'!$C:$C,0))</f>
        <v>1.2317851317857143E-2</v>
      </c>
      <c r="O168" s="7">
        <f>INDEX('Saturation Data'!P:P,MATCH('Intensity Data'!$B168,'Saturation Data'!$C:$C,0))*INDEX('UEC Data'!P:P,MATCH('Intensity Data'!$B168,'UEC Data'!$C:$C,0))</f>
        <v>1.4361691499999999E-2</v>
      </c>
      <c r="P168" s="7">
        <f>INDEX('Saturation Data'!Q:Q,MATCH('Intensity Data'!$B168,'Saturation Data'!$C:$C,0))*INDEX('UEC Data'!Q:Q,MATCH('Intensity Data'!$B168,'UEC Data'!$C:$C,0))</f>
        <v>1.6136300869565219E-3</v>
      </c>
      <c r="Q168" s="7">
        <f>INDEX('Saturation Data'!R:R,MATCH('Intensity Data'!$B168,'Saturation Data'!$C:$C,0))*INDEX('UEC Data'!R:R,MATCH('Intensity Data'!$B168,'UEC Data'!$C:$C,0))</f>
        <v>2.1170613199999997E-2</v>
      </c>
      <c r="R168" s="7">
        <f>INDEX('Saturation Data'!S:S,MATCH('Intensity Data'!$B168,'Saturation Data'!$C:$C,0))*INDEX('UEC Data'!S:S,MATCH('Intensity Data'!$B168,'UEC Data'!$C:$C,0))</f>
        <v>6.0404110714285713E-4</v>
      </c>
      <c r="S168" s="7">
        <f>INDEX('Saturation Data'!T:T,MATCH('Intensity Data'!$B168,'Saturation Data'!$C:$C,0))*INDEX('UEC Data'!T:T,MATCH('Intensity Data'!$B168,'UEC Data'!$C:$C,0))</f>
        <v>9.2797965E-4</v>
      </c>
      <c r="T168" s="7">
        <f>INDEX('Saturation Data'!U:U,MATCH('Intensity Data'!$B168,'Saturation Data'!$C:$C,0))*INDEX('UEC Data'!U:U,MATCH('Intensity Data'!$B168,'UEC Data'!$C:$C,0))</f>
        <v>3.1470998936170211E-3</v>
      </c>
      <c r="U168" s="7">
        <f>INDEX('Saturation Data'!V:V,MATCH('Intensity Data'!$B168,'Saturation Data'!$C:$C,0))*INDEX('UEC Data'!V:V,MATCH('Intensity Data'!$B168,'UEC Data'!$C:$C,0))</f>
        <v>7.6047476249999999E-3</v>
      </c>
      <c r="V168" t="str">
        <f t="shared" si="35"/>
        <v>Food Preparation</v>
      </c>
      <c r="AP168" s="5" t="s">
        <v>97</v>
      </c>
      <c r="AQ168" s="5" t="s">
        <v>32</v>
      </c>
      <c r="AR168" s="5" t="s">
        <v>36</v>
      </c>
      <c r="AS168" s="2">
        <f t="shared" si="36"/>
        <v>-0.76966830039758993</v>
      </c>
      <c r="AT168" s="2">
        <f t="shared" si="37"/>
        <v>0.89173701226843272</v>
      </c>
      <c r="AU168" s="2">
        <f t="shared" si="38"/>
        <v>-0.51677846719188747</v>
      </c>
      <c r="AV168" s="2">
        <f t="shared" si="39"/>
        <v>1.5338959575933129</v>
      </c>
      <c r="AW168" s="2" t="str">
        <f t="shared" si="40"/>
        <v>NA</v>
      </c>
      <c r="AX168" s="2">
        <f t="shared" si="41"/>
        <v>0.43951958643488687</v>
      </c>
      <c r="AY168" s="2">
        <f t="shared" si="42"/>
        <v>-0.82772534763628691</v>
      </c>
      <c r="AZ168" s="2">
        <f t="shared" si="43"/>
        <v>9.4168367121236773E-2</v>
      </c>
      <c r="BA168" s="2">
        <f t="shared" si="44"/>
        <v>-0.89927014848702513</v>
      </c>
      <c r="BB168" s="2">
        <f t="shared" si="45"/>
        <v>5.6642062810138061E-2</v>
      </c>
      <c r="BC168" s="2">
        <f t="shared" si="46"/>
        <v>2.2529636563025011</v>
      </c>
      <c r="BD168" s="2">
        <f t="shared" si="47"/>
        <v>-0.84247321907295414</v>
      </c>
      <c r="BE168" s="2">
        <f t="shared" si="48"/>
        <v>3.5081280741499672</v>
      </c>
      <c r="BF168" s="2">
        <f t="shared" si="49"/>
        <v>1.3441818522505629</v>
      </c>
      <c r="BG168" s="2" t="str">
        <f>IFERROR(#REF!/#REF!-1,"NA")</f>
        <v>NA</v>
      </c>
    </row>
    <row r="169" spans="1:59" x14ac:dyDescent="0.25">
      <c r="A169" t="str">
        <f t="shared" si="50"/>
        <v/>
      </c>
      <c r="B169" t="str">
        <f t="shared" si="34"/>
        <v>ID2021 CPAFood Preparation_Steamer</v>
      </c>
      <c r="C169" t="s">
        <v>119</v>
      </c>
      <c r="D169" t="s">
        <v>114</v>
      </c>
      <c r="E169" s="3" t="s">
        <v>98</v>
      </c>
      <c r="F169" s="3" t="s">
        <v>32</v>
      </c>
      <c r="G169" s="3" t="s">
        <v>37</v>
      </c>
      <c r="H169" s="7">
        <f>INDEX('Saturation Data'!I:I,MATCH('Intensity Data'!$B169,'Saturation Data'!$C:$C,0))*INDEX('UEC Data'!I:I,MATCH('Intensity Data'!$B169,'UEC Data'!$C:$C,0))</f>
        <v>1.2157024587143409E-2</v>
      </c>
      <c r="I169" s="7">
        <f>INDEX('Saturation Data'!J:J,MATCH('Intensity Data'!$B169,'Saturation Data'!$C:$C,0))*INDEX('UEC Data'!J:J,MATCH('Intensity Data'!$B169,'UEC Data'!$C:$C,0))</f>
        <v>1.7609646587044808E-2</v>
      </c>
      <c r="J169" s="7">
        <f>INDEX('Saturation Data'!K:K,MATCH('Intensity Data'!$B169,'Saturation Data'!$C:$C,0))*INDEX('UEC Data'!K:K,MATCH('Intensity Data'!$B169,'UEC Data'!$C:$C,0))</f>
        <v>4.1421723453824354E-2</v>
      </c>
      <c r="K169" s="7">
        <f>INDEX('Saturation Data'!L:L,MATCH('Intensity Data'!$B169,'Saturation Data'!$C:$C,0))*INDEX('UEC Data'!L:L,MATCH('Intensity Data'!$B169,'UEC Data'!$C:$C,0))</f>
        <v>2.3587323191426843E-2</v>
      </c>
      <c r="L169" s="7">
        <f>INDEX('Saturation Data'!M:M,MATCH('Intensity Data'!$B169,'Saturation Data'!$C:$C,0))*INDEX('UEC Data'!M:M,MATCH('Intensity Data'!$B169,'UEC Data'!$C:$C,0))</f>
        <v>0.63996680490050739</v>
      </c>
      <c r="M169" s="7">
        <f>INDEX('Saturation Data'!N:N,MATCH('Intensity Data'!$B169,'Saturation Data'!$C:$C,0))*INDEX('UEC Data'!N:N,MATCH('Intensity Data'!$B169,'UEC Data'!$C:$C,0))</f>
        <v>0.25225358226494998</v>
      </c>
      <c r="N169" s="7">
        <f>INDEX('Saturation Data'!O:O,MATCH('Intensity Data'!$B169,'Saturation Data'!$C:$C,0))*INDEX('UEC Data'!O:O,MATCH('Intensity Data'!$B169,'UEC Data'!$C:$C,0))</f>
        <v>6.599176214795581E-2</v>
      </c>
      <c r="O169" s="7">
        <f>INDEX('Saturation Data'!P:P,MATCH('Intensity Data'!$B169,'Saturation Data'!$C:$C,0))*INDEX('UEC Data'!P:P,MATCH('Intensity Data'!$B169,'UEC Data'!$C:$C,0))</f>
        <v>7.6941449044474516E-2</v>
      </c>
      <c r="P169" s="7">
        <f>INDEX('Saturation Data'!Q:Q,MATCH('Intensity Data'!$B169,'Saturation Data'!$C:$C,0))*INDEX('UEC Data'!Q:Q,MATCH('Intensity Data'!$B169,'UEC Data'!$C:$C,0))</f>
        <v>2.5934626943949365E-2</v>
      </c>
      <c r="Q169" s="7">
        <f>INDEX('Saturation Data'!R:R,MATCH('Intensity Data'!$B169,'Saturation Data'!$C:$C,0))*INDEX('UEC Data'!R:R,MATCH('Intensity Data'!$B169,'UEC Data'!$C:$C,0))</f>
        <v>0.11341962447585506</v>
      </c>
      <c r="R169" s="7">
        <f>INDEX('Saturation Data'!S:S,MATCH('Intensity Data'!$B169,'Saturation Data'!$C:$C,0))*INDEX('UEC Data'!S:S,MATCH('Intensity Data'!$B169,'UEC Data'!$C:$C,0))</f>
        <v>3.2360950007873455E-3</v>
      </c>
      <c r="S169" s="7">
        <f>INDEX('Saturation Data'!T:T,MATCH('Intensity Data'!$B169,'Saturation Data'!$C:$C,0))*INDEX('UEC Data'!T:T,MATCH('Intensity Data'!$B169,'UEC Data'!$C:$C,0))</f>
        <v>4.9715661246994688E-3</v>
      </c>
      <c r="T169" s="7">
        <f>INDEX('Saturation Data'!U:U,MATCH('Intensity Data'!$B169,'Saturation Data'!$C:$C,0))*INDEX('UEC Data'!U:U,MATCH('Intensity Data'!$B169,'UEC Data'!$C:$C,0))</f>
        <v>1.6860299923766309E-2</v>
      </c>
      <c r="U169" s="7">
        <f>INDEX('Saturation Data'!V:V,MATCH('Intensity Data'!$B169,'Saturation Data'!$C:$C,0))*INDEX('UEC Data'!V:V,MATCH('Intensity Data'!$B169,'UEC Data'!$C:$C,0))</f>
        <v>4.0741740057919085E-2</v>
      </c>
      <c r="V169" t="str">
        <f t="shared" si="35"/>
        <v>Food Preparation</v>
      </c>
      <c r="AP169" s="5" t="s">
        <v>98</v>
      </c>
      <c r="AQ169" s="5" t="s">
        <v>32</v>
      </c>
      <c r="AR169" s="5" t="s">
        <v>37</v>
      </c>
      <c r="AS169" s="2">
        <f t="shared" si="36"/>
        <v>-0.76966830039758993</v>
      </c>
      <c r="AT169" s="2">
        <f t="shared" si="37"/>
        <v>0.89173701226843249</v>
      </c>
      <c r="AU169" s="2">
        <f t="shared" si="38"/>
        <v>-0.51677846719188758</v>
      </c>
      <c r="AV169" s="2">
        <f t="shared" si="39"/>
        <v>1.5338959575933133</v>
      </c>
      <c r="AW169" s="2" t="str">
        <f t="shared" si="40"/>
        <v>NA</v>
      </c>
      <c r="AX169" s="2">
        <f t="shared" si="41"/>
        <v>0.43951958643488687</v>
      </c>
      <c r="AY169" s="2">
        <f t="shared" si="42"/>
        <v>-0.82772534763628691</v>
      </c>
      <c r="AZ169" s="2">
        <f t="shared" si="43"/>
        <v>9.4168367121236995E-2</v>
      </c>
      <c r="BA169" s="2">
        <f t="shared" si="44"/>
        <v>-0.69781044546107562</v>
      </c>
      <c r="BB169" s="2">
        <f t="shared" si="45"/>
        <v>5.6642062810138061E-2</v>
      </c>
      <c r="BC169" s="2">
        <f t="shared" si="46"/>
        <v>2.2529636563025011</v>
      </c>
      <c r="BD169" s="2">
        <f t="shared" si="47"/>
        <v>-0.84247321907295414</v>
      </c>
      <c r="BE169" s="2">
        <f t="shared" si="48"/>
        <v>3.5081280741499681</v>
      </c>
      <c r="BF169" s="2">
        <f t="shared" si="49"/>
        <v>1.3441818522505624</v>
      </c>
      <c r="BG169" s="2" t="str">
        <f>IFERROR(#REF!/#REF!-1,"NA")</f>
        <v>NA</v>
      </c>
    </row>
    <row r="170" spans="1:59" x14ac:dyDescent="0.25">
      <c r="A170" t="str">
        <f t="shared" si="50"/>
        <v/>
      </c>
      <c r="B170" t="str">
        <f t="shared" si="34"/>
        <v>ID2021 CPAOffice Equipment_Desktop Computer</v>
      </c>
      <c r="C170" t="s">
        <v>119</v>
      </c>
      <c r="D170" t="s">
        <v>114</v>
      </c>
      <c r="E170" s="3" t="s">
        <v>99</v>
      </c>
      <c r="F170" s="3" t="s">
        <v>38</v>
      </c>
      <c r="G170" s="3" t="s">
        <v>39</v>
      </c>
      <c r="H170" s="7">
        <f>INDEX('Saturation Data'!I:I,MATCH('Intensity Data'!$B170,'Saturation Data'!$C:$C,0))*INDEX('UEC Data'!I:I,MATCH('Intensity Data'!$B170,'UEC Data'!$C:$C,0))</f>
        <v>0.84413793103448276</v>
      </c>
      <c r="I170" s="7">
        <f>INDEX('Saturation Data'!J:J,MATCH('Intensity Data'!$B170,'Saturation Data'!$C:$C,0))*INDEX('UEC Data'!J:J,MATCH('Intensity Data'!$B170,'UEC Data'!$C:$C,0))</f>
        <v>1.02</v>
      </c>
      <c r="J170" s="7">
        <f>INDEX('Saturation Data'!K:K,MATCH('Intensity Data'!$B170,'Saturation Data'!$C:$C,0))*INDEX('UEC Data'!K:K,MATCH('Intensity Data'!$B170,'UEC Data'!$C:$C,0))</f>
        <v>5.5636363636363637E-2</v>
      </c>
      <c r="K170" s="7">
        <f>INDEX('Saturation Data'!L:L,MATCH('Intensity Data'!$B170,'Saturation Data'!$C:$C,0))*INDEX('UEC Data'!L:L,MATCH('Intensity Data'!$B170,'UEC Data'!$C:$C,0))</f>
        <v>0.13600000000000001</v>
      </c>
      <c r="L170" s="7">
        <f>INDEX('Saturation Data'!M:M,MATCH('Intensity Data'!$B170,'Saturation Data'!$C:$C,0))*INDEX('UEC Data'!M:M,MATCH('Intensity Data'!$B170,'UEC Data'!$C:$C,0))</f>
        <v>9.2727272727272728E-2</v>
      </c>
      <c r="M170" s="7">
        <f>INDEX('Saturation Data'!N:N,MATCH('Intensity Data'!$B170,'Saturation Data'!$C:$C,0))*INDEX('UEC Data'!N:N,MATCH('Intensity Data'!$B170,'UEC Data'!$C:$C,0))</f>
        <v>6.8000000000000005E-2</v>
      </c>
      <c r="N170" s="7">
        <f>INDEX('Saturation Data'!O:O,MATCH('Intensity Data'!$B170,'Saturation Data'!$C:$C,0))*INDEX('UEC Data'!O:O,MATCH('Intensity Data'!$B170,'UEC Data'!$C:$C,0))</f>
        <v>0.37011428571428567</v>
      </c>
      <c r="O170" s="7">
        <f>INDEX('Saturation Data'!P:P,MATCH('Intensity Data'!$B170,'Saturation Data'!$C:$C,0))*INDEX('UEC Data'!P:P,MATCH('Intensity Data'!$B170,'UEC Data'!$C:$C,0))</f>
        <v>0.44282926829268293</v>
      </c>
      <c r="P170" s="7">
        <f>INDEX('Saturation Data'!Q:Q,MATCH('Intensity Data'!$B170,'Saturation Data'!$C:$C,0))*INDEX('UEC Data'!Q:Q,MATCH('Intensity Data'!$B170,'UEC Data'!$C:$C,0))</f>
        <v>0.55582608695652169</v>
      </c>
      <c r="Q170" s="7">
        <f>INDEX('Saturation Data'!R:R,MATCH('Intensity Data'!$B170,'Saturation Data'!$C:$C,0))*INDEX('UEC Data'!R:R,MATCH('Intensity Data'!$B170,'UEC Data'!$C:$C,0))</f>
        <v>1.8586666666666668E-2</v>
      </c>
      <c r="R170" s="7">
        <f>INDEX('Saturation Data'!S:S,MATCH('Intensity Data'!$B170,'Saturation Data'!$C:$C,0))*INDEX('UEC Data'!S:S,MATCH('Intensity Data'!$B170,'UEC Data'!$C:$C,0))</f>
        <v>2.9142857142857144E-2</v>
      </c>
      <c r="S170" s="7">
        <f>INDEX('Saturation Data'!T:T,MATCH('Intensity Data'!$B170,'Saturation Data'!$C:$C,0))*INDEX('UEC Data'!T:T,MATCH('Intensity Data'!$B170,'UEC Data'!$C:$C,0))</f>
        <v>2.4479999999999998E-2</v>
      </c>
      <c r="T170" s="7">
        <f>INDEX('Saturation Data'!U:U,MATCH('Intensity Data'!$B170,'Saturation Data'!$C:$C,0))*INDEX('UEC Data'!U:U,MATCH('Intensity Data'!$B170,'UEC Data'!$C:$C,0))</f>
        <v>4.3404255319148932</v>
      </c>
      <c r="U170" s="7">
        <f>INDEX('Saturation Data'!V:V,MATCH('Intensity Data'!$B170,'Saturation Data'!$C:$C,0))*INDEX('UEC Data'!V:V,MATCH('Intensity Data'!$B170,'UEC Data'!$C:$C,0))</f>
        <v>7.7519999999999992E-2</v>
      </c>
      <c r="V170" t="str">
        <f t="shared" si="35"/>
        <v>Office Equipment</v>
      </c>
      <c r="AP170" s="5" t="s">
        <v>99</v>
      </c>
      <c r="AQ170" s="5" t="s">
        <v>38</v>
      </c>
      <c r="AR170" s="5" t="s">
        <v>39</v>
      </c>
      <c r="AS170" s="2">
        <f t="shared" si="36"/>
        <v>-0.64034774441493858</v>
      </c>
      <c r="AT170" s="2">
        <f t="shared" si="37"/>
        <v>-0.17803025091439795</v>
      </c>
      <c r="AU170" s="2">
        <f t="shared" si="38"/>
        <v>-0.81657427731791432</v>
      </c>
      <c r="AV170" s="2">
        <f t="shared" si="39"/>
        <v>0.32333296962542346</v>
      </c>
      <c r="AW170" s="2">
        <f t="shared" si="40"/>
        <v>-0.68264372047309596</v>
      </c>
      <c r="AX170" s="2">
        <f t="shared" si="41"/>
        <v>-0.57476967863104822</v>
      </c>
      <c r="AY170" s="2">
        <f t="shared" si="42"/>
        <v>-0.33597818838534343</v>
      </c>
      <c r="AZ170" s="2">
        <f t="shared" si="43"/>
        <v>-6.7422687646540247E-2</v>
      </c>
      <c r="BA170" s="2">
        <f t="shared" si="44"/>
        <v>0.91595730276609033</v>
      </c>
      <c r="BB170" s="2">
        <f t="shared" si="45"/>
        <v>-0.7773016962288003</v>
      </c>
      <c r="BC170" s="2">
        <f t="shared" si="46"/>
        <v>-0.67044023628016414</v>
      </c>
      <c r="BD170" s="2">
        <f t="shared" si="47"/>
        <v>-0.62284999050606638</v>
      </c>
      <c r="BE170" s="2">
        <f t="shared" si="48"/>
        <v>-0.19637830737232553</v>
      </c>
      <c r="BF170" s="2">
        <f t="shared" si="49"/>
        <v>-0.60757253403572653</v>
      </c>
      <c r="BG170" s="2" t="str">
        <f>IFERROR(#REF!/#REF!-1,"NA")</f>
        <v>NA</v>
      </c>
    </row>
    <row r="171" spans="1:59" x14ac:dyDescent="0.25">
      <c r="A171" t="str">
        <f t="shared" si="50"/>
        <v/>
      </c>
      <c r="B171" t="str">
        <f t="shared" si="34"/>
        <v>ID2021 CPAOffice Equipment_Laptop</v>
      </c>
      <c r="C171" t="s">
        <v>119</v>
      </c>
      <c r="D171" t="s">
        <v>114</v>
      </c>
      <c r="E171" s="3" t="s">
        <v>100</v>
      </c>
      <c r="F171" s="3" t="s">
        <v>38</v>
      </c>
      <c r="G171" s="3" t="s">
        <v>40</v>
      </c>
      <c r="H171" s="7">
        <f>INDEX('Saturation Data'!I:I,MATCH('Intensity Data'!$B171,'Saturation Data'!$C:$C,0))*INDEX('UEC Data'!I:I,MATCH('Intensity Data'!$B171,'UEC Data'!$C:$C,0))</f>
        <v>0.26068965517241377</v>
      </c>
      <c r="I171" s="7">
        <f>INDEX('Saturation Data'!J:J,MATCH('Intensity Data'!$B171,'Saturation Data'!$C:$C,0))*INDEX('UEC Data'!J:J,MATCH('Intensity Data'!$B171,'UEC Data'!$C:$C,0))</f>
        <v>0.315</v>
      </c>
      <c r="J171" s="7">
        <f>INDEX('Saturation Data'!K:K,MATCH('Intensity Data'!$B171,'Saturation Data'!$C:$C,0))*INDEX('UEC Data'!K:K,MATCH('Intensity Data'!$B171,'UEC Data'!$C:$C,0))</f>
        <v>1.7181818181818184E-2</v>
      </c>
      <c r="K171" s="7">
        <f>INDEX('Saturation Data'!L:L,MATCH('Intensity Data'!$B171,'Saturation Data'!$C:$C,0))*INDEX('UEC Data'!L:L,MATCH('Intensity Data'!$B171,'UEC Data'!$C:$C,0))</f>
        <v>4.2000000000000003E-2</v>
      </c>
      <c r="L171" s="7">
        <f>INDEX('Saturation Data'!M:M,MATCH('Intensity Data'!$B171,'Saturation Data'!$C:$C,0))*INDEX('UEC Data'!M:M,MATCH('Intensity Data'!$B171,'UEC Data'!$C:$C,0))</f>
        <v>2.8636363636363637E-2</v>
      </c>
      <c r="M171" s="7">
        <f>INDEX('Saturation Data'!N:N,MATCH('Intensity Data'!$B171,'Saturation Data'!$C:$C,0))*INDEX('UEC Data'!N:N,MATCH('Intensity Data'!$B171,'UEC Data'!$C:$C,0))</f>
        <v>1.3440000000000001E-2</v>
      </c>
      <c r="N171" s="7">
        <f>INDEX('Saturation Data'!O:O,MATCH('Intensity Data'!$B171,'Saturation Data'!$C:$C,0))*INDEX('UEC Data'!O:O,MATCH('Intensity Data'!$B171,'UEC Data'!$C:$C,0))</f>
        <v>0.11429999999999998</v>
      </c>
      <c r="O171" s="7">
        <f>INDEX('Saturation Data'!P:P,MATCH('Intensity Data'!$B171,'Saturation Data'!$C:$C,0))*INDEX('UEC Data'!P:P,MATCH('Intensity Data'!$B171,'UEC Data'!$C:$C,0))</f>
        <v>0.13675609756097562</v>
      </c>
      <c r="P171" s="7">
        <f>INDEX('Saturation Data'!Q:Q,MATCH('Intensity Data'!$B171,'Saturation Data'!$C:$C,0))*INDEX('UEC Data'!Q:Q,MATCH('Intensity Data'!$B171,'UEC Data'!$C:$C,0))</f>
        <v>0.17165217391304347</v>
      </c>
      <c r="Q171" s="7">
        <f>INDEX('Saturation Data'!R:R,MATCH('Intensity Data'!$B171,'Saturation Data'!$C:$C,0))*INDEX('UEC Data'!R:R,MATCH('Intensity Data'!$B171,'UEC Data'!$C:$C,0))</f>
        <v>5.7399999999999994E-3</v>
      </c>
      <c r="R171" s="7">
        <f>INDEX('Saturation Data'!S:S,MATCH('Intensity Data'!$B171,'Saturation Data'!$C:$C,0))*INDEX('UEC Data'!S:S,MATCH('Intensity Data'!$B171,'UEC Data'!$C:$C,0))</f>
        <v>1.7999999999999999E-2</v>
      </c>
      <c r="S171" s="7">
        <f>INDEX('Saturation Data'!T:T,MATCH('Intensity Data'!$B171,'Saturation Data'!$C:$C,0))*INDEX('UEC Data'!T:T,MATCH('Intensity Data'!$B171,'UEC Data'!$C:$C,0))</f>
        <v>7.559999999999999E-3</v>
      </c>
      <c r="T171" s="7">
        <f>INDEX('Saturation Data'!U:U,MATCH('Intensity Data'!$B171,'Saturation Data'!$C:$C,0))*INDEX('UEC Data'!U:U,MATCH('Intensity Data'!$B171,'UEC Data'!$C:$C,0))</f>
        <v>1.3404255319148937</v>
      </c>
      <c r="U171" s="7">
        <f>INDEX('Saturation Data'!V:V,MATCH('Intensity Data'!$B171,'Saturation Data'!$C:$C,0))*INDEX('UEC Data'!V:V,MATCH('Intensity Data'!$B171,'UEC Data'!$C:$C,0))</f>
        <v>2.3939999999999996E-2</v>
      </c>
      <c r="V171" t="str">
        <f t="shared" si="35"/>
        <v>Office Equipment</v>
      </c>
      <c r="AP171" s="5" t="s">
        <v>100</v>
      </c>
      <c r="AQ171" s="5" t="s">
        <v>38</v>
      </c>
      <c r="AR171" s="5" t="s">
        <v>40</v>
      </c>
      <c r="AS171" s="2">
        <f t="shared" si="36"/>
        <v>-0.28069548882987716</v>
      </c>
      <c r="AT171" s="2">
        <f t="shared" si="37"/>
        <v>0.64393949817120388</v>
      </c>
      <c r="AU171" s="2">
        <f t="shared" si="38"/>
        <v>-0.63314855463582875</v>
      </c>
      <c r="AV171" s="2">
        <f t="shared" si="39"/>
        <v>1.6466659392508469</v>
      </c>
      <c r="AW171" s="2">
        <f t="shared" si="40"/>
        <v>-0.20660930118274001</v>
      </c>
      <c r="AX171" s="2">
        <f t="shared" si="41"/>
        <v>-0.14953935726209666</v>
      </c>
      <c r="AY171" s="2">
        <f t="shared" si="42"/>
        <v>2.3201090580732826</v>
      </c>
      <c r="AZ171" s="2">
        <f t="shared" si="43"/>
        <v>5.2171820823563992</v>
      </c>
      <c r="BA171" s="2">
        <f t="shared" si="44"/>
        <v>8.5797865138304523</v>
      </c>
      <c r="BB171" s="2">
        <f t="shared" si="45"/>
        <v>-0.55460339245760071</v>
      </c>
      <c r="BC171" s="2">
        <f t="shared" si="46"/>
        <v>0.64779881859917898</v>
      </c>
      <c r="BD171" s="2">
        <f t="shared" si="47"/>
        <v>-5.7124976265165883E-2</v>
      </c>
      <c r="BE171" s="2">
        <f t="shared" si="48"/>
        <v>3.0181084631383728</v>
      </c>
      <c r="BF171" s="2">
        <f t="shared" si="49"/>
        <v>-0.21514506807145306</v>
      </c>
      <c r="BG171" s="2" t="str">
        <f>IFERROR(#REF!/#REF!-1,"NA")</f>
        <v>NA</v>
      </c>
    </row>
    <row r="172" spans="1:59" x14ac:dyDescent="0.25">
      <c r="A172" t="str">
        <f t="shared" si="50"/>
        <v/>
      </c>
      <c r="B172" t="str">
        <f t="shared" si="34"/>
        <v>ID2021 CPAOffice Equipment_Server</v>
      </c>
      <c r="C172" t="s">
        <v>119</v>
      </c>
      <c r="D172" t="s">
        <v>114</v>
      </c>
      <c r="E172" s="3" t="s">
        <v>101</v>
      </c>
      <c r="F172" s="3" t="s">
        <v>38</v>
      </c>
      <c r="G172" s="3" t="s">
        <v>41</v>
      </c>
      <c r="H172" s="7">
        <f>INDEX('Saturation Data'!I:I,MATCH('Intensity Data'!$B172,'Saturation Data'!$C:$C,0))*INDEX('UEC Data'!I:I,MATCH('Intensity Data'!$B172,'UEC Data'!$C:$C,0))</f>
        <v>1.7606896551724138</v>
      </c>
      <c r="I172" s="7">
        <f>INDEX('Saturation Data'!J:J,MATCH('Intensity Data'!$B172,'Saturation Data'!$C:$C,0))*INDEX('UEC Data'!J:J,MATCH('Intensity Data'!$B172,'UEC Data'!$C:$C,0))</f>
        <v>0.76666666666666672</v>
      </c>
      <c r="J172" s="7">
        <f>INDEX('Saturation Data'!K:K,MATCH('Intensity Data'!$B172,'Saturation Data'!$C:$C,0))*INDEX('UEC Data'!K:K,MATCH('Intensity Data'!$B172,'UEC Data'!$C:$C,0))</f>
        <v>0.25718181818181818</v>
      </c>
      <c r="K172" s="7">
        <f>INDEX('Saturation Data'!L:L,MATCH('Intensity Data'!$B172,'Saturation Data'!$C:$C,0))*INDEX('UEC Data'!L:L,MATCH('Intensity Data'!$B172,'UEC Data'!$C:$C,0))</f>
        <v>0.76666666666666672</v>
      </c>
      <c r="L172" s="7">
        <f>INDEX('Saturation Data'!M:M,MATCH('Intensity Data'!$B172,'Saturation Data'!$C:$C,0))*INDEX('UEC Data'!M:M,MATCH('Intensity Data'!$B172,'UEC Data'!$C:$C,0))</f>
        <v>0.26136363636363635</v>
      </c>
      <c r="M172" s="7">
        <f>INDEX('Saturation Data'!N:N,MATCH('Intensity Data'!$B172,'Saturation Data'!$C:$C,0))*INDEX('UEC Data'!N:N,MATCH('Intensity Data'!$B172,'UEC Data'!$C:$C,0))</f>
        <v>0.19166666666666668</v>
      </c>
      <c r="N172" s="7">
        <f>INDEX('Saturation Data'!O:O,MATCH('Intensity Data'!$B172,'Saturation Data'!$C:$C,0))*INDEX('UEC Data'!O:O,MATCH('Intensity Data'!$B172,'UEC Data'!$C:$C,0))</f>
        <v>0.65714285714285714</v>
      </c>
      <c r="O172" s="7">
        <f>INDEX('Saturation Data'!P:P,MATCH('Intensity Data'!$B172,'Saturation Data'!$C:$C,0))*INDEX('UEC Data'!P:P,MATCH('Intensity Data'!$B172,'UEC Data'!$C:$C,0))</f>
        <v>0.16829268292682928</v>
      </c>
      <c r="P172" s="7">
        <f>INDEX('Saturation Data'!Q:Q,MATCH('Intensity Data'!$B172,'Saturation Data'!$C:$C,0))*INDEX('UEC Data'!Q:Q,MATCH('Intensity Data'!$B172,'UEC Data'!$C:$C,0))</f>
        <v>0.2</v>
      </c>
      <c r="Q172" s="7">
        <f>INDEX('Saturation Data'!R:R,MATCH('Intensity Data'!$B172,'Saturation Data'!$C:$C,0))*INDEX('UEC Data'!R:R,MATCH('Intensity Data'!$B172,'UEC Data'!$C:$C,0))</f>
        <v>0.10477777777777778</v>
      </c>
      <c r="R172" s="7">
        <f>INDEX('Saturation Data'!S:S,MATCH('Intensity Data'!$B172,'Saturation Data'!$C:$C,0))*INDEX('UEC Data'!S:S,MATCH('Intensity Data'!$B172,'UEC Data'!$C:$C,0))</f>
        <v>0.14621428571428571</v>
      </c>
      <c r="S172" s="7">
        <f>INDEX('Saturation Data'!T:T,MATCH('Intensity Data'!$B172,'Saturation Data'!$C:$C,0))*INDEX('UEC Data'!T:T,MATCH('Intensity Data'!$B172,'UEC Data'!$C:$C,0))</f>
        <v>0.12282000000000001</v>
      </c>
      <c r="T172" s="7">
        <f>INDEX('Saturation Data'!U:U,MATCH('Intensity Data'!$B172,'Saturation Data'!$C:$C,0))*INDEX('UEC Data'!U:U,MATCH('Intensity Data'!$B172,'UEC Data'!$C:$C,0))</f>
        <v>92.978723404255319</v>
      </c>
      <c r="U172" s="7">
        <f>INDEX('Saturation Data'!V:V,MATCH('Intensity Data'!$B172,'Saturation Data'!$C:$C,0))*INDEX('UEC Data'!V:V,MATCH('Intensity Data'!$B172,'UEC Data'!$C:$C,0))</f>
        <v>0.28842000000000001</v>
      </c>
      <c r="V172" t="str">
        <f t="shared" si="35"/>
        <v>Office Equipment</v>
      </c>
      <c r="AP172" s="5" t="s">
        <v>101</v>
      </c>
      <c r="AQ172" s="5" t="s">
        <v>38</v>
      </c>
      <c r="AR172" s="5" t="s">
        <v>41</v>
      </c>
      <c r="AS172" s="2">
        <f t="shared" si="36"/>
        <v>6.6516017375721823</v>
      </c>
      <c r="AT172" s="2">
        <f t="shared" si="37"/>
        <v>1.1005893587743163</v>
      </c>
      <c r="AU172" s="2">
        <f t="shared" si="38"/>
        <v>6.0313193694799496</v>
      </c>
      <c r="AV172" s="2">
        <f t="shared" si="39"/>
        <v>5.3409704794551542</v>
      </c>
      <c r="AW172" s="2">
        <f t="shared" si="40"/>
        <v>0.52066550606641493</v>
      </c>
      <c r="AX172" s="2">
        <f t="shared" si="41"/>
        <v>1.0375619565595606</v>
      </c>
      <c r="AY172" s="2">
        <f t="shared" si="42"/>
        <v>9.0213265532395699</v>
      </c>
      <c r="AZ172" s="2">
        <f t="shared" si="43"/>
        <v>2.0125390708047157</v>
      </c>
      <c r="BA172" s="2">
        <f t="shared" si="44"/>
        <v>1.9299878965172934</v>
      </c>
      <c r="BB172" s="2">
        <f t="shared" si="45"/>
        <v>1.13419207780733</v>
      </c>
      <c r="BC172" s="2">
        <f t="shared" si="46"/>
        <v>0.57914053449088021</v>
      </c>
      <c r="BD172" s="2">
        <f t="shared" si="47"/>
        <v>0.80717712882509929</v>
      </c>
      <c r="BE172" s="2">
        <f t="shared" si="48"/>
        <v>0.46326116532622419</v>
      </c>
      <c r="BF172" s="2">
        <f t="shared" si="49"/>
        <v>2.7607632154909552</v>
      </c>
      <c r="BG172" s="2" t="str">
        <f>IFERROR(#REF!/#REF!-1,"NA")</f>
        <v>NA</v>
      </c>
    </row>
    <row r="173" spans="1:59" x14ac:dyDescent="0.25">
      <c r="A173" t="str">
        <f t="shared" si="50"/>
        <v/>
      </c>
      <c r="B173" t="str">
        <f t="shared" si="34"/>
        <v>ID2021 CPAOffice Equipment_Monitor</v>
      </c>
      <c r="C173" t="s">
        <v>119</v>
      </c>
      <c r="D173" t="s">
        <v>114</v>
      </c>
      <c r="E173" s="3" t="s">
        <v>102</v>
      </c>
      <c r="F173" s="3" t="s">
        <v>38</v>
      </c>
      <c r="G173" s="3" t="s">
        <v>42</v>
      </c>
      <c r="H173" s="7">
        <f>INDEX('Saturation Data'!I:I,MATCH('Intensity Data'!$B173,'Saturation Data'!$C:$C,0))*INDEX('UEC Data'!I:I,MATCH('Intensity Data'!$B173,'UEC Data'!$C:$C,0))</f>
        <v>0.1489655172413793</v>
      </c>
      <c r="I173" s="7">
        <f>INDEX('Saturation Data'!J:J,MATCH('Intensity Data'!$B173,'Saturation Data'!$C:$C,0))*INDEX('UEC Data'!J:J,MATCH('Intensity Data'!$B173,'UEC Data'!$C:$C,0))</f>
        <v>0.18</v>
      </c>
      <c r="J173" s="7">
        <f>INDEX('Saturation Data'!K:K,MATCH('Intensity Data'!$B173,'Saturation Data'!$C:$C,0))*INDEX('UEC Data'!K:K,MATCH('Intensity Data'!$B173,'UEC Data'!$C:$C,0))</f>
        <v>9.8181818181818179E-3</v>
      </c>
      <c r="K173" s="7">
        <f>INDEX('Saturation Data'!L:L,MATCH('Intensity Data'!$B173,'Saturation Data'!$C:$C,0))*INDEX('UEC Data'!L:L,MATCH('Intensity Data'!$B173,'UEC Data'!$C:$C,0))</f>
        <v>2.4E-2</v>
      </c>
      <c r="L173" s="7">
        <f>INDEX('Saturation Data'!M:M,MATCH('Intensity Data'!$B173,'Saturation Data'!$C:$C,0))*INDEX('UEC Data'!M:M,MATCH('Intensity Data'!$B173,'UEC Data'!$C:$C,0))</f>
        <v>1.6363636363636365E-2</v>
      </c>
      <c r="M173" s="7">
        <f>INDEX('Saturation Data'!N:N,MATCH('Intensity Data'!$B173,'Saturation Data'!$C:$C,0))*INDEX('UEC Data'!N:N,MATCH('Intensity Data'!$B173,'UEC Data'!$C:$C,0))</f>
        <v>1.2E-2</v>
      </c>
      <c r="N173" s="7">
        <f>INDEX('Saturation Data'!O:O,MATCH('Intensity Data'!$B173,'Saturation Data'!$C:$C,0))*INDEX('UEC Data'!O:O,MATCH('Intensity Data'!$B173,'UEC Data'!$C:$C,0))</f>
        <v>6.5314285714285714E-2</v>
      </c>
      <c r="O173" s="7">
        <f>INDEX('Saturation Data'!P:P,MATCH('Intensity Data'!$B173,'Saturation Data'!$C:$C,0))*INDEX('UEC Data'!P:P,MATCH('Intensity Data'!$B173,'UEC Data'!$C:$C,0))</f>
        <v>7.8146341463414634E-2</v>
      </c>
      <c r="P173" s="7">
        <f>INDEX('Saturation Data'!Q:Q,MATCH('Intensity Data'!$B173,'Saturation Data'!$C:$C,0))*INDEX('UEC Data'!Q:Q,MATCH('Intensity Data'!$B173,'UEC Data'!$C:$C,0))</f>
        <v>9.8086956521739127E-2</v>
      </c>
      <c r="Q173" s="7">
        <f>INDEX('Saturation Data'!R:R,MATCH('Intensity Data'!$B173,'Saturation Data'!$C:$C,0))*INDEX('UEC Data'!R:R,MATCH('Intensity Data'!$B173,'UEC Data'!$C:$C,0))</f>
        <v>3.2799999999999999E-3</v>
      </c>
      <c r="R173" s="7">
        <f>INDEX('Saturation Data'!S:S,MATCH('Intensity Data'!$B173,'Saturation Data'!$C:$C,0))*INDEX('UEC Data'!S:S,MATCH('Intensity Data'!$B173,'UEC Data'!$C:$C,0))</f>
        <v>5.1428571428571426E-3</v>
      </c>
      <c r="S173" s="7">
        <f>INDEX('Saturation Data'!T:T,MATCH('Intensity Data'!$B173,'Saturation Data'!$C:$C,0))*INDEX('UEC Data'!T:T,MATCH('Intensity Data'!$B173,'UEC Data'!$C:$C,0))</f>
        <v>4.3200000000000001E-3</v>
      </c>
      <c r="T173" s="7">
        <f>INDEX('Saturation Data'!U:U,MATCH('Intensity Data'!$B173,'Saturation Data'!$C:$C,0))*INDEX('UEC Data'!U:U,MATCH('Intensity Data'!$B173,'UEC Data'!$C:$C,0))</f>
        <v>1.5319148936170213</v>
      </c>
      <c r="U173" s="7">
        <f>INDEX('Saturation Data'!V:V,MATCH('Intensity Data'!$B173,'Saturation Data'!$C:$C,0))*INDEX('UEC Data'!V:V,MATCH('Intensity Data'!$B173,'UEC Data'!$C:$C,0))</f>
        <v>1.3679999999999999E-2</v>
      </c>
      <c r="V173" t="str">
        <f t="shared" si="35"/>
        <v>Office Equipment</v>
      </c>
      <c r="AP173" s="5" t="s">
        <v>102</v>
      </c>
      <c r="AQ173" s="5" t="s">
        <v>38</v>
      </c>
      <c r="AR173" s="5" t="s">
        <v>42</v>
      </c>
      <c r="AS173" s="2">
        <f t="shared" si="36"/>
        <v>-0.64034774441493858</v>
      </c>
      <c r="AT173" s="2">
        <f t="shared" si="37"/>
        <v>-0.17803025091439806</v>
      </c>
      <c r="AU173" s="2">
        <f t="shared" si="38"/>
        <v>-0.81657427731791432</v>
      </c>
      <c r="AV173" s="2">
        <f t="shared" si="39"/>
        <v>0.32333296962542346</v>
      </c>
      <c r="AW173" s="2">
        <f t="shared" si="40"/>
        <v>-0.68264372047309596</v>
      </c>
      <c r="AX173" s="2">
        <f t="shared" si="41"/>
        <v>-0.57476967863104833</v>
      </c>
      <c r="AY173" s="2">
        <f t="shared" si="42"/>
        <v>-0.33597818838534332</v>
      </c>
      <c r="AZ173" s="2">
        <f t="shared" si="43"/>
        <v>-6.7422687646540136E-2</v>
      </c>
      <c r="BA173" s="2">
        <f t="shared" si="44"/>
        <v>0.91595730276609078</v>
      </c>
      <c r="BB173" s="2">
        <f t="shared" si="45"/>
        <v>-0.7773016962288003</v>
      </c>
      <c r="BC173" s="2">
        <f t="shared" si="46"/>
        <v>-0.67044023628016414</v>
      </c>
      <c r="BD173" s="2">
        <f t="shared" si="47"/>
        <v>-0.62284999050606626</v>
      </c>
      <c r="BE173" s="2">
        <f t="shared" si="48"/>
        <v>0.60724338525534938</v>
      </c>
      <c r="BF173" s="2">
        <f t="shared" si="49"/>
        <v>-0.60757253403572653</v>
      </c>
      <c r="BG173" s="2" t="str">
        <f>IFERROR(#REF!/#REF!-1,"NA")</f>
        <v>NA</v>
      </c>
    </row>
    <row r="174" spans="1:59" x14ac:dyDescent="0.25">
      <c r="A174" t="str">
        <f t="shared" si="50"/>
        <v/>
      </c>
      <c r="B174" t="str">
        <f t="shared" si="34"/>
        <v>ID2021 CPAOffice Equipment_Printer/Copier/Fax</v>
      </c>
      <c r="C174" t="s">
        <v>119</v>
      </c>
      <c r="D174" t="s">
        <v>114</v>
      </c>
      <c r="E174" s="3" t="s">
        <v>103</v>
      </c>
      <c r="F174" s="3" t="s">
        <v>38</v>
      </c>
      <c r="G174" s="3" t="s">
        <v>43</v>
      </c>
      <c r="H174" s="7">
        <f>INDEX('Saturation Data'!I:I,MATCH('Intensity Data'!$B174,'Saturation Data'!$C:$C,0))*INDEX('UEC Data'!I:I,MATCH('Intensity Data'!$B174,'UEC Data'!$C:$C,0))</f>
        <v>4.3152709359605919E-2</v>
      </c>
      <c r="I174" s="7">
        <f>INDEX('Saturation Data'!J:J,MATCH('Intensity Data'!$B174,'Saturation Data'!$C:$C,0))*INDEX('UEC Data'!J:J,MATCH('Intensity Data'!$B174,'UEC Data'!$C:$C,0))</f>
        <v>7.8214285714285722E-2</v>
      </c>
      <c r="J174" s="7">
        <f>INDEX('Saturation Data'!K:K,MATCH('Intensity Data'!$B174,'Saturation Data'!$C:$C,0))*INDEX('UEC Data'!K:K,MATCH('Intensity Data'!$B174,'UEC Data'!$C:$C,0))</f>
        <v>3.4129870129870135E-2</v>
      </c>
      <c r="K174" s="7">
        <f>INDEX('Saturation Data'!L:L,MATCH('Intensity Data'!$B174,'Saturation Data'!$C:$C,0))*INDEX('UEC Data'!L:L,MATCH('Intensity Data'!$B174,'UEC Data'!$C:$C,0))</f>
        <v>5.2142857142857151E-2</v>
      </c>
      <c r="L174" s="7">
        <f>INDEX('Saturation Data'!M:M,MATCH('Intensity Data'!$B174,'Saturation Data'!$C:$C,0))*INDEX('UEC Data'!M:M,MATCH('Intensity Data'!$B174,'UEC Data'!$C:$C,0))</f>
        <v>3.5551948051948057E-2</v>
      </c>
      <c r="M174" s="7">
        <f>INDEX('Saturation Data'!N:N,MATCH('Intensity Data'!$B174,'Saturation Data'!$C:$C,0))*INDEX('UEC Data'!N:N,MATCH('Intensity Data'!$B174,'UEC Data'!$C:$C,0))</f>
        <v>1.3035714285714288E-2</v>
      </c>
      <c r="N174" s="7">
        <f>INDEX('Saturation Data'!O:O,MATCH('Intensity Data'!$B174,'Saturation Data'!$C:$C,0))*INDEX('UEC Data'!O:O,MATCH('Intensity Data'!$B174,'UEC Data'!$C:$C,0))</f>
        <v>2.2346938775510205E-2</v>
      </c>
      <c r="O174" s="7">
        <f>INDEX('Saturation Data'!P:P,MATCH('Intensity Data'!$B174,'Saturation Data'!$C:$C,0))*INDEX('UEC Data'!P:P,MATCH('Intensity Data'!$B174,'UEC Data'!$C:$C,0))</f>
        <v>3.8153310104529624E-2</v>
      </c>
      <c r="P174" s="7">
        <f>INDEX('Saturation Data'!Q:Q,MATCH('Intensity Data'!$B174,'Saturation Data'!$C:$C,0))*INDEX('UEC Data'!Q:Q,MATCH('Intensity Data'!$B174,'UEC Data'!$C:$C,0))</f>
        <v>4.5341614906832306E-2</v>
      </c>
      <c r="Q174" s="7">
        <f>INDEX('Saturation Data'!R:R,MATCH('Intensity Data'!$B174,'Saturation Data'!$C:$C,0))*INDEX('UEC Data'!R:R,MATCH('Intensity Data'!$B174,'UEC Data'!$C:$C,0))</f>
        <v>7.1261904761904761E-3</v>
      </c>
      <c r="R174" s="7">
        <f>INDEX('Saturation Data'!S:S,MATCH('Intensity Data'!$B174,'Saturation Data'!$C:$C,0))*INDEX('UEC Data'!S:S,MATCH('Intensity Data'!$B174,'UEC Data'!$C:$C,0))</f>
        <v>2.2346938775510205E-2</v>
      </c>
      <c r="S174" s="7">
        <f>INDEX('Saturation Data'!T:T,MATCH('Intensity Data'!$B174,'Saturation Data'!$C:$C,0))*INDEX('UEC Data'!T:T,MATCH('Intensity Data'!$B174,'UEC Data'!$C:$C,0))</f>
        <v>9.3857142857142854E-3</v>
      </c>
      <c r="T174" s="7">
        <f>INDEX('Saturation Data'!U:U,MATCH('Intensity Data'!$B174,'Saturation Data'!$C:$C,0))*INDEX('UEC Data'!U:U,MATCH('Intensity Data'!$B174,'UEC Data'!$C:$C,0))</f>
        <v>1.6641337386018237E-2</v>
      </c>
      <c r="U174" s="7">
        <f>INDEX('Saturation Data'!V:V,MATCH('Intensity Data'!$B174,'Saturation Data'!$C:$C,0))*INDEX('UEC Data'!V:V,MATCH('Intensity Data'!$B174,'UEC Data'!$C:$C,0))</f>
        <v>2.9721428571428569E-2</v>
      </c>
      <c r="V174" t="str">
        <f t="shared" si="35"/>
        <v>Office Equipment</v>
      </c>
      <c r="AP174" s="5" t="s">
        <v>103</v>
      </c>
      <c r="AQ174" s="5" t="s">
        <v>38</v>
      </c>
      <c r="AR174" s="5" t="s">
        <v>43</v>
      </c>
      <c r="AS174" s="2">
        <f t="shared" si="36"/>
        <v>-0.79849896394611297</v>
      </c>
      <c r="AT174" s="2">
        <f t="shared" si="37"/>
        <v>-0.539478055611611</v>
      </c>
      <c r="AU174" s="2">
        <f t="shared" si="38"/>
        <v>-0.1778620023000147</v>
      </c>
      <c r="AV174" s="2">
        <f t="shared" si="39"/>
        <v>3.6338678592119189</v>
      </c>
      <c r="AW174" s="2">
        <f t="shared" si="40"/>
        <v>-0.44436241770842766</v>
      </c>
      <c r="AX174" s="2">
        <f t="shared" si="41"/>
        <v>-0.25549307537025612</v>
      </c>
      <c r="AY174" s="2">
        <f t="shared" si="42"/>
        <v>-0.63382968606949008</v>
      </c>
      <c r="AZ174" s="2">
        <f t="shared" si="43"/>
        <v>-0.412930748479725</v>
      </c>
      <c r="BA174" s="2">
        <f t="shared" si="44"/>
        <v>0.42745518061645726</v>
      </c>
      <c r="BB174" s="2">
        <f t="shared" si="45"/>
        <v>-0.22018529286814725</v>
      </c>
      <c r="BC174" s="2">
        <f t="shared" si="46"/>
        <v>1.3080153398174397</v>
      </c>
      <c r="BD174" s="2">
        <f t="shared" si="47"/>
        <v>0.3206527360911251</v>
      </c>
      <c r="BE174" s="2">
        <f t="shared" si="48"/>
        <v>-0.97185986582434414</v>
      </c>
      <c r="BF174" s="2">
        <f t="shared" si="49"/>
        <v>0.37414926049832364</v>
      </c>
      <c r="BG174" s="2" t="str">
        <f>IFERROR(#REF!/#REF!-1,"NA")</f>
        <v>NA</v>
      </c>
    </row>
    <row r="175" spans="1:59" x14ac:dyDescent="0.25">
      <c r="A175" t="str">
        <f t="shared" si="50"/>
        <v/>
      </c>
      <c r="B175" t="str">
        <f t="shared" si="34"/>
        <v>ID2021 CPAOffice Equipment_POS Terminal</v>
      </c>
      <c r="C175" t="s">
        <v>119</v>
      </c>
      <c r="D175" t="s">
        <v>114</v>
      </c>
      <c r="E175" s="3" t="s">
        <v>104</v>
      </c>
      <c r="F175" s="3" t="s">
        <v>38</v>
      </c>
      <c r="G175" s="3" t="s">
        <v>44</v>
      </c>
      <c r="H175" s="7">
        <f>INDEX('Saturation Data'!I:I,MATCH('Intensity Data'!$B175,'Saturation Data'!$C:$C,0))*INDEX('UEC Data'!I:I,MATCH('Intensity Data'!$B175,'UEC Data'!$C:$C,0))</f>
        <v>4.4206896551724139E-3</v>
      </c>
      <c r="I175" s="7">
        <f>INDEX('Saturation Data'!J:J,MATCH('Intensity Data'!$B175,'Saturation Data'!$C:$C,0))*INDEX('UEC Data'!J:J,MATCH('Intensity Data'!$B175,'UEC Data'!$C:$C,0))</f>
        <v>1.0683333333333335E-2</v>
      </c>
      <c r="J175" s="7">
        <f>INDEX('Saturation Data'!K:K,MATCH('Intensity Data'!$B175,'Saturation Data'!$C:$C,0))*INDEX('UEC Data'!K:K,MATCH('Intensity Data'!$B175,'UEC Data'!$C:$C,0))</f>
        <v>6.9927272727272727E-2</v>
      </c>
      <c r="K175" s="7">
        <f>INDEX('Saturation Data'!L:L,MATCH('Intensity Data'!$B175,'Saturation Data'!$C:$C,0))*INDEX('UEC Data'!L:L,MATCH('Intensity Data'!$B175,'UEC Data'!$C:$C,0))</f>
        <v>0.3846</v>
      </c>
      <c r="L175" s="7">
        <f>INDEX('Saturation Data'!M:M,MATCH('Intensity Data'!$B175,'Saturation Data'!$C:$C,0))*INDEX('UEC Data'!M:M,MATCH('Intensity Data'!$B175,'UEC Data'!$C:$C,0))</f>
        <v>0.11654545454545456</v>
      </c>
      <c r="M175" s="7">
        <f>INDEX('Saturation Data'!N:N,MATCH('Intensity Data'!$B175,'Saturation Data'!$C:$C,0))*INDEX('UEC Data'!N:N,MATCH('Intensity Data'!$B175,'UEC Data'!$C:$C,0))</f>
        <v>0.16025</v>
      </c>
      <c r="N175" s="7">
        <f>INDEX('Saturation Data'!O:O,MATCH('Intensity Data'!$B175,'Saturation Data'!$C:$C,0))*INDEX('UEC Data'!O:O,MATCH('Intensity Data'!$B175,'UEC Data'!$C:$C,0))</f>
        <v>4.5785714285714284E-2</v>
      </c>
      <c r="O175" s="7">
        <f>INDEX('Saturation Data'!P:P,MATCH('Intensity Data'!$B175,'Saturation Data'!$C:$C,0))*INDEX('UEC Data'!P:P,MATCH('Intensity Data'!$B175,'UEC Data'!$C:$C,0))</f>
        <v>4.6902439024390244E-2</v>
      </c>
      <c r="P175" s="7">
        <f>INDEX('Saturation Data'!Q:Q,MATCH('Intensity Data'!$B175,'Saturation Data'!$C:$C,0))*INDEX('UEC Data'!Q:Q,MATCH('Intensity Data'!$B175,'UEC Data'!$C:$C,0))</f>
        <v>6.6886956521739118E-3</v>
      </c>
      <c r="Q175" s="7">
        <f>INDEX('Saturation Data'!R:R,MATCH('Intensity Data'!$B175,'Saturation Data'!$C:$C,0))*INDEX('UEC Data'!R:R,MATCH('Intensity Data'!$B175,'UEC Data'!$C:$C,0))</f>
        <v>8.4683222222222219E-3</v>
      </c>
      <c r="R175" s="7">
        <f>INDEX('Saturation Data'!S:S,MATCH('Intensity Data'!$B175,'Saturation Data'!$C:$C,0))*INDEX('UEC Data'!S:S,MATCH('Intensity Data'!$B175,'UEC Data'!$C:$C,0))</f>
        <v>1.7627500000000001E-2</v>
      </c>
      <c r="S175" s="7">
        <f>INDEX('Saturation Data'!T:T,MATCH('Intensity Data'!$B175,'Saturation Data'!$C:$C,0))*INDEX('UEC Data'!T:T,MATCH('Intensity Data'!$B175,'UEC Data'!$C:$C,0))</f>
        <v>1.4807099999999998E-2</v>
      </c>
      <c r="T175" s="7">
        <f>INDEX('Saturation Data'!U:U,MATCH('Intensity Data'!$B175,'Saturation Data'!$C:$C,0))*INDEX('UEC Data'!U:U,MATCH('Intensity Data'!$B175,'UEC Data'!$C:$C,0))</f>
        <v>6.819148936170214E-3</v>
      </c>
      <c r="U175" s="7">
        <f>INDEX('Saturation Data'!V:V,MATCH('Intensity Data'!$B175,'Saturation Data'!$C:$C,0))*INDEX('UEC Data'!V:V,MATCH('Intensity Data'!$B175,'UEC Data'!$C:$C,0))</f>
        <v>1.7050599999999999E-2</v>
      </c>
      <c r="V175" t="str">
        <f t="shared" si="35"/>
        <v>Office Equipment</v>
      </c>
      <c r="AP175" s="5" t="s">
        <v>104</v>
      </c>
      <c r="AQ175" s="5" t="s">
        <v>38</v>
      </c>
      <c r="AR175" s="5" t="s">
        <v>44</v>
      </c>
      <c r="AS175" s="2">
        <f t="shared" si="36"/>
        <v>-0.64034774441493858</v>
      </c>
      <c r="AT175" s="2">
        <f t="shared" si="37"/>
        <v>-0.45202016727626537</v>
      </c>
      <c r="AU175" s="2">
        <f t="shared" si="38"/>
        <v>8.7827052097112315</v>
      </c>
      <c r="AV175" s="2">
        <f t="shared" si="39"/>
        <v>10.90999672662881</v>
      </c>
      <c r="AW175" s="2">
        <f t="shared" si="40"/>
        <v>0.26942511810761616</v>
      </c>
      <c r="AX175" s="2">
        <f t="shared" si="41"/>
        <v>1.55138192821371</v>
      </c>
      <c r="AY175" s="2">
        <f t="shared" si="42"/>
        <v>4.5703640338041973E-2</v>
      </c>
      <c r="AZ175" s="2">
        <f t="shared" si="43"/>
        <v>1.5148152243239363</v>
      </c>
      <c r="BA175" s="2">
        <f t="shared" si="44"/>
        <v>1.0382524497511603</v>
      </c>
      <c r="BB175" s="2">
        <f t="shared" si="45"/>
        <v>0.11349151885599862</v>
      </c>
      <c r="BC175" s="2">
        <f t="shared" si="46"/>
        <v>-0.17610059070041029</v>
      </c>
      <c r="BD175" s="2">
        <f t="shared" si="47"/>
        <v>-5.7124976265165772E-2</v>
      </c>
      <c r="BE175" s="2">
        <f t="shared" si="48"/>
        <v>-0.89954728842154064</v>
      </c>
      <c r="BF175" s="2">
        <f t="shared" si="49"/>
        <v>0.96213732982136779</v>
      </c>
      <c r="BG175" s="2" t="str">
        <f>IFERROR(#REF!/#REF!-1,"NA")</f>
        <v>NA</v>
      </c>
    </row>
    <row r="176" spans="1:59" x14ac:dyDescent="0.25">
      <c r="A176" t="str">
        <f t="shared" si="50"/>
        <v/>
      </c>
      <c r="B176" t="str">
        <f t="shared" si="34"/>
        <v>ID2021 CPAMiscellaneous_Non-HVAC Motors</v>
      </c>
      <c r="C176" t="s">
        <v>119</v>
      </c>
      <c r="D176" t="s">
        <v>114</v>
      </c>
      <c r="E176" s="3" t="s">
        <v>105</v>
      </c>
      <c r="F176" s="3" t="s">
        <v>45</v>
      </c>
      <c r="G176" s="3" t="s">
        <v>46</v>
      </c>
      <c r="H176" s="7">
        <f>INDEX('Saturation Data'!I:I,MATCH('Intensity Data'!$B176,'Saturation Data'!$C:$C,0))*INDEX('UEC Data'!I:I,MATCH('Intensity Data'!$B176,'UEC Data'!$C:$C,0))</f>
        <v>0.15675005855909305</v>
      </c>
      <c r="I176" s="7">
        <f>INDEX('Saturation Data'!J:J,MATCH('Intensity Data'!$B176,'Saturation Data'!$C:$C,0))*INDEX('UEC Data'!J:J,MATCH('Intensity Data'!$B176,'UEC Data'!$C:$C,0))</f>
        <v>0.26016037413183052</v>
      </c>
      <c r="J176" s="7">
        <f>INDEX('Saturation Data'!K:K,MATCH('Intensity Data'!$B176,'Saturation Data'!$C:$C,0))*INDEX('UEC Data'!K:K,MATCH('Intensity Data'!$B176,'UEC Data'!$C:$C,0))</f>
        <v>0.1436379781950286</v>
      </c>
      <c r="K176" s="7">
        <f>INDEX('Saturation Data'!L:L,MATCH('Intensity Data'!$B176,'Saturation Data'!$C:$C,0))*INDEX('UEC Data'!L:L,MATCH('Intensity Data'!$B176,'UEC Data'!$C:$C,0))</f>
        <v>0.34378335153134743</v>
      </c>
      <c r="L176" s="7">
        <f>INDEX('Saturation Data'!M:M,MATCH('Intensity Data'!$B176,'Saturation Data'!$C:$C,0))*INDEX('UEC Data'!M:M,MATCH('Intensity Data'!$B176,'UEC Data'!$C:$C,0))</f>
        <v>0.40357066834830319</v>
      </c>
      <c r="M176" s="7">
        <f>INDEX('Saturation Data'!N:N,MATCH('Intensity Data'!$B176,'Saturation Data'!$C:$C,0))*INDEX('UEC Data'!N:N,MATCH('Intensity Data'!$B176,'UEC Data'!$C:$C,0))</f>
        <v>0.30034563302391021</v>
      </c>
      <c r="N176" s="7">
        <f>INDEX('Saturation Data'!O:O,MATCH('Intensity Data'!$B176,'Saturation Data'!$C:$C,0))*INDEX('UEC Data'!O:O,MATCH('Intensity Data'!$B176,'UEC Data'!$C:$C,0))</f>
        <v>0.38949587530585122</v>
      </c>
      <c r="O176" s="7">
        <f>INDEX('Saturation Data'!P:P,MATCH('Intensity Data'!$B176,'Saturation Data'!$C:$C,0))*INDEX('UEC Data'!P:P,MATCH('Intensity Data'!$B176,'UEC Data'!$C:$C,0))</f>
        <v>0.10995221114913803</v>
      </c>
      <c r="P176" s="7">
        <f>INDEX('Saturation Data'!Q:Q,MATCH('Intensity Data'!$B176,'Saturation Data'!$C:$C,0))*INDEX('UEC Data'!Q:Q,MATCH('Intensity Data'!$B176,'UEC Data'!$C:$C,0))</f>
        <v>0.1123973067499501</v>
      </c>
      <c r="Q176" s="7">
        <f>INDEX('Saturation Data'!R:R,MATCH('Intensity Data'!$B176,'Saturation Data'!$C:$C,0))*INDEX('UEC Data'!R:R,MATCH('Intensity Data'!$B176,'UEC Data'!$C:$C,0))</f>
        <v>0.25733373052231528</v>
      </c>
      <c r="R176" s="7">
        <f>INDEX('Saturation Data'!S:S,MATCH('Intensity Data'!$B176,'Saturation Data'!$C:$C,0))*INDEX('UEC Data'!S:S,MATCH('Intensity Data'!$B176,'UEC Data'!$C:$C,0))</f>
        <v>0.43370692172229008</v>
      </c>
      <c r="S176" s="7">
        <f>INDEX('Saturation Data'!T:T,MATCH('Intensity Data'!$B176,'Saturation Data'!$C:$C,0))*INDEX('UEC Data'!T:T,MATCH('Intensity Data'!$B176,'UEC Data'!$C:$C,0))</f>
        <v>1.4403674175837702</v>
      </c>
      <c r="T176" s="7">
        <f>INDEX('Saturation Data'!U:U,MATCH('Intensity Data'!$B176,'Saturation Data'!$C:$C,0))*INDEX('UEC Data'!U:U,MATCH('Intensity Data'!$B176,'UEC Data'!$C:$C,0))</f>
        <v>1.1861415233974035E-2</v>
      </c>
      <c r="U176" s="7">
        <f>INDEX('Saturation Data'!V:V,MATCH('Intensity Data'!$B176,'Saturation Data'!$C:$C,0))*INDEX('UEC Data'!V:V,MATCH('Intensity Data'!$B176,'UEC Data'!$C:$C,0))</f>
        <v>0.30661758379822879</v>
      </c>
      <c r="V176" t="str">
        <f t="shared" si="35"/>
        <v>Miscellaneous</v>
      </c>
      <c r="AP176" s="5" t="s">
        <v>105</v>
      </c>
      <c r="AQ176" s="5" t="s">
        <v>45</v>
      </c>
      <c r="AR176" s="5" t="s">
        <v>46</v>
      </c>
      <c r="AS176" s="2">
        <f t="shared" si="36"/>
        <v>-0.44931636692564414</v>
      </c>
      <c r="AT176" s="2">
        <f t="shared" si="37"/>
        <v>3.9922618596107853</v>
      </c>
      <c r="AU176" s="2">
        <f t="shared" si="38"/>
        <v>1.0337649342112782</v>
      </c>
      <c r="AV176" s="2">
        <f t="shared" si="39"/>
        <v>11.876434189631139</v>
      </c>
      <c r="AW176" s="2">
        <f t="shared" si="40"/>
        <v>2.9031458233628404</v>
      </c>
      <c r="AX176" s="2">
        <f t="shared" si="41"/>
        <v>4.8423663568140221</v>
      </c>
      <c r="AY176" s="2">
        <f t="shared" si="42"/>
        <v>6.8233295592068366E-4</v>
      </c>
      <c r="AZ176" s="2">
        <f t="shared" si="43"/>
        <v>0.63353087441371314</v>
      </c>
      <c r="BA176" s="2">
        <f t="shared" si="44"/>
        <v>4.5822895419937346</v>
      </c>
      <c r="BB176" s="2">
        <f t="shared" si="45"/>
        <v>1.3505207991574686</v>
      </c>
      <c r="BC176" s="2">
        <f t="shared" si="46"/>
        <v>7.8039016315212208</v>
      </c>
      <c r="BD176" s="2">
        <f t="shared" si="47"/>
        <v>21.917870951986391</v>
      </c>
      <c r="BE176" s="2">
        <f t="shared" si="48"/>
        <v>-0.99753775156540903</v>
      </c>
      <c r="BF176" s="2">
        <f t="shared" si="49"/>
        <v>2.77858463588404</v>
      </c>
      <c r="BG176" s="2" t="str">
        <f>IFERROR(#REF!/#REF!-1,"NA")</f>
        <v>NA</v>
      </c>
    </row>
    <row r="177" spans="1:59" x14ac:dyDescent="0.25">
      <c r="A177" t="str">
        <f t="shared" si="50"/>
        <v/>
      </c>
      <c r="B177" t="str">
        <f t="shared" si="34"/>
        <v>ID2021 CPAMiscellaneous_Pool Pump</v>
      </c>
      <c r="C177" t="s">
        <v>119</v>
      </c>
      <c r="D177" t="s">
        <v>114</v>
      </c>
      <c r="E177" s="3" t="s">
        <v>106</v>
      </c>
      <c r="F177" s="3" t="s">
        <v>45</v>
      </c>
      <c r="G177" s="3" t="s">
        <v>47</v>
      </c>
      <c r="H177" s="7">
        <f>INDEX('Saturation Data'!I:I,MATCH('Intensity Data'!$B177,'Saturation Data'!$C:$C,0))*INDEX('UEC Data'!I:I,MATCH('Intensity Data'!$B177,'UEC Data'!$C:$C,0))</f>
        <v>0</v>
      </c>
      <c r="I177" s="7">
        <f>INDEX('Saturation Data'!J:J,MATCH('Intensity Data'!$B177,'Saturation Data'!$C:$C,0))*INDEX('UEC Data'!J:J,MATCH('Intensity Data'!$B177,'UEC Data'!$C:$C,0))</f>
        <v>0</v>
      </c>
      <c r="J177" s="7">
        <f>INDEX('Saturation Data'!K:K,MATCH('Intensity Data'!$B177,'Saturation Data'!$C:$C,0))*INDEX('UEC Data'!K:K,MATCH('Intensity Data'!$B177,'UEC Data'!$C:$C,0))</f>
        <v>0</v>
      </c>
      <c r="K177" s="7">
        <f>INDEX('Saturation Data'!L:L,MATCH('Intensity Data'!$B177,'Saturation Data'!$C:$C,0))*INDEX('UEC Data'!L:L,MATCH('Intensity Data'!$B177,'UEC Data'!$C:$C,0))</f>
        <v>0</v>
      </c>
      <c r="L177" s="7">
        <f>INDEX('Saturation Data'!M:M,MATCH('Intensity Data'!$B177,'Saturation Data'!$C:$C,0))*INDEX('UEC Data'!M:M,MATCH('Intensity Data'!$B177,'UEC Data'!$C:$C,0))</f>
        <v>0</v>
      </c>
      <c r="M177" s="7">
        <f>INDEX('Saturation Data'!N:N,MATCH('Intensity Data'!$B177,'Saturation Data'!$C:$C,0))*INDEX('UEC Data'!N:N,MATCH('Intensity Data'!$B177,'UEC Data'!$C:$C,0))</f>
        <v>0</v>
      </c>
      <c r="N177" s="7">
        <f>INDEX('Saturation Data'!O:O,MATCH('Intensity Data'!$B177,'Saturation Data'!$C:$C,0))*INDEX('UEC Data'!O:O,MATCH('Intensity Data'!$B177,'UEC Data'!$C:$C,0))</f>
        <v>0</v>
      </c>
      <c r="O177" s="7">
        <f>INDEX('Saturation Data'!P:P,MATCH('Intensity Data'!$B177,'Saturation Data'!$C:$C,0))*INDEX('UEC Data'!P:P,MATCH('Intensity Data'!$B177,'UEC Data'!$C:$C,0))</f>
        <v>8.4639731707317076E-2</v>
      </c>
      <c r="P177" s="7">
        <f>INDEX('Saturation Data'!Q:Q,MATCH('Intensity Data'!$B177,'Saturation Data'!$C:$C,0))*INDEX('UEC Data'!Q:Q,MATCH('Intensity Data'!$B177,'UEC Data'!$C:$C,0))</f>
        <v>6.6834782608695652E-3</v>
      </c>
      <c r="Q177" s="7">
        <f>INDEX('Saturation Data'!R:R,MATCH('Intensity Data'!$B177,'Saturation Data'!$C:$C,0))*INDEX('UEC Data'!R:R,MATCH('Intensity Data'!$B177,'UEC Data'!$C:$C,0))</f>
        <v>0.16225999999999999</v>
      </c>
      <c r="R177" s="7">
        <f>INDEX('Saturation Data'!S:S,MATCH('Intensity Data'!$B177,'Saturation Data'!$C:$C,0))*INDEX('UEC Data'!S:S,MATCH('Intensity Data'!$B177,'UEC Data'!$C:$C,0))</f>
        <v>0</v>
      </c>
      <c r="S177" s="7">
        <f>INDEX('Saturation Data'!T:T,MATCH('Intensity Data'!$B177,'Saturation Data'!$C:$C,0))*INDEX('UEC Data'!T:T,MATCH('Intensity Data'!$B177,'UEC Data'!$C:$C,0))</f>
        <v>0</v>
      </c>
      <c r="T177" s="7">
        <f>INDEX('Saturation Data'!U:U,MATCH('Intensity Data'!$B177,'Saturation Data'!$C:$C,0))*INDEX('UEC Data'!U:U,MATCH('Intensity Data'!$B177,'UEC Data'!$C:$C,0))</f>
        <v>0</v>
      </c>
      <c r="U177" s="7">
        <f>INDEX('Saturation Data'!V:V,MATCH('Intensity Data'!$B177,'Saturation Data'!$C:$C,0))*INDEX('UEC Data'!V:V,MATCH('Intensity Data'!$B177,'UEC Data'!$C:$C,0))</f>
        <v>5.1240000000000001E-2</v>
      </c>
      <c r="V177" t="str">
        <f t="shared" si="35"/>
        <v>Miscellaneous</v>
      </c>
      <c r="AP177" s="5" t="s">
        <v>106</v>
      </c>
      <c r="AQ177" s="5" t="s">
        <v>45</v>
      </c>
      <c r="AR177" s="5" t="s">
        <v>47</v>
      </c>
      <c r="AS177" s="2" t="str">
        <f t="shared" si="36"/>
        <v>NA</v>
      </c>
      <c r="AT177" s="2" t="str">
        <f t="shared" si="37"/>
        <v>NA</v>
      </c>
      <c r="AU177" s="2" t="str">
        <f t="shared" si="38"/>
        <v>NA</v>
      </c>
      <c r="AV177" s="2" t="str">
        <f t="shared" si="39"/>
        <v>NA</v>
      </c>
      <c r="AW177" s="2" t="str">
        <f t="shared" si="40"/>
        <v>NA</v>
      </c>
      <c r="AX177" s="2" t="str">
        <f t="shared" si="41"/>
        <v>NA</v>
      </c>
      <c r="AY177" s="2" t="str">
        <f t="shared" si="42"/>
        <v>NA</v>
      </c>
      <c r="AZ177" s="2">
        <f t="shared" si="43"/>
        <v>7.167654372068565</v>
      </c>
      <c r="BA177" s="2">
        <f t="shared" si="44"/>
        <v>6.9746993457053374</v>
      </c>
      <c r="BB177" s="2">
        <f t="shared" si="45"/>
        <v>16.628905993681009</v>
      </c>
      <c r="BC177" s="2" t="str">
        <f t="shared" si="46"/>
        <v>NA</v>
      </c>
      <c r="BD177" s="2" t="str">
        <f t="shared" si="47"/>
        <v>NA</v>
      </c>
      <c r="BE177" s="2" t="str">
        <f t="shared" si="48"/>
        <v>NA</v>
      </c>
      <c r="BF177" s="2">
        <f t="shared" si="49"/>
        <v>123.86493363114474</v>
      </c>
      <c r="BG177" s="2" t="str">
        <f>IFERROR(#REF!/#REF!-1,"NA")</f>
        <v>NA</v>
      </c>
    </row>
    <row r="178" spans="1:59" x14ac:dyDescent="0.25">
      <c r="A178" t="str">
        <f t="shared" si="50"/>
        <v/>
      </c>
      <c r="B178" t="str">
        <f t="shared" si="34"/>
        <v>ID2021 CPAMiscellaneous_Pool Heater</v>
      </c>
      <c r="C178" t="s">
        <v>119</v>
      </c>
      <c r="D178" t="s">
        <v>114</v>
      </c>
      <c r="E178" s="3" t="s">
        <v>107</v>
      </c>
      <c r="F178" s="3" t="s">
        <v>45</v>
      </c>
      <c r="G178" s="3" t="s">
        <v>48</v>
      </c>
      <c r="H178" s="7">
        <f>INDEX('Saturation Data'!I:I,MATCH('Intensity Data'!$B178,'Saturation Data'!$C:$C,0))*INDEX('UEC Data'!I:I,MATCH('Intensity Data'!$B178,'UEC Data'!$C:$C,0))</f>
        <v>0</v>
      </c>
      <c r="I178" s="7">
        <f>INDEX('Saturation Data'!J:J,MATCH('Intensity Data'!$B178,'Saturation Data'!$C:$C,0))*INDEX('UEC Data'!J:J,MATCH('Intensity Data'!$B178,'UEC Data'!$C:$C,0))</f>
        <v>0</v>
      </c>
      <c r="J178" s="7">
        <f>INDEX('Saturation Data'!K:K,MATCH('Intensity Data'!$B178,'Saturation Data'!$C:$C,0))*INDEX('UEC Data'!K:K,MATCH('Intensity Data'!$B178,'UEC Data'!$C:$C,0))</f>
        <v>0</v>
      </c>
      <c r="K178" s="7">
        <f>INDEX('Saturation Data'!L:L,MATCH('Intensity Data'!$B178,'Saturation Data'!$C:$C,0))*INDEX('UEC Data'!L:L,MATCH('Intensity Data'!$B178,'UEC Data'!$C:$C,0))</f>
        <v>0</v>
      </c>
      <c r="L178" s="7">
        <f>INDEX('Saturation Data'!M:M,MATCH('Intensity Data'!$B178,'Saturation Data'!$C:$C,0))*INDEX('UEC Data'!M:M,MATCH('Intensity Data'!$B178,'UEC Data'!$C:$C,0))</f>
        <v>0</v>
      </c>
      <c r="M178" s="7">
        <f>INDEX('Saturation Data'!N:N,MATCH('Intensity Data'!$B178,'Saturation Data'!$C:$C,0))*INDEX('UEC Data'!N:N,MATCH('Intensity Data'!$B178,'UEC Data'!$C:$C,0))</f>
        <v>0</v>
      </c>
      <c r="N178" s="7">
        <f>INDEX('Saturation Data'!O:O,MATCH('Intensity Data'!$B178,'Saturation Data'!$C:$C,0))*INDEX('UEC Data'!O:O,MATCH('Intensity Data'!$B178,'UEC Data'!$C:$C,0))</f>
        <v>0</v>
      </c>
      <c r="O178" s="7">
        <f>INDEX('Saturation Data'!P:P,MATCH('Intensity Data'!$B178,'Saturation Data'!$C:$C,0))*INDEX('UEC Data'!P:P,MATCH('Intensity Data'!$B178,'UEC Data'!$C:$C,0))</f>
        <v>4.3979406487804878E-2</v>
      </c>
      <c r="P178" s="7">
        <f>INDEX('Saturation Data'!Q:Q,MATCH('Intensity Data'!$B178,'Saturation Data'!$C:$C,0))*INDEX('UEC Data'!Q:Q,MATCH('Intensity Data'!$B178,'UEC Data'!$C:$C,0))</f>
        <v>1.4437950724637679E-3</v>
      </c>
      <c r="Q178" s="7">
        <f>INDEX('Saturation Data'!R:R,MATCH('Intensity Data'!$B178,'Saturation Data'!$C:$C,0))*INDEX('UEC Data'!R:R,MATCH('Intensity Data'!$B178,'UEC Data'!$C:$C,0))</f>
        <v>7.4716395000000005E-2</v>
      </c>
      <c r="R178" s="7">
        <f>INDEX('Saturation Data'!S:S,MATCH('Intensity Data'!$B178,'Saturation Data'!$C:$C,0))*INDEX('UEC Data'!S:S,MATCH('Intensity Data'!$B178,'UEC Data'!$C:$C,0))</f>
        <v>0</v>
      </c>
      <c r="S178" s="7">
        <f>INDEX('Saturation Data'!T:T,MATCH('Intensity Data'!$B178,'Saturation Data'!$C:$C,0))*INDEX('UEC Data'!T:T,MATCH('Intensity Data'!$B178,'UEC Data'!$C:$C,0))</f>
        <v>0</v>
      </c>
      <c r="T178" s="7">
        <f>INDEX('Saturation Data'!U:U,MATCH('Intensity Data'!$B178,'Saturation Data'!$C:$C,0))*INDEX('UEC Data'!U:U,MATCH('Intensity Data'!$B178,'UEC Data'!$C:$C,0))</f>
        <v>0</v>
      </c>
      <c r="U178" s="7">
        <f>INDEX('Saturation Data'!V:V,MATCH('Intensity Data'!$B178,'Saturation Data'!$C:$C,0))*INDEX('UEC Data'!V:V,MATCH('Intensity Data'!$B178,'UEC Data'!$C:$C,0))</f>
        <v>1.6603643333333334E-2</v>
      </c>
      <c r="V178" t="str">
        <f t="shared" si="35"/>
        <v>Miscellaneous</v>
      </c>
      <c r="AP178" s="5" t="s">
        <v>107</v>
      </c>
      <c r="AQ178" s="5" t="s">
        <v>45</v>
      </c>
      <c r="AR178" s="5" t="s">
        <v>48</v>
      </c>
      <c r="AS178" s="2" t="str">
        <f t="shared" si="36"/>
        <v>NA</v>
      </c>
      <c r="AT178" s="2" t="str">
        <f t="shared" si="37"/>
        <v>NA</v>
      </c>
      <c r="AU178" s="2" t="str">
        <f t="shared" si="38"/>
        <v>NA</v>
      </c>
      <c r="AV178" s="2" t="str">
        <f t="shared" si="39"/>
        <v>NA</v>
      </c>
      <c r="AW178" s="2" t="str">
        <f t="shared" si="40"/>
        <v>NA</v>
      </c>
      <c r="AX178" s="2" t="str">
        <f t="shared" si="41"/>
        <v>NA</v>
      </c>
      <c r="AY178" s="2" t="str">
        <f t="shared" si="42"/>
        <v>NA</v>
      </c>
      <c r="AZ178" s="2">
        <f t="shared" si="43"/>
        <v>7.167654372068565</v>
      </c>
      <c r="BA178" s="2">
        <f t="shared" si="44"/>
        <v>14.94939869141067</v>
      </c>
      <c r="BB178" s="2">
        <f t="shared" si="45"/>
        <v>16.628905993681009</v>
      </c>
      <c r="BC178" s="2" t="str">
        <f t="shared" si="46"/>
        <v>NA</v>
      </c>
      <c r="BD178" s="2" t="str">
        <f t="shared" si="47"/>
        <v>NA</v>
      </c>
      <c r="BE178" s="2" t="str">
        <f t="shared" si="48"/>
        <v>NA</v>
      </c>
      <c r="BF178" s="2">
        <f t="shared" si="49"/>
        <v>123.86493363114475</v>
      </c>
      <c r="BG178" s="2" t="str">
        <f>IFERROR(#REF!/#REF!-1,"NA")</f>
        <v>NA</v>
      </c>
    </row>
    <row r="179" spans="1:59" x14ac:dyDescent="0.25">
      <c r="A179" t="str">
        <f t="shared" si="50"/>
        <v/>
      </c>
      <c r="B179" t="str">
        <f t="shared" si="34"/>
        <v>ID2021 CPAMiscellaneous_Clothes Washer</v>
      </c>
      <c r="C179" t="s">
        <v>119</v>
      </c>
      <c r="D179" t="s">
        <v>114</v>
      </c>
      <c r="E179" s="3" t="s">
        <v>108</v>
      </c>
      <c r="F179" s="3" t="s">
        <v>45</v>
      </c>
      <c r="G179" s="3" t="s">
        <v>49</v>
      </c>
      <c r="H179" s="7">
        <f>INDEX('Saturation Data'!I:I,MATCH('Intensity Data'!$B179,'Saturation Data'!$C:$C,0))*INDEX('UEC Data'!I:I,MATCH('Intensity Data'!$B179,'UEC Data'!$C:$C,0))</f>
        <v>0</v>
      </c>
      <c r="I179" s="7">
        <f>INDEX('Saturation Data'!J:J,MATCH('Intensity Data'!$B179,'Saturation Data'!$C:$C,0))*INDEX('UEC Data'!J:J,MATCH('Intensity Data'!$B179,'UEC Data'!$C:$C,0))</f>
        <v>0</v>
      </c>
      <c r="J179" s="7">
        <f>INDEX('Saturation Data'!K:K,MATCH('Intensity Data'!$B179,'Saturation Data'!$C:$C,0))*INDEX('UEC Data'!K:K,MATCH('Intensity Data'!$B179,'UEC Data'!$C:$C,0))</f>
        <v>7.7116076127696151E-4</v>
      </c>
      <c r="K179" s="7">
        <f>INDEX('Saturation Data'!L:L,MATCH('Intensity Data'!$B179,'Saturation Data'!$C:$C,0))*INDEX('UEC Data'!L:L,MATCH('Intensity Data'!$B179,'UEC Data'!$C:$C,0))</f>
        <v>0</v>
      </c>
      <c r="L179" s="7">
        <f>INDEX('Saturation Data'!M:M,MATCH('Intensity Data'!$B179,'Saturation Data'!$C:$C,0))*INDEX('UEC Data'!M:M,MATCH('Intensity Data'!$B179,'UEC Data'!$C:$C,0))</f>
        <v>0</v>
      </c>
      <c r="M179" s="7">
        <f>INDEX('Saturation Data'!N:N,MATCH('Intensity Data'!$B179,'Saturation Data'!$C:$C,0))*INDEX('UEC Data'!N:N,MATCH('Intensity Data'!$B179,'UEC Data'!$C:$C,0))</f>
        <v>0</v>
      </c>
      <c r="N179" s="7">
        <f>INDEX('Saturation Data'!O:O,MATCH('Intensity Data'!$B179,'Saturation Data'!$C:$C,0))*INDEX('UEC Data'!O:O,MATCH('Intensity Data'!$B179,'UEC Data'!$C:$C,0))</f>
        <v>5.4532082404585132E-2</v>
      </c>
      <c r="O179" s="7">
        <f>INDEX('Saturation Data'!P:P,MATCH('Intensity Data'!$B179,'Saturation Data'!$C:$C,0))*INDEX('UEC Data'!P:P,MATCH('Intensity Data'!$B179,'UEC Data'!$C:$C,0))</f>
        <v>4.4335026345191158E-3</v>
      </c>
      <c r="P179" s="7">
        <f>INDEX('Saturation Data'!Q:Q,MATCH('Intensity Data'!$B179,'Saturation Data'!$C:$C,0))*INDEX('UEC Data'!Q:Q,MATCH('Intensity Data'!$B179,'UEC Data'!$C:$C,0))</f>
        <v>5.2688002323270661E-3</v>
      </c>
      <c r="Q179" s="7">
        <f>INDEX('Saturation Data'!R:R,MATCH('Intensity Data'!$B179,'Saturation Data'!$C:$C,0))*INDEX('UEC Data'!R:R,MATCH('Intensity Data'!$B179,'UEC Data'!$C:$C,0))</f>
        <v>9.0213568422400109E-2</v>
      </c>
      <c r="R179" s="7">
        <f>INDEX('Saturation Data'!S:S,MATCH('Intensity Data'!$B179,'Saturation Data'!$C:$C,0))*INDEX('UEC Data'!S:S,MATCH('Intensity Data'!$B179,'UEC Data'!$C:$C,0))</f>
        <v>0</v>
      </c>
      <c r="S179" s="7">
        <f>INDEX('Saturation Data'!T:T,MATCH('Intensity Data'!$B179,'Saturation Data'!$C:$C,0))*INDEX('UEC Data'!T:T,MATCH('Intensity Data'!$B179,'UEC Data'!$C:$C,0))</f>
        <v>0</v>
      </c>
      <c r="T179" s="7">
        <f>INDEX('Saturation Data'!U:U,MATCH('Intensity Data'!$B179,'Saturation Data'!$C:$C,0))*INDEX('UEC Data'!U:U,MATCH('Intensity Data'!$B179,'UEC Data'!$C:$C,0))</f>
        <v>0</v>
      </c>
      <c r="U179" s="7">
        <f>INDEX('Saturation Data'!V:V,MATCH('Intensity Data'!$B179,'Saturation Data'!$C:$C,0))*INDEX('UEC Data'!V:V,MATCH('Intensity Data'!$B179,'UEC Data'!$C:$C,0))</f>
        <v>6.0591202671761248E-2</v>
      </c>
      <c r="V179" t="str">
        <f t="shared" si="35"/>
        <v>Miscellaneous</v>
      </c>
      <c r="AP179" s="5" t="s">
        <v>108</v>
      </c>
      <c r="AQ179" s="5" t="s">
        <v>45</v>
      </c>
      <c r="AR179" s="5" t="s">
        <v>49</v>
      </c>
      <c r="AS179" s="2" t="str">
        <f t="shared" si="36"/>
        <v>NA</v>
      </c>
      <c r="AT179" s="2" t="str">
        <f t="shared" si="37"/>
        <v>NA</v>
      </c>
      <c r="AU179" s="2">
        <f t="shared" si="38"/>
        <v>5.5605320458428329</v>
      </c>
      <c r="AV179" s="2" t="str">
        <f t="shared" si="39"/>
        <v>NA</v>
      </c>
      <c r="AW179" s="2" t="str">
        <f t="shared" si="40"/>
        <v>NA</v>
      </c>
      <c r="AX179" s="2" t="str">
        <f t="shared" si="41"/>
        <v>NA</v>
      </c>
      <c r="AY179" s="2">
        <f t="shared" si="42"/>
        <v>1.7605029874646094</v>
      </c>
      <c r="AZ179" s="2">
        <f t="shared" si="43"/>
        <v>7.167654372068565</v>
      </c>
      <c r="BA179" s="2">
        <f t="shared" si="44"/>
        <v>6.9746993457053374</v>
      </c>
      <c r="BB179" s="2">
        <f t="shared" si="45"/>
        <v>6.0515623974724049</v>
      </c>
      <c r="BC179" s="2" t="str">
        <f t="shared" si="46"/>
        <v>NA</v>
      </c>
      <c r="BD179" s="2" t="str">
        <f t="shared" si="47"/>
        <v>NA</v>
      </c>
      <c r="BE179" s="2" t="str">
        <f t="shared" si="48"/>
        <v>NA</v>
      </c>
      <c r="BF179" s="2">
        <f t="shared" si="49"/>
        <v>311.16233407786177</v>
      </c>
      <c r="BG179" s="2" t="str">
        <f>IFERROR(#REF!/#REF!-1,"NA")</f>
        <v>NA</v>
      </c>
    </row>
    <row r="180" spans="1:59" x14ac:dyDescent="0.25">
      <c r="A180" t="str">
        <f t="shared" si="50"/>
        <v/>
      </c>
      <c r="B180" t="str">
        <f t="shared" si="34"/>
        <v>ID2021 CPAMiscellaneous_Clothes Dryer</v>
      </c>
      <c r="C180" t="s">
        <v>119</v>
      </c>
      <c r="D180" t="s">
        <v>114</v>
      </c>
      <c r="E180" s="3" t="s">
        <v>109</v>
      </c>
      <c r="F180" s="3" t="s">
        <v>45</v>
      </c>
      <c r="G180" s="3" t="s">
        <v>50</v>
      </c>
      <c r="H180" s="7">
        <f>INDEX('Saturation Data'!I:I,MATCH('Intensity Data'!$B180,'Saturation Data'!$C:$C,0))*INDEX('UEC Data'!I:I,MATCH('Intensity Data'!$B180,'UEC Data'!$C:$C,0))</f>
        <v>0</v>
      </c>
      <c r="I180" s="7">
        <f>INDEX('Saturation Data'!J:J,MATCH('Intensity Data'!$B180,'Saturation Data'!$C:$C,0))*INDEX('UEC Data'!J:J,MATCH('Intensity Data'!$B180,'UEC Data'!$C:$C,0))</f>
        <v>0</v>
      </c>
      <c r="J180" s="7">
        <f>INDEX('Saturation Data'!K:K,MATCH('Intensity Data'!$B180,'Saturation Data'!$C:$C,0))*INDEX('UEC Data'!K:K,MATCH('Intensity Data'!$B180,'UEC Data'!$C:$C,0))</f>
        <v>1.4303445153328366E-3</v>
      </c>
      <c r="K180" s="7">
        <f>INDEX('Saturation Data'!L:L,MATCH('Intensity Data'!$B180,'Saturation Data'!$C:$C,0))*INDEX('UEC Data'!L:L,MATCH('Intensity Data'!$B180,'UEC Data'!$C:$C,0))</f>
        <v>0</v>
      </c>
      <c r="L180" s="7">
        <f>INDEX('Saturation Data'!M:M,MATCH('Intensity Data'!$B180,'Saturation Data'!$C:$C,0))*INDEX('UEC Data'!M:M,MATCH('Intensity Data'!$B180,'UEC Data'!$C:$C,0))</f>
        <v>0</v>
      </c>
      <c r="M180" s="7">
        <f>INDEX('Saturation Data'!N:N,MATCH('Intensity Data'!$B180,'Saturation Data'!$C:$C,0))*INDEX('UEC Data'!N:N,MATCH('Intensity Data'!$B180,'UEC Data'!$C:$C,0))</f>
        <v>0</v>
      </c>
      <c r="N180" s="7">
        <f>INDEX('Saturation Data'!O:O,MATCH('Intensity Data'!$B180,'Saturation Data'!$C:$C,0))*INDEX('UEC Data'!O:O,MATCH('Intensity Data'!$B180,'UEC Data'!$C:$C,0))</f>
        <v>0.16295710728256244</v>
      </c>
      <c r="O180" s="7">
        <f>INDEX('Saturation Data'!P:P,MATCH('Intensity Data'!$B180,'Saturation Data'!$C:$C,0))*INDEX('UEC Data'!P:P,MATCH('Intensity Data'!$B180,'UEC Data'!$C:$C,0))</f>
        <v>1.0553151607028853E-2</v>
      </c>
      <c r="P180" s="7">
        <f>INDEX('Saturation Data'!Q:Q,MATCH('Intensity Data'!$B180,'Saturation Data'!$C:$C,0))*INDEX('UEC Data'!Q:Q,MATCH('Intensity Data'!$B180,'UEC Data'!$C:$C,0))</f>
        <v>1.2541426547483565E-2</v>
      </c>
      <c r="Q180" s="7">
        <f>INDEX('Saturation Data'!R:R,MATCH('Intensity Data'!$B180,'Saturation Data'!$C:$C,0))*INDEX('UEC Data'!R:R,MATCH('Intensity Data'!$B180,'UEC Data'!$C:$C,0))</f>
        <v>0.11363292538477533</v>
      </c>
      <c r="R180" s="7">
        <f>INDEX('Saturation Data'!S:S,MATCH('Intensity Data'!$B180,'Saturation Data'!$C:$C,0))*INDEX('UEC Data'!S:S,MATCH('Intensity Data'!$B180,'UEC Data'!$C:$C,0))</f>
        <v>0</v>
      </c>
      <c r="S180" s="7">
        <f>INDEX('Saturation Data'!T:T,MATCH('Intensity Data'!$B180,'Saturation Data'!$C:$C,0))*INDEX('UEC Data'!T:T,MATCH('Intensity Data'!$B180,'UEC Data'!$C:$C,0))</f>
        <v>0</v>
      </c>
      <c r="T180" s="7">
        <f>INDEX('Saturation Data'!U:U,MATCH('Intensity Data'!$B180,'Saturation Data'!$C:$C,0))*INDEX('UEC Data'!U:U,MATCH('Intensity Data'!$B180,'UEC Data'!$C:$C,0))</f>
        <v>0</v>
      </c>
      <c r="U180" s="7">
        <f>INDEX('Saturation Data'!V:V,MATCH('Intensity Data'!$B180,'Saturation Data'!$C:$C,0))*INDEX('UEC Data'!V:V,MATCH('Intensity Data'!$B180,'UEC Data'!$C:$C,0))</f>
        <v>0.13111491390551</v>
      </c>
      <c r="V180" t="str">
        <f t="shared" si="35"/>
        <v>Miscellaneous</v>
      </c>
      <c r="AP180" s="5" t="s">
        <v>109</v>
      </c>
      <c r="AQ180" s="5" t="s">
        <v>45</v>
      </c>
      <c r="AR180" s="5" t="s">
        <v>50</v>
      </c>
      <c r="AS180" s="2" t="str">
        <f t="shared" si="36"/>
        <v>NA</v>
      </c>
      <c r="AT180" s="2" t="str">
        <f t="shared" si="37"/>
        <v>NA</v>
      </c>
      <c r="AU180" s="2">
        <f t="shared" si="38"/>
        <v>5.5605320458428347</v>
      </c>
      <c r="AV180" s="2" t="str">
        <f t="shared" si="39"/>
        <v>NA</v>
      </c>
      <c r="AW180" s="2" t="str">
        <f t="shared" si="40"/>
        <v>NA</v>
      </c>
      <c r="AX180" s="2" t="str">
        <f t="shared" si="41"/>
        <v>NA</v>
      </c>
      <c r="AY180" s="2">
        <f t="shared" si="42"/>
        <v>1.7605029874646094</v>
      </c>
      <c r="AZ180" s="2">
        <f t="shared" si="43"/>
        <v>7.1676543720685633</v>
      </c>
      <c r="BA180" s="2">
        <f t="shared" si="44"/>
        <v>6.9746993457053348</v>
      </c>
      <c r="BB180" s="2">
        <f t="shared" si="45"/>
        <v>6.0515623974724031</v>
      </c>
      <c r="BC180" s="2" t="str">
        <f t="shared" si="46"/>
        <v>NA</v>
      </c>
      <c r="BD180" s="2" t="str">
        <f t="shared" si="47"/>
        <v>NA</v>
      </c>
      <c r="BE180" s="2" t="str">
        <f t="shared" si="48"/>
        <v>NA</v>
      </c>
      <c r="BF180" s="2">
        <f t="shared" si="49"/>
        <v>311.16233407786177</v>
      </c>
      <c r="BG180" s="2" t="str">
        <f>IFERROR(#REF!/#REF!-1,"NA")</f>
        <v>NA</v>
      </c>
    </row>
    <row r="181" spans="1:59" x14ac:dyDescent="0.25">
      <c r="A181" t="str">
        <f t="shared" si="50"/>
        <v/>
      </c>
      <c r="B181" t="str">
        <f t="shared" si="34"/>
        <v>ID2021 CPAMiscellaneous_Other Miscellaneous</v>
      </c>
      <c r="C181" t="s">
        <v>119</v>
      </c>
      <c r="D181" t="s">
        <v>114</v>
      </c>
      <c r="E181" s="3" t="s">
        <v>110</v>
      </c>
      <c r="F181" s="3" t="s">
        <v>45</v>
      </c>
      <c r="G181" s="3" t="s">
        <v>51</v>
      </c>
      <c r="H181" s="7">
        <f>INDEX('Saturation Data'!I:I,MATCH('Intensity Data'!$B181,'Saturation Data'!$C:$C,0))*INDEX('UEC Data'!I:I,MATCH('Intensity Data'!$B181,'UEC Data'!$C:$C,0))</f>
        <v>1.6697309292395255</v>
      </c>
      <c r="I181" s="7">
        <f>INDEX('Saturation Data'!J:J,MATCH('Intensity Data'!$B181,'Saturation Data'!$C:$C,0))*INDEX('UEC Data'!J:J,MATCH('Intensity Data'!$B181,'UEC Data'!$C:$C,0))</f>
        <v>1.0612854580940514</v>
      </c>
      <c r="J181" s="7">
        <f>INDEX('Saturation Data'!K:K,MATCH('Intensity Data'!$B181,'Saturation Data'!$C:$C,0))*INDEX('UEC Data'!K:K,MATCH('Intensity Data'!$B181,'UEC Data'!$C:$C,0))</f>
        <v>1.5963126990095671</v>
      </c>
      <c r="K181" s="7">
        <f>INDEX('Saturation Data'!L:L,MATCH('Intensity Data'!$B181,'Saturation Data'!$C:$C,0))*INDEX('UEC Data'!L:L,MATCH('Intensity Data'!$B181,'UEC Data'!$C:$C,0))</f>
        <v>1.397690903395314</v>
      </c>
      <c r="L181" s="7">
        <f>INDEX('Saturation Data'!M:M,MATCH('Intensity Data'!$B181,'Saturation Data'!$C:$C,0))*INDEX('UEC Data'!M:M,MATCH('Intensity Data'!$B181,'UEC Data'!$C:$C,0))</f>
        <v>1.7756715456584953</v>
      </c>
      <c r="M181" s="7">
        <f>INDEX('Saturation Data'!N:N,MATCH('Intensity Data'!$B181,'Saturation Data'!$C:$C,0))*INDEX('UEC Data'!N:N,MATCH('Intensity Data'!$B181,'UEC Data'!$C:$C,0))</f>
        <v>1.312553961976505</v>
      </c>
      <c r="N181" s="7">
        <f>INDEX('Saturation Data'!O:O,MATCH('Intensity Data'!$B181,'Saturation Data'!$C:$C,0))*INDEX('UEC Data'!O:O,MATCH('Intensity Data'!$B181,'UEC Data'!$C:$C,0))</f>
        <v>3.85243145458921</v>
      </c>
      <c r="O181" s="7">
        <f>INDEX('Saturation Data'!P:P,MATCH('Intensity Data'!$B181,'Saturation Data'!$C:$C,0))*INDEX('UEC Data'!P:P,MATCH('Intensity Data'!$B181,'UEC Data'!$C:$C,0))</f>
        <v>1.7024561260364752</v>
      </c>
      <c r="P181" s="7">
        <f>INDEX('Saturation Data'!Q:Q,MATCH('Intensity Data'!$B181,'Saturation Data'!$C:$C,0))*INDEX('UEC Data'!Q:Q,MATCH('Intensity Data'!$B181,'UEC Data'!$C:$C,0))</f>
        <v>0.54053187852400175</v>
      </c>
      <c r="Q181" s="7">
        <f>INDEX('Saturation Data'!R:R,MATCH('Intensity Data'!$B181,'Saturation Data'!$C:$C,0))*INDEX('UEC Data'!R:R,MATCH('Intensity Data'!$B181,'UEC Data'!$C:$C,0))</f>
        <v>1.9575266740022428</v>
      </c>
      <c r="R181" s="7">
        <f>INDEX('Saturation Data'!S:S,MATCH('Intensity Data'!$B181,'Saturation Data'!$C:$C,0))*INDEX('UEC Data'!S:S,MATCH('Intensity Data'!$B181,'UEC Data'!$C:$C,0))</f>
        <v>0.46655274480573522</v>
      </c>
      <c r="S181" s="7">
        <f>INDEX('Saturation Data'!T:T,MATCH('Intensity Data'!$B181,'Saturation Data'!$C:$C,0))*INDEX('UEC Data'!T:T,MATCH('Intensity Data'!$B181,'UEC Data'!$C:$C,0))</f>
        <v>1.6760178618307167</v>
      </c>
      <c r="T181" s="7">
        <f>INDEX('Saturation Data'!U:U,MATCH('Intensity Data'!$B181,'Saturation Data'!$C:$C,0))*INDEX('UEC Data'!U:U,MATCH('Intensity Data'!$B181,'UEC Data'!$C:$C,0))</f>
        <v>8.5</v>
      </c>
      <c r="U181" s="7">
        <f>INDEX('Saturation Data'!V:V,MATCH('Intensity Data'!$B181,'Saturation Data'!$C:$C,0))*INDEX('UEC Data'!V:V,MATCH('Intensity Data'!$B181,'UEC Data'!$C:$C,0))</f>
        <v>2.5066140468241427</v>
      </c>
      <c r="V181" t="str">
        <f t="shared" si="35"/>
        <v>Miscellaneous</v>
      </c>
      <c r="AP181" s="5" t="s">
        <v>110</v>
      </c>
      <c r="AQ181" s="5" t="s">
        <v>45</v>
      </c>
      <c r="AR181" s="5" t="s">
        <v>51</v>
      </c>
      <c r="AS181" s="2">
        <f t="shared" si="36"/>
        <v>0.29716720701329047</v>
      </c>
      <c r="AT181" s="2">
        <f t="shared" si="37"/>
        <v>4.8127185249803084E-2</v>
      </c>
      <c r="AU181" s="2">
        <f t="shared" si="38"/>
        <v>1.401254880623219</v>
      </c>
      <c r="AV181" s="2">
        <f t="shared" si="39"/>
        <v>1.6943094417891555</v>
      </c>
      <c r="AW181" s="2">
        <f t="shared" si="40"/>
        <v>-0.14232899470188332</v>
      </c>
      <c r="AX181" s="2">
        <f t="shared" si="41"/>
        <v>1.7905434876576631</v>
      </c>
      <c r="AY181" s="2">
        <f t="shared" si="42"/>
        <v>-5.7398407866022239E-2</v>
      </c>
      <c r="AZ181" s="2">
        <f t="shared" si="43"/>
        <v>4.1042376316184068</v>
      </c>
      <c r="BA181" s="2">
        <f t="shared" si="44"/>
        <v>1.5638029244691878</v>
      </c>
      <c r="BB181" s="2">
        <f t="shared" si="45"/>
        <v>2.5251171119170976</v>
      </c>
      <c r="BC181" s="2">
        <f t="shared" si="46"/>
        <v>0.35280394518839353</v>
      </c>
      <c r="BD181" s="2">
        <f t="shared" si="47"/>
        <v>5.020181455940631</v>
      </c>
      <c r="BE181" s="2">
        <f t="shared" si="48"/>
        <v>-0.53777421163601458</v>
      </c>
      <c r="BF181" s="2">
        <f t="shared" si="49"/>
        <v>3.7659310669986432</v>
      </c>
      <c r="BG181" s="2" t="str">
        <f>IFERROR(#REF!/#REF!-1,"NA")</f>
        <v>NA</v>
      </c>
    </row>
    <row r="182" spans="1:59" x14ac:dyDescent="0.25">
      <c r="A182">
        <f t="shared" si="50"/>
        <v>1</v>
      </c>
      <c r="B182" t="str">
        <f t="shared" si="34"/>
        <v>CA2021 CPACooling_Air-Cooled Chiller</v>
      </c>
      <c r="C182" t="s">
        <v>118</v>
      </c>
      <c r="D182" t="s">
        <v>114</v>
      </c>
      <c r="E182" s="3" t="s">
        <v>66</v>
      </c>
      <c r="F182" s="3" t="s">
        <v>3</v>
      </c>
      <c r="G182" s="3" t="s">
        <v>4</v>
      </c>
      <c r="H182" s="7">
        <f>INDEX('Saturation Data'!I:I,MATCH('Intensity Data'!$B182,'Saturation Data'!$C:$C,0))*INDEX('UEC Data'!I:I,MATCH('Intensity Data'!$B182,'UEC Data'!$C:$C,0))</f>
        <v>0.40789674249311164</v>
      </c>
      <c r="I182" s="7">
        <f>INDEX('Saturation Data'!J:J,MATCH('Intensity Data'!$B182,'Saturation Data'!$C:$C,0))*INDEX('UEC Data'!J:J,MATCH('Intensity Data'!$B182,'UEC Data'!$C:$C,0))</f>
        <v>0</v>
      </c>
      <c r="J182" s="7">
        <f>INDEX('Saturation Data'!K:K,MATCH('Intensity Data'!$B182,'Saturation Data'!$C:$C,0))*INDEX('UEC Data'!K:K,MATCH('Intensity Data'!$B182,'UEC Data'!$C:$C,0))</f>
        <v>2.0973190928957781E-2</v>
      </c>
      <c r="K182" s="7">
        <f>INDEX('Saturation Data'!L:L,MATCH('Intensity Data'!$B182,'Saturation Data'!$C:$C,0))*INDEX('UEC Data'!L:L,MATCH('Intensity Data'!$B182,'UEC Data'!$C:$C,0))</f>
        <v>0</v>
      </c>
      <c r="L182" s="7">
        <f>INDEX('Saturation Data'!M:M,MATCH('Intensity Data'!$B182,'Saturation Data'!$C:$C,0))*INDEX('UEC Data'!M:M,MATCH('Intensity Data'!$B182,'UEC Data'!$C:$C,0))</f>
        <v>0</v>
      </c>
      <c r="M182" s="7">
        <f>INDEX('Saturation Data'!N:N,MATCH('Intensity Data'!$B182,'Saturation Data'!$C:$C,0))*INDEX('UEC Data'!N:N,MATCH('Intensity Data'!$B182,'UEC Data'!$C:$C,0))</f>
        <v>8.9169167325742153E-3</v>
      </c>
      <c r="N182" s="7">
        <f>INDEX('Saturation Data'!O:O,MATCH('Intensity Data'!$B182,'Saturation Data'!$C:$C,0))*INDEX('UEC Data'!O:O,MATCH('Intensity Data'!$B182,'UEC Data'!$C:$C,0))</f>
        <v>0.58505082462633362</v>
      </c>
      <c r="O182" s="7">
        <f>INDEX('Saturation Data'!P:P,MATCH('Intensity Data'!$B182,'Saturation Data'!$C:$C,0))*INDEX('UEC Data'!P:P,MATCH('Intensity Data'!$B182,'UEC Data'!$C:$C,0))</f>
        <v>0.74995819369294414</v>
      </c>
      <c r="P182" s="7">
        <f>INDEX('Saturation Data'!Q:Q,MATCH('Intensity Data'!$B182,'Saturation Data'!$C:$C,0))*INDEX('UEC Data'!Q:Q,MATCH('Intensity Data'!$B182,'UEC Data'!$C:$C,0))</f>
        <v>0.3877426053275147</v>
      </c>
      <c r="Q182" s="7">
        <f>INDEX('Saturation Data'!R:R,MATCH('Intensity Data'!$B182,'Saturation Data'!$C:$C,0))*INDEX('UEC Data'!R:R,MATCH('Intensity Data'!$B182,'UEC Data'!$C:$C,0))</f>
        <v>1.6202578539516618E-2</v>
      </c>
      <c r="R182" s="7">
        <f>INDEX('Saturation Data'!S:S,MATCH('Intensity Data'!$B182,'Saturation Data'!$C:$C,0))*INDEX('UEC Data'!S:S,MATCH('Intensity Data'!$B182,'UEC Data'!$C:$C,0))</f>
        <v>0</v>
      </c>
      <c r="S182" s="7">
        <f>INDEX('Saturation Data'!T:T,MATCH('Intensity Data'!$B182,'Saturation Data'!$C:$C,0))*INDEX('UEC Data'!T:T,MATCH('Intensity Data'!$B182,'UEC Data'!$C:$C,0))</f>
        <v>0.50806204627238749</v>
      </c>
      <c r="T182" s="7">
        <f>INDEX('Saturation Data'!U:U,MATCH('Intensity Data'!$B182,'Saturation Data'!$C:$C,0))*INDEX('UEC Data'!U:U,MATCH('Intensity Data'!$B182,'UEC Data'!$C:$C,0))</f>
        <v>4.8947609099173395</v>
      </c>
      <c r="U182" s="7">
        <f>INDEX('Saturation Data'!V:V,MATCH('Intensity Data'!$B182,'Saturation Data'!$C:$C,0))*INDEX('UEC Data'!V:V,MATCH('Intensity Data'!$B182,'UEC Data'!$C:$C,0))</f>
        <v>0.12163522005111009</v>
      </c>
      <c r="V182" t="str">
        <f t="shared" si="35"/>
        <v>HVAC</v>
      </c>
      <c r="AP182" s="5" t="s">
        <v>66</v>
      </c>
      <c r="AQ182" s="5" t="s">
        <v>3</v>
      </c>
      <c r="AR182" s="5" t="s">
        <v>4</v>
      </c>
      <c r="AS182" s="2">
        <f t="shared" si="36"/>
        <v>-2.2227472314182539E-2</v>
      </c>
      <c r="AT182" s="2" t="str">
        <f t="shared" si="37"/>
        <v>NA</v>
      </c>
      <c r="AU182" s="2">
        <f t="shared" si="38"/>
        <v>-0.33656393865980261</v>
      </c>
      <c r="AV182" s="2" t="str">
        <f t="shared" si="39"/>
        <v>NA</v>
      </c>
      <c r="AW182" s="2" t="str">
        <f t="shared" si="40"/>
        <v>NA</v>
      </c>
      <c r="AX182" s="2">
        <f t="shared" si="41"/>
        <v>-0.56214967819641604</v>
      </c>
      <c r="AY182" s="2">
        <f t="shared" si="42"/>
        <v>-0.39421407160682376</v>
      </c>
      <c r="AZ182" s="2">
        <f t="shared" si="43"/>
        <v>-0.32818071486419886</v>
      </c>
      <c r="BA182" s="2">
        <f t="shared" si="44"/>
        <v>-3.0688410830315704E-2</v>
      </c>
      <c r="BB182" s="2">
        <f t="shared" si="45"/>
        <v>0.59075802063520277</v>
      </c>
      <c r="BC182" s="2" t="str">
        <f t="shared" si="46"/>
        <v>NA</v>
      </c>
      <c r="BD182" s="2">
        <f t="shared" si="47"/>
        <v>1.6805424402306843</v>
      </c>
      <c r="BE182" s="2">
        <f t="shared" si="48"/>
        <v>-6.2051515821802683E-2</v>
      </c>
      <c r="BF182" s="2">
        <f t="shared" si="49"/>
        <v>-0.22933003478117842</v>
      </c>
      <c r="BG182" s="2" t="str">
        <f>IFERROR(#REF!/#REF!-1,"NA")</f>
        <v>NA</v>
      </c>
    </row>
    <row r="183" spans="1:59" x14ac:dyDescent="0.25">
      <c r="A183" t="str">
        <f t="shared" si="50"/>
        <v/>
      </c>
      <c r="B183" t="str">
        <f t="shared" si="34"/>
        <v>CA2021 CPACooling_Water-Cooled Chiller</v>
      </c>
      <c r="C183" t="s">
        <v>118</v>
      </c>
      <c r="D183" t="s">
        <v>114</v>
      </c>
      <c r="E183" s="3" t="s">
        <v>67</v>
      </c>
      <c r="F183" s="3" t="s">
        <v>3</v>
      </c>
      <c r="G183" s="3" t="s">
        <v>5</v>
      </c>
      <c r="H183" s="7">
        <f>INDEX('Saturation Data'!I:I,MATCH('Intensity Data'!$B183,'Saturation Data'!$C:$C,0))*INDEX('UEC Data'!I:I,MATCH('Intensity Data'!$B183,'UEC Data'!$C:$C,0))</f>
        <v>0.25710573155114996</v>
      </c>
      <c r="I183" s="7">
        <f>INDEX('Saturation Data'!J:J,MATCH('Intensity Data'!$B183,'Saturation Data'!$C:$C,0))*INDEX('UEC Data'!J:J,MATCH('Intensity Data'!$B183,'UEC Data'!$C:$C,0))</f>
        <v>0</v>
      </c>
      <c r="J183" s="7">
        <f>INDEX('Saturation Data'!K:K,MATCH('Intensity Data'!$B183,'Saturation Data'!$C:$C,0))*INDEX('UEC Data'!K:K,MATCH('Intensity Data'!$B183,'UEC Data'!$C:$C,0))</f>
        <v>1.3506722589798601E-2</v>
      </c>
      <c r="K183" s="7">
        <f>INDEX('Saturation Data'!L:L,MATCH('Intensity Data'!$B183,'Saturation Data'!$C:$C,0))*INDEX('UEC Data'!L:L,MATCH('Intensity Data'!$B183,'UEC Data'!$C:$C,0))</f>
        <v>0</v>
      </c>
      <c r="L183" s="7">
        <f>INDEX('Saturation Data'!M:M,MATCH('Intensity Data'!$B183,'Saturation Data'!$C:$C,0))*INDEX('UEC Data'!M:M,MATCH('Intensity Data'!$B183,'UEC Data'!$C:$C,0))</f>
        <v>0</v>
      </c>
      <c r="M183" s="7">
        <f>INDEX('Saturation Data'!N:N,MATCH('Intensity Data'!$B183,'Saturation Data'!$C:$C,0))*INDEX('UEC Data'!N:N,MATCH('Intensity Data'!$B183,'UEC Data'!$C:$C,0))</f>
        <v>5.7424891172341147E-3</v>
      </c>
      <c r="N183" s="7">
        <f>INDEX('Saturation Data'!O:O,MATCH('Intensity Data'!$B183,'Saturation Data'!$C:$C,0))*INDEX('UEC Data'!O:O,MATCH('Intensity Data'!$B183,'UEC Data'!$C:$C,0))</f>
        <v>2.8848184027804864</v>
      </c>
      <c r="O183" s="7">
        <f>INDEX('Saturation Data'!P:P,MATCH('Intensity Data'!$B183,'Saturation Data'!$C:$C,0))*INDEX('UEC Data'!P:P,MATCH('Intensity Data'!$B183,'UEC Data'!$C:$C,0))</f>
        <v>0</v>
      </c>
      <c r="P183" s="7">
        <f>INDEX('Saturation Data'!Q:Q,MATCH('Intensity Data'!$B183,'Saturation Data'!$C:$C,0))*INDEX('UEC Data'!Q:Q,MATCH('Intensity Data'!$B183,'UEC Data'!$C:$C,0))</f>
        <v>0</v>
      </c>
      <c r="Q183" s="7">
        <f>INDEX('Saturation Data'!R:R,MATCH('Intensity Data'!$B183,'Saturation Data'!$C:$C,0))*INDEX('UEC Data'!R:R,MATCH('Intensity Data'!$B183,'UEC Data'!$C:$C,0))</f>
        <v>6.9651776605614821E-2</v>
      </c>
      <c r="R183" s="7">
        <f>INDEX('Saturation Data'!S:S,MATCH('Intensity Data'!$B183,'Saturation Data'!$C:$C,0))*INDEX('UEC Data'!S:S,MATCH('Intensity Data'!$B183,'UEC Data'!$C:$C,0))</f>
        <v>0</v>
      </c>
      <c r="S183" s="7">
        <f>INDEX('Saturation Data'!T:T,MATCH('Intensity Data'!$B183,'Saturation Data'!$C:$C,0))*INDEX('UEC Data'!T:T,MATCH('Intensity Data'!$B183,'UEC Data'!$C:$C,0))</f>
        <v>6.1508830164462187E-2</v>
      </c>
      <c r="T183" s="7">
        <f>INDEX('Saturation Data'!U:U,MATCH('Intensity Data'!$B183,'Saturation Data'!$C:$C,0))*INDEX('UEC Data'!U:U,MATCH('Intensity Data'!$B183,'UEC Data'!$C:$C,0))</f>
        <v>3.0852687786137998</v>
      </c>
      <c r="U183" s="7">
        <f>INDEX('Saturation Data'!V:V,MATCH('Intensity Data'!$B183,'Saturation Data'!$C:$C,0))*INDEX('UEC Data'!V:V,MATCH('Intensity Data'!$B183,'UEC Data'!$C:$C,0))</f>
        <v>6.5844022516604747E-2</v>
      </c>
      <c r="V183" t="str">
        <f t="shared" si="35"/>
        <v>HVAC</v>
      </c>
      <c r="AP183" s="5" t="s">
        <v>67</v>
      </c>
      <c r="AQ183" s="5" t="s">
        <v>3</v>
      </c>
      <c r="AR183" s="5" t="s">
        <v>5</v>
      </c>
      <c r="AS183" s="2">
        <f t="shared" si="36"/>
        <v>-2.3389353903808363E-2</v>
      </c>
      <c r="AT183" s="2" t="str">
        <f t="shared" si="37"/>
        <v>NA</v>
      </c>
      <c r="AU183" s="2">
        <f t="shared" si="38"/>
        <v>-0.34030500094960281</v>
      </c>
      <c r="AV183" s="2" t="str">
        <f t="shared" si="39"/>
        <v>NA</v>
      </c>
      <c r="AW183" s="2" t="str">
        <f t="shared" si="40"/>
        <v>NA</v>
      </c>
      <c r="AX183" s="2">
        <f t="shared" si="41"/>
        <v>-0.56461868074681598</v>
      </c>
      <c r="AY183" s="2">
        <f t="shared" si="42"/>
        <v>-0.38185742847775761</v>
      </c>
      <c r="AZ183" s="2" t="str">
        <f t="shared" si="43"/>
        <v>NA</v>
      </c>
      <c r="BA183" s="2" t="str">
        <f t="shared" si="44"/>
        <v>NA</v>
      </c>
      <c r="BB183" s="2">
        <f t="shared" si="45"/>
        <v>0.54474290907696021</v>
      </c>
      <c r="BC183" s="2" t="str">
        <f t="shared" si="46"/>
        <v>NA</v>
      </c>
      <c r="BD183" s="2">
        <f t="shared" si="47"/>
        <v>2.0977989116796811</v>
      </c>
      <c r="BE183" s="2">
        <f t="shared" si="48"/>
        <v>-6.3166074724744115E-2</v>
      </c>
      <c r="BF183" s="2">
        <f t="shared" si="49"/>
        <v>-0.23367578038164749</v>
      </c>
      <c r="BG183" s="2" t="str">
        <f>IFERROR(#REF!/#REF!-1,"NA")</f>
        <v>NA</v>
      </c>
    </row>
    <row r="184" spans="1:59" x14ac:dyDescent="0.25">
      <c r="A184" t="str">
        <f t="shared" si="50"/>
        <v/>
      </c>
      <c r="B184" t="str">
        <f t="shared" si="34"/>
        <v>CA2021 CPACooling_RTU</v>
      </c>
      <c r="C184" t="s">
        <v>118</v>
      </c>
      <c r="D184" t="s">
        <v>114</v>
      </c>
      <c r="E184" s="3" t="s">
        <v>68</v>
      </c>
      <c r="F184" s="3" t="s">
        <v>3</v>
      </c>
      <c r="G184" s="3" t="s">
        <v>6</v>
      </c>
      <c r="H184" s="7">
        <f>INDEX('Saturation Data'!I:I,MATCH('Intensity Data'!$B184,'Saturation Data'!$C:$C,0))*INDEX('UEC Data'!I:I,MATCH('Intensity Data'!$B184,'UEC Data'!$C:$C,0))</f>
        <v>1.241020015740272</v>
      </c>
      <c r="I184" s="7">
        <f>INDEX('Saturation Data'!J:J,MATCH('Intensity Data'!$B184,'Saturation Data'!$C:$C,0))*INDEX('UEC Data'!J:J,MATCH('Intensity Data'!$B184,'UEC Data'!$C:$C,0))</f>
        <v>1.5834671617659073</v>
      </c>
      <c r="J184" s="7">
        <f>INDEX('Saturation Data'!K:K,MATCH('Intensity Data'!$B184,'Saturation Data'!$C:$C,0))*INDEX('UEC Data'!K:K,MATCH('Intensity Data'!$B184,'UEC Data'!$C:$C,0))</f>
        <v>1.5062067193976778</v>
      </c>
      <c r="K184" s="7">
        <f>INDEX('Saturation Data'!L:L,MATCH('Intensity Data'!$B184,'Saturation Data'!$C:$C,0))*INDEX('UEC Data'!L:L,MATCH('Intensity Data'!$B184,'UEC Data'!$C:$C,0))</f>
        <v>1.1152355556848432</v>
      </c>
      <c r="L184" s="7">
        <f>INDEX('Saturation Data'!M:M,MATCH('Intensity Data'!$B184,'Saturation Data'!$C:$C,0))*INDEX('UEC Data'!M:M,MATCH('Intensity Data'!$B184,'UEC Data'!$C:$C,0))</f>
        <v>4.3569960328625728</v>
      </c>
      <c r="M184" s="7">
        <f>INDEX('Saturation Data'!N:N,MATCH('Intensity Data'!$B184,'Saturation Data'!$C:$C,0))*INDEX('UEC Data'!N:N,MATCH('Intensity Data'!$B184,'UEC Data'!$C:$C,0))</f>
        <v>1.2652030400068908</v>
      </c>
      <c r="N184" s="7">
        <f>INDEX('Saturation Data'!O:O,MATCH('Intensity Data'!$B184,'Saturation Data'!$C:$C,0))*INDEX('UEC Data'!O:O,MATCH('Intensity Data'!$B184,'UEC Data'!$C:$C,0))</f>
        <v>0.29330907376546833</v>
      </c>
      <c r="O184" s="7">
        <f>INDEX('Saturation Data'!P:P,MATCH('Intensity Data'!$B184,'Saturation Data'!$C:$C,0))*INDEX('UEC Data'!P:P,MATCH('Intensity Data'!$B184,'UEC Data'!$C:$C,0))</f>
        <v>1.0538383644209286</v>
      </c>
      <c r="P184" s="7">
        <f>INDEX('Saturation Data'!Q:Q,MATCH('Intensity Data'!$B184,'Saturation Data'!$C:$C,0))*INDEX('UEC Data'!Q:Q,MATCH('Intensity Data'!$B184,'UEC Data'!$C:$C,0))</f>
        <v>0.54485441515418442</v>
      </c>
      <c r="Q184" s="7">
        <f>INDEX('Saturation Data'!R:R,MATCH('Intensity Data'!$B184,'Saturation Data'!$C:$C,0))*INDEX('UEC Data'!R:R,MATCH('Intensity Data'!$B184,'UEC Data'!$C:$C,0))</f>
        <v>0.24208416348747813</v>
      </c>
      <c r="R184" s="7">
        <f>INDEX('Saturation Data'!S:S,MATCH('Intensity Data'!$B184,'Saturation Data'!$C:$C,0))*INDEX('UEC Data'!S:S,MATCH('Intensity Data'!$B184,'UEC Data'!$C:$C,0))</f>
        <v>0.23668326213175142</v>
      </c>
      <c r="S184" s="7">
        <f>INDEX('Saturation Data'!T:T,MATCH('Intensity Data'!$B184,'Saturation Data'!$C:$C,0))*INDEX('UEC Data'!T:T,MATCH('Intensity Data'!$B184,'UEC Data'!$C:$C,0))</f>
        <v>0.64786189879943923</v>
      </c>
      <c r="T184" s="7">
        <f>INDEX('Saturation Data'!U:U,MATCH('Intensity Data'!$B184,'Saturation Data'!$C:$C,0))*INDEX('UEC Data'!U:U,MATCH('Intensity Data'!$B184,'UEC Data'!$C:$C,0))</f>
        <v>14.892240188883264</v>
      </c>
      <c r="U184" s="7">
        <f>INDEX('Saturation Data'!V:V,MATCH('Intensity Data'!$B184,'Saturation Data'!$C:$C,0))*INDEX('UEC Data'!V:V,MATCH('Intensity Data'!$B184,'UEC Data'!$C:$C,0))</f>
        <v>0.73378197468820394</v>
      </c>
      <c r="V184" t="str">
        <f t="shared" si="35"/>
        <v>HVAC</v>
      </c>
      <c r="AP184" s="5" t="s">
        <v>68</v>
      </c>
      <c r="AQ184" s="5" t="s">
        <v>3</v>
      </c>
      <c r="AR184" s="5" t="s">
        <v>6</v>
      </c>
      <c r="AS184" s="2">
        <f t="shared" si="36"/>
        <v>-0.14883674576236816</v>
      </c>
      <c r="AT184" s="2">
        <f t="shared" si="37"/>
        <v>-0.3325017331373582</v>
      </c>
      <c r="AU184" s="2">
        <f t="shared" si="38"/>
        <v>-0.4089741950872795</v>
      </c>
      <c r="AV184" s="2">
        <f t="shared" si="39"/>
        <v>-0.54091936960399234</v>
      </c>
      <c r="AW184" s="2">
        <f t="shared" si="40"/>
        <v>0.49437091139287115</v>
      </c>
      <c r="AX184" s="2">
        <f t="shared" si="41"/>
        <v>-0.60993853974036694</v>
      </c>
      <c r="AY184" s="2">
        <f t="shared" si="42"/>
        <v>-0.55816234315373814</v>
      </c>
      <c r="AZ184" s="2">
        <f t="shared" si="43"/>
        <v>-0.14938592230934522</v>
      </c>
      <c r="BA184" s="2">
        <f t="shared" si="44"/>
        <v>0.22727957005546173</v>
      </c>
      <c r="BB184" s="2">
        <f t="shared" si="45"/>
        <v>-4.3873204283470524E-2</v>
      </c>
      <c r="BC184" s="2">
        <f t="shared" si="46"/>
        <v>-0.17340643696883928</v>
      </c>
      <c r="BD184" s="2">
        <f t="shared" si="47"/>
        <v>1.343072979539528</v>
      </c>
      <c r="BE184" s="2">
        <f t="shared" si="48"/>
        <v>-0.18350407533959923</v>
      </c>
      <c r="BF184" s="2">
        <f t="shared" si="49"/>
        <v>-0.31344425927738684</v>
      </c>
      <c r="BG184" s="2" t="str">
        <f>IFERROR(#REF!/#REF!-1,"NA")</f>
        <v>NA</v>
      </c>
    </row>
    <row r="185" spans="1:59" x14ac:dyDescent="0.25">
      <c r="A185" t="str">
        <f t="shared" si="50"/>
        <v/>
      </c>
      <c r="B185" t="str">
        <f t="shared" si="34"/>
        <v>CA2021 CPACooling_PTAC</v>
      </c>
      <c r="C185" t="s">
        <v>118</v>
      </c>
      <c r="D185" t="s">
        <v>114</v>
      </c>
      <c r="E185" s="3" t="s">
        <v>69</v>
      </c>
      <c r="F185" s="3" t="s">
        <v>3</v>
      </c>
      <c r="G185" s="3" t="s">
        <v>7</v>
      </c>
      <c r="H185" s="7">
        <f>INDEX('Saturation Data'!I:I,MATCH('Intensity Data'!$B185,'Saturation Data'!$C:$C,0))*INDEX('UEC Data'!I:I,MATCH('Intensity Data'!$B185,'UEC Data'!$C:$C,0))</f>
        <v>6.2489907764420066E-2</v>
      </c>
      <c r="I185" s="7">
        <f>INDEX('Saturation Data'!J:J,MATCH('Intensity Data'!$B185,'Saturation Data'!$C:$C,0))*INDEX('UEC Data'!J:J,MATCH('Intensity Data'!$B185,'UEC Data'!$C:$C,0))</f>
        <v>5.3202500567043044E-2</v>
      </c>
      <c r="J185" s="7">
        <f>INDEX('Saturation Data'!K:K,MATCH('Intensity Data'!$B185,'Saturation Data'!$C:$C,0))*INDEX('UEC Data'!K:K,MATCH('Intensity Data'!$B185,'UEC Data'!$C:$C,0))</f>
        <v>6.2794200420317733E-2</v>
      </c>
      <c r="K185" s="7">
        <f>INDEX('Saturation Data'!L:L,MATCH('Intensity Data'!$B185,'Saturation Data'!$C:$C,0))*INDEX('UEC Data'!L:L,MATCH('Intensity Data'!$B185,'UEC Data'!$C:$C,0))</f>
        <v>4.9398271529704094E-2</v>
      </c>
      <c r="L185" s="7">
        <f>INDEX('Saturation Data'!M:M,MATCH('Intensity Data'!$B185,'Saturation Data'!$C:$C,0))*INDEX('UEC Data'!M:M,MATCH('Intensity Data'!$B185,'UEC Data'!$C:$C,0))</f>
        <v>0.15190996320008554</v>
      </c>
      <c r="M185" s="7">
        <f>INDEX('Saturation Data'!N:N,MATCH('Intensity Data'!$B185,'Saturation Data'!$C:$C,0))*INDEX('UEC Data'!N:N,MATCH('Intensity Data'!$B185,'UEC Data'!$C:$C,0))</f>
        <v>3.5972659375487021E-2</v>
      </c>
      <c r="N185" s="7">
        <f>INDEX('Saturation Data'!O:O,MATCH('Intensity Data'!$B185,'Saturation Data'!$C:$C,0))*INDEX('UEC Data'!O:O,MATCH('Intensity Data'!$B185,'UEC Data'!$C:$C,0))</f>
        <v>9.8018424326654623E-3</v>
      </c>
      <c r="O185" s="7">
        <f>INDEX('Saturation Data'!P:P,MATCH('Intensity Data'!$B185,'Saturation Data'!$C:$C,0))*INDEX('UEC Data'!P:P,MATCH('Intensity Data'!$B185,'UEC Data'!$C:$C,0))</f>
        <v>6.5161252933561412E-2</v>
      </c>
      <c r="P185" s="7">
        <f>INDEX('Saturation Data'!Q:Q,MATCH('Intensity Data'!$B185,'Saturation Data'!$C:$C,0))*INDEX('UEC Data'!Q:Q,MATCH('Intensity Data'!$B185,'UEC Data'!$C:$C,0))</f>
        <v>3.3689603222348215E-2</v>
      </c>
      <c r="Q185" s="7">
        <f>INDEX('Saturation Data'!R:R,MATCH('Intensity Data'!$B185,'Saturation Data'!$C:$C,0))*INDEX('UEC Data'!R:R,MATCH('Intensity Data'!$B185,'UEC Data'!$C:$C,0))</f>
        <v>0.56683453026695019</v>
      </c>
      <c r="R185" s="7">
        <f>INDEX('Saturation Data'!S:S,MATCH('Intensity Data'!$B185,'Saturation Data'!$C:$C,0))*INDEX('UEC Data'!S:S,MATCH('Intensity Data'!$B185,'UEC Data'!$C:$C,0))</f>
        <v>1.4791822517633581E-2</v>
      </c>
      <c r="S185" s="7">
        <f>INDEX('Saturation Data'!T:T,MATCH('Intensity Data'!$B185,'Saturation Data'!$C:$C,0))*INDEX('UEC Data'!T:T,MATCH('Intensity Data'!$B185,'UEC Data'!$C:$C,0))</f>
        <v>3.7170759061263291E-2</v>
      </c>
      <c r="T185" s="7">
        <f>INDEX('Saturation Data'!U:U,MATCH('Intensity Data'!$B185,'Saturation Data'!$C:$C,0))*INDEX('UEC Data'!U:U,MATCH('Intensity Data'!$B185,'UEC Data'!$C:$C,0))</f>
        <v>0.74987889317304079</v>
      </c>
      <c r="U185" s="7">
        <f>INDEX('Saturation Data'!V:V,MATCH('Intensity Data'!$B185,'Saturation Data'!$C:$C,0))*INDEX('UEC Data'!V:V,MATCH('Intensity Data'!$B185,'UEC Data'!$C:$C,0))</f>
        <v>6.7896222205326942E-2</v>
      </c>
      <c r="V185" t="str">
        <f t="shared" si="35"/>
        <v>HVAC</v>
      </c>
      <c r="AP185" s="5" t="s">
        <v>69</v>
      </c>
      <c r="AQ185" s="5" t="s">
        <v>3</v>
      </c>
      <c r="AR185" s="5" t="s">
        <v>7</v>
      </c>
      <c r="AS185" s="2">
        <f t="shared" si="36"/>
        <v>-0.23888996155983666</v>
      </c>
      <c r="AT185" s="2">
        <f t="shared" si="37"/>
        <v>-0.40312316230614575</v>
      </c>
      <c r="AU185" s="2">
        <f t="shared" si="38"/>
        <v>-0.47150482488913714</v>
      </c>
      <c r="AV185" s="2">
        <f t="shared" si="39"/>
        <v>-0.44051897987081923</v>
      </c>
      <c r="AW185" s="2">
        <f t="shared" si="40"/>
        <v>0.33626621702885551</v>
      </c>
      <c r="AX185" s="2">
        <f t="shared" si="41"/>
        <v>-0.65120710799699155</v>
      </c>
      <c r="AY185" s="2">
        <f t="shared" si="42"/>
        <v>-0.60490884173826909</v>
      </c>
      <c r="AZ185" s="2">
        <f t="shared" si="43"/>
        <v>-0.23938103513555675</v>
      </c>
      <c r="BA185" s="2">
        <f t="shared" si="44"/>
        <v>9.7433184634348358E-2</v>
      </c>
      <c r="BB185" s="2">
        <f t="shared" si="45"/>
        <v>-0.14503158046539633</v>
      </c>
      <c r="BC185" s="2">
        <f t="shared" si="46"/>
        <v>-0.26086017529441508</v>
      </c>
      <c r="BD185" s="2">
        <f t="shared" si="47"/>
        <v>1.0951754632814046</v>
      </c>
      <c r="BE185" s="2">
        <f t="shared" si="48"/>
        <v>-0.26988948182317007</v>
      </c>
      <c r="BF185" s="2">
        <f t="shared" si="49"/>
        <v>-0.33269155702812481</v>
      </c>
      <c r="BG185" s="2" t="str">
        <f>IFERROR(#REF!/#REF!-1,"NA")</f>
        <v>NA</v>
      </c>
    </row>
    <row r="186" spans="1:59" x14ac:dyDescent="0.25">
      <c r="A186" t="str">
        <f t="shared" si="50"/>
        <v/>
      </c>
      <c r="B186" t="str">
        <f t="shared" si="34"/>
        <v>CA2021 CPACooling_PTHP</v>
      </c>
      <c r="C186" t="s">
        <v>118</v>
      </c>
      <c r="D186" t="s">
        <v>114</v>
      </c>
      <c r="E186" s="3" t="s">
        <v>70</v>
      </c>
      <c r="F186" s="3" t="s">
        <v>3</v>
      </c>
      <c r="G186" s="3" t="s">
        <v>8</v>
      </c>
      <c r="H186" s="7">
        <f>INDEX('Saturation Data'!I:I,MATCH('Intensity Data'!$B186,'Saturation Data'!$C:$C,0))*INDEX('UEC Data'!I:I,MATCH('Intensity Data'!$B186,'UEC Data'!$C:$C,0))</f>
        <v>2.0806633217010588E-2</v>
      </c>
      <c r="I186" s="7">
        <f>INDEX('Saturation Data'!J:J,MATCH('Intensity Data'!$B186,'Saturation Data'!$C:$C,0))*INDEX('UEC Data'!J:J,MATCH('Intensity Data'!$B186,'UEC Data'!$C:$C,0))</f>
        <v>1.7716464892148908E-2</v>
      </c>
      <c r="J186" s="7">
        <f>INDEX('Saturation Data'!K:K,MATCH('Intensity Data'!$B186,'Saturation Data'!$C:$C,0))*INDEX('UEC Data'!K:K,MATCH('Intensity Data'!$B186,'UEC Data'!$C:$C,0))</f>
        <v>1.3570637572798635E-2</v>
      </c>
      <c r="K186" s="7">
        <f>INDEX('Saturation Data'!L:L,MATCH('Intensity Data'!$B186,'Saturation Data'!$C:$C,0))*INDEX('UEC Data'!L:L,MATCH('Intensity Data'!$B186,'UEC Data'!$C:$C,0))</f>
        <v>9.8199243767481681E-3</v>
      </c>
      <c r="L186" s="7">
        <f>INDEX('Saturation Data'!M:M,MATCH('Intensity Data'!$B186,'Saturation Data'!$C:$C,0))*INDEX('UEC Data'!M:M,MATCH('Intensity Data'!$B186,'UEC Data'!$C:$C,0))</f>
        <v>0.11487492165400981</v>
      </c>
      <c r="M186" s="7">
        <f>INDEX('Saturation Data'!N:N,MATCH('Intensity Data'!$B186,'Saturation Data'!$C:$C,0))*INDEX('UEC Data'!N:N,MATCH('Intensity Data'!$B186,'UEC Data'!$C:$C,0))</f>
        <v>1.0135103250450807E-2</v>
      </c>
      <c r="N186" s="7">
        <f>INDEX('Saturation Data'!O:O,MATCH('Intensity Data'!$B186,'Saturation Data'!$C:$C,0))*INDEX('UEC Data'!O:O,MATCH('Intensity Data'!$B186,'UEC Data'!$C:$C,0))</f>
        <v>0</v>
      </c>
      <c r="O186" s="7">
        <f>INDEX('Saturation Data'!P:P,MATCH('Intensity Data'!$B186,'Saturation Data'!$C:$C,0))*INDEX('UEC Data'!P:P,MATCH('Intensity Data'!$B186,'UEC Data'!$C:$C,0))</f>
        <v>4.788619697463322E-2</v>
      </c>
      <c r="P186" s="7">
        <f>INDEX('Saturation Data'!Q:Q,MATCH('Intensity Data'!$B186,'Saturation Data'!$C:$C,0))*INDEX('UEC Data'!Q:Q,MATCH('Intensity Data'!$B186,'UEC Data'!$C:$C,0))</f>
        <v>2.4758071756961087E-2</v>
      </c>
      <c r="Q186" s="7">
        <f>INDEX('Saturation Data'!R:R,MATCH('Intensity Data'!$B186,'Saturation Data'!$C:$C,0))*INDEX('UEC Data'!R:R,MATCH('Intensity Data'!$B186,'UEC Data'!$C:$C,0))</f>
        <v>0.20034023832241069</v>
      </c>
      <c r="R186" s="7">
        <f>INDEX('Saturation Data'!S:S,MATCH('Intensity Data'!$B186,'Saturation Data'!$C:$C,0))*INDEX('UEC Data'!S:S,MATCH('Intensity Data'!$B186,'UEC Data'!$C:$C,0))</f>
        <v>4.367460777950128E-3</v>
      </c>
      <c r="S186" s="7">
        <f>INDEX('Saturation Data'!T:T,MATCH('Intensity Data'!$B186,'Saturation Data'!$C:$C,0))*INDEX('UEC Data'!T:T,MATCH('Intensity Data'!$B186,'UEC Data'!$C:$C,0))</f>
        <v>3.8998594552140733E-3</v>
      </c>
      <c r="T186" s="7">
        <f>INDEX('Saturation Data'!U:U,MATCH('Intensity Data'!$B186,'Saturation Data'!$C:$C,0))*INDEX('UEC Data'!U:U,MATCH('Intensity Data'!$B186,'UEC Data'!$C:$C,0))</f>
        <v>0.24967959860412703</v>
      </c>
      <c r="U186" s="7">
        <f>INDEX('Saturation Data'!V:V,MATCH('Intensity Data'!$B186,'Saturation Data'!$C:$C,0))*INDEX('UEC Data'!V:V,MATCH('Intensity Data'!$B186,'UEC Data'!$C:$C,0))</f>
        <v>3.3467112567759867E-2</v>
      </c>
      <c r="V186" t="str">
        <f t="shared" si="35"/>
        <v>HVAC</v>
      </c>
      <c r="AP186" s="5" t="s">
        <v>70</v>
      </c>
      <c r="AQ186" s="5" t="s">
        <v>3</v>
      </c>
      <c r="AR186" s="5" t="s">
        <v>8</v>
      </c>
      <c r="AS186" s="2">
        <f t="shared" si="36"/>
        <v>-0.14897839626025744</v>
      </c>
      <c r="AT186" s="2">
        <f t="shared" si="37"/>
        <v>-0.33251991145780813</v>
      </c>
      <c r="AU186" s="2">
        <f t="shared" si="38"/>
        <v>-0.40908064356230145</v>
      </c>
      <c r="AV186" s="2">
        <f t="shared" si="39"/>
        <v>-0.6383177182687011</v>
      </c>
      <c r="AW186" s="2">
        <f t="shared" si="40"/>
        <v>0.49429478542652694</v>
      </c>
      <c r="AX186" s="2">
        <f t="shared" si="41"/>
        <v>-0.61284412304839253</v>
      </c>
      <c r="AY186" s="2" t="str">
        <f t="shared" si="42"/>
        <v>NA</v>
      </c>
      <c r="AZ186" s="2">
        <f t="shared" si="43"/>
        <v>-0.14839296231596077</v>
      </c>
      <c r="BA186" s="2">
        <f t="shared" si="44"/>
        <v>0.22871222858501672</v>
      </c>
      <c r="BB186" s="2">
        <f t="shared" si="45"/>
        <v>-4.3923807619471678E-2</v>
      </c>
      <c r="BC186" s="2">
        <f t="shared" si="46"/>
        <v>-0.17382827278446855</v>
      </c>
      <c r="BD186" s="2">
        <f t="shared" si="47"/>
        <v>1.3418772381914121</v>
      </c>
      <c r="BE186" s="2">
        <f t="shared" si="48"/>
        <v>-0.18363995650420195</v>
      </c>
      <c r="BF186" s="2">
        <f t="shared" si="49"/>
        <v>-0.313675531993031</v>
      </c>
      <c r="BG186" s="2" t="str">
        <f>IFERROR(#REF!/#REF!-1,"NA")</f>
        <v>NA</v>
      </c>
    </row>
    <row r="187" spans="1:59" x14ac:dyDescent="0.25">
      <c r="A187" t="str">
        <f t="shared" si="50"/>
        <v/>
      </c>
      <c r="B187" t="str">
        <f t="shared" si="34"/>
        <v>CA2021 CPACooling_Evaporative AC</v>
      </c>
      <c r="C187" t="s">
        <v>118</v>
      </c>
      <c r="D187" t="s">
        <v>114</v>
      </c>
      <c r="E187" s="3" t="s">
        <v>71</v>
      </c>
      <c r="F187" s="3" t="s">
        <v>3</v>
      </c>
      <c r="G187" s="3" t="s">
        <v>9</v>
      </c>
      <c r="H187" s="7">
        <f>INDEX('Saturation Data'!I:I,MATCH('Intensity Data'!$B187,'Saturation Data'!$C:$C,0))*INDEX('UEC Data'!I:I,MATCH('Intensity Data'!$B187,'UEC Data'!$C:$C,0))</f>
        <v>5.2653543618910584E-4</v>
      </c>
      <c r="I187" s="7">
        <f>INDEX('Saturation Data'!J:J,MATCH('Intensity Data'!$B187,'Saturation Data'!$C:$C,0))*INDEX('UEC Data'!J:J,MATCH('Intensity Data'!$B187,'UEC Data'!$C:$C,0))</f>
        <v>4.4828041590371713E-4</v>
      </c>
      <c r="J187" s="7">
        <f>INDEX('Saturation Data'!K:K,MATCH('Intensity Data'!$B187,'Saturation Data'!$C:$C,0))*INDEX('UEC Data'!K:K,MATCH('Intensity Data'!$B187,'UEC Data'!$C:$C,0))</f>
        <v>3.0808861930292114E-2</v>
      </c>
      <c r="K187" s="7">
        <f>INDEX('Saturation Data'!L:L,MATCH('Intensity Data'!$B187,'Saturation Data'!$C:$C,0))*INDEX('UEC Data'!L:L,MATCH('Intensity Data'!$B187,'UEC Data'!$C:$C,0))</f>
        <v>2.229726733964019E-2</v>
      </c>
      <c r="L187" s="7">
        <f>INDEX('Saturation Data'!M:M,MATCH('Intensity Data'!$B187,'Saturation Data'!$C:$C,0))*INDEX('UEC Data'!M:M,MATCH('Intensity Data'!$B187,'UEC Data'!$C:$C,0))</f>
        <v>7.8713856676992072E-2</v>
      </c>
      <c r="M187" s="7">
        <f>INDEX('Saturation Data'!N:N,MATCH('Intensity Data'!$B187,'Saturation Data'!$C:$C,0))*INDEX('UEC Data'!N:N,MATCH('Intensity Data'!$B187,'UEC Data'!$C:$C,0))</f>
        <v>8.3409918275542845E-3</v>
      </c>
      <c r="N187" s="7">
        <f>INDEX('Saturation Data'!O:O,MATCH('Intensity Data'!$B187,'Saturation Data'!$C:$C,0))*INDEX('UEC Data'!O:O,MATCH('Intensity Data'!$B187,'UEC Data'!$C:$C,0))</f>
        <v>0</v>
      </c>
      <c r="O187" s="7">
        <f>INDEX('Saturation Data'!P:P,MATCH('Intensity Data'!$B187,'Saturation Data'!$C:$C,0))*INDEX('UEC Data'!P:P,MATCH('Intensity Data'!$B187,'UEC Data'!$C:$C,0))</f>
        <v>3.5944306638398734E-5</v>
      </c>
      <c r="P187" s="7">
        <f>INDEX('Saturation Data'!Q:Q,MATCH('Intensity Data'!$B187,'Saturation Data'!$C:$C,0))*INDEX('UEC Data'!Q:Q,MATCH('Intensity Data'!$B187,'UEC Data'!$C:$C,0))</f>
        <v>1.8583888035191062E-5</v>
      </c>
      <c r="Q187" s="7">
        <f>INDEX('Saturation Data'!R:R,MATCH('Intensity Data'!$B187,'Saturation Data'!$C:$C,0))*INDEX('UEC Data'!R:R,MATCH('Intensity Data'!$B187,'UEC Data'!$C:$C,0))</f>
        <v>2.9151162464545887E-3</v>
      </c>
      <c r="R187" s="7">
        <f>INDEX('Saturation Data'!S:S,MATCH('Intensity Data'!$B187,'Saturation Data'!$C:$C,0))*INDEX('UEC Data'!S:S,MATCH('Intensity Data'!$B187,'UEC Data'!$C:$C,0))</f>
        <v>0</v>
      </c>
      <c r="S187" s="7">
        <f>INDEX('Saturation Data'!T:T,MATCH('Intensity Data'!$B187,'Saturation Data'!$C:$C,0))*INDEX('UEC Data'!T:T,MATCH('Intensity Data'!$B187,'UEC Data'!$C:$C,0))</f>
        <v>1.5611130091552751E-3</v>
      </c>
      <c r="T187" s="7">
        <f>INDEX('Saturation Data'!U:U,MATCH('Intensity Data'!$B187,'Saturation Data'!$C:$C,0))*INDEX('UEC Data'!U:U,MATCH('Intensity Data'!$B187,'UEC Data'!$C:$C,0))</f>
        <v>6.3184252342692697E-3</v>
      </c>
      <c r="U187" s="7">
        <f>INDEX('Saturation Data'!V:V,MATCH('Intensity Data'!$B187,'Saturation Data'!$C:$C,0))*INDEX('UEC Data'!V:V,MATCH('Intensity Data'!$B187,'UEC Data'!$C:$C,0))</f>
        <v>4.5173367481171072E-5</v>
      </c>
      <c r="V187" t="str">
        <f t="shared" si="35"/>
        <v>HVAC</v>
      </c>
      <c r="AP187" s="5" t="s">
        <v>71</v>
      </c>
      <c r="AQ187" s="5" t="s">
        <v>3</v>
      </c>
      <c r="AR187" s="5" t="s">
        <v>9</v>
      </c>
      <c r="AS187" s="2">
        <f t="shared" si="36"/>
        <v>-0.14883674576236794</v>
      </c>
      <c r="AT187" s="2">
        <f t="shared" si="37"/>
        <v>-0.33250173313735831</v>
      </c>
      <c r="AU187" s="2">
        <f t="shared" si="38"/>
        <v>-0.40897419508727972</v>
      </c>
      <c r="AV187" s="2">
        <f t="shared" si="39"/>
        <v>31.421514521862903</v>
      </c>
      <c r="AW187" s="2">
        <f t="shared" si="40"/>
        <v>0.49437091139287137</v>
      </c>
      <c r="AX187" s="2">
        <f t="shared" si="41"/>
        <v>-0.60993853974036716</v>
      </c>
      <c r="AY187" s="2" t="str">
        <f t="shared" si="42"/>
        <v>NA</v>
      </c>
      <c r="AZ187" s="2">
        <f t="shared" si="43"/>
        <v>-0.14938592230934511</v>
      </c>
      <c r="BA187" s="2">
        <f t="shared" si="44"/>
        <v>0.22727957005546195</v>
      </c>
      <c r="BB187" s="2">
        <f t="shared" si="45"/>
        <v>-4.3873204283470524E-2</v>
      </c>
      <c r="BC187" s="2" t="str">
        <f t="shared" si="46"/>
        <v>NA</v>
      </c>
      <c r="BD187" s="2">
        <f t="shared" si="47"/>
        <v>1.343072979539528</v>
      </c>
      <c r="BE187" s="2">
        <f t="shared" si="48"/>
        <v>-0.18350407533959934</v>
      </c>
      <c r="BF187" s="2">
        <f t="shared" si="49"/>
        <v>-0.31344425927738695</v>
      </c>
      <c r="BG187" s="2" t="str">
        <f>IFERROR(#REF!/#REF!-1,"NA")</f>
        <v>NA</v>
      </c>
    </row>
    <row r="188" spans="1:59" x14ac:dyDescent="0.25">
      <c r="A188" t="str">
        <f t="shared" si="50"/>
        <v/>
      </c>
      <c r="B188" t="str">
        <f t="shared" si="34"/>
        <v>CA2021 CPACooling_Air-Source Heat Pump</v>
      </c>
      <c r="C188" t="s">
        <v>118</v>
      </c>
      <c r="D188" t="s">
        <v>114</v>
      </c>
      <c r="E188" s="3" t="s">
        <v>72</v>
      </c>
      <c r="F188" s="3" t="s">
        <v>3</v>
      </c>
      <c r="G188" s="3" t="s">
        <v>10</v>
      </c>
      <c r="H188" s="7">
        <f>INDEX('Saturation Data'!I:I,MATCH('Intensity Data'!$B188,'Saturation Data'!$C:$C,0))*INDEX('UEC Data'!I:I,MATCH('Intensity Data'!$B188,'UEC Data'!$C:$C,0))</f>
        <v>0.39673227803251726</v>
      </c>
      <c r="I188" s="7">
        <f>INDEX('Saturation Data'!J:J,MATCH('Intensity Data'!$B188,'Saturation Data'!$C:$C,0))*INDEX('UEC Data'!J:J,MATCH('Intensity Data'!$B188,'UEC Data'!$C:$C,0))</f>
        <v>0.33781022628874918</v>
      </c>
      <c r="J188" s="7">
        <f>INDEX('Saturation Data'!K:K,MATCH('Intensity Data'!$B188,'Saturation Data'!$C:$C,0))*INDEX('UEC Data'!K:K,MATCH('Intensity Data'!$B188,'UEC Data'!$C:$C,0))</f>
        <v>7.9811325386068485E-2</v>
      </c>
      <c r="K188" s="7">
        <f>INDEX('Saturation Data'!L:L,MATCH('Intensity Data'!$B188,'Saturation Data'!$C:$C,0))*INDEX('UEC Data'!L:L,MATCH('Intensity Data'!$B188,'UEC Data'!$C:$C,0))</f>
        <v>5.7752716148737657E-2</v>
      </c>
      <c r="L188" s="7">
        <f>INDEX('Saturation Data'!M:M,MATCH('Intensity Data'!$B188,'Saturation Data'!$C:$C,0))*INDEX('UEC Data'!M:M,MATCH('Intensity Data'!$B188,'UEC Data'!$C:$C,0))</f>
        <v>0.49117469783180168</v>
      </c>
      <c r="M188" s="7">
        <f>INDEX('Saturation Data'!N:N,MATCH('Intensity Data'!$B188,'Saturation Data'!$C:$C,0))*INDEX('UEC Data'!N:N,MATCH('Intensity Data'!$B188,'UEC Data'!$C:$C,0))</f>
        <v>0.11639683130084363</v>
      </c>
      <c r="N188" s="7">
        <f>INDEX('Saturation Data'!O:O,MATCH('Intensity Data'!$B188,'Saturation Data'!$C:$C,0))*INDEX('UEC Data'!O:O,MATCH('Intensity Data'!$B188,'UEC Data'!$C:$C,0))</f>
        <v>1.5428783477406869E-2</v>
      </c>
      <c r="O188" s="7">
        <f>INDEX('Saturation Data'!P:P,MATCH('Intensity Data'!$B188,'Saturation Data'!$C:$C,0))*INDEX('UEC Data'!P:P,MATCH('Intensity Data'!$B188,'UEC Data'!$C:$C,0))</f>
        <v>0.1783851193093024</v>
      </c>
      <c r="P188" s="7">
        <f>INDEX('Saturation Data'!Q:Q,MATCH('Intensity Data'!$B188,'Saturation Data'!$C:$C,0))*INDEX('UEC Data'!Q:Q,MATCH('Intensity Data'!$B188,'UEC Data'!$C:$C,0))</f>
        <v>9.2228488860230717E-2</v>
      </c>
      <c r="Q188" s="7">
        <f>INDEX('Saturation Data'!R:R,MATCH('Intensity Data'!$B188,'Saturation Data'!$C:$C,0))*INDEX('UEC Data'!R:R,MATCH('Intensity Data'!$B188,'UEC Data'!$C:$C,0))</f>
        <v>7.8241377511488172E-2</v>
      </c>
      <c r="R188" s="7">
        <f>INDEX('Saturation Data'!S:S,MATCH('Intensity Data'!$B188,'Saturation Data'!$C:$C,0))*INDEX('UEC Data'!S:S,MATCH('Intensity Data'!$B188,'UEC Data'!$C:$C,0))</f>
        <v>2.4980574642171627E-2</v>
      </c>
      <c r="S188" s="7">
        <f>INDEX('Saturation Data'!T:T,MATCH('Intensity Data'!$B188,'Saturation Data'!$C:$C,0))*INDEX('UEC Data'!T:T,MATCH('Intensity Data'!$B188,'UEC Data'!$C:$C,0))</f>
        <v>6.1097798131687149E-2</v>
      </c>
      <c r="T188" s="7">
        <f>INDEX('Saturation Data'!U:U,MATCH('Intensity Data'!$B188,'Saturation Data'!$C:$C,0))*INDEX('UEC Data'!U:U,MATCH('Intensity Data'!$B188,'UEC Data'!$C:$C,0))</f>
        <v>4.760787336390206</v>
      </c>
      <c r="U188" s="7">
        <f>INDEX('Saturation Data'!V:V,MATCH('Intensity Data'!$B188,'Saturation Data'!$C:$C,0))*INDEX('UEC Data'!V:V,MATCH('Intensity Data'!$B188,'UEC Data'!$C:$C,0))</f>
        <v>7.0835347192159448E-2</v>
      </c>
      <c r="V188" t="str">
        <f t="shared" si="35"/>
        <v>HVAC</v>
      </c>
      <c r="AP188" s="5" t="s">
        <v>72</v>
      </c>
      <c r="AQ188" s="5" t="s">
        <v>3</v>
      </c>
      <c r="AR188" s="5" t="s">
        <v>10</v>
      </c>
      <c r="AS188" s="2">
        <f t="shared" si="36"/>
        <v>-0.14897839626025744</v>
      </c>
      <c r="AT188" s="2">
        <f t="shared" si="37"/>
        <v>-0.33251991145780813</v>
      </c>
      <c r="AU188" s="2">
        <f t="shared" si="38"/>
        <v>-0.40908064356230145</v>
      </c>
      <c r="AV188" s="2">
        <f t="shared" si="39"/>
        <v>-0.88844326880993896</v>
      </c>
      <c r="AW188" s="2">
        <f t="shared" si="40"/>
        <v>0.49429478542652694</v>
      </c>
      <c r="AX188" s="2">
        <f t="shared" si="41"/>
        <v>-0.61284412304839253</v>
      </c>
      <c r="AY188" s="2">
        <f t="shared" si="42"/>
        <v>-0.55732180533539366</v>
      </c>
      <c r="AZ188" s="2">
        <f t="shared" si="43"/>
        <v>-0.14839296231596089</v>
      </c>
      <c r="BA188" s="2">
        <f t="shared" si="44"/>
        <v>0.22871222858501672</v>
      </c>
      <c r="BB188" s="2">
        <f t="shared" si="45"/>
        <v>-4.3923807619471567E-2</v>
      </c>
      <c r="BC188" s="2">
        <f t="shared" si="46"/>
        <v>-0.17382827278446866</v>
      </c>
      <c r="BD188" s="2">
        <f t="shared" si="47"/>
        <v>1.3418772381914121</v>
      </c>
      <c r="BE188" s="2">
        <f t="shared" si="48"/>
        <v>-0.18363995650420195</v>
      </c>
      <c r="BF188" s="2">
        <f t="shared" si="49"/>
        <v>-0.31367553199303122</v>
      </c>
      <c r="BG188" s="2" t="str">
        <f>IFERROR(#REF!/#REF!-1,"NA")</f>
        <v>NA</v>
      </c>
    </row>
    <row r="189" spans="1:59" x14ac:dyDescent="0.25">
      <c r="A189" t="str">
        <f t="shared" si="50"/>
        <v/>
      </c>
      <c r="B189" t="str">
        <f t="shared" si="34"/>
        <v>CA2021 CPACooling_Geothermal Heat Pump</v>
      </c>
      <c r="C189" t="s">
        <v>118</v>
      </c>
      <c r="D189" t="s">
        <v>114</v>
      </c>
      <c r="E189" s="3" t="s">
        <v>73</v>
      </c>
      <c r="F189" s="3" t="s">
        <v>3</v>
      </c>
      <c r="G189" s="3" t="s">
        <v>11</v>
      </c>
      <c r="H189" s="7">
        <f>INDEX('Saturation Data'!I:I,MATCH('Intensity Data'!$B189,'Saturation Data'!$C:$C,0))*INDEX('UEC Data'!I:I,MATCH('Intensity Data'!$B189,'UEC Data'!$C:$C,0))</f>
        <v>0.18678658340448348</v>
      </c>
      <c r="I189" s="7">
        <f>INDEX('Saturation Data'!J:J,MATCH('Intensity Data'!$B189,'Saturation Data'!$C:$C,0))*INDEX('UEC Data'!J:J,MATCH('Intensity Data'!$B189,'UEC Data'!$C:$C,0))</f>
        <v>0.15902661763029374</v>
      </c>
      <c r="J189" s="7">
        <f>INDEX('Saturation Data'!K:K,MATCH('Intensity Data'!$B189,'Saturation Data'!$C:$C,0))*INDEX('UEC Data'!K:K,MATCH('Intensity Data'!$B189,'UEC Data'!$C:$C,0))</f>
        <v>0</v>
      </c>
      <c r="K189" s="7">
        <f>INDEX('Saturation Data'!L:L,MATCH('Intensity Data'!$B189,'Saturation Data'!$C:$C,0))*INDEX('UEC Data'!L:L,MATCH('Intensity Data'!$B189,'UEC Data'!$C:$C,0))</f>
        <v>0</v>
      </c>
      <c r="L189" s="7">
        <f>INDEX('Saturation Data'!M:M,MATCH('Intensity Data'!$B189,'Saturation Data'!$C:$C,0))*INDEX('UEC Data'!M:M,MATCH('Intensity Data'!$B189,'UEC Data'!$C:$C,0))</f>
        <v>0</v>
      </c>
      <c r="M189" s="7">
        <f>INDEX('Saturation Data'!N:N,MATCH('Intensity Data'!$B189,'Saturation Data'!$C:$C,0))*INDEX('UEC Data'!N:N,MATCH('Intensity Data'!$B189,'UEC Data'!$C:$C,0))</f>
        <v>0</v>
      </c>
      <c r="N189" s="7">
        <f>INDEX('Saturation Data'!O:O,MATCH('Intensity Data'!$B189,'Saturation Data'!$C:$C,0))*INDEX('UEC Data'!O:O,MATCH('Intensity Data'!$B189,'UEC Data'!$C:$C,0))</f>
        <v>1.8038918937936896E-2</v>
      </c>
      <c r="O189" s="7">
        <f>INDEX('Saturation Data'!P:P,MATCH('Intensity Data'!$B189,'Saturation Data'!$C:$C,0))*INDEX('UEC Data'!P:P,MATCH('Intensity Data'!$B189,'UEC Data'!$C:$C,0))</f>
        <v>0.10065983094379159</v>
      </c>
      <c r="P189" s="7">
        <f>INDEX('Saturation Data'!Q:Q,MATCH('Intensity Data'!$B189,'Saturation Data'!$C:$C,0))*INDEX('UEC Data'!Q:Q,MATCH('Intensity Data'!$B189,'UEC Data'!$C:$C,0))</f>
        <v>5.2043041105772694E-2</v>
      </c>
      <c r="Q189" s="7">
        <f>INDEX('Saturation Data'!R:R,MATCH('Intensity Data'!$B189,'Saturation Data'!$C:$C,0))*INDEX('UEC Data'!R:R,MATCH('Intensity Data'!$B189,'UEC Data'!$C:$C,0))</f>
        <v>8.1822447137022178E-2</v>
      </c>
      <c r="R189" s="7">
        <f>INDEX('Saturation Data'!S:S,MATCH('Intensity Data'!$B189,'Saturation Data'!$C:$C,0))*INDEX('UEC Data'!S:S,MATCH('Intensity Data'!$B189,'UEC Data'!$C:$C,0))</f>
        <v>0</v>
      </c>
      <c r="S189" s="7">
        <f>INDEX('Saturation Data'!T:T,MATCH('Intensity Data'!$B189,'Saturation Data'!$C:$C,0))*INDEX('UEC Data'!T:T,MATCH('Intensity Data'!$B189,'UEC Data'!$C:$C,0))</f>
        <v>0</v>
      </c>
      <c r="T189" s="7">
        <f>INDEX('Saturation Data'!U:U,MATCH('Intensity Data'!$B189,'Saturation Data'!$C:$C,0))*INDEX('UEC Data'!U:U,MATCH('Intensity Data'!$B189,'UEC Data'!$C:$C,0))</f>
        <v>2.2414390008538017</v>
      </c>
      <c r="U189" s="7">
        <f>INDEX('Saturation Data'!V:V,MATCH('Intensity Data'!$B189,'Saturation Data'!$C:$C,0))*INDEX('UEC Data'!V:V,MATCH('Intensity Data'!$B189,'UEC Data'!$C:$C,0))</f>
        <v>1.0550570342265838E-2</v>
      </c>
      <c r="V189" t="str">
        <f t="shared" si="35"/>
        <v>HVAC</v>
      </c>
      <c r="AP189" s="5" t="s">
        <v>73</v>
      </c>
      <c r="AQ189" s="5" t="s">
        <v>3</v>
      </c>
      <c r="AR189" s="5" t="s">
        <v>11</v>
      </c>
      <c r="AS189" s="2">
        <f t="shared" si="36"/>
        <v>0.22625151078318351</v>
      </c>
      <c r="AT189" s="2">
        <f t="shared" si="37"/>
        <v>-3.829795261758806E-2</v>
      </c>
      <c r="AU189" s="2" t="str">
        <f t="shared" si="38"/>
        <v>NA</v>
      </c>
      <c r="AV189" s="2">
        <f t="shared" si="39"/>
        <v>-1</v>
      </c>
      <c r="AW189" s="2" t="str">
        <f t="shared" si="40"/>
        <v>NA</v>
      </c>
      <c r="AX189" s="2" t="str">
        <f t="shared" si="41"/>
        <v>NA</v>
      </c>
      <c r="AY189" s="2">
        <f t="shared" si="42"/>
        <v>-0.43296817938816212</v>
      </c>
      <c r="AZ189" s="2">
        <f t="shared" si="43"/>
        <v>9.0307644757316119E-2</v>
      </c>
      <c r="BA189" s="2">
        <f t="shared" si="44"/>
        <v>0.57311327496342845</v>
      </c>
      <c r="BB189" s="2">
        <f t="shared" si="45"/>
        <v>-1.1309910901881048E-2</v>
      </c>
      <c r="BC189" s="2" t="str">
        <f t="shared" si="46"/>
        <v>NA</v>
      </c>
      <c r="BD189" s="2" t="str">
        <f t="shared" si="47"/>
        <v>NA</v>
      </c>
      <c r="BE189" s="2">
        <f t="shared" si="48"/>
        <v>0.17630707878702756</v>
      </c>
      <c r="BF189" s="2">
        <f t="shared" si="49"/>
        <v>-0.12214600467875092</v>
      </c>
      <c r="BG189" s="2" t="str">
        <f>IFERROR(#REF!/#REF!-1,"NA")</f>
        <v>NA</v>
      </c>
    </row>
    <row r="190" spans="1:59" x14ac:dyDescent="0.25">
      <c r="A190" t="str">
        <f t="shared" si="50"/>
        <v/>
      </c>
      <c r="B190" t="str">
        <f t="shared" si="34"/>
        <v>CA2021 CPAHeating_Electric Furnace</v>
      </c>
      <c r="C190" t="s">
        <v>118</v>
      </c>
      <c r="D190" t="s">
        <v>114</v>
      </c>
      <c r="E190" s="3" t="s">
        <v>74</v>
      </c>
      <c r="F190" s="3" t="s">
        <v>12</v>
      </c>
      <c r="G190" s="3" t="s">
        <v>13</v>
      </c>
      <c r="H190" s="7">
        <f>INDEX('Saturation Data'!I:I,MATCH('Intensity Data'!$B190,'Saturation Data'!$C:$C,0))*INDEX('UEC Data'!I:I,MATCH('Intensity Data'!$B190,'UEC Data'!$C:$C,0))</f>
        <v>1.6430508124035809E-2</v>
      </c>
      <c r="I190" s="7">
        <f>INDEX('Saturation Data'!J:J,MATCH('Intensity Data'!$B190,'Saturation Data'!$C:$C,0))*INDEX('UEC Data'!J:J,MATCH('Intensity Data'!$B190,'UEC Data'!$C:$C,0))</f>
        <v>2.6155989004083627E-2</v>
      </c>
      <c r="J190" s="7">
        <f>INDEX('Saturation Data'!K:K,MATCH('Intensity Data'!$B190,'Saturation Data'!$C:$C,0))*INDEX('UEC Data'!K:K,MATCH('Intensity Data'!$B190,'UEC Data'!$C:$C,0))</f>
        <v>1.6670073163271203E-2</v>
      </c>
      <c r="K190" s="7">
        <f>INDEX('Saturation Data'!L:L,MATCH('Intensity Data'!$B190,'Saturation Data'!$C:$C,0))*INDEX('UEC Data'!L:L,MATCH('Intensity Data'!$B190,'UEC Data'!$C:$C,0))</f>
        <v>1.5144079132488565E-2</v>
      </c>
      <c r="L190" s="7">
        <f>INDEX('Saturation Data'!M:M,MATCH('Intensity Data'!$B190,'Saturation Data'!$C:$C,0))*INDEX('UEC Data'!M:M,MATCH('Intensity Data'!$B190,'UEC Data'!$C:$C,0))</f>
        <v>7.6029811748836412E-2</v>
      </c>
      <c r="M190" s="7">
        <f>INDEX('Saturation Data'!N:N,MATCH('Intensity Data'!$B190,'Saturation Data'!$C:$C,0))*INDEX('UEC Data'!N:N,MATCH('Intensity Data'!$B190,'UEC Data'!$C:$C,0))</f>
        <v>4.6749037276724845E-2</v>
      </c>
      <c r="N190" s="7">
        <f>INDEX('Saturation Data'!O:O,MATCH('Intensity Data'!$B190,'Saturation Data'!$C:$C,0))*INDEX('UEC Data'!O:O,MATCH('Intensity Data'!$B190,'UEC Data'!$C:$C,0))</f>
        <v>8.5504051322787586E-2</v>
      </c>
      <c r="O190" s="7">
        <f>INDEX('Saturation Data'!P:P,MATCH('Intensity Data'!$B190,'Saturation Data'!$C:$C,0))*INDEX('UEC Data'!P:P,MATCH('Intensity Data'!$B190,'UEC Data'!$C:$C,0))</f>
        <v>0</v>
      </c>
      <c r="P190" s="7">
        <f>INDEX('Saturation Data'!Q:Q,MATCH('Intensity Data'!$B190,'Saturation Data'!$C:$C,0))*INDEX('UEC Data'!Q:Q,MATCH('Intensity Data'!$B190,'UEC Data'!$C:$C,0))</f>
        <v>0</v>
      </c>
      <c r="Q190" s="7">
        <f>INDEX('Saturation Data'!R:R,MATCH('Intensity Data'!$B190,'Saturation Data'!$C:$C,0))*INDEX('UEC Data'!R:R,MATCH('Intensity Data'!$B190,'UEC Data'!$C:$C,0))</f>
        <v>3.2170292388649498E-2</v>
      </c>
      <c r="R190" s="7">
        <f>INDEX('Saturation Data'!S:S,MATCH('Intensity Data'!$B190,'Saturation Data'!$C:$C,0))*INDEX('UEC Data'!S:S,MATCH('Intensity Data'!$B190,'UEC Data'!$C:$C,0))</f>
        <v>6.881111163322207E-3</v>
      </c>
      <c r="S190" s="7">
        <f>INDEX('Saturation Data'!T:T,MATCH('Intensity Data'!$B190,'Saturation Data'!$C:$C,0))*INDEX('UEC Data'!T:T,MATCH('Intensity Data'!$B190,'UEC Data'!$C:$C,0))</f>
        <v>9.6104018375417575E-3</v>
      </c>
      <c r="T190" s="7">
        <f>INDEX('Saturation Data'!U:U,MATCH('Intensity Data'!$B190,'Saturation Data'!$C:$C,0))*INDEX('UEC Data'!U:U,MATCH('Intensity Data'!$B190,'UEC Data'!$C:$C,0))</f>
        <v>1.6430508124035809E-2</v>
      </c>
      <c r="U190" s="7">
        <f>INDEX('Saturation Data'!V:V,MATCH('Intensity Data'!$B190,'Saturation Data'!$C:$C,0))*INDEX('UEC Data'!V:V,MATCH('Intensity Data'!$B190,'UEC Data'!$C:$C,0))</f>
        <v>9.0904243050511327E-2</v>
      </c>
      <c r="V190" t="str">
        <f t="shared" si="35"/>
        <v>HVAC</v>
      </c>
      <c r="AP190" s="5" t="s">
        <v>74</v>
      </c>
      <c r="AQ190" s="5" t="s">
        <v>12</v>
      </c>
      <c r="AR190" s="5" t="s">
        <v>13</v>
      </c>
      <c r="AS190" s="2">
        <f t="shared" si="36"/>
        <v>-0.7543783088167284</v>
      </c>
      <c r="AT190" s="2">
        <f t="shared" si="37"/>
        <v>-0.65007153314026633</v>
      </c>
      <c r="AU190" s="2">
        <f t="shared" si="38"/>
        <v>-0.90515268111586433</v>
      </c>
      <c r="AV190" s="2">
        <f t="shared" si="39"/>
        <v>-0.61474708352340568</v>
      </c>
      <c r="AW190" s="2">
        <f t="shared" si="40"/>
        <v>-0.91775587428366601</v>
      </c>
      <c r="AX190" s="2">
        <f t="shared" si="41"/>
        <v>-0.90366838886510015</v>
      </c>
      <c r="AY190" s="2">
        <f t="shared" si="42"/>
        <v>-0.83407379531493575</v>
      </c>
      <c r="AZ190" s="2" t="str">
        <f t="shared" si="43"/>
        <v>NA</v>
      </c>
      <c r="BA190" s="2" t="str">
        <f t="shared" si="44"/>
        <v>NA</v>
      </c>
      <c r="BB190" s="2">
        <f t="shared" si="45"/>
        <v>-0.25273820001756486</v>
      </c>
      <c r="BC190" s="2">
        <f t="shared" si="46"/>
        <v>-0.96162942162258125</v>
      </c>
      <c r="BD190" s="2">
        <f t="shared" si="47"/>
        <v>-0.91696085601912203</v>
      </c>
      <c r="BE190" s="2">
        <f t="shared" si="48"/>
        <v>-0.5982848981914346</v>
      </c>
      <c r="BF190" s="2">
        <f t="shared" si="49"/>
        <v>-0.84624762501062212</v>
      </c>
      <c r="BG190" s="2" t="str">
        <f>IFERROR(#REF!/#REF!-1,"NA")</f>
        <v>NA</v>
      </c>
    </row>
    <row r="191" spans="1:59" x14ac:dyDescent="0.25">
      <c r="A191" t="str">
        <f t="shared" si="50"/>
        <v/>
      </c>
      <c r="B191" t="str">
        <f t="shared" si="34"/>
        <v>CA2021 CPAHeating_Electric Room Heat</v>
      </c>
      <c r="C191" t="s">
        <v>118</v>
      </c>
      <c r="D191" t="s">
        <v>114</v>
      </c>
      <c r="E191" s="3" t="s">
        <v>75</v>
      </c>
      <c r="F191" s="3" t="s">
        <v>12</v>
      </c>
      <c r="G191" s="3" t="s">
        <v>14</v>
      </c>
      <c r="H191" s="7">
        <f>INDEX('Saturation Data'!I:I,MATCH('Intensity Data'!$B191,'Saturation Data'!$C:$C,0))*INDEX('UEC Data'!I:I,MATCH('Intensity Data'!$B191,'UEC Data'!$C:$C,0))</f>
        <v>0.30151885836958375</v>
      </c>
      <c r="I191" s="7">
        <f>INDEX('Saturation Data'!J:J,MATCH('Intensity Data'!$B191,'Saturation Data'!$C:$C,0))*INDEX('UEC Data'!J:J,MATCH('Intensity Data'!$B191,'UEC Data'!$C:$C,0))</f>
        <v>0.47999269922161863</v>
      </c>
      <c r="J191" s="7">
        <f>INDEX('Saturation Data'!K:K,MATCH('Intensity Data'!$B191,'Saturation Data'!$C:$C,0))*INDEX('UEC Data'!K:K,MATCH('Intensity Data'!$B191,'UEC Data'!$C:$C,0))</f>
        <v>0.18564637549153712</v>
      </c>
      <c r="K191" s="7">
        <f>INDEX('Saturation Data'!L:L,MATCH('Intensity Data'!$B191,'Saturation Data'!$C:$C,0))*INDEX('UEC Data'!L:L,MATCH('Intensity Data'!$B191,'UEC Data'!$C:$C,0))</f>
        <v>0.16865213329104722</v>
      </c>
      <c r="L191" s="7">
        <f>INDEX('Saturation Data'!M:M,MATCH('Intensity Data'!$B191,'Saturation Data'!$C:$C,0))*INDEX('UEC Data'!M:M,MATCH('Intensity Data'!$B191,'UEC Data'!$C:$C,0))</f>
        <v>6.5615264997930991E-3</v>
      </c>
      <c r="M191" s="7">
        <f>INDEX('Saturation Data'!N:N,MATCH('Intensity Data'!$B191,'Saturation Data'!$C:$C,0))*INDEX('UEC Data'!N:N,MATCH('Intensity Data'!$B191,'UEC Data'!$C:$C,0))</f>
        <v>8.1983533352285899E-3</v>
      </c>
      <c r="N191" s="7">
        <f>INDEX('Saturation Data'!O:O,MATCH('Intensity Data'!$B191,'Saturation Data'!$C:$C,0))*INDEX('UEC Data'!O:O,MATCH('Intensity Data'!$B191,'UEC Data'!$C:$C,0))</f>
        <v>1.6778659992697734E-3</v>
      </c>
      <c r="O191" s="7">
        <f>INDEX('Saturation Data'!P:P,MATCH('Intensity Data'!$B191,'Saturation Data'!$C:$C,0))*INDEX('UEC Data'!P:P,MATCH('Intensity Data'!$B191,'UEC Data'!$C:$C,0))</f>
        <v>0.217457266929029</v>
      </c>
      <c r="P191" s="7">
        <f>INDEX('Saturation Data'!Q:Q,MATCH('Intensity Data'!$B191,'Saturation Data'!$C:$C,0))*INDEX('UEC Data'!Q:Q,MATCH('Intensity Data'!$B191,'UEC Data'!$C:$C,0))</f>
        <v>0.11311441952628121</v>
      </c>
      <c r="Q191" s="7">
        <f>INDEX('Saturation Data'!R:R,MATCH('Intensity Data'!$B191,'Saturation Data'!$C:$C,0))*INDEX('UEC Data'!R:R,MATCH('Intensity Data'!$B191,'UEC Data'!$C:$C,0))</f>
        <v>1.0871081682255588</v>
      </c>
      <c r="R191" s="7">
        <f>INDEX('Saturation Data'!S:S,MATCH('Intensity Data'!$B191,'Saturation Data'!$C:$C,0))*INDEX('UEC Data'!S:S,MATCH('Intensity Data'!$B191,'UEC Data'!$C:$C,0))</f>
        <v>3.5447494137064085E-2</v>
      </c>
      <c r="S191" s="7">
        <f>INDEX('Saturation Data'!T:T,MATCH('Intensity Data'!$B191,'Saturation Data'!$C:$C,0))*INDEX('UEC Data'!T:T,MATCH('Intensity Data'!$B191,'UEC Data'!$C:$C,0))</f>
        <v>4.9507216887718183E-2</v>
      </c>
      <c r="T191" s="7">
        <f>INDEX('Saturation Data'!U:U,MATCH('Intensity Data'!$B191,'Saturation Data'!$C:$C,0))*INDEX('UEC Data'!U:U,MATCH('Intensity Data'!$B191,'UEC Data'!$C:$C,0))</f>
        <v>0.30151885836958375</v>
      </c>
      <c r="U191" s="7">
        <f>INDEX('Saturation Data'!V:V,MATCH('Intensity Data'!$B191,'Saturation Data'!$C:$C,0))*INDEX('UEC Data'!V:V,MATCH('Intensity Data'!$B191,'UEC Data'!$C:$C,0))</f>
        <v>0.10279859546685936</v>
      </c>
      <c r="V191" t="str">
        <f t="shared" si="35"/>
        <v>HVAC</v>
      </c>
      <c r="AP191" s="5" t="s">
        <v>75</v>
      </c>
      <c r="AQ191" s="5" t="s">
        <v>12</v>
      </c>
      <c r="AR191" s="5" t="s">
        <v>14</v>
      </c>
      <c r="AS191" s="2">
        <f t="shared" si="36"/>
        <v>-0.7543783088167284</v>
      </c>
      <c r="AT191" s="2">
        <f t="shared" si="37"/>
        <v>-0.65007153314026622</v>
      </c>
      <c r="AU191" s="2">
        <f t="shared" si="38"/>
        <v>-0.90515268111586433</v>
      </c>
      <c r="AV191" s="2">
        <f t="shared" si="39"/>
        <v>-0.76620704607156065</v>
      </c>
      <c r="AW191" s="2">
        <f t="shared" si="40"/>
        <v>-0.9177558742836659</v>
      </c>
      <c r="AX191" s="2">
        <f t="shared" si="41"/>
        <v>-0.90366838886510015</v>
      </c>
      <c r="AY191" s="2">
        <f t="shared" si="42"/>
        <v>-0.83407379531493575</v>
      </c>
      <c r="AZ191" s="2">
        <f t="shared" si="43"/>
        <v>-0.76904891911873841</v>
      </c>
      <c r="BA191" s="2">
        <f t="shared" si="44"/>
        <v>-0.59868778250720878</v>
      </c>
      <c r="BB191" s="2">
        <f t="shared" si="45"/>
        <v>-0.25273820001756486</v>
      </c>
      <c r="BC191" s="2">
        <f t="shared" si="46"/>
        <v>-0.96162942162258125</v>
      </c>
      <c r="BD191" s="2">
        <f t="shared" si="47"/>
        <v>-0.91696085601912203</v>
      </c>
      <c r="BE191" s="2">
        <f t="shared" si="48"/>
        <v>-0.5982848981914346</v>
      </c>
      <c r="BF191" s="2">
        <f t="shared" si="49"/>
        <v>-0.84624762501062212</v>
      </c>
      <c r="BG191" s="2" t="str">
        <f>IFERROR(#REF!/#REF!-1,"NA")</f>
        <v>NA</v>
      </c>
    </row>
    <row r="192" spans="1:59" x14ac:dyDescent="0.25">
      <c r="A192" t="str">
        <f t="shared" si="50"/>
        <v/>
      </c>
      <c r="B192" t="str">
        <f t="shared" si="34"/>
        <v>CA2021 CPAHeating_PTHP</v>
      </c>
      <c r="C192" t="s">
        <v>118</v>
      </c>
      <c r="D192" t="s">
        <v>114</v>
      </c>
      <c r="E192" s="3" t="s">
        <v>76</v>
      </c>
      <c r="F192" s="3" t="s">
        <v>12</v>
      </c>
      <c r="G192" s="3" t="s">
        <v>8</v>
      </c>
      <c r="H192" s="7">
        <f>INDEX('Saturation Data'!I:I,MATCH('Intensity Data'!$B192,'Saturation Data'!$C:$C,0))*INDEX('UEC Data'!I:I,MATCH('Intensity Data'!$B192,'UEC Data'!$C:$C,0))</f>
        <v>8.1168453537362965E-3</v>
      </c>
      <c r="I192" s="7">
        <f>INDEX('Saturation Data'!J:J,MATCH('Intensity Data'!$B192,'Saturation Data'!$C:$C,0))*INDEX('UEC Data'!J:J,MATCH('Intensity Data'!$B192,'UEC Data'!$C:$C,0))</f>
        <v>7.2611547466868639E-3</v>
      </c>
      <c r="J192" s="7">
        <f>INDEX('Saturation Data'!K:K,MATCH('Intensity Data'!$B192,'Saturation Data'!$C:$C,0))*INDEX('UEC Data'!K:K,MATCH('Intensity Data'!$B192,'UEC Data'!$C:$C,0))</f>
        <v>3.8912999757830286E-3</v>
      </c>
      <c r="K192" s="7">
        <f>INDEX('Saturation Data'!L:L,MATCH('Intensity Data'!$B192,'Saturation Data'!$C:$C,0))*INDEX('UEC Data'!L:L,MATCH('Intensity Data'!$B192,'UEC Data'!$C:$C,0))</f>
        <v>5.331722230021616E-3</v>
      </c>
      <c r="L192" s="7">
        <f>INDEX('Saturation Data'!M:M,MATCH('Intensity Data'!$B192,'Saturation Data'!$C:$C,0))*INDEX('UEC Data'!M:M,MATCH('Intensity Data'!$B192,'UEC Data'!$C:$C,0))</f>
        <v>2.2886767251700177E-2</v>
      </c>
      <c r="M192" s="7">
        <f>INDEX('Saturation Data'!N:N,MATCH('Intensity Data'!$B192,'Saturation Data'!$C:$C,0))*INDEX('UEC Data'!N:N,MATCH('Intensity Data'!$B192,'UEC Data'!$C:$C,0))</f>
        <v>2.044343300113109E-3</v>
      </c>
      <c r="N192" s="7">
        <f>INDEX('Saturation Data'!O:O,MATCH('Intensity Data'!$B192,'Saturation Data'!$C:$C,0))*INDEX('UEC Data'!O:O,MATCH('Intensity Data'!$B192,'UEC Data'!$C:$C,0))</f>
        <v>0</v>
      </c>
      <c r="O192" s="7">
        <f>INDEX('Saturation Data'!P:P,MATCH('Intensity Data'!$B192,'Saturation Data'!$C:$C,0))*INDEX('UEC Data'!P:P,MATCH('Intensity Data'!$B192,'UEC Data'!$C:$C,0))</f>
        <v>3.9627415776762695E-2</v>
      </c>
      <c r="P192" s="7">
        <f>INDEX('Saturation Data'!Q:Q,MATCH('Intensity Data'!$B192,'Saturation Data'!$C:$C,0))*INDEX('UEC Data'!Q:Q,MATCH('Intensity Data'!$B192,'UEC Data'!$C:$C,0))</f>
        <v>2.4772535488555892E-2</v>
      </c>
      <c r="Q192" s="7">
        <f>INDEX('Saturation Data'!R:R,MATCH('Intensity Data'!$B192,'Saturation Data'!$C:$C,0))*INDEX('UEC Data'!R:R,MATCH('Intensity Data'!$B192,'UEC Data'!$C:$C,0))</f>
        <v>0.22149456410283891</v>
      </c>
      <c r="R192" s="7">
        <f>INDEX('Saturation Data'!S:S,MATCH('Intensity Data'!$B192,'Saturation Data'!$C:$C,0))*INDEX('UEC Data'!S:S,MATCH('Intensity Data'!$B192,'UEC Data'!$C:$C,0))</f>
        <v>3.190464827500288E-3</v>
      </c>
      <c r="S192" s="7">
        <f>INDEX('Saturation Data'!T:T,MATCH('Intensity Data'!$B192,'Saturation Data'!$C:$C,0))*INDEX('UEC Data'!T:T,MATCH('Intensity Data'!$B192,'UEC Data'!$C:$C,0))</f>
        <v>7.5800680297783817E-4</v>
      </c>
      <c r="T192" s="7">
        <f>INDEX('Saturation Data'!U:U,MATCH('Intensity Data'!$B192,'Saturation Data'!$C:$C,0))*INDEX('UEC Data'!U:U,MATCH('Intensity Data'!$B192,'UEC Data'!$C:$C,0))</f>
        <v>8.1168453537362965E-3</v>
      </c>
      <c r="U192" s="7">
        <f>INDEX('Saturation Data'!V:V,MATCH('Intensity Data'!$B192,'Saturation Data'!$C:$C,0))*INDEX('UEC Data'!V:V,MATCH('Intensity Data'!$B192,'UEC Data'!$C:$C,0))</f>
        <v>1.5647993255094049E-2</v>
      </c>
      <c r="V192" t="str">
        <f t="shared" si="35"/>
        <v>HVAC</v>
      </c>
      <c r="AP192" s="5" t="s">
        <v>76</v>
      </c>
      <c r="AQ192" s="5" t="s">
        <v>12</v>
      </c>
      <c r="AR192" s="5" t="s">
        <v>8</v>
      </c>
      <c r="AS192" s="2">
        <f t="shared" si="36"/>
        <v>-0.74994095232537328</v>
      </c>
      <c r="AT192" s="2">
        <f t="shared" si="37"/>
        <v>-0.810114547792262</v>
      </c>
      <c r="AU192" s="2">
        <f t="shared" si="38"/>
        <v>-0.86457275400864675</v>
      </c>
      <c r="AV192" s="2">
        <f t="shared" si="39"/>
        <v>-0.86054561384847639</v>
      </c>
      <c r="AW192" s="2">
        <f t="shared" si="40"/>
        <v>-0.59380471738889962</v>
      </c>
      <c r="AX192" s="2">
        <f t="shared" si="41"/>
        <v>-0.89982550628567237</v>
      </c>
      <c r="AY192" s="2" t="str">
        <f t="shared" si="42"/>
        <v>NA</v>
      </c>
      <c r="AZ192" s="2">
        <f t="shared" si="43"/>
        <v>-0.72709292924148827</v>
      </c>
      <c r="BA192" s="2">
        <f t="shared" si="44"/>
        <v>-0.59580273533179695</v>
      </c>
      <c r="BB192" s="2">
        <f t="shared" si="45"/>
        <v>-0.32796223807271385</v>
      </c>
      <c r="BC192" s="2">
        <f t="shared" si="46"/>
        <v>-0.82907013457485146</v>
      </c>
      <c r="BD192" s="2">
        <f t="shared" si="47"/>
        <v>-0.87439347727571404</v>
      </c>
      <c r="BE192" s="2">
        <f t="shared" si="48"/>
        <v>-0.64139830126206498</v>
      </c>
      <c r="BF192" s="2">
        <f t="shared" si="49"/>
        <v>-0.83449939395251727</v>
      </c>
      <c r="BG192" s="2" t="str">
        <f>IFERROR(#REF!/#REF!-1,"NA")</f>
        <v>NA</v>
      </c>
    </row>
    <row r="193" spans="1:59" x14ac:dyDescent="0.25">
      <c r="A193" t="str">
        <f t="shared" si="50"/>
        <v/>
      </c>
      <c r="B193" t="str">
        <f t="shared" si="34"/>
        <v>CA2021 CPAHeating_Air-Source Heat Pump</v>
      </c>
      <c r="C193" t="s">
        <v>118</v>
      </c>
      <c r="D193" t="s">
        <v>114</v>
      </c>
      <c r="E193" s="3" t="s">
        <v>77</v>
      </c>
      <c r="F193" s="3" t="s">
        <v>12</v>
      </c>
      <c r="G193" s="3" t="s">
        <v>10</v>
      </c>
      <c r="H193" s="7">
        <f>INDEX('Saturation Data'!I:I,MATCH('Intensity Data'!$B193,'Saturation Data'!$C:$C,0))*INDEX('UEC Data'!I:I,MATCH('Intensity Data'!$B193,'UEC Data'!$C:$C,0))</f>
        <v>0.17196516739205328</v>
      </c>
      <c r="I193" s="7">
        <f>INDEX('Saturation Data'!J:J,MATCH('Intensity Data'!$B193,'Saturation Data'!$C:$C,0))*INDEX('UEC Data'!J:J,MATCH('Intensity Data'!$B193,'UEC Data'!$C:$C,0))</f>
        <v>0.15383632890071397</v>
      </c>
      <c r="J193" s="7">
        <f>INDEX('Saturation Data'!K:K,MATCH('Intensity Data'!$B193,'Saturation Data'!$C:$C,0))*INDEX('UEC Data'!K:K,MATCH('Intensity Data'!$B193,'UEC Data'!$C:$C,0))</f>
        <v>2.542825001371871E-2</v>
      </c>
      <c r="K193" s="7">
        <f>INDEX('Saturation Data'!L:L,MATCH('Intensity Data'!$B193,'Saturation Data'!$C:$C,0))*INDEX('UEC Data'!L:L,MATCH('Intensity Data'!$B193,'UEC Data'!$C:$C,0))</f>
        <v>3.4840892943857428E-2</v>
      </c>
      <c r="L193" s="7">
        <f>INDEX('Saturation Data'!M:M,MATCH('Intensity Data'!$B193,'Saturation Data'!$C:$C,0))*INDEX('UEC Data'!M:M,MATCH('Intensity Data'!$B193,'UEC Data'!$C:$C,0))</f>
        <v>0.10873082970342328</v>
      </c>
      <c r="M193" s="7">
        <f>INDEX('Saturation Data'!N:N,MATCH('Intensity Data'!$B193,'Saturation Data'!$C:$C,0))*INDEX('UEC Data'!N:N,MATCH('Intensity Data'!$B193,'UEC Data'!$C:$C,0))</f>
        <v>2.6087009601307252E-2</v>
      </c>
      <c r="N193" s="7">
        <f>INDEX('Saturation Data'!O:O,MATCH('Intensity Data'!$B193,'Saturation Data'!$C:$C,0))*INDEX('UEC Data'!O:O,MATCH('Intensity Data'!$B193,'UEC Data'!$C:$C,0))</f>
        <v>8.3375490973648068E-3</v>
      </c>
      <c r="O193" s="7">
        <f>INDEX('Saturation Data'!P:P,MATCH('Intensity Data'!$B193,'Saturation Data'!$C:$C,0))*INDEX('UEC Data'!P:P,MATCH('Intensity Data'!$B193,'UEC Data'!$C:$C,0))</f>
        <v>0.16402177889943201</v>
      </c>
      <c r="P193" s="7">
        <f>INDEX('Saturation Data'!Q:Q,MATCH('Intensity Data'!$B193,'Saturation Data'!$C:$C,0))*INDEX('UEC Data'!Q:Q,MATCH('Intensity Data'!$B193,'UEC Data'!$C:$C,0))</f>
        <v>0.10253596554395826</v>
      </c>
      <c r="Q193" s="7">
        <f>INDEX('Saturation Data'!R:R,MATCH('Intensity Data'!$B193,'Saturation Data'!$C:$C,0))*INDEX('UEC Data'!R:R,MATCH('Intensity Data'!$B193,'UEC Data'!$C:$C,0))</f>
        <v>9.6114489762401265E-2</v>
      </c>
      <c r="R193" s="7">
        <f>INDEX('Saturation Data'!S:S,MATCH('Intensity Data'!$B193,'Saturation Data'!$C:$C,0))*INDEX('UEC Data'!S:S,MATCH('Intensity Data'!$B193,'UEC Data'!$C:$C,0))</f>
        <v>2.0276120463143515E-2</v>
      </c>
      <c r="S193" s="7">
        <f>INDEX('Saturation Data'!T:T,MATCH('Intensity Data'!$B193,'Saturation Data'!$C:$C,0))*INDEX('UEC Data'!T:T,MATCH('Intensity Data'!$B193,'UEC Data'!$C:$C,0))</f>
        <v>1.319493323702163E-2</v>
      </c>
      <c r="T193" s="7">
        <f>INDEX('Saturation Data'!U:U,MATCH('Intensity Data'!$B193,'Saturation Data'!$C:$C,0))*INDEX('UEC Data'!U:U,MATCH('Intensity Data'!$B193,'UEC Data'!$C:$C,0))</f>
        <v>0.17196516739205328</v>
      </c>
      <c r="U193" s="7">
        <f>INDEX('Saturation Data'!V:V,MATCH('Intensity Data'!$B193,'Saturation Data'!$C:$C,0))*INDEX('UEC Data'!V:V,MATCH('Intensity Data'!$B193,'UEC Data'!$C:$C,0))</f>
        <v>3.6800008859143238E-2</v>
      </c>
      <c r="V193" t="str">
        <f t="shared" si="35"/>
        <v>HVAC</v>
      </c>
      <c r="AP193" s="5" t="s">
        <v>77</v>
      </c>
      <c r="AQ193" s="5" t="s">
        <v>12</v>
      </c>
      <c r="AR193" s="5" t="s">
        <v>10</v>
      </c>
      <c r="AS193" s="2">
        <f t="shared" si="36"/>
        <v>-0.74994095232537339</v>
      </c>
      <c r="AT193" s="2">
        <f t="shared" si="37"/>
        <v>-0.81011454779226211</v>
      </c>
      <c r="AU193" s="2">
        <f t="shared" si="38"/>
        <v>-0.86457275400864686</v>
      </c>
      <c r="AV193" s="2">
        <f t="shared" si="39"/>
        <v>-0.95698690188882918</v>
      </c>
      <c r="AW193" s="2">
        <f t="shared" si="40"/>
        <v>-0.59380471738889962</v>
      </c>
      <c r="AX193" s="2">
        <f t="shared" si="41"/>
        <v>-0.89982550628567237</v>
      </c>
      <c r="AY193" s="2">
        <f t="shared" si="42"/>
        <v>-0.86087025284578322</v>
      </c>
      <c r="AZ193" s="2">
        <f t="shared" si="43"/>
        <v>-0.72709292924148827</v>
      </c>
      <c r="BA193" s="2">
        <f t="shared" si="44"/>
        <v>-0.59580273533179695</v>
      </c>
      <c r="BB193" s="2">
        <f t="shared" si="45"/>
        <v>-0.32796223807271396</v>
      </c>
      <c r="BC193" s="2">
        <f t="shared" si="46"/>
        <v>-0.82907013457485168</v>
      </c>
      <c r="BD193" s="2">
        <f t="shared" si="47"/>
        <v>-0.87439347727571404</v>
      </c>
      <c r="BE193" s="2">
        <f t="shared" si="48"/>
        <v>-0.64139830126206498</v>
      </c>
      <c r="BF193" s="2">
        <f t="shared" si="49"/>
        <v>-0.83449939395251727</v>
      </c>
      <c r="BG193" s="2" t="str">
        <f>IFERROR(#REF!/#REF!-1,"NA")</f>
        <v>NA</v>
      </c>
    </row>
    <row r="194" spans="1:59" x14ac:dyDescent="0.25">
      <c r="A194" t="str">
        <f t="shared" si="50"/>
        <v/>
      </c>
      <c r="B194" t="str">
        <f t="shared" ref="B194:B257" si="51">C194&amp;D194&amp;E194</f>
        <v>CA2021 CPAHeating_Geothermal Heat Pump</v>
      </c>
      <c r="C194" t="s">
        <v>118</v>
      </c>
      <c r="D194" t="s">
        <v>114</v>
      </c>
      <c r="E194" s="3" t="s">
        <v>78</v>
      </c>
      <c r="F194" s="3" t="s">
        <v>12</v>
      </c>
      <c r="G194" s="3" t="s">
        <v>11</v>
      </c>
      <c r="H194" s="7">
        <f>INDEX('Saturation Data'!I:I,MATCH('Intensity Data'!$B194,'Saturation Data'!$C:$C,0))*INDEX('UEC Data'!I:I,MATCH('Intensity Data'!$B194,'UEC Data'!$C:$C,0))</f>
        <v>8.9549668267695767E-2</v>
      </c>
      <c r="I194" s="7">
        <f>INDEX('Saturation Data'!J:J,MATCH('Intensity Data'!$B194,'Saturation Data'!$C:$C,0))*INDEX('UEC Data'!J:J,MATCH('Intensity Data'!$B194,'UEC Data'!$C:$C,0))</f>
        <v>7.2806009429943572E-2</v>
      </c>
      <c r="J194" s="7">
        <f>INDEX('Saturation Data'!K:K,MATCH('Intensity Data'!$B194,'Saturation Data'!$C:$C,0))*INDEX('UEC Data'!K:K,MATCH('Intensity Data'!$B194,'UEC Data'!$C:$C,0))</f>
        <v>0</v>
      </c>
      <c r="K194" s="7">
        <f>INDEX('Saturation Data'!L:L,MATCH('Intensity Data'!$B194,'Saturation Data'!$C:$C,0))*INDEX('UEC Data'!L:L,MATCH('Intensity Data'!$B194,'UEC Data'!$C:$C,0))</f>
        <v>0</v>
      </c>
      <c r="L194" s="7">
        <f>INDEX('Saturation Data'!M:M,MATCH('Intensity Data'!$B194,'Saturation Data'!$C:$C,0))*INDEX('UEC Data'!M:M,MATCH('Intensity Data'!$B194,'UEC Data'!$C:$C,0))</f>
        <v>0</v>
      </c>
      <c r="M194" s="7">
        <f>INDEX('Saturation Data'!N:N,MATCH('Intensity Data'!$B194,'Saturation Data'!$C:$C,0))*INDEX('UEC Data'!N:N,MATCH('Intensity Data'!$B194,'UEC Data'!$C:$C,0))</f>
        <v>0</v>
      </c>
      <c r="N194" s="7">
        <f>INDEX('Saturation Data'!O:O,MATCH('Intensity Data'!$B194,'Saturation Data'!$C:$C,0))*INDEX('UEC Data'!O:O,MATCH('Intensity Data'!$B194,'UEC Data'!$C:$C,0))</f>
        <v>1.0471778564799061E-2</v>
      </c>
      <c r="O194" s="7">
        <f>INDEX('Saturation Data'!P:P,MATCH('Intensity Data'!$B194,'Saturation Data'!$C:$C,0))*INDEX('UEC Data'!P:P,MATCH('Intensity Data'!$B194,'UEC Data'!$C:$C,0))</f>
        <v>0.1001677171587147</v>
      </c>
      <c r="P194" s="7">
        <f>INDEX('Saturation Data'!Q:Q,MATCH('Intensity Data'!$B194,'Saturation Data'!$C:$C,0))*INDEX('UEC Data'!Q:Q,MATCH('Intensity Data'!$B194,'UEC Data'!$C:$C,0))</f>
        <v>6.2618474595988502E-2</v>
      </c>
      <c r="Q194" s="7">
        <f>INDEX('Saturation Data'!R:R,MATCH('Intensity Data'!$B194,'Saturation Data'!$C:$C,0))*INDEX('UEC Data'!R:R,MATCH('Intensity Data'!$B194,'UEC Data'!$C:$C,0))</f>
        <v>9.6539646876090998E-2</v>
      </c>
      <c r="R194" s="7">
        <f>INDEX('Saturation Data'!S:S,MATCH('Intensity Data'!$B194,'Saturation Data'!$C:$C,0))*INDEX('UEC Data'!S:S,MATCH('Intensity Data'!$B194,'UEC Data'!$C:$C,0))</f>
        <v>0</v>
      </c>
      <c r="S194" s="7">
        <f>INDEX('Saturation Data'!T:T,MATCH('Intensity Data'!$B194,'Saturation Data'!$C:$C,0))*INDEX('UEC Data'!T:T,MATCH('Intensity Data'!$B194,'UEC Data'!$C:$C,0))</f>
        <v>0</v>
      </c>
      <c r="T194" s="7">
        <f>INDEX('Saturation Data'!U:U,MATCH('Intensity Data'!$B194,'Saturation Data'!$C:$C,0))*INDEX('UEC Data'!U:U,MATCH('Intensity Data'!$B194,'UEC Data'!$C:$C,0))</f>
        <v>8.9549668267695767E-2</v>
      </c>
      <c r="U194" s="7">
        <f>INDEX('Saturation Data'!V:V,MATCH('Intensity Data'!$B194,'Saturation Data'!$C:$C,0))*INDEX('UEC Data'!V:V,MATCH('Intensity Data'!$B194,'UEC Data'!$C:$C,0))</f>
        <v>6.0819668858473602E-3</v>
      </c>
      <c r="V194" t="str">
        <f t="shared" ref="V194:V257" si="52">IF(OR(F194="Cooling",F194="heating",F194="ventilation"),"HVAC",F194)</f>
        <v>HVAC</v>
      </c>
      <c r="AP194" s="5" t="s">
        <v>78</v>
      </c>
      <c r="AQ194" s="5" t="s">
        <v>12</v>
      </c>
      <c r="AR194" s="5" t="s">
        <v>11</v>
      </c>
      <c r="AS194" s="2">
        <f t="shared" ref="AS194:AS226" si="53">IFERROR(H194/H419-1,"NA")</f>
        <v>-0.73264445049152815</v>
      </c>
      <c r="AT194" s="2">
        <f t="shared" ref="AT194:AT226" si="54">IFERROR(I194/I419-1,"NA")</f>
        <v>-0.80647608165322116</v>
      </c>
      <c r="AU194" s="2" t="str">
        <f t="shared" ref="AU194:AU226" si="55">IFERROR(J194/J419-1,"NA")</f>
        <v>NA</v>
      </c>
      <c r="AV194" s="2">
        <f t="shared" ref="AV194:AV226" si="56">IFERROR(K194/K419-1,"NA")</f>
        <v>-1</v>
      </c>
      <c r="AW194" s="2" t="str">
        <f t="shared" ref="AW194:AW226" si="57">IFERROR(L194/L419-1,"NA")</f>
        <v>NA</v>
      </c>
      <c r="AX194" s="2" t="str">
        <f t="shared" ref="AX194:AX226" si="58">IFERROR(M194/M419-1,"NA")</f>
        <v>NA</v>
      </c>
      <c r="AY194" s="2">
        <f t="shared" ref="AY194:AY226" si="59">IFERROR(N194/N419-1,"NA")</f>
        <v>-0.84251469051250871</v>
      </c>
      <c r="AZ194" s="2">
        <f t="shared" ref="AZ194:AZ226" si="60">IFERROR(O194/O419-1,"NA")</f>
        <v>-0.70918354348584067</v>
      </c>
      <c r="BA194" s="2">
        <f t="shared" ref="BA194:BA226" si="61">IFERROR(P194/P419-1,"NA")</f>
        <v>-0.56927749831906327</v>
      </c>
      <c r="BB194" s="2">
        <f t="shared" ref="BB194:BB226" si="62">IFERROR(Q194/Q419-1,"NA")</f>
        <v>-2.0792060241107913E-2</v>
      </c>
      <c r="BC194" s="2" t="str">
        <f t="shared" ref="BC194:BC226" si="63">IFERROR(R194/R419-1,"NA")</f>
        <v>NA</v>
      </c>
      <c r="BD194" s="2" t="str">
        <f t="shared" ref="BD194:BD226" si="64">IFERROR(S194/S419-1,"NA")</f>
        <v>NA</v>
      </c>
      <c r="BE194" s="2">
        <f t="shared" ref="BE194:BE226" si="65">IFERROR(T194/T419-1,"NA")</f>
        <v>-0.6165939400621</v>
      </c>
      <c r="BF194" s="2">
        <f t="shared" ref="BF194:BF226" si="66">IFERROR(U194/U419-1,"NA")</f>
        <v>-0.83199678427534851</v>
      </c>
      <c r="BG194" s="2" t="str">
        <f>IFERROR(#REF!/#REF!-1,"NA")</f>
        <v>NA</v>
      </c>
    </row>
    <row r="195" spans="1:59" x14ac:dyDescent="0.25">
      <c r="A195" t="str">
        <f t="shared" ref="A195:A258" si="67">IF(C195=C194,"",1)</f>
        <v/>
      </c>
      <c r="B195" t="str">
        <f t="shared" si="51"/>
        <v>CA2021 CPAVentilation_Ventilation</v>
      </c>
      <c r="C195" t="s">
        <v>118</v>
      </c>
      <c r="D195" t="s">
        <v>114</v>
      </c>
      <c r="E195" s="3" t="s">
        <v>79</v>
      </c>
      <c r="F195" s="3" t="s">
        <v>15</v>
      </c>
      <c r="G195" s="3" t="s">
        <v>15</v>
      </c>
      <c r="H195" s="7">
        <f>INDEX('Saturation Data'!I:I,MATCH('Intensity Data'!$B195,'Saturation Data'!$C:$C,0))*INDEX('UEC Data'!I:I,MATCH('Intensity Data'!$B195,'UEC Data'!$C:$C,0))</f>
        <v>3.7553781260859669</v>
      </c>
      <c r="I195" s="7">
        <f>INDEX('Saturation Data'!J:J,MATCH('Intensity Data'!$B195,'Saturation Data'!$C:$C,0))*INDEX('UEC Data'!J:J,MATCH('Intensity Data'!$B195,'UEC Data'!$C:$C,0))</f>
        <v>2.5046217716137975</v>
      </c>
      <c r="J195" s="7">
        <f>INDEX('Saturation Data'!K:K,MATCH('Intensity Data'!$B195,'Saturation Data'!$C:$C,0))*INDEX('UEC Data'!K:K,MATCH('Intensity Data'!$B195,'UEC Data'!$C:$C,0))</f>
        <v>2.4602807865966869</v>
      </c>
      <c r="K195" s="7">
        <f>INDEX('Saturation Data'!L:L,MATCH('Intensity Data'!$B195,'Saturation Data'!$C:$C,0))*INDEX('UEC Data'!L:L,MATCH('Intensity Data'!$B195,'UEC Data'!$C:$C,0))</f>
        <v>2.1015899194340895</v>
      </c>
      <c r="L195" s="7">
        <f>INDEX('Saturation Data'!M:M,MATCH('Intensity Data'!$B195,'Saturation Data'!$C:$C,0))*INDEX('UEC Data'!M:M,MATCH('Intensity Data'!$B195,'UEC Data'!$C:$C,0))</f>
        <v>4.4175116064208799</v>
      </c>
      <c r="M195" s="7">
        <f>INDEX('Saturation Data'!N:N,MATCH('Intensity Data'!$B195,'Saturation Data'!$C:$C,0))*INDEX('UEC Data'!N:N,MATCH('Intensity Data'!$B195,'UEC Data'!$C:$C,0))</f>
        <v>2.8596057284863932</v>
      </c>
      <c r="N195" s="7">
        <f>INDEX('Saturation Data'!O:O,MATCH('Intensity Data'!$B195,'Saturation Data'!$C:$C,0))*INDEX('UEC Data'!O:O,MATCH('Intensity Data'!$B195,'UEC Data'!$C:$C,0))</f>
        <v>4.9401179829225628</v>
      </c>
      <c r="O195" s="7">
        <f>INDEX('Saturation Data'!P:P,MATCH('Intensity Data'!$B195,'Saturation Data'!$C:$C,0))*INDEX('UEC Data'!P:P,MATCH('Intensity Data'!$B195,'UEC Data'!$C:$C,0))</f>
        <v>3.5701283705960121</v>
      </c>
      <c r="P195" s="7">
        <f>INDEX('Saturation Data'!Q:Q,MATCH('Intensity Data'!$B195,'Saturation Data'!$C:$C,0))*INDEX('UEC Data'!Q:Q,MATCH('Intensity Data'!$B195,'UEC Data'!$C:$C,0))</f>
        <v>1.0539921911362244</v>
      </c>
      <c r="Q195" s="7">
        <f>INDEX('Saturation Data'!R:R,MATCH('Intensity Data'!$B195,'Saturation Data'!$C:$C,0))*INDEX('UEC Data'!R:R,MATCH('Intensity Data'!$B195,'UEC Data'!$C:$C,0))</f>
        <v>1.3446532188217979</v>
      </c>
      <c r="R195" s="7">
        <f>INDEX('Saturation Data'!S:S,MATCH('Intensity Data'!$B195,'Saturation Data'!$C:$C,0))*INDEX('UEC Data'!S:S,MATCH('Intensity Data'!$B195,'UEC Data'!$C:$C,0))</f>
        <v>0.65334582748836878</v>
      </c>
      <c r="S195" s="7">
        <f>INDEX('Saturation Data'!T:T,MATCH('Intensity Data'!$B195,'Saturation Data'!$C:$C,0))*INDEX('UEC Data'!T:T,MATCH('Intensity Data'!$B195,'UEC Data'!$C:$C,0))</f>
        <v>1.539277215847791</v>
      </c>
      <c r="T195" s="7">
        <f>INDEX('Saturation Data'!U:U,MATCH('Intensity Data'!$B195,'Saturation Data'!$C:$C,0))*INDEX('UEC Data'!U:U,MATCH('Intensity Data'!$B195,'UEC Data'!$C:$C,0))</f>
        <v>30.043025008687735</v>
      </c>
      <c r="U195" s="7">
        <f>INDEX('Saturation Data'!V:V,MATCH('Intensity Data'!$B195,'Saturation Data'!$C:$C,0))*INDEX('UEC Data'!V:V,MATCH('Intensity Data'!$B195,'UEC Data'!$C:$C,0))</f>
        <v>1.2060528344995589</v>
      </c>
      <c r="V195" t="str">
        <f t="shared" si="52"/>
        <v>HVAC</v>
      </c>
      <c r="AP195" s="5" t="s">
        <v>79</v>
      </c>
      <c r="AQ195" s="5" t="s">
        <v>15</v>
      </c>
      <c r="AR195" s="5" t="s">
        <v>15</v>
      </c>
      <c r="AS195" s="2">
        <f t="shared" si="53"/>
        <v>0.20624188765789064</v>
      </c>
      <c r="AT195" s="2">
        <f t="shared" si="54"/>
        <v>1.010760318637876</v>
      </c>
      <c r="AU195" s="2">
        <f t="shared" si="55"/>
        <v>-0.20974835541104375</v>
      </c>
      <c r="AV195" s="2">
        <f t="shared" si="56"/>
        <v>0.68719830831967954</v>
      </c>
      <c r="AW195" s="2">
        <f t="shared" si="57"/>
        <v>1.2302082803990713</v>
      </c>
      <c r="AX195" s="2">
        <f t="shared" si="58"/>
        <v>0.31158841748875843</v>
      </c>
      <c r="AY195" s="2">
        <f t="shared" si="59"/>
        <v>8.2614033713208412E-2</v>
      </c>
      <c r="AZ195" s="2">
        <f t="shared" si="60"/>
        <v>1.3411246877564591</v>
      </c>
      <c r="BA195" s="2">
        <f t="shared" si="61"/>
        <v>0.48239473947870448</v>
      </c>
      <c r="BB195" s="2">
        <f t="shared" si="62"/>
        <v>0.42309876125358059</v>
      </c>
      <c r="BC195" s="2">
        <f t="shared" si="63"/>
        <v>1.5201759182482317</v>
      </c>
      <c r="BD195" s="2">
        <f t="shared" si="64"/>
        <v>1.1071631681545968</v>
      </c>
      <c r="BE195" s="2">
        <f t="shared" si="65"/>
        <v>0.14200415399563626</v>
      </c>
      <c r="BF195" s="2">
        <f t="shared" si="66"/>
        <v>0.64955331158923579</v>
      </c>
      <c r="BG195" s="2" t="str">
        <f>IFERROR(#REF!/#REF!-1,"NA")</f>
        <v>NA</v>
      </c>
    </row>
    <row r="196" spans="1:59" x14ac:dyDescent="0.25">
      <c r="A196" t="str">
        <f t="shared" si="67"/>
        <v/>
      </c>
      <c r="B196" t="str">
        <f t="shared" si="51"/>
        <v>CA2021 CPAWater Heating_Water Heater</v>
      </c>
      <c r="C196" t="s">
        <v>118</v>
      </c>
      <c r="D196" t="s">
        <v>114</v>
      </c>
      <c r="E196" s="3" t="s">
        <v>80</v>
      </c>
      <c r="F196" s="3" t="s">
        <v>16</v>
      </c>
      <c r="G196" s="3" t="s">
        <v>17</v>
      </c>
      <c r="H196" s="7">
        <f>INDEX('Saturation Data'!I:I,MATCH('Intensity Data'!$B196,'Saturation Data'!$C:$C,0))*INDEX('UEC Data'!I:I,MATCH('Intensity Data'!$B196,'UEC Data'!$C:$C,0))</f>
        <v>0.46961960214310405</v>
      </c>
      <c r="I196" s="7">
        <f>INDEX('Saturation Data'!J:J,MATCH('Intensity Data'!$B196,'Saturation Data'!$C:$C,0))*INDEX('UEC Data'!J:J,MATCH('Intensity Data'!$B196,'UEC Data'!$C:$C,0))</f>
        <v>0.70179936746014082</v>
      </c>
      <c r="J196" s="7">
        <f>INDEX('Saturation Data'!K:K,MATCH('Intensity Data'!$B196,'Saturation Data'!$C:$C,0))*INDEX('UEC Data'!K:K,MATCH('Intensity Data'!$B196,'UEC Data'!$C:$C,0))</f>
        <v>0.31202765121293802</v>
      </c>
      <c r="K196" s="7">
        <f>INDEX('Saturation Data'!L:L,MATCH('Intensity Data'!$B196,'Saturation Data'!$C:$C,0))*INDEX('UEC Data'!L:L,MATCH('Intensity Data'!$B196,'UEC Data'!$C:$C,0))</f>
        <v>0.28087822712777116</v>
      </c>
      <c r="L196" s="7">
        <f>INDEX('Saturation Data'!M:M,MATCH('Intensity Data'!$B196,'Saturation Data'!$C:$C,0))*INDEX('UEC Data'!M:M,MATCH('Intensity Data'!$B196,'UEC Data'!$C:$C,0))</f>
        <v>1.0664632726176115</v>
      </c>
      <c r="M196" s="7">
        <f>INDEX('Saturation Data'!N:N,MATCH('Intensity Data'!$B196,'Saturation Data'!$C:$C,0))*INDEX('UEC Data'!N:N,MATCH('Intensity Data'!$B196,'UEC Data'!$C:$C,0))</f>
        <v>0.40147404754829125</v>
      </c>
      <c r="N196" s="7">
        <f>INDEX('Saturation Data'!O:O,MATCH('Intensity Data'!$B196,'Saturation Data'!$C:$C,0))*INDEX('UEC Data'!O:O,MATCH('Intensity Data'!$B196,'UEC Data'!$C:$C,0))</f>
        <v>9.2886721922311177E-2</v>
      </c>
      <c r="O196" s="7">
        <f>INDEX('Saturation Data'!P:P,MATCH('Intensity Data'!$B196,'Saturation Data'!$C:$C,0))*INDEX('UEC Data'!P:P,MATCH('Intensity Data'!$B196,'UEC Data'!$C:$C,0))</f>
        <v>0.8260902530151587</v>
      </c>
      <c r="P196" s="7">
        <f>INDEX('Saturation Data'!Q:Q,MATCH('Intensity Data'!$B196,'Saturation Data'!$C:$C,0))*INDEX('UEC Data'!Q:Q,MATCH('Intensity Data'!$B196,'UEC Data'!$C:$C,0))</f>
        <v>0.13480444660579594</v>
      </c>
      <c r="Q196" s="7">
        <f>INDEX('Saturation Data'!R:R,MATCH('Intensity Data'!$B196,'Saturation Data'!$C:$C,0))*INDEX('UEC Data'!R:R,MATCH('Intensity Data'!$B196,'UEC Data'!$C:$C,0))</f>
        <v>0.33662926527287534</v>
      </c>
      <c r="R196" s="7">
        <f>INDEX('Saturation Data'!S:S,MATCH('Intensity Data'!$B196,'Saturation Data'!$C:$C,0))*INDEX('UEC Data'!S:S,MATCH('Intensity Data'!$B196,'UEC Data'!$C:$C,0))</f>
        <v>0.10070484488448846</v>
      </c>
      <c r="S196" s="7">
        <f>INDEX('Saturation Data'!T:T,MATCH('Intensity Data'!$B196,'Saturation Data'!$C:$C,0))*INDEX('UEC Data'!T:T,MATCH('Intensity Data'!$B196,'UEC Data'!$C:$C,0))</f>
        <v>0.19544184827402339</v>
      </c>
      <c r="T196" s="7">
        <f>INDEX('Saturation Data'!U:U,MATCH('Intensity Data'!$B196,'Saturation Data'!$C:$C,0))*INDEX('UEC Data'!U:U,MATCH('Intensity Data'!$B196,'UEC Data'!$C:$C,0))</f>
        <v>0.70179936746014082</v>
      </c>
      <c r="U196" s="7">
        <f>INDEX('Saturation Data'!V:V,MATCH('Intensity Data'!$B196,'Saturation Data'!$C:$C,0))*INDEX('UEC Data'!V:V,MATCH('Intensity Data'!$B196,'UEC Data'!$C:$C,0))</f>
        <v>0.17294861990950225</v>
      </c>
      <c r="V196" t="str">
        <f t="shared" si="52"/>
        <v>Water Heating</v>
      </c>
      <c r="AP196" s="5" t="s">
        <v>80</v>
      </c>
      <c r="AQ196" s="5" t="s">
        <v>16</v>
      </c>
      <c r="AR196" s="5" t="s">
        <v>17</v>
      </c>
      <c r="AS196" s="2">
        <f t="shared" si="53"/>
        <v>0</v>
      </c>
      <c r="AT196" s="2">
        <f t="shared" si="54"/>
        <v>0.25002202851460065</v>
      </c>
      <c r="AU196" s="2">
        <f t="shared" si="55"/>
        <v>-0.54176565696121359</v>
      </c>
      <c r="AV196" s="2">
        <f t="shared" si="56"/>
        <v>-0.51400294012976777</v>
      </c>
      <c r="AW196" s="2">
        <f t="shared" si="57"/>
        <v>-0.76228454076902374</v>
      </c>
      <c r="AX196" s="2">
        <f t="shared" si="58"/>
        <v>-0.71946508172362567</v>
      </c>
      <c r="AY196" s="2">
        <f t="shared" si="59"/>
        <v>-0.83818589696060208</v>
      </c>
      <c r="AZ196" s="2">
        <f t="shared" si="60"/>
        <v>-0.28237122801094205</v>
      </c>
      <c r="BA196" s="2">
        <f t="shared" si="61"/>
        <v>-0.7276697102024613</v>
      </c>
      <c r="BB196" s="2">
        <f t="shared" si="62"/>
        <v>-0.78984523486288349</v>
      </c>
      <c r="BC196" s="2">
        <f t="shared" si="63"/>
        <v>-0.30793430764489282</v>
      </c>
      <c r="BD196" s="2">
        <f t="shared" si="64"/>
        <v>-0.30793430764489282</v>
      </c>
      <c r="BE196" s="2">
        <f t="shared" si="65"/>
        <v>1.299076379322547</v>
      </c>
      <c r="BF196" s="2">
        <f t="shared" si="66"/>
        <v>-0.76535229476405942</v>
      </c>
      <c r="BG196" s="2" t="str">
        <f>IFERROR(#REF!/#REF!-1,"NA")</f>
        <v>NA</v>
      </c>
    </row>
    <row r="197" spans="1:59" x14ac:dyDescent="0.25">
      <c r="A197" t="str">
        <f t="shared" si="67"/>
        <v/>
      </c>
      <c r="B197" t="str">
        <f t="shared" si="51"/>
        <v>CA2021 CPAInterior Lighting_General Service Lighting</v>
      </c>
      <c r="C197" t="s">
        <v>118</v>
      </c>
      <c r="D197" t="s">
        <v>114</v>
      </c>
      <c r="E197" s="3" t="s">
        <v>81</v>
      </c>
      <c r="F197" s="3" t="s">
        <v>18</v>
      </c>
      <c r="G197" s="3" t="s">
        <v>19</v>
      </c>
      <c r="H197" s="7">
        <f>INDEX('Saturation Data'!I:I,MATCH('Intensity Data'!$B197,'Saturation Data'!$C:$C,0))*INDEX('UEC Data'!I:I,MATCH('Intensity Data'!$B197,'UEC Data'!$C:$C,0))</f>
        <v>0.37247216614194351</v>
      </c>
      <c r="I197" s="7">
        <f>INDEX('Saturation Data'!J:J,MATCH('Intensity Data'!$B197,'Saturation Data'!$C:$C,0))*INDEX('UEC Data'!J:J,MATCH('Intensity Data'!$B197,'UEC Data'!$C:$C,0))</f>
        <v>0.30226680634185593</v>
      </c>
      <c r="J197" s="7">
        <f>INDEX('Saturation Data'!K:K,MATCH('Intensity Data'!$B197,'Saturation Data'!$C:$C,0))*INDEX('UEC Data'!K:K,MATCH('Intensity Data'!$B197,'UEC Data'!$C:$C,0))</f>
        <v>0.45701935156030243</v>
      </c>
      <c r="K197" s="7">
        <f>INDEX('Saturation Data'!L:L,MATCH('Intensity Data'!$B197,'Saturation Data'!$C:$C,0))*INDEX('UEC Data'!L:L,MATCH('Intensity Data'!$B197,'UEC Data'!$C:$C,0))</f>
        <v>0.33675110114969653</v>
      </c>
      <c r="L197" s="7">
        <f>INDEX('Saturation Data'!M:M,MATCH('Intensity Data'!$B197,'Saturation Data'!$C:$C,0))*INDEX('UEC Data'!M:M,MATCH('Intensity Data'!$B197,'UEC Data'!$C:$C,0))</f>
        <v>2.5168947580408645</v>
      </c>
      <c r="M197" s="7">
        <f>INDEX('Saturation Data'!N:N,MATCH('Intensity Data'!$B197,'Saturation Data'!$C:$C,0))*INDEX('UEC Data'!N:N,MATCH('Intensity Data'!$B197,'UEC Data'!$C:$C,0))</f>
        <v>0.49829576475338133</v>
      </c>
      <c r="N197" s="7">
        <f>INDEX('Saturation Data'!O:O,MATCH('Intensity Data'!$B197,'Saturation Data'!$C:$C,0))*INDEX('UEC Data'!O:O,MATCH('Intensity Data'!$B197,'UEC Data'!$C:$C,0))</f>
        <v>3.2720289055041554</v>
      </c>
      <c r="O197" s="7">
        <f>INDEX('Saturation Data'!P:P,MATCH('Intensity Data'!$B197,'Saturation Data'!$C:$C,0))*INDEX('UEC Data'!P:P,MATCH('Intensity Data'!$B197,'UEC Data'!$C:$C,0))</f>
        <v>0.2017393253674527</v>
      </c>
      <c r="P197" s="7">
        <f>INDEX('Saturation Data'!Q:Q,MATCH('Intensity Data'!$B197,'Saturation Data'!$C:$C,0))*INDEX('UEC Data'!Q:Q,MATCH('Intensity Data'!$B197,'UEC Data'!$C:$C,0))</f>
        <v>0.14167602622396111</v>
      </c>
      <c r="Q197" s="7">
        <f>INDEX('Saturation Data'!R:R,MATCH('Intensity Data'!$B197,'Saturation Data'!$C:$C,0))*INDEX('UEC Data'!R:R,MATCH('Intensity Data'!$B197,'UEC Data'!$C:$C,0))</f>
        <v>1.8301336242159802</v>
      </c>
      <c r="R197" s="7">
        <f>INDEX('Saturation Data'!S:S,MATCH('Intensity Data'!$B197,'Saturation Data'!$C:$C,0))*INDEX('UEC Data'!S:S,MATCH('Intensity Data'!$B197,'UEC Data'!$C:$C,0))</f>
        <v>0.13322970951632948</v>
      </c>
      <c r="S197" s="7">
        <f>INDEX('Saturation Data'!T:T,MATCH('Intensity Data'!$B197,'Saturation Data'!$C:$C,0))*INDEX('UEC Data'!T:T,MATCH('Intensity Data'!$B197,'UEC Data'!$C:$C,0))</f>
        <v>0.13322970951632948</v>
      </c>
      <c r="T197" s="7">
        <f>INDEX('Saturation Data'!U:U,MATCH('Intensity Data'!$B197,'Saturation Data'!$C:$C,0))*INDEX('UEC Data'!U:U,MATCH('Intensity Data'!$B197,'UEC Data'!$C:$C,0))</f>
        <v>0.39109577444904076</v>
      </c>
      <c r="U197" s="7">
        <f>INDEX('Saturation Data'!V:V,MATCH('Intensity Data'!$B197,'Saturation Data'!$C:$C,0))*INDEX('UEC Data'!V:V,MATCH('Intensity Data'!$B197,'UEC Data'!$C:$C,0))</f>
        <v>0.74256180740325817</v>
      </c>
      <c r="V197" t="str">
        <f t="shared" si="52"/>
        <v>Interior Lighting</v>
      </c>
      <c r="AP197" s="5" t="s">
        <v>81</v>
      </c>
      <c r="AQ197" s="5" t="s">
        <v>18</v>
      </c>
      <c r="AR197" s="5" t="s">
        <v>19</v>
      </c>
      <c r="AS197" s="2">
        <f t="shared" si="53"/>
        <v>0.49861845484782674</v>
      </c>
      <c r="AT197" s="2">
        <f t="shared" si="54"/>
        <v>0.22617651602425193</v>
      </c>
      <c r="AU197" s="2">
        <f t="shared" si="55"/>
        <v>-8.1930678675585566E-2</v>
      </c>
      <c r="AV197" s="2">
        <f t="shared" si="56"/>
        <v>2.4957775003333404E-2</v>
      </c>
      <c r="AW197" s="2">
        <f t="shared" si="57"/>
        <v>0.87797250112889791</v>
      </c>
      <c r="AX197" s="2">
        <f t="shared" si="58"/>
        <v>0.30570018950254552</v>
      </c>
      <c r="AY197" s="2">
        <f t="shared" si="59"/>
        <v>4.960567268424632</v>
      </c>
      <c r="AZ197" s="2">
        <f t="shared" si="60"/>
        <v>1.1346191790253064</v>
      </c>
      <c r="BA197" s="2">
        <f t="shared" si="61"/>
        <v>-0.12890987165962331</v>
      </c>
      <c r="BB197" s="2">
        <f t="shared" si="62"/>
        <v>1.263413061312062</v>
      </c>
      <c r="BC197" s="2">
        <f t="shared" si="63"/>
        <v>0.83924386480858626</v>
      </c>
      <c r="BD197" s="2">
        <f t="shared" si="64"/>
        <v>0.83924386480858626</v>
      </c>
      <c r="BE197" s="2">
        <f t="shared" si="65"/>
        <v>-0.17561444828433348</v>
      </c>
      <c r="BF197" s="2">
        <f t="shared" si="66"/>
        <v>0.97265217039890017</v>
      </c>
      <c r="BG197" s="2" t="str">
        <f>IFERROR(#REF!/#REF!-1,"NA")</f>
        <v>NA</v>
      </c>
    </row>
    <row r="198" spans="1:59" x14ac:dyDescent="0.25">
      <c r="A198" t="str">
        <f t="shared" si="67"/>
        <v/>
      </c>
      <c r="B198" t="str">
        <f t="shared" si="51"/>
        <v>CA2021 CPAInterior Lighting_Exempted Lighting</v>
      </c>
      <c r="C198" t="s">
        <v>118</v>
      </c>
      <c r="D198" t="s">
        <v>114</v>
      </c>
      <c r="E198" s="3" t="s">
        <v>82</v>
      </c>
      <c r="F198" s="3" t="s">
        <v>18</v>
      </c>
      <c r="G198" s="3" t="s">
        <v>20</v>
      </c>
      <c r="H198" s="7">
        <f>INDEX('Saturation Data'!I:I,MATCH('Intensity Data'!$B198,'Saturation Data'!$C:$C,0))*INDEX('UEC Data'!I:I,MATCH('Intensity Data'!$B198,'UEC Data'!$C:$C,0))</f>
        <v>7.599164207762138E-2</v>
      </c>
      <c r="I198" s="7">
        <f>INDEX('Saturation Data'!J:J,MATCH('Intensity Data'!$B198,'Saturation Data'!$C:$C,0))*INDEX('UEC Data'!J:J,MATCH('Intensity Data'!$B198,'UEC Data'!$C:$C,0))</f>
        <v>6.1668368934506071E-2</v>
      </c>
      <c r="J198" s="7">
        <f>INDEX('Saturation Data'!K:K,MATCH('Intensity Data'!$B198,'Saturation Data'!$C:$C,0))*INDEX('UEC Data'!K:K,MATCH('Intensity Data'!$B198,'UEC Data'!$C:$C,0))</f>
        <v>0.10149234049889749</v>
      </c>
      <c r="K198" s="7">
        <f>INDEX('Saturation Data'!L:L,MATCH('Intensity Data'!$B198,'Saturation Data'!$C:$C,0))*INDEX('UEC Data'!L:L,MATCH('Intensity Data'!$B198,'UEC Data'!$C:$C,0))</f>
        <v>7.4783829841292879E-2</v>
      </c>
      <c r="L198" s="7">
        <f>INDEX('Saturation Data'!M:M,MATCH('Intensity Data'!$B198,'Saturation Data'!$C:$C,0))*INDEX('UEC Data'!M:M,MATCH('Intensity Data'!$B198,'UEC Data'!$C:$C,0))</f>
        <v>0.65483581190732221</v>
      </c>
      <c r="M198" s="7">
        <f>INDEX('Saturation Data'!N:N,MATCH('Intensity Data'!$B198,'Saturation Data'!$C:$C,0))*INDEX('UEC Data'!N:N,MATCH('Intensity Data'!$B198,'UEC Data'!$C:$C,0))</f>
        <v>0.13401537177848055</v>
      </c>
      <c r="N198" s="7">
        <f>INDEX('Saturation Data'!O:O,MATCH('Intensity Data'!$B198,'Saturation Data'!$C:$C,0))*INDEX('UEC Data'!O:O,MATCH('Intensity Data'!$B198,'UEC Data'!$C:$C,0))</f>
        <v>0.79169490853047908</v>
      </c>
      <c r="O198" s="7">
        <f>INDEX('Saturation Data'!P:P,MATCH('Intensity Data'!$B198,'Saturation Data'!$C:$C,0))*INDEX('UEC Data'!P:P,MATCH('Intensity Data'!$B198,'UEC Data'!$C:$C,0))</f>
        <v>3.236840435656127E-2</v>
      </c>
      <c r="P198" s="7">
        <f>INDEX('Saturation Data'!Q:Q,MATCH('Intensity Data'!$B198,'Saturation Data'!$C:$C,0))*INDEX('UEC Data'!Q:Q,MATCH('Intensity Data'!$B198,'UEC Data'!$C:$C,0))</f>
        <v>2.2731447604948711E-2</v>
      </c>
      <c r="Q198" s="7">
        <f>INDEX('Saturation Data'!R:R,MATCH('Intensity Data'!$B198,'Saturation Data'!$C:$C,0))*INDEX('UEC Data'!R:R,MATCH('Intensity Data'!$B198,'UEC Data'!$C:$C,0))</f>
        <v>0.37268611944368696</v>
      </c>
      <c r="R198" s="7">
        <f>INDEX('Saturation Data'!S:S,MATCH('Intensity Data'!$B198,'Saturation Data'!$C:$C,0))*INDEX('UEC Data'!S:S,MATCH('Intensity Data'!$B198,'UEC Data'!$C:$C,0))</f>
        <v>3.2106280918106578E-2</v>
      </c>
      <c r="S198" s="7">
        <f>INDEX('Saturation Data'!T:T,MATCH('Intensity Data'!$B198,'Saturation Data'!$C:$C,0))*INDEX('UEC Data'!T:T,MATCH('Intensity Data'!$B198,'UEC Data'!$C:$C,0))</f>
        <v>3.2106280918106578E-2</v>
      </c>
      <c r="T198" s="7">
        <f>INDEX('Saturation Data'!U:U,MATCH('Intensity Data'!$B198,'Saturation Data'!$C:$C,0))*INDEX('UEC Data'!U:U,MATCH('Intensity Data'!$B198,'UEC Data'!$C:$C,0))</f>
        <v>7.9791224181502446E-2</v>
      </c>
      <c r="U198" s="7">
        <f>INDEX('Saturation Data'!V:V,MATCH('Intensity Data'!$B198,'Saturation Data'!$C:$C,0))*INDEX('UEC Data'!V:V,MATCH('Intensity Data'!$B198,'UEC Data'!$C:$C,0))</f>
        <v>0.14164339261541331</v>
      </c>
      <c r="V198" t="str">
        <f t="shared" si="52"/>
        <v>Interior Lighting</v>
      </c>
      <c r="AP198" s="5" t="s">
        <v>82</v>
      </c>
      <c r="AQ198" s="5" t="s">
        <v>18</v>
      </c>
      <c r="AR198" s="5" t="s">
        <v>20</v>
      </c>
      <c r="AS198" s="2">
        <f t="shared" si="53"/>
        <v>-0.26216710399209786</v>
      </c>
      <c r="AT198" s="2">
        <f t="shared" si="54"/>
        <v>-0.53536616999567954</v>
      </c>
      <c r="AU198" s="2">
        <f t="shared" si="55"/>
        <v>-0.78571081220998107</v>
      </c>
      <c r="AV198" s="2">
        <f t="shared" si="56"/>
        <v>-0.76076167232374292</v>
      </c>
      <c r="AW198" s="2">
        <f t="shared" si="57"/>
        <v>-0.30283436419938392</v>
      </c>
      <c r="AX198" s="2">
        <f t="shared" si="58"/>
        <v>-0.54597974132079119</v>
      </c>
      <c r="AY198" s="2">
        <f t="shared" si="59"/>
        <v>2.4685571756590741</v>
      </c>
      <c r="AZ198" s="2">
        <f t="shared" si="60"/>
        <v>-0.19947558746129102</v>
      </c>
      <c r="BA198" s="2">
        <f t="shared" si="61"/>
        <v>-0.87491545137122284</v>
      </c>
      <c r="BB198" s="2">
        <f t="shared" si="62"/>
        <v>-0.12961542828416761</v>
      </c>
      <c r="BC198" s="2">
        <f t="shared" si="63"/>
        <v>-0.10357773739228104</v>
      </c>
      <c r="BD198" s="2">
        <f t="shared" si="64"/>
        <v>-0.10357773739228104</v>
      </c>
      <c r="BE198" s="2">
        <f t="shared" si="65"/>
        <v>-0.70056707102303262</v>
      </c>
      <c r="BF198" s="2">
        <f t="shared" si="66"/>
        <v>-0.38062921622954793</v>
      </c>
      <c r="BG198" s="2" t="str">
        <f>IFERROR(#REF!/#REF!-1,"NA")</f>
        <v>NA</v>
      </c>
    </row>
    <row r="199" spans="1:59" x14ac:dyDescent="0.25">
      <c r="A199" t="str">
        <f t="shared" si="67"/>
        <v/>
      </c>
      <c r="B199" t="str">
        <f t="shared" si="51"/>
        <v>CA2021 CPAInterior Lighting_High-Bay Lighting</v>
      </c>
      <c r="C199" t="s">
        <v>118</v>
      </c>
      <c r="D199" t="s">
        <v>114</v>
      </c>
      <c r="E199" s="3" t="s">
        <v>83</v>
      </c>
      <c r="F199" s="3" t="s">
        <v>18</v>
      </c>
      <c r="G199" s="3" t="s">
        <v>21</v>
      </c>
      <c r="H199" s="7">
        <f>INDEX('Saturation Data'!I:I,MATCH('Intensity Data'!$B199,'Saturation Data'!$C:$C,0))*INDEX('UEC Data'!I:I,MATCH('Intensity Data'!$B199,'UEC Data'!$C:$C,0))</f>
        <v>0.54122451054829301</v>
      </c>
      <c r="I199" s="7">
        <f>INDEX('Saturation Data'!J:J,MATCH('Intensity Data'!$B199,'Saturation Data'!$C:$C,0))*INDEX('UEC Data'!J:J,MATCH('Intensity Data'!$B199,'UEC Data'!$C:$C,0))</f>
        <v>0.36676976143739054</v>
      </c>
      <c r="J199" s="7">
        <f>INDEX('Saturation Data'!K:K,MATCH('Intensity Data'!$B199,'Saturation Data'!$C:$C,0))*INDEX('UEC Data'!K:K,MATCH('Intensity Data'!$B199,'UEC Data'!$C:$C,0))</f>
        <v>0.77810683474026676</v>
      </c>
      <c r="K199" s="7">
        <f>INDEX('Saturation Data'!L:L,MATCH('Intensity Data'!$B199,'Saturation Data'!$C:$C,0))*INDEX('UEC Data'!L:L,MATCH('Intensity Data'!$B199,'UEC Data'!$C:$C,0))</f>
        <v>0.57334187822967031</v>
      </c>
      <c r="L199" s="7">
        <f>INDEX('Saturation Data'!M:M,MATCH('Intensity Data'!$B199,'Saturation Data'!$C:$C,0))*INDEX('UEC Data'!M:M,MATCH('Intensity Data'!$B199,'UEC Data'!$C:$C,0))</f>
        <v>0.66927634272295133</v>
      </c>
      <c r="M199" s="7">
        <f>INDEX('Saturation Data'!N:N,MATCH('Intensity Data'!$B199,'Saturation Data'!$C:$C,0))*INDEX('UEC Data'!N:N,MATCH('Intensity Data'!$B199,'UEC Data'!$C:$C,0))</f>
        <v>1.5630835857126379</v>
      </c>
      <c r="N199" s="7">
        <f>INDEX('Saturation Data'!O:O,MATCH('Intensity Data'!$B199,'Saturation Data'!$C:$C,0))*INDEX('UEC Data'!O:O,MATCH('Intensity Data'!$B199,'UEC Data'!$C:$C,0))</f>
        <v>0.41032101420434236</v>
      </c>
      <c r="O199" s="7">
        <f>INDEX('Saturation Data'!P:P,MATCH('Intensity Data'!$B199,'Saturation Data'!$C:$C,0))*INDEX('UEC Data'!P:P,MATCH('Intensity Data'!$B199,'UEC Data'!$C:$C,0))</f>
        <v>0.65674824570515133</v>
      </c>
      <c r="P199" s="7">
        <f>INDEX('Saturation Data'!Q:Q,MATCH('Intensity Data'!$B199,'Saturation Data'!$C:$C,0))*INDEX('UEC Data'!Q:Q,MATCH('Intensity Data'!$B199,'UEC Data'!$C:$C,0))</f>
        <v>0.57056169729087169</v>
      </c>
      <c r="Q199" s="7">
        <f>INDEX('Saturation Data'!R:R,MATCH('Intensity Data'!$B199,'Saturation Data'!$C:$C,0))*INDEX('UEC Data'!R:R,MATCH('Intensity Data'!$B199,'UEC Data'!$C:$C,0))</f>
        <v>0.19356164608479751</v>
      </c>
      <c r="R199" s="7">
        <f>INDEX('Saturation Data'!S:S,MATCH('Intensity Data'!$B199,'Saturation Data'!$C:$C,0))*INDEX('UEC Data'!S:S,MATCH('Intensity Data'!$B199,'UEC Data'!$C:$C,0))</f>
        <v>0.50702745239681724</v>
      </c>
      <c r="S199" s="7">
        <f>INDEX('Saturation Data'!T:T,MATCH('Intensity Data'!$B199,'Saturation Data'!$C:$C,0))*INDEX('UEC Data'!T:T,MATCH('Intensity Data'!$B199,'UEC Data'!$C:$C,0))</f>
        <v>0.50702745239681724</v>
      </c>
      <c r="T199" s="7">
        <f>INDEX('Saturation Data'!U:U,MATCH('Intensity Data'!$B199,'Saturation Data'!$C:$C,0))*INDEX('UEC Data'!U:U,MATCH('Intensity Data'!$B199,'UEC Data'!$C:$C,0))</f>
        <v>0.52727465502750082</v>
      </c>
      <c r="U199" s="7">
        <f>INDEX('Saturation Data'!V:V,MATCH('Intensity Data'!$B199,'Saturation Data'!$C:$C,0))*INDEX('UEC Data'!V:V,MATCH('Intensity Data'!$B199,'UEC Data'!$C:$C,0))</f>
        <v>0.88671988435732074</v>
      </c>
      <c r="V199" t="str">
        <f t="shared" si="52"/>
        <v>Interior Lighting</v>
      </c>
      <c r="AP199" s="5" t="s">
        <v>83</v>
      </c>
      <c r="AQ199" s="5" t="s">
        <v>18</v>
      </c>
      <c r="AR199" s="5" t="s">
        <v>21</v>
      </c>
      <c r="AS199" s="2">
        <f t="shared" si="53"/>
        <v>-0.46400529187809081</v>
      </c>
      <c r="AT199" s="2">
        <f t="shared" si="54"/>
        <v>-0.75706298991452781</v>
      </c>
      <c r="AU199" s="2">
        <f t="shared" si="55"/>
        <v>-0.60914831555601856</v>
      </c>
      <c r="AV199" s="2">
        <f t="shared" si="56"/>
        <v>-0.56364245755855336</v>
      </c>
      <c r="AW199" s="2">
        <f t="shared" si="57"/>
        <v>-0.77071365493789357</v>
      </c>
      <c r="AX199" s="2">
        <f t="shared" si="58"/>
        <v>-0.22629254145402977</v>
      </c>
      <c r="AY199" s="2">
        <f t="shared" si="59"/>
        <v>-0.84179947121413445</v>
      </c>
      <c r="AZ199" s="2">
        <f t="shared" si="60"/>
        <v>-0.53856657497569094</v>
      </c>
      <c r="BA199" s="2">
        <f t="shared" si="61"/>
        <v>-0.29572505986518949</v>
      </c>
      <c r="BB199" s="2">
        <f t="shared" si="62"/>
        <v>-0.84952028036415406</v>
      </c>
      <c r="BC199" s="2">
        <f t="shared" si="63"/>
        <v>-0.70061206065465176</v>
      </c>
      <c r="BD199" s="2">
        <f t="shared" si="64"/>
        <v>-0.70061206065465176</v>
      </c>
      <c r="BE199" s="2">
        <f t="shared" si="65"/>
        <v>-0.80744946940897422</v>
      </c>
      <c r="BF199" s="2">
        <f t="shared" si="66"/>
        <v>-0.43153336290896904</v>
      </c>
      <c r="BG199" s="2" t="str">
        <f>IFERROR(#REF!/#REF!-1,"NA")</f>
        <v>NA</v>
      </c>
    </row>
    <row r="200" spans="1:59" x14ac:dyDescent="0.25">
      <c r="A200" t="str">
        <f t="shared" si="67"/>
        <v/>
      </c>
      <c r="B200" t="str">
        <f t="shared" si="51"/>
        <v>CA2021 CPAInterior Lighting_Linear Lighting</v>
      </c>
      <c r="C200" t="s">
        <v>118</v>
      </c>
      <c r="D200" t="s">
        <v>114</v>
      </c>
      <c r="E200" s="3" t="s">
        <v>84</v>
      </c>
      <c r="F200" s="3" t="s">
        <v>18</v>
      </c>
      <c r="G200" s="3" t="s">
        <v>22</v>
      </c>
      <c r="H200" s="7">
        <f>INDEX('Saturation Data'!I:I,MATCH('Intensity Data'!$B200,'Saturation Data'!$C:$C,0))*INDEX('UEC Data'!I:I,MATCH('Intensity Data'!$B200,'UEC Data'!$C:$C,0))</f>
        <v>2.6061557666062276</v>
      </c>
      <c r="I200" s="7">
        <f>INDEX('Saturation Data'!J:J,MATCH('Intensity Data'!$B200,'Saturation Data'!$C:$C,0))*INDEX('UEC Data'!J:J,MATCH('Intensity Data'!$B200,'UEC Data'!$C:$C,0))</f>
        <v>2.0174220073015641</v>
      </c>
      <c r="J200" s="7">
        <f>INDEX('Saturation Data'!K:K,MATCH('Intensity Data'!$B200,'Saturation Data'!$C:$C,0))*INDEX('UEC Data'!K:K,MATCH('Intensity Data'!$B200,'UEC Data'!$C:$C,0))</f>
        <v>3.5426935165027902</v>
      </c>
      <c r="K200" s="7">
        <f>INDEX('Saturation Data'!L:L,MATCH('Intensity Data'!$B200,'Saturation Data'!$C:$C,0))*INDEX('UEC Data'!L:L,MATCH('Intensity Data'!$B200,'UEC Data'!$C:$C,0))</f>
        <v>2.6104057490020565</v>
      </c>
      <c r="L200" s="7">
        <f>INDEX('Saturation Data'!M:M,MATCH('Intensity Data'!$B200,'Saturation Data'!$C:$C,0))*INDEX('UEC Data'!M:M,MATCH('Intensity Data'!$B200,'UEC Data'!$C:$C,0))</f>
        <v>2.5348303078353256</v>
      </c>
      <c r="M200" s="7">
        <f>INDEX('Saturation Data'!N:N,MATCH('Intensity Data'!$B200,'Saturation Data'!$C:$C,0))*INDEX('UEC Data'!N:N,MATCH('Intensity Data'!$B200,'UEC Data'!$C:$C,0))</f>
        <v>6.2745862974371702</v>
      </c>
      <c r="N200" s="7">
        <f>INDEX('Saturation Data'!O:O,MATCH('Intensity Data'!$B200,'Saturation Data'!$C:$C,0))*INDEX('UEC Data'!O:O,MATCH('Intensity Data'!$B200,'UEC Data'!$C:$C,0))</f>
        <v>2.5313662448366392</v>
      </c>
      <c r="O200" s="7">
        <f>INDEX('Saturation Data'!P:P,MATCH('Intensity Data'!$B200,'Saturation Data'!$C:$C,0))*INDEX('UEC Data'!P:P,MATCH('Intensity Data'!$B200,'UEC Data'!$C:$C,0))</f>
        <v>3.0084525204418755</v>
      </c>
      <c r="P200" s="7">
        <f>INDEX('Saturation Data'!Q:Q,MATCH('Intensity Data'!$B200,'Saturation Data'!$C:$C,0))*INDEX('UEC Data'!Q:Q,MATCH('Intensity Data'!$B200,'UEC Data'!$C:$C,0))</f>
        <v>2.2240142065182469</v>
      </c>
      <c r="Q200" s="7">
        <f>INDEX('Saturation Data'!R:R,MATCH('Intensity Data'!$B200,'Saturation Data'!$C:$C,0))*INDEX('UEC Data'!R:R,MATCH('Intensity Data'!$B200,'UEC Data'!$C:$C,0))</f>
        <v>0.55985059906640577</v>
      </c>
      <c r="R200" s="7">
        <f>INDEX('Saturation Data'!S:S,MATCH('Intensity Data'!$B200,'Saturation Data'!$C:$C,0))*INDEX('UEC Data'!S:S,MATCH('Intensity Data'!$B200,'UEC Data'!$C:$C,0))</f>
        <v>1.4753436771527393</v>
      </c>
      <c r="S200" s="7">
        <f>INDEX('Saturation Data'!T:T,MATCH('Intensity Data'!$B200,'Saturation Data'!$C:$C,0))*INDEX('UEC Data'!T:T,MATCH('Intensity Data'!$B200,'UEC Data'!$C:$C,0))</f>
        <v>1.4753436771527393</v>
      </c>
      <c r="T200" s="7">
        <f>INDEX('Saturation Data'!U:U,MATCH('Intensity Data'!$B200,'Saturation Data'!$C:$C,0))*INDEX('UEC Data'!U:U,MATCH('Intensity Data'!$B200,'UEC Data'!$C:$C,0))</f>
        <v>2.6812593684839907</v>
      </c>
      <c r="U200" s="7">
        <f>INDEX('Saturation Data'!V:V,MATCH('Intensity Data'!$B200,'Saturation Data'!$C:$C,0))*INDEX('UEC Data'!V:V,MATCH('Intensity Data'!$B200,'UEC Data'!$C:$C,0))</f>
        <v>2.7190993624129263</v>
      </c>
      <c r="V200" t="str">
        <f t="shared" si="52"/>
        <v>Interior Lighting</v>
      </c>
      <c r="AP200" s="5" t="s">
        <v>84</v>
      </c>
      <c r="AQ200" s="5" t="s">
        <v>18</v>
      </c>
      <c r="AR200" s="5" t="s">
        <v>22</v>
      </c>
      <c r="AS200" s="2">
        <f t="shared" si="53"/>
        <v>0.51112070924832786</v>
      </c>
      <c r="AT200" s="2">
        <f t="shared" si="54"/>
        <v>0.30868874383201361</v>
      </c>
      <c r="AU200" s="2">
        <f t="shared" si="55"/>
        <v>0.17959317965245725</v>
      </c>
      <c r="AV200" s="2">
        <f t="shared" si="56"/>
        <v>0.31693018461996858</v>
      </c>
      <c r="AW200" s="2">
        <f t="shared" si="57"/>
        <v>0.35737936834529815</v>
      </c>
      <c r="AX200" s="2">
        <f t="shared" si="58"/>
        <v>0.25225049108261954</v>
      </c>
      <c r="AY200" s="2">
        <f t="shared" si="59"/>
        <v>-0.37302616698903035</v>
      </c>
      <c r="AZ200" s="2">
        <f t="shared" si="60"/>
        <v>0.37532078341193098</v>
      </c>
      <c r="BA200" s="2">
        <f t="shared" si="61"/>
        <v>0.47022600750774735</v>
      </c>
      <c r="BB200" s="2">
        <f t="shared" si="62"/>
        <v>0.22816135175780738</v>
      </c>
      <c r="BC200" s="2">
        <f t="shared" si="63"/>
        <v>4.2406373112355773</v>
      </c>
      <c r="BD200" s="2">
        <f t="shared" si="64"/>
        <v>4.2406373112355773</v>
      </c>
      <c r="BE200" s="2">
        <f t="shared" si="65"/>
        <v>-0.31375770713143514</v>
      </c>
      <c r="BF200" s="2">
        <f t="shared" si="66"/>
        <v>0.85709283169919548</v>
      </c>
      <c r="BG200" s="2" t="str">
        <f>IFERROR(#REF!/#REF!-1,"NA")</f>
        <v>NA</v>
      </c>
    </row>
    <row r="201" spans="1:59" x14ac:dyDescent="0.25">
      <c r="A201" t="str">
        <f t="shared" si="67"/>
        <v/>
      </c>
      <c r="B201" t="str">
        <f t="shared" si="51"/>
        <v>CA2021 CPAExterior Lighting_General Service Lighting</v>
      </c>
      <c r="C201" t="s">
        <v>118</v>
      </c>
      <c r="D201" t="s">
        <v>114</v>
      </c>
      <c r="E201" s="3" t="s">
        <v>85</v>
      </c>
      <c r="F201" s="3" t="s">
        <v>23</v>
      </c>
      <c r="G201" s="3" t="s">
        <v>19</v>
      </c>
      <c r="H201" s="7">
        <f>INDEX('Saturation Data'!I:I,MATCH('Intensity Data'!$B201,'Saturation Data'!$C:$C,0))*INDEX('UEC Data'!I:I,MATCH('Intensity Data'!$B201,'UEC Data'!$C:$C,0))</f>
        <v>0.15845128507119696</v>
      </c>
      <c r="I201" s="7">
        <f>INDEX('Saturation Data'!J:J,MATCH('Intensity Data'!$B201,'Saturation Data'!$C:$C,0))*INDEX('UEC Data'!J:J,MATCH('Intensity Data'!$B201,'UEC Data'!$C:$C,0))</f>
        <v>0.24098893533529325</v>
      </c>
      <c r="J201" s="7">
        <f>INDEX('Saturation Data'!K:K,MATCH('Intensity Data'!$B201,'Saturation Data'!$C:$C,0))*INDEX('UEC Data'!K:K,MATCH('Intensity Data'!$B201,'UEC Data'!$C:$C,0))</f>
        <v>0.96573153178218563</v>
      </c>
      <c r="K201" s="7">
        <f>INDEX('Saturation Data'!L:L,MATCH('Intensity Data'!$B201,'Saturation Data'!$C:$C,0))*INDEX('UEC Data'!L:L,MATCH('Intensity Data'!$B201,'UEC Data'!$C:$C,0))</f>
        <v>0.96573153178218563</v>
      </c>
      <c r="L201" s="7">
        <f>INDEX('Saturation Data'!M:M,MATCH('Intensity Data'!$B201,'Saturation Data'!$C:$C,0))*INDEX('UEC Data'!M:M,MATCH('Intensity Data'!$B201,'UEC Data'!$C:$C,0))</f>
        <v>0.85076804829022401</v>
      </c>
      <c r="M201" s="7">
        <f>INDEX('Saturation Data'!N:N,MATCH('Intensity Data'!$B201,'Saturation Data'!$C:$C,0))*INDEX('UEC Data'!N:N,MATCH('Intensity Data'!$B201,'UEC Data'!$C:$C,0))</f>
        <v>1.1534633797025637</v>
      </c>
      <c r="N201" s="7">
        <f>INDEX('Saturation Data'!O:O,MATCH('Intensity Data'!$B201,'Saturation Data'!$C:$C,0))*INDEX('UEC Data'!O:O,MATCH('Intensity Data'!$B201,'UEC Data'!$C:$C,0))</f>
        <v>0.17049470442162609</v>
      </c>
      <c r="O201" s="7">
        <f>INDEX('Saturation Data'!P:P,MATCH('Intensity Data'!$B201,'Saturation Data'!$C:$C,0))*INDEX('UEC Data'!P:P,MATCH('Intensity Data'!$B201,'UEC Data'!$C:$C,0))</f>
        <v>0.44320753256217144</v>
      </c>
      <c r="P201" s="7">
        <f>INDEX('Saturation Data'!Q:Q,MATCH('Intensity Data'!$B201,'Saturation Data'!$C:$C,0))*INDEX('UEC Data'!Q:Q,MATCH('Intensity Data'!$B201,'UEC Data'!$C:$C,0))</f>
        <v>0.35091872470330682</v>
      </c>
      <c r="Q201" s="7">
        <f>INDEX('Saturation Data'!R:R,MATCH('Intensity Data'!$B201,'Saturation Data'!$C:$C,0))*INDEX('UEC Data'!R:R,MATCH('Intensity Data'!$B201,'UEC Data'!$C:$C,0))</f>
        <v>0.19476573346278961</v>
      </c>
      <c r="R201" s="7">
        <f>INDEX('Saturation Data'!S:S,MATCH('Intensity Data'!$B201,'Saturation Data'!$C:$C,0))*INDEX('UEC Data'!S:S,MATCH('Intensity Data'!$B201,'UEC Data'!$C:$C,0))</f>
        <v>0.25161628558106808</v>
      </c>
      <c r="S201" s="7">
        <f>INDEX('Saturation Data'!T:T,MATCH('Intensity Data'!$B201,'Saturation Data'!$C:$C,0))*INDEX('UEC Data'!T:T,MATCH('Intensity Data'!$B201,'UEC Data'!$C:$C,0))</f>
        <v>0.25161628558106808</v>
      </c>
      <c r="T201" s="7">
        <f>INDEX('Saturation Data'!U:U,MATCH('Intensity Data'!$B201,'Saturation Data'!$C:$C,0))*INDEX('UEC Data'!U:U,MATCH('Intensity Data'!$B201,'UEC Data'!$C:$C,0))</f>
        <v>0.20106832393394614</v>
      </c>
      <c r="U201" s="7">
        <f>INDEX('Saturation Data'!V:V,MATCH('Intensity Data'!$B201,'Saturation Data'!$C:$C,0))*INDEX('UEC Data'!V:V,MATCH('Intensity Data'!$B201,'UEC Data'!$C:$C,0))</f>
        <v>0.46093070162825411</v>
      </c>
      <c r="V201" t="str">
        <f t="shared" si="52"/>
        <v>Exterior Lighting</v>
      </c>
      <c r="AP201" s="5" t="s">
        <v>85</v>
      </c>
      <c r="AQ201" s="5" t="s">
        <v>23</v>
      </c>
      <c r="AR201" s="5" t="s">
        <v>19</v>
      </c>
      <c r="AS201" s="2">
        <f t="shared" si="53"/>
        <v>0.65894883853562125</v>
      </c>
      <c r="AT201" s="2">
        <f t="shared" si="54"/>
        <v>0.48364702612068955</v>
      </c>
      <c r="AU201" s="2">
        <f t="shared" si="55"/>
        <v>3.0586824534484052</v>
      </c>
      <c r="AV201" s="2">
        <f t="shared" si="56"/>
        <v>3.0586824534484052</v>
      </c>
      <c r="AW201" s="2">
        <f t="shared" si="57"/>
        <v>2.080460231701843</v>
      </c>
      <c r="AX201" s="2">
        <f t="shared" si="58"/>
        <v>2.1865283109896434</v>
      </c>
      <c r="AY201" s="2">
        <f t="shared" si="59"/>
        <v>2.8642192063262857</v>
      </c>
      <c r="AZ201" s="2">
        <f t="shared" si="60"/>
        <v>21.144424349553159</v>
      </c>
      <c r="BA201" s="2">
        <f t="shared" si="61"/>
        <v>86.928343234911111</v>
      </c>
      <c r="BB201" s="2">
        <f t="shared" si="62"/>
        <v>4.1143719848987912</v>
      </c>
      <c r="BC201" s="2">
        <f t="shared" si="63"/>
        <v>11.625859798092794</v>
      </c>
      <c r="BD201" s="2">
        <f t="shared" si="64"/>
        <v>11.625859798092794</v>
      </c>
      <c r="BE201" s="2">
        <f t="shared" si="65"/>
        <v>0.83700822433702471</v>
      </c>
      <c r="BF201" s="2">
        <f t="shared" si="66"/>
        <v>3.9628383656695183</v>
      </c>
      <c r="BG201" s="2" t="str">
        <f>IFERROR(#REF!/#REF!-1,"NA")</f>
        <v>NA</v>
      </c>
    </row>
    <row r="202" spans="1:59" x14ac:dyDescent="0.25">
      <c r="A202" t="str">
        <f t="shared" si="67"/>
        <v/>
      </c>
      <c r="B202" t="str">
        <f t="shared" si="51"/>
        <v>CA2021 CPAExterior Lighting_Area Lighting</v>
      </c>
      <c r="C202" t="s">
        <v>118</v>
      </c>
      <c r="D202" t="s">
        <v>114</v>
      </c>
      <c r="E202" s="3" t="s">
        <v>86</v>
      </c>
      <c r="F202" s="3" t="s">
        <v>23</v>
      </c>
      <c r="G202" s="3" t="s">
        <v>24</v>
      </c>
      <c r="H202" s="7">
        <f>INDEX('Saturation Data'!I:I,MATCH('Intensity Data'!$B202,'Saturation Data'!$C:$C,0))*INDEX('UEC Data'!I:I,MATCH('Intensity Data'!$B202,'UEC Data'!$C:$C,0))</f>
        <v>0.50360862378183135</v>
      </c>
      <c r="I202" s="7">
        <f>INDEX('Saturation Data'!J:J,MATCH('Intensity Data'!$B202,'Saturation Data'!$C:$C,0))*INDEX('UEC Data'!J:J,MATCH('Intensity Data'!$B202,'UEC Data'!$C:$C,0))</f>
        <v>0.43890646877450928</v>
      </c>
      <c r="J202" s="7">
        <f>INDEX('Saturation Data'!K:K,MATCH('Intensity Data'!$B202,'Saturation Data'!$C:$C,0))*INDEX('UEC Data'!K:K,MATCH('Intensity Data'!$B202,'UEC Data'!$C:$C,0))</f>
        <v>0.53394602937395019</v>
      </c>
      <c r="K202" s="7">
        <f>INDEX('Saturation Data'!L:L,MATCH('Intensity Data'!$B202,'Saturation Data'!$C:$C,0))*INDEX('UEC Data'!L:L,MATCH('Intensity Data'!$B202,'UEC Data'!$C:$C,0))</f>
        <v>0.53394602937395019</v>
      </c>
      <c r="L202" s="7">
        <f>INDEX('Saturation Data'!M:M,MATCH('Intensity Data'!$B202,'Saturation Data'!$C:$C,0))*INDEX('UEC Data'!M:M,MATCH('Intensity Data'!$B202,'UEC Data'!$C:$C,0))</f>
        <v>1.1324273942151009</v>
      </c>
      <c r="M202" s="7">
        <f>INDEX('Saturation Data'!N:N,MATCH('Intensity Data'!$B202,'Saturation Data'!$C:$C,0))*INDEX('UEC Data'!N:N,MATCH('Intensity Data'!$B202,'UEC Data'!$C:$C,0))</f>
        <v>0.58554295848857152</v>
      </c>
      <c r="N202" s="7">
        <f>INDEX('Saturation Data'!O:O,MATCH('Intensity Data'!$B202,'Saturation Data'!$C:$C,0))*INDEX('UEC Data'!O:O,MATCH('Intensity Data'!$B202,'UEC Data'!$C:$C,0))</f>
        <v>0.39204533709477424</v>
      </c>
      <c r="O202" s="7">
        <f>INDEX('Saturation Data'!P:P,MATCH('Intensity Data'!$B202,'Saturation Data'!$C:$C,0))*INDEX('UEC Data'!P:P,MATCH('Intensity Data'!$B202,'UEC Data'!$C:$C,0))</f>
        <v>0.33301365331465937</v>
      </c>
      <c r="P202" s="7">
        <f>INDEX('Saturation Data'!Q:Q,MATCH('Intensity Data'!$B202,'Saturation Data'!$C:$C,0))*INDEX('UEC Data'!Q:Q,MATCH('Intensity Data'!$B202,'UEC Data'!$C:$C,0))</f>
        <v>0.53843885822374349</v>
      </c>
      <c r="Q202" s="7">
        <f>INDEX('Saturation Data'!R:R,MATCH('Intensity Data'!$B202,'Saturation Data'!$C:$C,0))*INDEX('UEC Data'!R:R,MATCH('Intensity Data'!$B202,'UEC Data'!$C:$C,0))</f>
        <v>0.89497125555572588</v>
      </c>
      <c r="R202" s="7">
        <f>INDEX('Saturation Data'!S:S,MATCH('Intensity Data'!$B202,'Saturation Data'!$C:$C,0))*INDEX('UEC Data'!S:S,MATCH('Intensity Data'!$B202,'UEC Data'!$C:$C,0))</f>
        <v>0.14730653188253165</v>
      </c>
      <c r="S202" s="7">
        <f>INDEX('Saturation Data'!T:T,MATCH('Intensity Data'!$B202,'Saturation Data'!$C:$C,0))*INDEX('UEC Data'!T:T,MATCH('Intensity Data'!$B202,'UEC Data'!$C:$C,0))</f>
        <v>0.14730653188253165</v>
      </c>
      <c r="T202" s="7">
        <f>INDEX('Saturation Data'!U:U,MATCH('Intensity Data'!$B202,'Saturation Data'!$C:$C,0))*INDEX('UEC Data'!U:U,MATCH('Intensity Data'!$B202,'UEC Data'!$C:$C,0))</f>
        <v>0.4927682400849841</v>
      </c>
      <c r="U202" s="7">
        <f>INDEX('Saturation Data'!V:V,MATCH('Intensity Data'!$B202,'Saturation Data'!$C:$C,0))*INDEX('UEC Data'!V:V,MATCH('Intensity Data'!$B202,'UEC Data'!$C:$C,0))</f>
        <v>0.37898394417907205</v>
      </c>
      <c r="V202" t="str">
        <f t="shared" si="52"/>
        <v>Exterior Lighting</v>
      </c>
      <c r="AP202" s="5" t="s">
        <v>86</v>
      </c>
      <c r="AQ202" s="5" t="s">
        <v>23</v>
      </c>
      <c r="AR202" s="5" t="s">
        <v>24</v>
      </c>
      <c r="AS202" s="2">
        <f t="shared" si="53"/>
        <v>-0.60583965415547836</v>
      </c>
      <c r="AT202" s="2">
        <f t="shared" si="54"/>
        <v>-0.72174099722296947</v>
      </c>
      <c r="AU202" s="2">
        <f t="shared" si="55"/>
        <v>-0.36771943543514285</v>
      </c>
      <c r="AV202" s="2">
        <f t="shared" si="56"/>
        <v>-0.36771943543514285</v>
      </c>
      <c r="AW202" s="2">
        <f t="shared" si="57"/>
        <v>-0.47107980823705375</v>
      </c>
      <c r="AX202" s="2">
        <f t="shared" si="58"/>
        <v>-0.6716689639661042</v>
      </c>
      <c r="AY202" s="2">
        <f t="shared" si="59"/>
        <v>-0.40983746751283812</v>
      </c>
      <c r="AZ202" s="2">
        <f t="shared" si="60"/>
        <v>0.15892534303788119</v>
      </c>
      <c r="BA202" s="2">
        <f t="shared" si="61"/>
        <v>3.4853143927595154</v>
      </c>
      <c r="BB202" s="2">
        <f t="shared" si="62"/>
        <v>-0.48272390944213772</v>
      </c>
      <c r="BC202" s="2">
        <f t="shared" si="63"/>
        <v>-0.60985977524701718</v>
      </c>
      <c r="BD202" s="2">
        <f t="shared" si="64"/>
        <v>-0.60985977524701718</v>
      </c>
      <c r="BE202" s="2">
        <f t="shared" si="65"/>
        <v>-0.5587738474156192</v>
      </c>
      <c r="BF202" s="2">
        <f t="shared" si="66"/>
        <v>-0.40623022097822714</v>
      </c>
      <c r="BG202" s="2" t="str">
        <f>IFERROR(#REF!/#REF!-1,"NA")</f>
        <v>NA</v>
      </c>
    </row>
    <row r="203" spans="1:59" x14ac:dyDescent="0.25">
      <c r="A203" t="str">
        <f t="shared" si="67"/>
        <v/>
      </c>
      <c r="B203" t="str">
        <f t="shared" si="51"/>
        <v>CA2021 CPAExterior Lighting_Linear Lighting</v>
      </c>
      <c r="C203" t="s">
        <v>118</v>
      </c>
      <c r="D203" t="s">
        <v>114</v>
      </c>
      <c r="E203" s="3" t="s">
        <v>87</v>
      </c>
      <c r="F203" s="3" t="s">
        <v>23</v>
      </c>
      <c r="G203" s="3" t="s">
        <v>22</v>
      </c>
      <c r="H203" s="7">
        <f>INDEX('Saturation Data'!I:I,MATCH('Intensity Data'!$B203,'Saturation Data'!$C:$C,0))*INDEX('UEC Data'!I:I,MATCH('Intensity Data'!$B203,'UEC Data'!$C:$C,0))</f>
        <v>0.30223741087577055</v>
      </c>
      <c r="I203" s="7">
        <f>INDEX('Saturation Data'!J:J,MATCH('Intensity Data'!$B203,'Saturation Data'!$C:$C,0))*INDEX('UEC Data'!J:J,MATCH('Intensity Data'!$B203,'UEC Data'!$C:$C,0))</f>
        <v>0.19141734862894888</v>
      </c>
      <c r="J203" s="7">
        <f>INDEX('Saturation Data'!K:K,MATCH('Intensity Data'!$B203,'Saturation Data'!$C:$C,0))*INDEX('UEC Data'!K:K,MATCH('Intensity Data'!$B203,'UEC Data'!$C:$C,0))</f>
        <v>0.30353105699728117</v>
      </c>
      <c r="K203" s="7">
        <f>INDEX('Saturation Data'!L:L,MATCH('Intensity Data'!$B203,'Saturation Data'!$C:$C,0))*INDEX('UEC Data'!L:L,MATCH('Intensity Data'!$B203,'UEC Data'!$C:$C,0))</f>
        <v>0.30353105699728117</v>
      </c>
      <c r="L203" s="7">
        <f>INDEX('Saturation Data'!M:M,MATCH('Intensity Data'!$B203,'Saturation Data'!$C:$C,0))*INDEX('UEC Data'!M:M,MATCH('Intensity Data'!$B203,'UEC Data'!$C:$C,0))</f>
        <v>0.47808422410000095</v>
      </c>
      <c r="M203" s="7">
        <f>INDEX('Saturation Data'!N:N,MATCH('Intensity Data'!$B203,'Saturation Data'!$C:$C,0))*INDEX('UEC Data'!N:N,MATCH('Intensity Data'!$B203,'UEC Data'!$C:$C,0))</f>
        <v>0.55948822101661666</v>
      </c>
      <c r="N203" s="7">
        <f>INDEX('Saturation Data'!O:O,MATCH('Intensity Data'!$B203,'Saturation Data'!$C:$C,0))*INDEX('UEC Data'!O:O,MATCH('Intensity Data'!$B203,'UEC Data'!$C:$C,0))</f>
        <v>0.2251422439477089</v>
      </c>
      <c r="O203" s="7">
        <f>INDEX('Saturation Data'!P:P,MATCH('Intensity Data'!$B203,'Saturation Data'!$C:$C,0))*INDEX('UEC Data'!P:P,MATCH('Intensity Data'!$B203,'UEC Data'!$C:$C,0))</f>
        <v>0.70925703229985493</v>
      </c>
      <c r="P203" s="7">
        <f>INDEX('Saturation Data'!Q:Q,MATCH('Intensity Data'!$B203,'Saturation Data'!$C:$C,0))*INDEX('UEC Data'!Q:Q,MATCH('Intensity Data'!$B203,'UEC Data'!$C:$C,0))</f>
        <v>0.67447436985218978</v>
      </c>
      <c r="Q203" s="7">
        <f>INDEX('Saturation Data'!R:R,MATCH('Intensity Data'!$B203,'Saturation Data'!$C:$C,0))*INDEX('UEC Data'!R:R,MATCH('Intensity Data'!$B203,'UEC Data'!$C:$C,0))</f>
        <v>4.2515850039441347E-2</v>
      </c>
      <c r="R203" s="7">
        <f>INDEX('Saturation Data'!S:S,MATCH('Intensity Data'!$B203,'Saturation Data'!$C:$C,0))*INDEX('UEC Data'!S:S,MATCH('Intensity Data'!$B203,'UEC Data'!$C:$C,0))</f>
        <v>0.39646062983292035</v>
      </c>
      <c r="S203" s="7">
        <f>INDEX('Saturation Data'!T:T,MATCH('Intensity Data'!$B203,'Saturation Data'!$C:$C,0))*INDEX('UEC Data'!T:T,MATCH('Intensity Data'!$B203,'UEC Data'!$C:$C,0))</f>
        <v>0.39646062983292035</v>
      </c>
      <c r="T203" s="7">
        <f>INDEX('Saturation Data'!U:U,MATCH('Intensity Data'!$B203,'Saturation Data'!$C:$C,0))*INDEX('UEC Data'!U:U,MATCH('Intensity Data'!$B203,'UEC Data'!$C:$C,0))</f>
        <v>0.26259561080946686</v>
      </c>
      <c r="U203" s="7">
        <f>INDEX('Saturation Data'!V:V,MATCH('Intensity Data'!$B203,'Saturation Data'!$C:$C,0))*INDEX('UEC Data'!V:V,MATCH('Intensity Data'!$B203,'UEC Data'!$C:$C,0))</f>
        <v>0.29497570126359923</v>
      </c>
      <c r="V203" t="str">
        <f t="shared" si="52"/>
        <v>Exterior Lighting</v>
      </c>
      <c r="AP203" s="5" t="s">
        <v>87</v>
      </c>
      <c r="AQ203" s="5" t="s">
        <v>23</v>
      </c>
      <c r="AR203" s="5" t="s">
        <v>22</v>
      </c>
      <c r="AS203" s="2">
        <f t="shared" si="53"/>
        <v>0.67927768617499917</v>
      </c>
      <c r="AT203" s="2">
        <f t="shared" si="54"/>
        <v>1.6323699585381388</v>
      </c>
      <c r="AU203" s="2">
        <f t="shared" si="55"/>
        <v>2.8000584007900238</v>
      </c>
      <c r="AV203" s="2">
        <f t="shared" si="56"/>
        <v>2.8000584007900238</v>
      </c>
      <c r="AW203" s="2">
        <f t="shared" si="57"/>
        <v>0.18455626045063744</v>
      </c>
      <c r="AX203" s="2">
        <f t="shared" si="58"/>
        <v>0.46631837279218002</v>
      </c>
      <c r="AY203" s="2">
        <f t="shared" si="59"/>
        <v>1.7489927318631131</v>
      </c>
      <c r="AZ203" s="2">
        <f t="shared" si="60"/>
        <v>-5.3423753937669072E-2</v>
      </c>
      <c r="BA203" s="2">
        <f t="shared" si="61"/>
        <v>2.6457815447161526E-2</v>
      </c>
      <c r="BB203" s="2">
        <f t="shared" si="62"/>
        <v>0.66193934512348163</v>
      </c>
      <c r="BC203" s="2">
        <f t="shared" si="63"/>
        <v>4.1253312279111567</v>
      </c>
      <c r="BD203" s="2">
        <f t="shared" si="64"/>
        <v>4.1253312279111567</v>
      </c>
      <c r="BE203" s="2">
        <f t="shared" si="65"/>
        <v>9.0524119329735031E-2</v>
      </c>
      <c r="BF203" s="2">
        <f t="shared" si="66"/>
        <v>3.9984449575542014</v>
      </c>
      <c r="BG203" s="2" t="str">
        <f>IFERROR(#REF!/#REF!-1,"NA")</f>
        <v>NA</v>
      </c>
    </row>
    <row r="204" spans="1:59" x14ac:dyDescent="0.25">
      <c r="A204" t="str">
        <f t="shared" si="67"/>
        <v/>
      </c>
      <c r="B204" t="str">
        <f t="shared" si="51"/>
        <v>CA2021 CPARefrigeration _Walk-in Refrigerator/Freezer</v>
      </c>
      <c r="C204" t="s">
        <v>118</v>
      </c>
      <c r="D204" t="s">
        <v>114</v>
      </c>
      <c r="E204" s="3" t="s">
        <v>88</v>
      </c>
      <c r="F204" s="3" t="s">
        <v>25</v>
      </c>
      <c r="G204" s="3" t="s">
        <v>26</v>
      </c>
      <c r="H204" s="7">
        <f>INDEX('Saturation Data'!I:I,MATCH('Intensity Data'!$B204,'Saturation Data'!$C:$C,0))*INDEX('UEC Data'!I:I,MATCH('Intensity Data'!$B204,'UEC Data'!$C:$C,0))</f>
        <v>1.0333061224489797E-3</v>
      </c>
      <c r="I204" s="7">
        <f>INDEX('Saturation Data'!J:J,MATCH('Intensity Data'!$B204,'Saturation Data'!$C:$C,0))*INDEX('UEC Data'!J:J,MATCH('Intensity Data'!$B204,'UEC Data'!$C:$C,0))</f>
        <v>0</v>
      </c>
      <c r="J204" s="7">
        <f>INDEX('Saturation Data'!K:K,MATCH('Intensity Data'!$B204,'Saturation Data'!$C:$C,0))*INDEX('UEC Data'!K:K,MATCH('Intensity Data'!$B204,'UEC Data'!$C:$C,0))</f>
        <v>1.5343030303030304E-3</v>
      </c>
      <c r="K204" s="7">
        <f>INDEX('Saturation Data'!L:L,MATCH('Intensity Data'!$B204,'Saturation Data'!$C:$C,0))*INDEX('UEC Data'!L:L,MATCH('Intensity Data'!$B204,'UEC Data'!$C:$C,0))</f>
        <v>0</v>
      </c>
      <c r="L204" s="7">
        <f>INDEX('Saturation Data'!M:M,MATCH('Intensity Data'!$B204,'Saturation Data'!$C:$C,0))*INDEX('UEC Data'!M:M,MATCH('Intensity Data'!$B204,'UEC Data'!$C:$C,0))</f>
        <v>4.9510862857142861</v>
      </c>
      <c r="M204" s="7">
        <f>INDEX('Saturation Data'!N:N,MATCH('Intensity Data'!$B204,'Saturation Data'!$C:$C,0))*INDEX('UEC Data'!N:N,MATCH('Intensity Data'!$B204,'UEC Data'!$C:$C,0))</f>
        <v>0.18411636363636366</v>
      </c>
      <c r="N204" s="7">
        <f>INDEX('Saturation Data'!O:O,MATCH('Intensity Data'!$B204,'Saturation Data'!$C:$C,0))*INDEX('UEC Data'!O:O,MATCH('Intensity Data'!$B204,'UEC Data'!$C:$C,0))</f>
        <v>8.7023749999999997E-2</v>
      </c>
      <c r="O204" s="7">
        <f>INDEX('Saturation Data'!P:P,MATCH('Intensity Data'!$B204,'Saturation Data'!$C:$C,0))*INDEX('UEC Data'!P:P,MATCH('Intensity Data'!$B204,'UEC Data'!$C:$C,0))</f>
        <v>2.4967229442297935E-2</v>
      </c>
      <c r="P204" s="7">
        <f>INDEX('Saturation Data'!Q:Q,MATCH('Intensity Data'!$B204,'Saturation Data'!$C:$C,0))*INDEX('UEC Data'!Q:Q,MATCH('Intensity Data'!$B204,'UEC Data'!$C:$C,0))</f>
        <v>3.0833589743589743E-2</v>
      </c>
      <c r="Q204" s="7">
        <f>INDEX('Saturation Data'!R:R,MATCH('Intensity Data'!$B204,'Saturation Data'!$C:$C,0))*INDEX('UEC Data'!R:R,MATCH('Intensity Data'!$B204,'UEC Data'!$C:$C,0))</f>
        <v>7.7497959183673477E-3</v>
      </c>
      <c r="R204" s="7">
        <f>INDEX('Saturation Data'!S:S,MATCH('Intensity Data'!$B204,'Saturation Data'!$C:$C,0))*INDEX('UEC Data'!S:S,MATCH('Intensity Data'!$B204,'UEC Data'!$C:$C,0))</f>
        <v>3.477472527472531E-3</v>
      </c>
      <c r="S204" s="7">
        <f>INDEX('Saturation Data'!T:T,MATCH('Intensity Data'!$B204,'Saturation Data'!$C:$C,0))*INDEX('UEC Data'!T:T,MATCH('Intensity Data'!$B204,'UEC Data'!$C:$C,0))</f>
        <v>13.319475434999999</v>
      </c>
      <c r="T204" s="7">
        <f>INDEX('Saturation Data'!U:U,MATCH('Intensity Data'!$B204,'Saturation Data'!$C:$C,0))*INDEX('UEC Data'!U:U,MATCH('Intensity Data'!$B204,'UEC Data'!$C:$C,0))</f>
        <v>0</v>
      </c>
      <c r="U204" s="7">
        <f>INDEX('Saturation Data'!V:V,MATCH('Intensity Data'!$B204,'Saturation Data'!$C:$C,0))*INDEX('UEC Data'!V:V,MATCH('Intensity Data'!$B204,'UEC Data'!$C:$C,0))</f>
        <v>0.15320544827586205</v>
      </c>
      <c r="V204" t="str">
        <f t="shared" si="52"/>
        <v xml:space="preserve">Refrigeration </v>
      </c>
      <c r="AP204" s="5" t="s">
        <v>88</v>
      </c>
      <c r="AQ204" s="5" t="s">
        <v>25</v>
      </c>
      <c r="AR204" s="5" t="s">
        <v>26</v>
      </c>
      <c r="AS204" s="2">
        <f t="shared" si="53"/>
        <v>-0.63624383259406569</v>
      </c>
      <c r="AT204" s="2" t="str">
        <f t="shared" si="54"/>
        <v>NA</v>
      </c>
      <c r="AU204" s="2">
        <f t="shared" si="55"/>
        <v>-0.77684003965811677</v>
      </c>
      <c r="AV204" s="2" t="str">
        <f t="shared" si="56"/>
        <v>NA</v>
      </c>
      <c r="AW204" s="2">
        <f t="shared" si="57"/>
        <v>1.5321754224322692E-2</v>
      </c>
      <c r="AX204" s="2">
        <f t="shared" si="58"/>
        <v>-0.78595537158167339</v>
      </c>
      <c r="AY204" s="2">
        <f t="shared" si="59"/>
        <v>-4.0090535522968263E-2</v>
      </c>
      <c r="AZ204" s="2">
        <f t="shared" si="60"/>
        <v>0.99533489577800283</v>
      </c>
      <c r="BA204" s="2">
        <f t="shared" si="61"/>
        <v>-3.0217785279500697E-2</v>
      </c>
      <c r="BB204" s="2">
        <f t="shared" si="62"/>
        <v>-0.34382714942931358</v>
      </c>
      <c r="BC204" s="2">
        <f t="shared" si="63"/>
        <v>-0.35950748693752277</v>
      </c>
      <c r="BD204" s="2">
        <f t="shared" si="64"/>
        <v>-6.4843189727529449E-2</v>
      </c>
      <c r="BE204" s="2">
        <f t="shared" si="65"/>
        <v>-1</v>
      </c>
      <c r="BF204" s="2">
        <f t="shared" si="66"/>
        <v>1.5748869825047653</v>
      </c>
      <c r="BG204" s="2" t="str">
        <f>IFERROR(#REF!/#REF!-1,"NA")</f>
        <v>NA</v>
      </c>
    </row>
    <row r="205" spans="1:59" x14ac:dyDescent="0.25">
      <c r="A205" t="str">
        <f t="shared" si="67"/>
        <v/>
      </c>
      <c r="B205" t="str">
        <f t="shared" si="51"/>
        <v>CA2021 CPARefrigeration _Reach-in Refrigerator/Freezer</v>
      </c>
      <c r="C205" t="s">
        <v>118</v>
      </c>
      <c r="D205" t="s">
        <v>114</v>
      </c>
      <c r="E205" s="3" t="s">
        <v>89</v>
      </c>
      <c r="F205" s="3" t="s">
        <v>25</v>
      </c>
      <c r="G205" s="3" t="s">
        <v>27</v>
      </c>
      <c r="H205" s="7">
        <f>INDEX('Saturation Data'!I:I,MATCH('Intensity Data'!$B205,'Saturation Data'!$C:$C,0))*INDEX('UEC Data'!I:I,MATCH('Intensity Data'!$B205,'UEC Data'!$C:$C,0))</f>
        <v>7.5999999999999998E-2</v>
      </c>
      <c r="I205" s="7">
        <f>INDEX('Saturation Data'!J:J,MATCH('Intensity Data'!$B205,'Saturation Data'!$C:$C,0))*INDEX('UEC Data'!J:J,MATCH('Intensity Data'!$B205,'UEC Data'!$C:$C,0))</f>
        <v>0.33333333333333331</v>
      </c>
      <c r="J205" s="7">
        <f>INDEX('Saturation Data'!K:K,MATCH('Intensity Data'!$B205,'Saturation Data'!$C:$C,0))*INDEX('UEC Data'!K:K,MATCH('Intensity Data'!$B205,'UEC Data'!$C:$C,0))</f>
        <v>3.2242424242424246E-2</v>
      </c>
      <c r="K205" s="7">
        <f>INDEX('Saturation Data'!L:L,MATCH('Intensity Data'!$B205,'Saturation Data'!$C:$C,0))*INDEX('UEC Data'!L:L,MATCH('Intensity Data'!$B205,'UEC Data'!$C:$C,0))</f>
        <v>0.16285714285714284</v>
      </c>
      <c r="L205" s="7">
        <f>INDEX('Saturation Data'!M:M,MATCH('Intensity Data'!$B205,'Saturation Data'!$C:$C,0))*INDEX('UEC Data'!M:M,MATCH('Intensity Data'!$B205,'UEC Data'!$C:$C,0))</f>
        <v>0.22800000000000001</v>
      </c>
      <c r="M205" s="7">
        <f>INDEX('Saturation Data'!N:N,MATCH('Intensity Data'!$B205,'Saturation Data'!$C:$C,0))*INDEX('UEC Data'!N:N,MATCH('Intensity Data'!$B205,'UEC Data'!$C:$C,0))</f>
        <v>2.8692064365286747</v>
      </c>
      <c r="N205" s="7">
        <f>INDEX('Saturation Data'!O:O,MATCH('Intensity Data'!$B205,'Saturation Data'!$C:$C,0))*INDEX('UEC Data'!O:O,MATCH('Intensity Data'!$B205,'UEC Data'!$C:$C,0))</f>
        <v>7.9166666666666663E-2</v>
      </c>
      <c r="O205" s="7">
        <f>INDEX('Saturation Data'!P:P,MATCH('Intensity Data'!$B205,'Saturation Data'!$C:$C,0))*INDEX('UEC Data'!P:P,MATCH('Intensity Data'!$B205,'UEC Data'!$C:$C,0))</f>
        <v>0.10414518206299028</v>
      </c>
      <c r="P205" s="7">
        <f>INDEX('Saturation Data'!Q:Q,MATCH('Intensity Data'!$B205,'Saturation Data'!$C:$C,0))*INDEX('UEC Data'!Q:Q,MATCH('Intensity Data'!$B205,'UEC Data'!$C:$C,0))</f>
        <v>3.2153846153846158E-2</v>
      </c>
      <c r="Q205" s="7">
        <f>INDEX('Saturation Data'!R:R,MATCH('Intensity Data'!$B205,'Saturation Data'!$C:$C,0))*INDEX('UEC Data'!R:R,MATCH('Intensity Data'!$B205,'UEC Data'!$C:$C,0))</f>
        <v>0.28732653061224489</v>
      </c>
      <c r="R205" s="7">
        <f>INDEX('Saturation Data'!S:S,MATCH('Intensity Data'!$B205,'Saturation Data'!$C:$C,0))*INDEX('UEC Data'!S:S,MATCH('Intensity Data'!$B205,'UEC Data'!$C:$C,0))</f>
        <v>3.8E-3</v>
      </c>
      <c r="S205" s="7">
        <f>INDEX('Saturation Data'!T:T,MATCH('Intensity Data'!$B205,'Saturation Data'!$C:$C,0))*INDEX('UEC Data'!T:T,MATCH('Intensity Data'!$B205,'UEC Data'!$C:$C,0))</f>
        <v>3.8E-3</v>
      </c>
      <c r="T205" s="7">
        <f>INDEX('Saturation Data'!U:U,MATCH('Intensity Data'!$B205,'Saturation Data'!$C:$C,0))*INDEX('UEC Data'!U:U,MATCH('Intensity Data'!$B205,'UEC Data'!$C:$C,0))</f>
        <v>0.23888888888888887</v>
      </c>
      <c r="U205" s="7">
        <f>INDEX('Saturation Data'!V:V,MATCH('Intensity Data'!$B205,'Saturation Data'!$C:$C,0))*INDEX('UEC Data'!V:V,MATCH('Intensity Data'!$B205,'UEC Data'!$C:$C,0))</f>
        <v>0.10731724137931035</v>
      </c>
      <c r="V205" t="str">
        <f t="shared" si="52"/>
        <v xml:space="preserve">Refrigeration </v>
      </c>
      <c r="AP205" s="5" t="s">
        <v>89</v>
      </c>
      <c r="AQ205" s="5" t="s">
        <v>25</v>
      </c>
      <c r="AR205" s="5" t="s">
        <v>27</v>
      </c>
      <c r="AS205" s="2">
        <f t="shared" si="53"/>
        <v>16.029567696476796</v>
      </c>
      <c r="AT205" s="2">
        <f t="shared" si="54"/>
        <v>24.547015315849158</v>
      </c>
      <c r="AU205" s="2">
        <f t="shared" si="55"/>
        <v>1.9849804365117141</v>
      </c>
      <c r="AV205" s="2">
        <f t="shared" si="56"/>
        <v>64.644427556190635</v>
      </c>
      <c r="AW205" s="2">
        <f t="shared" si="57"/>
        <v>0.10115495065389291</v>
      </c>
      <c r="AX205" s="2">
        <f t="shared" si="58"/>
        <v>9.0206891767951074</v>
      </c>
      <c r="AY205" s="2">
        <f t="shared" si="59"/>
        <v>1.5679436112971978</v>
      </c>
      <c r="AZ205" s="2">
        <f t="shared" si="60"/>
        <v>9.6758141004538114</v>
      </c>
      <c r="BA205" s="2">
        <f t="shared" si="61"/>
        <v>0.29717756455183975</v>
      </c>
      <c r="BB205" s="2">
        <f t="shared" si="62"/>
        <v>16.11504645322448</v>
      </c>
      <c r="BC205" s="2">
        <f t="shared" si="63"/>
        <v>0.71344144199948167</v>
      </c>
      <c r="BD205" s="2">
        <f t="shared" si="64"/>
        <v>-0.72748088558414614</v>
      </c>
      <c r="BE205" s="2">
        <f t="shared" si="65"/>
        <v>71.313052562854196</v>
      </c>
      <c r="BF205" s="2">
        <f t="shared" si="66"/>
        <v>5.8883210565465234</v>
      </c>
      <c r="BG205" s="2" t="str">
        <f>IFERROR(#REF!/#REF!-1,"NA")</f>
        <v>NA</v>
      </c>
    </row>
    <row r="206" spans="1:59" x14ac:dyDescent="0.25">
      <c r="A206" t="str">
        <f t="shared" si="67"/>
        <v/>
      </c>
      <c r="B206" t="str">
        <f t="shared" si="51"/>
        <v>CA2021 CPARefrigeration _Glass Door Display</v>
      </c>
      <c r="C206" t="s">
        <v>118</v>
      </c>
      <c r="D206" t="s">
        <v>114</v>
      </c>
      <c r="E206" s="3" t="s">
        <v>90</v>
      </c>
      <c r="F206" s="3" t="s">
        <v>25</v>
      </c>
      <c r="G206" s="3" t="s">
        <v>28</v>
      </c>
      <c r="H206" s="7">
        <f>INDEX('Saturation Data'!I:I,MATCH('Intensity Data'!$B206,'Saturation Data'!$C:$C,0))*INDEX('UEC Data'!I:I,MATCH('Intensity Data'!$B206,'UEC Data'!$C:$C,0))</f>
        <v>8.6245714285714287E-2</v>
      </c>
      <c r="I206" s="7">
        <f>INDEX('Saturation Data'!J:J,MATCH('Intensity Data'!$B206,'Saturation Data'!$C:$C,0))*INDEX('UEC Data'!J:J,MATCH('Intensity Data'!$B206,'UEC Data'!$C:$C,0))</f>
        <v>0</v>
      </c>
      <c r="J206" s="7">
        <f>INDEX('Saturation Data'!K:K,MATCH('Intensity Data'!$B206,'Saturation Data'!$C:$C,0))*INDEX('UEC Data'!K:K,MATCH('Intensity Data'!$B206,'UEC Data'!$C:$C,0))</f>
        <v>0.38621818181818179</v>
      </c>
      <c r="K206" s="7">
        <f>INDEX('Saturation Data'!L:L,MATCH('Intensity Data'!$B206,'Saturation Data'!$C:$C,0))*INDEX('UEC Data'!L:L,MATCH('Intensity Data'!$B206,'UEC Data'!$C:$C,0))</f>
        <v>8.3571428571428574E-2</v>
      </c>
      <c r="L206" s="7">
        <f>INDEX('Saturation Data'!M:M,MATCH('Intensity Data'!$B206,'Saturation Data'!$C:$C,0))*INDEX('UEC Data'!M:M,MATCH('Intensity Data'!$B206,'UEC Data'!$C:$C,0))</f>
        <v>5.7942857142857143E-2</v>
      </c>
      <c r="M206" s="7">
        <f>INDEX('Saturation Data'!N:N,MATCH('Intensity Data'!$B206,'Saturation Data'!$C:$C,0))*INDEX('UEC Data'!N:N,MATCH('Intensity Data'!$B206,'UEC Data'!$C:$C,0))</f>
        <v>10.09390909090909</v>
      </c>
      <c r="N206" s="7">
        <f>INDEX('Saturation Data'!O:O,MATCH('Intensity Data'!$B206,'Saturation Data'!$C:$C,0))*INDEX('UEC Data'!O:O,MATCH('Intensity Data'!$B206,'UEC Data'!$C:$C,0))</f>
        <v>6.0866380152549783E-2</v>
      </c>
      <c r="O206" s="7">
        <f>INDEX('Saturation Data'!P:P,MATCH('Intensity Data'!$B206,'Saturation Data'!$C:$C,0))*INDEX('UEC Data'!P:P,MATCH('Intensity Data'!$B206,'UEC Data'!$C:$C,0))</f>
        <v>5.3200000000000004E-2</v>
      </c>
      <c r="P206" s="7">
        <f>INDEX('Saturation Data'!Q:Q,MATCH('Intensity Data'!$B206,'Saturation Data'!$C:$C,0))*INDEX('UEC Data'!Q:Q,MATCH('Intensity Data'!$B206,'UEC Data'!$C:$C,0))</f>
        <v>6.5700000000000008E-2</v>
      </c>
      <c r="Q206" s="7">
        <f>INDEX('Saturation Data'!R:R,MATCH('Intensity Data'!$B206,'Saturation Data'!$C:$C,0))*INDEX('UEC Data'!R:R,MATCH('Intensity Data'!$B206,'UEC Data'!$C:$C,0))</f>
        <v>9.3759183673469373E-2</v>
      </c>
      <c r="R206" s="7">
        <f>INDEX('Saturation Data'!S:S,MATCH('Intensity Data'!$B206,'Saturation Data'!$C:$C,0))*INDEX('UEC Data'!S:S,MATCH('Intensity Data'!$B206,'UEC Data'!$C:$C,0))</f>
        <v>1.9695000000000001E-2</v>
      </c>
      <c r="S206" s="7">
        <f>INDEX('Saturation Data'!T:T,MATCH('Intensity Data'!$B206,'Saturation Data'!$C:$C,0))*INDEX('UEC Data'!T:T,MATCH('Intensity Data'!$B206,'UEC Data'!$C:$C,0))</f>
        <v>1.9695000000000001E-2</v>
      </c>
      <c r="T206" s="7">
        <f>INDEX('Saturation Data'!U:U,MATCH('Intensity Data'!$B206,'Saturation Data'!$C:$C,0))*INDEX('UEC Data'!U:U,MATCH('Intensity Data'!$B206,'UEC Data'!$C:$C,0))</f>
        <v>0</v>
      </c>
      <c r="U206" s="7">
        <f>INDEX('Saturation Data'!V:V,MATCH('Intensity Data'!$B206,'Saturation Data'!$C:$C,0))*INDEX('UEC Data'!V:V,MATCH('Intensity Data'!$B206,'UEC Data'!$C:$C,0))</f>
        <v>3.1468965517241376E-2</v>
      </c>
      <c r="V206" t="str">
        <f t="shared" si="52"/>
        <v xml:space="preserve">Refrigeration </v>
      </c>
      <c r="AP206" s="5" t="s">
        <v>90</v>
      </c>
      <c r="AQ206" s="5" t="s">
        <v>25</v>
      </c>
      <c r="AR206" s="5" t="s">
        <v>28</v>
      </c>
      <c r="AS206" s="2">
        <f t="shared" si="53"/>
        <v>2.4059135392953594</v>
      </c>
      <c r="AT206" s="2" t="str">
        <f t="shared" si="54"/>
        <v>NA</v>
      </c>
      <c r="AU206" s="2">
        <f t="shared" si="55"/>
        <v>4.9699608730234281</v>
      </c>
      <c r="AV206" s="2">
        <f t="shared" si="56"/>
        <v>31.822213778095318</v>
      </c>
      <c r="AW206" s="2">
        <f t="shared" si="57"/>
        <v>-0.26589669956407136</v>
      </c>
      <c r="AX206" s="2">
        <f t="shared" si="58"/>
        <v>2.0062067530385317</v>
      </c>
      <c r="AY206" s="2">
        <f t="shared" si="59"/>
        <v>6.3998856742864429E-2</v>
      </c>
      <c r="AZ206" s="2">
        <f t="shared" si="60"/>
        <v>4.3379070502269066</v>
      </c>
      <c r="BA206" s="2">
        <f t="shared" si="61"/>
        <v>1.5943551291036795</v>
      </c>
      <c r="BB206" s="2">
        <f t="shared" si="62"/>
        <v>0.75538937981789522</v>
      </c>
      <c r="BC206" s="2">
        <f t="shared" si="63"/>
        <v>0.71344144199948167</v>
      </c>
      <c r="BD206" s="2">
        <f t="shared" si="64"/>
        <v>-0.72748088558414614</v>
      </c>
      <c r="BE206" s="2">
        <f t="shared" si="65"/>
        <v>-1</v>
      </c>
      <c r="BF206" s="2">
        <f t="shared" si="66"/>
        <v>5.8883210565465225</v>
      </c>
      <c r="BG206" s="2" t="str">
        <f>IFERROR(#REF!/#REF!-1,"NA")</f>
        <v>NA</v>
      </c>
    </row>
    <row r="207" spans="1:59" x14ac:dyDescent="0.25">
      <c r="A207" t="str">
        <f t="shared" si="67"/>
        <v/>
      </c>
      <c r="B207" t="str">
        <f t="shared" si="51"/>
        <v>CA2021 CPARefrigeration _Open Display Case</v>
      </c>
      <c r="C207" t="s">
        <v>118</v>
      </c>
      <c r="D207" t="s">
        <v>114</v>
      </c>
      <c r="E207" s="3" t="s">
        <v>91</v>
      </c>
      <c r="F207" s="3" t="s">
        <v>25</v>
      </c>
      <c r="G207" s="3" t="s">
        <v>29</v>
      </c>
      <c r="H207" s="7">
        <f>INDEX('Saturation Data'!I:I,MATCH('Intensity Data'!$B207,'Saturation Data'!$C:$C,0))*INDEX('UEC Data'!I:I,MATCH('Intensity Data'!$B207,'UEC Data'!$C:$C,0))</f>
        <v>0.19847571428571431</v>
      </c>
      <c r="I207" s="7">
        <f>INDEX('Saturation Data'!J:J,MATCH('Intensity Data'!$B207,'Saturation Data'!$C:$C,0))*INDEX('UEC Data'!J:J,MATCH('Intensity Data'!$B207,'UEC Data'!$C:$C,0))</f>
        <v>0</v>
      </c>
      <c r="J207" s="7">
        <f>INDEX('Saturation Data'!K:K,MATCH('Intensity Data'!$B207,'Saturation Data'!$C:$C,0))*INDEX('UEC Data'!K:K,MATCH('Intensity Data'!$B207,'UEC Data'!$C:$C,0))</f>
        <v>0.49772630303030302</v>
      </c>
      <c r="K207" s="7">
        <f>INDEX('Saturation Data'!L:L,MATCH('Intensity Data'!$B207,'Saturation Data'!$C:$C,0))*INDEX('UEC Data'!L:L,MATCH('Intensity Data'!$B207,'UEC Data'!$C:$C,0))</f>
        <v>0.13462499999999999</v>
      </c>
      <c r="L207" s="7">
        <f>INDEX('Saturation Data'!M:M,MATCH('Intensity Data'!$B207,'Saturation Data'!$C:$C,0))*INDEX('UEC Data'!M:M,MATCH('Intensity Data'!$B207,'UEC Data'!$C:$C,0))</f>
        <v>0.37335999999999997</v>
      </c>
      <c r="M207" s="7">
        <f>INDEX('Saturation Data'!N:N,MATCH('Intensity Data'!$B207,'Saturation Data'!$C:$C,0))*INDEX('UEC Data'!N:N,MATCH('Intensity Data'!$B207,'UEC Data'!$C:$C,0))</f>
        <v>10.84016818181818</v>
      </c>
      <c r="N207" s="7">
        <f>INDEX('Saturation Data'!O:O,MATCH('Intensity Data'!$B207,'Saturation Data'!$C:$C,0))*INDEX('UEC Data'!O:O,MATCH('Intensity Data'!$B207,'UEC Data'!$C:$C,0))</f>
        <v>0.1960989914402021</v>
      </c>
      <c r="O207" s="7">
        <f>INDEX('Saturation Data'!P:P,MATCH('Intensity Data'!$B207,'Saturation Data'!$C:$C,0))*INDEX('UEC Data'!P:P,MATCH('Intensity Data'!$B207,'UEC Data'!$C:$C,0))</f>
        <v>8.5699743589743596E-2</v>
      </c>
      <c r="P207" s="7">
        <f>INDEX('Saturation Data'!Q:Q,MATCH('Intensity Data'!$B207,'Saturation Data'!$C:$C,0))*INDEX('UEC Data'!Q:Q,MATCH('Intensity Data'!$B207,'UEC Data'!$C:$C,0))</f>
        <v>0.21167192307692309</v>
      </c>
      <c r="Q207" s="7">
        <f>INDEX('Saturation Data'!R:R,MATCH('Intensity Data'!$B207,'Saturation Data'!$C:$C,0))*INDEX('UEC Data'!R:R,MATCH('Intensity Data'!$B207,'UEC Data'!$C:$C,0))</f>
        <v>0.15103642857142857</v>
      </c>
      <c r="R207" s="7">
        <f>INDEX('Saturation Data'!S:S,MATCH('Intensity Data'!$B207,'Saturation Data'!$C:$C,0))*INDEX('UEC Data'!S:S,MATCH('Intensity Data'!$B207,'UEC Data'!$C:$C,0))</f>
        <v>0.15863312500000001</v>
      </c>
      <c r="S207" s="7">
        <f>INDEX('Saturation Data'!T:T,MATCH('Intensity Data'!$B207,'Saturation Data'!$C:$C,0))*INDEX('UEC Data'!T:T,MATCH('Intensity Data'!$B207,'UEC Data'!$C:$C,0))</f>
        <v>6.3453250000000003E-2</v>
      </c>
      <c r="T207" s="7">
        <f>INDEX('Saturation Data'!U:U,MATCH('Intensity Data'!$B207,'Saturation Data'!$C:$C,0))*INDEX('UEC Data'!U:U,MATCH('Intensity Data'!$B207,'UEC Data'!$C:$C,0))</f>
        <v>0</v>
      </c>
      <c r="U207" s="7">
        <f>INDEX('Saturation Data'!V:V,MATCH('Intensity Data'!$B207,'Saturation Data'!$C:$C,0))*INDEX('UEC Data'!V:V,MATCH('Intensity Data'!$B207,'UEC Data'!$C:$C,0))</f>
        <v>0.10138655172413794</v>
      </c>
      <c r="V207" t="str">
        <f t="shared" si="52"/>
        <v xml:space="preserve">Refrigeration </v>
      </c>
      <c r="AP207" s="5" t="s">
        <v>91</v>
      </c>
      <c r="AQ207" s="5" t="s">
        <v>25</v>
      </c>
      <c r="AR207" s="5" t="s">
        <v>29</v>
      </c>
      <c r="AS207" s="2">
        <f t="shared" si="53"/>
        <v>0.32232011139749361</v>
      </c>
      <c r="AT207" s="2" t="str">
        <f t="shared" si="54"/>
        <v>NA</v>
      </c>
      <c r="AU207" s="2">
        <f t="shared" si="55"/>
        <v>0.29796354837633565</v>
      </c>
      <c r="AV207" s="2">
        <f t="shared" si="56"/>
        <v>7.9200829718771413</v>
      </c>
      <c r="AW207" s="2">
        <f t="shared" si="57"/>
        <v>-0.20197188476208483</v>
      </c>
      <c r="AX207" s="2">
        <f t="shared" si="58"/>
        <v>-0.45533607515494867</v>
      </c>
      <c r="AY207" s="2">
        <f t="shared" si="59"/>
        <v>-0.42167471406436396</v>
      </c>
      <c r="AZ207" s="2">
        <f t="shared" si="60"/>
        <v>0.45068136190035646</v>
      </c>
      <c r="BA207" s="2">
        <f t="shared" si="61"/>
        <v>0.41013419549196395</v>
      </c>
      <c r="BB207" s="2">
        <f t="shared" si="62"/>
        <v>-0.52293836662603588</v>
      </c>
      <c r="BC207" s="2">
        <f t="shared" si="63"/>
        <v>1.3283072758925778</v>
      </c>
      <c r="BD207" s="2">
        <f t="shared" si="64"/>
        <v>-0.85187512771401119</v>
      </c>
      <c r="BE207" s="2">
        <f t="shared" si="65"/>
        <v>-1</v>
      </c>
      <c r="BF207" s="2">
        <f t="shared" si="66"/>
        <v>2.7440738017695665</v>
      </c>
      <c r="BG207" s="2" t="str">
        <f>IFERROR(#REF!/#REF!-1,"NA")</f>
        <v>NA</v>
      </c>
    </row>
    <row r="208" spans="1:59" x14ac:dyDescent="0.25">
      <c r="A208" t="str">
        <f t="shared" si="67"/>
        <v/>
      </c>
      <c r="B208" t="str">
        <f t="shared" si="51"/>
        <v>CA2021 CPARefrigeration _Icemaker</v>
      </c>
      <c r="C208" t="s">
        <v>118</v>
      </c>
      <c r="D208" t="s">
        <v>114</v>
      </c>
      <c r="E208" s="3" t="s">
        <v>92</v>
      </c>
      <c r="F208" s="3" t="s">
        <v>25</v>
      </c>
      <c r="G208" s="3" t="s">
        <v>30</v>
      </c>
      <c r="H208" s="7">
        <f>INDEX('Saturation Data'!I:I,MATCH('Intensity Data'!$B208,'Saturation Data'!$C:$C,0))*INDEX('UEC Data'!I:I,MATCH('Intensity Data'!$B208,'UEC Data'!$C:$C,0))</f>
        <v>2.341397551020408E-2</v>
      </c>
      <c r="I208" s="7">
        <f>INDEX('Saturation Data'!J:J,MATCH('Intensity Data'!$B208,'Saturation Data'!$C:$C,0))*INDEX('UEC Data'!J:J,MATCH('Intensity Data'!$B208,'UEC Data'!$C:$C,0))</f>
        <v>0.16289399999999998</v>
      </c>
      <c r="J208" s="7">
        <f>INDEX('Saturation Data'!K:K,MATCH('Intensity Data'!$B208,'Saturation Data'!$C:$C,0))*INDEX('UEC Data'!K:K,MATCH('Intensity Data'!$B208,'UEC Data'!$C:$C,0))</f>
        <v>7.1003587878787883E-2</v>
      </c>
      <c r="K208" s="7">
        <f>INDEX('Saturation Data'!L:L,MATCH('Intensity Data'!$B208,'Saturation Data'!$C:$C,0))*INDEX('UEC Data'!L:L,MATCH('Intensity Data'!$B208,'UEC Data'!$C:$C,0))</f>
        <v>6.5157599999999996E-2</v>
      </c>
      <c r="L208" s="7">
        <f>INDEX('Saturation Data'!M:M,MATCH('Intensity Data'!$B208,'Saturation Data'!$C:$C,0))*INDEX('UEC Data'!M:M,MATCH('Intensity Data'!$B208,'UEC Data'!$C:$C,0))</f>
        <v>3.5517279999999998</v>
      </c>
      <c r="M208" s="7">
        <f>INDEX('Saturation Data'!N:N,MATCH('Intensity Data'!$B208,'Saturation Data'!$C:$C,0))*INDEX('UEC Data'!N:N,MATCH('Intensity Data'!$B208,'UEC Data'!$C:$C,0))</f>
        <v>1.1486785454545454</v>
      </c>
      <c r="N208" s="7">
        <f>INDEX('Saturation Data'!O:O,MATCH('Intensity Data'!$B208,'Saturation Data'!$C:$C,0))*INDEX('UEC Data'!O:O,MATCH('Intensity Data'!$B208,'UEC Data'!$C:$C,0))</f>
        <v>0.22658183940238233</v>
      </c>
      <c r="O208" s="7">
        <f>INDEX('Saturation Data'!P:P,MATCH('Intensity Data'!$B208,'Saturation Data'!$C:$C,0))*INDEX('UEC Data'!P:P,MATCH('Intensity Data'!$B208,'UEC Data'!$C:$C,0))</f>
        <v>4.35694358974359E-2</v>
      </c>
      <c r="P208" s="7">
        <f>INDEX('Saturation Data'!Q:Q,MATCH('Intensity Data'!$B208,'Saturation Data'!$C:$C,0))*INDEX('UEC Data'!Q:Q,MATCH('Intensity Data'!$B208,'UEC Data'!$C:$C,0))</f>
        <v>0.10761323076923077</v>
      </c>
      <c r="Q208" s="7">
        <f>INDEX('Saturation Data'!R:R,MATCH('Intensity Data'!$B208,'Saturation Data'!$C:$C,0))*INDEX('UEC Data'!R:R,MATCH('Intensity Data'!$B208,'UEC Data'!$C:$C,0))</f>
        <v>0.23035910204081633</v>
      </c>
      <c r="R208" s="7">
        <f>INDEX('Saturation Data'!S:S,MATCH('Intensity Data'!$B208,'Saturation Data'!$C:$C,0))*INDEX('UEC Data'!S:S,MATCH('Intensity Data'!$B208,'UEC Data'!$C:$C,0))</f>
        <v>3.2259400000000001E-2</v>
      </c>
      <c r="S208" s="7">
        <f>INDEX('Saturation Data'!T:T,MATCH('Intensity Data'!$B208,'Saturation Data'!$C:$C,0))*INDEX('UEC Data'!T:T,MATCH('Intensity Data'!$B208,'UEC Data'!$C:$C,0))</f>
        <v>0.29288980000000003</v>
      </c>
      <c r="T208" s="7">
        <f>INDEX('Saturation Data'!U:U,MATCH('Intensity Data'!$B208,'Saturation Data'!$C:$C,0))*INDEX('UEC Data'!U:U,MATCH('Intensity Data'!$B208,'UEC Data'!$C:$C,0))</f>
        <v>0.23348139999999998</v>
      </c>
      <c r="U208" s="7">
        <f>INDEX('Saturation Data'!V:V,MATCH('Intensity Data'!$B208,'Saturation Data'!$C:$C,0))*INDEX('UEC Data'!V:V,MATCH('Intensity Data'!$B208,'UEC Data'!$C:$C,0))</f>
        <v>0.32287507199999999</v>
      </c>
      <c r="V208" t="str">
        <f t="shared" si="52"/>
        <v xml:space="preserve">Refrigeration </v>
      </c>
      <c r="AP208" s="5" t="s">
        <v>92</v>
      </c>
      <c r="AQ208" s="5" t="s">
        <v>25</v>
      </c>
      <c r="AR208" s="5" t="s">
        <v>30</v>
      </c>
      <c r="AS208" s="2">
        <f t="shared" si="53"/>
        <v>-2.6881845915611713E-2</v>
      </c>
      <c r="AT208" s="2">
        <f t="shared" si="54"/>
        <v>11.773507657924576</v>
      </c>
      <c r="AU208" s="2">
        <f t="shared" si="55"/>
        <v>-0.4776284236104501</v>
      </c>
      <c r="AV208" s="2">
        <f t="shared" si="56"/>
        <v>7.2055534445238312</v>
      </c>
      <c r="AW208" s="2">
        <f t="shared" si="57"/>
        <v>0.46820660087185728</v>
      </c>
      <c r="AX208" s="2">
        <f t="shared" si="58"/>
        <v>3.0082756707180431</v>
      </c>
      <c r="AY208" s="2">
        <f t="shared" si="59"/>
        <v>0.20908960993507342</v>
      </c>
      <c r="AZ208" s="2">
        <f t="shared" si="60"/>
        <v>0.33447676255672665</v>
      </c>
      <c r="BA208" s="2">
        <f t="shared" si="61"/>
        <v>0.29717756455183975</v>
      </c>
      <c r="BB208" s="2">
        <f t="shared" si="62"/>
        <v>1.6330840697268432</v>
      </c>
      <c r="BC208" s="2">
        <f t="shared" si="63"/>
        <v>0.71344144199948167</v>
      </c>
      <c r="BD208" s="2">
        <f t="shared" si="64"/>
        <v>-0.72748088558414614</v>
      </c>
      <c r="BE208" s="2">
        <f t="shared" si="65"/>
        <v>114.41163189031529</v>
      </c>
      <c r="BF208" s="2">
        <f t="shared" si="66"/>
        <v>5.8883210565465225</v>
      </c>
      <c r="BG208" s="2" t="str">
        <f>IFERROR(#REF!/#REF!-1,"NA")</f>
        <v>NA</v>
      </c>
    </row>
    <row r="209" spans="1:59" x14ac:dyDescent="0.25">
      <c r="A209" t="str">
        <f t="shared" si="67"/>
        <v/>
      </c>
      <c r="B209" t="str">
        <f t="shared" si="51"/>
        <v>CA2021 CPARefrigeration _Vending Machine</v>
      </c>
      <c r="C209" t="s">
        <v>118</v>
      </c>
      <c r="D209" t="s">
        <v>114</v>
      </c>
      <c r="E209" s="3" t="s">
        <v>93</v>
      </c>
      <c r="F209" s="3" t="s">
        <v>25</v>
      </c>
      <c r="G209" s="3" t="s">
        <v>31</v>
      </c>
      <c r="H209" s="7">
        <f>INDEX('Saturation Data'!I:I,MATCH('Intensity Data'!$B209,'Saturation Data'!$C:$C,0))*INDEX('UEC Data'!I:I,MATCH('Intensity Data'!$B209,'UEC Data'!$C:$C,0))</f>
        <v>1.859226530612245E-2</v>
      </c>
      <c r="I209" s="7">
        <f>INDEX('Saturation Data'!J:J,MATCH('Intensity Data'!$B209,'Saturation Data'!$C:$C,0))*INDEX('UEC Data'!J:J,MATCH('Intensity Data'!$B209,'UEC Data'!$C:$C,0))</f>
        <v>5.1739499999999994E-2</v>
      </c>
      <c r="J209" s="7">
        <f>INDEX('Saturation Data'!K:K,MATCH('Intensity Data'!$B209,'Saturation Data'!$C:$C,0))*INDEX('UEC Data'!K:K,MATCH('Intensity Data'!$B209,'UEC Data'!$C:$C,0))</f>
        <v>3.2218060606060604E-2</v>
      </c>
      <c r="K209" s="7">
        <f>INDEX('Saturation Data'!L:L,MATCH('Intensity Data'!$B209,'Saturation Data'!$C:$C,0))*INDEX('UEC Data'!L:L,MATCH('Intensity Data'!$B209,'UEC Data'!$C:$C,0))</f>
        <v>8.2783199999999987E-2</v>
      </c>
      <c r="L209" s="7">
        <f>INDEX('Saturation Data'!M:M,MATCH('Intensity Data'!$B209,'Saturation Data'!$C:$C,0))*INDEX('UEC Data'!M:M,MATCH('Intensity Data'!$B209,'UEC Data'!$C:$C,0))</f>
        <v>0.56406200000000006</v>
      </c>
      <c r="M209" s="7">
        <f>INDEX('Saturation Data'!N:N,MATCH('Intensity Data'!$B209,'Saturation Data'!$C:$C,0))*INDEX('UEC Data'!N:N,MATCH('Intensity Data'!$B209,'UEC Data'!$C:$C,0))</f>
        <v>0.72970218181818181</v>
      </c>
      <c r="N209" s="7">
        <f>INDEX('Saturation Data'!O:O,MATCH('Intensity Data'!$B209,'Saturation Data'!$C:$C,0))*INDEX('UEC Data'!O:O,MATCH('Intensity Data'!$B209,'UEC Data'!$C:$C,0))</f>
        <v>7.1968464644244473E-2</v>
      </c>
      <c r="O209" s="7">
        <f>INDEX('Saturation Data'!P:P,MATCH('Intensity Data'!$B209,'Saturation Data'!$C:$C,0))*INDEX('UEC Data'!P:P,MATCH('Intensity Data'!$B209,'UEC Data'!$C:$C,0))</f>
        <v>0.12454938461538462</v>
      </c>
      <c r="P209" s="7">
        <f>INDEX('Saturation Data'!Q:Q,MATCH('Intensity Data'!$B209,'Saturation Data'!$C:$C,0))*INDEX('UEC Data'!Q:Q,MATCH('Intensity Data'!$B209,'UEC Data'!$C:$C,0))</f>
        <v>5.1271269230769238E-2</v>
      </c>
      <c r="Q209" s="7">
        <f>INDEX('Saturation Data'!R:R,MATCH('Intensity Data'!$B209,'Saturation Data'!$C:$C,0))*INDEX('UEC Data'!R:R,MATCH('Intensity Data'!$B209,'UEC Data'!$C:$C,0))</f>
        <v>0.12194704081632653</v>
      </c>
      <c r="R209" s="7">
        <f>INDEX('Saturation Data'!S:S,MATCH('Intensity Data'!$B209,'Saturation Data'!$C:$C,0))*INDEX('UEC Data'!S:S,MATCH('Intensity Data'!$B209,'UEC Data'!$C:$C,0))</f>
        <v>5.123225E-2</v>
      </c>
      <c r="S209" s="7">
        <f>INDEX('Saturation Data'!T:T,MATCH('Intensity Data'!$B209,'Saturation Data'!$C:$C,0))*INDEX('UEC Data'!T:T,MATCH('Intensity Data'!$B209,'UEC Data'!$C:$C,0))</f>
        <v>9.3029650000000005E-2</v>
      </c>
      <c r="T209" s="7">
        <f>INDEX('Saturation Data'!U:U,MATCH('Intensity Data'!$B209,'Saturation Data'!$C:$C,0))*INDEX('UEC Data'!U:U,MATCH('Intensity Data'!$B209,'UEC Data'!$C:$C,0))</f>
        <v>7.4159950000000002E-2</v>
      </c>
      <c r="U209" s="7">
        <f>INDEX('Saturation Data'!V:V,MATCH('Intensity Data'!$B209,'Saturation Data'!$C:$C,0))*INDEX('UEC Data'!V:V,MATCH('Intensity Data'!$B209,'UEC Data'!$C:$C,0))</f>
        <v>0.102553776</v>
      </c>
      <c r="V209" t="str">
        <f t="shared" si="52"/>
        <v xml:space="preserve">Refrigeration </v>
      </c>
      <c r="AP209" s="5" t="s">
        <v>93</v>
      </c>
      <c r="AQ209" s="5" t="s">
        <v>25</v>
      </c>
      <c r="AR209" s="5" t="s">
        <v>31</v>
      </c>
      <c r="AS209" s="2">
        <f t="shared" si="53"/>
        <v>-0.17730969390115647</v>
      </c>
      <c r="AT209" s="2">
        <f t="shared" si="54"/>
        <v>7.6391490126429886</v>
      </c>
      <c r="AU209" s="2">
        <f t="shared" si="55"/>
        <v>-0.4952895578598111</v>
      </c>
      <c r="AV209" s="2">
        <f t="shared" si="56"/>
        <v>21.198757251918465</v>
      </c>
      <c r="AW209" s="2">
        <f t="shared" si="57"/>
        <v>-0.5035014678051668</v>
      </c>
      <c r="AX209" s="2">
        <f t="shared" si="58"/>
        <v>1.7109304452956366</v>
      </c>
      <c r="AY209" s="2">
        <f t="shared" si="59"/>
        <v>-0.18225239381391201</v>
      </c>
      <c r="AZ209" s="2">
        <f t="shared" si="60"/>
        <v>7.1229600536827942</v>
      </c>
      <c r="BA209" s="2">
        <f t="shared" si="61"/>
        <v>0.31598663923784143</v>
      </c>
      <c r="BB209" s="2">
        <f t="shared" si="62"/>
        <v>0.48403543818771233</v>
      </c>
      <c r="BC209" s="2">
        <f t="shared" si="63"/>
        <v>4.7942878096949144</v>
      </c>
      <c r="BD209" s="2">
        <f t="shared" si="64"/>
        <v>-0.81568623895007741</v>
      </c>
      <c r="BE209" s="2">
        <f t="shared" si="65"/>
        <v>77.056733701816597</v>
      </c>
      <c r="BF209" s="2">
        <f t="shared" si="66"/>
        <v>1.3294005706221492</v>
      </c>
      <c r="BG209" s="2" t="str">
        <f>IFERROR(#REF!/#REF!-1,"NA")</f>
        <v>NA</v>
      </c>
    </row>
    <row r="210" spans="1:59" x14ac:dyDescent="0.25">
      <c r="A210" t="str">
        <f t="shared" si="67"/>
        <v/>
      </c>
      <c r="B210" t="str">
        <f t="shared" si="51"/>
        <v>CA2021 CPAFood Preparation_Oven</v>
      </c>
      <c r="C210" t="s">
        <v>118</v>
      </c>
      <c r="D210" t="s">
        <v>114</v>
      </c>
      <c r="E210" s="3" t="s">
        <v>94</v>
      </c>
      <c r="F210" s="3" t="s">
        <v>32</v>
      </c>
      <c r="G210" s="3" t="s">
        <v>33</v>
      </c>
      <c r="H210" s="7">
        <f>INDEX('Saturation Data'!I:I,MATCH('Intensity Data'!$B210,'Saturation Data'!$C:$C,0))*INDEX('UEC Data'!I:I,MATCH('Intensity Data'!$B210,'UEC Data'!$C:$C,0))</f>
        <v>3.2485469387755102E-2</v>
      </c>
      <c r="I210" s="7">
        <f>INDEX('Saturation Data'!J:J,MATCH('Intensity Data'!$B210,'Saturation Data'!$C:$C,0))*INDEX('UEC Data'!J:J,MATCH('Intensity Data'!$B210,'UEC Data'!$C:$C,0))</f>
        <v>1.9787371920000001E-2</v>
      </c>
      <c r="J210" s="7">
        <f>INDEX('Saturation Data'!K:K,MATCH('Intensity Data'!$B210,'Saturation Data'!$C:$C,0))*INDEX('UEC Data'!K:K,MATCH('Intensity Data'!$B210,'UEC Data'!$C:$C,0))</f>
        <v>5.7181585454545457E-2</v>
      </c>
      <c r="K210" s="7">
        <f>INDEX('Saturation Data'!L:L,MATCH('Intensity Data'!$B210,'Saturation Data'!$C:$C,0))*INDEX('UEC Data'!L:L,MATCH('Intensity Data'!$B210,'UEC Data'!$C:$C,0))</f>
        <v>4.3971937600000002E-3</v>
      </c>
      <c r="L210" s="7">
        <f>INDEX('Saturation Data'!M:M,MATCH('Intensity Data'!$B210,'Saturation Data'!$C:$C,0))*INDEX('UEC Data'!M:M,MATCH('Intensity Data'!$B210,'UEC Data'!$C:$C,0))</f>
        <v>0.72353999999999996</v>
      </c>
      <c r="M210" s="7">
        <f>INDEX('Saturation Data'!N:N,MATCH('Intensity Data'!$B210,'Saturation Data'!$C:$C,0))*INDEX('UEC Data'!N:N,MATCH('Intensity Data'!$B210,'UEC Data'!$C:$C,0))</f>
        <v>8.8633649999999994E-2</v>
      </c>
      <c r="N210" s="7">
        <f>INDEX('Saturation Data'!O:O,MATCH('Intensity Data'!$B210,'Saturation Data'!$C:$C,0))*INDEX('UEC Data'!O:O,MATCH('Intensity Data'!$B210,'UEC Data'!$C:$C,0))</f>
        <v>0.13938495641666665</v>
      </c>
      <c r="O210" s="7">
        <f>INDEX('Saturation Data'!P:P,MATCH('Intensity Data'!$B210,'Saturation Data'!$C:$C,0))*INDEX('UEC Data'!P:P,MATCH('Intensity Data'!$B210,'UEC Data'!$C:$C,0))</f>
        <v>5.3369868793846149E-2</v>
      </c>
      <c r="P210" s="7">
        <f>INDEX('Saturation Data'!Q:Q,MATCH('Intensity Data'!$B210,'Saturation Data'!$C:$C,0))*INDEX('UEC Data'!Q:Q,MATCH('Intensity Data'!$B210,'UEC Data'!$C:$C,0))</f>
        <v>3.9817519338461532E-2</v>
      </c>
      <c r="Q210" s="7">
        <f>INDEX('Saturation Data'!R:R,MATCH('Intensity Data'!$B210,'Saturation Data'!$C:$C,0))*INDEX('UEC Data'!R:R,MATCH('Intensity Data'!$B210,'UEC Data'!$C:$C,0))</f>
        <v>7.132037142857145E-2</v>
      </c>
      <c r="R210" s="7">
        <f>INDEX('Saturation Data'!S:S,MATCH('Intensity Data'!$B210,'Saturation Data'!$C:$C,0))*INDEX('UEC Data'!S:S,MATCH('Intensity Data'!$B210,'UEC Data'!$C:$C,0))</f>
        <v>4.0999394099999996E-3</v>
      </c>
      <c r="S210" s="7">
        <f>INDEX('Saturation Data'!T:T,MATCH('Intensity Data'!$B210,'Saturation Data'!$C:$C,0))*INDEX('UEC Data'!T:T,MATCH('Intensity Data'!$B210,'UEC Data'!$C:$C,0))</f>
        <v>9.8494535480000006E-3</v>
      </c>
      <c r="T210" s="7">
        <f>INDEX('Saturation Data'!U:U,MATCH('Intensity Data'!$B210,'Saturation Data'!$C:$C,0))*INDEX('UEC Data'!U:U,MATCH('Intensity Data'!$B210,'UEC Data'!$C:$C,0))</f>
        <v>2.0520237546666667E-2</v>
      </c>
      <c r="U210" s="7">
        <f>INDEX('Saturation Data'!V:V,MATCH('Intensity Data'!$B210,'Saturation Data'!$C:$C,0))*INDEX('UEC Data'!V:V,MATCH('Intensity Data'!$B210,'UEC Data'!$C:$C,0))</f>
        <v>4.8369131360000012E-2</v>
      </c>
      <c r="V210" t="str">
        <f t="shared" si="52"/>
        <v>Food Preparation</v>
      </c>
      <c r="AP210" s="5" t="s">
        <v>94</v>
      </c>
      <c r="AQ210" s="5" t="s">
        <v>32</v>
      </c>
      <c r="AR210" s="5" t="s">
        <v>33</v>
      </c>
      <c r="AS210" s="2">
        <f t="shared" si="53"/>
        <v>-0.44273601097000692</v>
      </c>
      <c r="AT210" s="2">
        <f t="shared" si="54"/>
        <v>1.9017900962568812</v>
      </c>
      <c r="AU210" s="2">
        <f t="shared" si="55"/>
        <v>-0.27747773763763428</v>
      </c>
      <c r="AV210" s="2">
        <f t="shared" si="56"/>
        <v>-0.3551577563873598</v>
      </c>
      <c r="AW210" s="2">
        <f t="shared" si="57"/>
        <v>-0.12707887188008948</v>
      </c>
      <c r="AX210" s="2">
        <f t="shared" si="58"/>
        <v>0.26554889606044263</v>
      </c>
      <c r="AY210" s="2">
        <f t="shared" si="59"/>
        <v>-0.68785799657746516</v>
      </c>
      <c r="AZ210" s="2">
        <f t="shared" si="60"/>
        <v>7.0954572934586846E-2</v>
      </c>
      <c r="BA210" s="2">
        <f t="shared" si="61"/>
        <v>-0.44700980694813908</v>
      </c>
      <c r="BB210" s="2">
        <f t="shared" si="62"/>
        <v>1.005820984871844</v>
      </c>
      <c r="BC210" s="2">
        <f t="shared" si="63"/>
        <v>4.1689266991692264</v>
      </c>
      <c r="BD210" s="2">
        <f t="shared" si="64"/>
        <v>-0.57528670282761796</v>
      </c>
      <c r="BE210" s="2">
        <f t="shared" si="65"/>
        <v>6.7311681420153704</v>
      </c>
      <c r="BF210" s="2">
        <f t="shared" si="66"/>
        <v>-1.498910214808391E-2</v>
      </c>
      <c r="BG210" s="2" t="str">
        <f>IFERROR(#REF!/#REF!-1,"NA")</f>
        <v>NA</v>
      </c>
    </row>
    <row r="211" spans="1:59" x14ac:dyDescent="0.25">
      <c r="A211" t="str">
        <f t="shared" si="67"/>
        <v/>
      </c>
      <c r="B211" t="str">
        <f t="shared" si="51"/>
        <v>CA2021 CPAFood Preparation_Fryer</v>
      </c>
      <c r="C211" t="s">
        <v>118</v>
      </c>
      <c r="D211" t="s">
        <v>114</v>
      </c>
      <c r="E211" s="3" t="s">
        <v>95</v>
      </c>
      <c r="F211" s="3" t="s">
        <v>32</v>
      </c>
      <c r="G211" s="3" t="s">
        <v>34</v>
      </c>
      <c r="H211" s="7">
        <f>INDEX('Saturation Data'!I:I,MATCH('Intensity Data'!$B211,'Saturation Data'!$C:$C,0))*INDEX('UEC Data'!I:I,MATCH('Intensity Data'!$B211,'UEC Data'!$C:$C,0))</f>
        <v>5.4381208163265311E-2</v>
      </c>
      <c r="I211" s="7">
        <f>INDEX('Saturation Data'!J:J,MATCH('Intensity Data'!$B211,'Saturation Data'!$C:$C,0))*INDEX('UEC Data'!J:J,MATCH('Intensity Data'!$B211,'UEC Data'!$C:$C,0))</f>
        <v>2.8615306320000002E-2</v>
      </c>
      <c r="J211" s="7">
        <f>INDEX('Saturation Data'!K:K,MATCH('Intensity Data'!$B211,'Saturation Data'!$C:$C,0))*INDEX('UEC Data'!K:K,MATCH('Intensity Data'!$B211,'UEC Data'!$C:$C,0))</f>
        <v>7.6435665454545457E-2</v>
      </c>
      <c r="K211" s="7">
        <f>INDEX('Saturation Data'!L:L,MATCH('Intensity Data'!$B211,'Saturation Data'!$C:$C,0))*INDEX('UEC Data'!L:L,MATCH('Intensity Data'!$B211,'UEC Data'!$C:$C,0))</f>
        <v>6.3589569600000012E-3</v>
      </c>
      <c r="L211" s="7">
        <f>INDEX('Saturation Data'!M:M,MATCH('Intensity Data'!$B211,'Saturation Data'!$C:$C,0))*INDEX('UEC Data'!M:M,MATCH('Intensity Data'!$B211,'UEC Data'!$C:$C,0))</f>
        <v>4.0857085714285706</v>
      </c>
      <c r="M211" s="7">
        <f>INDEX('Saturation Data'!N:N,MATCH('Intensity Data'!$B211,'Saturation Data'!$C:$C,0))*INDEX('UEC Data'!N:N,MATCH('Intensity Data'!$B211,'UEC Data'!$C:$C,0))</f>
        <v>1.0137607772727273</v>
      </c>
      <c r="N211" s="7">
        <f>INDEX('Saturation Data'!O:O,MATCH('Intensity Data'!$B211,'Saturation Data'!$C:$C,0))*INDEX('UEC Data'!O:O,MATCH('Intensity Data'!$B211,'UEC Data'!$C:$C,0))</f>
        <v>0.23338177725000001</v>
      </c>
      <c r="O211" s="7">
        <f>INDEX('Saturation Data'!P:P,MATCH('Intensity Data'!$B211,'Saturation Data'!$C:$C,0))*INDEX('UEC Data'!P:P,MATCH('Intensity Data'!$B211,'UEC Data'!$C:$C,0))</f>
        <v>7.7180292055384611E-2</v>
      </c>
      <c r="P211" s="7">
        <f>INDEX('Saturation Data'!Q:Q,MATCH('Intensity Data'!$B211,'Saturation Data'!$C:$C,0))*INDEX('UEC Data'!Q:Q,MATCH('Intensity Data'!$B211,'UEC Data'!$C:$C,0))</f>
        <v>5.3423169184615378E-2</v>
      </c>
      <c r="Q211" s="7">
        <f>INDEX('Saturation Data'!R:R,MATCH('Intensity Data'!$B211,'Saturation Data'!$C:$C,0))*INDEX('UEC Data'!R:R,MATCH('Intensity Data'!$B211,'UEC Data'!$C:$C,0))</f>
        <v>0.15695100000000001</v>
      </c>
      <c r="R211" s="7">
        <f>INDEX('Saturation Data'!S:S,MATCH('Intensity Data'!$B211,'Saturation Data'!$C:$C,0))*INDEX('UEC Data'!S:S,MATCH('Intensity Data'!$B211,'UEC Data'!$C:$C,0))</f>
        <v>5.9290856099999999E-3</v>
      </c>
      <c r="S211" s="7">
        <f>INDEX('Saturation Data'!T:T,MATCH('Intensity Data'!$B211,'Saturation Data'!$C:$C,0))*INDEX('UEC Data'!T:T,MATCH('Intensity Data'!$B211,'UEC Data'!$C:$C,0))</f>
        <v>1.4243686908000004E-2</v>
      </c>
      <c r="T211" s="7">
        <f>INDEX('Saturation Data'!U:U,MATCH('Intensity Data'!$B211,'Saturation Data'!$C:$C,0))*INDEX('UEC Data'!U:U,MATCH('Intensity Data'!$B211,'UEC Data'!$C:$C,0))</f>
        <v>2.9675132480000005E-2</v>
      </c>
      <c r="U211" s="7">
        <f>INDEX('Saturation Data'!V:V,MATCH('Intensity Data'!$B211,'Saturation Data'!$C:$C,0))*INDEX('UEC Data'!V:V,MATCH('Intensity Data'!$B211,'UEC Data'!$C:$C,0))</f>
        <v>6.9948526560000002E-2</v>
      </c>
      <c r="V211" t="str">
        <f t="shared" si="52"/>
        <v>Food Preparation</v>
      </c>
      <c r="AP211" s="5" t="s">
        <v>95</v>
      </c>
      <c r="AQ211" s="5" t="s">
        <v>32</v>
      </c>
      <c r="AR211" s="5" t="s">
        <v>34</v>
      </c>
      <c r="AS211" s="2">
        <f t="shared" si="53"/>
        <v>-0.44273601097000692</v>
      </c>
      <c r="AT211" s="2">
        <f t="shared" si="54"/>
        <v>1.9017900962568817</v>
      </c>
      <c r="AU211" s="2">
        <f t="shared" si="55"/>
        <v>-0.27747773763763428</v>
      </c>
      <c r="AV211" s="2">
        <f t="shared" si="56"/>
        <v>-0.3551577563873598</v>
      </c>
      <c r="AW211" s="2">
        <f t="shared" si="57"/>
        <v>-0.12707887188008959</v>
      </c>
      <c r="AX211" s="2">
        <f t="shared" si="58"/>
        <v>0.26554889606044263</v>
      </c>
      <c r="AY211" s="2">
        <f t="shared" si="59"/>
        <v>-0.68785799657746516</v>
      </c>
      <c r="AZ211" s="2">
        <f t="shared" si="60"/>
        <v>7.0954572934586846E-2</v>
      </c>
      <c r="BA211" s="2">
        <f t="shared" si="61"/>
        <v>-0.43266446697835703</v>
      </c>
      <c r="BB211" s="2">
        <f t="shared" si="62"/>
        <v>1.0058209848718436</v>
      </c>
      <c r="BC211" s="2">
        <f t="shared" si="63"/>
        <v>4.1689266991692273</v>
      </c>
      <c r="BD211" s="2">
        <f t="shared" si="64"/>
        <v>-0.57528670282761785</v>
      </c>
      <c r="BE211" s="2">
        <f t="shared" si="65"/>
        <v>6.7311681420153731</v>
      </c>
      <c r="BF211" s="2">
        <f t="shared" si="66"/>
        <v>0.94037263824340656</v>
      </c>
      <c r="BG211" s="2" t="str">
        <f>IFERROR(#REF!/#REF!-1,"NA")</f>
        <v>NA</v>
      </c>
    </row>
    <row r="212" spans="1:59" x14ac:dyDescent="0.25">
      <c r="A212" t="str">
        <f t="shared" si="67"/>
        <v/>
      </c>
      <c r="B212" t="str">
        <f t="shared" si="51"/>
        <v>CA2021 CPAFood Preparation_Dishwasher</v>
      </c>
      <c r="C212" t="s">
        <v>118</v>
      </c>
      <c r="D212" t="s">
        <v>114</v>
      </c>
      <c r="E212" s="3" t="s">
        <v>96</v>
      </c>
      <c r="F212" s="3" t="s">
        <v>32</v>
      </c>
      <c r="G212" s="3" t="s">
        <v>35</v>
      </c>
      <c r="H212" s="7">
        <f>INDEX('Saturation Data'!I:I,MATCH('Intensity Data'!$B212,'Saturation Data'!$C:$C,0))*INDEX('UEC Data'!I:I,MATCH('Intensity Data'!$B212,'UEC Data'!$C:$C,0))</f>
        <v>1.927217351020408E-2</v>
      </c>
      <c r="I212" s="7">
        <f>INDEX('Saturation Data'!J:J,MATCH('Intensity Data'!$B212,'Saturation Data'!$C:$C,0))*INDEX('UEC Data'!J:J,MATCH('Intensity Data'!$B212,'UEC Data'!$C:$C,0))</f>
        <v>1.7992249200000001E-2</v>
      </c>
      <c r="J212" s="7">
        <f>INDEX('Saturation Data'!K:K,MATCH('Intensity Data'!$B212,'Saturation Data'!$C:$C,0))*INDEX('UEC Data'!K:K,MATCH('Intensity Data'!$B212,'UEC Data'!$C:$C,0))</f>
        <v>4.2073701818181819E-2</v>
      </c>
      <c r="K212" s="7">
        <f>INDEX('Saturation Data'!L:L,MATCH('Intensity Data'!$B212,'Saturation Data'!$C:$C,0))*INDEX('UEC Data'!L:L,MATCH('Intensity Data'!$B212,'UEC Data'!$C:$C,0))</f>
        <v>3.9982775999999999E-3</v>
      </c>
      <c r="L212" s="7">
        <f>INDEX('Saturation Data'!M:M,MATCH('Intensity Data'!$B212,'Saturation Data'!$C:$C,0))*INDEX('UEC Data'!M:M,MATCH('Intensity Data'!$B212,'UEC Data'!$C:$C,0))</f>
        <v>3.6008686899353788</v>
      </c>
      <c r="M212" s="7">
        <f>INDEX('Saturation Data'!N:N,MATCH('Intensity Data'!$B212,'Saturation Data'!$C:$C,0))*INDEX('UEC Data'!N:N,MATCH('Intensity Data'!$B212,'UEC Data'!$C:$C,0))</f>
        <v>0.45295819007727273</v>
      </c>
      <c r="N212" s="7">
        <f>INDEX('Saturation Data'!O:O,MATCH('Intensity Data'!$B212,'Saturation Data'!$C:$C,0))*INDEX('UEC Data'!O:O,MATCH('Intensity Data'!$B212,'UEC Data'!$C:$C,0))</f>
        <v>8.9338812845478316E-2</v>
      </c>
      <c r="O212" s="7">
        <f>INDEX('Saturation Data'!P:P,MATCH('Intensity Data'!$B212,'Saturation Data'!$C:$C,0))*INDEX('UEC Data'!P:P,MATCH('Intensity Data'!$B212,'UEC Data'!$C:$C,0))</f>
        <v>5.4679884646153844E-2</v>
      </c>
      <c r="P212" s="7">
        <f>INDEX('Saturation Data'!Q:Q,MATCH('Intensity Data'!$B212,'Saturation Data'!$C:$C,0))*INDEX('UEC Data'!Q:Q,MATCH('Intensity Data'!$B212,'UEC Data'!$C:$C,0))</f>
        <v>3.4865952557692308E-2</v>
      </c>
      <c r="Q212" s="7">
        <f>INDEX('Saturation Data'!R:R,MATCH('Intensity Data'!$B212,'Saturation Data'!$C:$C,0))*INDEX('UEC Data'!R:R,MATCH('Intensity Data'!$B212,'UEC Data'!$C:$C,0))</f>
        <v>0.15898237500000001</v>
      </c>
      <c r="R212" s="7">
        <f>INDEX('Saturation Data'!S:S,MATCH('Intensity Data'!$B212,'Saturation Data'!$C:$C,0))*INDEX('UEC Data'!S:S,MATCH('Intensity Data'!$B212,'UEC Data'!$C:$C,0))</f>
        <v>3.7279903499999999E-3</v>
      </c>
      <c r="S212" s="7">
        <f>INDEX('Saturation Data'!T:T,MATCH('Intensity Data'!$B212,'Saturation Data'!$C:$C,0))*INDEX('UEC Data'!T:T,MATCH('Intensity Data'!$B212,'UEC Data'!$C:$C,0))</f>
        <v>8.9559049800000019E-3</v>
      </c>
      <c r="T212" s="7">
        <f>INDEX('Saturation Data'!U:U,MATCH('Intensity Data'!$B212,'Saturation Data'!$C:$C,0))*INDEX('UEC Data'!U:U,MATCH('Intensity Data'!$B212,'UEC Data'!$C:$C,0))</f>
        <v>1.86586288E-2</v>
      </c>
      <c r="U212" s="7">
        <f>INDEX('Saturation Data'!V:V,MATCH('Intensity Data'!$B212,'Saturation Data'!$C:$C,0))*INDEX('UEC Data'!V:V,MATCH('Intensity Data'!$B212,'UEC Data'!$C:$C,0))</f>
        <v>4.3981053600000014E-2</v>
      </c>
      <c r="V212" t="str">
        <f t="shared" si="52"/>
        <v>Food Preparation</v>
      </c>
      <c r="AP212" s="5" t="s">
        <v>96</v>
      </c>
      <c r="AQ212" s="5" t="s">
        <v>32</v>
      </c>
      <c r="AR212" s="5" t="s">
        <v>35</v>
      </c>
      <c r="AS212" s="2">
        <f t="shared" si="53"/>
        <v>-0.74541440683998506</v>
      </c>
      <c r="AT212" s="2">
        <f t="shared" si="54"/>
        <v>0.32568040896978534</v>
      </c>
      <c r="AU212" s="2">
        <f t="shared" si="55"/>
        <v>-0.66991630115015632</v>
      </c>
      <c r="AV212" s="2">
        <f t="shared" si="56"/>
        <v>-0.70540435356226994</v>
      </c>
      <c r="AW212" s="2">
        <f t="shared" si="57"/>
        <v>0.74584225623982148</v>
      </c>
      <c r="AX212" s="2">
        <f t="shared" si="58"/>
        <v>-0.34854280169166252</v>
      </c>
      <c r="AY212" s="2">
        <f t="shared" si="59"/>
        <v>-0.86896418422053823</v>
      </c>
      <c r="AZ212" s="2">
        <f t="shared" si="60"/>
        <v>-0.44871267497344736</v>
      </c>
      <c r="BA212" s="2">
        <f t="shared" si="61"/>
        <v>-0.698698143955785</v>
      </c>
      <c r="BB212" s="2">
        <f t="shared" si="62"/>
        <v>3.2521558969676567E-2</v>
      </c>
      <c r="BC212" s="2">
        <f t="shared" si="63"/>
        <v>1.3614198936472279</v>
      </c>
      <c r="BD212" s="2">
        <f t="shared" si="64"/>
        <v>-0.80597008094532185</v>
      </c>
      <c r="BE212" s="2">
        <f t="shared" si="65"/>
        <v>2.5319777807298078</v>
      </c>
      <c r="BF212" s="2">
        <f t="shared" si="66"/>
        <v>0.72004824003207335</v>
      </c>
      <c r="BG212" s="2" t="str">
        <f>IFERROR(#REF!/#REF!-1,"NA")</f>
        <v>NA</v>
      </c>
    </row>
    <row r="213" spans="1:59" x14ac:dyDescent="0.25">
      <c r="A213" t="str">
        <f t="shared" si="67"/>
        <v/>
      </c>
      <c r="B213" t="str">
        <f t="shared" si="51"/>
        <v>CA2021 CPAFood Preparation_Hot Food Container</v>
      </c>
      <c r="C213" t="s">
        <v>118</v>
      </c>
      <c r="D213" t="s">
        <v>114</v>
      </c>
      <c r="E213" s="3" t="s">
        <v>97</v>
      </c>
      <c r="F213" s="3" t="s">
        <v>32</v>
      </c>
      <c r="G213" s="3" t="s">
        <v>36</v>
      </c>
      <c r="H213" s="7">
        <f>INDEX('Saturation Data'!I:I,MATCH('Intensity Data'!$B213,'Saturation Data'!$C:$C,0))*INDEX('UEC Data'!I:I,MATCH('Intensity Data'!$B213,'UEC Data'!$C:$C,0))</f>
        <v>5.7737428163265308E-3</v>
      </c>
      <c r="I213" s="7">
        <f>INDEX('Saturation Data'!J:J,MATCH('Intensity Data'!$B213,'Saturation Data'!$C:$C,0))*INDEX('UEC Data'!J:J,MATCH('Intensity Data'!$B213,'UEC Data'!$C:$C,0))</f>
        <v>5.3902908000000001E-3</v>
      </c>
      <c r="J213" s="7">
        <f>INDEX('Saturation Data'!K:K,MATCH('Intensity Data'!$B213,'Saturation Data'!$C:$C,0))*INDEX('UEC Data'!K:K,MATCH('Intensity Data'!$B213,'UEC Data'!$C:$C,0))</f>
        <v>1.2604843636363636E-2</v>
      </c>
      <c r="K213" s="7">
        <f>INDEX('Saturation Data'!L:L,MATCH('Intensity Data'!$B213,'Saturation Data'!$C:$C,0))*INDEX('UEC Data'!L:L,MATCH('Intensity Data'!$B213,'UEC Data'!$C:$C,0))</f>
        <v>1.1978424000000001E-3</v>
      </c>
      <c r="L213" s="7">
        <f>INDEX('Saturation Data'!M:M,MATCH('Intensity Data'!$B213,'Saturation Data'!$C:$C,0))*INDEX('UEC Data'!M:M,MATCH('Intensity Data'!$B213,'UEC Data'!$C:$C,0))</f>
        <v>0.78839999999999999</v>
      </c>
      <c r="M213" s="7">
        <f>INDEX('Saturation Data'!N:N,MATCH('Intensity Data'!$B213,'Saturation Data'!$C:$C,0))*INDEX('UEC Data'!N:N,MATCH('Intensity Data'!$B213,'UEC Data'!$C:$C,0))</f>
        <v>0.16023334090909089</v>
      </c>
      <c r="N213" s="7">
        <f>INDEX('Saturation Data'!O:O,MATCH('Intensity Data'!$B213,'Saturation Data'!$C:$C,0))*INDEX('UEC Data'!O:O,MATCH('Intensity Data'!$B213,'UEC Data'!$C:$C,0))</f>
        <v>2.6764979498166554E-2</v>
      </c>
      <c r="O213" s="7">
        <f>INDEX('Saturation Data'!P:P,MATCH('Intensity Data'!$B213,'Saturation Data'!$C:$C,0))*INDEX('UEC Data'!P:P,MATCH('Intensity Data'!$B213,'UEC Data'!$C:$C,0))</f>
        <v>1.4538520523076921E-2</v>
      </c>
      <c r="P213" s="7">
        <f>INDEX('Saturation Data'!Q:Q,MATCH('Intensity Data'!$B213,'Saturation Data'!$C:$C,0))*INDEX('UEC Data'!Q:Q,MATCH('Intensity Data'!$B213,'UEC Data'!$C:$C,0))</f>
        <v>9.2703079038461544E-3</v>
      </c>
      <c r="Q213" s="7">
        <f>INDEX('Saturation Data'!R:R,MATCH('Intensity Data'!$B213,'Saturation Data'!$C:$C,0))*INDEX('UEC Data'!R:R,MATCH('Intensity Data'!$B213,'UEC Data'!$C:$C,0))</f>
        <v>4.2270910714285716E-2</v>
      </c>
      <c r="R213" s="7">
        <f>INDEX('Saturation Data'!S:S,MATCH('Intensity Data'!$B213,'Saturation Data'!$C:$C,0))*INDEX('UEC Data'!S:S,MATCH('Intensity Data'!$B213,'UEC Data'!$C:$C,0))</f>
        <v>1.11686715E-3</v>
      </c>
      <c r="S213" s="7">
        <f>INDEX('Saturation Data'!T:T,MATCH('Intensity Data'!$B213,'Saturation Data'!$C:$C,0))*INDEX('UEC Data'!T:T,MATCH('Intensity Data'!$B213,'UEC Data'!$C:$C,0))</f>
        <v>2.6830960200000002E-3</v>
      </c>
      <c r="T213" s="7">
        <f>INDEX('Saturation Data'!U:U,MATCH('Intensity Data'!$B213,'Saturation Data'!$C:$C,0))*INDEX('UEC Data'!U:U,MATCH('Intensity Data'!$B213,'UEC Data'!$C:$C,0))</f>
        <v>5.5899312000000012E-3</v>
      </c>
      <c r="U213" s="7">
        <f>INDEX('Saturation Data'!V:V,MATCH('Intensity Data'!$B213,'Saturation Data'!$C:$C,0))*INDEX('UEC Data'!V:V,MATCH('Intensity Data'!$B213,'UEC Data'!$C:$C,0))</f>
        <v>1.3176266400000003E-2</v>
      </c>
      <c r="V213" t="str">
        <f t="shared" si="52"/>
        <v>Food Preparation</v>
      </c>
      <c r="AP213" s="5" t="s">
        <v>97</v>
      </c>
      <c r="AQ213" s="5" t="s">
        <v>32</v>
      </c>
      <c r="AR213" s="5" t="s">
        <v>36</v>
      </c>
      <c r="AS213" s="2">
        <f t="shared" si="53"/>
        <v>-0.44273601097000692</v>
      </c>
      <c r="AT213" s="2">
        <f t="shared" si="54"/>
        <v>1.9017900962568808</v>
      </c>
      <c r="AU213" s="2">
        <f t="shared" si="55"/>
        <v>-0.27747773763763439</v>
      </c>
      <c r="AV213" s="2">
        <f t="shared" si="56"/>
        <v>-0.3551577563873598</v>
      </c>
      <c r="AW213" s="2">
        <f t="shared" si="57"/>
        <v>0.74584225623982103</v>
      </c>
      <c r="AX213" s="2">
        <f t="shared" si="58"/>
        <v>0.26554889606044263</v>
      </c>
      <c r="AY213" s="2">
        <f t="shared" si="59"/>
        <v>-0.71317488746833413</v>
      </c>
      <c r="AZ213" s="2">
        <f t="shared" si="60"/>
        <v>7.0954572934586846E-2</v>
      </c>
      <c r="BA213" s="2">
        <f t="shared" si="61"/>
        <v>-0.41467799835831742</v>
      </c>
      <c r="BB213" s="2">
        <f t="shared" si="62"/>
        <v>1.0058209848718436</v>
      </c>
      <c r="BC213" s="2">
        <f t="shared" si="63"/>
        <v>4.1689266991692273</v>
      </c>
      <c r="BD213" s="2">
        <f t="shared" si="64"/>
        <v>-0.57528670282761796</v>
      </c>
      <c r="BE213" s="2">
        <f t="shared" si="65"/>
        <v>6.7311681420153748</v>
      </c>
      <c r="BF213" s="2">
        <f t="shared" si="66"/>
        <v>2.7650242956278821</v>
      </c>
      <c r="BG213" s="2" t="str">
        <f>IFERROR(#REF!/#REF!-1,"NA")</f>
        <v>NA</v>
      </c>
    </row>
    <row r="214" spans="1:59" x14ac:dyDescent="0.25">
      <c r="A214" t="str">
        <f t="shared" si="67"/>
        <v/>
      </c>
      <c r="B214" t="str">
        <f t="shared" si="51"/>
        <v>CA2021 CPAFood Preparation_Steamer</v>
      </c>
      <c r="C214" t="s">
        <v>118</v>
      </c>
      <c r="D214" t="s">
        <v>114</v>
      </c>
      <c r="E214" s="3" t="s">
        <v>98</v>
      </c>
      <c r="F214" s="3" t="s">
        <v>32</v>
      </c>
      <c r="G214" s="3" t="s">
        <v>37</v>
      </c>
      <c r="H214" s="7">
        <f>INDEX('Saturation Data'!I:I,MATCH('Intensity Data'!$B214,'Saturation Data'!$C:$C,0))*INDEX('UEC Data'!I:I,MATCH('Intensity Data'!$B214,'UEC Data'!$C:$C,0))</f>
        <v>3.0932299214078546E-2</v>
      </c>
      <c r="I214" s="7">
        <f>INDEX('Saturation Data'!J:J,MATCH('Intensity Data'!$B214,'Saturation Data'!$C:$C,0))*INDEX('UEC Data'!J:J,MATCH('Intensity Data'!$B214,'UEC Data'!$C:$C,0))</f>
        <v>2.8877990097691476E-2</v>
      </c>
      <c r="J214" s="7">
        <f>INDEX('Saturation Data'!K:K,MATCH('Intensity Data'!$B214,'Saturation Data'!$C:$C,0))*INDEX('UEC Data'!K:K,MATCH('Intensity Data'!$B214,'UEC Data'!$C:$C,0))</f>
        <v>6.7529297253101542E-2</v>
      </c>
      <c r="K214" s="7">
        <f>INDEX('Saturation Data'!L:L,MATCH('Intensity Data'!$B214,'Saturation Data'!$C:$C,0))*INDEX('UEC Data'!L:L,MATCH('Intensity Data'!$B214,'UEC Data'!$C:$C,0))</f>
        <v>6.4173311328203277E-3</v>
      </c>
      <c r="L214" s="7">
        <f>INDEX('Saturation Data'!M:M,MATCH('Intensity Data'!$B214,'Saturation Data'!$C:$C,0))*INDEX('UEC Data'!M:M,MATCH('Intensity Data'!$B214,'UEC Data'!$C:$C,0))</f>
        <v>0.80452969758920911</v>
      </c>
      <c r="M214" s="7">
        <f>INDEX('Saturation Data'!N:N,MATCH('Intensity Data'!$B214,'Saturation Data'!$C:$C,0))*INDEX('UEC Data'!N:N,MATCH('Intensity Data'!$B214,'UEC Data'!$C:$C,0))</f>
        <v>0.23518780080093646</v>
      </c>
      <c r="N214" s="7">
        <f>INDEX('Saturation Data'!O:O,MATCH('Intensity Data'!$B214,'Saturation Data'!$C:$C,0))*INDEX('UEC Data'!O:O,MATCH('Intensity Data'!$B214,'UEC Data'!$C:$C,0))</f>
        <v>0.1433909303952523</v>
      </c>
      <c r="O214" s="7">
        <f>INDEX('Saturation Data'!P:P,MATCH('Intensity Data'!$B214,'Saturation Data'!$C:$C,0))*INDEX('UEC Data'!P:P,MATCH('Intensity Data'!$B214,'UEC Data'!$C:$C,0))</f>
        <v>7.788879436717952E-2</v>
      </c>
      <c r="P214" s="7">
        <f>INDEX('Saturation Data'!Q:Q,MATCH('Intensity Data'!$B214,'Saturation Data'!$C:$C,0))*INDEX('UEC Data'!Q:Q,MATCH('Intensity Data'!$B214,'UEC Data'!$C:$C,0))</f>
        <v>4.9664826960693881E-2</v>
      </c>
      <c r="Q214" s="7">
        <f>INDEX('Saturation Data'!R:R,MATCH('Intensity Data'!$B214,'Saturation Data'!$C:$C,0))*INDEX('UEC Data'!R:R,MATCH('Intensity Data'!$B214,'UEC Data'!$C:$C,0))</f>
        <v>0.2264625390948376</v>
      </c>
      <c r="R214" s="7">
        <f>INDEX('Saturation Data'!S:S,MATCH('Intensity Data'!$B214,'Saturation Data'!$C:$C,0))*INDEX('UEC Data'!S:S,MATCH('Intensity Data'!$B214,'UEC Data'!$C:$C,0))</f>
        <v>5.9835136349483953E-3</v>
      </c>
      <c r="S214" s="7">
        <f>INDEX('Saturation Data'!T:T,MATCH('Intensity Data'!$B214,'Saturation Data'!$C:$C,0))*INDEX('UEC Data'!T:T,MATCH('Intensity Data'!$B214,'UEC Data'!$C:$C,0))</f>
        <v>1.4374441597235424E-2</v>
      </c>
      <c r="T214" s="7">
        <f>INDEX('Saturation Data'!U:U,MATCH('Intensity Data'!$B214,'Saturation Data'!$C:$C,0))*INDEX('UEC Data'!U:U,MATCH('Intensity Data'!$B214,'UEC Data'!$C:$C,0))</f>
        <v>2.9947545286494865E-2</v>
      </c>
      <c r="U214" s="7">
        <f>INDEX('Saturation Data'!V:V,MATCH('Intensity Data'!$B214,'Saturation Data'!$C:$C,0))*INDEX('UEC Data'!V:V,MATCH('Intensity Data'!$B214,'UEC Data'!$C:$C,0))</f>
        <v>7.0590642461023617E-2</v>
      </c>
      <c r="V214" t="str">
        <f t="shared" si="52"/>
        <v>Food Preparation</v>
      </c>
      <c r="AP214" s="5" t="s">
        <v>98</v>
      </c>
      <c r="AQ214" s="5" t="s">
        <v>32</v>
      </c>
      <c r="AR214" s="5" t="s">
        <v>37</v>
      </c>
      <c r="AS214" s="2">
        <f t="shared" si="53"/>
        <v>-0.44273601097000692</v>
      </c>
      <c r="AT214" s="2">
        <f t="shared" si="54"/>
        <v>1.9017900962568812</v>
      </c>
      <c r="AU214" s="2">
        <f t="shared" si="55"/>
        <v>-0.27747773763763428</v>
      </c>
      <c r="AV214" s="2">
        <f t="shared" si="56"/>
        <v>-0.35515775638735969</v>
      </c>
      <c r="AW214" s="2">
        <f t="shared" si="57"/>
        <v>0.74584225623982103</v>
      </c>
      <c r="AX214" s="2">
        <f t="shared" si="58"/>
        <v>0.26554889606044263</v>
      </c>
      <c r="AY214" s="2">
        <f t="shared" si="59"/>
        <v>-0.71317488746833435</v>
      </c>
      <c r="AZ214" s="2">
        <f t="shared" si="60"/>
        <v>7.0954572934587068E-2</v>
      </c>
      <c r="BA214" s="2">
        <f t="shared" si="61"/>
        <v>-0.41467799835831742</v>
      </c>
      <c r="BB214" s="2">
        <f t="shared" si="62"/>
        <v>1.0058209848718436</v>
      </c>
      <c r="BC214" s="2">
        <f t="shared" si="63"/>
        <v>4.1689266991692273</v>
      </c>
      <c r="BD214" s="2">
        <f t="shared" si="64"/>
        <v>-0.57528670282761785</v>
      </c>
      <c r="BE214" s="2">
        <f t="shared" si="65"/>
        <v>6.7311681420153722</v>
      </c>
      <c r="BF214" s="2">
        <f t="shared" si="66"/>
        <v>2.7650242956278817</v>
      </c>
      <c r="BG214" s="2" t="str">
        <f>IFERROR(#REF!/#REF!-1,"NA")</f>
        <v>NA</v>
      </c>
    </row>
    <row r="215" spans="1:59" x14ac:dyDescent="0.25">
      <c r="A215" t="str">
        <f t="shared" si="67"/>
        <v/>
      </c>
      <c r="B215" t="str">
        <f t="shared" si="51"/>
        <v>CA2021 CPAOffice Equipment_Desktop Computer</v>
      </c>
      <c r="C215" t="s">
        <v>118</v>
      </c>
      <c r="D215" t="s">
        <v>114</v>
      </c>
      <c r="E215" s="3" t="s">
        <v>99</v>
      </c>
      <c r="F215" s="3" t="s">
        <v>38</v>
      </c>
      <c r="G215" s="3" t="s">
        <v>39</v>
      </c>
      <c r="H215" s="7">
        <f>INDEX('Saturation Data'!I:I,MATCH('Intensity Data'!$B215,'Saturation Data'!$C:$C,0))*INDEX('UEC Data'!I:I,MATCH('Intensity Data'!$B215,'UEC Data'!$C:$C,0))</f>
        <v>0.83265306122448979</v>
      </c>
      <c r="I215" s="7">
        <f>INDEX('Saturation Data'!J:J,MATCH('Intensity Data'!$B215,'Saturation Data'!$C:$C,0))*INDEX('UEC Data'!J:J,MATCH('Intensity Data'!$B215,'UEC Data'!$C:$C,0))</f>
        <v>1.02</v>
      </c>
      <c r="J215" s="7">
        <f>INDEX('Saturation Data'!K:K,MATCH('Intensity Data'!$B215,'Saturation Data'!$C:$C,0))*INDEX('UEC Data'!K:K,MATCH('Intensity Data'!$B215,'UEC Data'!$C:$C,0))</f>
        <v>4.9454545454545452E-2</v>
      </c>
      <c r="K215" s="7">
        <f>INDEX('Saturation Data'!L:L,MATCH('Intensity Data'!$B215,'Saturation Data'!$C:$C,0))*INDEX('UEC Data'!L:L,MATCH('Intensity Data'!$B215,'UEC Data'!$C:$C,0))</f>
        <v>0.16320000000000001</v>
      </c>
      <c r="L215" s="7">
        <f>INDEX('Saturation Data'!M:M,MATCH('Intensity Data'!$B215,'Saturation Data'!$C:$C,0))*INDEX('UEC Data'!M:M,MATCH('Intensity Data'!$B215,'UEC Data'!$C:$C,0))</f>
        <v>0.11657142857142858</v>
      </c>
      <c r="M215" s="7">
        <f>INDEX('Saturation Data'!N:N,MATCH('Intensity Data'!$B215,'Saturation Data'!$C:$C,0))*INDEX('UEC Data'!N:N,MATCH('Intensity Data'!$B215,'UEC Data'!$C:$C,0))</f>
        <v>3.7090909090909091E-2</v>
      </c>
      <c r="N215" s="7">
        <f>INDEX('Saturation Data'!O:O,MATCH('Intensity Data'!$B215,'Saturation Data'!$C:$C,0))*INDEX('UEC Data'!O:O,MATCH('Intensity Data'!$B215,'UEC Data'!$C:$C,0))</f>
        <v>0.47599999999999998</v>
      </c>
      <c r="O215" s="7">
        <f>INDEX('Saturation Data'!P:P,MATCH('Intensity Data'!$B215,'Saturation Data'!$C:$C,0))*INDEX('UEC Data'!P:P,MATCH('Intensity Data'!$B215,'UEC Data'!$C:$C,0))</f>
        <v>0.46030769230769231</v>
      </c>
      <c r="P215" s="7">
        <f>INDEX('Saturation Data'!Q:Q,MATCH('Intensity Data'!$B215,'Saturation Data'!$C:$C,0))*INDEX('UEC Data'!Q:Q,MATCH('Intensity Data'!$B215,'UEC Data'!$C:$C,0))</f>
        <v>0.31384615384615383</v>
      </c>
      <c r="Q215" s="7">
        <f>INDEX('Saturation Data'!R:R,MATCH('Intensity Data'!$B215,'Saturation Data'!$C:$C,0))*INDEX('UEC Data'!R:R,MATCH('Intensity Data'!$B215,'UEC Data'!$C:$C,0))</f>
        <v>5.8285714285714288E-2</v>
      </c>
      <c r="R215" s="7">
        <f>INDEX('Saturation Data'!S:S,MATCH('Intensity Data'!$B215,'Saturation Data'!$C:$C,0))*INDEX('UEC Data'!S:S,MATCH('Intensity Data'!$B215,'UEC Data'!$C:$C,0))</f>
        <v>8.1600000000000006E-2</v>
      </c>
      <c r="S215" s="7">
        <f>INDEX('Saturation Data'!T:T,MATCH('Intensity Data'!$B215,'Saturation Data'!$C:$C,0))*INDEX('UEC Data'!T:T,MATCH('Intensity Data'!$B215,'UEC Data'!$C:$C,0))</f>
        <v>3.0599999999999999E-2</v>
      </c>
      <c r="T215" s="7">
        <f>INDEX('Saturation Data'!U:U,MATCH('Intensity Data'!$B215,'Saturation Data'!$C:$C,0))*INDEX('UEC Data'!U:U,MATCH('Intensity Data'!$B215,'UEC Data'!$C:$C,0))</f>
        <v>4.08</v>
      </c>
      <c r="U215" s="7">
        <f>INDEX('Saturation Data'!V:V,MATCH('Intensity Data'!$B215,'Saturation Data'!$C:$C,0))*INDEX('UEC Data'!V:V,MATCH('Intensity Data'!$B215,'UEC Data'!$C:$C,0))</f>
        <v>8.1600000000000006E-2</v>
      </c>
      <c r="V215" t="str">
        <f t="shared" si="52"/>
        <v>Office Equipment</v>
      </c>
      <c r="AP215" s="5" t="s">
        <v>99</v>
      </c>
      <c r="AQ215" s="5" t="s">
        <v>38</v>
      </c>
      <c r="AR215" s="5" t="s">
        <v>39</v>
      </c>
      <c r="AS215" s="2">
        <f t="shared" si="53"/>
        <v>-0.64524097238208222</v>
      </c>
      <c r="AT215" s="2">
        <f t="shared" si="54"/>
        <v>-0.17803025091439795</v>
      </c>
      <c r="AU215" s="2">
        <f t="shared" si="55"/>
        <v>-0.83695491317147952</v>
      </c>
      <c r="AV215" s="2">
        <f t="shared" si="56"/>
        <v>0.5879995635505082</v>
      </c>
      <c r="AW215" s="2">
        <f t="shared" si="57"/>
        <v>-0.60103782002332062</v>
      </c>
      <c r="AX215" s="2">
        <f t="shared" si="58"/>
        <v>-0.76805618834420808</v>
      </c>
      <c r="AY215" s="2">
        <f t="shared" si="59"/>
        <v>-0.14600869372393244</v>
      </c>
      <c r="AZ215" s="2">
        <f t="shared" si="60"/>
        <v>-3.0613960538380169E-2</v>
      </c>
      <c r="BA215" s="2">
        <f t="shared" si="61"/>
        <v>8.1841684867923536E-2</v>
      </c>
      <c r="BB215" s="2">
        <f t="shared" si="62"/>
        <v>-0.30164294984641205</v>
      </c>
      <c r="BC215" s="2">
        <f t="shared" si="63"/>
        <v>-7.7232661584459628E-2</v>
      </c>
      <c r="BD215" s="2">
        <f t="shared" si="64"/>
        <v>-0.528562488132583</v>
      </c>
      <c r="BE215" s="2">
        <f t="shared" si="65"/>
        <v>-0.23297400291352399</v>
      </c>
      <c r="BF215" s="2">
        <f t="shared" si="66"/>
        <v>-0.58691845687971211</v>
      </c>
      <c r="BG215" s="2" t="str">
        <f>IFERROR(#REF!/#REF!-1,"NA")</f>
        <v>NA</v>
      </c>
    </row>
    <row r="216" spans="1:59" x14ac:dyDescent="0.25">
      <c r="A216" t="str">
        <f t="shared" si="67"/>
        <v/>
      </c>
      <c r="B216" t="str">
        <f t="shared" si="51"/>
        <v>CA2021 CPAOffice Equipment_Laptop</v>
      </c>
      <c r="C216" t="s">
        <v>118</v>
      </c>
      <c r="D216" t="s">
        <v>114</v>
      </c>
      <c r="E216" s="3" t="s">
        <v>100</v>
      </c>
      <c r="F216" s="3" t="s">
        <v>38</v>
      </c>
      <c r="G216" s="3" t="s">
        <v>40</v>
      </c>
      <c r="H216" s="7">
        <f>INDEX('Saturation Data'!I:I,MATCH('Intensity Data'!$B216,'Saturation Data'!$C:$C,0))*INDEX('UEC Data'!I:I,MATCH('Intensity Data'!$B216,'UEC Data'!$C:$C,0))</f>
        <v>0.25714285714285712</v>
      </c>
      <c r="I216" s="7">
        <f>INDEX('Saturation Data'!J:J,MATCH('Intensity Data'!$B216,'Saturation Data'!$C:$C,0))*INDEX('UEC Data'!J:J,MATCH('Intensity Data'!$B216,'UEC Data'!$C:$C,0))</f>
        <v>0.315</v>
      </c>
      <c r="J216" s="7">
        <f>INDEX('Saturation Data'!K:K,MATCH('Intensity Data'!$B216,'Saturation Data'!$C:$C,0))*INDEX('UEC Data'!K:K,MATCH('Intensity Data'!$B216,'UEC Data'!$C:$C,0))</f>
        <v>1.5272727272727273E-2</v>
      </c>
      <c r="K216" s="7">
        <f>INDEX('Saturation Data'!L:L,MATCH('Intensity Data'!$B216,'Saturation Data'!$C:$C,0))*INDEX('UEC Data'!L:L,MATCH('Intensity Data'!$B216,'UEC Data'!$C:$C,0))</f>
        <v>2.52E-2</v>
      </c>
      <c r="L216" s="7">
        <f>INDEX('Saturation Data'!M:M,MATCH('Intensity Data'!$B216,'Saturation Data'!$C:$C,0))*INDEX('UEC Data'!M:M,MATCH('Intensity Data'!$B216,'UEC Data'!$C:$C,0))</f>
        <v>3.5999999999999997E-2</v>
      </c>
      <c r="M216" s="7">
        <f>INDEX('Saturation Data'!N:N,MATCH('Intensity Data'!$B216,'Saturation Data'!$C:$C,0))*INDEX('UEC Data'!N:N,MATCH('Intensity Data'!$B216,'UEC Data'!$C:$C,0))</f>
        <v>7.3309090909090911E-3</v>
      </c>
      <c r="N216" s="7">
        <f>INDEX('Saturation Data'!O:O,MATCH('Intensity Data'!$B216,'Saturation Data'!$C:$C,0))*INDEX('UEC Data'!O:O,MATCH('Intensity Data'!$B216,'UEC Data'!$C:$C,0))</f>
        <v>0.14699999999999999</v>
      </c>
      <c r="O216" s="7">
        <f>INDEX('Saturation Data'!P:P,MATCH('Intensity Data'!$B216,'Saturation Data'!$C:$C,0))*INDEX('UEC Data'!P:P,MATCH('Intensity Data'!$B216,'UEC Data'!$C:$C,0))</f>
        <v>0.14215384615384616</v>
      </c>
      <c r="P216" s="7">
        <f>INDEX('Saturation Data'!Q:Q,MATCH('Intensity Data'!$B216,'Saturation Data'!$C:$C,0))*INDEX('UEC Data'!Q:Q,MATCH('Intensity Data'!$B216,'UEC Data'!$C:$C,0))</f>
        <v>9.6923076923076917E-2</v>
      </c>
      <c r="Q216" s="7">
        <f>INDEX('Saturation Data'!R:R,MATCH('Intensity Data'!$B216,'Saturation Data'!$C:$C,0))*INDEX('UEC Data'!R:R,MATCH('Intensity Data'!$B216,'UEC Data'!$C:$C,0))</f>
        <v>1.7999999999999999E-2</v>
      </c>
      <c r="R216" s="7">
        <f>INDEX('Saturation Data'!S:S,MATCH('Intensity Data'!$B216,'Saturation Data'!$C:$C,0))*INDEX('UEC Data'!S:S,MATCH('Intensity Data'!$B216,'UEC Data'!$C:$C,0))</f>
        <v>2.52E-2</v>
      </c>
      <c r="S216" s="7">
        <f>INDEX('Saturation Data'!T:T,MATCH('Intensity Data'!$B216,'Saturation Data'!$C:$C,0))*INDEX('UEC Data'!T:T,MATCH('Intensity Data'!$B216,'UEC Data'!$C:$C,0))</f>
        <v>9.4500000000000001E-3</v>
      </c>
      <c r="T216" s="7">
        <f>INDEX('Saturation Data'!U:U,MATCH('Intensity Data'!$B216,'Saturation Data'!$C:$C,0))*INDEX('UEC Data'!U:U,MATCH('Intensity Data'!$B216,'UEC Data'!$C:$C,0))</f>
        <v>1.26</v>
      </c>
      <c r="U216" s="7">
        <f>INDEX('Saturation Data'!V:V,MATCH('Intensity Data'!$B216,'Saturation Data'!$C:$C,0))*INDEX('UEC Data'!V:V,MATCH('Intensity Data'!$B216,'UEC Data'!$C:$C,0))</f>
        <v>2.52E-2</v>
      </c>
      <c r="V216" t="str">
        <f t="shared" si="52"/>
        <v>Office Equipment</v>
      </c>
      <c r="AP216" s="5" t="s">
        <v>100</v>
      </c>
      <c r="AQ216" s="5" t="s">
        <v>38</v>
      </c>
      <c r="AR216" s="5" t="s">
        <v>40</v>
      </c>
      <c r="AS216" s="2">
        <f t="shared" si="53"/>
        <v>-0.29048194476416456</v>
      </c>
      <c r="AT216" s="2">
        <f t="shared" si="54"/>
        <v>0.64393949817120388</v>
      </c>
      <c r="AU216" s="2">
        <f t="shared" si="55"/>
        <v>-0.67390982634295893</v>
      </c>
      <c r="AV216" s="2">
        <f t="shared" si="56"/>
        <v>0.58799956355050798</v>
      </c>
      <c r="AW216" s="2">
        <f t="shared" si="57"/>
        <v>-2.5945500583018921E-3</v>
      </c>
      <c r="AX216" s="2">
        <f t="shared" si="58"/>
        <v>-0.53611237668841638</v>
      </c>
      <c r="AY216" s="2">
        <f t="shared" si="59"/>
        <v>3.2699565313803376</v>
      </c>
      <c r="AZ216" s="2">
        <f t="shared" si="60"/>
        <v>5.4625735964107998</v>
      </c>
      <c r="BA216" s="2">
        <f t="shared" si="61"/>
        <v>4.4092084243396172</v>
      </c>
      <c r="BB216" s="2">
        <f t="shared" si="62"/>
        <v>0.39671410030717547</v>
      </c>
      <c r="BC216" s="2">
        <f t="shared" si="63"/>
        <v>1.3069183460388509</v>
      </c>
      <c r="BD216" s="2">
        <f t="shared" si="64"/>
        <v>0.17859377966854284</v>
      </c>
      <c r="BE216" s="2">
        <f t="shared" si="65"/>
        <v>2.8351299854323795</v>
      </c>
      <c r="BF216" s="2">
        <f t="shared" si="66"/>
        <v>-0.17383691375942412</v>
      </c>
      <c r="BG216" s="2" t="str">
        <f>IFERROR(#REF!/#REF!-1,"NA")</f>
        <v>NA</v>
      </c>
    </row>
    <row r="217" spans="1:59" x14ac:dyDescent="0.25">
      <c r="A217" t="str">
        <f t="shared" si="67"/>
        <v/>
      </c>
      <c r="B217" t="str">
        <f t="shared" si="51"/>
        <v>CA2021 CPAOffice Equipment_Server</v>
      </c>
      <c r="C217" t="s">
        <v>118</v>
      </c>
      <c r="D217" t="s">
        <v>114</v>
      </c>
      <c r="E217" s="3" t="s">
        <v>101</v>
      </c>
      <c r="F217" s="3" t="s">
        <v>38</v>
      </c>
      <c r="G217" s="3" t="s">
        <v>41</v>
      </c>
      <c r="H217" s="7">
        <f>INDEX('Saturation Data'!I:I,MATCH('Intensity Data'!$B217,'Saturation Data'!$C:$C,0))*INDEX('UEC Data'!I:I,MATCH('Intensity Data'!$B217,'UEC Data'!$C:$C,0))</f>
        <v>2.2061224489795919</v>
      </c>
      <c r="I217" s="7">
        <f>INDEX('Saturation Data'!J:J,MATCH('Intensity Data'!$B217,'Saturation Data'!$C:$C,0))*INDEX('UEC Data'!J:J,MATCH('Intensity Data'!$B217,'UEC Data'!$C:$C,0))</f>
        <v>0.57499999999999996</v>
      </c>
      <c r="J217" s="7">
        <f>INDEX('Saturation Data'!K:K,MATCH('Intensity Data'!$B217,'Saturation Data'!$C:$C,0))*INDEX('UEC Data'!K:K,MATCH('Intensity Data'!$B217,'UEC Data'!$C:$C,0))</f>
        <v>0.37719999999999998</v>
      </c>
      <c r="K217" s="7">
        <f>INDEX('Saturation Data'!L:L,MATCH('Intensity Data'!$B217,'Saturation Data'!$C:$C,0))*INDEX('UEC Data'!L:L,MATCH('Intensity Data'!$B217,'UEC Data'!$C:$C,0))</f>
        <v>0.46</v>
      </c>
      <c r="L217" s="7">
        <f>INDEX('Saturation Data'!M:M,MATCH('Intensity Data'!$B217,'Saturation Data'!$C:$C,0))*INDEX('UEC Data'!M:M,MATCH('Intensity Data'!$B217,'UEC Data'!$C:$C,0))</f>
        <v>0.32857142857142857</v>
      </c>
      <c r="M217" s="7">
        <f>INDEX('Saturation Data'!N:N,MATCH('Intensity Data'!$B217,'Saturation Data'!$C:$C,0))*INDEX('UEC Data'!N:N,MATCH('Intensity Data'!$B217,'UEC Data'!$C:$C,0))</f>
        <v>0.20909090909090908</v>
      </c>
      <c r="N217" s="7">
        <f>INDEX('Saturation Data'!O:O,MATCH('Intensity Data'!$B217,'Saturation Data'!$C:$C,0))*INDEX('UEC Data'!O:O,MATCH('Intensity Data'!$B217,'UEC Data'!$C:$C,0))</f>
        <v>0.19166666666666668</v>
      </c>
      <c r="O217" s="7">
        <f>INDEX('Saturation Data'!P:P,MATCH('Intensity Data'!$B217,'Saturation Data'!$C:$C,0))*INDEX('UEC Data'!P:P,MATCH('Intensity Data'!$B217,'UEC Data'!$C:$C,0))</f>
        <v>5.8974358974358973E-2</v>
      </c>
      <c r="P217" s="7">
        <f>INDEX('Saturation Data'!Q:Q,MATCH('Intensity Data'!$B217,'Saturation Data'!$C:$C,0))*INDEX('UEC Data'!Q:Q,MATCH('Intensity Data'!$B217,'UEC Data'!$C:$C,0))</f>
        <v>5.8974358974358973E-2</v>
      </c>
      <c r="Q217" s="7">
        <f>INDEX('Saturation Data'!R:R,MATCH('Intensity Data'!$B217,'Saturation Data'!$C:$C,0))*INDEX('UEC Data'!R:R,MATCH('Intensity Data'!$B217,'UEC Data'!$C:$C,0))</f>
        <v>9.3877551020408165E-2</v>
      </c>
      <c r="R217" s="7">
        <f>INDEX('Saturation Data'!S:S,MATCH('Intensity Data'!$B217,'Saturation Data'!$C:$C,0))*INDEX('UEC Data'!S:S,MATCH('Intensity Data'!$B217,'UEC Data'!$C:$C,0))</f>
        <v>9.2115000000000002E-2</v>
      </c>
      <c r="S217" s="7">
        <f>INDEX('Saturation Data'!T:T,MATCH('Intensity Data'!$B217,'Saturation Data'!$C:$C,0))*INDEX('UEC Data'!T:T,MATCH('Intensity Data'!$B217,'UEC Data'!$C:$C,0))</f>
        <v>0.10235000000000001</v>
      </c>
      <c r="T217" s="7">
        <f>INDEX('Saturation Data'!U:U,MATCH('Intensity Data'!$B217,'Saturation Data'!$C:$C,0))*INDEX('UEC Data'!U:U,MATCH('Intensity Data'!$B217,'UEC Data'!$C:$C,0))</f>
        <v>92</v>
      </c>
      <c r="U217" s="7">
        <f>INDEX('Saturation Data'!V:V,MATCH('Intensity Data'!$B217,'Saturation Data'!$C:$C,0))*INDEX('UEC Data'!V:V,MATCH('Intensity Data'!$B217,'UEC Data'!$C:$C,0))</f>
        <v>0.16698000000000002</v>
      </c>
      <c r="V217" t="str">
        <f t="shared" si="52"/>
        <v>Office Equipment</v>
      </c>
      <c r="AP217" s="5" t="s">
        <v>101</v>
      </c>
      <c r="AQ217" s="5" t="s">
        <v>38</v>
      </c>
      <c r="AR217" s="5" t="s">
        <v>41</v>
      </c>
      <c r="AS217" s="2">
        <f t="shared" si="53"/>
        <v>8.5873627213742285</v>
      </c>
      <c r="AT217" s="2">
        <f t="shared" si="54"/>
        <v>0.575442019080737</v>
      </c>
      <c r="AU217" s="2">
        <f t="shared" si="55"/>
        <v>9.3126017419039258</v>
      </c>
      <c r="AV217" s="2">
        <f t="shared" si="56"/>
        <v>2.8045822876730924</v>
      </c>
      <c r="AW217" s="2">
        <f t="shared" si="57"/>
        <v>0.91169377905492155</v>
      </c>
      <c r="AX217" s="2">
        <f t="shared" si="58"/>
        <v>1.2227948617013382</v>
      </c>
      <c r="AY217" s="2">
        <f t="shared" si="59"/>
        <v>1.9228869113615414</v>
      </c>
      <c r="AZ217" s="2">
        <f t="shared" si="60"/>
        <v>5.5676084640968515E-2</v>
      </c>
      <c r="BA217" s="2">
        <f t="shared" si="61"/>
        <v>-0.13602921000131107</v>
      </c>
      <c r="BB217" s="2">
        <f t="shared" si="62"/>
        <v>0.9121681135157762</v>
      </c>
      <c r="BC217" s="2">
        <f t="shared" si="63"/>
        <v>-5.1414632707454944E-3</v>
      </c>
      <c r="BD217" s="2">
        <f t="shared" si="64"/>
        <v>0.50598094068758259</v>
      </c>
      <c r="BE217" s="2">
        <f t="shared" si="65"/>
        <v>0.47013316108241243</v>
      </c>
      <c r="BF217" s="2">
        <f t="shared" si="66"/>
        <v>1.1772839668631847</v>
      </c>
      <c r="BG217" s="2" t="str">
        <f>IFERROR(#REF!/#REF!-1,"NA")</f>
        <v>NA</v>
      </c>
    </row>
    <row r="218" spans="1:59" x14ac:dyDescent="0.25">
      <c r="A218" t="str">
        <f t="shared" si="67"/>
        <v/>
      </c>
      <c r="B218" t="str">
        <f t="shared" si="51"/>
        <v>CA2021 CPAOffice Equipment_Monitor</v>
      </c>
      <c r="C218" t="s">
        <v>118</v>
      </c>
      <c r="D218" t="s">
        <v>114</v>
      </c>
      <c r="E218" s="3" t="s">
        <v>102</v>
      </c>
      <c r="F218" s="3" t="s">
        <v>38</v>
      </c>
      <c r="G218" s="3" t="s">
        <v>42</v>
      </c>
      <c r="H218" s="7">
        <f>INDEX('Saturation Data'!I:I,MATCH('Intensity Data'!$B218,'Saturation Data'!$C:$C,0))*INDEX('UEC Data'!I:I,MATCH('Intensity Data'!$B218,'UEC Data'!$C:$C,0))</f>
        <v>0.14693877551020409</v>
      </c>
      <c r="I218" s="7">
        <f>INDEX('Saturation Data'!J:J,MATCH('Intensity Data'!$B218,'Saturation Data'!$C:$C,0))*INDEX('UEC Data'!J:J,MATCH('Intensity Data'!$B218,'UEC Data'!$C:$C,0))</f>
        <v>0.18</v>
      </c>
      <c r="J218" s="7">
        <f>INDEX('Saturation Data'!K:K,MATCH('Intensity Data'!$B218,'Saturation Data'!$C:$C,0))*INDEX('UEC Data'!K:K,MATCH('Intensity Data'!$B218,'UEC Data'!$C:$C,0))</f>
        <v>1.090909090909091E-2</v>
      </c>
      <c r="K218" s="7">
        <f>INDEX('Saturation Data'!L:L,MATCH('Intensity Data'!$B218,'Saturation Data'!$C:$C,0))*INDEX('UEC Data'!L:L,MATCH('Intensity Data'!$B218,'UEC Data'!$C:$C,0))</f>
        <v>2.8799999999999999E-2</v>
      </c>
      <c r="L218" s="7">
        <f>INDEX('Saturation Data'!M:M,MATCH('Intensity Data'!$B218,'Saturation Data'!$C:$C,0))*INDEX('UEC Data'!M:M,MATCH('Intensity Data'!$B218,'UEC Data'!$C:$C,0))</f>
        <v>2.057142857142857E-2</v>
      </c>
      <c r="M218" s="7">
        <f>INDEX('Saturation Data'!N:N,MATCH('Intensity Data'!$B218,'Saturation Data'!$C:$C,0))*INDEX('UEC Data'!N:N,MATCH('Intensity Data'!$B218,'UEC Data'!$C:$C,0))</f>
        <v>6.5454545454545453E-3</v>
      </c>
      <c r="N218" s="7">
        <f>INDEX('Saturation Data'!O:O,MATCH('Intensity Data'!$B218,'Saturation Data'!$C:$C,0))*INDEX('UEC Data'!O:O,MATCH('Intensity Data'!$B218,'UEC Data'!$C:$C,0))</f>
        <v>8.4000000000000005E-2</v>
      </c>
      <c r="O218" s="7">
        <f>INDEX('Saturation Data'!P:P,MATCH('Intensity Data'!$B218,'Saturation Data'!$C:$C,0))*INDEX('UEC Data'!P:P,MATCH('Intensity Data'!$B218,'UEC Data'!$C:$C,0))</f>
        <v>8.1230769230769231E-2</v>
      </c>
      <c r="P218" s="7">
        <f>INDEX('Saturation Data'!Q:Q,MATCH('Intensity Data'!$B218,'Saturation Data'!$C:$C,0))*INDEX('UEC Data'!Q:Q,MATCH('Intensity Data'!$B218,'UEC Data'!$C:$C,0))</f>
        <v>5.5384615384615386E-2</v>
      </c>
      <c r="Q218" s="7">
        <f>INDEX('Saturation Data'!R:R,MATCH('Intensity Data'!$B218,'Saturation Data'!$C:$C,0))*INDEX('UEC Data'!R:R,MATCH('Intensity Data'!$B218,'UEC Data'!$C:$C,0))</f>
        <v>1.0285714285714285E-2</v>
      </c>
      <c r="R218" s="7">
        <f>INDEX('Saturation Data'!S:S,MATCH('Intensity Data'!$B218,'Saturation Data'!$C:$C,0))*INDEX('UEC Data'!S:S,MATCH('Intensity Data'!$B218,'UEC Data'!$C:$C,0))</f>
        <v>1.44E-2</v>
      </c>
      <c r="S218" s="7">
        <f>INDEX('Saturation Data'!T:T,MATCH('Intensity Data'!$B218,'Saturation Data'!$C:$C,0))*INDEX('UEC Data'!T:T,MATCH('Intensity Data'!$B218,'UEC Data'!$C:$C,0))</f>
        <v>5.4000000000000003E-3</v>
      </c>
      <c r="T218" s="7">
        <f>INDEX('Saturation Data'!U:U,MATCH('Intensity Data'!$B218,'Saturation Data'!$C:$C,0))*INDEX('UEC Data'!U:U,MATCH('Intensity Data'!$B218,'UEC Data'!$C:$C,0))</f>
        <v>1.44</v>
      </c>
      <c r="U218" s="7">
        <f>INDEX('Saturation Data'!V:V,MATCH('Intensity Data'!$B218,'Saturation Data'!$C:$C,0))*INDEX('UEC Data'!V:V,MATCH('Intensity Data'!$B218,'UEC Data'!$C:$C,0))</f>
        <v>1.44E-2</v>
      </c>
      <c r="V218" t="str">
        <f t="shared" si="52"/>
        <v>Office Equipment</v>
      </c>
      <c r="AP218" s="5" t="s">
        <v>102</v>
      </c>
      <c r="AQ218" s="5" t="s">
        <v>38</v>
      </c>
      <c r="AR218" s="5" t="s">
        <v>42</v>
      </c>
      <c r="AS218" s="2">
        <f t="shared" si="53"/>
        <v>-0.64524097238208222</v>
      </c>
      <c r="AT218" s="2">
        <f t="shared" si="54"/>
        <v>-0.17803025091439806</v>
      </c>
      <c r="AU218" s="2">
        <f t="shared" si="55"/>
        <v>-0.79619364146434934</v>
      </c>
      <c r="AV218" s="2">
        <f t="shared" si="56"/>
        <v>0.58799956355050798</v>
      </c>
      <c r="AW218" s="2">
        <f t="shared" si="57"/>
        <v>-0.60103782002332073</v>
      </c>
      <c r="AX218" s="2">
        <f t="shared" si="58"/>
        <v>-0.76805618834420819</v>
      </c>
      <c r="AY218" s="2">
        <f t="shared" si="59"/>
        <v>-0.14600869372393233</v>
      </c>
      <c r="AZ218" s="2">
        <f t="shared" si="60"/>
        <v>-3.0613960538379947E-2</v>
      </c>
      <c r="BA218" s="2">
        <f t="shared" si="61"/>
        <v>8.1841684867923759E-2</v>
      </c>
      <c r="BB218" s="2">
        <f t="shared" si="62"/>
        <v>-0.30164294984641216</v>
      </c>
      <c r="BC218" s="2">
        <f t="shared" si="63"/>
        <v>-7.7232661584459517E-2</v>
      </c>
      <c r="BD218" s="2">
        <f t="shared" si="64"/>
        <v>-0.52856248813258278</v>
      </c>
      <c r="BE218" s="2">
        <f t="shared" si="65"/>
        <v>0.53405199417295202</v>
      </c>
      <c r="BF218" s="2">
        <f t="shared" si="66"/>
        <v>-0.58691845687971211</v>
      </c>
      <c r="BG218" s="2" t="str">
        <f>IFERROR(#REF!/#REF!-1,"NA")</f>
        <v>NA</v>
      </c>
    </row>
    <row r="219" spans="1:59" x14ac:dyDescent="0.25">
      <c r="A219" t="str">
        <f t="shared" si="67"/>
        <v/>
      </c>
      <c r="B219" t="str">
        <f t="shared" si="51"/>
        <v>CA2021 CPAOffice Equipment_Printer/Copier/Fax</v>
      </c>
      <c r="C219" t="s">
        <v>118</v>
      </c>
      <c r="D219" t="s">
        <v>114</v>
      </c>
      <c r="E219" s="3" t="s">
        <v>103</v>
      </c>
      <c r="F219" s="3" t="s">
        <v>38</v>
      </c>
      <c r="G219" s="3" t="s">
        <v>43</v>
      </c>
      <c r="H219" s="7">
        <f>INDEX('Saturation Data'!I:I,MATCH('Intensity Data'!$B219,'Saturation Data'!$C:$C,0))*INDEX('UEC Data'!I:I,MATCH('Intensity Data'!$B219,'UEC Data'!$C:$C,0))</f>
        <v>3.1924198250728869E-2</v>
      </c>
      <c r="I219" s="7">
        <f>INDEX('Saturation Data'!J:J,MATCH('Intensity Data'!$B219,'Saturation Data'!$C:$C,0))*INDEX('UEC Data'!J:J,MATCH('Intensity Data'!$B219,'UEC Data'!$C:$C,0))</f>
        <v>0.19553571428571431</v>
      </c>
      <c r="J219" s="7">
        <f>INDEX('Saturation Data'!K:K,MATCH('Intensity Data'!$B219,'Saturation Data'!$C:$C,0))*INDEX('UEC Data'!K:K,MATCH('Intensity Data'!$B219,'UEC Data'!$C:$C,0))</f>
        <v>4.7402597402597408E-3</v>
      </c>
      <c r="K219" s="7">
        <f>INDEX('Saturation Data'!L:L,MATCH('Intensity Data'!$B219,'Saturation Data'!$C:$C,0))*INDEX('UEC Data'!L:L,MATCH('Intensity Data'!$B219,'UEC Data'!$C:$C,0))</f>
        <v>4.0671428571428581E-2</v>
      </c>
      <c r="L219" s="7">
        <f>INDEX('Saturation Data'!M:M,MATCH('Intensity Data'!$B219,'Saturation Data'!$C:$C,0))*INDEX('UEC Data'!M:M,MATCH('Intensity Data'!$B219,'UEC Data'!$C:$C,0))</f>
        <v>3.1285714285714285E-2</v>
      </c>
      <c r="M219" s="7">
        <f>INDEX('Saturation Data'!N:N,MATCH('Intensity Data'!$B219,'Saturation Data'!$C:$C,0))*INDEX('UEC Data'!N:N,MATCH('Intensity Data'!$B219,'UEC Data'!$C:$C,0))</f>
        <v>1.4220779220779222E-2</v>
      </c>
      <c r="N219" s="7">
        <f>INDEX('Saturation Data'!O:O,MATCH('Intensity Data'!$B219,'Saturation Data'!$C:$C,0))*INDEX('UEC Data'!O:O,MATCH('Intensity Data'!$B219,'UEC Data'!$C:$C,0))</f>
        <v>2.6071428571428575E-2</v>
      </c>
      <c r="O219" s="7">
        <f>INDEX('Saturation Data'!P:P,MATCH('Intensity Data'!$B219,'Saturation Data'!$C:$C,0))*INDEX('UEC Data'!P:P,MATCH('Intensity Data'!$B219,'UEC Data'!$C:$C,0))</f>
        <v>1.2032967032967034E-2</v>
      </c>
      <c r="P219" s="7">
        <f>INDEX('Saturation Data'!Q:Q,MATCH('Intensity Data'!$B219,'Saturation Data'!$C:$C,0))*INDEX('UEC Data'!Q:Q,MATCH('Intensity Data'!$B219,'UEC Data'!$C:$C,0))</f>
        <v>1.2032967032967034E-2</v>
      </c>
      <c r="Q219" s="7">
        <f>INDEX('Saturation Data'!R:R,MATCH('Intensity Data'!$B219,'Saturation Data'!$C:$C,0))*INDEX('UEC Data'!R:R,MATCH('Intensity Data'!$B219,'UEC Data'!$C:$C,0))</f>
        <v>6.3848396501457729E-3</v>
      </c>
      <c r="R219" s="7">
        <f>INDEX('Saturation Data'!S:S,MATCH('Intensity Data'!$B219,'Saturation Data'!$C:$C,0))*INDEX('UEC Data'!S:S,MATCH('Intensity Data'!$B219,'UEC Data'!$C:$C,0))</f>
        <v>7.8214285714285729E-3</v>
      </c>
      <c r="S219" s="7">
        <f>INDEX('Saturation Data'!T:T,MATCH('Intensity Data'!$B219,'Saturation Data'!$C:$C,0))*INDEX('UEC Data'!T:T,MATCH('Intensity Data'!$B219,'UEC Data'!$C:$C,0))</f>
        <v>7.8214285714285729E-3</v>
      </c>
      <c r="T219" s="7">
        <f>INDEX('Saturation Data'!U:U,MATCH('Intensity Data'!$B219,'Saturation Data'!$C:$C,0))*INDEX('UEC Data'!U:U,MATCH('Intensity Data'!$B219,'UEC Data'!$C:$C,0))</f>
        <v>0.52142857142857146</v>
      </c>
      <c r="U219" s="7">
        <f>INDEX('Saturation Data'!V:V,MATCH('Intensity Data'!$B219,'Saturation Data'!$C:$C,0))*INDEX('UEC Data'!V:V,MATCH('Intensity Data'!$B219,'UEC Data'!$C:$C,0))</f>
        <v>3.1285714285714292E-2</v>
      </c>
      <c r="V219" t="str">
        <f t="shared" si="52"/>
        <v>Office Equipment</v>
      </c>
      <c r="AP219" s="5" t="s">
        <v>103</v>
      </c>
      <c r="AQ219" s="5" t="s">
        <v>38</v>
      </c>
      <c r="AR219" s="5" t="s">
        <v>43</v>
      </c>
      <c r="AS219" s="2">
        <f t="shared" si="53"/>
        <v>-0.85093035598054279</v>
      </c>
      <c r="AT219" s="2">
        <f t="shared" si="54"/>
        <v>0.15130486097097262</v>
      </c>
      <c r="AU219" s="2">
        <f t="shared" si="55"/>
        <v>-0.88581416698611315</v>
      </c>
      <c r="AV219" s="2">
        <f t="shared" si="56"/>
        <v>2.6144169301852975</v>
      </c>
      <c r="AW219" s="2">
        <f t="shared" si="57"/>
        <v>-0.5110389275834164</v>
      </c>
      <c r="AX219" s="2">
        <f t="shared" si="58"/>
        <v>-0.18781062767664303</v>
      </c>
      <c r="AY219" s="2">
        <f t="shared" si="59"/>
        <v>-0.57280130041440502</v>
      </c>
      <c r="AZ219" s="2">
        <f t="shared" si="60"/>
        <v>-0.81484738990514405</v>
      </c>
      <c r="BA219" s="2">
        <f t="shared" si="61"/>
        <v>-0.62117535591332484</v>
      </c>
      <c r="BB219" s="2">
        <f t="shared" si="62"/>
        <v>-0.30131086469022639</v>
      </c>
      <c r="BC219" s="2">
        <f t="shared" si="63"/>
        <v>-0.192194631063896</v>
      </c>
      <c r="BD219" s="2">
        <f t="shared" si="64"/>
        <v>0.10054394674260458</v>
      </c>
      <c r="BE219" s="2">
        <f t="shared" si="65"/>
        <v>-0.10471080807297783</v>
      </c>
      <c r="BF219" s="2">
        <f t="shared" si="66"/>
        <v>0.44647290578770948</v>
      </c>
      <c r="BG219" s="2" t="str">
        <f>IFERROR(#REF!/#REF!-1,"NA")</f>
        <v>NA</v>
      </c>
    </row>
    <row r="220" spans="1:59" x14ac:dyDescent="0.25">
      <c r="A220" t="str">
        <f t="shared" si="67"/>
        <v/>
      </c>
      <c r="B220" t="str">
        <f t="shared" si="51"/>
        <v>CA2021 CPAOffice Equipment_POS Terminal</v>
      </c>
      <c r="C220" t="s">
        <v>118</v>
      </c>
      <c r="D220" t="s">
        <v>114</v>
      </c>
      <c r="E220" s="3" t="s">
        <v>104</v>
      </c>
      <c r="F220" s="3" t="s">
        <v>38</v>
      </c>
      <c r="G220" s="3" t="s">
        <v>44</v>
      </c>
      <c r="H220" s="7">
        <f>INDEX('Saturation Data'!I:I,MATCH('Intensity Data'!$B220,'Saturation Data'!$C:$C,0))*INDEX('UEC Data'!I:I,MATCH('Intensity Data'!$B220,'UEC Data'!$C:$C,0))</f>
        <v>2.6163265306122451E-3</v>
      </c>
      <c r="I220" s="7">
        <f>INDEX('Saturation Data'!J:J,MATCH('Intensity Data'!$B220,'Saturation Data'!$C:$C,0))*INDEX('UEC Data'!J:J,MATCH('Intensity Data'!$B220,'UEC Data'!$C:$C,0))</f>
        <v>3.2050000000000002E-2</v>
      </c>
      <c r="J220" s="7">
        <f>INDEX('Saturation Data'!K:K,MATCH('Intensity Data'!$B220,'Saturation Data'!$C:$C,0))*INDEX('UEC Data'!K:K,MATCH('Intensity Data'!$B220,'UEC Data'!$C:$C,0))</f>
        <v>3.8848484848484847E-2</v>
      </c>
      <c r="K220" s="7">
        <f>INDEX('Saturation Data'!L:L,MATCH('Intensity Data'!$B220,'Saturation Data'!$C:$C,0))*INDEX('UEC Data'!L:L,MATCH('Intensity Data'!$B220,'UEC Data'!$C:$C,0))</f>
        <v>0.25640000000000002</v>
      </c>
      <c r="L220" s="7">
        <f>INDEX('Saturation Data'!M:M,MATCH('Intensity Data'!$B220,'Saturation Data'!$C:$C,0))*INDEX('UEC Data'!M:M,MATCH('Intensity Data'!$B220,'UEC Data'!$C:$C,0))</f>
        <v>9.1571428571428568E-2</v>
      </c>
      <c r="M220" s="7">
        <f>INDEX('Saturation Data'!N:N,MATCH('Intensity Data'!$B220,'Saturation Data'!$C:$C,0))*INDEX('UEC Data'!N:N,MATCH('Intensity Data'!$B220,'UEC Data'!$C:$C,0))</f>
        <v>0.10197727272727272</v>
      </c>
      <c r="N220" s="7">
        <f>INDEX('Saturation Data'!O:O,MATCH('Intensity Data'!$B220,'Saturation Data'!$C:$C,0))*INDEX('UEC Data'!O:O,MATCH('Intensity Data'!$B220,'UEC Data'!$C:$C,0))</f>
        <v>2.6708333333333334E-2</v>
      </c>
      <c r="O220" s="7">
        <f>INDEX('Saturation Data'!P:P,MATCH('Intensity Data'!$B220,'Saturation Data'!$C:$C,0))*INDEX('UEC Data'!P:P,MATCH('Intensity Data'!$B220,'UEC Data'!$C:$C,0))</f>
        <v>1.6435897435897438E-2</v>
      </c>
      <c r="P220" s="7">
        <f>INDEX('Saturation Data'!Q:Q,MATCH('Intensity Data'!$B220,'Saturation Data'!$C:$C,0))*INDEX('UEC Data'!Q:Q,MATCH('Intensity Data'!$B220,'UEC Data'!$C:$C,0))</f>
        <v>5.9169230769230774E-3</v>
      </c>
      <c r="Q220" s="7">
        <f>INDEX('Saturation Data'!R:R,MATCH('Intensity Data'!$B220,'Saturation Data'!$C:$C,0))*INDEX('UEC Data'!R:R,MATCH('Intensity Data'!$B220,'UEC Data'!$C:$C,0))</f>
        <v>7.5873469387755096E-3</v>
      </c>
      <c r="R220" s="7">
        <f>INDEX('Saturation Data'!S:S,MATCH('Intensity Data'!$B220,'Saturation Data'!$C:$C,0))*INDEX('UEC Data'!S:S,MATCH('Intensity Data'!$B220,'UEC Data'!$C:$C,0))</f>
        <v>1.2339250000000001E-2</v>
      </c>
      <c r="S220" s="7">
        <f>INDEX('Saturation Data'!T:T,MATCH('Intensity Data'!$B220,'Saturation Data'!$C:$C,0))*INDEX('UEC Data'!T:T,MATCH('Intensity Data'!$B220,'UEC Data'!$C:$C,0))</f>
        <v>1.2339250000000001E-2</v>
      </c>
      <c r="T220" s="7">
        <f>INDEX('Saturation Data'!U:U,MATCH('Intensity Data'!$B220,'Saturation Data'!$C:$C,0))*INDEX('UEC Data'!U:U,MATCH('Intensity Data'!$B220,'UEC Data'!$C:$C,0))</f>
        <v>0</v>
      </c>
      <c r="U220" s="7">
        <f>INDEX('Saturation Data'!V:V,MATCH('Intensity Data'!$B220,'Saturation Data'!$C:$C,0))*INDEX('UEC Data'!V:V,MATCH('Intensity Data'!$B220,'UEC Data'!$C:$C,0))</f>
        <v>1.7948000000000002E-2</v>
      </c>
      <c r="V220" t="str">
        <f t="shared" si="52"/>
        <v>Office Equipment</v>
      </c>
      <c r="AP220" s="5" t="s">
        <v>104</v>
      </c>
      <c r="AQ220" s="5" t="s">
        <v>38</v>
      </c>
      <c r="AR220" s="5" t="s">
        <v>44</v>
      </c>
      <c r="AS220" s="2">
        <f t="shared" si="53"/>
        <v>-0.78714458342924942</v>
      </c>
      <c r="AT220" s="2">
        <f t="shared" si="54"/>
        <v>0.64393949817120388</v>
      </c>
      <c r="AU220" s="2">
        <f t="shared" si="55"/>
        <v>4.4348362276173505</v>
      </c>
      <c r="AV220" s="2">
        <f t="shared" si="56"/>
        <v>6.9399978177525412</v>
      </c>
      <c r="AW220" s="2">
        <f t="shared" si="57"/>
        <v>-2.5945500583017811E-3</v>
      </c>
      <c r="AX220" s="2">
        <f t="shared" si="58"/>
        <v>0.62360668159054256</v>
      </c>
      <c r="AY220" s="2">
        <f t="shared" si="59"/>
        <v>-0.39000620980280887</v>
      </c>
      <c r="AZ220" s="2">
        <f t="shared" si="60"/>
        <v>-0.1187399641257999</v>
      </c>
      <c r="BA220" s="2">
        <f t="shared" si="61"/>
        <v>0.803069474779873</v>
      </c>
      <c r="BB220" s="2">
        <f t="shared" si="62"/>
        <v>-2.347071209160112E-3</v>
      </c>
      <c r="BC220" s="2">
        <f t="shared" si="63"/>
        <v>-0.42327041349028716</v>
      </c>
      <c r="BD220" s="2">
        <f t="shared" si="64"/>
        <v>-0.21427081355430466</v>
      </c>
      <c r="BE220" s="2">
        <f t="shared" si="65"/>
        <v>-1</v>
      </c>
      <c r="BF220" s="2">
        <f t="shared" si="66"/>
        <v>1.0654077156014399</v>
      </c>
      <c r="BG220" s="2" t="str">
        <f>IFERROR(#REF!/#REF!-1,"NA")</f>
        <v>NA</v>
      </c>
    </row>
    <row r="221" spans="1:59" x14ac:dyDescent="0.25">
      <c r="A221" t="str">
        <f t="shared" si="67"/>
        <v/>
      </c>
      <c r="B221" t="str">
        <f t="shared" si="51"/>
        <v>CA2021 CPAMiscellaneous_Non-HVAC Motors</v>
      </c>
      <c r="C221" t="s">
        <v>118</v>
      </c>
      <c r="D221" t="s">
        <v>114</v>
      </c>
      <c r="E221" s="3" t="s">
        <v>105</v>
      </c>
      <c r="F221" s="3" t="s">
        <v>45</v>
      </c>
      <c r="G221" s="3" t="s">
        <v>46</v>
      </c>
      <c r="H221" s="7">
        <f>INDEX('Saturation Data'!I:I,MATCH('Intensity Data'!$B221,'Saturation Data'!$C:$C,0))*INDEX('UEC Data'!I:I,MATCH('Intensity Data'!$B221,'UEC Data'!$C:$C,0))</f>
        <v>0.14843270851310036</v>
      </c>
      <c r="I221" s="7">
        <f>INDEX('Saturation Data'!J:J,MATCH('Intensity Data'!$B221,'Saturation Data'!$C:$C,0))*INDEX('UEC Data'!J:J,MATCH('Intensity Data'!$B221,'UEC Data'!$C:$C,0))</f>
        <v>0.27874325799838978</v>
      </c>
      <c r="J221" s="7">
        <f>INDEX('Saturation Data'!K:K,MATCH('Intensity Data'!$B221,'Saturation Data'!$C:$C,0))*INDEX('UEC Data'!K:K,MATCH('Intensity Data'!$B221,'UEC Data'!$C:$C,0))</f>
        <v>0.15444943891938559</v>
      </c>
      <c r="K221" s="7">
        <f>INDEX('Saturation Data'!L:L,MATCH('Intensity Data'!$B221,'Saturation Data'!$C:$C,0))*INDEX('UEC Data'!L:L,MATCH('Intensity Data'!$B221,'UEC Data'!$C:$C,0))</f>
        <v>0.16724595479903387</v>
      </c>
      <c r="L221" s="7">
        <f>INDEX('Saturation Data'!M:M,MATCH('Intensity Data'!$B221,'Saturation Data'!$C:$C,0))*INDEX('UEC Data'!M:M,MATCH('Intensity Data'!$B221,'UEC Data'!$C:$C,0))</f>
        <v>0.28991199032367904</v>
      </c>
      <c r="M221" s="7">
        <f>INDEX('Saturation Data'!N:N,MATCH('Intensity Data'!$B221,'Saturation Data'!$C:$C,0))*INDEX('UEC Data'!N:N,MATCH('Intensity Data'!$B221,'UEC Data'!$C:$C,0))</f>
        <v>0.23974374254680192</v>
      </c>
      <c r="N221" s="7">
        <f>INDEX('Saturation Data'!O:O,MATCH('Intensity Data'!$B221,'Saturation Data'!$C:$C,0))*INDEX('UEC Data'!O:O,MATCH('Intensity Data'!$B221,'UEC Data'!$C:$C,0))</f>
        <v>7.8346871469567786E-2</v>
      </c>
      <c r="O221" s="7">
        <f>INDEX('Saturation Data'!P:P,MATCH('Intensity Data'!$B221,'Saturation Data'!$C:$C,0))*INDEX('UEC Data'!P:P,MATCH('Intensity Data'!$B221,'UEC Data'!$C:$C,0))</f>
        <v>8.6693089559897282E-2</v>
      </c>
      <c r="P221" s="7">
        <f>INDEX('Saturation Data'!Q:Q,MATCH('Intensity Data'!$B221,'Saturation Data'!$C:$C,0))*INDEX('UEC Data'!Q:Q,MATCH('Intensity Data'!$B221,'UEC Data'!$C:$C,0))</f>
        <v>4.26121657458602E-2</v>
      </c>
      <c r="Q221" s="7">
        <f>INDEX('Saturation Data'!R:R,MATCH('Intensity Data'!$B221,'Saturation Data'!$C:$C,0))*INDEX('UEC Data'!R:R,MATCH('Intensity Data'!$B221,'UEC Data'!$C:$C,0))</f>
        <v>0.23632689537763646</v>
      </c>
      <c r="R221" s="7">
        <f>INDEX('Saturation Data'!S:S,MATCH('Intensity Data'!$B221,'Saturation Data'!$C:$C,0))*INDEX('UEC Data'!S:S,MATCH('Intensity Data'!$B221,'UEC Data'!$C:$C,0))</f>
        <v>0.12649785216900128</v>
      </c>
      <c r="S221" s="7">
        <f>INDEX('Saturation Data'!T:T,MATCH('Intensity Data'!$B221,'Saturation Data'!$C:$C,0))*INDEX('UEC Data'!T:T,MATCH('Intensity Data'!$B221,'UEC Data'!$C:$C,0))</f>
        <v>0.51421116807740586</v>
      </c>
      <c r="T221" s="7">
        <f>INDEX('Saturation Data'!U:U,MATCH('Intensity Data'!$B221,'Saturation Data'!$C:$C,0))*INDEX('UEC Data'!U:U,MATCH('Intensity Data'!$B221,'UEC Data'!$C:$C,0))</f>
        <v>1.8582883866559321</v>
      </c>
      <c r="U221" s="7">
        <f>INDEX('Saturation Data'!V:V,MATCH('Intensity Data'!$B221,'Saturation Data'!$C:$C,0))*INDEX('UEC Data'!V:V,MATCH('Intensity Data'!$B221,'UEC Data'!$C:$C,0))</f>
        <v>0.33449190959806774</v>
      </c>
      <c r="V221" t="str">
        <f t="shared" si="52"/>
        <v>Miscellaneous</v>
      </c>
      <c r="AP221" s="5" t="s">
        <v>105</v>
      </c>
      <c r="AQ221" s="5" t="s">
        <v>45</v>
      </c>
      <c r="AR221" s="5" t="s">
        <v>46</v>
      </c>
      <c r="AS221" s="2">
        <f t="shared" si="53"/>
        <v>-0.5261513414353326</v>
      </c>
      <c r="AT221" s="2">
        <f t="shared" si="54"/>
        <v>3.5692189475145017</v>
      </c>
      <c r="AU221" s="2">
        <f t="shared" si="55"/>
        <v>0.86531406835718294</v>
      </c>
      <c r="AV221" s="2">
        <f t="shared" si="56"/>
        <v>4.6481490934172678</v>
      </c>
      <c r="AW221" s="2">
        <f t="shared" si="57"/>
        <v>1.7025775443930939</v>
      </c>
      <c r="AX221" s="2">
        <f t="shared" si="58"/>
        <v>2.4668732772371933</v>
      </c>
      <c r="AY221" s="2">
        <f t="shared" si="59"/>
        <v>-0.83177048684423605</v>
      </c>
      <c r="AZ221" s="2">
        <f t="shared" si="60"/>
        <v>0.23298025061318173</v>
      </c>
      <c r="BA221" s="2">
        <f t="shared" si="61"/>
        <v>0.36468585899723105</v>
      </c>
      <c r="BB221" s="2">
        <f t="shared" si="62"/>
        <v>0.89817408589956838</v>
      </c>
      <c r="BC221" s="2">
        <f t="shared" si="63"/>
        <v>1.0507657812253797</v>
      </c>
      <c r="BD221" s="2">
        <f t="shared" si="64"/>
        <v>6.1484744013148696</v>
      </c>
      <c r="BE221" s="2">
        <f t="shared" si="65"/>
        <v>-0.61424774524741377</v>
      </c>
      <c r="BF221" s="2">
        <f t="shared" si="66"/>
        <v>2.836361842627217</v>
      </c>
      <c r="BG221" s="2" t="str">
        <f>IFERROR(#REF!/#REF!-1,"NA")</f>
        <v>NA</v>
      </c>
    </row>
    <row r="222" spans="1:59" x14ac:dyDescent="0.25">
      <c r="A222" t="str">
        <f t="shared" si="67"/>
        <v/>
      </c>
      <c r="B222" t="str">
        <f t="shared" si="51"/>
        <v>CA2021 CPAMiscellaneous_Pool Pump</v>
      </c>
      <c r="C222" t="s">
        <v>118</v>
      </c>
      <c r="D222" t="s">
        <v>114</v>
      </c>
      <c r="E222" s="3" t="s">
        <v>106</v>
      </c>
      <c r="F222" s="3" t="s">
        <v>45</v>
      </c>
      <c r="G222" s="3" t="s">
        <v>47</v>
      </c>
      <c r="H222" s="7">
        <f>INDEX('Saturation Data'!I:I,MATCH('Intensity Data'!$B222,'Saturation Data'!$C:$C,0))*INDEX('UEC Data'!I:I,MATCH('Intensity Data'!$B222,'UEC Data'!$C:$C,0))</f>
        <v>0</v>
      </c>
      <c r="I222" s="7">
        <f>INDEX('Saturation Data'!J:J,MATCH('Intensity Data'!$B222,'Saturation Data'!$C:$C,0))*INDEX('UEC Data'!J:J,MATCH('Intensity Data'!$B222,'UEC Data'!$C:$C,0))</f>
        <v>0</v>
      </c>
      <c r="J222" s="7">
        <f>INDEX('Saturation Data'!K:K,MATCH('Intensity Data'!$B222,'Saturation Data'!$C:$C,0))*INDEX('UEC Data'!K:K,MATCH('Intensity Data'!$B222,'UEC Data'!$C:$C,0))</f>
        <v>0</v>
      </c>
      <c r="K222" s="7">
        <f>INDEX('Saturation Data'!L:L,MATCH('Intensity Data'!$B222,'Saturation Data'!$C:$C,0))*INDEX('UEC Data'!L:L,MATCH('Intensity Data'!$B222,'UEC Data'!$C:$C,0))</f>
        <v>0</v>
      </c>
      <c r="L222" s="7">
        <f>INDEX('Saturation Data'!M:M,MATCH('Intensity Data'!$B222,'Saturation Data'!$C:$C,0))*INDEX('UEC Data'!M:M,MATCH('Intensity Data'!$B222,'UEC Data'!$C:$C,0))</f>
        <v>0</v>
      </c>
      <c r="M222" s="7">
        <f>INDEX('Saturation Data'!N:N,MATCH('Intensity Data'!$B222,'Saturation Data'!$C:$C,0))*INDEX('UEC Data'!N:N,MATCH('Intensity Data'!$B222,'UEC Data'!$C:$C,0))</f>
        <v>0</v>
      </c>
      <c r="N222" s="7">
        <f>INDEX('Saturation Data'!O:O,MATCH('Intensity Data'!$B222,'Saturation Data'!$C:$C,0))*INDEX('UEC Data'!O:O,MATCH('Intensity Data'!$B222,'UEC Data'!$C:$C,0))</f>
        <v>0</v>
      </c>
      <c r="O222" s="7">
        <f>INDEX('Saturation Data'!P:P,MATCH('Intensity Data'!$B222,'Saturation Data'!$C:$C,0))*INDEX('UEC Data'!P:P,MATCH('Intensity Data'!$B222,'UEC Data'!$C:$C,0))</f>
        <v>8.898023076923077E-2</v>
      </c>
      <c r="P222" s="7">
        <f>INDEX('Saturation Data'!Q:Q,MATCH('Intensity Data'!$B222,'Saturation Data'!$C:$C,0))*INDEX('UEC Data'!Q:Q,MATCH('Intensity Data'!$B222,'UEC Data'!$C:$C,0))</f>
        <v>5.9123076923076915E-3</v>
      </c>
      <c r="Q222" s="7">
        <f>INDEX('Saturation Data'!R:R,MATCH('Intensity Data'!$B222,'Saturation Data'!$C:$C,0))*INDEX('UEC Data'!R:R,MATCH('Intensity Data'!$B222,'UEC Data'!$C:$C,0))</f>
        <v>5.960571428571429E-2</v>
      </c>
      <c r="R222" s="7">
        <f>INDEX('Saturation Data'!S:S,MATCH('Intensity Data'!$B222,'Saturation Data'!$C:$C,0))*INDEX('UEC Data'!S:S,MATCH('Intensity Data'!$B222,'UEC Data'!$C:$C,0))</f>
        <v>0</v>
      </c>
      <c r="S222" s="7">
        <f>INDEX('Saturation Data'!T:T,MATCH('Intensity Data'!$B222,'Saturation Data'!$C:$C,0))*INDEX('UEC Data'!T:T,MATCH('Intensity Data'!$B222,'UEC Data'!$C:$C,0))</f>
        <v>0</v>
      </c>
      <c r="T222" s="7">
        <f>INDEX('Saturation Data'!U:U,MATCH('Intensity Data'!$B222,'Saturation Data'!$C:$C,0))*INDEX('UEC Data'!U:U,MATCH('Intensity Data'!$B222,'UEC Data'!$C:$C,0))</f>
        <v>0</v>
      </c>
      <c r="U222" s="7">
        <f>INDEX('Saturation Data'!V:V,MATCH('Intensity Data'!$B222,'Saturation Data'!$C:$C,0))*INDEX('UEC Data'!V:V,MATCH('Intensity Data'!$B222,'UEC Data'!$C:$C,0))</f>
        <v>3.0743999999999997E-2</v>
      </c>
      <c r="V222" t="str">
        <f t="shared" si="52"/>
        <v>Miscellaneous</v>
      </c>
      <c r="AP222" s="5" t="s">
        <v>106</v>
      </c>
      <c r="AQ222" s="5" t="s">
        <v>45</v>
      </c>
      <c r="AR222" s="5" t="s">
        <v>47</v>
      </c>
      <c r="AS222" s="2" t="str">
        <f t="shared" si="53"/>
        <v>NA</v>
      </c>
      <c r="AT222" s="2" t="str">
        <f t="shared" si="54"/>
        <v>NA</v>
      </c>
      <c r="AU222" s="2" t="str">
        <f t="shared" si="55"/>
        <v>NA</v>
      </c>
      <c r="AV222" s="2" t="str">
        <f t="shared" si="56"/>
        <v>NA</v>
      </c>
      <c r="AW222" s="2" t="str">
        <f t="shared" si="57"/>
        <v>NA</v>
      </c>
      <c r="AX222" s="2" t="str">
        <f t="shared" si="58"/>
        <v>NA</v>
      </c>
      <c r="AY222" s="2" t="str">
        <f t="shared" si="59"/>
        <v>NA</v>
      </c>
      <c r="AZ222" s="2">
        <f t="shared" si="60"/>
        <v>7.2198683374212109</v>
      </c>
      <c r="BA222" s="2">
        <f t="shared" si="61"/>
        <v>3.5489528633241036</v>
      </c>
      <c r="BB222" s="2">
        <f t="shared" si="62"/>
        <v>4.6945222576987051</v>
      </c>
      <c r="BC222" s="2" t="str">
        <f t="shared" si="63"/>
        <v>NA</v>
      </c>
      <c r="BD222" s="2" t="str">
        <f t="shared" si="64"/>
        <v>NA</v>
      </c>
      <c r="BE222" s="2" t="str">
        <f t="shared" si="65"/>
        <v>NA</v>
      </c>
      <c r="BF222" s="2">
        <f t="shared" si="66"/>
        <v>68.725813277686854</v>
      </c>
      <c r="BG222" s="2" t="str">
        <f>IFERROR(#REF!/#REF!-1,"NA")</f>
        <v>NA</v>
      </c>
    </row>
    <row r="223" spans="1:59" x14ac:dyDescent="0.25">
      <c r="A223" t="str">
        <f t="shared" si="67"/>
        <v/>
      </c>
      <c r="B223" t="str">
        <f t="shared" si="51"/>
        <v>CA2021 CPAMiscellaneous_Pool Heater</v>
      </c>
      <c r="C223" t="s">
        <v>118</v>
      </c>
      <c r="D223" t="s">
        <v>114</v>
      </c>
      <c r="E223" s="3" t="s">
        <v>107</v>
      </c>
      <c r="F223" s="3" t="s">
        <v>45</v>
      </c>
      <c r="G223" s="3" t="s">
        <v>48</v>
      </c>
      <c r="H223" s="7">
        <f>INDEX('Saturation Data'!I:I,MATCH('Intensity Data'!$B223,'Saturation Data'!$C:$C,0))*INDEX('UEC Data'!I:I,MATCH('Intensity Data'!$B223,'UEC Data'!$C:$C,0))</f>
        <v>0</v>
      </c>
      <c r="I223" s="7">
        <f>INDEX('Saturation Data'!J:J,MATCH('Intensity Data'!$B223,'Saturation Data'!$C:$C,0))*INDEX('UEC Data'!J:J,MATCH('Intensity Data'!$B223,'UEC Data'!$C:$C,0))</f>
        <v>0</v>
      </c>
      <c r="J223" s="7">
        <f>INDEX('Saturation Data'!K:K,MATCH('Intensity Data'!$B223,'Saturation Data'!$C:$C,0))*INDEX('UEC Data'!K:K,MATCH('Intensity Data'!$B223,'UEC Data'!$C:$C,0))</f>
        <v>0</v>
      </c>
      <c r="K223" s="7">
        <f>INDEX('Saturation Data'!L:L,MATCH('Intensity Data'!$B223,'Saturation Data'!$C:$C,0))*INDEX('UEC Data'!L:L,MATCH('Intensity Data'!$B223,'UEC Data'!$C:$C,0))</f>
        <v>0</v>
      </c>
      <c r="L223" s="7">
        <f>INDEX('Saturation Data'!M:M,MATCH('Intensity Data'!$B223,'Saturation Data'!$C:$C,0))*INDEX('UEC Data'!M:M,MATCH('Intensity Data'!$B223,'UEC Data'!$C:$C,0))</f>
        <v>0</v>
      </c>
      <c r="M223" s="7">
        <f>INDEX('Saturation Data'!N:N,MATCH('Intensity Data'!$B223,'Saturation Data'!$C:$C,0))*INDEX('UEC Data'!N:N,MATCH('Intensity Data'!$B223,'UEC Data'!$C:$C,0))</f>
        <v>0</v>
      </c>
      <c r="N223" s="7">
        <f>INDEX('Saturation Data'!O:O,MATCH('Intensity Data'!$B223,'Saturation Data'!$C:$C,0))*INDEX('UEC Data'!O:O,MATCH('Intensity Data'!$B223,'UEC Data'!$C:$C,0))</f>
        <v>0</v>
      </c>
      <c r="O223" s="7">
        <f>INDEX('Saturation Data'!P:P,MATCH('Intensity Data'!$B223,'Saturation Data'!$C:$C,0))*INDEX('UEC Data'!P:P,MATCH('Intensity Data'!$B223,'UEC Data'!$C:$C,0))</f>
        <v>4.6234760666666659E-2</v>
      </c>
      <c r="P223" s="7">
        <f>INDEX('Saturation Data'!Q:Q,MATCH('Intensity Data'!$B223,'Saturation Data'!$C:$C,0))*INDEX('UEC Data'!Q:Q,MATCH('Intensity Data'!$B223,'UEC Data'!$C:$C,0))</f>
        <v>1.2772033333333334E-3</v>
      </c>
      <c r="Q223" s="7">
        <f>INDEX('Saturation Data'!R:R,MATCH('Intensity Data'!$B223,'Saturation Data'!$C:$C,0))*INDEX('UEC Data'!R:R,MATCH('Intensity Data'!$B223,'UEC Data'!$C:$C,0))</f>
        <v>2.7446838979591839E-2</v>
      </c>
      <c r="R223" s="7">
        <f>INDEX('Saturation Data'!S:S,MATCH('Intensity Data'!$B223,'Saturation Data'!$C:$C,0))*INDEX('UEC Data'!S:S,MATCH('Intensity Data'!$B223,'UEC Data'!$C:$C,0))</f>
        <v>0</v>
      </c>
      <c r="S223" s="7">
        <f>INDEX('Saturation Data'!T:T,MATCH('Intensity Data'!$B223,'Saturation Data'!$C:$C,0))*INDEX('UEC Data'!T:T,MATCH('Intensity Data'!$B223,'UEC Data'!$C:$C,0))</f>
        <v>0</v>
      </c>
      <c r="T223" s="7">
        <f>INDEX('Saturation Data'!U:U,MATCH('Intensity Data'!$B223,'Saturation Data'!$C:$C,0))*INDEX('UEC Data'!U:U,MATCH('Intensity Data'!$B223,'UEC Data'!$C:$C,0))</f>
        <v>0</v>
      </c>
      <c r="U223" s="7">
        <f>INDEX('Saturation Data'!V:V,MATCH('Intensity Data'!$B223,'Saturation Data'!$C:$C,0))*INDEX('UEC Data'!V:V,MATCH('Intensity Data'!$B223,'UEC Data'!$C:$C,0))</f>
        <v>9.9621859999999996E-3</v>
      </c>
      <c r="V223" t="str">
        <f t="shared" si="52"/>
        <v>Miscellaneous</v>
      </c>
      <c r="AP223" s="5" t="s">
        <v>107</v>
      </c>
      <c r="AQ223" s="5" t="s">
        <v>45</v>
      </c>
      <c r="AR223" s="5" t="s">
        <v>48</v>
      </c>
      <c r="AS223" s="2" t="str">
        <f t="shared" si="53"/>
        <v>NA</v>
      </c>
      <c r="AT223" s="2" t="str">
        <f t="shared" si="54"/>
        <v>NA</v>
      </c>
      <c r="AU223" s="2" t="str">
        <f t="shared" si="55"/>
        <v>NA</v>
      </c>
      <c r="AV223" s="2" t="str">
        <f t="shared" si="56"/>
        <v>NA</v>
      </c>
      <c r="AW223" s="2" t="str">
        <f t="shared" si="57"/>
        <v>NA</v>
      </c>
      <c r="AX223" s="2" t="str">
        <f t="shared" si="58"/>
        <v>NA</v>
      </c>
      <c r="AY223" s="2" t="str">
        <f t="shared" si="59"/>
        <v>NA</v>
      </c>
      <c r="AZ223" s="2">
        <f t="shared" si="60"/>
        <v>7.2198683374212109</v>
      </c>
      <c r="BA223" s="2">
        <f t="shared" si="61"/>
        <v>8.0979057266482073</v>
      </c>
      <c r="BB223" s="2">
        <f t="shared" si="62"/>
        <v>4.6945222576987042</v>
      </c>
      <c r="BC223" s="2" t="str">
        <f t="shared" si="63"/>
        <v>NA</v>
      </c>
      <c r="BD223" s="2" t="str">
        <f t="shared" si="64"/>
        <v>NA</v>
      </c>
      <c r="BE223" s="2" t="str">
        <f t="shared" si="65"/>
        <v>NA</v>
      </c>
      <c r="BF223" s="2">
        <f t="shared" si="66"/>
        <v>68.725813277686868</v>
      </c>
      <c r="BG223" s="2" t="str">
        <f>IFERROR(#REF!/#REF!-1,"NA")</f>
        <v>NA</v>
      </c>
    </row>
    <row r="224" spans="1:59" x14ac:dyDescent="0.25">
      <c r="A224" t="str">
        <f t="shared" si="67"/>
        <v/>
      </c>
      <c r="B224" t="str">
        <f t="shared" si="51"/>
        <v>CA2021 CPAMiscellaneous_Clothes Washer</v>
      </c>
      <c r="C224" t="s">
        <v>118</v>
      </c>
      <c r="D224" t="s">
        <v>114</v>
      </c>
      <c r="E224" s="3" t="s">
        <v>108</v>
      </c>
      <c r="F224" s="3" t="s">
        <v>45</v>
      </c>
      <c r="G224" s="3" t="s">
        <v>49</v>
      </c>
      <c r="H224" s="7">
        <f>INDEX('Saturation Data'!I:I,MATCH('Intensity Data'!$B224,'Saturation Data'!$C:$C,0))*INDEX('UEC Data'!I:I,MATCH('Intensity Data'!$B224,'UEC Data'!$C:$C,0))</f>
        <v>0</v>
      </c>
      <c r="I224" s="7">
        <f>INDEX('Saturation Data'!J:J,MATCH('Intensity Data'!$B224,'Saturation Data'!$C:$C,0))*INDEX('UEC Data'!J:J,MATCH('Intensity Data'!$B224,'UEC Data'!$C:$C,0))</f>
        <v>0</v>
      </c>
      <c r="J224" s="7">
        <f>INDEX('Saturation Data'!K:K,MATCH('Intensity Data'!$B224,'Saturation Data'!$C:$C,0))*INDEX('UEC Data'!K:K,MATCH('Intensity Data'!$B224,'UEC Data'!$C:$C,0))</f>
        <v>5.1410717418464097E-4</v>
      </c>
      <c r="K224" s="7">
        <f>INDEX('Saturation Data'!L:L,MATCH('Intensity Data'!$B224,'Saturation Data'!$C:$C,0))*INDEX('UEC Data'!L:L,MATCH('Intensity Data'!$B224,'UEC Data'!$C:$C,0))</f>
        <v>0</v>
      </c>
      <c r="L224" s="7">
        <f>INDEX('Saturation Data'!M:M,MATCH('Intensity Data'!$B224,'Saturation Data'!$C:$C,0))*INDEX('UEC Data'!M:M,MATCH('Intensity Data'!$B224,'UEC Data'!$C:$C,0))</f>
        <v>0</v>
      </c>
      <c r="M224" s="7">
        <f>INDEX('Saturation Data'!N:N,MATCH('Intensity Data'!$B224,'Saturation Data'!$C:$C,0))*INDEX('UEC Data'!N:N,MATCH('Intensity Data'!$B224,'UEC Data'!$C:$C,0))</f>
        <v>0</v>
      </c>
      <c r="N224" s="7">
        <f>INDEX('Saturation Data'!O:O,MATCH('Intensity Data'!$B224,'Saturation Data'!$C:$C,0))*INDEX('UEC Data'!O:O,MATCH('Intensity Data'!$B224,'UEC Data'!$C:$C,0))</f>
        <v>6.3620762805349312E-2</v>
      </c>
      <c r="O224" s="7">
        <f>INDEX('Saturation Data'!P:P,MATCH('Intensity Data'!$B224,'Saturation Data'!$C:$C,0))*INDEX('UEC Data'!P:P,MATCH('Intensity Data'!$B224,'UEC Data'!$C:$C,0))</f>
        <v>4.6608617439816346E-3</v>
      </c>
      <c r="P224" s="7">
        <f>INDEX('Saturation Data'!Q:Q,MATCH('Intensity Data'!$B224,'Saturation Data'!$C:$C,0))*INDEX('UEC Data'!Q:Q,MATCH('Intensity Data'!$B224,'UEC Data'!$C:$C,0))</f>
        <v>4.6608617439816346E-3</v>
      </c>
      <c r="Q224" s="7">
        <f>INDEX('Saturation Data'!R:R,MATCH('Intensity Data'!$B224,'Saturation Data'!$C:$C,0))*INDEX('UEC Data'!R:R,MATCH('Intensity Data'!$B224,'UEC Data'!$C:$C,0))</f>
        <v>1.6569839097991854E-2</v>
      </c>
      <c r="R224" s="7">
        <f>INDEX('Saturation Data'!S:S,MATCH('Intensity Data'!$B224,'Saturation Data'!$C:$C,0))*INDEX('UEC Data'!S:S,MATCH('Intensity Data'!$B224,'UEC Data'!$C:$C,0))</f>
        <v>0</v>
      </c>
      <c r="S224" s="7">
        <f>INDEX('Saturation Data'!T:T,MATCH('Intensity Data'!$B224,'Saturation Data'!$C:$C,0))*INDEX('UEC Data'!T:T,MATCH('Intensity Data'!$B224,'UEC Data'!$C:$C,0))</f>
        <v>0</v>
      </c>
      <c r="T224" s="7">
        <f>INDEX('Saturation Data'!U:U,MATCH('Intensity Data'!$B224,'Saturation Data'!$C:$C,0))*INDEX('UEC Data'!U:U,MATCH('Intensity Data'!$B224,'UEC Data'!$C:$C,0))</f>
        <v>0</v>
      </c>
      <c r="U224" s="7">
        <f>INDEX('Saturation Data'!V:V,MATCH('Intensity Data'!$B224,'Saturation Data'!$C:$C,0))*INDEX('UEC Data'!V:V,MATCH('Intensity Data'!$B224,'UEC Data'!$C:$C,0))</f>
        <v>3.635472160305675E-2</v>
      </c>
      <c r="V224" t="str">
        <f t="shared" si="52"/>
        <v>Miscellaneous</v>
      </c>
      <c r="AP224" s="5" t="s">
        <v>108</v>
      </c>
      <c r="AQ224" s="5" t="s">
        <v>45</v>
      </c>
      <c r="AR224" s="5" t="s">
        <v>49</v>
      </c>
      <c r="AS224" s="2" t="str">
        <f t="shared" si="53"/>
        <v>NA</v>
      </c>
      <c r="AT224" s="2" t="str">
        <f t="shared" si="54"/>
        <v>NA</v>
      </c>
      <c r="AU224" s="2">
        <f t="shared" si="55"/>
        <v>2.7306281367143659</v>
      </c>
      <c r="AV224" s="2" t="str">
        <f t="shared" si="56"/>
        <v>NA</v>
      </c>
      <c r="AW224" s="2" t="str">
        <f t="shared" si="57"/>
        <v>NA</v>
      </c>
      <c r="AX224" s="2" t="str">
        <f t="shared" si="58"/>
        <v>NA</v>
      </c>
      <c r="AY224" s="2">
        <f t="shared" si="59"/>
        <v>1.6916722104922237</v>
      </c>
      <c r="AZ224" s="2">
        <f t="shared" si="60"/>
        <v>7.2198683374212127</v>
      </c>
      <c r="BA224" s="2">
        <f t="shared" si="61"/>
        <v>3.5489528633241036</v>
      </c>
      <c r="BB224" s="2">
        <f t="shared" si="62"/>
        <v>0.13890445153974107</v>
      </c>
      <c r="BC224" s="2" t="str">
        <f t="shared" si="63"/>
        <v>NA</v>
      </c>
      <c r="BD224" s="2" t="str">
        <f t="shared" si="64"/>
        <v>NA</v>
      </c>
      <c r="BE224" s="2" t="str">
        <f t="shared" si="65"/>
        <v>NA</v>
      </c>
      <c r="BF224" s="2">
        <f t="shared" si="66"/>
        <v>173.31453319421715</v>
      </c>
      <c r="BG224" s="2" t="str">
        <f>IFERROR(#REF!/#REF!-1,"NA")</f>
        <v>NA</v>
      </c>
    </row>
    <row r="225" spans="1:59" x14ac:dyDescent="0.25">
      <c r="A225" t="str">
        <f t="shared" si="67"/>
        <v/>
      </c>
      <c r="B225" t="str">
        <f t="shared" si="51"/>
        <v>CA2021 CPAMiscellaneous_Clothes Dryer</v>
      </c>
      <c r="C225" t="s">
        <v>118</v>
      </c>
      <c r="D225" t="s">
        <v>114</v>
      </c>
      <c r="E225" s="3" t="s">
        <v>109</v>
      </c>
      <c r="F225" s="3" t="s">
        <v>45</v>
      </c>
      <c r="G225" s="3" t="s">
        <v>50</v>
      </c>
      <c r="H225" s="7">
        <f>INDEX('Saturation Data'!I:I,MATCH('Intensity Data'!$B225,'Saturation Data'!$C:$C,0))*INDEX('UEC Data'!I:I,MATCH('Intensity Data'!$B225,'UEC Data'!$C:$C,0))</f>
        <v>0</v>
      </c>
      <c r="I225" s="7">
        <f>INDEX('Saturation Data'!J:J,MATCH('Intensity Data'!$B225,'Saturation Data'!$C:$C,0))*INDEX('UEC Data'!J:J,MATCH('Intensity Data'!$B225,'UEC Data'!$C:$C,0))</f>
        <v>0</v>
      </c>
      <c r="J225" s="7">
        <f>INDEX('Saturation Data'!K:K,MATCH('Intensity Data'!$B225,'Saturation Data'!$C:$C,0))*INDEX('UEC Data'!K:K,MATCH('Intensity Data'!$B225,'UEC Data'!$C:$C,0))</f>
        <v>9.5356301022189087E-4</v>
      </c>
      <c r="K225" s="7">
        <f>INDEX('Saturation Data'!L:L,MATCH('Intensity Data'!$B225,'Saturation Data'!$C:$C,0))*INDEX('UEC Data'!L:L,MATCH('Intensity Data'!$B225,'UEC Data'!$C:$C,0))</f>
        <v>0</v>
      </c>
      <c r="L225" s="7">
        <f>INDEX('Saturation Data'!M:M,MATCH('Intensity Data'!$B225,'Saturation Data'!$C:$C,0))*INDEX('UEC Data'!M:M,MATCH('Intensity Data'!$B225,'UEC Data'!$C:$C,0))</f>
        <v>0</v>
      </c>
      <c r="M225" s="7">
        <f>INDEX('Saturation Data'!N:N,MATCH('Intensity Data'!$B225,'Saturation Data'!$C:$C,0))*INDEX('UEC Data'!N:N,MATCH('Intensity Data'!$B225,'UEC Data'!$C:$C,0))</f>
        <v>0</v>
      </c>
      <c r="N225" s="7">
        <f>INDEX('Saturation Data'!O:O,MATCH('Intensity Data'!$B225,'Saturation Data'!$C:$C,0))*INDEX('UEC Data'!O:O,MATCH('Intensity Data'!$B225,'UEC Data'!$C:$C,0))</f>
        <v>0.19011662516298949</v>
      </c>
      <c r="O225" s="7">
        <f>INDEX('Saturation Data'!P:P,MATCH('Intensity Data'!$B225,'Saturation Data'!$C:$C,0))*INDEX('UEC Data'!P:P,MATCH('Intensity Data'!$B225,'UEC Data'!$C:$C,0))</f>
        <v>1.109433886892777E-2</v>
      </c>
      <c r="P225" s="7">
        <f>INDEX('Saturation Data'!Q:Q,MATCH('Intensity Data'!$B225,'Saturation Data'!$C:$C,0))*INDEX('UEC Data'!Q:Q,MATCH('Intensity Data'!$B225,'UEC Data'!$C:$C,0))</f>
        <v>1.109433886892777E-2</v>
      </c>
      <c r="Q225" s="7">
        <f>INDEX('Saturation Data'!R:R,MATCH('Intensity Data'!$B225,'Saturation Data'!$C:$C,0))*INDEX('UEC Data'!R:R,MATCH('Intensity Data'!$B225,'UEC Data'!$C:$C,0))</f>
        <v>2.0871353642101593E-2</v>
      </c>
      <c r="R225" s="7">
        <f>INDEX('Saturation Data'!S:S,MATCH('Intensity Data'!$B225,'Saturation Data'!$C:$C,0))*INDEX('UEC Data'!S:S,MATCH('Intensity Data'!$B225,'UEC Data'!$C:$C,0))</f>
        <v>0</v>
      </c>
      <c r="S225" s="7">
        <f>INDEX('Saturation Data'!T:T,MATCH('Intensity Data'!$B225,'Saturation Data'!$C:$C,0))*INDEX('UEC Data'!T:T,MATCH('Intensity Data'!$B225,'UEC Data'!$C:$C,0))</f>
        <v>0</v>
      </c>
      <c r="T225" s="7">
        <f>INDEX('Saturation Data'!U:U,MATCH('Intensity Data'!$B225,'Saturation Data'!$C:$C,0))*INDEX('UEC Data'!U:U,MATCH('Intensity Data'!$B225,'UEC Data'!$C:$C,0))</f>
        <v>0</v>
      </c>
      <c r="U225" s="7">
        <f>INDEX('Saturation Data'!V:V,MATCH('Intensity Data'!$B225,'Saturation Data'!$C:$C,0))*INDEX('UEC Data'!V:V,MATCH('Intensity Data'!$B225,'UEC Data'!$C:$C,0))</f>
        <v>7.8668948343306011E-2</v>
      </c>
      <c r="V225" t="str">
        <f t="shared" si="52"/>
        <v>Miscellaneous</v>
      </c>
      <c r="AP225" s="5" t="s">
        <v>109</v>
      </c>
      <c r="AQ225" s="5" t="s">
        <v>45</v>
      </c>
      <c r="AR225" s="5" t="s">
        <v>50</v>
      </c>
      <c r="AS225" s="2" t="str">
        <f t="shared" si="53"/>
        <v>NA</v>
      </c>
      <c r="AT225" s="2" t="str">
        <f t="shared" si="54"/>
        <v>NA</v>
      </c>
      <c r="AU225" s="2">
        <f t="shared" si="55"/>
        <v>2.7306281367143668</v>
      </c>
      <c r="AV225" s="2" t="str">
        <f t="shared" si="56"/>
        <v>NA</v>
      </c>
      <c r="AW225" s="2" t="str">
        <f t="shared" si="57"/>
        <v>NA</v>
      </c>
      <c r="AX225" s="2" t="str">
        <f t="shared" si="58"/>
        <v>NA</v>
      </c>
      <c r="AY225" s="2">
        <f t="shared" si="59"/>
        <v>1.6916722104922237</v>
      </c>
      <c r="AZ225" s="2">
        <f t="shared" si="60"/>
        <v>7.2198683374212127</v>
      </c>
      <c r="BA225" s="2">
        <f t="shared" si="61"/>
        <v>3.5489528633241036</v>
      </c>
      <c r="BB225" s="2">
        <f t="shared" si="62"/>
        <v>0.13890445153974063</v>
      </c>
      <c r="BC225" s="2" t="str">
        <f t="shared" si="63"/>
        <v>NA</v>
      </c>
      <c r="BD225" s="2" t="str">
        <f t="shared" si="64"/>
        <v>NA</v>
      </c>
      <c r="BE225" s="2" t="str">
        <f t="shared" si="65"/>
        <v>NA</v>
      </c>
      <c r="BF225" s="2">
        <f t="shared" si="66"/>
        <v>173.31453319421718</v>
      </c>
      <c r="BG225" s="2" t="str">
        <f>IFERROR(#REF!/#REF!-1,"NA")</f>
        <v>NA</v>
      </c>
    </row>
    <row r="226" spans="1:59" x14ac:dyDescent="0.25">
      <c r="A226" t="str">
        <f t="shared" si="67"/>
        <v/>
      </c>
      <c r="B226" t="str">
        <f t="shared" si="51"/>
        <v>CA2021 CPAMiscellaneous_Other Miscellaneous</v>
      </c>
      <c r="C226" t="s">
        <v>118</v>
      </c>
      <c r="D226" t="s">
        <v>114</v>
      </c>
      <c r="E226" s="3" t="s">
        <v>110</v>
      </c>
      <c r="F226" s="3" t="s">
        <v>45</v>
      </c>
      <c r="G226" s="3" t="s">
        <v>51</v>
      </c>
      <c r="H226" s="7">
        <f>INDEX('Saturation Data'!I:I,MATCH('Intensity Data'!$B226,'Saturation Data'!$C:$C,0))*INDEX('UEC Data'!I:I,MATCH('Intensity Data'!$B226,'UEC Data'!$C:$C,0))</f>
        <v>1.3737413733877488</v>
      </c>
      <c r="I226" s="7">
        <f>INDEX('Saturation Data'!J:J,MATCH('Intensity Data'!$B226,'Saturation Data'!$C:$C,0))*INDEX('UEC Data'!J:J,MATCH('Intensity Data'!$B226,'UEC Data'!$C:$C,0))</f>
        <v>0.8813194182913231</v>
      </c>
      <c r="J226" s="7">
        <f>INDEX('Saturation Data'!K:K,MATCH('Intensity Data'!$B226,'Saturation Data'!$C:$C,0))*INDEX('UEC Data'!K:K,MATCH('Intensity Data'!$B226,'UEC Data'!$C:$C,0))</f>
        <v>1.0133448269830498</v>
      </c>
      <c r="K226" s="7">
        <f>INDEX('Saturation Data'!L:L,MATCH('Intensity Data'!$B226,'Saturation Data'!$C:$C,0))*INDEX('UEC Data'!L:L,MATCH('Intensity Data'!$B226,'UEC Data'!$C:$C,0))</f>
        <v>0.84139761054978313</v>
      </c>
      <c r="L226" s="7">
        <f>INDEX('Saturation Data'!M:M,MATCH('Intensity Data'!$B226,'Saturation Data'!$C:$C,0))*INDEX('UEC Data'!M:M,MATCH('Intensity Data'!$B226,'UEC Data'!$C:$C,0))</f>
        <v>1.2051679205197474</v>
      </c>
      <c r="M226" s="7">
        <f>INDEX('Saturation Data'!N:N,MATCH('Intensity Data'!$B226,'Saturation Data'!$C:$C,0))*INDEX('UEC Data'!N:N,MATCH('Intensity Data'!$B226,'UEC Data'!$C:$C,0))</f>
        <v>0.97295104530580889</v>
      </c>
      <c r="N226" s="7">
        <f>INDEX('Saturation Data'!O:O,MATCH('Intensity Data'!$B226,'Saturation Data'!$C:$C,0))*INDEX('UEC Data'!O:O,MATCH('Intensity Data'!$B226,'UEC Data'!$C:$C,0))</f>
        <v>3.4222178776828085</v>
      </c>
      <c r="O226" s="7">
        <f>INDEX('Saturation Data'!P:P,MATCH('Intensity Data'!$B226,'Saturation Data'!$C:$C,0))*INDEX('UEC Data'!P:P,MATCH('Intensity Data'!$B226,'UEC Data'!$C:$C,0))</f>
        <v>1.0168734208687551</v>
      </c>
      <c r="P226" s="7">
        <f>INDEX('Saturation Data'!Q:Q,MATCH('Intensity Data'!$B226,'Saturation Data'!$C:$C,0))*INDEX('UEC Data'!Q:Q,MATCH('Intensity Data'!$B226,'UEC Data'!$C:$C,0))</f>
        <v>0.31243684879386835</v>
      </c>
      <c r="Q226" s="7">
        <f>INDEX('Saturation Data'!R:R,MATCH('Intensity Data'!$B226,'Saturation Data'!$C:$C,0))*INDEX('UEC Data'!R:R,MATCH('Intensity Data'!$B226,'UEC Data'!$C:$C,0))</f>
        <v>1.3286808940959649</v>
      </c>
      <c r="R226" s="7">
        <f>INDEX('Saturation Data'!S:S,MATCH('Intensity Data'!$B226,'Saturation Data'!$C:$C,0))*INDEX('UEC Data'!S:S,MATCH('Intensity Data'!$B226,'UEC Data'!$C:$C,0))</f>
        <v>0.66131703059987612</v>
      </c>
      <c r="S226" s="7">
        <f>INDEX('Saturation Data'!T:T,MATCH('Intensity Data'!$B226,'Saturation Data'!$C:$C,0))*INDEX('UEC Data'!T:T,MATCH('Intensity Data'!$B226,'UEC Data'!$C:$C,0))</f>
        <v>2.0997899636618822</v>
      </c>
      <c r="T226" s="7">
        <f>INDEX('Saturation Data'!U:U,MATCH('Intensity Data'!$B226,'Saturation Data'!$C:$C,0))*INDEX('UEC Data'!U:U,MATCH('Intensity Data'!$B226,'UEC Data'!$C:$C,0))</f>
        <v>8.5</v>
      </c>
      <c r="U226" s="7">
        <f>INDEX('Saturation Data'!V:V,MATCH('Intensity Data'!$B226,'Saturation Data'!$C:$C,0))*INDEX('UEC Data'!V:V,MATCH('Intensity Data'!$B226,'UEC Data'!$C:$C,0))</f>
        <v>1.8972103278144257</v>
      </c>
      <c r="V226" t="str">
        <f t="shared" si="52"/>
        <v>Miscellaneous</v>
      </c>
      <c r="AP226" s="5" t="s">
        <v>110</v>
      </c>
      <c r="AQ226" s="5" t="s">
        <v>45</v>
      </c>
      <c r="AR226" s="5" t="s">
        <v>51</v>
      </c>
      <c r="AS226" s="2">
        <f t="shared" si="53"/>
        <v>-3.0227123228089736E-2</v>
      </c>
      <c r="AT226" s="2">
        <f t="shared" si="54"/>
        <v>-0.25647341860263073</v>
      </c>
      <c r="AU226" s="2">
        <f t="shared" si="55"/>
        <v>0.30020462358075717</v>
      </c>
      <c r="AV226" s="2">
        <f t="shared" si="56"/>
        <v>0.46243767707165673</v>
      </c>
      <c r="AW226" s="2">
        <f t="shared" si="57"/>
        <v>-0.43892300870751799</v>
      </c>
      <c r="AX226" s="2">
        <f t="shared" si="58"/>
        <v>0.53775036378248053</v>
      </c>
      <c r="AY226" s="2">
        <f t="shared" si="59"/>
        <v>-0.30017723762103776</v>
      </c>
      <c r="AZ226" s="2">
        <f t="shared" si="60"/>
        <v>1.9185699888589833</v>
      </c>
      <c r="BA226" s="2">
        <f t="shared" si="61"/>
        <v>-4.4417461286553328E-2</v>
      </c>
      <c r="BB226" s="2">
        <f t="shared" si="62"/>
        <v>1.1039821888690176</v>
      </c>
      <c r="BC226" s="2">
        <f t="shared" si="63"/>
        <v>0.53143264976408</v>
      </c>
      <c r="BD226" s="2">
        <f t="shared" si="64"/>
        <v>5.5898825613456715</v>
      </c>
      <c r="BE226" s="2">
        <f t="shared" si="65"/>
        <v>-0.53777421163601458</v>
      </c>
      <c r="BF226" s="2">
        <f t="shared" si="66"/>
        <v>2.3572030973198803</v>
      </c>
      <c r="BG226" s="2" t="str">
        <f>IFERROR(#REF!/#REF!-1,"NA")</f>
        <v>NA</v>
      </c>
    </row>
    <row r="227" spans="1:59" x14ac:dyDescent="0.25">
      <c r="A227">
        <f t="shared" si="67"/>
        <v>1</v>
      </c>
      <c r="B227" t="str">
        <f t="shared" si="51"/>
        <v>WY2019 CPACooling_Air-Cooled Chiller</v>
      </c>
      <c r="C227" t="s">
        <v>115</v>
      </c>
      <c r="D227" t="s">
        <v>120</v>
      </c>
      <c r="E227" s="4" t="s">
        <v>66</v>
      </c>
      <c r="F227" s="4" t="s">
        <v>3</v>
      </c>
      <c r="G227" s="4" t="s">
        <v>4</v>
      </c>
      <c r="H227" s="7">
        <f>INDEX('Saturation Data'!I:I,MATCH('Intensity Data'!$B227,'Saturation Data'!$C:$C,0))*INDEX('UEC Data'!I:I,MATCH('Intensity Data'!$B227,'UEC Data'!$C:$C,0))</f>
        <v>0.75099741969560907</v>
      </c>
      <c r="I227" s="7">
        <f>INDEX('Saturation Data'!J:J,MATCH('Intensity Data'!$B227,'Saturation Data'!$C:$C,0))*INDEX('UEC Data'!J:J,MATCH('Intensity Data'!$B227,'UEC Data'!$C:$C,0))</f>
        <v>0</v>
      </c>
      <c r="J227" s="7">
        <f>INDEX('Saturation Data'!K:K,MATCH('Intensity Data'!$B227,'Saturation Data'!$C:$C,0))*INDEX('UEC Data'!K:K,MATCH('Intensity Data'!$B227,'UEC Data'!$C:$C,0))</f>
        <v>5.7438052934414556E-2</v>
      </c>
      <c r="K227" s="7">
        <f>INDEX('Saturation Data'!L:L,MATCH('Intensity Data'!$B227,'Saturation Data'!$C:$C,0))*INDEX('UEC Data'!L:L,MATCH('Intensity Data'!$B227,'UEC Data'!$C:$C,0))</f>
        <v>0</v>
      </c>
      <c r="L227" s="7">
        <f>INDEX('Saturation Data'!M:M,MATCH('Intensity Data'!$B227,'Saturation Data'!$C:$C,0))*INDEX('UEC Data'!M:M,MATCH('Intensity Data'!$B227,'UEC Data'!$C:$C,0))</f>
        <v>0</v>
      </c>
      <c r="M227" s="7">
        <f>INDEX('Saturation Data'!N:N,MATCH('Intensity Data'!$B227,'Saturation Data'!$C:$C,0))*INDEX('UEC Data'!N:N,MATCH('Intensity Data'!$B227,'UEC Data'!$C:$C,0))</f>
        <v>3.5837709244328664E-2</v>
      </c>
      <c r="N227" s="7">
        <f>INDEX('Saturation Data'!O:O,MATCH('Intensity Data'!$B227,'Saturation Data'!$C:$C,0))*INDEX('UEC Data'!O:O,MATCH('Intensity Data'!$B227,'UEC Data'!$C:$C,0))</f>
        <v>1.3797897343603975</v>
      </c>
      <c r="O227" s="7">
        <f>INDEX('Saturation Data'!P:P,MATCH('Intensity Data'!$B227,'Saturation Data'!$C:$C,0))*INDEX('UEC Data'!P:P,MATCH('Intensity Data'!$B227,'UEC Data'!$C:$C,0))</f>
        <v>2.0515453596933253</v>
      </c>
      <c r="P227" s="7">
        <f>INDEX('Saturation Data'!Q:Q,MATCH('Intensity Data'!$B227,'Saturation Data'!$C:$C,0))*INDEX('UEC Data'!Q:Q,MATCH('Intensity Data'!$B227,'UEC Data'!$C:$C,0))</f>
        <v>0.82894010885655955</v>
      </c>
      <c r="Q227" s="7">
        <f>INDEX('Saturation Data'!R:R,MATCH('Intensity Data'!$B227,'Saturation Data'!$C:$C,0))*INDEX('UEC Data'!R:R,MATCH('Intensity Data'!$B227,'UEC Data'!$C:$C,0))</f>
        <v>1.8798369052979828E-2</v>
      </c>
      <c r="R227" s="7">
        <f>INDEX('Saturation Data'!S:S,MATCH('Intensity Data'!$B227,'Saturation Data'!$C:$C,0))*INDEX('UEC Data'!S:S,MATCH('Intensity Data'!$B227,'UEC Data'!$C:$C,0))</f>
        <v>0</v>
      </c>
      <c r="S227" s="7">
        <f>INDEX('Saturation Data'!T:T,MATCH('Intensity Data'!$B227,'Saturation Data'!$C:$C,0))*INDEX('UEC Data'!T:T,MATCH('Intensity Data'!$B227,'UEC Data'!$C:$C,0))</f>
        <v>0.33837647486003508</v>
      </c>
      <c r="T227" s="7">
        <f>INDEX('Saturation Data'!U:U,MATCH('Intensity Data'!$B227,'Saturation Data'!$C:$C,0))*INDEX('UEC Data'!U:U,MATCH('Intensity Data'!$B227,'UEC Data'!$C:$C,0))</f>
        <v>5.2995209044861236</v>
      </c>
      <c r="U227" s="7">
        <f>INDEX('Saturation Data'!V:V,MATCH('Intensity Data'!$B227,'Saturation Data'!$C:$C,0))*INDEX('UEC Data'!V:V,MATCH('Intensity Data'!$B227,'UEC Data'!$C:$C,0))</f>
        <v>0.27373911152042374</v>
      </c>
      <c r="V227" t="str">
        <f t="shared" si="52"/>
        <v>HVAC</v>
      </c>
    </row>
    <row r="228" spans="1:59" x14ac:dyDescent="0.25">
      <c r="A228" t="str">
        <f t="shared" si="67"/>
        <v/>
      </c>
      <c r="B228" t="str">
        <f t="shared" si="51"/>
        <v>WY2019 CPACooling_Water-Cooled Chiller</v>
      </c>
      <c r="C228" t="s">
        <v>115</v>
      </c>
      <c r="D228" t="s">
        <v>120</v>
      </c>
      <c r="E228" s="4" t="s">
        <v>67</v>
      </c>
      <c r="F228" s="4" t="s">
        <v>3</v>
      </c>
      <c r="G228" s="4" t="s">
        <v>5</v>
      </c>
      <c r="H228" s="7">
        <f>INDEX('Saturation Data'!I:I,MATCH('Intensity Data'!$B228,'Saturation Data'!$C:$C,0))*INDEX('UEC Data'!I:I,MATCH('Intensity Data'!$B228,'UEC Data'!$C:$C,0))</f>
        <v>0.48137057112260156</v>
      </c>
      <c r="I228" s="7">
        <f>INDEX('Saturation Data'!J:J,MATCH('Intensity Data'!$B228,'Saturation Data'!$C:$C,0))*INDEX('UEC Data'!J:J,MATCH('Intensity Data'!$B228,'UEC Data'!$C:$C,0))</f>
        <v>0</v>
      </c>
      <c r="J228" s="7">
        <f>INDEX('Saturation Data'!K:K,MATCH('Intensity Data'!$B228,'Saturation Data'!$C:$C,0))*INDEX('UEC Data'!K:K,MATCH('Intensity Data'!$B228,'UEC Data'!$C:$C,0))</f>
        <v>3.6588196351047063E-2</v>
      </c>
      <c r="K228" s="7">
        <f>INDEX('Saturation Data'!L:L,MATCH('Intensity Data'!$B228,'Saturation Data'!$C:$C,0))*INDEX('UEC Data'!L:L,MATCH('Intensity Data'!$B228,'UEC Data'!$C:$C,0))</f>
        <v>0</v>
      </c>
      <c r="L228" s="7">
        <f>INDEX('Saturation Data'!M:M,MATCH('Intensity Data'!$B228,'Saturation Data'!$C:$C,0))*INDEX('UEC Data'!M:M,MATCH('Intensity Data'!$B228,'UEC Data'!$C:$C,0))</f>
        <v>0</v>
      </c>
      <c r="M228" s="7">
        <f>INDEX('Saturation Data'!N:N,MATCH('Intensity Data'!$B228,'Saturation Data'!$C:$C,0))*INDEX('UEC Data'!N:N,MATCH('Intensity Data'!$B228,'UEC Data'!$C:$C,0))</f>
        <v>2.2828718516981473E-2</v>
      </c>
      <c r="N228" s="7">
        <f>INDEX('Saturation Data'!O:O,MATCH('Intensity Data'!$B228,'Saturation Data'!$C:$C,0))*INDEX('UEC Data'!O:O,MATCH('Intensity Data'!$B228,'UEC Data'!$C:$C,0))</f>
        <v>6.4982720170343216</v>
      </c>
      <c r="O228" s="7">
        <f>INDEX('Saturation Data'!P:P,MATCH('Intensity Data'!$B228,'Saturation Data'!$C:$C,0))*INDEX('UEC Data'!P:P,MATCH('Intensity Data'!$B228,'UEC Data'!$C:$C,0))</f>
        <v>0</v>
      </c>
      <c r="P228" s="7">
        <f>INDEX('Saturation Data'!Q:Q,MATCH('Intensity Data'!$B228,'Saturation Data'!$C:$C,0))*INDEX('UEC Data'!Q:Q,MATCH('Intensity Data'!$B228,'UEC Data'!$C:$C,0))</f>
        <v>0</v>
      </c>
      <c r="Q228" s="7">
        <f>INDEX('Saturation Data'!R:R,MATCH('Intensity Data'!$B228,'Saturation Data'!$C:$C,0))*INDEX('UEC Data'!R:R,MATCH('Intensity Data'!$B228,'UEC Data'!$C:$C,0))</f>
        <v>8.6237312977593406E-2</v>
      </c>
      <c r="R228" s="7">
        <f>INDEX('Saturation Data'!S:S,MATCH('Intensity Data'!$B228,'Saturation Data'!$C:$C,0))*INDEX('UEC Data'!S:S,MATCH('Intensity Data'!$B228,'UEC Data'!$C:$C,0))</f>
        <v>0</v>
      </c>
      <c r="S228" s="7">
        <f>INDEX('Saturation Data'!T:T,MATCH('Intensity Data'!$B228,'Saturation Data'!$C:$C,0))*INDEX('UEC Data'!T:T,MATCH('Intensity Data'!$B228,'UEC Data'!$C:$C,0))</f>
        <v>3.8713542081212769E-2</v>
      </c>
      <c r="T228" s="7">
        <f>INDEX('Saturation Data'!U:U,MATCH('Intensity Data'!$B228,'Saturation Data'!$C:$C,0))*INDEX('UEC Data'!U:U,MATCH('Intensity Data'!$B228,'UEC Data'!$C:$C,0))</f>
        <v>3.3968604119873342</v>
      </c>
      <c r="U228" s="7">
        <f>INDEX('Saturation Data'!V:V,MATCH('Intensity Data'!$B228,'Saturation Data'!$C:$C,0))*INDEX('UEC Data'!V:V,MATCH('Intensity Data'!$B228,'UEC Data'!$C:$C,0))</f>
        <v>0.14657155142732164</v>
      </c>
      <c r="V228" t="str">
        <f t="shared" si="52"/>
        <v>HVAC</v>
      </c>
    </row>
    <row r="229" spans="1:59" x14ac:dyDescent="0.25">
      <c r="A229" t="str">
        <f t="shared" si="67"/>
        <v/>
      </c>
      <c r="B229" t="str">
        <f t="shared" si="51"/>
        <v>WY2019 CPACooling_RTU</v>
      </c>
      <c r="C229" t="s">
        <v>115</v>
      </c>
      <c r="D229" t="s">
        <v>120</v>
      </c>
      <c r="E229" s="4" t="s">
        <v>68</v>
      </c>
      <c r="F229" s="4" t="s">
        <v>3</v>
      </c>
      <c r="G229" s="4" t="s">
        <v>6</v>
      </c>
      <c r="H229" s="7">
        <f>INDEX('Saturation Data'!I:I,MATCH('Intensity Data'!$B229,'Saturation Data'!$C:$C,0))*INDEX('UEC Data'!I:I,MATCH('Intensity Data'!$B229,'UEC Data'!$C:$C,0))</f>
        <v>2.5714107477313215</v>
      </c>
      <c r="I229" s="7">
        <f>INDEX('Saturation Data'!J:J,MATCH('Intensity Data'!$B229,'Saturation Data'!$C:$C,0))*INDEX('UEC Data'!J:J,MATCH('Intensity Data'!$B229,'UEC Data'!$C:$C,0))</f>
        <v>4.0735779688363198</v>
      </c>
      <c r="J229" s="7">
        <f>INDEX('Saturation Data'!K:K,MATCH('Intensity Data'!$B229,'Saturation Data'!$C:$C,0))*INDEX('UEC Data'!K:K,MATCH('Intensity Data'!$B229,'UEC Data'!$C:$C,0))</f>
        <v>4.4847526584285857</v>
      </c>
      <c r="K229" s="7">
        <f>INDEX('Saturation Data'!L:L,MATCH('Intensity Data'!$B229,'Saturation Data'!$C:$C,0))*INDEX('UEC Data'!L:L,MATCH('Intensity Data'!$B229,'UEC Data'!$C:$C,0))</f>
        <v>4.1765109914039593</v>
      </c>
      <c r="L229" s="7">
        <f>INDEX('Saturation Data'!M:M,MATCH('Intensity Data'!$B229,'Saturation Data'!$C:$C,0))*INDEX('UEC Data'!M:M,MATCH('Intensity Data'!$B229,'UEC Data'!$C:$C,0))</f>
        <v>5.5405902946574308</v>
      </c>
      <c r="M229" s="7">
        <f>INDEX('Saturation Data'!N:N,MATCH('Intensity Data'!$B229,'Saturation Data'!$C:$C,0))*INDEX('UEC Data'!N:N,MATCH('Intensity Data'!$B229,'UEC Data'!$C:$C,0))</f>
        <v>5.5284638411530258</v>
      </c>
      <c r="N229" s="7">
        <f>INDEX('Saturation Data'!O:O,MATCH('Intensity Data'!$B229,'Saturation Data'!$C:$C,0))*INDEX('UEC Data'!O:O,MATCH('Intensity Data'!$B229,'UEC Data'!$C:$C,0))</f>
        <v>0.89023559055733548</v>
      </c>
      <c r="O229" s="7">
        <f>INDEX('Saturation Data'!P:P,MATCH('Intensity Data'!$B229,'Saturation Data'!$C:$C,0))*INDEX('UEC Data'!P:P,MATCH('Intensity Data'!$B229,'UEC Data'!$C:$C,0))</f>
        <v>1.8460818190222832</v>
      </c>
      <c r="P229" s="7">
        <f>INDEX('Saturation Data'!Q:Q,MATCH('Intensity Data'!$B229,'Saturation Data'!$C:$C,0))*INDEX('UEC Data'!Q:Q,MATCH('Intensity Data'!$B229,'UEC Data'!$C:$C,0))</f>
        <v>0.74592124263204296</v>
      </c>
      <c r="Q229" s="7">
        <f>INDEX('Saturation Data'!R:R,MATCH('Intensity Data'!$B229,'Saturation Data'!$C:$C,0))*INDEX('UEC Data'!R:R,MATCH('Intensity Data'!$B229,'UEC Data'!$C:$C,0))</f>
        <v>0.44849260053369777</v>
      </c>
      <c r="R229" s="7">
        <f>INDEX('Saturation Data'!S:S,MATCH('Intensity Data'!$B229,'Saturation Data'!$C:$C,0))*INDEX('UEC Data'!S:S,MATCH('Intensity Data'!$B229,'UEC Data'!$C:$C,0))</f>
        <v>0.44478424261296945</v>
      </c>
      <c r="S229" s="7">
        <f>INDEX('Saturation Data'!T:T,MATCH('Intensity Data'!$B229,'Saturation Data'!$C:$C,0))*INDEX('UEC Data'!T:T,MATCH('Intensity Data'!$B229,'UEC Data'!$C:$C,0))</f>
        <v>0.47359229713691503</v>
      </c>
      <c r="T229" s="7">
        <f>INDEX('Saturation Data'!U:U,MATCH('Intensity Data'!$B229,'Saturation Data'!$C:$C,0))*INDEX('UEC Data'!U:U,MATCH('Intensity Data'!$B229,'UEC Data'!$C:$C,0))</f>
        <v>18.145528405604601</v>
      </c>
      <c r="U229" s="7">
        <f>INDEX('Saturation Data'!V:V,MATCH('Intensity Data'!$B229,'Saturation Data'!$C:$C,0))*INDEX('UEC Data'!V:V,MATCH('Intensity Data'!$B229,'UEC Data'!$C:$C,0))</f>
        <v>1.7954084443649059</v>
      </c>
      <c r="V229" t="str">
        <f t="shared" si="52"/>
        <v>HVAC</v>
      </c>
    </row>
    <row r="230" spans="1:59" x14ac:dyDescent="0.25">
      <c r="A230" t="str">
        <f t="shared" si="67"/>
        <v/>
      </c>
      <c r="B230" t="str">
        <f t="shared" si="51"/>
        <v>WY2019 CPACooling_PTAC</v>
      </c>
      <c r="C230" t="s">
        <v>115</v>
      </c>
      <c r="D230" t="s">
        <v>120</v>
      </c>
      <c r="E230" s="4" t="s">
        <v>69</v>
      </c>
      <c r="F230" s="4" t="s">
        <v>3</v>
      </c>
      <c r="G230" s="4" t="s">
        <v>7</v>
      </c>
      <c r="H230" s="7">
        <f>INDEX('Saturation Data'!I:I,MATCH('Intensity Data'!$B230,'Saturation Data'!$C:$C,0))*INDEX('UEC Data'!I:I,MATCH('Intensity Data'!$B230,'UEC Data'!$C:$C,0))</f>
        <v>0.17177761889577889</v>
      </c>
      <c r="I230" s="7">
        <f>INDEX('Saturation Data'!J:J,MATCH('Intensity Data'!$B230,'Saturation Data'!$C:$C,0))*INDEX('UEC Data'!J:J,MATCH('Intensity Data'!$B230,'UEC Data'!$C:$C,0))</f>
        <v>0.1815779225334935</v>
      </c>
      <c r="J230" s="7">
        <f>INDEX('Saturation Data'!K:K,MATCH('Intensity Data'!$B230,'Saturation Data'!$C:$C,0))*INDEX('UEC Data'!K:K,MATCH('Intensity Data'!$B230,'UEC Data'!$C:$C,0))</f>
        <v>0.24804899747873096</v>
      </c>
      <c r="K230" s="7">
        <f>INDEX('Saturation Data'!L:L,MATCH('Intensity Data'!$B230,'Saturation Data'!$C:$C,0))*INDEX('UEC Data'!L:L,MATCH('Intensity Data'!$B230,'UEC Data'!$C:$C,0))</f>
        <v>0.15148118024857055</v>
      </c>
      <c r="L230" s="7">
        <f>INDEX('Saturation Data'!M:M,MATCH('Intensity Data'!$B230,'Saturation Data'!$C:$C,0))*INDEX('UEC Data'!M:M,MATCH('Intensity Data'!$B230,'UEC Data'!$C:$C,0))</f>
        <v>0.25628262109978095</v>
      </c>
      <c r="M230" s="7">
        <f>INDEX('Saturation Data'!N:N,MATCH('Intensity Data'!$B230,'Saturation Data'!$C:$C,0))*INDEX('UEC Data'!N:N,MATCH('Intensity Data'!$B230,'UEC Data'!$C:$C,0))</f>
        <v>0.20853589398103106</v>
      </c>
      <c r="N230" s="7">
        <f>INDEX('Saturation Data'!O:O,MATCH('Intensity Data'!$B230,'Saturation Data'!$C:$C,0))*INDEX('UEC Data'!O:O,MATCH('Intensity Data'!$B230,'UEC Data'!$C:$C,0))</f>
        <v>3.9468552342823662E-2</v>
      </c>
      <c r="O230" s="7">
        <f>INDEX('Saturation Data'!P:P,MATCH('Intensity Data'!$B230,'Saturation Data'!$C:$C,0))*INDEX('UEC Data'!P:P,MATCH('Intensity Data'!$B230,'UEC Data'!$C:$C,0))</f>
        <v>0.15143644046088517</v>
      </c>
      <c r="P230" s="7">
        <f>INDEX('Saturation Data'!Q:Q,MATCH('Intensity Data'!$B230,'Saturation Data'!$C:$C,0))*INDEX('UEC Data'!Q:Q,MATCH('Intensity Data'!$B230,'UEC Data'!$C:$C,0))</f>
        <v>6.1188868599649747E-2</v>
      </c>
      <c r="Q230" s="7">
        <f>INDEX('Saturation Data'!R:R,MATCH('Intensity Data'!$B230,'Saturation Data'!$C:$C,0))*INDEX('UEC Data'!R:R,MATCH('Intensity Data'!$B230,'UEC Data'!$C:$C,0))</f>
        <v>1.3931864020034717</v>
      </c>
      <c r="R230" s="7">
        <f>INDEX('Saturation Data'!S:S,MATCH('Intensity Data'!$B230,'Saturation Data'!$C:$C,0))*INDEX('UEC Data'!S:S,MATCH('Intensity Data'!$B230,'UEC Data'!$C:$C,0))</f>
        <v>3.6878016982686446E-2</v>
      </c>
      <c r="S230" s="7">
        <f>INDEX('Saturation Data'!T:T,MATCH('Intensity Data'!$B230,'Saturation Data'!$C:$C,0))*INDEX('UEC Data'!T:T,MATCH('Intensity Data'!$B230,'UEC Data'!$C:$C,0))</f>
        <v>3.6048537212101162E-2</v>
      </c>
      <c r="T230" s="7">
        <f>INDEX('Saturation Data'!U:U,MATCH('Intensity Data'!$B230,'Saturation Data'!$C:$C,0))*INDEX('UEC Data'!U:U,MATCH('Intensity Data'!$B230,'UEC Data'!$C:$C,0))</f>
        <v>1.2121733822068328</v>
      </c>
      <c r="U230" s="7">
        <f>INDEX('Saturation Data'!V:V,MATCH('Intensity Data'!$B230,'Saturation Data'!$C:$C,0))*INDEX('UEC Data'!V:V,MATCH('Intensity Data'!$B230,'UEC Data'!$C:$C,0))</f>
        <v>0.20276342930363403</v>
      </c>
      <c r="V230" t="str">
        <f t="shared" si="52"/>
        <v>HVAC</v>
      </c>
    </row>
    <row r="231" spans="1:59" x14ac:dyDescent="0.25">
      <c r="A231" t="str">
        <f t="shared" si="67"/>
        <v/>
      </c>
      <c r="B231" t="str">
        <f t="shared" si="51"/>
        <v>WY2019 CPACooling_PTHP</v>
      </c>
      <c r="C231" t="s">
        <v>115</v>
      </c>
      <c r="D231" t="s">
        <v>120</v>
      </c>
      <c r="E231" s="4" t="s">
        <v>70</v>
      </c>
      <c r="F231" s="4" t="s">
        <v>3</v>
      </c>
      <c r="G231" s="4" t="s">
        <v>8</v>
      </c>
      <c r="H231" s="7">
        <f>INDEX('Saturation Data'!I:I,MATCH('Intensity Data'!$B231,'Saturation Data'!$C:$C,0))*INDEX('UEC Data'!I:I,MATCH('Intensity Data'!$B231,'UEC Data'!$C:$C,0))</f>
        <v>5.4484733036295009E-2</v>
      </c>
      <c r="I231" s="7">
        <f>INDEX('Saturation Data'!J:J,MATCH('Intensity Data'!$B231,'Saturation Data'!$C:$C,0))*INDEX('UEC Data'!J:J,MATCH('Intensity Data'!$B231,'UEC Data'!$C:$C,0))</f>
        <v>5.7593210909070047E-2</v>
      </c>
      <c r="J231" s="7">
        <f>INDEX('Saturation Data'!K:K,MATCH('Intensity Data'!$B231,'Saturation Data'!$C:$C,0))*INDEX('UEC Data'!K:K,MATCH('Intensity Data'!$B231,'UEC Data'!$C:$C,0))</f>
        <v>5.1068446925233303E-2</v>
      </c>
      <c r="K231" s="7">
        <f>INDEX('Saturation Data'!L:L,MATCH('Intensity Data'!$B231,'Saturation Data'!$C:$C,0))*INDEX('UEC Data'!L:L,MATCH('Intensity Data'!$B231,'UEC Data'!$C:$C,0))</f>
        <v>4.8047072249113962E-2</v>
      </c>
      <c r="L231" s="7">
        <f>INDEX('Saturation Data'!M:M,MATCH('Intensity Data'!$B231,'Saturation Data'!$C:$C,0))*INDEX('UEC Data'!M:M,MATCH('Intensity Data'!$B231,'UEC Data'!$C:$C,0))</f>
        <v>0.18461341518930097</v>
      </c>
      <c r="M231" s="7">
        <f>INDEX('Saturation Data'!N:N,MATCH('Intensity Data'!$B231,'Saturation Data'!$C:$C,0))*INDEX('UEC Data'!N:N,MATCH('Intensity Data'!$B231,'UEC Data'!$C:$C,0))</f>
        <v>6.1647739099421964E-2</v>
      </c>
      <c r="N231" s="7">
        <f>INDEX('Saturation Data'!O:O,MATCH('Intensity Data'!$B231,'Saturation Data'!$C:$C,0))*INDEX('UEC Data'!O:O,MATCH('Intensity Data'!$B231,'UEC Data'!$C:$C,0))</f>
        <v>0</v>
      </c>
      <c r="O231" s="7">
        <f>INDEX('Saturation Data'!P:P,MATCH('Intensity Data'!$B231,'Saturation Data'!$C:$C,0))*INDEX('UEC Data'!P:P,MATCH('Intensity Data'!$B231,'UEC Data'!$C:$C,0))</f>
        <v>0.10602705913739049</v>
      </c>
      <c r="P231" s="7">
        <f>INDEX('Saturation Data'!Q:Q,MATCH('Intensity Data'!$B231,'Saturation Data'!$C:$C,0))*INDEX('UEC Data'!Q:Q,MATCH('Intensity Data'!$B231,'UEC Data'!$C:$C,0))</f>
        <v>4.2840915765190578E-2</v>
      </c>
      <c r="Q231" s="7">
        <f>INDEX('Saturation Data'!R:R,MATCH('Intensity Data'!$B231,'Saturation Data'!$C:$C,0))*INDEX('UEC Data'!R:R,MATCH('Intensity Data'!$B231,'UEC Data'!$C:$C,0))</f>
        <v>0.4690134348326318</v>
      </c>
      <c r="R231" s="7">
        <f>INDEX('Saturation Data'!S:S,MATCH('Intensity Data'!$B231,'Saturation Data'!$C:$C,0))*INDEX('UEC Data'!S:S,MATCH('Intensity Data'!$B231,'UEC Data'!$C:$C,0))</f>
        <v>1.0378327233971576E-2</v>
      </c>
      <c r="S231" s="7">
        <f>INDEX('Saturation Data'!T:T,MATCH('Intensity Data'!$B231,'Saturation Data'!$C:$C,0))*INDEX('UEC Data'!T:T,MATCH('Intensity Data'!$B231,'UEC Data'!$C:$C,0))</f>
        <v>3.6048537212101154E-3</v>
      </c>
      <c r="T231" s="7">
        <f>INDEX('Saturation Data'!U:U,MATCH('Intensity Data'!$B231,'Saturation Data'!$C:$C,0))*INDEX('UEC Data'!U:U,MATCH('Intensity Data'!$B231,'UEC Data'!$C:$C,0))</f>
        <v>0.38447932593193612</v>
      </c>
      <c r="U231" s="7">
        <f>INDEX('Saturation Data'!V:V,MATCH('Intensity Data'!$B231,'Saturation Data'!$C:$C,0))*INDEX('UEC Data'!V:V,MATCH('Intensity Data'!$B231,'UEC Data'!$C:$C,0))</f>
        <v>0.10350969902441286</v>
      </c>
      <c r="V231" t="str">
        <f t="shared" si="52"/>
        <v>HVAC</v>
      </c>
    </row>
    <row r="232" spans="1:59" x14ac:dyDescent="0.25">
      <c r="A232" t="str">
        <f t="shared" si="67"/>
        <v/>
      </c>
      <c r="B232" t="str">
        <f t="shared" si="51"/>
        <v>WY2019 CPACooling_Evaporative AC</v>
      </c>
      <c r="C232" t="s">
        <v>115</v>
      </c>
      <c r="D232" t="s">
        <v>120</v>
      </c>
      <c r="E232" s="4" t="s">
        <v>71</v>
      </c>
      <c r="F232" s="4" t="s">
        <v>3</v>
      </c>
      <c r="G232" s="4" t="s">
        <v>9</v>
      </c>
      <c r="H232" s="7">
        <f>INDEX('Saturation Data'!I:I,MATCH('Intensity Data'!$B232,'Saturation Data'!$C:$C,0))*INDEX('UEC Data'!I:I,MATCH('Intensity Data'!$B232,'UEC Data'!$C:$C,0))</f>
        <v>1.090988753207528E-3</v>
      </c>
      <c r="I232" s="7">
        <f>INDEX('Saturation Data'!J:J,MATCH('Intensity Data'!$B232,'Saturation Data'!$C:$C,0))*INDEX('UEC Data'!J:J,MATCH('Intensity Data'!$B232,'UEC Data'!$C:$C,0))</f>
        <v>1.1532321415807978E-3</v>
      </c>
      <c r="J232" s="7">
        <f>INDEX('Saturation Data'!K:K,MATCH('Intensity Data'!$B232,'Saturation Data'!$C:$C,0))*INDEX('UEC Data'!K:K,MATCH('Intensity Data'!$B232,'UEC Data'!$C:$C,0))</f>
        <v>9.1733839496009009E-2</v>
      </c>
      <c r="K232" s="7">
        <f>INDEX('Saturation Data'!L:L,MATCH('Intensity Data'!$B232,'Saturation Data'!$C:$C,0))*INDEX('UEC Data'!L:L,MATCH('Intensity Data'!$B232,'UEC Data'!$C:$C,0))</f>
        <v>1.1823725363303732E-3</v>
      </c>
      <c r="L232" s="7">
        <f>INDEX('Saturation Data'!M:M,MATCH('Intensity Data'!$B232,'Saturation Data'!$C:$C,0))*INDEX('UEC Data'!M:M,MATCH('Intensity Data'!$B232,'UEC Data'!$C:$C,0))</f>
        <v>0.10009677013019083</v>
      </c>
      <c r="M232" s="7">
        <f>INDEX('Saturation Data'!N:N,MATCH('Intensity Data'!$B232,'Saturation Data'!$C:$C,0))*INDEX('UEC Data'!N:N,MATCH('Intensity Data'!$B232,'UEC Data'!$C:$C,0))</f>
        <v>3.644701305628828E-2</v>
      </c>
      <c r="N232" s="7">
        <f>INDEX('Saturation Data'!O:O,MATCH('Intensity Data'!$B232,'Saturation Data'!$C:$C,0))*INDEX('UEC Data'!O:O,MATCH('Intensity Data'!$B232,'UEC Data'!$C:$C,0))</f>
        <v>0</v>
      </c>
      <c r="O232" s="7">
        <f>INDEX('Saturation Data'!P:P,MATCH('Intensity Data'!$B232,'Saturation Data'!$C:$C,0))*INDEX('UEC Data'!P:P,MATCH('Intensity Data'!$B232,'UEC Data'!$C:$C,0))</f>
        <v>6.2966137144733537E-5</v>
      </c>
      <c r="P232" s="7">
        <f>INDEX('Saturation Data'!Q:Q,MATCH('Intensity Data'!$B232,'Saturation Data'!$C:$C,0))*INDEX('UEC Data'!Q:Q,MATCH('Intensity Data'!$B232,'UEC Data'!$C:$C,0))</f>
        <v>2.5441873040932834E-5</v>
      </c>
      <c r="Q232" s="7">
        <f>INDEX('Saturation Data'!R:R,MATCH('Intensity Data'!$B232,'Saturation Data'!$C:$C,0))*INDEX('UEC Data'!R:R,MATCH('Intensity Data'!$B232,'UEC Data'!$C:$C,0))</f>
        <v>5.4006344214997618E-3</v>
      </c>
      <c r="R232" s="7">
        <f>INDEX('Saturation Data'!S:S,MATCH('Intensity Data'!$B232,'Saturation Data'!$C:$C,0))*INDEX('UEC Data'!S:S,MATCH('Intensity Data'!$B232,'UEC Data'!$C:$C,0))</f>
        <v>0</v>
      </c>
      <c r="S232" s="7">
        <f>INDEX('Saturation Data'!T:T,MATCH('Intensity Data'!$B232,'Saturation Data'!$C:$C,0))*INDEX('UEC Data'!T:T,MATCH('Intensity Data'!$B232,'UEC Data'!$C:$C,0))</f>
        <v>1.1411862581612408E-3</v>
      </c>
      <c r="T232" s="7">
        <f>INDEX('Saturation Data'!U:U,MATCH('Intensity Data'!$B232,'Saturation Data'!$C:$C,0))*INDEX('UEC Data'!U:U,MATCH('Intensity Data'!$B232,'UEC Data'!$C:$C,0))</f>
        <v>7.6987184676692612E-3</v>
      </c>
      <c r="U232" s="7">
        <f>INDEX('Saturation Data'!V:V,MATCH('Intensity Data'!$B232,'Saturation Data'!$C:$C,0))*INDEX('UEC Data'!V:V,MATCH('Intensity Data'!$B232,'UEC Data'!$C:$C,0))</f>
        <v>1.1052962355821876E-4</v>
      </c>
      <c r="V232" t="str">
        <f t="shared" si="52"/>
        <v>HVAC</v>
      </c>
    </row>
    <row r="233" spans="1:59" x14ac:dyDescent="0.25">
      <c r="A233" t="str">
        <f t="shared" si="67"/>
        <v/>
      </c>
      <c r="B233" t="str">
        <f t="shared" si="51"/>
        <v>WY2019 CPACooling_Air-Source Heat Pump</v>
      </c>
      <c r="C233" t="s">
        <v>115</v>
      </c>
      <c r="D233" t="s">
        <v>120</v>
      </c>
      <c r="E233" s="4" t="s">
        <v>72</v>
      </c>
      <c r="F233" s="4" t="s">
        <v>3</v>
      </c>
      <c r="G233" s="4" t="s">
        <v>10</v>
      </c>
      <c r="H233" s="7">
        <f>INDEX('Saturation Data'!I:I,MATCH('Intensity Data'!$B233,'Saturation Data'!$C:$C,0))*INDEX('UEC Data'!I:I,MATCH('Intensity Data'!$B233,'UEC Data'!$C:$C,0))</f>
        <v>0.82216499113398689</v>
      </c>
      <c r="I233" s="7">
        <f>INDEX('Saturation Data'!J:J,MATCH('Intensity Data'!$B233,'Saturation Data'!$C:$C,0))*INDEX('UEC Data'!J:J,MATCH('Intensity Data'!$B233,'UEC Data'!$C:$C,0))</f>
        <v>0.86898834952382875</v>
      </c>
      <c r="J233" s="7">
        <f>INDEX('Saturation Data'!K:K,MATCH('Intensity Data'!$B233,'Saturation Data'!$C:$C,0))*INDEX('UEC Data'!K:K,MATCH('Intensity Data'!$B233,'UEC Data'!$C:$C,0))</f>
        <v>0.23768083560234854</v>
      </c>
      <c r="K233" s="7">
        <f>INDEX('Saturation Data'!L:L,MATCH('Intensity Data'!$B233,'Saturation Data'!$C:$C,0))*INDEX('UEC Data'!L:L,MATCH('Intensity Data'!$B233,'UEC Data'!$C:$C,0))</f>
        <v>0.89008716565067481</v>
      </c>
      <c r="L233" s="7">
        <f>INDEX('Saturation Data'!M:M,MATCH('Intensity Data'!$B233,'Saturation Data'!$C:$C,0))*INDEX('UEC Data'!M:M,MATCH('Intensity Data'!$B233,'UEC Data'!$C:$C,0))</f>
        <v>0.62465021545552024</v>
      </c>
      <c r="M233" s="7">
        <f>INDEX('Saturation Data'!N:N,MATCH('Intensity Data'!$B233,'Saturation Data'!$C:$C,0))*INDEX('UEC Data'!N:N,MATCH('Intensity Data'!$B233,'UEC Data'!$C:$C,0))</f>
        <v>0.52440231586935537</v>
      </c>
      <c r="N233" s="7">
        <f>INDEX('Saturation Data'!O:O,MATCH('Intensity Data'!$B233,'Saturation Data'!$C:$C,0))*INDEX('UEC Data'!O:O,MATCH('Intensity Data'!$B233,'UEC Data'!$C:$C,0))</f>
        <v>4.6767222152968552E-2</v>
      </c>
      <c r="O233" s="7">
        <f>INDEX('Saturation Data'!P:P,MATCH('Intensity Data'!$B233,'Saturation Data'!$C:$C,0))*INDEX('UEC Data'!P:P,MATCH('Intensity Data'!$B233,'UEC Data'!$C:$C,0))</f>
        <v>0.31183449959495613</v>
      </c>
      <c r="P233" s="7">
        <f>INDEX('Saturation Data'!Q:Q,MATCH('Intensity Data'!$B233,'Saturation Data'!$C:$C,0))*INDEX('UEC Data'!Q:Q,MATCH('Intensity Data'!$B233,'UEC Data'!$C:$C,0))</f>
        <v>0.12599873691221447</v>
      </c>
      <c r="Q233" s="7">
        <f>INDEX('Saturation Data'!R:R,MATCH('Intensity Data'!$B233,'Saturation Data'!$C:$C,0))*INDEX('UEC Data'!R:R,MATCH('Intensity Data'!$B233,'UEC Data'!$C:$C,0))</f>
        <v>0.14496598849999548</v>
      </c>
      <c r="R233" s="7">
        <f>INDEX('Saturation Data'!S:S,MATCH('Intensity Data'!$B233,'Saturation Data'!$C:$C,0))*INDEX('UEC Data'!S:S,MATCH('Intensity Data'!$B233,'UEC Data'!$C:$C,0))</f>
        <v>4.6968365332465643E-2</v>
      </c>
      <c r="S233" s="7">
        <f>INDEX('Saturation Data'!T:T,MATCH('Intensity Data'!$B233,'Saturation Data'!$C:$C,0))*INDEX('UEC Data'!T:T,MATCH('Intensity Data'!$B233,'UEC Data'!$C:$C,0))</f>
        <v>4.4685736889131772E-2</v>
      </c>
      <c r="T233" s="7">
        <f>INDEX('Saturation Data'!U:U,MATCH('Intensity Data'!$B233,'Saturation Data'!$C:$C,0))*INDEX('UEC Data'!U:U,MATCH('Intensity Data'!$B233,'UEC Data'!$C:$C,0))</f>
        <v>5.8017250701303409</v>
      </c>
      <c r="U233" s="7">
        <f>INDEX('Saturation Data'!V:V,MATCH('Intensity Data'!$B233,'Saturation Data'!$C:$C,0))*INDEX('UEC Data'!V:V,MATCH('Intensity Data'!$B233,'UEC Data'!$C:$C,0))</f>
        <v>0.17337643652201973</v>
      </c>
      <c r="V233" t="str">
        <f t="shared" si="52"/>
        <v>HVAC</v>
      </c>
    </row>
    <row r="234" spans="1:59" x14ac:dyDescent="0.25">
      <c r="A234" t="str">
        <f t="shared" si="67"/>
        <v/>
      </c>
      <c r="B234" t="str">
        <f t="shared" si="51"/>
        <v>WY2019 CPACooling_Geothermal Heat Pump</v>
      </c>
      <c r="C234" t="s">
        <v>115</v>
      </c>
      <c r="D234" t="s">
        <v>120</v>
      </c>
      <c r="E234" s="4" t="s">
        <v>73</v>
      </c>
      <c r="F234" s="4" t="s">
        <v>3</v>
      </c>
      <c r="G234" s="4" t="s">
        <v>11</v>
      </c>
      <c r="H234" s="7">
        <f>INDEX('Saturation Data'!I:I,MATCH('Intensity Data'!$B234,'Saturation Data'!$C:$C,0))*INDEX('UEC Data'!I:I,MATCH('Intensity Data'!$B234,'UEC Data'!$C:$C,0))</f>
        <v>0.26863041003670401</v>
      </c>
      <c r="I234" s="7">
        <f>INDEX('Saturation Data'!J:J,MATCH('Intensity Data'!$B234,'Saturation Data'!$C:$C,0))*INDEX('UEC Data'!J:J,MATCH('Intensity Data'!$B234,'UEC Data'!$C:$C,0))</f>
        <v>0.28392393229701474</v>
      </c>
      <c r="J234" s="7">
        <f>INDEX('Saturation Data'!K:K,MATCH('Intensity Data'!$B234,'Saturation Data'!$C:$C,0))*INDEX('UEC Data'!K:K,MATCH('Intensity Data'!$B234,'UEC Data'!$C:$C,0))</f>
        <v>0</v>
      </c>
      <c r="K234" s="7">
        <f>INDEX('Saturation Data'!L:L,MATCH('Intensity Data'!$B234,'Saturation Data'!$C:$C,0))*INDEX('UEC Data'!L:L,MATCH('Intensity Data'!$B234,'UEC Data'!$C:$C,0))</f>
        <v>0.29063871791133372</v>
      </c>
      <c r="L234" s="7">
        <f>INDEX('Saturation Data'!M:M,MATCH('Intensity Data'!$B234,'Saturation Data'!$C:$C,0))*INDEX('UEC Data'!M:M,MATCH('Intensity Data'!$B234,'UEC Data'!$C:$C,0))</f>
        <v>0</v>
      </c>
      <c r="M234" s="7">
        <f>INDEX('Saturation Data'!N:N,MATCH('Intensity Data'!$B234,'Saturation Data'!$C:$C,0))*INDEX('UEC Data'!N:N,MATCH('Intensity Data'!$B234,'UEC Data'!$C:$C,0))</f>
        <v>0</v>
      </c>
      <c r="N234" s="7">
        <f>INDEX('Saturation Data'!O:O,MATCH('Intensity Data'!$B234,'Saturation Data'!$C:$C,0))*INDEX('UEC Data'!O:O,MATCH('Intensity Data'!$B234,'UEC Data'!$C:$C,0))</f>
        <v>4.2708152782895421E-2</v>
      </c>
      <c r="O234" s="7">
        <f>INDEX('Saturation Data'!P:P,MATCH('Intensity Data'!$B234,'Saturation Data'!$C:$C,0))*INDEX('UEC Data'!P:P,MATCH('Intensity Data'!$B234,'UEC Data'!$C:$C,0))</f>
        <v>0.13737381177323923</v>
      </c>
      <c r="P234" s="7">
        <f>INDEX('Saturation Data'!Q:Q,MATCH('Intensity Data'!$B234,'Saturation Data'!$C:$C,0))*INDEX('UEC Data'!Q:Q,MATCH('Intensity Data'!$B234,'UEC Data'!$C:$C,0))</f>
        <v>5.5506772954009652E-2</v>
      </c>
      <c r="Q234" s="7">
        <f>INDEX('Saturation Data'!R:R,MATCH('Intensity Data'!$B234,'Saturation Data'!$C:$C,0))*INDEX('UEC Data'!R:R,MATCH('Intensity Data'!$B234,'UEC Data'!$C:$C,0))</f>
        <v>0.14635658658400566</v>
      </c>
      <c r="R234" s="7">
        <f>INDEX('Saturation Data'!S:S,MATCH('Intensity Data'!$B234,'Saturation Data'!$C:$C,0))*INDEX('UEC Data'!S:S,MATCH('Intensity Data'!$B234,'UEC Data'!$C:$C,0))</f>
        <v>0</v>
      </c>
      <c r="S234" s="7">
        <f>INDEX('Saturation Data'!T:T,MATCH('Intensity Data'!$B234,'Saturation Data'!$C:$C,0))*INDEX('UEC Data'!T:T,MATCH('Intensity Data'!$B234,'UEC Data'!$C:$C,0))</f>
        <v>0</v>
      </c>
      <c r="T234" s="7">
        <f>INDEX('Saturation Data'!U:U,MATCH('Intensity Data'!$B234,'Saturation Data'!$C:$C,0))*INDEX('UEC Data'!U:U,MATCH('Intensity Data'!$B234,'UEC Data'!$C:$C,0))</f>
        <v>1.8956289811850544</v>
      </c>
      <c r="U234" s="7">
        <f>INDEX('Saturation Data'!V:V,MATCH('Intensity Data'!$B234,'Saturation Data'!$C:$C,0))*INDEX('UEC Data'!V:V,MATCH('Intensity Data'!$B234,'UEC Data'!$C:$C,0))</f>
        <v>2.0189369642285886E-2</v>
      </c>
      <c r="V234" t="str">
        <f t="shared" si="52"/>
        <v>HVAC</v>
      </c>
    </row>
    <row r="235" spans="1:59" x14ac:dyDescent="0.25">
      <c r="A235" t="str">
        <f t="shared" si="67"/>
        <v/>
      </c>
      <c r="B235" t="str">
        <f t="shared" si="51"/>
        <v>WY2019 CPAHeating_Electric Furnace</v>
      </c>
      <c r="C235" t="s">
        <v>115</v>
      </c>
      <c r="D235" t="s">
        <v>120</v>
      </c>
      <c r="E235" s="4" t="s">
        <v>74</v>
      </c>
      <c r="F235" s="4" t="s">
        <v>12</v>
      </c>
      <c r="G235" s="4" t="s">
        <v>13</v>
      </c>
      <c r="H235" s="7">
        <f>INDEX('Saturation Data'!I:I,MATCH('Intensity Data'!$B235,'Saturation Data'!$C:$C,0))*INDEX('UEC Data'!I:I,MATCH('Intensity Data'!$B235,'UEC Data'!$C:$C,0))</f>
        <v>5.8948279705906013E-2</v>
      </c>
      <c r="I235" s="7">
        <f>INDEX('Saturation Data'!J:J,MATCH('Intensity Data'!$B235,'Saturation Data'!$C:$C,0))*INDEX('UEC Data'!J:J,MATCH('Intensity Data'!$B235,'UEC Data'!$C:$C,0))</f>
        <v>4.947117641586473E-2</v>
      </c>
      <c r="J235" s="7">
        <f>INDEX('Saturation Data'!K:K,MATCH('Intensity Data'!$B235,'Saturation Data'!$C:$C,0))*INDEX('UEC Data'!K:K,MATCH('Intensity Data'!$B235,'UEC Data'!$C:$C,0))</f>
        <v>0.15007537207587834</v>
      </c>
      <c r="K235" s="7">
        <f>INDEX('Saturation Data'!L:L,MATCH('Intensity Data'!$B235,'Saturation Data'!$C:$C,0))*INDEX('UEC Data'!L:L,MATCH('Intensity Data'!$B235,'UEC Data'!$C:$C,0))</f>
        <v>3.1871813474168023E-2</v>
      </c>
      <c r="L235" s="7">
        <f>INDEX('Saturation Data'!M:M,MATCH('Intensity Data'!$B235,'Saturation Data'!$C:$C,0))*INDEX('UEC Data'!M:M,MATCH('Intensity Data'!$B235,'UEC Data'!$C:$C,0))</f>
        <v>0.307219420549175</v>
      </c>
      <c r="M235" s="7">
        <f>INDEX('Saturation Data'!N:N,MATCH('Intensity Data'!$B235,'Saturation Data'!$C:$C,0))*INDEX('UEC Data'!N:N,MATCH('Intensity Data'!$B235,'UEC Data'!$C:$C,0))</f>
        <v>0.37440169601770656</v>
      </c>
      <c r="N235" s="7">
        <f>INDEX('Saturation Data'!O:O,MATCH('Intensity Data'!$B235,'Saturation Data'!$C:$C,0))*INDEX('UEC Data'!O:O,MATCH('Intensity Data'!$B235,'UEC Data'!$C:$C,0))</f>
        <v>0.35748062202983161</v>
      </c>
      <c r="O235" s="7">
        <f>INDEX('Saturation Data'!P:P,MATCH('Intensity Data'!$B235,'Saturation Data'!$C:$C,0))*INDEX('UEC Data'!P:P,MATCH('Intensity Data'!$B235,'UEC Data'!$C:$C,0))</f>
        <v>0</v>
      </c>
      <c r="P235" s="7">
        <f>INDEX('Saturation Data'!Q:Q,MATCH('Intensity Data'!$B235,'Saturation Data'!$C:$C,0))*INDEX('UEC Data'!Q:Q,MATCH('Intensity Data'!$B235,'UEC Data'!$C:$C,0))</f>
        <v>0</v>
      </c>
      <c r="Q235" s="7">
        <f>INDEX('Saturation Data'!R:R,MATCH('Intensity Data'!$B235,'Saturation Data'!$C:$C,0))*INDEX('UEC Data'!R:R,MATCH('Intensity Data'!$B235,'UEC Data'!$C:$C,0))</f>
        <v>3.0060098138267561E-2</v>
      </c>
      <c r="R235" s="7">
        <f>INDEX('Saturation Data'!S:S,MATCH('Intensity Data'!$B235,'Saturation Data'!$C:$C,0))*INDEX('UEC Data'!S:S,MATCH('Intensity Data'!$B235,'UEC Data'!$C:$C,0))</f>
        <v>4.3690605210539281E-2</v>
      </c>
      <c r="S235" s="7">
        <f>INDEX('Saturation Data'!T:T,MATCH('Intensity Data'!$B235,'Saturation Data'!$C:$C,0))*INDEX('UEC Data'!T:T,MATCH('Intensity Data'!$B235,'UEC Data'!$C:$C,0))</f>
        <v>2.5588090572660073E-2</v>
      </c>
      <c r="T235" s="7">
        <f>INDEX('Saturation Data'!U:U,MATCH('Intensity Data'!$B235,'Saturation Data'!$C:$C,0))*INDEX('UEC Data'!U:U,MATCH('Intensity Data'!$B235,'UEC Data'!$C:$C,0))</f>
        <v>3.6678436095211341E-2</v>
      </c>
      <c r="U235" s="7">
        <f>INDEX('Saturation Data'!V:V,MATCH('Intensity Data'!$B235,'Saturation Data'!$C:$C,0))*INDEX('UEC Data'!V:V,MATCH('Intensity Data'!$B235,'UEC Data'!$C:$C,0))</f>
        <v>0.48360051648812102</v>
      </c>
      <c r="V235" t="str">
        <f t="shared" si="52"/>
        <v>HVAC</v>
      </c>
    </row>
    <row r="236" spans="1:59" x14ac:dyDescent="0.25">
      <c r="A236" t="str">
        <f t="shared" si="67"/>
        <v/>
      </c>
      <c r="B236" t="str">
        <f t="shared" si="51"/>
        <v>WY2019 CPAHeating_Electric Room Heat</v>
      </c>
      <c r="C236" t="s">
        <v>115</v>
      </c>
      <c r="D236" t="s">
        <v>120</v>
      </c>
      <c r="E236" s="4" t="s">
        <v>75</v>
      </c>
      <c r="F236" s="4" t="s">
        <v>12</v>
      </c>
      <c r="G236" s="4" t="s">
        <v>14</v>
      </c>
      <c r="H236" s="7">
        <f>INDEX('Saturation Data'!I:I,MATCH('Intensity Data'!$B236,'Saturation Data'!$C:$C,0))*INDEX('UEC Data'!I:I,MATCH('Intensity Data'!$B236,'UEC Data'!$C:$C,0))</f>
        <v>1.0817692225704505</v>
      </c>
      <c r="I236" s="7">
        <f>INDEX('Saturation Data'!J:J,MATCH('Intensity Data'!$B236,'Saturation Data'!$C:$C,0))*INDEX('UEC Data'!J:J,MATCH('Intensity Data'!$B236,'UEC Data'!$C:$C,0))</f>
        <v>0.90785339823366895</v>
      </c>
      <c r="J236" s="7">
        <f>INDEX('Saturation Data'!K:K,MATCH('Intensity Data'!$B236,'Saturation Data'!$C:$C,0))*INDEX('UEC Data'!K:K,MATCH('Intensity Data'!$B236,'UEC Data'!$C:$C,0))</f>
        <v>1.6713153327854646</v>
      </c>
      <c r="K236" s="7">
        <f>INDEX('Saturation Data'!L:L,MATCH('Intensity Data'!$B236,'Saturation Data'!$C:$C,0))*INDEX('UEC Data'!L:L,MATCH('Intensity Data'!$B236,'UEC Data'!$C:$C,0))</f>
        <v>0.5848846998737236</v>
      </c>
      <c r="L236" s="7">
        <f>INDEX('Saturation Data'!M:M,MATCH('Intensity Data'!$B236,'Saturation Data'!$C:$C,0))*INDEX('UEC Data'!M:M,MATCH('Intensity Data'!$B236,'UEC Data'!$C:$C,0))</f>
        <v>2.6513657245972901E-2</v>
      </c>
      <c r="M236" s="7">
        <f>INDEX('Saturation Data'!N:N,MATCH('Intensity Data'!$B236,'Saturation Data'!$C:$C,0))*INDEX('UEC Data'!N:N,MATCH('Intensity Data'!$B236,'UEC Data'!$C:$C,0))</f>
        <v>6.5658622552858842E-2</v>
      </c>
      <c r="N236" s="7">
        <f>INDEX('Saturation Data'!O:O,MATCH('Intensity Data'!$B236,'Saturation Data'!$C:$C,0))*INDEX('UEC Data'!O:O,MATCH('Intensity Data'!$B236,'UEC Data'!$C:$C,0))</f>
        <v>7.0149258640076918E-3</v>
      </c>
      <c r="O236" s="7">
        <f>INDEX('Saturation Data'!P:P,MATCH('Intensity Data'!$B236,'Saturation Data'!$C:$C,0))*INDEX('UEC Data'!P:P,MATCH('Intensity Data'!$B236,'UEC Data'!$C:$C,0))</f>
        <v>1.5086564461228067</v>
      </c>
      <c r="P236" s="7">
        <f>INDEX('Saturation Data'!Q:Q,MATCH('Intensity Data'!$B236,'Saturation Data'!$C:$C,0))*INDEX('UEC Data'!Q:Q,MATCH('Intensity Data'!$B236,'UEC Data'!$C:$C,0))</f>
        <v>0.24801572721208912</v>
      </c>
      <c r="Q236" s="7">
        <f>INDEX('Saturation Data'!R:R,MATCH('Intensity Data'!$B236,'Saturation Data'!$C:$C,0))*INDEX('UEC Data'!R:R,MATCH('Intensity Data'!$B236,'UEC Data'!$C:$C,0))</f>
        <v>1.0157998512721762</v>
      </c>
      <c r="R236" s="7">
        <f>INDEX('Saturation Data'!S:S,MATCH('Intensity Data'!$B236,'Saturation Data'!$C:$C,0))*INDEX('UEC Data'!S:S,MATCH('Intensity Data'!$B236,'UEC Data'!$C:$C,0))</f>
        <v>0.22506866046582624</v>
      </c>
      <c r="S236" s="7">
        <f>INDEX('Saturation Data'!T:T,MATCH('Intensity Data'!$B236,'Saturation Data'!$C:$C,0))*INDEX('UEC Data'!T:T,MATCH('Intensity Data'!$B236,'UEC Data'!$C:$C,0))</f>
        <v>0.13181500327849899</v>
      </c>
      <c r="T236" s="7">
        <f>INDEX('Saturation Data'!U:U,MATCH('Intensity Data'!$B236,'Saturation Data'!$C:$C,0))*INDEX('UEC Data'!U:U,MATCH('Intensity Data'!$B236,'UEC Data'!$C:$C,0))</f>
        <v>0.67309179331049118</v>
      </c>
      <c r="U236" s="7">
        <f>INDEX('Saturation Data'!V:V,MATCH('Intensity Data'!$B236,'Saturation Data'!$C:$C,0))*INDEX('UEC Data'!V:V,MATCH('Intensity Data'!$B236,'UEC Data'!$C:$C,0))</f>
        <v>0.5468771554965054</v>
      </c>
      <c r="V236" t="str">
        <f t="shared" si="52"/>
        <v>HVAC</v>
      </c>
    </row>
    <row r="237" spans="1:59" x14ac:dyDescent="0.25">
      <c r="A237" t="str">
        <f t="shared" si="67"/>
        <v/>
      </c>
      <c r="B237" t="str">
        <f t="shared" si="51"/>
        <v>WY2019 CPAHeating_PTHP</v>
      </c>
      <c r="C237" t="s">
        <v>115</v>
      </c>
      <c r="D237" t="s">
        <v>120</v>
      </c>
      <c r="E237" s="4" t="s">
        <v>76</v>
      </c>
      <c r="F237" s="4" t="s">
        <v>12</v>
      </c>
      <c r="G237" s="4" t="s">
        <v>8</v>
      </c>
      <c r="H237" s="7">
        <f>INDEX('Saturation Data'!I:I,MATCH('Intensity Data'!$B237,'Saturation Data'!$C:$C,0))*INDEX('UEC Data'!I:I,MATCH('Intensity Data'!$B237,'UEC Data'!$C:$C,0))</f>
        <v>2.8099621542995508E-2</v>
      </c>
      <c r="I237" s="7">
        <f>INDEX('Saturation Data'!J:J,MATCH('Intensity Data'!$B237,'Saturation Data'!$C:$C,0))*INDEX('UEC Data'!J:J,MATCH('Intensity Data'!$B237,'UEC Data'!$C:$C,0))</f>
        <v>3.4122157160262893E-2</v>
      </c>
      <c r="J237" s="7">
        <f>INDEX('Saturation Data'!K:K,MATCH('Intensity Data'!$B237,'Saturation Data'!$C:$C,0))*INDEX('UEC Data'!K:K,MATCH('Intensity Data'!$B237,'UEC Data'!$C:$C,0))</f>
        <v>2.4967862950374353E-2</v>
      </c>
      <c r="K237" s="7">
        <f>INDEX('Saturation Data'!L:L,MATCH('Intensity Data'!$B237,'Saturation Data'!$C:$C,0))*INDEX('UEC Data'!L:L,MATCH('Intensity Data'!$B237,'UEC Data'!$C:$C,0))</f>
        <v>3.5179856814951858E-2</v>
      </c>
      <c r="L237" s="7">
        <f>INDEX('Saturation Data'!M:M,MATCH('Intensity Data'!$B237,'Saturation Data'!$C:$C,0))*INDEX('UEC Data'!M:M,MATCH('Intensity Data'!$B237,'UEC Data'!$C:$C,0))</f>
        <v>6.6607471849514002E-2</v>
      </c>
      <c r="M237" s="7">
        <f>INDEX('Saturation Data'!N:N,MATCH('Intensity Data'!$B237,'Saturation Data'!$C:$C,0))*INDEX('UEC Data'!N:N,MATCH('Intensity Data'!$B237,'UEC Data'!$C:$C,0))</f>
        <v>1.91917576870952E-2</v>
      </c>
      <c r="N237" s="7">
        <f>INDEX('Saturation Data'!O:O,MATCH('Intensity Data'!$B237,'Saturation Data'!$C:$C,0))*INDEX('UEC Data'!O:O,MATCH('Intensity Data'!$B237,'UEC Data'!$C:$C,0))</f>
        <v>0</v>
      </c>
      <c r="O237" s="7">
        <f>INDEX('Saturation Data'!P:P,MATCH('Intensity Data'!$B237,'Saturation Data'!$C:$C,0))*INDEX('UEC Data'!P:P,MATCH('Intensity Data'!$B237,'UEC Data'!$C:$C,0))</f>
        <v>0.13109713800899148</v>
      </c>
      <c r="P237" s="7">
        <f>INDEX('Saturation Data'!Q:Q,MATCH('Intensity Data'!$B237,'Saturation Data'!$C:$C,0))*INDEX('UEC Data'!Q:Q,MATCH('Intensity Data'!$B237,'UEC Data'!$C:$C,0))</f>
        <v>6.3498610721406612E-2</v>
      </c>
      <c r="Q237" s="7">
        <f>INDEX('Saturation Data'!R:R,MATCH('Intensity Data'!$B237,'Saturation Data'!$C:$C,0))*INDEX('UEC Data'!R:R,MATCH('Intensity Data'!$B237,'UEC Data'!$C:$C,0))</f>
        <v>0.22498326755548881</v>
      </c>
      <c r="R237" s="7">
        <f>INDEX('Saturation Data'!S:S,MATCH('Intensity Data'!$B237,'Saturation Data'!$C:$C,0))*INDEX('UEC Data'!S:S,MATCH('Intensity Data'!$B237,'UEC Data'!$C:$C,0))</f>
        <v>1.488101101858798E-2</v>
      </c>
      <c r="S237" s="7">
        <f>INDEX('Saturation Data'!T:T,MATCH('Intensity Data'!$B237,'Saturation Data'!$C:$C,0))*INDEX('UEC Data'!T:T,MATCH('Intensity Data'!$B237,'UEC Data'!$C:$C,0))</f>
        <v>5.0367857746591105E-3</v>
      </c>
      <c r="T237" s="7">
        <f>INDEX('Saturation Data'!U:U,MATCH('Intensity Data'!$B237,'Saturation Data'!$C:$C,0))*INDEX('UEC Data'!U:U,MATCH('Intensity Data'!$B237,'UEC Data'!$C:$C,0))</f>
        <v>1.9939846771301832E-2</v>
      </c>
      <c r="U237" s="7">
        <f>INDEX('Saturation Data'!V:V,MATCH('Intensity Data'!$B237,'Saturation Data'!$C:$C,0))*INDEX('UEC Data'!V:V,MATCH('Intensity Data'!$B237,'UEC Data'!$C:$C,0))</f>
        <v>7.9232534170991714E-2</v>
      </c>
      <c r="V237" t="str">
        <f t="shared" si="52"/>
        <v>HVAC</v>
      </c>
    </row>
    <row r="238" spans="1:59" x14ac:dyDescent="0.25">
      <c r="A238" t="str">
        <f t="shared" si="67"/>
        <v/>
      </c>
      <c r="B238" t="str">
        <f t="shared" si="51"/>
        <v>WY2019 CPAHeating_Air-Source Heat Pump</v>
      </c>
      <c r="C238" t="s">
        <v>115</v>
      </c>
      <c r="D238" t="s">
        <v>120</v>
      </c>
      <c r="E238" s="4" t="s">
        <v>77</v>
      </c>
      <c r="F238" s="4" t="s">
        <v>12</v>
      </c>
      <c r="G238" s="4" t="s">
        <v>10</v>
      </c>
      <c r="H238" s="7">
        <f>INDEX('Saturation Data'!I:I,MATCH('Intensity Data'!$B238,'Saturation Data'!$C:$C,0))*INDEX('UEC Data'!I:I,MATCH('Intensity Data'!$B238,'UEC Data'!$C:$C,0))</f>
        <v>0.59532440396566899</v>
      </c>
      <c r="I238" s="7">
        <f>INDEX('Saturation Data'!J:J,MATCH('Intensity Data'!$B238,'Saturation Data'!$C:$C,0))*INDEX('UEC Data'!J:J,MATCH('Intensity Data'!$B238,'UEC Data'!$C:$C,0))</f>
        <v>0.72291909136121701</v>
      </c>
      <c r="J238" s="7">
        <f>INDEX('Saturation Data'!K:K,MATCH('Intensity Data'!$B238,'Saturation Data'!$C:$C,0))*INDEX('UEC Data'!K:K,MATCH('Intensity Data'!$B238,'UEC Data'!$C:$C,0))</f>
        <v>0.16315603149629393</v>
      </c>
      <c r="K238" s="7">
        <f>INDEX('Saturation Data'!L:L,MATCH('Intensity Data'!$B238,'Saturation Data'!$C:$C,0))*INDEX('UEC Data'!L:L,MATCH('Intensity Data'!$B238,'UEC Data'!$C:$C,0))</f>
        <v>0.74532773539006736</v>
      </c>
      <c r="L238" s="7">
        <f>INDEX('Saturation Data'!M:M,MATCH('Intensity Data'!$B238,'Saturation Data'!$C:$C,0))*INDEX('UEC Data'!M:M,MATCH('Intensity Data'!$B238,'UEC Data'!$C:$C,0))</f>
        <v>0.316439871083456</v>
      </c>
      <c r="M238" s="7">
        <f>INDEX('Saturation Data'!N:N,MATCH('Intensity Data'!$B238,'Saturation Data'!$C:$C,0))*INDEX('UEC Data'!N:N,MATCH('Intensity Data'!$B238,'UEC Data'!$C:$C,0))</f>
        <v>0.24489799096928322</v>
      </c>
      <c r="N238" s="7">
        <f>INDEX('Saturation Data'!O:O,MATCH('Intensity Data'!$B238,'Saturation Data'!$C:$C,0))*INDEX('UEC Data'!O:O,MATCH('Intensity Data'!$B238,'UEC Data'!$C:$C,0))</f>
        <v>5.0653796985717259E-2</v>
      </c>
      <c r="O238" s="7">
        <f>INDEX('Saturation Data'!P:P,MATCH('Intensity Data'!$B238,'Saturation Data'!$C:$C,0))*INDEX('UEC Data'!P:P,MATCH('Intensity Data'!$B238,'UEC Data'!$C:$C,0))</f>
        <v>0.54262397290787356</v>
      </c>
      <c r="P238" s="7">
        <f>INDEX('Saturation Data'!Q:Q,MATCH('Intensity Data'!$B238,'Saturation Data'!$C:$C,0))*INDEX('UEC Data'!Q:Q,MATCH('Intensity Data'!$B238,'UEC Data'!$C:$C,0))</f>
        <v>0.26282700711145168</v>
      </c>
      <c r="Q238" s="7">
        <f>INDEX('Saturation Data'!R:R,MATCH('Intensity Data'!$B238,'Saturation Data'!$C:$C,0))*INDEX('UEC Data'!R:R,MATCH('Intensity Data'!$B238,'UEC Data'!$C:$C,0))</f>
        <v>9.7628364171202048E-2</v>
      </c>
      <c r="R238" s="7">
        <f>INDEX('Saturation Data'!S:S,MATCH('Intensity Data'!$B238,'Saturation Data'!$C:$C,0))*INDEX('UEC Data'!S:S,MATCH('Intensity Data'!$B238,'UEC Data'!$C:$C,0))</f>
        <v>9.4572166859666976E-2</v>
      </c>
      <c r="S238" s="7">
        <f>INDEX('Saturation Data'!T:T,MATCH('Intensity Data'!$B238,'Saturation Data'!$C:$C,0))*INDEX('UEC Data'!T:T,MATCH('Intensity Data'!$B238,'UEC Data'!$C:$C,0))</f>
        <v>8.767738200332531E-2</v>
      </c>
      <c r="T238" s="7">
        <f>INDEX('Saturation Data'!U:U,MATCH('Intensity Data'!$B238,'Saturation Data'!$C:$C,0))*INDEX('UEC Data'!U:U,MATCH('Intensity Data'!$B238,'UEC Data'!$C:$C,0))</f>
        <v>0.42244972503023187</v>
      </c>
      <c r="U238" s="7">
        <f>INDEX('Saturation Data'!V:V,MATCH('Intensity Data'!$B238,'Saturation Data'!$C:$C,0))*INDEX('UEC Data'!V:V,MATCH('Intensity Data'!$B238,'UEC Data'!$C:$C,0))</f>
        <v>0.18633430574081239</v>
      </c>
      <c r="V238" t="str">
        <f t="shared" si="52"/>
        <v>HVAC</v>
      </c>
    </row>
    <row r="239" spans="1:59" x14ac:dyDescent="0.25">
      <c r="A239" t="str">
        <f t="shared" si="67"/>
        <v/>
      </c>
      <c r="B239" t="str">
        <f t="shared" si="51"/>
        <v>WY2019 CPAHeating_Geothermal Heat Pump</v>
      </c>
      <c r="C239" t="s">
        <v>115</v>
      </c>
      <c r="D239" t="s">
        <v>120</v>
      </c>
      <c r="E239" s="4" t="s">
        <v>78</v>
      </c>
      <c r="F239" s="4" t="s">
        <v>12</v>
      </c>
      <c r="G239" s="4" t="s">
        <v>11</v>
      </c>
      <c r="H239" s="7">
        <f>INDEX('Saturation Data'!I:I,MATCH('Intensity Data'!$B239,'Saturation Data'!$C:$C,0))*INDEX('UEC Data'!I:I,MATCH('Intensity Data'!$B239,'UEC Data'!$C:$C,0))</f>
        <v>0.24537307152299057</v>
      </c>
      <c r="I239" s="7">
        <f>INDEX('Saturation Data'!J:J,MATCH('Intensity Data'!$B239,'Saturation Data'!$C:$C,0))*INDEX('UEC Data'!J:J,MATCH('Intensity Data'!$B239,'UEC Data'!$C:$C,0))</f>
        <v>0.27520114458761968</v>
      </c>
      <c r="J239" s="7">
        <f>INDEX('Saturation Data'!K:K,MATCH('Intensity Data'!$B239,'Saturation Data'!$C:$C,0))*INDEX('UEC Data'!K:K,MATCH('Intensity Data'!$B239,'UEC Data'!$C:$C,0))</f>
        <v>0</v>
      </c>
      <c r="K239" s="7">
        <f>INDEX('Saturation Data'!L:L,MATCH('Intensity Data'!$B239,'Saturation Data'!$C:$C,0))*INDEX('UEC Data'!L:L,MATCH('Intensity Data'!$B239,'UEC Data'!$C:$C,0))</f>
        <v>0.25170716656468717</v>
      </c>
      <c r="L239" s="7">
        <f>INDEX('Saturation Data'!M:M,MATCH('Intensity Data'!$B239,'Saturation Data'!$C:$C,0))*INDEX('UEC Data'!M:M,MATCH('Intensity Data'!$B239,'UEC Data'!$C:$C,0))</f>
        <v>0</v>
      </c>
      <c r="M239" s="7">
        <f>INDEX('Saturation Data'!N:N,MATCH('Intensity Data'!$B239,'Saturation Data'!$C:$C,0))*INDEX('UEC Data'!N:N,MATCH('Intensity Data'!$B239,'UEC Data'!$C:$C,0))</f>
        <v>0</v>
      </c>
      <c r="N239" s="7">
        <f>INDEX('Saturation Data'!O:O,MATCH('Intensity Data'!$B239,'Saturation Data'!$C:$C,0))*INDEX('UEC Data'!O:O,MATCH('Intensity Data'!$B239,'UEC Data'!$C:$C,0))</f>
        <v>5.0800604490208026E-2</v>
      </c>
      <c r="O239" s="7">
        <f>INDEX('Saturation Data'!P:P,MATCH('Intensity Data'!$B239,'Saturation Data'!$C:$C,0))*INDEX('UEC Data'!P:P,MATCH('Intensity Data'!$B239,'UEC Data'!$C:$C,0))</f>
        <v>0.27996822044227226</v>
      </c>
      <c r="P239" s="7">
        <f>INDEX('Saturation Data'!Q:Q,MATCH('Intensity Data'!$B239,'Saturation Data'!$C:$C,0))*INDEX('UEC Data'!Q:Q,MATCH('Intensity Data'!$B239,'UEC Data'!$C:$C,0))</f>
        <v>0.13560626352506264</v>
      </c>
      <c r="Q239" s="7">
        <f>INDEX('Saturation Data'!R:R,MATCH('Intensity Data'!$B239,'Saturation Data'!$C:$C,0))*INDEX('UEC Data'!R:R,MATCH('Intensity Data'!$B239,'UEC Data'!$C:$C,0))</f>
        <v>7.0341577159460489E-2</v>
      </c>
      <c r="R239" s="7">
        <f>INDEX('Saturation Data'!S:S,MATCH('Intensity Data'!$B239,'Saturation Data'!$C:$C,0))*INDEX('UEC Data'!S:S,MATCH('Intensity Data'!$B239,'UEC Data'!$C:$C,0))</f>
        <v>0</v>
      </c>
      <c r="S239" s="7">
        <f>INDEX('Saturation Data'!T:T,MATCH('Intensity Data'!$B239,'Saturation Data'!$C:$C,0))*INDEX('UEC Data'!T:T,MATCH('Intensity Data'!$B239,'UEC Data'!$C:$C,0))</f>
        <v>0</v>
      </c>
      <c r="T239" s="7">
        <f>INDEX('Saturation Data'!U:U,MATCH('Intensity Data'!$B239,'Saturation Data'!$C:$C,0))*INDEX('UEC Data'!U:U,MATCH('Intensity Data'!$B239,'UEC Data'!$C:$C,0))</f>
        <v>0.17411983433605133</v>
      </c>
      <c r="U239" s="7">
        <f>INDEX('Saturation Data'!V:V,MATCH('Intensity Data'!$B239,'Saturation Data'!$C:$C,0))*INDEX('UEC Data'!V:V,MATCH('Intensity Data'!$B239,'UEC Data'!$C:$C,0))</f>
        <v>2.5941684662078517E-2</v>
      </c>
      <c r="V239" t="str">
        <f t="shared" si="52"/>
        <v>HVAC</v>
      </c>
    </row>
    <row r="240" spans="1:59" x14ac:dyDescent="0.25">
      <c r="A240" t="str">
        <f t="shared" si="67"/>
        <v/>
      </c>
      <c r="B240" t="str">
        <f t="shared" si="51"/>
        <v>WY2019 CPAVentilation_Ventilation</v>
      </c>
      <c r="C240" t="s">
        <v>115</v>
      </c>
      <c r="D240" t="s">
        <v>120</v>
      </c>
      <c r="E240" s="4" t="s">
        <v>79</v>
      </c>
      <c r="F240" s="4" t="s">
        <v>15</v>
      </c>
      <c r="G240" s="4" t="s">
        <v>15</v>
      </c>
      <c r="H240" s="7">
        <f>INDEX('Saturation Data'!I:I,MATCH('Intensity Data'!$B240,'Saturation Data'!$C:$C,0))*INDEX('UEC Data'!I:I,MATCH('Intensity Data'!$B240,'UEC Data'!$C:$C,0))</f>
        <v>2.9583199017998774</v>
      </c>
      <c r="I240" s="7">
        <f>INDEX('Saturation Data'!J:J,MATCH('Intensity Data'!$B240,'Saturation Data'!$C:$C,0))*INDEX('UEC Data'!J:J,MATCH('Intensity Data'!$B240,'UEC Data'!$C:$C,0))</f>
        <v>1.1745717493409591</v>
      </c>
      <c r="J240" s="7">
        <f>INDEX('Saturation Data'!K:K,MATCH('Intensity Data'!$B240,'Saturation Data'!$C:$C,0))*INDEX('UEC Data'!K:K,MATCH('Intensity Data'!$B240,'UEC Data'!$C:$C,0))</f>
        <v>2.9583199017998774</v>
      </c>
      <c r="K240" s="7">
        <f>INDEX('Saturation Data'!L:L,MATCH('Intensity Data'!$B240,'Saturation Data'!$C:$C,0))*INDEX('UEC Data'!L:L,MATCH('Intensity Data'!$B240,'UEC Data'!$C:$C,0))</f>
        <v>1.1745717493409591</v>
      </c>
      <c r="L240" s="7">
        <f>INDEX('Saturation Data'!M:M,MATCH('Intensity Data'!$B240,'Saturation Data'!$C:$C,0))*INDEX('UEC Data'!M:M,MATCH('Intensity Data'!$B240,'UEC Data'!$C:$C,0))</f>
        <v>2.1272489296361821</v>
      </c>
      <c r="M240" s="7">
        <f>INDEX('Saturation Data'!N:N,MATCH('Intensity Data'!$B240,'Saturation Data'!$C:$C,0))*INDEX('UEC Data'!N:N,MATCH('Intensity Data'!$B240,'UEC Data'!$C:$C,0))</f>
        <v>2.0127502281400846</v>
      </c>
      <c r="N240" s="7">
        <f>INDEX('Saturation Data'!O:O,MATCH('Intensity Data'!$B240,'Saturation Data'!$C:$C,0))*INDEX('UEC Data'!O:O,MATCH('Intensity Data'!$B240,'UEC Data'!$C:$C,0))</f>
        <v>3.4618981812440794</v>
      </c>
      <c r="O240" s="7">
        <f>INDEX('Saturation Data'!P:P,MATCH('Intensity Data'!$B240,'Saturation Data'!$C:$C,0))*INDEX('UEC Data'!P:P,MATCH('Intensity Data'!$B240,'UEC Data'!$C:$C,0))</f>
        <v>1.475956988471705</v>
      </c>
      <c r="P240" s="7">
        <f>INDEX('Saturation Data'!Q:Q,MATCH('Intensity Data'!$B240,'Saturation Data'!$C:$C,0))*INDEX('UEC Data'!Q:Q,MATCH('Intensity Data'!$B240,'UEC Data'!$C:$C,0))</f>
        <v>0.72295119890018678</v>
      </c>
      <c r="Q240" s="7">
        <f>INDEX('Saturation Data'!R:R,MATCH('Intensity Data'!$B240,'Saturation Data'!$C:$C,0))*INDEX('UEC Data'!R:R,MATCH('Intensity Data'!$B240,'UEC Data'!$C:$C,0))</f>
        <v>0.88748841021476432</v>
      </c>
      <c r="R240" s="7">
        <f>INDEX('Saturation Data'!S:S,MATCH('Intensity Data'!$B240,'Saturation Data'!$C:$C,0))*INDEX('UEC Data'!S:S,MATCH('Intensity Data'!$B240,'UEC Data'!$C:$C,0))</f>
        <v>0.22231104811014857</v>
      </c>
      <c r="S240" s="7">
        <f>INDEX('Saturation Data'!T:T,MATCH('Intensity Data'!$B240,'Saturation Data'!$C:$C,0))*INDEX('UEC Data'!T:T,MATCH('Intensity Data'!$B240,'UEC Data'!$C:$C,0))</f>
        <v>0.68018174838308787</v>
      </c>
      <c r="T240" s="7">
        <f>INDEX('Saturation Data'!U:U,MATCH('Intensity Data'!$B240,'Saturation Data'!$C:$C,0))*INDEX('UEC Data'!U:U,MATCH('Intensity Data'!$B240,'UEC Data'!$C:$C,0))</f>
        <v>25.382384757442949</v>
      </c>
      <c r="U240" s="7">
        <f>INDEX('Saturation Data'!V:V,MATCH('Intensity Data'!$B240,'Saturation Data'!$C:$C,0))*INDEX('UEC Data'!V:V,MATCH('Intensity Data'!$B240,'UEC Data'!$C:$C,0))</f>
        <v>0.66997537254708617</v>
      </c>
      <c r="V240" t="str">
        <f t="shared" si="52"/>
        <v>HVAC</v>
      </c>
    </row>
    <row r="241" spans="1:22" x14ac:dyDescent="0.25">
      <c r="A241" t="str">
        <f t="shared" si="67"/>
        <v/>
      </c>
      <c r="B241" t="str">
        <f t="shared" si="51"/>
        <v>WY2019 CPAWater Heating_Water Heater</v>
      </c>
      <c r="C241" t="s">
        <v>115</v>
      </c>
      <c r="D241" t="s">
        <v>120</v>
      </c>
      <c r="E241" s="4" t="s">
        <v>80</v>
      </c>
      <c r="F241" s="4" t="s">
        <v>16</v>
      </c>
      <c r="G241" s="4" t="s">
        <v>17</v>
      </c>
      <c r="H241" s="7">
        <f>INDEX('Saturation Data'!I:I,MATCH('Intensity Data'!$B241,'Saturation Data'!$C:$C,0))*INDEX('UEC Data'!I:I,MATCH('Intensity Data'!$B241,'UEC Data'!$C:$C,0))</f>
        <v>0.44437548219840994</v>
      </c>
      <c r="I241" s="7">
        <f>INDEX('Saturation Data'!J:J,MATCH('Intensity Data'!$B241,'Saturation Data'!$C:$C,0))*INDEX('UEC Data'!J:J,MATCH('Intensity Data'!$B241,'UEC Data'!$C:$C,0))</f>
        <v>0.52328819999999998</v>
      </c>
      <c r="J241" s="7">
        <f>INDEX('Saturation Data'!K:K,MATCH('Intensity Data'!$B241,'Saturation Data'!$C:$C,0))*INDEX('UEC Data'!K:K,MATCH('Intensity Data'!$B241,'UEC Data'!$C:$C,0))</f>
        <v>0.60000209999999998</v>
      </c>
      <c r="K241" s="7">
        <f>INDEX('Saturation Data'!L:L,MATCH('Intensity Data'!$B241,'Saturation Data'!$C:$C,0))*INDEX('UEC Data'!L:L,MATCH('Intensity Data'!$B241,'UEC Data'!$C:$C,0))</f>
        <v>0.53867902941176471</v>
      </c>
      <c r="L241" s="7">
        <f>INDEX('Saturation Data'!M:M,MATCH('Intensity Data'!$B241,'Saturation Data'!$C:$C,0))*INDEX('UEC Data'!M:M,MATCH('Intensity Data'!$B241,'UEC Data'!$C:$C,0))</f>
        <v>4.7885017631578943</v>
      </c>
      <c r="M241" s="7">
        <f>INDEX('Saturation Data'!N:N,MATCH('Intensity Data'!$B241,'Saturation Data'!$C:$C,0))*INDEX('UEC Data'!N:N,MATCH('Intensity Data'!$B241,'UEC Data'!$C:$C,0))</f>
        <v>1.311591875</v>
      </c>
      <c r="N241" s="7">
        <f>INDEX('Saturation Data'!O:O,MATCH('Intensity Data'!$B241,'Saturation Data'!$C:$C,0))*INDEX('UEC Data'!O:O,MATCH('Intensity Data'!$B241,'UEC Data'!$C:$C,0))</f>
        <v>0.13602052166199999</v>
      </c>
      <c r="O241" s="7">
        <f>INDEX('Saturation Data'!P:P,MATCH('Intensity Data'!$B241,'Saturation Data'!$C:$C,0))*INDEX('UEC Data'!P:P,MATCH('Intensity Data'!$B241,'UEC Data'!$C:$C,0))</f>
        <v>1.2893192905323883</v>
      </c>
      <c r="P241" s="7">
        <f>INDEX('Saturation Data'!Q:Q,MATCH('Intensity Data'!$B241,'Saturation Data'!$C:$C,0))*INDEX('UEC Data'!Q:Q,MATCH('Intensity Data'!$B241,'UEC Data'!$C:$C,0))</f>
        <v>0.50146599999999997</v>
      </c>
      <c r="Q241" s="7">
        <f>INDEX('Saturation Data'!R:R,MATCH('Intensity Data'!$B241,'Saturation Data'!$C:$C,0))*INDEX('UEC Data'!R:R,MATCH('Intensity Data'!$B241,'UEC Data'!$C:$C,0))</f>
        <v>1.4937205</v>
      </c>
      <c r="R241" s="7">
        <f>INDEX('Saturation Data'!S:S,MATCH('Intensity Data'!$B241,'Saturation Data'!$C:$C,0))*INDEX('UEC Data'!S:S,MATCH('Intensity Data'!$B241,'UEC Data'!$C:$C,0))</f>
        <v>0.116230471386</v>
      </c>
      <c r="S241" s="7">
        <f>INDEX('Saturation Data'!T:T,MATCH('Intensity Data'!$B241,'Saturation Data'!$C:$C,0))*INDEX('UEC Data'!T:T,MATCH('Intensity Data'!$B241,'UEC Data'!$C:$C,0))</f>
        <v>0.20451443330000002</v>
      </c>
      <c r="T241" s="7">
        <f>INDEX('Saturation Data'!U:U,MATCH('Intensity Data'!$B241,'Saturation Data'!$C:$C,0))*INDEX('UEC Data'!U:U,MATCH('Intensity Data'!$B241,'UEC Data'!$C:$C,0))</f>
        <v>0.29328781825095057</v>
      </c>
      <c r="U241" s="7">
        <f>INDEX('Saturation Data'!V:V,MATCH('Intensity Data'!$B241,'Saturation Data'!$C:$C,0))*INDEX('UEC Data'!V:V,MATCH('Intensity Data'!$B241,'UEC Data'!$C:$C,0))</f>
        <v>0.67183507575757573</v>
      </c>
      <c r="V241" t="str">
        <f t="shared" si="52"/>
        <v>Water Heating</v>
      </c>
    </row>
    <row r="242" spans="1:22" x14ac:dyDescent="0.25">
      <c r="A242" t="str">
        <f t="shared" si="67"/>
        <v/>
      </c>
      <c r="B242" t="str">
        <f t="shared" si="51"/>
        <v>WY2019 CPAInterior Lighting_General Service Lighting</v>
      </c>
      <c r="C242" t="s">
        <v>115</v>
      </c>
      <c r="D242" t="s">
        <v>120</v>
      </c>
      <c r="E242" s="4" t="s">
        <v>81</v>
      </c>
      <c r="F242" s="4" t="s">
        <v>18</v>
      </c>
      <c r="G242" s="4" t="s">
        <v>19</v>
      </c>
      <c r="H242" s="7">
        <f>INDEX('Saturation Data'!I:I,MATCH('Intensity Data'!$B242,'Saturation Data'!$C:$C,0))*INDEX('UEC Data'!I:I,MATCH('Intensity Data'!$B242,'UEC Data'!$C:$C,0))</f>
        <v>0.24854369365134049</v>
      </c>
      <c r="I242" s="7">
        <f>INDEX('Saturation Data'!J:J,MATCH('Intensity Data'!$B242,'Saturation Data'!$C:$C,0))*INDEX('UEC Data'!J:J,MATCH('Intensity Data'!$B242,'UEC Data'!$C:$C,0))</f>
        <v>0.24651165830668834</v>
      </c>
      <c r="J242" s="7">
        <f>INDEX('Saturation Data'!K:K,MATCH('Intensity Data'!$B242,'Saturation Data'!$C:$C,0))*INDEX('UEC Data'!K:K,MATCH('Intensity Data'!$B242,'UEC Data'!$C:$C,0))</f>
        <v>0.49780483994498642</v>
      </c>
      <c r="K242" s="7">
        <f>INDEX('Saturation Data'!L:L,MATCH('Intensity Data'!$B242,'Saturation Data'!$C:$C,0))*INDEX('UEC Data'!L:L,MATCH('Intensity Data'!$B242,'UEC Data'!$C:$C,0))</f>
        <v>0.32855119436369107</v>
      </c>
      <c r="L242" s="7">
        <f>INDEX('Saturation Data'!M:M,MATCH('Intensity Data'!$B242,'Saturation Data'!$C:$C,0))*INDEX('UEC Data'!M:M,MATCH('Intensity Data'!$B242,'UEC Data'!$C:$C,0))</f>
        <v>1.3402191760145017</v>
      </c>
      <c r="M242" s="7">
        <f>INDEX('Saturation Data'!N:N,MATCH('Intensity Data'!$B242,'Saturation Data'!$C:$C,0))*INDEX('UEC Data'!N:N,MATCH('Intensity Data'!$B242,'UEC Data'!$C:$C,0))</f>
        <v>0.38163107331953855</v>
      </c>
      <c r="N242" s="7">
        <f>INDEX('Saturation Data'!O:O,MATCH('Intensity Data'!$B242,'Saturation Data'!$C:$C,0))*INDEX('UEC Data'!O:O,MATCH('Intensity Data'!$B242,'UEC Data'!$C:$C,0))</f>
        <v>0.54894589024056883</v>
      </c>
      <c r="O242" s="7">
        <f>INDEX('Saturation Data'!P:P,MATCH('Intensity Data'!$B242,'Saturation Data'!$C:$C,0))*INDEX('UEC Data'!P:P,MATCH('Intensity Data'!$B242,'UEC Data'!$C:$C,0))</f>
        <v>9.4508344790366489E-2</v>
      </c>
      <c r="P242" s="7">
        <f>INDEX('Saturation Data'!Q:Q,MATCH('Intensity Data'!$B242,'Saturation Data'!$C:$C,0))*INDEX('UEC Data'!Q:Q,MATCH('Intensity Data'!$B242,'UEC Data'!$C:$C,0))</f>
        <v>0.16264221303240564</v>
      </c>
      <c r="Q242" s="7">
        <f>INDEX('Saturation Data'!R:R,MATCH('Intensity Data'!$B242,'Saturation Data'!$C:$C,0))*INDEX('UEC Data'!R:R,MATCH('Intensity Data'!$B242,'UEC Data'!$C:$C,0))</f>
        <v>0.80857252946798985</v>
      </c>
      <c r="R242" s="7">
        <f>INDEX('Saturation Data'!S:S,MATCH('Intensity Data'!$B242,'Saturation Data'!$C:$C,0))*INDEX('UEC Data'!S:S,MATCH('Intensity Data'!$B242,'UEC Data'!$C:$C,0))</f>
        <v>7.243721839474232E-2</v>
      </c>
      <c r="S242" s="7">
        <f>INDEX('Saturation Data'!T:T,MATCH('Intensity Data'!$B242,'Saturation Data'!$C:$C,0))*INDEX('UEC Data'!T:T,MATCH('Intensity Data'!$B242,'UEC Data'!$C:$C,0))</f>
        <v>7.243721839474232E-2</v>
      </c>
      <c r="T242" s="7">
        <f>INDEX('Saturation Data'!U:U,MATCH('Intensity Data'!$B242,'Saturation Data'!$C:$C,0))*INDEX('UEC Data'!U:U,MATCH('Intensity Data'!$B242,'UEC Data'!$C:$C,0))</f>
        <v>0.47440881713066591</v>
      </c>
      <c r="U242" s="7">
        <f>INDEX('Saturation Data'!V:V,MATCH('Intensity Data'!$B242,'Saturation Data'!$C:$C,0))*INDEX('UEC Data'!V:V,MATCH('Intensity Data'!$B242,'UEC Data'!$C:$C,0))</f>
        <v>0.37642815015538239</v>
      </c>
      <c r="V242" t="str">
        <f t="shared" si="52"/>
        <v>Interior Lighting</v>
      </c>
    </row>
    <row r="243" spans="1:22" x14ac:dyDescent="0.25">
      <c r="A243" t="str">
        <f t="shared" si="67"/>
        <v/>
      </c>
      <c r="B243" t="str">
        <f t="shared" si="51"/>
        <v>WY2019 CPAInterior Lighting_Exempted Lighting</v>
      </c>
      <c r="C243" t="s">
        <v>115</v>
      </c>
      <c r="D243" t="s">
        <v>120</v>
      </c>
      <c r="E243" s="4" t="s">
        <v>82</v>
      </c>
      <c r="F243" s="4" t="s">
        <v>18</v>
      </c>
      <c r="G243" s="4" t="s">
        <v>20</v>
      </c>
      <c r="H243" s="7">
        <f>INDEX('Saturation Data'!I:I,MATCH('Intensity Data'!$B243,'Saturation Data'!$C:$C,0))*INDEX('UEC Data'!I:I,MATCH('Intensity Data'!$B243,'UEC Data'!$C:$C,0))</f>
        <v>0.1029930252348189</v>
      </c>
      <c r="I243" s="7">
        <f>INDEX('Saturation Data'!J:J,MATCH('Intensity Data'!$B243,'Saturation Data'!$C:$C,0))*INDEX('UEC Data'!J:J,MATCH('Intensity Data'!$B243,'UEC Data'!$C:$C,0))</f>
        <v>0.13272466392284143</v>
      </c>
      <c r="J243" s="7">
        <f>INDEX('Saturation Data'!K:K,MATCH('Intensity Data'!$B243,'Saturation Data'!$C:$C,0))*INDEX('UEC Data'!K:K,MATCH('Intensity Data'!$B243,'UEC Data'!$C:$C,0))</f>
        <v>0.47362324504374631</v>
      </c>
      <c r="K243" s="7">
        <f>INDEX('Saturation Data'!L:L,MATCH('Intensity Data'!$B243,'Saturation Data'!$C:$C,0))*INDEX('UEC Data'!L:L,MATCH('Intensity Data'!$B243,'UEC Data'!$C:$C,0))</f>
        <v>0.3125913417288726</v>
      </c>
      <c r="L243" s="7">
        <f>INDEX('Saturation Data'!M:M,MATCH('Intensity Data'!$B243,'Saturation Data'!$C:$C,0))*INDEX('UEC Data'!M:M,MATCH('Intensity Data'!$B243,'UEC Data'!$C:$C,0))</f>
        <v>0.93928297420356521</v>
      </c>
      <c r="M243" s="7">
        <f>INDEX('Saturation Data'!N:N,MATCH('Intensity Data'!$B243,'Saturation Data'!$C:$C,0))*INDEX('UEC Data'!N:N,MATCH('Intensity Data'!$B243,'UEC Data'!$C:$C,0))</f>
        <v>0.29517487208245929</v>
      </c>
      <c r="N243" s="7">
        <f>INDEX('Saturation Data'!O:O,MATCH('Intensity Data'!$B243,'Saturation Data'!$C:$C,0))*INDEX('UEC Data'!O:O,MATCH('Intensity Data'!$B243,'UEC Data'!$C:$C,0))</f>
        <v>0.22824905816351321</v>
      </c>
      <c r="O243" s="7">
        <f>INDEX('Saturation Data'!P:P,MATCH('Intensity Data'!$B243,'Saturation Data'!$C:$C,0))*INDEX('UEC Data'!P:P,MATCH('Intensity Data'!$B243,'UEC Data'!$C:$C,0))</f>
        <v>4.0434000324751009E-2</v>
      </c>
      <c r="P243" s="7">
        <f>INDEX('Saturation Data'!Q:Q,MATCH('Intensity Data'!$B243,'Saturation Data'!$C:$C,0))*INDEX('UEC Data'!Q:Q,MATCH('Intensity Data'!$B243,'UEC Data'!$C:$C,0))</f>
        <v>0.18172866156643003</v>
      </c>
      <c r="Q243" s="7">
        <f>INDEX('Saturation Data'!R:R,MATCH('Intensity Data'!$B243,'Saturation Data'!$C:$C,0))*INDEX('UEC Data'!R:R,MATCH('Intensity Data'!$B243,'UEC Data'!$C:$C,0))</f>
        <v>0.42818557630105081</v>
      </c>
      <c r="R243" s="7">
        <f>INDEX('Saturation Data'!S:S,MATCH('Intensity Data'!$B243,'Saturation Data'!$C:$C,0))*INDEX('UEC Data'!S:S,MATCH('Intensity Data'!$B243,'UEC Data'!$C:$C,0))</f>
        <v>3.5816023605558897E-2</v>
      </c>
      <c r="S243" s="7">
        <f>INDEX('Saturation Data'!T:T,MATCH('Intensity Data'!$B243,'Saturation Data'!$C:$C,0))*INDEX('UEC Data'!T:T,MATCH('Intensity Data'!$B243,'UEC Data'!$C:$C,0))</f>
        <v>3.5816023605558897E-2</v>
      </c>
      <c r="T243" s="7">
        <f>INDEX('Saturation Data'!U:U,MATCH('Intensity Data'!$B243,'Saturation Data'!$C:$C,0))*INDEX('UEC Data'!U:U,MATCH('Intensity Data'!$B243,'UEC Data'!$C:$C,0))</f>
        <v>0.26647444706270113</v>
      </c>
      <c r="U243" s="7">
        <f>INDEX('Saturation Data'!V:V,MATCH('Intensity Data'!$B243,'Saturation Data'!$C:$C,0))*INDEX('UEC Data'!V:V,MATCH('Intensity Data'!$B243,'UEC Data'!$C:$C,0))</f>
        <v>0.2286891734756227</v>
      </c>
      <c r="V243" t="str">
        <f t="shared" si="52"/>
        <v>Interior Lighting</v>
      </c>
    </row>
    <row r="244" spans="1:22" x14ac:dyDescent="0.25">
      <c r="A244" t="str">
        <f t="shared" si="67"/>
        <v/>
      </c>
      <c r="B244" t="str">
        <f t="shared" si="51"/>
        <v>WY2019 CPAInterior Lighting_High-Bay Lighting</v>
      </c>
      <c r="C244" t="s">
        <v>115</v>
      </c>
      <c r="D244" t="s">
        <v>120</v>
      </c>
      <c r="E244" s="4" t="s">
        <v>83</v>
      </c>
      <c r="F244" s="4" t="s">
        <v>18</v>
      </c>
      <c r="G244" s="4" t="s">
        <v>21</v>
      </c>
      <c r="H244" s="7">
        <f>INDEX('Saturation Data'!I:I,MATCH('Intensity Data'!$B244,'Saturation Data'!$C:$C,0))*INDEX('UEC Data'!I:I,MATCH('Intensity Data'!$B244,'UEC Data'!$C:$C,0))</f>
        <v>1.0097571904109066</v>
      </c>
      <c r="I244" s="7">
        <f>INDEX('Saturation Data'!J:J,MATCH('Intensity Data'!$B244,'Saturation Data'!$C:$C,0))*INDEX('UEC Data'!J:J,MATCH('Intensity Data'!$B244,'UEC Data'!$C:$C,0))</f>
        <v>1.5097319313691666</v>
      </c>
      <c r="J244" s="7">
        <f>INDEX('Saturation Data'!K:K,MATCH('Intensity Data'!$B244,'Saturation Data'!$C:$C,0))*INDEX('UEC Data'!K:K,MATCH('Intensity Data'!$B244,'UEC Data'!$C:$C,0))</f>
        <v>1.9907982124912358</v>
      </c>
      <c r="K244" s="7">
        <f>INDEX('Saturation Data'!L:L,MATCH('Intensity Data'!$B244,'Saturation Data'!$C:$C,0))*INDEX('UEC Data'!L:L,MATCH('Intensity Data'!$B244,'UEC Data'!$C:$C,0))</f>
        <v>1.3139268202442156</v>
      </c>
      <c r="L244" s="7">
        <f>INDEX('Saturation Data'!M:M,MATCH('Intensity Data'!$B244,'Saturation Data'!$C:$C,0))*INDEX('UEC Data'!M:M,MATCH('Intensity Data'!$B244,'UEC Data'!$C:$C,0))</f>
        <v>2.9189542122173275</v>
      </c>
      <c r="M244" s="7">
        <f>INDEX('Saturation Data'!N:N,MATCH('Intensity Data'!$B244,'Saturation Data'!$C:$C,0))*INDEX('UEC Data'!N:N,MATCH('Intensity Data'!$B244,'UEC Data'!$C:$C,0))</f>
        <v>2.0202514121424442</v>
      </c>
      <c r="N244" s="7">
        <f>INDEX('Saturation Data'!O:O,MATCH('Intensity Data'!$B244,'Saturation Data'!$C:$C,0))*INDEX('UEC Data'!O:O,MATCH('Intensity Data'!$B244,'UEC Data'!$C:$C,0))</f>
        <v>2.593676628981044</v>
      </c>
      <c r="O244" s="7">
        <f>INDEX('Saturation Data'!P:P,MATCH('Intensity Data'!$B244,'Saturation Data'!$C:$C,0))*INDEX('UEC Data'!P:P,MATCH('Intensity Data'!$B244,'UEC Data'!$C:$C,0))</f>
        <v>1.4232784408076913</v>
      </c>
      <c r="P244" s="7">
        <f>INDEX('Saturation Data'!Q:Q,MATCH('Intensity Data'!$B244,'Saturation Data'!$C:$C,0))*INDEX('UEC Data'!Q:Q,MATCH('Intensity Data'!$B244,'UEC Data'!$C:$C,0))</f>
        <v>0.81014056411215796</v>
      </c>
      <c r="Q244" s="7">
        <f>INDEX('Saturation Data'!R:R,MATCH('Intensity Data'!$B244,'Saturation Data'!$C:$C,0))*INDEX('UEC Data'!R:R,MATCH('Intensity Data'!$B244,'UEC Data'!$C:$C,0))</f>
        <v>1.2862972269831965</v>
      </c>
      <c r="R244" s="7">
        <f>INDEX('Saturation Data'!S:S,MATCH('Intensity Data'!$B244,'Saturation Data'!$C:$C,0))*INDEX('UEC Data'!S:S,MATCH('Intensity Data'!$B244,'UEC Data'!$C:$C,0))</f>
        <v>1.6935466856330306</v>
      </c>
      <c r="S244" s="7">
        <f>INDEX('Saturation Data'!T:T,MATCH('Intensity Data'!$B244,'Saturation Data'!$C:$C,0))*INDEX('UEC Data'!T:T,MATCH('Intensity Data'!$B244,'UEC Data'!$C:$C,0))</f>
        <v>1.6935466856330306</v>
      </c>
      <c r="T244" s="7">
        <f>INDEX('Saturation Data'!U:U,MATCH('Intensity Data'!$B244,'Saturation Data'!$C:$C,0))*INDEX('UEC Data'!U:U,MATCH('Intensity Data'!$B244,'UEC Data'!$C:$C,0))</f>
        <v>2.7383703041952336</v>
      </c>
      <c r="U244" s="7">
        <f>INDEX('Saturation Data'!V:V,MATCH('Intensity Data'!$B244,'Saturation Data'!$C:$C,0))*INDEX('UEC Data'!V:V,MATCH('Intensity Data'!$B244,'UEC Data'!$C:$C,0))</f>
        <v>1.5598450753325854</v>
      </c>
      <c r="V244" t="str">
        <f t="shared" si="52"/>
        <v>Interior Lighting</v>
      </c>
    </row>
    <row r="245" spans="1:22" x14ac:dyDescent="0.25">
      <c r="A245" t="str">
        <f t="shared" si="67"/>
        <v/>
      </c>
      <c r="B245" t="str">
        <f t="shared" si="51"/>
        <v>WY2019 CPAInterior Lighting_Linear Lighting</v>
      </c>
      <c r="C245" t="s">
        <v>115</v>
      </c>
      <c r="D245" t="s">
        <v>120</v>
      </c>
      <c r="E245" s="4" t="s">
        <v>84</v>
      </c>
      <c r="F245" s="4" t="s">
        <v>18</v>
      </c>
      <c r="G245" s="4" t="s">
        <v>22</v>
      </c>
      <c r="H245" s="7">
        <f>INDEX('Saturation Data'!I:I,MATCH('Intensity Data'!$B245,'Saturation Data'!$C:$C,0))*INDEX('UEC Data'!I:I,MATCH('Intensity Data'!$B245,'UEC Data'!$C:$C,0))</f>
        <v>1.7246509498917526</v>
      </c>
      <c r="I245" s="7">
        <f>INDEX('Saturation Data'!J:J,MATCH('Intensity Data'!$B245,'Saturation Data'!$C:$C,0))*INDEX('UEC Data'!J:J,MATCH('Intensity Data'!$B245,'UEC Data'!$C:$C,0))</f>
        <v>1.5415598375166626</v>
      </c>
      <c r="J245" s="7">
        <f>INDEX('Saturation Data'!K:K,MATCH('Intensity Data'!$B245,'Saturation Data'!$C:$C,0))*INDEX('UEC Data'!K:K,MATCH('Intensity Data'!$B245,'UEC Data'!$C:$C,0))</f>
        <v>3.0033180740724288</v>
      </c>
      <c r="K245" s="7">
        <f>INDEX('Saturation Data'!L:L,MATCH('Intensity Data'!$B245,'Saturation Data'!$C:$C,0))*INDEX('UEC Data'!L:L,MATCH('Intensity Data'!$B245,'UEC Data'!$C:$C,0))</f>
        <v>1.9821899288878029</v>
      </c>
      <c r="L245" s="7">
        <f>INDEX('Saturation Data'!M:M,MATCH('Intensity Data'!$B245,'Saturation Data'!$C:$C,0))*INDEX('UEC Data'!M:M,MATCH('Intensity Data'!$B245,'UEC Data'!$C:$C,0))</f>
        <v>1.8674442583618971</v>
      </c>
      <c r="M245" s="7">
        <f>INDEX('Saturation Data'!N:N,MATCH('Intensity Data'!$B245,'Saturation Data'!$C:$C,0))*INDEX('UEC Data'!N:N,MATCH('Intensity Data'!$B245,'UEC Data'!$C:$C,0))</f>
        <v>5.0106479032102795</v>
      </c>
      <c r="N245" s="7">
        <f>INDEX('Saturation Data'!O:O,MATCH('Intensity Data'!$B245,'Saturation Data'!$C:$C,0))*INDEX('UEC Data'!O:O,MATCH('Intensity Data'!$B245,'UEC Data'!$C:$C,0))</f>
        <v>4.0374352350241542</v>
      </c>
      <c r="O245" s="7">
        <f>INDEX('Saturation Data'!P:P,MATCH('Intensity Data'!$B245,'Saturation Data'!$C:$C,0))*INDEX('UEC Data'!P:P,MATCH('Intensity Data'!$B245,'UEC Data'!$C:$C,0))</f>
        <v>2.18745514263111</v>
      </c>
      <c r="P245" s="7">
        <f>INDEX('Saturation Data'!Q:Q,MATCH('Intensity Data'!$B245,'Saturation Data'!$C:$C,0))*INDEX('UEC Data'!Q:Q,MATCH('Intensity Data'!$B245,'UEC Data'!$C:$C,0))</f>
        <v>1.5127022615307173</v>
      </c>
      <c r="Q245" s="7">
        <f>INDEX('Saturation Data'!R:R,MATCH('Intensity Data'!$B245,'Saturation Data'!$C:$C,0))*INDEX('UEC Data'!R:R,MATCH('Intensity Data'!$B245,'UEC Data'!$C:$C,0))</f>
        <v>0.45584450142900113</v>
      </c>
      <c r="R245" s="7">
        <f>INDEX('Saturation Data'!S:S,MATCH('Intensity Data'!$B245,'Saturation Data'!$C:$C,0))*INDEX('UEC Data'!S:S,MATCH('Intensity Data'!$B245,'UEC Data'!$C:$C,0))</f>
        <v>0.28151989720595638</v>
      </c>
      <c r="S245" s="7">
        <f>INDEX('Saturation Data'!T:T,MATCH('Intensity Data'!$B245,'Saturation Data'!$C:$C,0))*INDEX('UEC Data'!T:T,MATCH('Intensity Data'!$B245,'UEC Data'!$C:$C,0))</f>
        <v>0.28151989720595638</v>
      </c>
      <c r="T245" s="7">
        <f>INDEX('Saturation Data'!U:U,MATCH('Intensity Data'!$B245,'Saturation Data'!$C:$C,0))*INDEX('UEC Data'!U:U,MATCH('Intensity Data'!$B245,'UEC Data'!$C:$C,0))</f>
        <v>3.907161357362638</v>
      </c>
      <c r="U245" s="7">
        <f>INDEX('Saturation Data'!V:V,MATCH('Intensity Data'!$B245,'Saturation Data'!$C:$C,0))*INDEX('UEC Data'!V:V,MATCH('Intensity Data'!$B245,'UEC Data'!$C:$C,0))</f>
        <v>1.464169865932343</v>
      </c>
      <c r="V245" t="str">
        <f t="shared" si="52"/>
        <v>Interior Lighting</v>
      </c>
    </row>
    <row r="246" spans="1:22" x14ac:dyDescent="0.25">
      <c r="A246" t="str">
        <f t="shared" si="67"/>
        <v/>
      </c>
      <c r="B246" t="str">
        <f t="shared" si="51"/>
        <v>WY2019 CPAExterior Lighting_General Service Lighting</v>
      </c>
      <c r="C246" t="s">
        <v>115</v>
      </c>
      <c r="D246" t="s">
        <v>120</v>
      </c>
      <c r="E246" s="4" t="s">
        <v>85</v>
      </c>
      <c r="F246" s="4" t="s">
        <v>23</v>
      </c>
      <c r="G246" s="4" t="s">
        <v>19</v>
      </c>
      <c r="H246" s="7">
        <f>INDEX('Saturation Data'!I:I,MATCH('Intensity Data'!$B246,'Saturation Data'!$C:$C,0))*INDEX('UEC Data'!I:I,MATCH('Intensity Data'!$B246,'UEC Data'!$C:$C,0))</f>
        <v>9.5513063085817806E-2</v>
      </c>
      <c r="I246" s="7">
        <f>INDEX('Saturation Data'!J:J,MATCH('Intensity Data'!$B246,'Saturation Data'!$C:$C,0))*INDEX('UEC Data'!J:J,MATCH('Intensity Data'!$B246,'UEC Data'!$C:$C,0))</f>
        <v>0.16243010034900959</v>
      </c>
      <c r="J246" s="7">
        <f>INDEX('Saturation Data'!K:K,MATCH('Intensity Data'!$B246,'Saturation Data'!$C:$C,0))*INDEX('UEC Data'!K:K,MATCH('Intensity Data'!$B246,'UEC Data'!$C:$C,0))</f>
        <v>0.23794212601226408</v>
      </c>
      <c r="K246" s="7">
        <f>INDEX('Saturation Data'!L:L,MATCH('Intensity Data'!$B246,'Saturation Data'!$C:$C,0))*INDEX('UEC Data'!L:L,MATCH('Intensity Data'!$B246,'UEC Data'!$C:$C,0))</f>
        <v>0.23794212601226408</v>
      </c>
      <c r="L246" s="7">
        <f>INDEX('Saturation Data'!M:M,MATCH('Intensity Data'!$B246,'Saturation Data'!$C:$C,0))*INDEX('UEC Data'!M:M,MATCH('Intensity Data'!$B246,'UEC Data'!$C:$C,0))</f>
        <v>0.27618212354593696</v>
      </c>
      <c r="M246" s="7">
        <f>INDEX('Saturation Data'!N:N,MATCH('Intensity Data'!$B246,'Saturation Data'!$C:$C,0))*INDEX('UEC Data'!N:N,MATCH('Intensity Data'!$B246,'UEC Data'!$C:$C,0))</f>
        <v>0.36198121188018928</v>
      </c>
      <c r="N246" s="7">
        <f>INDEX('Saturation Data'!O:O,MATCH('Intensity Data'!$B246,'Saturation Data'!$C:$C,0))*INDEX('UEC Data'!O:O,MATCH('Intensity Data'!$B246,'UEC Data'!$C:$C,0))</f>
        <v>4.4121385283345624E-2</v>
      </c>
      <c r="O246" s="7">
        <f>INDEX('Saturation Data'!P:P,MATCH('Intensity Data'!$B246,'Saturation Data'!$C:$C,0))*INDEX('UEC Data'!P:P,MATCH('Intensity Data'!$B246,'UEC Data'!$C:$C,0))</f>
        <v>2.0014407489942935E-2</v>
      </c>
      <c r="P246" s="7">
        <f>INDEX('Saturation Data'!Q:Q,MATCH('Intensity Data'!$B246,'Saturation Data'!$C:$C,0))*INDEX('UEC Data'!Q:Q,MATCH('Intensity Data'!$B246,'UEC Data'!$C:$C,0))</f>
        <v>3.990962547375485E-3</v>
      </c>
      <c r="Q246" s="7">
        <f>INDEX('Saturation Data'!R:R,MATCH('Intensity Data'!$B246,'Saturation Data'!$C:$C,0))*INDEX('UEC Data'!R:R,MATCH('Intensity Data'!$B246,'UEC Data'!$C:$C,0))</f>
        <v>3.8082042924893707E-2</v>
      </c>
      <c r="R246" s="7">
        <f>INDEX('Saturation Data'!S:S,MATCH('Intensity Data'!$B246,'Saturation Data'!$C:$C,0))*INDEX('UEC Data'!S:S,MATCH('Intensity Data'!$B246,'UEC Data'!$C:$C,0))</f>
        <v>1.9928645621352149E-2</v>
      </c>
      <c r="S246" s="7">
        <f>INDEX('Saturation Data'!T:T,MATCH('Intensity Data'!$B246,'Saturation Data'!$C:$C,0))*INDEX('UEC Data'!T:T,MATCH('Intensity Data'!$B246,'UEC Data'!$C:$C,0))</f>
        <v>1.9928645621352149E-2</v>
      </c>
      <c r="T246" s="7">
        <f>INDEX('Saturation Data'!U:U,MATCH('Intensity Data'!$B246,'Saturation Data'!$C:$C,0))*INDEX('UEC Data'!U:U,MATCH('Intensity Data'!$B246,'UEC Data'!$C:$C,0))</f>
        <v>0.10945423176127128</v>
      </c>
      <c r="U246" s="7">
        <f>INDEX('Saturation Data'!V:V,MATCH('Intensity Data'!$B246,'Saturation Data'!$C:$C,0))*INDEX('UEC Data'!V:V,MATCH('Intensity Data'!$B246,'UEC Data'!$C:$C,0))</f>
        <v>9.2876428298923994E-2</v>
      </c>
      <c r="V246" t="str">
        <f t="shared" si="52"/>
        <v>Exterior Lighting</v>
      </c>
    </row>
    <row r="247" spans="1:22" x14ac:dyDescent="0.25">
      <c r="A247" t="str">
        <f t="shared" si="67"/>
        <v/>
      </c>
      <c r="B247" t="str">
        <f t="shared" si="51"/>
        <v>WY2019 CPAExterior Lighting_Area Lighting</v>
      </c>
      <c r="C247" t="s">
        <v>115</v>
      </c>
      <c r="D247" t="s">
        <v>120</v>
      </c>
      <c r="E247" s="4" t="s">
        <v>86</v>
      </c>
      <c r="F247" s="4" t="s">
        <v>23</v>
      </c>
      <c r="G247" s="4" t="s">
        <v>24</v>
      </c>
      <c r="H247" s="7">
        <f>INDEX('Saturation Data'!I:I,MATCH('Intensity Data'!$B247,'Saturation Data'!$C:$C,0))*INDEX('UEC Data'!I:I,MATCH('Intensity Data'!$B247,'UEC Data'!$C:$C,0))</f>
        <v>1.2776745024992495</v>
      </c>
      <c r="I247" s="7">
        <f>INDEX('Saturation Data'!J:J,MATCH('Intensity Data'!$B247,'Saturation Data'!$C:$C,0))*INDEX('UEC Data'!J:J,MATCH('Intensity Data'!$B247,'UEC Data'!$C:$C,0))</f>
        <v>1.5773307041073741</v>
      </c>
      <c r="J247" s="7">
        <f>INDEX('Saturation Data'!K:K,MATCH('Intensity Data'!$B247,'Saturation Data'!$C:$C,0))*INDEX('UEC Data'!K:K,MATCH('Intensity Data'!$B247,'UEC Data'!$C:$C,0))</f>
        <v>0.84447642280672996</v>
      </c>
      <c r="K247" s="7">
        <f>INDEX('Saturation Data'!L:L,MATCH('Intensity Data'!$B247,'Saturation Data'!$C:$C,0))*INDEX('UEC Data'!L:L,MATCH('Intensity Data'!$B247,'UEC Data'!$C:$C,0))</f>
        <v>0.84447642280672996</v>
      </c>
      <c r="L247" s="7">
        <f>INDEX('Saturation Data'!M:M,MATCH('Intensity Data'!$B247,'Saturation Data'!$C:$C,0))*INDEX('UEC Data'!M:M,MATCH('Intensity Data'!$B247,'UEC Data'!$C:$C,0))</f>
        <v>2.1410175142692172</v>
      </c>
      <c r="M247" s="7">
        <f>INDEX('Saturation Data'!N:N,MATCH('Intensity Data'!$B247,'Saturation Data'!$C:$C,0))*INDEX('UEC Data'!N:N,MATCH('Intensity Data'!$B247,'UEC Data'!$C:$C,0))</f>
        <v>1.7833920471292941</v>
      </c>
      <c r="N247" s="7">
        <f>INDEX('Saturation Data'!O:O,MATCH('Intensity Data'!$B247,'Saturation Data'!$C:$C,0))*INDEX('UEC Data'!O:O,MATCH('Intensity Data'!$B247,'UEC Data'!$C:$C,0))</f>
        <v>0.66430062146194035</v>
      </c>
      <c r="O247" s="7">
        <f>INDEX('Saturation Data'!P:P,MATCH('Intensity Data'!$B247,'Saturation Data'!$C:$C,0))*INDEX('UEC Data'!P:P,MATCH('Intensity Data'!$B247,'UEC Data'!$C:$C,0))</f>
        <v>0.28734694198828503</v>
      </c>
      <c r="P247" s="7">
        <f>INDEX('Saturation Data'!Q:Q,MATCH('Intensity Data'!$B247,'Saturation Data'!$C:$C,0))*INDEX('UEC Data'!Q:Q,MATCH('Intensity Data'!$B247,'UEC Data'!$C:$C,0))</f>
        <v>0.12004484213925479</v>
      </c>
      <c r="Q247" s="7">
        <f>INDEX('Saturation Data'!R:R,MATCH('Intensity Data'!$B247,'Saturation Data'!$C:$C,0))*INDEX('UEC Data'!R:R,MATCH('Intensity Data'!$B247,'UEC Data'!$C:$C,0))</f>
        <v>1.7301616523403083</v>
      </c>
      <c r="R247" s="7">
        <f>INDEX('Saturation Data'!S:S,MATCH('Intensity Data'!$B247,'Saturation Data'!$C:$C,0))*INDEX('UEC Data'!S:S,MATCH('Intensity Data'!$B247,'UEC Data'!$C:$C,0))</f>
        <v>0.37757329938433987</v>
      </c>
      <c r="S247" s="7">
        <f>INDEX('Saturation Data'!T:T,MATCH('Intensity Data'!$B247,'Saturation Data'!$C:$C,0))*INDEX('UEC Data'!T:T,MATCH('Intensity Data'!$B247,'UEC Data'!$C:$C,0))</f>
        <v>0.37757329938433987</v>
      </c>
      <c r="T247" s="7">
        <f>INDEX('Saturation Data'!U:U,MATCH('Intensity Data'!$B247,'Saturation Data'!$C:$C,0))*INDEX('UEC Data'!U:U,MATCH('Intensity Data'!$B247,'UEC Data'!$C:$C,0))</f>
        <v>1.1168155767710217</v>
      </c>
      <c r="U247" s="7">
        <f>INDEX('Saturation Data'!V:V,MATCH('Intensity Data'!$B247,'Saturation Data'!$C:$C,0))*INDEX('UEC Data'!V:V,MATCH('Intensity Data'!$B247,'UEC Data'!$C:$C,0))</f>
        <v>0.63826748610116635</v>
      </c>
      <c r="V247" t="str">
        <f t="shared" si="52"/>
        <v>Exterior Lighting</v>
      </c>
    </row>
    <row r="248" spans="1:22" x14ac:dyDescent="0.25">
      <c r="A248" t="str">
        <f t="shared" si="67"/>
        <v/>
      </c>
      <c r="B248" t="str">
        <f t="shared" si="51"/>
        <v>WY2019 CPAExterior Lighting_Linear Lighting</v>
      </c>
      <c r="C248" t="s">
        <v>115</v>
      </c>
      <c r="D248" t="s">
        <v>120</v>
      </c>
      <c r="E248" s="4" t="s">
        <v>87</v>
      </c>
      <c r="F248" s="4" t="s">
        <v>23</v>
      </c>
      <c r="G248" s="4" t="s">
        <v>22</v>
      </c>
      <c r="H248" s="7">
        <f>INDEX('Saturation Data'!I:I,MATCH('Intensity Data'!$B248,'Saturation Data'!$C:$C,0))*INDEX('UEC Data'!I:I,MATCH('Intensity Data'!$B248,'UEC Data'!$C:$C,0))</f>
        <v>0.17998060318671685</v>
      </c>
      <c r="I248" s="7">
        <f>INDEX('Saturation Data'!J:J,MATCH('Intensity Data'!$B248,'Saturation Data'!$C:$C,0))*INDEX('UEC Data'!J:J,MATCH('Intensity Data'!$B248,'UEC Data'!$C:$C,0))</f>
        <v>7.2716734974156386E-2</v>
      </c>
      <c r="J248" s="7">
        <f>INDEX('Saturation Data'!K:K,MATCH('Intensity Data'!$B248,'Saturation Data'!$C:$C,0))*INDEX('UEC Data'!K:K,MATCH('Intensity Data'!$B248,'UEC Data'!$C:$C,0))</f>
        <v>7.9875366371784634E-2</v>
      </c>
      <c r="K248" s="7">
        <f>INDEX('Saturation Data'!L:L,MATCH('Intensity Data'!$B248,'Saturation Data'!$C:$C,0))*INDEX('UEC Data'!L:L,MATCH('Intensity Data'!$B248,'UEC Data'!$C:$C,0))</f>
        <v>7.9875366371784634E-2</v>
      </c>
      <c r="L248" s="7">
        <f>INDEX('Saturation Data'!M:M,MATCH('Intensity Data'!$B248,'Saturation Data'!$C:$C,0))*INDEX('UEC Data'!M:M,MATCH('Intensity Data'!$B248,'UEC Data'!$C:$C,0))</f>
        <v>0.40359773533941284</v>
      </c>
      <c r="M248" s="7">
        <f>INDEX('Saturation Data'!N:N,MATCH('Intensity Data'!$B248,'Saturation Data'!$C:$C,0))*INDEX('UEC Data'!N:N,MATCH('Intensity Data'!$B248,'UEC Data'!$C:$C,0))</f>
        <v>0.3815598518016472</v>
      </c>
      <c r="N248" s="7">
        <f>INDEX('Saturation Data'!O:O,MATCH('Intensity Data'!$B248,'Saturation Data'!$C:$C,0))*INDEX('UEC Data'!O:O,MATCH('Intensity Data'!$B248,'UEC Data'!$C:$C,0))</f>
        <v>8.1899905131840825E-2</v>
      </c>
      <c r="O248" s="7">
        <f>INDEX('Saturation Data'!P:P,MATCH('Intensity Data'!$B248,'Saturation Data'!$C:$C,0))*INDEX('UEC Data'!P:P,MATCH('Intensity Data'!$B248,'UEC Data'!$C:$C,0))</f>
        <v>0.74928674288024677</v>
      </c>
      <c r="P248" s="7">
        <f>INDEX('Saturation Data'!Q:Q,MATCH('Intensity Data'!$B248,'Saturation Data'!$C:$C,0))*INDEX('UEC Data'!Q:Q,MATCH('Intensity Data'!$B248,'UEC Data'!$C:$C,0))</f>
        <v>0.6570892244201626</v>
      </c>
      <c r="Q248" s="7">
        <f>INDEX('Saturation Data'!R:R,MATCH('Intensity Data'!$B248,'Saturation Data'!$C:$C,0))*INDEX('UEC Data'!R:R,MATCH('Intensity Data'!$B248,'UEC Data'!$C:$C,0))</f>
        <v>2.5582070828392617E-2</v>
      </c>
      <c r="R248" s="7">
        <f>INDEX('Saturation Data'!S:S,MATCH('Intensity Data'!$B248,'Saturation Data'!$C:$C,0))*INDEX('UEC Data'!S:S,MATCH('Intensity Data'!$B248,'UEC Data'!$C:$C,0))</f>
        <v>7.7353172351847979E-2</v>
      </c>
      <c r="S248" s="7">
        <f>INDEX('Saturation Data'!T:T,MATCH('Intensity Data'!$B248,'Saturation Data'!$C:$C,0))*INDEX('UEC Data'!T:T,MATCH('Intensity Data'!$B248,'UEC Data'!$C:$C,0))</f>
        <v>7.7353172351847979E-2</v>
      </c>
      <c r="T248" s="7">
        <f>INDEX('Saturation Data'!U:U,MATCH('Intensity Data'!$B248,'Saturation Data'!$C:$C,0))*INDEX('UEC Data'!U:U,MATCH('Intensity Data'!$B248,'UEC Data'!$C:$C,0))</f>
        <v>0.24079761846153852</v>
      </c>
      <c r="U248" s="7">
        <f>INDEX('Saturation Data'!V:V,MATCH('Intensity Data'!$B248,'Saturation Data'!$C:$C,0))*INDEX('UEC Data'!V:V,MATCH('Intensity Data'!$B248,'UEC Data'!$C:$C,0))</f>
        <v>5.901349395031337E-2</v>
      </c>
      <c r="V248" t="str">
        <f t="shared" si="52"/>
        <v>Exterior Lighting</v>
      </c>
    </row>
    <row r="249" spans="1:22" x14ac:dyDescent="0.25">
      <c r="A249" t="str">
        <f t="shared" si="67"/>
        <v/>
      </c>
      <c r="B249" t="str">
        <f t="shared" si="51"/>
        <v>WY2019 CPARefrigeration _Walk-in Refrigerator/Freezer</v>
      </c>
      <c r="C249" t="s">
        <v>115</v>
      </c>
      <c r="D249" t="s">
        <v>120</v>
      </c>
      <c r="E249" s="4" t="s">
        <v>88</v>
      </c>
      <c r="F249" s="4" t="s">
        <v>25</v>
      </c>
      <c r="G249" s="4" t="s">
        <v>26</v>
      </c>
      <c r="H249" s="7">
        <f>INDEX('Saturation Data'!I:I,MATCH('Intensity Data'!$B249,'Saturation Data'!$C:$C,0))*INDEX('UEC Data'!I:I,MATCH('Intensity Data'!$B249,'UEC Data'!$C:$C,0))</f>
        <v>2.7497603821531862E-3</v>
      </c>
      <c r="I249" s="7">
        <f>INDEX('Saturation Data'!J:J,MATCH('Intensity Data'!$B249,'Saturation Data'!$C:$C,0))*INDEX('UEC Data'!J:J,MATCH('Intensity Data'!$B249,'UEC Data'!$C:$C,0))</f>
        <v>0</v>
      </c>
      <c r="J249" s="7">
        <f>INDEX('Saturation Data'!K:K,MATCH('Intensity Data'!$B249,'Saturation Data'!$C:$C,0))*INDEX('UEC Data'!K:K,MATCH('Intensity Data'!$B249,'UEC Data'!$C:$C,0))</f>
        <v>6.521503459521274E-3</v>
      </c>
      <c r="K249" s="7">
        <f>INDEX('Saturation Data'!L:L,MATCH('Intensity Data'!$B249,'Saturation Data'!$C:$C,0))*INDEX('UEC Data'!L:L,MATCH('Intensity Data'!$B249,'UEC Data'!$C:$C,0))</f>
        <v>0</v>
      </c>
      <c r="L249" s="7">
        <f>INDEX('Saturation Data'!M:M,MATCH('Intensity Data'!$B249,'Saturation Data'!$C:$C,0))*INDEX('UEC Data'!M:M,MATCH('Intensity Data'!$B249,'UEC Data'!$C:$C,0))</f>
        <v>5.0160015633609198</v>
      </c>
      <c r="M249" s="7">
        <f>INDEX('Saturation Data'!N:N,MATCH('Intensity Data'!$B249,'Saturation Data'!$C:$C,0))*INDEX('UEC Data'!N:N,MATCH('Intensity Data'!$B249,'UEC Data'!$C:$C,0))</f>
        <v>0.82024202543465596</v>
      </c>
      <c r="N249" s="7">
        <f>INDEX('Saturation Data'!O:O,MATCH('Intensity Data'!$B249,'Saturation Data'!$C:$C,0))*INDEX('UEC Data'!O:O,MATCH('Intensity Data'!$B249,'UEC Data'!$C:$C,0))</f>
        <v>7.7467393173526439E-2</v>
      </c>
      <c r="O249" s="7">
        <f>INDEX('Saturation Data'!P:P,MATCH('Intensity Data'!$B249,'Saturation Data'!$C:$C,0))*INDEX('UEC Data'!P:P,MATCH('Intensity Data'!$B249,'UEC Data'!$C:$C,0))</f>
        <v>1.2274160639719804E-2</v>
      </c>
      <c r="P249" s="7">
        <f>INDEX('Saturation Data'!Q:Q,MATCH('Intensity Data'!$B249,'Saturation Data'!$C:$C,0))*INDEX('UEC Data'!Q:Q,MATCH('Intensity Data'!$B249,'UEC Data'!$C:$C,0))</f>
        <v>3.2013600814473402E-2</v>
      </c>
      <c r="Q249" s="7">
        <f>INDEX('Saturation Data'!R:R,MATCH('Intensity Data'!$B249,'Saturation Data'!$C:$C,0))*INDEX('UEC Data'!R:R,MATCH('Intensity Data'!$B249,'UEC Data'!$C:$C,0))</f>
        <v>1.1387614443826525E-2</v>
      </c>
      <c r="R249" s="7">
        <f>INDEX('Saturation Data'!S:S,MATCH('Intensity Data'!$B249,'Saturation Data'!$C:$C,0))*INDEX('UEC Data'!S:S,MATCH('Intensity Data'!$B249,'UEC Data'!$C:$C,0))</f>
        <v>4.7301330047214837E-3</v>
      </c>
      <c r="S249" s="7">
        <f>INDEX('Saturation Data'!T:T,MATCH('Intensity Data'!$B249,'Saturation Data'!$C:$C,0))*INDEX('UEC Data'!T:T,MATCH('Intensity Data'!$B249,'UEC Data'!$C:$C,0))</f>
        <v>13.607474587008737</v>
      </c>
      <c r="T249" s="7">
        <f>INDEX('Saturation Data'!U:U,MATCH('Intensity Data'!$B249,'Saturation Data'!$C:$C,0))*INDEX('UEC Data'!U:U,MATCH('Intensity Data'!$B249,'UEC Data'!$C:$C,0))</f>
        <v>2.0667822165139115E-3</v>
      </c>
      <c r="U249" s="7">
        <f>INDEX('Saturation Data'!V:V,MATCH('Intensity Data'!$B249,'Saturation Data'!$C:$C,0))*INDEX('UEC Data'!V:V,MATCH('Intensity Data'!$B249,'UEC Data'!$C:$C,0))</f>
        <v>5.6954655824490073E-2</v>
      </c>
      <c r="V249" t="str">
        <f t="shared" si="52"/>
        <v xml:space="preserve">Refrigeration </v>
      </c>
    </row>
    <row r="250" spans="1:22" x14ac:dyDescent="0.25">
      <c r="A250" t="str">
        <f t="shared" si="67"/>
        <v/>
      </c>
      <c r="B250" t="str">
        <f t="shared" si="51"/>
        <v>WY2019 CPARefrigeration _Reach-in Refrigerator/Freezer</v>
      </c>
      <c r="C250" t="s">
        <v>115</v>
      </c>
      <c r="D250" t="s">
        <v>120</v>
      </c>
      <c r="E250" s="4" t="s">
        <v>89</v>
      </c>
      <c r="F250" s="4" t="s">
        <v>25</v>
      </c>
      <c r="G250" s="4" t="s">
        <v>27</v>
      </c>
      <c r="H250" s="7">
        <f>INDEX('Saturation Data'!I:I,MATCH('Intensity Data'!$B250,'Saturation Data'!$C:$C,0))*INDEX('UEC Data'!I:I,MATCH('Intensity Data'!$B250,'UEC Data'!$C:$C,0))</f>
        <v>4.320024225267686E-3</v>
      </c>
      <c r="I250" s="7">
        <f>INDEX('Saturation Data'!J:J,MATCH('Intensity Data'!$B250,'Saturation Data'!$C:$C,0))*INDEX('UEC Data'!J:J,MATCH('Intensity Data'!$B250,'UEC Data'!$C:$C,0))</f>
        <v>1.2597615264909512E-2</v>
      </c>
      <c r="J250" s="7">
        <f>INDEX('Saturation Data'!K:K,MATCH('Intensity Data'!$B250,'Saturation Data'!$C:$C,0))*INDEX('UEC Data'!K:K,MATCH('Intensity Data'!$B250,'UEC Data'!$C:$C,0))</f>
        <v>1.0245639261206517E-2</v>
      </c>
      <c r="K250" s="7">
        <f>INDEX('Saturation Data'!L:L,MATCH('Intensity Data'!$B250,'Saturation Data'!$C:$C,0))*INDEX('UEC Data'!L:L,MATCH('Intensity Data'!$B250,'UEC Data'!$C:$C,0))</f>
        <v>2.3952933549330657E-3</v>
      </c>
      <c r="L250" s="7">
        <f>INDEX('Saturation Data'!M:M,MATCH('Intensity Data'!$B250,'Saturation Data'!$C:$C,0))*INDEX('UEC Data'!M:M,MATCH('Intensity Data'!$B250,'UEC Data'!$C:$C,0))</f>
        <v>0.21298414305027025</v>
      </c>
      <c r="M250" s="7">
        <f>INDEX('Saturation Data'!N:N,MATCH('Intensity Data'!$B250,'Saturation Data'!$C:$C,0))*INDEX('UEC Data'!N:N,MATCH('Intensity Data'!$B250,'UEC Data'!$C:$C,0))</f>
        <v>0.27303490205136505</v>
      </c>
      <c r="N250" s="7">
        <f>INDEX('Saturation Data'!O:O,MATCH('Intensity Data'!$B250,'Saturation Data'!$C:$C,0))*INDEX('UEC Data'!O:O,MATCH('Intensity Data'!$B250,'UEC Data'!$C:$C,0))</f>
        <v>2.6343185989173047E-2</v>
      </c>
      <c r="O250" s="7">
        <f>INDEX('Saturation Data'!P:P,MATCH('Intensity Data'!$B250,'Saturation Data'!$C:$C,0))*INDEX('UEC Data'!P:P,MATCH('Intensity Data'!$B250,'UEC Data'!$C:$C,0))</f>
        <v>9.5691955398759364E-3</v>
      </c>
      <c r="P250" s="7">
        <f>INDEX('Saturation Data'!Q:Q,MATCH('Intensity Data'!$B250,'Saturation Data'!$C:$C,0))*INDEX('UEC Data'!Q:Q,MATCH('Intensity Data'!$B250,'UEC Data'!$C:$C,0))</f>
        <v>2.4958481082436021E-2</v>
      </c>
      <c r="Q250" s="7">
        <f>INDEX('Saturation Data'!R:R,MATCH('Intensity Data'!$B250,'Saturation Data'!$C:$C,0))*INDEX('UEC Data'!R:R,MATCH('Intensity Data'!$B250,'UEC Data'!$C:$C,0))</f>
        <v>1.6186702789986105E-2</v>
      </c>
      <c r="R250" s="7">
        <f>INDEX('Saturation Data'!S:S,MATCH('Intensity Data'!$B250,'Saturation Data'!$C:$C,0))*INDEX('UEC Data'!S:S,MATCH('Intensity Data'!$B250,'UEC Data'!$C:$C,0))</f>
        <v>1.9321375122201929E-3</v>
      </c>
      <c r="S250" s="7">
        <f>INDEX('Saturation Data'!T:T,MATCH('Intensity Data'!$B250,'Saturation Data'!$C:$C,0))*INDEX('UEC Data'!T:T,MATCH('Intensity Data'!$B250,'UEC Data'!$C:$C,0))</f>
        <v>1.3321756134667326E-2</v>
      </c>
      <c r="T250" s="7">
        <f>INDEX('Saturation Data'!U:U,MATCH('Intensity Data'!$B250,'Saturation Data'!$C:$C,0))*INDEX('UEC Data'!U:U,MATCH('Intensity Data'!$B250,'UEC Data'!$C:$C,0))</f>
        <v>3.2470281053002458E-3</v>
      </c>
      <c r="U250" s="7">
        <f>INDEX('Saturation Data'!V:V,MATCH('Intensity Data'!$B250,'Saturation Data'!$C:$C,0))*INDEX('UEC Data'!V:V,MATCH('Intensity Data'!$B250,'UEC Data'!$C:$C,0))</f>
        <v>1.4913147493413935E-2</v>
      </c>
      <c r="V250" t="str">
        <f t="shared" si="52"/>
        <v xml:space="preserve">Refrigeration </v>
      </c>
    </row>
    <row r="251" spans="1:22" x14ac:dyDescent="0.25">
      <c r="A251" t="str">
        <f t="shared" si="67"/>
        <v/>
      </c>
      <c r="B251" t="str">
        <f t="shared" si="51"/>
        <v>WY2019 CPARefrigeration _Glass Door Display</v>
      </c>
      <c r="C251" t="s">
        <v>115</v>
      </c>
      <c r="D251" t="s">
        <v>120</v>
      </c>
      <c r="E251" s="4" t="s">
        <v>90</v>
      </c>
      <c r="F251" s="4" t="s">
        <v>25</v>
      </c>
      <c r="G251" s="4" t="s">
        <v>28</v>
      </c>
      <c r="H251" s="7">
        <f>INDEX('Saturation Data'!I:I,MATCH('Intensity Data'!$B251,'Saturation Data'!$C:$C,0))*INDEX('UEC Data'!I:I,MATCH('Intensity Data'!$B251,'UEC Data'!$C:$C,0))</f>
        <v>2.4512077305250065E-2</v>
      </c>
      <c r="I251" s="7">
        <f>INDEX('Saturation Data'!J:J,MATCH('Intensity Data'!$B251,'Saturation Data'!$C:$C,0))*INDEX('UEC Data'!J:J,MATCH('Intensity Data'!$B251,'UEC Data'!$C:$C,0))</f>
        <v>0</v>
      </c>
      <c r="J251" s="7">
        <f>INDEX('Saturation Data'!K:K,MATCH('Intensity Data'!$B251,'Saturation Data'!$C:$C,0))*INDEX('UEC Data'!K:K,MATCH('Intensity Data'!$B251,'UEC Data'!$C:$C,0))</f>
        <v>6.1364060860869034E-2</v>
      </c>
      <c r="K251" s="7">
        <f>INDEX('Saturation Data'!L:L,MATCH('Intensity Data'!$B251,'Saturation Data'!$C:$C,0))*INDEX('UEC Data'!L:L,MATCH('Intensity Data'!$B251,'UEC Data'!$C:$C,0))</f>
        <v>2.4583273905891987E-3</v>
      </c>
      <c r="L251" s="7">
        <f>INDEX('Saturation Data'!M:M,MATCH('Intensity Data'!$B251,'Saturation Data'!$C:$C,0))*INDEX('UEC Data'!M:M,MATCH('Intensity Data'!$B251,'UEC Data'!$C:$C,0))</f>
        <v>8.1190195884576696E-2</v>
      </c>
      <c r="M251" s="7">
        <f>INDEX('Saturation Data'!N:N,MATCH('Intensity Data'!$B251,'Saturation Data'!$C:$C,0))*INDEX('UEC Data'!N:N,MATCH('Intensity Data'!$B251,'UEC Data'!$C:$C,0))</f>
        <v>3.2018022415123437</v>
      </c>
      <c r="N251" s="7">
        <f>INDEX('Saturation Data'!O:O,MATCH('Intensity Data'!$B251,'Saturation Data'!$C:$C,0))*INDEX('UEC Data'!O:O,MATCH('Intensity Data'!$B251,'UEC Data'!$C:$C,0))</f>
        <v>4.8881861328120259E-2</v>
      </c>
      <c r="O251" s="7">
        <f>INDEX('Saturation Data'!P:P,MATCH('Intensity Data'!$B251,'Saturation Data'!$C:$C,0))*INDEX('UEC Data'!P:P,MATCH('Intensity Data'!$B251,'UEC Data'!$C:$C,0))</f>
        <v>9.7763754911579393E-3</v>
      </c>
      <c r="P251" s="7">
        <f>INDEX('Saturation Data'!Q:Q,MATCH('Intensity Data'!$B251,'Saturation Data'!$C:$C,0))*INDEX('UEC Data'!Q:Q,MATCH('Intensity Data'!$B251,'UEC Data'!$C:$C,0))</f>
        <v>2.5498850110656227E-2</v>
      </c>
      <c r="Q251" s="7">
        <f>INDEX('Saturation Data'!R:R,MATCH('Intensity Data'!$B251,'Saturation Data'!$C:$C,0))*INDEX('UEC Data'!R:R,MATCH('Intensity Data'!$B251,'UEC Data'!$C:$C,0))</f>
        <v>5.1499272823929479E-2</v>
      </c>
      <c r="R251" s="7">
        <f>INDEX('Saturation Data'!S:S,MATCH('Intensity Data'!$B251,'Saturation Data'!$C:$C,0))*INDEX('UEC Data'!S:S,MATCH('Intensity Data'!$B251,'UEC Data'!$C:$C,0))</f>
        <v>1.0014065342941235E-2</v>
      </c>
      <c r="S251" s="7">
        <f>INDEX('Saturation Data'!T:T,MATCH('Intensity Data'!$B251,'Saturation Data'!$C:$C,0))*INDEX('UEC Data'!T:T,MATCH('Intensity Data'!$B251,'UEC Data'!$C:$C,0))</f>
        <v>6.9045259755861316E-2</v>
      </c>
      <c r="T251" s="7">
        <f>INDEX('Saturation Data'!U:U,MATCH('Intensity Data'!$B251,'Saturation Data'!$C:$C,0))*INDEX('UEC Data'!U:U,MATCH('Intensity Data'!$B251,'UEC Data'!$C:$C,0))</f>
        <v>1.2139734777146969E-3</v>
      </c>
      <c r="U251" s="7">
        <f>INDEX('Saturation Data'!V:V,MATCH('Intensity Data'!$B251,'Saturation Data'!$C:$C,0))*INDEX('UEC Data'!V:V,MATCH('Intensity Data'!$B251,'UEC Data'!$C:$C,0))</f>
        <v>4.3730282123544623E-3</v>
      </c>
      <c r="V251" t="str">
        <f t="shared" si="52"/>
        <v xml:space="preserve">Refrigeration </v>
      </c>
    </row>
    <row r="252" spans="1:22" x14ac:dyDescent="0.25">
      <c r="A252" t="str">
        <f t="shared" si="67"/>
        <v/>
      </c>
      <c r="B252" t="str">
        <f t="shared" si="51"/>
        <v>WY2019 CPARefrigeration _Open Display Case</v>
      </c>
      <c r="C252" t="s">
        <v>115</v>
      </c>
      <c r="D252" t="s">
        <v>120</v>
      </c>
      <c r="E252" s="4" t="s">
        <v>91</v>
      </c>
      <c r="F252" s="4" t="s">
        <v>25</v>
      </c>
      <c r="G252" s="4" t="s">
        <v>29</v>
      </c>
      <c r="H252" s="7">
        <f>INDEX('Saturation Data'!I:I,MATCH('Intensity Data'!$B252,'Saturation Data'!$C:$C,0))*INDEX('UEC Data'!I:I,MATCH('Intensity Data'!$B252,'UEC Data'!$C:$C,0))</f>
        <v>0.14529376693986301</v>
      </c>
      <c r="I252" s="7">
        <f>INDEX('Saturation Data'!J:J,MATCH('Intensity Data'!$B252,'Saturation Data'!$C:$C,0))*INDEX('UEC Data'!J:J,MATCH('Intensity Data'!$B252,'UEC Data'!$C:$C,0))</f>
        <v>0</v>
      </c>
      <c r="J252" s="7">
        <f>INDEX('Saturation Data'!K:K,MATCH('Intensity Data'!$B252,'Saturation Data'!$C:$C,0))*INDEX('UEC Data'!K:K,MATCH('Intensity Data'!$B252,'UEC Data'!$C:$C,0))</f>
        <v>0.36373153715915624</v>
      </c>
      <c r="K252" s="7">
        <f>INDEX('Saturation Data'!L:L,MATCH('Intensity Data'!$B252,'Saturation Data'!$C:$C,0))*INDEX('UEC Data'!L:L,MATCH('Intensity Data'!$B252,'UEC Data'!$C:$C,0))</f>
        <v>1.4571578022628333E-2</v>
      </c>
      <c r="L252" s="7">
        <f>INDEX('Saturation Data'!M:M,MATCH('Intensity Data'!$B252,'Saturation Data'!$C:$C,0))*INDEX('UEC Data'!M:M,MATCH('Intensity Data'!$B252,'UEC Data'!$C:$C,0))</f>
        <v>0.48124968160609205</v>
      </c>
      <c r="M252" s="7">
        <f>INDEX('Saturation Data'!N:N,MATCH('Intensity Data'!$B252,'Saturation Data'!$C:$C,0))*INDEX('UEC Data'!N:N,MATCH('Intensity Data'!$B252,'UEC Data'!$C:$C,0))</f>
        <v>18.978477542830991</v>
      </c>
      <c r="N252" s="7">
        <f>INDEX('Saturation Data'!O:O,MATCH('Intensity Data'!$B252,'Saturation Data'!$C:$C,0))*INDEX('UEC Data'!O:O,MATCH('Intensity Data'!$B252,'UEC Data'!$C:$C,0))</f>
        <v>0.28974409956978359</v>
      </c>
      <c r="O252" s="7">
        <f>INDEX('Saturation Data'!P:P,MATCH('Intensity Data'!$B252,'Saturation Data'!$C:$C,0))*INDEX('UEC Data'!P:P,MATCH('Intensity Data'!$B252,'UEC Data'!$C:$C,0))</f>
        <v>5.7948839033102065E-2</v>
      </c>
      <c r="P252" s="7">
        <f>INDEX('Saturation Data'!Q:Q,MATCH('Intensity Data'!$B252,'Saturation Data'!$C:$C,0))*INDEX('UEC Data'!Q:Q,MATCH('Intensity Data'!$B252,'UEC Data'!$C:$C,0))</f>
        <v>0.151142799489241</v>
      </c>
      <c r="Q252" s="7">
        <f>INDEX('Saturation Data'!R:R,MATCH('Intensity Data'!$B252,'Saturation Data'!$C:$C,0))*INDEX('UEC Data'!R:R,MATCH('Intensity Data'!$B252,'UEC Data'!$C:$C,0))</f>
        <v>0.30525863842840456</v>
      </c>
      <c r="R252" s="7">
        <f>INDEX('Saturation Data'!S:S,MATCH('Intensity Data'!$B252,'Saturation Data'!$C:$C,0))*INDEX('UEC Data'!S:S,MATCH('Intensity Data'!$B252,'UEC Data'!$C:$C,0))</f>
        <v>5.9357730393018608E-2</v>
      </c>
      <c r="S252" s="7">
        <f>INDEX('Saturation Data'!T:T,MATCH('Intensity Data'!$B252,'Saturation Data'!$C:$C,0))*INDEX('UEC Data'!T:T,MATCH('Intensity Data'!$B252,'UEC Data'!$C:$C,0))</f>
        <v>0.40926135122467844</v>
      </c>
      <c r="T252" s="7">
        <f>INDEX('Saturation Data'!U:U,MATCH('Intensity Data'!$B252,'Saturation Data'!$C:$C,0))*INDEX('UEC Data'!U:U,MATCH('Intensity Data'!$B252,'UEC Data'!$C:$C,0))</f>
        <v>7.1957499703411915E-3</v>
      </c>
      <c r="U252" s="7">
        <f>INDEX('Saturation Data'!V:V,MATCH('Intensity Data'!$B252,'Saturation Data'!$C:$C,0))*INDEX('UEC Data'!V:V,MATCH('Intensity Data'!$B252,'UEC Data'!$C:$C,0))</f>
        <v>2.5920844406409769E-2</v>
      </c>
      <c r="V252" t="str">
        <f t="shared" si="52"/>
        <v xml:space="preserve">Refrigeration </v>
      </c>
    </row>
    <row r="253" spans="1:22" x14ac:dyDescent="0.25">
      <c r="A253" t="str">
        <f t="shared" si="67"/>
        <v/>
      </c>
      <c r="B253" t="str">
        <f t="shared" si="51"/>
        <v>WY2019 CPARefrigeration _Icemaker</v>
      </c>
      <c r="C253" t="s">
        <v>115</v>
      </c>
      <c r="D253" t="s">
        <v>120</v>
      </c>
      <c r="E253" s="4" t="s">
        <v>92</v>
      </c>
      <c r="F253" s="4" t="s">
        <v>25</v>
      </c>
      <c r="G253" s="4" t="s">
        <v>30</v>
      </c>
      <c r="H253" s="7">
        <f>INDEX('Saturation Data'!I:I,MATCH('Intensity Data'!$B253,'Saturation Data'!$C:$C,0))*INDEX('UEC Data'!I:I,MATCH('Intensity Data'!$B253,'UEC Data'!$C:$C,0))</f>
        <v>2.3290874667675713E-2</v>
      </c>
      <c r="I253" s="7">
        <f>INDEX('Saturation Data'!J:J,MATCH('Intensity Data'!$B253,'Saturation Data'!$C:$C,0))*INDEX('UEC Data'!J:J,MATCH('Intensity Data'!$B253,'UEC Data'!$C:$C,0))</f>
        <v>1.2312455645773022E-2</v>
      </c>
      <c r="J253" s="7">
        <f>INDEX('Saturation Data'!K:K,MATCH('Intensity Data'!$B253,'Saturation Data'!$C:$C,0))*INDEX('UEC Data'!K:K,MATCH('Intensity Data'!$B253,'UEC Data'!$C:$C,0))</f>
        <v>0.12892989190491622</v>
      </c>
      <c r="K253" s="7">
        <f>INDEX('Saturation Data'!L:L,MATCH('Intensity Data'!$B253,'Saturation Data'!$C:$C,0))*INDEX('UEC Data'!L:L,MATCH('Intensity Data'!$B253,'UEC Data'!$C:$C,0))</f>
        <v>7.6666734324470666E-3</v>
      </c>
      <c r="L253" s="7">
        <f>INDEX('Saturation Data'!M:M,MATCH('Intensity Data'!$B253,'Saturation Data'!$C:$C,0))*INDEX('UEC Data'!M:M,MATCH('Intensity Data'!$B253,'UEC Data'!$C:$C,0))</f>
        <v>2.4883610014067439</v>
      </c>
      <c r="M253" s="7">
        <f>INDEX('Saturation Data'!N:N,MATCH('Intensity Data'!$B253,'Saturation Data'!$C:$C,0))*INDEX('UEC Data'!N:N,MATCH('Intensity Data'!$B253,'UEC Data'!$C:$C,0))</f>
        <v>0.27327184457153636</v>
      </c>
      <c r="N253" s="7">
        <f>INDEX('Saturation Data'!O:O,MATCH('Intensity Data'!$B253,'Saturation Data'!$C:$C,0))*INDEX('UEC Data'!O:O,MATCH('Intensity Data'!$B253,'UEC Data'!$C:$C,0))</f>
        <v>0.16013196418668321</v>
      </c>
      <c r="O253" s="7">
        <f>INDEX('Saturation Data'!P:P,MATCH('Intensity Data'!$B253,'Saturation Data'!$C:$C,0))*INDEX('UEC Data'!P:P,MATCH('Intensity Data'!$B253,'UEC Data'!$C:$C,0))</f>
        <v>3.2026403403854826E-2</v>
      </c>
      <c r="P253" s="7">
        <f>INDEX('Saturation Data'!Q:Q,MATCH('Intensity Data'!$B253,'Saturation Data'!$C:$C,0))*INDEX('UEC Data'!Q:Q,MATCH('Intensity Data'!$B253,'UEC Data'!$C:$C,0))</f>
        <v>8.3531617695831784E-2</v>
      </c>
      <c r="Q253" s="7">
        <f>INDEX('Saturation Data'!R:R,MATCH('Intensity Data'!$B253,'Saturation Data'!$C:$C,0))*INDEX('UEC Data'!R:R,MATCH('Intensity Data'!$B253,'UEC Data'!$C:$C,0))</f>
        <v>8.4353167897246534E-2</v>
      </c>
      <c r="R253" s="7">
        <f>INDEX('Saturation Data'!S:S,MATCH('Intensity Data'!$B253,'Saturation Data'!$C:$C,0))*INDEX('UEC Data'!S:S,MATCH('Intensity Data'!$B253,'UEC Data'!$C:$C,0))</f>
        <v>1.6402525489925289E-2</v>
      </c>
      <c r="S253" s="7">
        <f>INDEX('Saturation Data'!T:T,MATCH('Intensity Data'!$B253,'Saturation Data'!$C:$C,0))*INDEX('UEC Data'!T:T,MATCH('Intensity Data'!$B253,'UEC Data'!$C:$C,0))</f>
        <v>1.0267911815609176</v>
      </c>
      <c r="T253" s="7">
        <f>INDEX('Saturation Data'!U:U,MATCH('Intensity Data'!$B253,'Saturation Data'!$C:$C,0))*INDEX('UEC Data'!U:U,MATCH('Intensity Data'!$B253,'UEC Data'!$C:$C,0))</f>
        <v>1.9884263014465346E-3</v>
      </c>
      <c r="U253" s="7">
        <f>INDEX('Saturation Data'!V:V,MATCH('Intensity Data'!$B253,'Saturation Data'!$C:$C,0))*INDEX('UEC Data'!V:V,MATCH('Intensity Data'!$B253,'UEC Data'!$C:$C,0))</f>
        <v>4.4867753855728006E-2</v>
      </c>
      <c r="V253" t="str">
        <f t="shared" si="52"/>
        <v xml:space="preserve">Refrigeration </v>
      </c>
    </row>
    <row r="254" spans="1:22" x14ac:dyDescent="0.25">
      <c r="A254" t="str">
        <f t="shared" si="67"/>
        <v/>
      </c>
      <c r="B254" t="str">
        <f t="shared" si="51"/>
        <v>WY2019 CPARefrigeration _Vending Machine</v>
      </c>
      <c r="C254" t="s">
        <v>115</v>
      </c>
      <c r="D254" t="s">
        <v>120</v>
      </c>
      <c r="E254" s="4" t="s">
        <v>93</v>
      </c>
      <c r="F254" s="4" t="s">
        <v>25</v>
      </c>
      <c r="G254" s="4" t="s">
        <v>31</v>
      </c>
      <c r="H254" s="7">
        <f>INDEX('Saturation Data'!I:I,MATCH('Intensity Data'!$B254,'Saturation Data'!$C:$C,0))*INDEX('UEC Data'!I:I,MATCH('Intensity Data'!$B254,'UEC Data'!$C:$C,0))</f>
        <v>2.187621290013373E-2</v>
      </c>
      <c r="I254" s="7">
        <f>INDEX('Saturation Data'!J:J,MATCH('Intensity Data'!$B254,'Saturation Data'!$C:$C,0))*INDEX('UEC Data'!J:J,MATCH('Intensity Data'!$B254,'UEC Data'!$C:$C,0))</f>
        <v>5.7823054065934661E-3</v>
      </c>
      <c r="J254" s="7">
        <f>INDEX('Saturation Data'!K:K,MATCH('Intensity Data'!$B254,'Saturation Data'!$C:$C,0))*INDEX('UEC Data'!K:K,MATCH('Intensity Data'!$B254,'UEC Data'!$C:$C,0))</f>
        <v>6.054941698728062E-2</v>
      </c>
      <c r="K254" s="7">
        <f>INDEX('Saturation Data'!L:L,MATCH('Intensity Data'!$B254,'Saturation Data'!$C:$C,0))*INDEX('UEC Data'!L:L,MATCH('Intensity Data'!$B254,'UEC Data'!$C:$C,0))</f>
        <v>3.6005041166783337E-3</v>
      </c>
      <c r="L254" s="7">
        <f>INDEX('Saturation Data'!M:M,MATCH('Intensity Data'!$B254,'Saturation Data'!$C:$C,0))*INDEX('UEC Data'!M:M,MATCH('Intensity Data'!$B254,'UEC Data'!$C:$C,0))</f>
        <v>1.1686103638416141</v>
      </c>
      <c r="M254" s="7">
        <f>INDEX('Saturation Data'!N:N,MATCH('Intensity Data'!$B254,'Saturation Data'!$C:$C,0))*INDEX('UEC Data'!N:N,MATCH('Intensity Data'!$B254,'UEC Data'!$C:$C,0))</f>
        <v>0.25667361731828714</v>
      </c>
      <c r="N254" s="7">
        <f>INDEX('Saturation Data'!O:O,MATCH('Intensity Data'!$B254,'Saturation Data'!$C:$C,0))*INDEX('UEC Data'!O:O,MATCH('Intensity Data'!$B254,'UEC Data'!$C:$C,0))</f>
        <v>7.5202863581723484E-2</v>
      </c>
      <c r="O254" s="7">
        <f>INDEX('Saturation Data'!P:P,MATCH('Intensity Data'!$B254,'Saturation Data'!$C:$C,0))*INDEX('UEC Data'!P:P,MATCH('Intensity Data'!$B254,'UEC Data'!$C:$C,0))</f>
        <v>1.5040577678704521E-2</v>
      </c>
      <c r="P254" s="7">
        <f>INDEX('Saturation Data'!Q:Q,MATCH('Intensity Data'!$B254,'Saturation Data'!$C:$C,0))*INDEX('UEC Data'!Q:Q,MATCH('Intensity Data'!$B254,'UEC Data'!$C:$C,0))</f>
        <v>3.922900017024035E-2</v>
      </c>
      <c r="Q254" s="7">
        <f>INDEX('Saturation Data'!R:R,MATCH('Intensity Data'!$B254,'Saturation Data'!$C:$C,0))*INDEX('UEC Data'!R:R,MATCH('Intensity Data'!$B254,'UEC Data'!$C:$C,0))</f>
        <v>7.9229650498353038E-2</v>
      </c>
      <c r="R254" s="7">
        <f>INDEX('Saturation Data'!S:S,MATCH('Intensity Data'!$B254,'Saturation Data'!$C:$C,0))*INDEX('UEC Data'!S:S,MATCH('Intensity Data'!$B254,'UEC Data'!$C:$C,0))</f>
        <v>7.7031271868778731E-3</v>
      </c>
      <c r="S254" s="7">
        <f>INDEX('Saturation Data'!T:T,MATCH('Intensity Data'!$B254,'Saturation Data'!$C:$C,0))*INDEX('UEC Data'!T:T,MATCH('Intensity Data'!$B254,'UEC Data'!$C:$C,0))</f>
        <v>0.48221251482197125</v>
      </c>
      <c r="T254" s="7">
        <f>INDEX('Saturation Data'!U:U,MATCH('Intensity Data'!$B254,'Saturation Data'!$C:$C,0))*INDEX('UEC Data'!U:U,MATCH('Intensity Data'!$B254,'UEC Data'!$C:$C,0))</f>
        <v>9.338257520882285E-4</v>
      </c>
      <c r="U254" s="7">
        <f>INDEX('Saturation Data'!V:V,MATCH('Intensity Data'!$B254,'Saturation Data'!$C:$C,0))*INDEX('UEC Data'!V:V,MATCH('Intensity Data'!$B254,'UEC Data'!$C:$C,0))</f>
        <v>4.2142536495674385E-2</v>
      </c>
      <c r="V254" t="str">
        <f t="shared" si="52"/>
        <v xml:space="preserve">Refrigeration </v>
      </c>
    </row>
    <row r="255" spans="1:22" x14ac:dyDescent="0.25">
      <c r="A255" t="str">
        <f t="shared" si="67"/>
        <v/>
      </c>
      <c r="B255" t="str">
        <f t="shared" si="51"/>
        <v>WY2019 CPAFood Preparation_Oven</v>
      </c>
      <c r="C255" t="s">
        <v>115</v>
      </c>
      <c r="D255" t="s">
        <v>120</v>
      </c>
      <c r="E255" s="4" t="s">
        <v>94</v>
      </c>
      <c r="F255" s="4" t="s">
        <v>32</v>
      </c>
      <c r="G255" s="4" t="s">
        <v>33</v>
      </c>
      <c r="H255" s="7">
        <f>INDEX('Saturation Data'!I:I,MATCH('Intensity Data'!$B255,'Saturation Data'!$C:$C,0))*INDEX('UEC Data'!I:I,MATCH('Intensity Data'!$B255,'UEC Data'!$C:$C,0))</f>
        <v>5.5430720873240691E-2</v>
      </c>
      <c r="I255" s="7">
        <f>INDEX('Saturation Data'!J:J,MATCH('Intensity Data'!$B255,'Saturation Data'!$C:$C,0))*INDEX('UEC Data'!J:J,MATCH('Intensity Data'!$B255,'UEC Data'!$C:$C,0))</f>
        <v>6.37838944935113E-3</v>
      </c>
      <c r="J255" s="7">
        <f>INDEX('Saturation Data'!K:K,MATCH('Intensity Data'!$B255,'Saturation Data'!$C:$C,0))*INDEX('UEC Data'!K:K,MATCH('Intensity Data'!$B255,'UEC Data'!$C:$C,0))</f>
        <v>7.2584827442393349E-2</v>
      </c>
      <c r="K255" s="7">
        <f>INDEX('Saturation Data'!L:L,MATCH('Intensity Data'!$B255,'Saturation Data'!$C:$C,0))*INDEX('UEC Data'!L:L,MATCH('Intensity Data'!$B255,'UEC Data'!$C:$C,0))</f>
        <v>6.3783894493511309E-3</v>
      </c>
      <c r="L255" s="7">
        <f>INDEX('Saturation Data'!M:M,MATCH('Intensity Data'!$B255,'Saturation Data'!$C:$C,0))*INDEX('UEC Data'!M:M,MATCH('Intensity Data'!$B255,'UEC Data'!$C:$C,0))</f>
        <v>0</v>
      </c>
      <c r="M255" s="7">
        <f>INDEX('Saturation Data'!N:N,MATCH('Intensity Data'!$B255,'Saturation Data'!$C:$C,0))*INDEX('UEC Data'!N:N,MATCH('Intensity Data'!$B255,'UEC Data'!$C:$C,0))</f>
        <v>6.6039474254118949E-2</v>
      </c>
      <c r="N255" s="7">
        <f>INDEX('Saturation Data'!O:O,MATCH('Intensity Data'!$B255,'Saturation Data'!$C:$C,0))*INDEX('UEC Data'!O:O,MATCH('Intensity Data'!$B255,'UEC Data'!$C:$C,0))</f>
        <v>0.34215864955882047</v>
      </c>
      <c r="O255" s="7">
        <f>INDEX('Saturation Data'!P:P,MATCH('Intensity Data'!$B255,'Saturation Data'!$C:$C,0))*INDEX('UEC Data'!P:P,MATCH('Intensity Data'!$B255,'UEC Data'!$C:$C,0))</f>
        <v>4.8183390860319399E-2</v>
      </c>
      <c r="P255" s="7">
        <f>INDEX('Saturation Data'!Q:Q,MATCH('Intensity Data'!$B255,'Saturation Data'!$C:$C,0))*INDEX('UEC Data'!Q:Q,MATCH('Intensity Data'!$B255,'UEC Data'!$C:$C,0))</f>
        <v>7.2828815985733666E-2</v>
      </c>
      <c r="Q255" s="7">
        <f>INDEX('Saturation Data'!R:R,MATCH('Intensity Data'!$B255,'Saturation Data'!$C:$C,0))*INDEX('UEC Data'!R:R,MATCH('Intensity Data'!$B255,'UEC Data'!$C:$C,0))</f>
        <v>3.3804734852897887E-2</v>
      </c>
      <c r="R255" s="7">
        <f>INDEX('Saturation Data'!S:S,MATCH('Intensity Data'!$B255,'Saturation Data'!$C:$C,0))*INDEX('UEC Data'!S:S,MATCH('Intensity Data'!$B255,'UEC Data'!$C:$C,0))</f>
        <v>6.8165277179197054E-4</v>
      </c>
      <c r="S255" s="7">
        <f>INDEX('Saturation Data'!T:T,MATCH('Intensity Data'!$B255,'Saturation Data'!$C:$C,0))*INDEX('UEC Data'!T:T,MATCH('Intensity Data'!$B255,'UEC Data'!$C:$C,0))</f>
        <v>2.1625192173371759E-2</v>
      </c>
      <c r="T255" s="7">
        <f>INDEX('Saturation Data'!U:U,MATCH('Intensity Data'!$B255,'Saturation Data'!$C:$C,0))*INDEX('UEC Data'!U:U,MATCH('Intensity Data'!$B255,'UEC Data'!$C:$C,0))</f>
        <v>2.5626553603729256E-3</v>
      </c>
      <c r="U255" s="7">
        <f>INDEX('Saturation Data'!V:V,MATCH('Intensity Data'!$B255,'Saturation Data'!$C:$C,0))*INDEX('UEC Data'!V:V,MATCH('Intensity Data'!$B255,'UEC Data'!$C:$C,0))</f>
        <v>4.5519362939072452E-2</v>
      </c>
      <c r="V255" t="str">
        <f t="shared" si="52"/>
        <v>Food Preparation</v>
      </c>
    </row>
    <row r="256" spans="1:22" x14ac:dyDescent="0.25">
      <c r="A256" t="str">
        <f t="shared" si="67"/>
        <v/>
      </c>
      <c r="B256" t="str">
        <f t="shared" si="51"/>
        <v>WY2019 CPAFood Preparation_Fryer</v>
      </c>
      <c r="C256" t="s">
        <v>115</v>
      </c>
      <c r="D256" t="s">
        <v>120</v>
      </c>
      <c r="E256" s="4" t="s">
        <v>95</v>
      </c>
      <c r="F256" s="4" t="s">
        <v>32</v>
      </c>
      <c r="G256" s="4" t="s">
        <v>34</v>
      </c>
      <c r="H256" s="7">
        <f>INDEX('Saturation Data'!I:I,MATCH('Intensity Data'!$B256,'Saturation Data'!$C:$C,0))*INDEX('UEC Data'!I:I,MATCH('Intensity Data'!$B256,'UEC Data'!$C:$C,0))</f>
        <v>9.2791935202382658E-2</v>
      </c>
      <c r="I256" s="7">
        <f>INDEX('Saturation Data'!J:J,MATCH('Intensity Data'!$B256,'Saturation Data'!$C:$C,0))*INDEX('UEC Data'!J:J,MATCH('Intensity Data'!$B256,'UEC Data'!$C:$C,0))</f>
        <v>9.2240429228986117E-3</v>
      </c>
      <c r="J256" s="7">
        <f>INDEX('Saturation Data'!K:K,MATCH('Intensity Data'!$B256,'Saturation Data'!$C:$C,0))*INDEX('UEC Data'!K:K,MATCH('Intensity Data'!$B256,'UEC Data'!$C:$C,0))</f>
        <v>9.7025459216637785E-2</v>
      </c>
      <c r="K256" s="7">
        <f>INDEX('Saturation Data'!L:L,MATCH('Intensity Data'!$B256,'Saturation Data'!$C:$C,0))*INDEX('UEC Data'!L:L,MATCH('Intensity Data'!$B256,'UEC Data'!$C:$C,0))</f>
        <v>9.2240429228986117E-3</v>
      </c>
      <c r="L256" s="7">
        <f>INDEX('Saturation Data'!M:M,MATCH('Intensity Data'!$B256,'Saturation Data'!$C:$C,0))*INDEX('UEC Data'!M:M,MATCH('Intensity Data'!$B256,'UEC Data'!$C:$C,0))</f>
        <v>0</v>
      </c>
      <c r="M256" s="7">
        <f>INDEX('Saturation Data'!N:N,MATCH('Intensity Data'!$B256,'Saturation Data'!$C:$C,0))*INDEX('UEC Data'!N:N,MATCH('Intensity Data'!$B256,'UEC Data'!$C:$C,0))</f>
        <v>0.75533647492276235</v>
      </c>
      <c r="N256" s="7">
        <f>INDEX('Saturation Data'!O:O,MATCH('Intensity Data'!$B256,'Saturation Data'!$C:$C,0))*INDEX('UEC Data'!O:O,MATCH('Intensity Data'!$B256,'UEC Data'!$C:$C,0))</f>
        <v>0.57289965709634594</v>
      </c>
      <c r="O256" s="7">
        <f>INDEX('Saturation Data'!P:P,MATCH('Intensity Data'!$B256,'Saturation Data'!$C:$C,0))*INDEX('UEC Data'!P:P,MATCH('Intensity Data'!$B256,'UEC Data'!$C:$C,0))</f>
        <v>6.9679919828601874E-2</v>
      </c>
      <c r="P256" s="7">
        <f>INDEX('Saturation Data'!Q:Q,MATCH('Intensity Data'!$B256,'Saturation Data'!$C:$C,0))*INDEX('UEC Data'!Q:Q,MATCH('Intensity Data'!$B256,'UEC Data'!$C:$C,0))</f>
        <v>9.5243674500254491E-2</v>
      </c>
      <c r="Q256" s="7">
        <f>INDEX('Saturation Data'!R:R,MATCH('Intensity Data'!$B256,'Saturation Data'!$C:$C,0))*INDEX('UEC Data'!R:R,MATCH('Intensity Data'!$B256,'UEC Data'!$C:$C,0))</f>
        <v>7.439230662463546E-2</v>
      </c>
      <c r="R256" s="7">
        <f>INDEX('Saturation Data'!S:S,MATCH('Intensity Data'!$B256,'Saturation Data'!$C:$C,0))*INDEX('UEC Data'!S:S,MATCH('Intensity Data'!$B256,'UEC Data'!$C:$C,0))</f>
        <v>9.8576521164940503E-4</v>
      </c>
      <c r="S256" s="7">
        <f>INDEX('Saturation Data'!T:T,MATCH('Intensity Data'!$B256,'Saturation Data'!$C:$C,0))*INDEX('UEC Data'!T:T,MATCH('Intensity Data'!$B256,'UEC Data'!$C:$C,0))</f>
        <v>3.1273051356781656E-2</v>
      </c>
      <c r="T256" s="7">
        <f>INDEX('Saturation Data'!U:U,MATCH('Intensity Data'!$B256,'Saturation Data'!$C:$C,0))*INDEX('UEC Data'!U:U,MATCH('Intensity Data'!$B256,'UEC Data'!$C:$C,0))</f>
        <v>3.7059579425776129E-3</v>
      </c>
      <c r="U256" s="7">
        <f>INDEX('Saturation Data'!V:V,MATCH('Intensity Data'!$B256,'Saturation Data'!$C:$C,0))*INDEX('UEC Data'!V:V,MATCH('Intensity Data'!$B256,'UEC Data'!$C:$C,0))</f>
        <v>3.3416607018611641E-2</v>
      </c>
      <c r="V256" t="str">
        <f t="shared" si="52"/>
        <v>Food Preparation</v>
      </c>
    </row>
    <row r="257" spans="1:22" x14ac:dyDescent="0.25">
      <c r="A257" t="str">
        <f t="shared" si="67"/>
        <v/>
      </c>
      <c r="B257" t="str">
        <f t="shared" si="51"/>
        <v>WY2019 CPAFood Preparation_Dishwasher</v>
      </c>
      <c r="C257" t="s">
        <v>115</v>
      </c>
      <c r="D257" t="s">
        <v>120</v>
      </c>
      <c r="E257" s="4" t="s">
        <v>96</v>
      </c>
      <c r="F257" s="4" t="s">
        <v>32</v>
      </c>
      <c r="G257" s="4" t="s">
        <v>35</v>
      </c>
      <c r="H257" s="7">
        <f>INDEX('Saturation Data'!I:I,MATCH('Intensity Data'!$B257,'Saturation Data'!$C:$C,0))*INDEX('UEC Data'!I:I,MATCH('Intensity Data'!$B257,'UEC Data'!$C:$C,0))</f>
        <v>7.1981224966019094E-2</v>
      </c>
      <c r="I257" s="7">
        <f>INDEX('Saturation Data'!J:J,MATCH('Intensity Data'!$B257,'Saturation Data'!$C:$C,0))*INDEX('UEC Data'!J:J,MATCH('Intensity Data'!$B257,'UEC Data'!$C:$C,0))</f>
        <v>1.269508255541797E-2</v>
      </c>
      <c r="J257" s="7">
        <f>INDEX('Saturation Data'!K:K,MATCH('Intensity Data'!$B257,'Saturation Data'!$C:$C,0))*INDEX('UEC Data'!K:K,MATCH('Intensity Data'!$B257,'UEC Data'!$C:$C,0))</f>
        <v>0.11690350612561172</v>
      </c>
      <c r="K257" s="7">
        <f>INDEX('Saturation Data'!L:L,MATCH('Intensity Data'!$B257,'Saturation Data'!$C:$C,0))*INDEX('UEC Data'!L:L,MATCH('Intensity Data'!$B257,'UEC Data'!$C:$C,0))</f>
        <v>1.2695082555417972E-2</v>
      </c>
      <c r="L257" s="7">
        <f>INDEX('Saturation Data'!M:M,MATCH('Intensity Data'!$B257,'Saturation Data'!$C:$C,0))*INDEX('UEC Data'!M:M,MATCH('Intensity Data'!$B257,'UEC Data'!$C:$C,0))</f>
        <v>8.8528273365714067</v>
      </c>
      <c r="M257" s="7">
        <f>INDEX('Saturation Data'!N:N,MATCH('Intensity Data'!$B257,'Saturation Data'!$C:$C,0))*INDEX('UEC Data'!N:N,MATCH('Intensity Data'!$B257,'UEC Data'!$C:$C,0))</f>
        <v>0.65562594528737139</v>
      </c>
      <c r="N257" s="7">
        <f>INDEX('Saturation Data'!O:O,MATCH('Intensity Data'!$B257,'Saturation Data'!$C:$C,0))*INDEX('UEC Data'!O:O,MATCH('Intensity Data'!$B257,'UEC Data'!$C:$C,0))</f>
        <v>0.52241302139724677</v>
      </c>
      <c r="O257" s="7">
        <f>INDEX('Saturation Data'!P:P,MATCH('Intensity Data'!$B257,'Saturation Data'!$C:$C,0))*INDEX('UEC Data'!P:P,MATCH('Intensity Data'!$B257,'UEC Data'!$C:$C,0))</f>
        <v>9.5900717513251493E-2</v>
      </c>
      <c r="P257" s="7">
        <f>INDEX('Saturation Data'!Q:Q,MATCH('Intensity Data'!$B257,'Saturation Data'!$C:$C,0))*INDEX('UEC Data'!Q:Q,MATCH('Intensity Data'!$B257,'UEC Data'!$C:$C,0))</f>
        <v>0.11704320541744537</v>
      </c>
      <c r="Q257" s="7">
        <f>INDEX('Saturation Data'!R:R,MATCH('Intensity Data'!$B257,'Saturation Data'!$C:$C,0))*INDEX('UEC Data'!R:R,MATCH('Intensity Data'!$B257,'UEC Data'!$C:$C,0))</f>
        <v>0.14638816277926101</v>
      </c>
      <c r="R257" s="7">
        <f>INDEX('Saturation Data'!S:S,MATCH('Intensity Data'!$B257,'Saturation Data'!$C:$C,0))*INDEX('UEC Data'!S:S,MATCH('Intensity Data'!$B257,'UEC Data'!$C:$C,0))</f>
        <v>1.3567121105953919E-3</v>
      </c>
      <c r="S257" s="7">
        <f>INDEX('Saturation Data'!T:T,MATCH('Intensity Data'!$B257,'Saturation Data'!$C:$C,0))*INDEX('UEC Data'!T:T,MATCH('Intensity Data'!$B257,'UEC Data'!$C:$C,0))</f>
        <v>4.3041210026092264E-2</v>
      </c>
      <c r="T257" s="7">
        <f>INDEX('Saturation Data'!U:U,MATCH('Intensity Data'!$B257,'Saturation Data'!$C:$C,0))*INDEX('UEC Data'!U:U,MATCH('Intensity Data'!$B257,'UEC Data'!$C:$C,0))</f>
        <v>5.1005228858090898E-3</v>
      </c>
      <c r="U257" s="7">
        <f>INDEX('Saturation Data'!V:V,MATCH('Intensity Data'!$B257,'Saturation Data'!$C:$C,0))*INDEX('UEC Data'!V:V,MATCH('Intensity Data'!$B257,'UEC Data'!$C:$C,0))</f>
        <v>2.3702487400860884E-2</v>
      </c>
      <c r="V257" t="str">
        <f t="shared" si="52"/>
        <v>Food Preparation</v>
      </c>
    </row>
    <row r="258" spans="1:22" x14ac:dyDescent="0.25">
      <c r="A258" t="str">
        <f t="shared" si="67"/>
        <v/>
      </c>
      <c r="B258" t="str">
        <f t="shared" ref="B258:B321" si="68">C258&amp;D258&amp;E258</f>
        <v>WY2019 CPAFood Preparation_Hot Food Container</v>
      </c>
      <c r="C258" t="s">
        <v>115</v>
      </c>
      <c r="D258" t="s">
        <v>120</v>
      </c>
      <c r="E258" s="4" t="s">
        <v>97</v>
      </c>
      <c r="F258" s="4" t="s">
        <v>32</v>
      </c>
      <c r="G258" s="4" t="s">
        <v>36</v>
      </c>
      <c r="H258" s="7">
        <f>INDEX('Saturation Data'!I:I,MATCH('Intensity Data'!$B258,'Saturation Data'!$C:$C,0))*INDEX('UEC Data'!I:I,MATCH('Intensity Data'!$B258,'UEC Data'!$C:$C,0))</f>
        <v>9.8518732367865874E-3</v>
      </c>
      <c r="I258" s="7">
        <f>INDEX('Saturation Data'!J:J,MATCH('Intensity Data'!$B258,'Saturation Data'!$C:$C,0))*INDEX('UEC Data'!J:J,MATCH('Intensity Data'!$B258,'UEC Data'!$C:$C,0))</f>
        <v>1.7375412008556648E-3</v>
      </c>
      <c r="J258" s="7">
        <f>INDEX('Saturation Data'!K:K,MATCH('Intensity Data'!$B258,'Saturation Data'!$C:$C,0))*INDEX('UEC Data'!K:K,MATCH('Intensity Data'!$B258,'UEC Data'!$C:$C,0))</f>
        <v>1.6000262899514898E-2</v>
      </c>
      <c r="K258" s="7">
        <f>INDEX('Saturation Data'!L:L,MATCH('Intensity Data'!$B258,'Saturation Data'!$C:$C,0))*INDEX('UEC Data'!L:L,MATCH('Intensity Data'!$B258,'UEC Data'!$C:$C,0))</f>
        <v>1.737541200855665E-3</v>
      </c>
      <c r="L258" s="7">
        <f>INDEX('Saturation Data'!M:M,MATCH('Intensity Data'!$B258,'Saturation Data'!$C:$C,0))*INDEX('UEC Data'!M:M,MATCH('Intensity Data'!$B258,'UEC Data'!$C:$C,0))</f>
        <v>0</v>
      </c>
      <c r="M258" s="7">
        <f>INDEX('Saturation Data'!N:N,MATCH('Intensity Data'!$B258,'Saturation Data'!$C:$C,0))*INDEX('UEC Data'!N:N,MATCH('Intensity Data'!$B258,'UEC Data'!$C:$C,0))</f>
        <v>0.11938722586305961</v>
      </c>
      <c r="N258" s="7">
        <f>INDEX('Saturation Data'!O:O,MATCH('Intensity Data'!$B258,'Saturation Data'!$C:$C,0))*INDEX('UEC Data'!O:O,MATCH('Intensity Data'!$B258,'UEC Data'!$C:$C,0))</f>
        <v>7.1501240309289421E-2</v>
      </c>
      <c r="O258" s="7">
        <f>INDEX('Saturation Data'!P:P,MATCH('Intensity Data'!$B258,'Saturation Data'!$C:$C,0))*INDEX('UEC Data'!P:P,MATCH('Intensity Data'!$B258,'UEC Data'!$C:$C,0))</f>
        <v>1.3125668710187346E-2</v>
      </c>
      <c r="P258" s="7">
        <f>INDEX('Saturation Data'!Q:Q,MATCH('Intensity Data'!$B258,'Saturation Data'!$C:$C,0))*INDEX('UEC Data'!Q:Q,MATCH('Intensity Data'!$B258,'UEC Data'!$C:$C,0))</f>
        <v>1.6019383159208502E-2</v>
      </c>
      <c r="Q258" s="7">
        <f>INDEX('Saturation Data'!R:R,MATCH('Intensity Data'!$B258,'Saturation Data'!$C:$C,0))*INDEX('UEC Data'!R:R,MATCH('Intensity Data'!$B258,'UEC Data'!$C:$C,0))</f>
        <v>2.0035747151402227E-2</v>
      </c>
      <c r="R258" s="7">
        <f>INDEX('Saturation Data'!S:S,MATCH('Intensity Data'!$B258,'Saturation Data'!$C:$C,0))*INDEX('UEC Data'!S:S,MATCH('Intensity Data'!$B258,'UEC Data'!$C:$C,0))</f>
        <v>1.8568947303562676E-4</v>
      </c>
      <c r="S258" s="7">
        <f>INDEX('Saturation Data'!T:T,MATCH('Intensity Data'!$B258,'Saturation Data'!$C:$C,0))*INDEX('UEC Data'!T:T,MATCH('Intensity Data'!$B258,'UEC Data'!$C:$C,0))</f>
        <v>5.8909326054835572E-3</v>
      </c>
      <c r="T258" s="7">
        <f>INDEX('Saturation Data'!U:U,MATCH('Intensity Data'!$B258,'Saturation Data'!$C:$C,0))*INDEX('UEC Data'!U:U,MATCH('Intensity Data'!$B258,'UEC Data'!$C:$C,0))</f>
        <v>6.9809460642052069E-4</v>
      </c>
      <c r="U258" s="7">
        <f>INDEX('Saturation Data'!V:V,MATCH('Intensity Data'!$B258,'Saturation Data'!$C:$C,0))*INDEX('UEC Data'!V:V,MATCH('Intensity Data'!$B258,'UEC Data'!$C:$C,0))</f>
        <v>3.2440945729952484E-3</v>
      </c>
      <c r="V258" t="str">
        <f t="shared" ref="V258:V321" si="69">IF(OR(F258="Cooling",F258="heating",F258="ventilation"),"HVAC",F258)</f>
        <v>Food Preparation</v>
      </c>
    </row>
    <row r="259" spans="1:22" x14ac:dyDescent="0.25">
      <c r="A259" t="str">
        <f t="shared" ref="A259:A322" si="70">IF(C259=C258,"",1)</f>
        <v/>
      </c>
      <c r="B259" t="str">
        <f t="shared" si="68"/>
        <v>WY2019 CPAFood Preparation_Steamer</v>
      </c>
      <c r="C259" t="s">
        <v>115</v>
      </c>
      <c r="D259" t="s">
        <v>120</v>
      </c>
      <c r="E259" s="4" t="s">
        <v>98</v>
      </c>
      <c r="F259" s="4" t="s">
        <v>32</v>
      </c>
      <c r="G259" s="4" t="s">
        <v>37</v>
      </c>
      <c r="H259" s="7">
        <f>INDEX('Saturation Data'!I:I,MATCH('Intensity Data'!$B259,'Saturation Data'!$C:$C,0))*INDEX('UEC Data'!I:I,MATCH('Intensity Data'!$B259,'UEC Data'!$C:$C,0))</f>
        <v>5.2780510056272802E-2</v>
      </c>
      <c r="I259" s="7">
        <f>INDEX('Saturation Data'!J:J,MATCH('Intensity Data'!$B259,'Saturation Data'!$C:$C,0))*INDEX('UEC Data'!J:J,MATCH('Intensity Data'!$B259,'UEC Data'!$C:$C,0))</f>
        <v>9.3087181108375151E-3</v>
      </c>
      <c r="J259" s="7">
        <f>INDEX('Saturation Data'!K:K,MATCH('Intensity Data'!$B259,'Saturation Data'!$C:$C,0))*INDEX('UEC Data'!K:K,MATCH('Intensity Data'!$B259,'UEC Data'!$C:$C,0))</f>
        <v>8.5719945493970676E-2</v>
      </c>
      <c r="K259" s="7">
        <f>INDEX('Saturation Data'!L:L,MATCH('Intensity Data'!$B259,'Saturation Data'!$C:$C,0))*INDEX('UEC Data'!L:L,MATCH('Intensity Data'!$B259,'UEC Data'!$C:$C,0))</f>
        <v>9.3087181108375151E-3</v>
      </c>
      <c r="L259" s="7">
        <f>INDEX('Saturation Data'!M:M,MATCH('Intensity Data'!$B259,'Saturation Data'!$C:$C,0))*INDEX('UEC Data'!M:M,MATCH('Intensity Data'!$B259,'UEC Data'!$C:$C,0))</f>
        <v>0</v>
      </c>
      <c r="M259" s="7">
        <f>INDEX('Saturation Data'!N:N,MATCH('Intensity Data'!$B259,'Saturation Data'!$C:$C,0))*INDEX('UEC Data'!N:N,MATCH('Intensity Data'!$B259,'UEC Data'!$C:$C,0))</f>
        <v>0.17523456064233278</v>
      </c>
      <c r="N259" s="7">
        <f>INDEX('Saturation Data'!O:O,MATCH('Intensity Data'!$B259,'Saturation Data'!$C:$C,0))*INDEX('UEC Data'!O:O,MATCH('Intensity Data'!$B259,'UEC Data'!$C:$C,0))</f>
        <v>0.38306135721366236</v>
      </c>
      <c r="O259" s="7">
        <f>INDEX('Saturation Data'!P:P,MATCH('Intensity Data'!$B259,'Saturation Data'!$C:$C,0))*INDEX('UEC Data'!P:P,MATCH('Intensity Data'!$B259,'UEC Data'!$C:$C,0))</f>
        <v>7.0319569964271494E-2</v>
      </c>
      <c r="P259" s="7">
        <f>INDEX('Saturation Data'!Q:Q,MATCH('Intensity Data'!$B259,'Saturation Data'!$C:$C,0))*INDEX('UEC Data'!Q:Q,MATCH('Intensity Data'!$B259,'UEC Data'!$C:$C,0))</f>
        <v>8.5822380537010856E-2</v>
      </c>
      <c r="Q259" s="7">
        <f>INDEX('Saturation Data'!R:R,MATCH('Intensity Data'!$B259,'Saturation Data'!$C:$C,0))*INDEX('UEC Data'!R:R,MATCH('Intensity Data'!$B259,'UEC Data'!$C:$C,0))</f>
        <v>0.10733968338740531</v>
      </c>
      <c r="R259" s="7">
        <f>INDEX('Saturation Data'!S:S,MATCH('Intensity Data'!$B259,'Saturation Data'!$C:$C,0))*INDEX('UEC Data'!S:S,MATCH('Intensity Data'!$B259,'UEC Data'!$C:$C,0))</f>
        <v>9.9481437320012066E-4</v>
      </c>
      <c r="S259" s="7">
        <f>INDEX('Saturation Data'!T:T,MATCH('Intensity Data'!$B259,'Saturation Data'!$C:$C,0))*INDEX('UEC Data'!T:T,MATCH('Intensity Data'!$B259,'UEC Data'!$C:$C,0))</f>
        <v>3.1560132794193965E-2</v>
      </c>
      <c r="T259" s="7">
        <f>INDEX('Saturation Data'!U:U,MATCH('Intensity Data'!$B259,'Saturation Data'!$C:$C,0))*INDEX('UEC Data'!U:U,MATCH('Intensity Data'!$B259,'UEC Data'!$C:$C,0))</f>
        <v>3.7399780233496162E-3</v>
      </c>
      <c r="U259" s="7">
        <f>INDEX('Saturation Data'!V:V,MATCH('Intensity Data'!$B259,'Saturation Data'!$C:$C,0))*INDEX('UEC Data'!V:V,MATCH('Intensity Data'!$B259,'UEC Data'!$C:$C,0))</f>
        <v>1.7379940049789416E-2</v>
      </c>
      <c r="V259" t="str">
        <f t="shared" si="69"/>
        <v>Food Preparation</v>
      </c>
    </row>
    <row r="260" spans="1:22" x14ac:dyDescent="0.25">
      <c r="A260" t="str">
        <f t="shared" si="70"/>
        <v/>
      </c>
      <c r="B260" t="str">
        <f t="shared" si="68"/>
        <v>WY2019 CPAOffice Equipment_Desktop Computer</v>
      </c>
      <c r="C260" t="s">
        <v>115</v>
      </c>
      <c r="D260" t="s">
        <v>120</v>
      </c>
      <c r="E260" s="4" t="s">
        <v>99</v>
      </c>
      <c r="F260" s="4" t="s">
        <v>38</v>
      </c>
      <c r="G260" s="4" t="s">
        <v>39</v>
      </c>
      <c r="H260" s="7">
        <f>INDEX('Saturation Data'!I:I,MATCH('Intensity Data'!$B260,'Saturation Data'!$C:$C,0))*INDEX('UEC Data'!I:I,MATCH('Intensity Data'!$B260,'UEC Data'!$C:$C,0))</f>
        <v>2.3470947781525466</v>
      </c>
      <c r="I260" s="7">
        <f>INDEX('Saturation Data'!J:J,MATCH('Intensity Data'!$B260,'Saturation Data'!$C:$C,0))*INDEX('UEC Data'!J:J,MATCH('Intensity Data'!$B260,'UEC Data'!$C:$C,0))</f>
        <v>1.2409215803071783</v>
      </c>
      <c r="J260" s="7">
        <f>INDEX('Saturation Data'!K:K,MATCH('Intensity Data'!$B260,'Saturation Data'!$C:$C,0))*INDEX('UEC Data'!K:K,MATCH('Intensity Data'!$B260,'UEC Data'!$C:$C,0))</f>
        <v>0.30331821961957245</v>
      </c>
      <c r="K260" s="7">
        <f>INDEX('Saturation Data'!L:L,MATCH('Intensity Data'!$B260,'Saturation Data'!$C:$C,0))*INDEX('UEC Data'!L:L,MATCH('Intensity Data'!$B260,'UEC Data'!$C:$C,0))</f>
        <v>0.10277080910218352</v>
      </c>
      <c r="L260" s="7">
        <f>INDEX('Saturation Data'!M:M,MATCH('Intensity Data'!$B260,'Saturation Data'!$C:$C,0))*INDEX('UEC Data'!M:M,MATCH('Intensity Data'!$B260,'UEC Data'!$C:$C,0))</f>
        <v>0.29218666435561025</v>
      </c>
      <c r="M260" s="7">
        <f>INDEX('Saturation Data'!N:N,MATCH('Intensity Data'!$B260,'Saturation Data'!$C:$C,0))*INDEX('UEC Data'!N:N,MATCH('Intensity Data'!$B260,'UEC Data'!$C:$C,0))</f>
        <v>0.15991333774385222</v>
      </c>
      <c r="N260" s="7">
        <f>INDEX('Saturation Data'!O:O,MATCH('Intensity Data'!$B260,'Saturation Data'!$C:$C,0))*INDEX('UEC Data'!O:O,MATCH('Intensity Data'!$B260,'UEC Data'!$C:$C,0))</f>
        <v>0.55738272333901806</v>
      </c>
      <c r="O260" s="7">
        <f>INDEX('Saturation Data'!P:P,MATCH('Intensity Data'!$B260,'Saturation Data'!$C:$C,0))*INDEX('UEC Data'!P:P,MATCH('Intensity Data'!$B260,'UEC Data'!$C:$C,0))</f>
        <v>0.47484456508507095</v>
      </c>
      <c r="P260" s="7">
        <f>INDEX('Saturation Data'!Q:Q,MATCH('Intensity Data'!$B260,'Saturation Data'!$C:$C,0))*INDEX('UEC Data'!Q:Q,MATCH('Intensity Data'!$B260,'UEC Data'!$C:$C,0))</f>
        <v>0.29010358746203213</v>
      </c>
      <c r="Q260" s="7">
        <f>INDEX('Saturation Data'!R:R,MATCH('Intensity Data'!$B260,'Saturation Data'!$C:$C,0))*INDEX('UEC Data'!R:R,MATCH('Intensity Data'!$B260,'UEC Data'!$C:$C,0))</f>
        <v>8.346119549146909E-2</v>
      </c>
      <c r="R260" s="7">
        <f>INDEX('Saturation Data'!S:S,MATCH('Intensity Data'!$B260,'Saturation Data'!$C:$C,0))*INDEX('UEC Data'!S:S,MATCH('Intensity Data'!$B260,'UEC Data'!$C:$C,0))</f>
        <v>8.8429657837817741E-2</v>
      </c>
      <c r="S260" s="7">
        <f>INDEX('Saturation Data'!T:T,MATCH('Intensity Data'!$B260,'Saturation Data'!$C:$C,0))*INDEX('UEC Data'!T:T,MATCH('Intensity Data'!$B260,'UEC Data'!$C:$C,0))</f>
        <v>6.490785995961576E-2</v>
      </c>
      <c r="T260" s="7">
        <f>INDEX('Saturation Data'!U:U,MATCH('Intensity Data'!$B260,'Saturation Data'!$C:$C,0))*INDEX('UEC Data'!U:U,MATCH('Intensity Data'!$B260,'UEC Data'!$C:$C,0))</f>
        <v>5.4010805976660627</v>
      </c>
      <c r="U260" s="7">
        <f>INDEX('Saturation Data'!V:V,MATCH('Intensity Data'!$B260,'Saturation Data'!$C:$C,0))*INDEX('UEC Data'!V:V,MATCH('Intensity Data'!$B260,'UEC Data'!$C:$C,0))</f>
        <v>0.19753969006608063</v>
      </c>
      <c r="V260" t="str">
        <f t="shared" si="69"/>
        <v>Office Equipment</v>
      </c>
    </row>
    <row r="261" spans="1:22" x14ac:dyDescent="0.25">
      <c r="A261" t="str">
        <f t="shared" si="70"/>
        <v/>
      </c>
      <c r="B261" t="str">
        <f t="shared" si="68"/>
        <v>WY2019 CPAOffice Equipment_Laptop</v>
      </c>
      <c r="C261" t="s">
        <v>115</v>
      </c>
      <c r="D261" t="s">
        <v>120</v>
      </c>
      <c r="E261" s="4" t="s">
        <v>100</v>
      </c>
      <c r="F261" s="4" t="s">
        <v>38</v>
      </c>
      <c r="G261" s="4" t="s">
        <v>40</v>
      </c>
      <c r="H261" s="7">
        <f>INDEX('Saturation Data'!I:I,MATCH('Intensity Data'!$B261,'Saturation Data'!$C:$C,0))*INDEX('UEC Data'!I:I,MATCH('Intensity Data'!$B261,'UEC Data'!$C:$C,0))</f>
        <v>0.36241904662649616</v>
      </c>
      <c r="I261" s="7">
        <f>INDEX('Saturation Data'!J:J,MATCH('Intensity Data'!$B261,'Saturation Data'!$C:$C,0))*INDEX('UEC Data'!J:J,MATCH('Intensity Data'!$B261,'UEC Data'!$C:$C,0))</f>
        <v>0.19161289107684371</v>
      </c>
      <c r="J261" s="7">
        <f>INDEX('Saturation Data'!K:K,MATCH('Intensity Data'!$B261,'Saturation Data'!$C:$C,0))*INDEX('UEC Data'!K:K,MATCH('Intensity Data'!$B261,'UEC Data'!$C:$C,0))</f>
        <v>4.6835901558904575E-2</v>
      </c>
      <c r="K261" s="7">
        <f>INDEX('Saturation Data'!L:L,MATCH('Intensity Data'!$B261,'Saturation Data'!$C:$C,0))*INDEX('UEC Data'!L:L,MATCH('Intensity Data'!$B261,'UEC Data'!$C:$C,0))</f>
        <v>1.5869021993719513E-2</v>
      </c>
      <c r="L261" s="7">
        <f>INDEX('Saturation Data'!M:M,MATCH('Intensity Data'!$B261,'Saturation Data'!$C:$C,0))*INDEX('UEC Data'!M:M,MATCH('Intensity Data'!$B261,'UEC Data'!$C:$C,0))</f>
        <v>3.6093646773340093E-2</v>
      </c>
      <c r="M261" s="7">
        <f>INDEX('Saturation Data'!N:N,MATCH('Intensity Data'!$B261,'Saturation Data'!$C:$C,0))*INDEX('UEC Data'!N:N,MATCH('Intensity Data'!$B261,'UEC Data'!$C:$C,0))</f>
        <v>1.5803200435863047E-2</v>
      </c>
      <c r="N261" s="7">
        <f>INDEX('Saturation Data'!O:O,MATCH('Intensity Data'!$B261,'Saturation Data'!$C:$C,0))*INDEX('UEC Data'!O:O,MATCH('Intensity Data'!$B261,'UEC Data'!$C:$C,0))</f>
        <v>3.4426579970939349E-2</v>
      </c>
      <c r="O261" s="7">
        <f>INDEX('Saturation Data'!P:P,MATCH('Intensity Data'!$B261,'Saturation Data'!$C:$C,0))*INDEX('UEC Data'!P:P,MATCH('Intensity Data'!$B261,'UEC Data'!$C:$C,0))</f>
        <v>2.1996476176734902E-2</v>
      </c>
      <c r="P261" s="7">
        <f>INDEX('Saturation Data'!Q:Q,MATCH('Intensity Data'!$B261,'Saturation Data'!$C:$C,0))*INDEX('UEC Data'!Q:Q,MATCH('Intensity Data'!$B261,'UEC Data'!$C:$C,0))</f>
        <v>1.7918162755007867E-2</v>
      </c>
      <c r="Q261" s="7">
        <f>INDEX('Saturation Data'!R:R,MATCH('Intensity Data'!$B261,'Saturation Data'!$C:$C,0))*INDEX('UEC Data'!R:R,MATCH('Intensity Data'!$B261,'UEC Data'!$C:$C,0))</f>
        <v>1.2887390480300376E-2</v>
      </c>
      <c r="R261" s="7">
        <f>INDEX('Saturation Data'!S:S,MATCH('Intensity Data'!$B261,'Saturation Data'!$C:$C,0))*INDEX('UEC Data'!S:S,MATCH('Intensity Data'!$B261,'UEC Data'!$C:$C,0))</f>
        <v>1.0923663615259838E-2</v>
      </c>
      <c r="S261" s="7">
        <f>INDEX('Saturation Data'!T:T,MATCH('Intensity Data'!$B261,'Saturation Data'!$C:$C,0))*INDEX('UEC Data'!T:T,MATCH('Intensity Data'!$B261,'UEC Data'!$C:$C,0))</f>
        <v>8.0180297597172399E-3</v>
      </c>
      <c r="T261" s="7">
        <f>INDEX('Saturation Data'!U:U,MATCH('Intensity Data'!$B261,'Saturation Data'!$C:$C,0))*INDEX('UEC Data'!U:U,MATCH('Intensity Data'!$B261,'UEC Data'!$C:$C,0))</f>
        <v>0.33359615456172742</v>
      </c>
      <c r="U261" s="7">
        <f>INDEX('Saturation Data'!V:V,MATCH('Intensity Data'!$B261,'Saturation Data'!$C:$C,0))*INDEX('UEC Data'!V:V,MATCH('Intensity Data'!$B261,'UEC Data'!$C:$C,0))</f>
        <v>3.0502452142556567E-2</v>
      </c>
      <c r="V261" t="str">
        <f t="shared" si="69"/>
        <v>Office Equipment</v>
      </c>
    </row>
    <row r="262" spans="1:22" x14ac:dyDescent="0.25">
      <c r="A262" t="str">
        <f t="shared" si="70"/>
        <v/>
      </c>
      <c r="B262" t="str">
        <f t="shared" si="68"/>
        <v>WY2019 CPAOffice Equipment_Server</v>
      </c>
      <c r="C262" t="s">
        <v>115</v>
      </c>
      <c r="D262" t="s">
        <v>120</v>
      </c>
      <c r="E262" s="4" t="s">
        <v>101</v>
      </c>
      <c r="F262" s="4" t="s">
        <v>38</v>
      </c>
      <c r="G262" s="4" t="s">
        <v>41</v>
      </c>
      <c r="H262" s="7">
        <f>INDEX('Saturation Data'!I:I,MATCH('Intensity Data'!$B262,'Saturation Data'!$C:$C,0))*INDEX('UEC Data'!I:I,MATCH('Intensity Data'!$B262,'UEC Data'!$C:$C,0))</f>
        <v>0.23010733119142612</v>
      </c>
      <c r="I262" s="7">
        <f>INDEX('Saturation Data'!J:J,MATCH('Intensity Data'!$B262,'Saturation Data'!$C:$C,0))*INDEX('UEC Data'!J:J,MATCH('Intensity Data'!$B262,'UEC Data'!$C:$C,0))</f>
        <v>0.36497693538446419</v>
      </c>
      <c r="J262" s="7">
        <f>INDEX('Saturation Data'!K:K,MATCH('Intensity Data'!$B262,'Saturation Data'!$C:$C,0))*INDEX('UEC Data'!K:K,MATCH('Intensity Data'!$B262,'UEC Data'!$C:$C,0))</f>
        <v>3.6576608836477849E-2</v>
      </c>
      <c r="K262" s="7">
        <f>INDEX('Saturation Data'!L:L,MATCH('Intensity Data'!$B262,'Saturation Data'!$C:$C,0))*INDEX('UEC Data'!L:L,MATCH('Intensity Data'!$B262,'UEC Data'!$C:$C,0))</f>
        <v>0.12090683423786296</v>
      </c>
      <c r="L262" s="7">
        <f>INDEX('Saturation Data'!M:M,MATCH('Intensity Data'!$B262,'Saturation Data'!$C:$C,0))*INDEX('UEC Data'!M:M,MATCH('Intensity Data'!$B262,'UEC Data'!$C:$C,0))</f>
        <v>0.17187450844447663</v>
      </c>
      <c r="M262" s="7">
        <f>INDEX('Saturation Data'!N:N,MATCH('Intensity Data'!$B262,'Saturation Data'!$C:$C,0))*INDEX('UEC Data'!N:N,MATCH('Intensity Data'!$B262,'UEC Data'!$C:$C,0))</f>
        <v>9.4066669261089544E-2</v>
      </c>
      <c r="N262" s="7">
        <f>INDEX('Saturation Data'!O:O,MATCH('Intensity Data'!$B262,'Saturation Data'!$C:$C,0))*INDEX('UEC Data'!O:O,MATCH('Intensity Data'!$B262,'UEC Data'!$C:$C,0))</f>
        <v>6.557443803988447E-2</v>
      </c>
      <c r="O262" s="7">
        <f>INDEX('Saturation Data'!P:P,MATCH('Intensity Data'!$B262,'Saturation Data'!$C:$C,0))*INDEX('UEC Data'!P:P,MATCH('Intensity Data'!$B262,'UEC Data'!$C:$C,0))</f>
        <v>5.586406648059658E-2</v>
      </c>
      <c r="P262" s="7">
        <f>INDEX('Saturation Data'!Q:Q,MATCH('Intensity Data'!$B262,'Saturation Data'!$C:$C,0))*INDEX('UEC Data'!Q:Q,MATCH('Intensity Data'!$B262,'UEC Data'!$C:$C,0))</f>
        <v>6.8259667638125202E-2</v>
      </c>
      <c r="Q262" s="7">
        <f>INDEX('Saturation Data'!R:R,MATCH('Intensity Data'!$B262,'Saturation Data'!$C:$C,0))*INDEX('UEC Data'!R:R,MATCH('Intensity Data'!$B262,'UEC Data'!$C:$C,0))</f>
        <v>4.9094820877334765E-2</v>
      </c>
      <c r="R262" s="7">
        <f>INDEX('Saturation Data'!S:S,MATCH('Intensity Data'!$B262,'Saturation Data'!$C:$C,0))*INDEX('UEC Data'!S:S,MATCH('Intensity Data'!$B262,'UEC Data'!$C:$C,0))</f>
        <v>9.2591053500773859E-2</v>
      </c>
      <c r="S262" s="7">
        <f>INDEX('Saturation Data'!T:T,MATCH('Intensity Data'!$B262,'Saturation Data'!$C:$C,0))*INDEX('UEC Data'!T:T,MATCH('Intensity Data'!$B262,'UEC Data'!$C:$C,0))</f>
        <v>6.7962347487127081E-2</v>
      </c>
      <c r="T262" s="7">
        <f>INDEX('Saturation Data'!U:U,MATCH('Intensity Data'!$B262,'Saturation Data'!$C:$C,0))*INDEX('UEC Data'!U:U,MATCH('Intensity Data'!$B262,'UEC Data'!$C:$C,0))</f>
        <v>63.542124678424265</v>
      </c>
      <c r="U262" s="7">
        <f>INDEX('Saturation Data'!V:V,MATCH('Intensity Data'!$B262,'Saturation Data'!$C:$C,0))*INDEX('UEC Data'!V:V,MATCH('Intensity Data'!$B262,'UEC Data'!$C:$C,0))</f>
        <v>7.6691879672713653E-2</v>
      </c>
      <c r="V262" t="str">
        <f t="shared" si="69"/>
        <v>Office Equipment</v>
      </c>
    </row>
    <row r="263" spans="1:22" x14ac:dyDescent="0.25">
      <c r="A263" t="str">
        <f t="shared" si="70"/>
        <v/>
      </c>
      <c r="B263" t="str">
        <f t="shared" si="68"/>
        <v>WY2019 CPAOffice Equipment_Monitor</v>
      </c>
      <c r="C263" t="s">
        <v>115</v>
      </c>
      <c r="D263" t="s">
        <v>120</v>
      </c>
      <c r="E263" s="4" t="s">
        <v>102</v>
      </c>
      <c r="F263" s="4" t="s">
        <v>38</v>
      </c>
      <c r="G263" s="4" t="s">
        <v>42</v>
      </c>
      <c r="H263" s="7">
        <f>INDEX('Saturation Data'!I:I,MATCH('Intensity Data'!$B263,'Saturation Data'!$C:$C,0))*INDEX('UEC Data'!I:I,MATCH('Intensity Data'!$B263,'UEC Data'!$C:$C,0))</f>
        <v>0.41419319614456707</v>
      </c>
      <c r="I263" s="7">
        <f>INDEX('Saturation Data'!J:J,MATCH('Intensity Data'!$B263,'Saturation Data'!$C:$C,0))*INDEX('UEC Data'!J:J,MATCH('Intensity Data'!$B263,'UEC Data'!$C:$C,0))</f>
        <v>0.21898616123067852</v>
      </c>
      <c r="J263" s="7">
        <f>INDEX('Saturation Data'!K:K,MATCH('Intensity Data'!$B263,'Saturation Data'!$C:$C,0))*INDEX('UEC Data'!K:K,MATCH('Intensity Data'!$B263,'UEC Data'!$C:$C,0))</f>
        <v>5.3526744638748076E-2</v>
      </c>
      <c r="K263" s="7">
        <f>INDEX('Saturation Data'!L:L,MATCH('Intensity Data'!$B263,'Saturation Data'!$C:$C,0))*INDEX('UEC Data'!L:L,MATCH('Intensity Data'!$B263,'UEC Data'!$C:$C,0))</f>
        <v>1.8136025135679443E-2</v>
      </c>
      <c r="L263" s="7">
        <f>INDEX('Saturation Data'!M:M,MATCH('Intensity Data'!$B263,'Saturation Data'!$C:$C,0))*INDEX('UEC Data'!M:M,MATCH('Intensity Data'!$B263,'UEC Data'!$C:$C,0))</f>
        <v>5.1562352533342994E-2</v>
      </c>
      <c r="M263" s="7">
        <f>INDEX('Saturation Data'!N:N,MATCH('Intensity Data'!$B263,'Saturation Data'!$C:$C,0))*INDEX('UEC Data'!N:N,MATCH('Intensity Data'!$B263,'UEC Data'!$C:$C,0))</f>
        <v>2.8220000778326863E-2</v>
      </c>
      <c r="N263" s="7">
        <f>INDEX('Saturation Data'!O:O,MATCH('Intensity Data'!$B263,'Saturation Data'!$C:$C,0))*INDEX('UEC Data'!O:O,MATCH('Intensity Data'!$B263,'UEC Data'!$C:$C,0))</f>
        <v>9.8361657059826704E-2</v>
      </c>
      <c r="O263" s="7">
        <f>INDEX('Saturation Data'!P:P,MATCH('Intensity Data'!$B263,'Saturation Data'!$C:$C,0))*INDEX('UEC Data'!P:P,MATCH('Intensity Data'!$B263,'UEC Data'!$C:$C,0))</f>
        <v>8.3796099720894857E-2</v>
      </c>
      <c r="P263" s="7">
        <f>INDEX('Saturation Data'!Q:Q,MATCH('Intensity Data'!$B263,'Saturation Data'!$C:$C,0))*INDEX('UEC Data'!Q:Q,MATCH('Intensity Data'!$B263,'UEC Data'!$C:$C,0))</f>
        <v>5.1194750728593898E-2</v>
      </c>
      <c r="Q263" s="7">
        <f>INDEX('Saturation Data'!R:R,MATCH('Intensity Data'!$B263,'Saturation Data'!$C:$C,0))*INDEX('UEC Data'!R:R,MATCH('Intensity Data'!$B263,'UEC Data'!$C:$C,0))</f>
        <v>1.4728446263200428E-2</v>
      </c>
      <c r="R263" s="7">
        <f>INDEX('Saturation Data'!S:S,MATCH('Intensity Data'!$B263,'Saturation Data'!$C:$C,0))*INDEX('UEC Data'!S:S,MATCH('Intensity Data'!$B263,'UEC Data'!$C:$C,0))</f>
        <v>1.560523373608548E-2</v>
      </c>
      <c r="S263" s="7">
        <f>INDEX('Saturation Data'!T:T,MATCH('Intensity Data'!$B263,'Saturation Data'!$C:$C,0))*INDEX('UEC Data'!T:T,MATCH('Intensity Data'!$B263,'UEC Data'!$C:$C,0))</f>
        <v>1.1454328228167485E-2</v>
      </c>
      <c r="T263" s="7">
        <f>INDEX('Saturation Data'!U:U,MATCH('Intensity Data'!$B263,'Saturation Data'!$C:$C,0))*INDEX('UEC Data'!U:U,MATCH('Intensity Data'!$B263,'UEC Data'!$C:$C,0))</f>
        <v>0.95313187017636392</v>
      </c>
      <c r="U263" s="7">
        <f>INDEX('Saturation Data'!V:V,MATCH('Intensity Data'!$B263,'Saturation Data'!$C:$C,0))*INDEX('UEC Data'!V:V,MATCH('Intensity Data'!$B263,'UEC Data'!$C:$C,0))</f>
        <v>3.4859945305778933E-2</v>
      </c>
      <c r="V263" t="str">
        <f t="shared" si="69"/>
        <v>Office Equipment</v>
      </c>
    </row>
    <row r="264" spans="1:22" x14ac:dyDescent="0.25">
      <c r="A264" t="str">
        <f t="shared" si="70"/>
        <v/>
      </c>
      <c r="B264" t="str">
        <f t="shared" si="68"/>
        <v>WY2019 CPAOffice Equipment_Printer/Copier/Fax</v>
      </c>
      <c r="C264" t="s">
        <v>115</v>
      </c>
      <c r="D264" t="s">
        <v>120</v>
      </c>
      <c r="E264" s="4" t="s">
        <v>103</v>
      </c>
      <c r="F264" s="4" t="s">
        <v>38</v>
      </c>
      <c r="G264" s="4" t="s">
        <v>43</v>
      </c>
      <c r="H264" s="7">
        <f>INDEX('Saturation Data'!I:I,MATCH('Intensity Data'!$B264,'Saturation Data'!$C:$C,0))*INDEX('UEC Data'!I:I,MATCH('Intensity Data'!$B264,'UEC Data'!$C:$C,0))</f>
        <v>0.21415626542022179</v>
      </c>
      <c r="I264" s="7">
        <f>INDEX('Saturation Data'!J:J,MATCH('Intensity Data'!$B264,'Saturation Data'!$C:$C,0))*INDEX('UEC Data'!J:J,MATCH('Intensity Data'!$B264,'UEC Data'!$C:$C,0))</f>
        <v>0.16983834683092186</v>
      </c>
      <c r="J264" s="7">
        <f>INDEX('Saturation Data'!K:K,MATCH('Intensity Data'!$B264,'Saturation Data'!$C:$C,0))*INDEX('UEC Data'!K:K,MATCH('Intensity Data'!$B264,'UEC Data'!$C:$C,0))</f>
        <v>4.1513553959739019E-2</v>
      </c>
      <c r="K264" s="7">
        <f>INDEX('Saturation Data'!L:L,MATCH('Intensity Data'!$B264,'Saturation Data'!$C:$C,0))*INDEX('UEC Data'!L:L,MATCH('Intensity Data'!$B264,'UEC Data'!$C:$C,0))</f>
        <v>1.1252555905149413E-2</v>
      </c>
      <c r="L264" s="7">
        <f>INDEX('Saturation Data'!M:M,MATCH('Intensity Data'!$B264,'Saturation Data'!$C:$C,0))*INDEX('UEC Data'!M:M,MATCH('Intensity Data'!$B264,'UEC Data'!$C:$C,0))</f>
        <v>6.3984059367121926E-2</v>
      </c>
      <c r="M264" s="7">
        <f>INDEX('Saturation Data'!N:N,MATCH('Intensity Data'!$B264,'Saturation Data'!$C:$C,0))*INDEX('UEC Data'!N:N,MATCH('Intensity Data'!$B264,'UEC Data'!$C:$C,0))</f>
        <v>1.7509191458759329E-2</v>
      </c>
      <c r="N264" s="7">
        <f>INDEX('Saturation Data'!O:O,MATCH('Intensity Data'!$B264,'Saturation Data'!$C:$C,0))*INDEX('UEC Data'!O:O,MATCH('Intensity Data'!$B264,'UEC Data'!$C:$C,0))</f>
        <v>6.1028810707334138E-2</v>
      </c>
      <c r="O264" s="7">
        <f>INDEX('Saturation Data'!P:P,MATCH('Intensity Data'!$B264,'Saturation Data'!$C:$C,0))*INDEX('UEC Data'!P:P,MATCH('Intensity Data'!$B264,'UEC Data'!$C:$C,0))</f>
        <v>6.498945397962469E-2</v>
      </c>
      <c r="P264" s="7">
        <f>INDEX('Saturation Data'!Q:Q,MATCH('Intensity Data'!$B264,'Saturation Data'!$C:$C,0))*INDEX('UEC Data'!Q:Q,MATCH('Intensity Data'!$B264,'UEC Data'!$C:$C,0))</f>
        <v>3.1763949945700705E-2</v>
      </c>
      <c r="Q264" s="7">
        <f>INDEX('Saturation Data'!R:R,MATCH('Intensity Data'!$B264,'Saturation Data'!$C:$C,0))*INDEX('UEC Data'!R:R,MATCH('Intensity Data'!$B264,'UEC Data'!$C:$C,0))</f>
        <v>9.1383124875914455E-3</v>
      </c>
      <c r="R264" s="7">
        <f>INDEX('Saturation Data'!S:S,MATCH('Intensity Data'!$B264,'Saturation Data'!$C:$C,0))*INDEX('UEC Data'!S:S,MATCH('Intensity Data'!$B264,'UEC Data'!$C:$C,0))</f>
        <v>9.68231813280661E-3</v>
      </c>
      <c r="S264" s="7">
        <f>INDEX('Saturation Data'!T:T,MATCH('Intensity Data'!$B264,'Saturation Data'!$C:$C,0))*INDEX('UEC Data'!T:T,MATCH('Intensity Data'!$B264,'UEC Data'!$C:$C,0))</f>
        <v>7.1068752816082232E-3</v>
      </c>
      <c r="T264" s="7">
        <f>INDEX('Saturation Data'!U:U,MATCH('Intensity Data'!$B264,'Saturation Data'!$C:$C,0))*INDEX('UEC Data'!U:U,MATCH('Intensity Data'!$B264,'UEC Data'!$C:$C,0))</f>
        <v>0.59137377533951818</v>
      </c>
      <c r="U264" s="7">
        <f>INDEX('Saturation Data'!V:V,MATCH('Intensity Data'!$B264,'Saturation Data'!$C:$C,0))*INDEX('UEC Data'!V:V,MATCH('Intensity Data'!$B264,'UEC Data'!$C:$C,0))</f>
        <v>2.1628966682011197E-2</v>
      </c>
      <c r="V264" t="str">
        <f t="shared" si="69"/>
        <v>Office Equipment</v>
      </c>
    </row>
    <row r="265" spans="1:22" x14ac:dyDescent="0.25">
      <c r="A265" t="str">
        <f t="shared" si="70"/>
        <v/>
      </c>
      <c r="B265" t="str">
        <f t="shared" si="68"/>
        <v>WY2019 CPAOffice Equipment_POS Terminal</v>
      </c>
      <c r="C265" t="s">
        <v>115</v>
      </c>
      <c r="D265" t="s">
        <v>120</v>
      </c>
      <c r="E265" s="4" t="s">
        <v>104</v>
      </c>
      <c r="F265" s="4" t="s">
        <v>38</v>
      </c>
      <c r="G265" s="4" t="s">
        <v>44</v>
      </c>
      <c r="H265" s="7">
        <f>INDEX('Saturation Data'!I:I,MATCH('Intensity Data'!$B265,'Saturation Data'!$C:$C,0))*INDEX('UEC Data'!I:I,MATCH('Intensity Data'!$B265,'UEC Data'!$C:$C,0))</f>
        <v>1.2291566607808682E-2</v>
      </c>
      <c r="I265" s="7">
        <f>INDEX('Saturation Data'!J:J,MATCH('Intensity Data'!$B265,'Saturation Data'!$C:$C,0))*INDEX('UEC Data'!J:J,MATCH('Intensity Data'!$B265,'UEC Data'!$C:$C,0))</f>
        <v>1.9495851298453465E-2</v>
      </c>
      <c r="J265" s="7">
        <f>INDEX('Saturation Data'!K:K,MATCH('Intensity Data'!$B265,'Saturation Data'!$C:$C,0))*INDEX('UEC Data'!K:K,MATCH('Intensity Data'!$B265,'UEC Data'!$C:$C,0))</f>
        <v>7.1480506902994838E-3</v>
      </c>
      <c r="K265" s="7">
        <f>INDEX('Saturation Data'!L:L,MATCH('Intensity Data'!$B265,'Saturation Data'!$C:$C,0))*INDEX('UEC Data'!L:L,MATCH('Intensity Data'!$B265,'UEC Data'!$C:$C,0))</f>
        <v>3.229220031102923E-2</v>
      </c>
      <c r="L265" s="7">
        <f>INDEX('Saturation Data'!M:M,MATCH('Intensity Data'!$B265,'Saturation Data'!$C:$C,0))*INDEX('UEC Data'!M:M,MATCH('Intensity Data'!$B265,'UEC Data'!$C:$C,0))</f>
        <v>9.1809633260757931E-2</v>
      </c>
      <c r="M265" s="7">
        <f>INDEX('Saturation Data'!N:N,MATCH('Intensity Data'!$B265,'Saturation Data'!$C:$C,0))*INDEX('UEC Data'!N:N,MATCH('Intensity Data'!$B265,'UEC Data'!$C:$C,0))</f>
        <v>6.280909895454001E-2</v>
      </c>
      <c r="N265" s="7">
        <f>INDEX('Saturation Data'!O:O,MATCH('Intensity Data'!$B265,'Saturation Data'!$C:$C,0))*INDEX('UEC Data'!O:O,MATCH('Intensity Data'!$B265,'UEC Data'!$C:$C,0))</f>
        <v>4.3784598732881194E-2</v>
      </c>
      <c r="O265" s="7">
        <f>INDEX('Saturation Data'!P:P,MATCH('Intensity Data'!$B265,'Saturation Data'!$C:$C,0))*INDEX('UEC Data'!P:P,MATCH('Intensity Data'!$B265,'UEC Data'!$C:$C,0))</f>
        <v>1.8650451361490836E-2</v>
      </c>
      <c r="P265" s="7">
        <f>INDEX('Saturation Data'!Q:Q,MATCH('Intensity Data'!$B265,'Saturation Data'!$C:$C,0))*INDEX('UEC Data'!Q:Q,MATCH('Intensity Data'!$B265,'UEC Data'!$C:$C,0))</f>
        <v>3.2815835217028686E-3</v>
      </c>
      <c r="Q265" s="7">
        <f>INDEX('Saturation Data'!R:R,MATCH('Intensity Data'!$B265,'Saturation Data'!$C:$C,0))*INDEX('UEC Data'!R:R,MATCH('Intensity Data'!$B265,'UEC Data'!$C:$C,0))</f>
        <v>7.605196877406465E-3</v>
      </c>
      <c r="R265" s="7">
        <f>INDEX('Saturation Data'!S:S,MATCH('Intensity Data'!$B265,'Saturation Data'!$C:$C,0))*INDEX('UEC Data'!S:S,MATCH('Intensity Data'!$B265,'UEC Data'!$C:$C,0))</f>
        <v>2.1395208930888088E-2</v>
      </c>
      <c r="S265" s="7">
        <f>INDEX('Saturation Data'!T:T,MATCH('Intensity Data'!$B265,'Saturation Data'!$C:$C,0))*INDEX('UEC Data'!T:T,MATCH('Intensity Data'!$B265,'UEC Data'!$C:$C,0))</f>
        <v>1.5704202176601737E-2</v>
      </c>
      <c r="T265" s="7">
        <f>INDEX('Saturation Data'!U:U,MATCH('Intensity Data'!$B265,'Saturation Data'!$C:$C,0))*INDEX('UEC Data'!U:U,MATCH('Intensity Data'!$B265,'UEC Data'!$C:$C,0))</f>
        <v>6.7884169864783267E-2</v>
      </c>
      <c r="U265" s="7">
        <f>INDEX('Saturation Data'!V:V,MATCH('Intensity Data'!$B265,'Saturation Data'!$C:$C,0))*INDEX('UEC Data'!V:V,MATCH('Intensity Data'!$B265,'UEC Data'!$C:$C,0))</f>
        <v>8.6898096992794483E-3</v>
      </c>
      <c r="V265" t="str">
        <f t="shared" si="69"/>
        <v>Office Equipment</v>
      </c>
    </row>
    <row r="266" spans="1:22" x14ac:dyDescent="0.25">
      <c r="A266" t="str">
        <f t="shared" si="70"/>
        <v/>
      </c>
      <c r="B266" t="str">
        <f t="shared" si="68"/>
        <v>WY2019 CPAMiscellaneous_Non-HVAC Motors</v>
      </c>
      <c r="C266" t="s">
        <v>115</v>
      </c>
      <c r="D266" t="s">
        <v>120</v>
      </c>
      <c r="E266" s="4" t="s">
        <v>105</v>
      </c>
      <c r="F266" s="4" t="s">
        <v>45</v>
      </c>
      <c r="G266" s="4" t="s">
        <v>46</v>
      </c>
      <c r="H266" s="7">
        <f>INDEX('Saturation Data'!I:I,MATCH('Intensity Data'!$B266,'Saturation Data'!$C:$C,0))*INDEX('UEC Data'!I:I,MATCH('Intensity Data'!$B266,'UEC Data'!$C:$C,0))</f>
        <v>0.28464629988000373</v>
      </c>
      <c r="I266" s="7">
        <f>INDEX('Saturation Data'!J:J,MATCH('Intensity Data'!$B266,'Saturation Data'!$C:$C,0))*INDEX('UEC Data'!J:J,MATCH('Intensity Data'!$B266,'UEC Data'!$C:$C,0))</f>
        <v>5.2112725944250364E-2</v>
      </c>
      <c r="J266" s="7">
        <f>INDEX('Saturation Data'!K:K,MATCH('Intensity Data'!$B266,'Saturation Data'!$C:$C,0))*INDEX('UEC Data'!K:K,MATCH('Intensity Data'!$B266,'UEC Data'!$C:$C,0))</f>
        <v>7.0626637217901175E-2</v>
      </c>
      <c r="K266" s="7">
        <f>INDEX('Saturation Data'!L:L,MATCH('Intensity Data'!$B266,'Saturation Data'!$C:$C,0))*INDEX('UEC Data'!L:L,MATCH('Intensity Data'!$B266,'UEC Data'!$C:$C,0))</f>
        <v>2.6698645484336182E-2</v>
      </c>
      <c r="L266" s="7">
        <f>INDEX('Saturation Data'!M:M,MATCH('Intensity Data'!$B266,'Saturation Data'!$C:$C,0))*INDEX('UEC Data'!M:M,MATCH('Intensity Data'!$B266,'UEC Data'!$C:$C,0))</f>
        <v>0.10339625691991135</v>
      </c>
      <c r="M266" s="7">
        <f>INDEX('Saturation Data'!N:N,MATCH('Intensity Data'!$B266,'Saturation Data'!$C:$C,0))*INDEX('UEC Data'!N:N,MATCH('Intensity Data'!$B266,'UEC Data'!$C:$C,0))</f>
        <v>5.1408216239916808E-2</v>
      </c>
      <c r="N266" s="7">
        <f>INDEX('Saturation Data'!O:O,MATCH('Intensity Data'!$B266,'Saturation Data'!$C:$C,0))*INDEX('UEC Data'!O:O,MATCH('Intensity Data'!$B266,'UEC Data'!$C:$C,0))</f>
        <v>0.38923029065109743</v>
      </c>
      <c r="O266" s="7">
        <f>INDEX('Saturation Data'!P:P,MATCH('Intensity Data'!$B266,'Saturation Data'!$C:$C,0))*INDEX('UEC Data'!P:P,MATCH('Intensity Data'!$B266,'UEC Data'!$C:$C,0))</f>
        <v>6.7309539642830887E-2</v>
      </c>
      <c r="P266" s="7">
        <f>INDEX('Saturation Data'!Q:Q,MATCH('Intensity Data'!$B266,'Saturation Data'!$C:$C,0))*INDEX('UEC Data'!Q:Q,MATCH('Intensity Data'!$B266,'UEC Data'!$C:$C,0))</f>
        <v>2.0134625032331627E-2</v>
      </c>
      <c r="Q266" s="7">
        <f>INDEX('Saturation Data'!R:R,MATCH('Intensity Data'!$B266,'Saturation Data'!$C:$C,0))*INDEX('UEC Data'!R:R,MATCH('Intensity Data'!$B266,'UEC Data'!$C:$C,0))</f>
        <v>0.1094794526449437</v>
      </c>
      <c r="R266" s="7">
        <f>INDEX('Saturation Data'!S:S,MATCH('Intensity Data'!$B266,'Saturation Data'!$C:$C,0))*INDEX('UEC Data'!S:S,MATCH('Intensity Data'!$B266,'UEC Data'!$C:$C,0))</f>
        <v>4.9263035853269764E-2</v>
      </c>
      <c r="S266" s="7">
        <f>INDEX('Saturation Data'!T:T,MATCH('Intensity Data'!$B266,'Saturation Data'!$C:$C,0))*INDEX('UEC Data'!T:T,MATCH('Intensity Data'!$B266,'UEC Data'!$C:$C,0))</f>
        <v>6.2849093644055415E-2</v>
      </c>
      <c r="T266" s="7">
        <f>INDEX('Saturation Data'!U:U,MATCH('Intensity Data'!$B266,'Saturation Data'!$C:$C,0))*INDEX('UEC Data'!U:U,MATCH('Intensity Data'!$B266,'UEC Data'!$C:$C,0))</f>
        <v>4.8173104985421311</v>
      </c>
      <c r="U266" s="7">
        <f>INDEX('Saturation Data'!V:V,MATCH('Intensity Data'!$B266,'Saturation Data'!$C:$C,0))*INDEX('UEC Data'!V:V,MATCH('Intensity Data'!$B266,'UEC Data'!$C:$C,0))</f>
        <v>8.1146146863134205E-2</v>
      </c>
      <c r="V266" t="str">
        <f t="shared" si="69"/>
        <v>Miscellaneous</v>
      </c>
    </row>
    <row r="267" spans="1:22" x14ac:dyDescent="0.25">
      <c r="A267" t="str">
        <f t="shared" si="70"/>
        <v/>
      </c>
      <c r="B267" t="str">
        <f t="shared" si="68"/>
        <v>WY2019 CPAMiscellaneous_Pool Pump</v>
      </c>
      <c r="C267" t="s">
        <v>115</v>
      </c>
      <c r="D267" t="s">
        <v>120</v>
      </c>
      <c r="E267" s="4" t="s">
        <v>106</v>
      </c>
      <c r="F267" s="4" t="s">
        <v>45</v>
      </c>
      <c r="G267" s="4" t="s">
        <v>47</v>
      </c>
      <c r="H267" s="7">
        <f>INDEX('Saturation Data'!I:I,MATCH('Intensity Data'!$B267,'Saturation Data'!$C:$C,0))*INDEX('UEC Data'!I:I,MATCH('Intensity Data'!$B267,'UEC Data'!$C:$C,0))</f>
        <v>0</v>
      </c>
      <c r="I267" s="7">
        <f>INDEX('Saturation Data'!J:J,MATCH('Intensity Data'!$B267,'Saturation Data'!$C:$C,0))*INDEX('UEC Data'!J:J,MATCH('Intensity Data'!$B267,'UEC Data'!$C:$C,0))</f>
        <v>0</v>
      </c>
      <c r="J267" s="7">
        <f>INDEX('Saturation Data'!K:K,MATCH('Intensity Data'!$B267,'Saturation Data'!$C:$C,0))*INDEX('UEC Data'!K:K,MATCH('Intensity Data'!$B267,'UEC Data'!$C:$C,0))</f>
        <v>0</v>
      </c>
      <c r="K267" s="7">
        <f>INDEX('Saturation Data'!L:L,MATCH('Intensity Data'!$B267,'Saturation Data'!$C:$C,0))*INDEX('UEC Data'!L:L,MATCH('Intensity Data'!$B267,'UEC Data'!$C:$C,0))</f>
        <v>0</v>
      </c>
      <c r="L267" s="7">
        <f>INDEX('Saturation Data'!M:M,MATCH('Intensity Data'!$B267,'Saturation Data'!$C:$C,0))*INDEX('UEC Data'!M:M,MATCH('Intensity Data'!$B267,'UEC Data'!$C:$C,0))</f>
        <v>0</v>
      </c>
      <c r="M267" s="7">
        <f>INDEX('Saturation Data'!N:N,MATCH('Intensity Data'!$B267,'Saturation Data'!$C:$C,0))*INDEX('UEC Data'!N:N,MATCH('Intensity Data'!$B267,'UEC Data'!$C:$C,0))</f>
        <v>0</v>
      </c>
      <c r="N267" s="7">
        <f>INDEX('Saturation Data'!O:O,MATCH('Intensity Data'!$B267,'Saturation Data'!$C:$C,0))*INDEX('UEC Data'!O:O,MATCH('Intensity Data'!$B267,'UEC Data'!$C:$C,0))</f>
        <v>0</v>
      </c>
      <c r="O267" s="7">
        <f>INDEX('Saturation Data'!P:P,MATCH('Intensity Data'!$B267,'Saturation Data'!$C:$C,0))*INDEX('UEC Data'!P:P,MATCH('Intensity Data'!$B267,'UEC Data'!$C:$C,0))</f>
        <v>1.036279546754143E-2</v>
      </c>
      <c r="P267" s="7">
        <f>INDEX('Saturation Data'!Q:Q,MATCH('Intensity Data'!$B267,'Saturation Data'!$C:$C,0))*INDEX('UEC Data'!Q:Q,MATCH('Intensity Data'!$B267,'UEC Data'!$C:$C,0))</f>
        <v>8.380852959013256E-4</v>
      </c>
      <c r="Q267" s="7">
        <f>INDEX('Saturation Data'!R:R,MATCH('Intensity Data'!$B267,'Saturation Data'!$C:$C,0))*INDEX('UEC Data'!R:R,MATCH('Intensity Data'!$B267,'UEC Data'!$C:$C,0))</f>
        <v>9.2042013303696366E-3</v>
      </c>
      <c r="R267" s="7">
        <f>INDEX('Saturation Data'!S:S,MATCH('Intensity Data'!$B267,'Saturation Data'!$C:$C,0))*INDEX('UEC Data'!S:S,MATCH('Intensity Data'!$B267,'UEC Data'!$C:$C,0))</f>
        <v>0</v>
      </c>
      <c r="S267" s="7">
        <f>INDEX('Saturation Data'!T:T,MATCH('Intensity Data'!$B267,'Saturation Data'!$C:$C,0))*INDEX('UEC Data'!T:T,MATCH('Intensity Data'!$B267,'UEC Data'!$C:$C,0))</f>
        <v>0</v>
      </c>
      <c r="T267" s="7">
        <f>INDEX('Saturation Data'!U:U,MATCH('Intensity Data'!$B267,'Saturation Data'!$C:$C,0))*INDEX('UEC Data'!U:U,MATCH('Intensity Data'!$B267,'UEC Data'!$C:$C,0))</f>
        <v>0</v>
      </c>
      <c r="U267" s="7">
        <f>INDEX('Saturation Data'!V:V,MATCH('Intensity Data'!$B267,'Saturation Data'!$C:$C,0))*INDEX('UEC Data'!V:V,MATCH('Intensity Data'!$B267,'UEC Data'!$C:$C,0))</f>
        <v>4.1036341036599359E-4</v>
      </c>
      <c r="V267" t="str">
        <f t="shared" si="69"/>
        <v>Miscellaneous</v>
      </c>
    </row>
    <row r="268" spans="1:22" x14ac:dyDescent="0.25">
      <c r="A268" t="str">
        <f t="shared" si="70"/>
        <v/>
      </c>
      <c r="B268" t="str">
        <f t="shared" si="68"/>
        <v>WY2019 CPAMiscellaneous_Pool Heater</v>
      </c>
      <c r="C268" t="s">
        <v>115</v>
      </c>
      <c r="D268" t="s">
        <v>120</v>
      </c>
      <c r="E268" s="4" t="s">
        <v>107</v>
      </c>
      <c r="F268" s="4" t="s">
        <v>45</v>
      </c>
      <c r="G268" s="4" t="s">
        <v>48</v>
      </c>
      <c r="H268" s="7">
        <f>INDEX('Saturation Data'!I:I,MATCH('Intensity Data'!$B268,'Saturation Data'!$C:$C,0))*INDEX('UEC Data'!I:I,MATCH('Intensity Data'!$B268,'UEC Data'!$C:$C,0))</f>
        <v>0</v>
      </c>
      <c r="I268" s="7">
        <f>INDEX('Saturation Data'!J:J,MATCH('Intensity Data'!$B268,'Saturation Data'!$C:$C,0))*INDEX('UEC Data'!J:J,MATCH('Intensity Data'!$B268,'UEC Data'!$C:$C,0))</f>
        <v>0</v>
      </c>
      <c r="J268" s="7">
        <f>INDEX('Saturation Data'!K:K,MATCH('Intensity Data'!$B268,'Saturation Data'!$C:$C,0))*INDEX('UEC Data'!K:K,MATCH('Intensity Data'!$B268,'UEC Data'!$C:$C,0))</f>
        <v>0</v>
      </c>
      <c r="K268" s="7">
        <f>INDEX('Saturation Data'!L:L,MATCH('Intensity Data'!$B268,'Saturation Data'!$C:$C,0))*INDEX('UEC Data'!L:L,MATCH('Intensity Data'!$B268,'UEC Data'!$C:$C,0))</f>
        <v>0</v>
      </c>
      <c r="L268" s="7">
        <f>INDEX('Saturation Data'!M:M,MATCH('Intensity Data'!$B268,'Saturation Data'!$C:$C,0))*INDEX('UEC Data'!M:M,MATCH('Intensity Data'!$B268,'UEC Data'!$C:$C,0))</f>
        <v>0</v>
      </c>
      <c r="M268" s="7">
        <f>INDEX('Saturation Data'!N:N,MATCH('Intensity Data'!$B268,'Saturation Data'!$C:$C,0))*INDEX('UEC Data'!N:N,MATCH('Intensity Data'!$B268,'UEC Data'!$C:$C,0))</f>
        <v>0</v>
      </c>
      <c r="N268" s="7">
        <f>INDEX('Saturation Data'!O:O,MATCH('Intensity Data'!$B268,'Saturation Data'!$C:$C,0))*INDEX('UEC Data'!O:O,MATCH('Intensity Data'!$B268,'UEC Data'!$C:$C,0))</f>
        <v>0</v>
      </c>
      <c r="O268" s="7">
        <f>INDEX('Saturation Data'!P:P,MATCH('Intensity Data'!$B268,'Saturation Data'!$C:$C,0))*INDEX('UEC Data'!P:P,MATCH('Intensity Data'!$B268,'UEC Data'!$C:$C,0))</f>
        <v>5.3845822171667774E-3</v>
      </c>
      <c r="P268" s="7">
        <f>INDEX('Saturation Data'!Q:Q,MATCH('Intensity Data'!$B268,'Saturation Data'!$C:$C,0))*INDEX('UEC Data'!Q:Q,MATCH('Intensity Data'!$B268,'UEC Data'!$C:$C,0))</f>
        <v>9.0523479937917913E-5</v>
      </c>
      <c r="Q268" s="7">
        <f>INDEX('Saturation Data'!R:R,MATCH('Intensity Data'!$B268,'Saturation Data'!$C:$C,0))*INDEX('UEC Data'!R:R,MATCH('Intensity Data'!$B268,'UEC Data'!$C:$C,0))</f>
        <v>4.2382888096846004E-3</v>
      </c>
      <c r="R268" s="7">
        <f>INDEX('Saturation Data'!S:S,MATCH('Intensity Data'!$B268,'Saturation Data'!$C:$C,0))*INDEX('UEC Data'!S:S,MATCH('Intensity Data'!$B268,'UEC Data'!$C:$C,0))</f>
        <v>0</v>
      </c>
      <c r="S268" s="7">
        <f>INDEX('Saturation Data'!T:T,MATCH('Intensity Data'!$B268,'Saturation Data'!$C:$C,0))*INDEX('UEC Data'!T:T,MATCH('Intensity Data'!$B268,'UEC Data'!$C:$C,0))</f>
        <v>0</v>
      </c>
      <c r="T268" s="7">
        <f>INDEX('Saturation Data'!U:U,MATCH('Intensity Data'!$B268,'Saturation Data'!$C:$C,0))*INDEX('UEC Data'!U:U,MATCH('Intensity Data'!$B268,'UEC Data'!$C:$C,0))</f>
        <v>0</v>
      </c>
      <c r="U268" s="7">
        <f>INDEX('Saturation Data'!V:V,MATCH('Intensity Data'!$B268,'Saturation Data'!$C:$C,0))*INDEX('UEC Data'!V:V,MATCH('Intensity Data'!$B268,'UEC Data'!$C:$C,0))</f>
        <v>1.3297282792285831E-4</v>
      </c>
      <c r="V268" t="str">
        <f t="shared" si="69"/>
        <v>Miscellaneous</v>
      </c>
    </row>
    <row r="269" spans="1:22" x14ac:dyDescent="0.25">
      <c r="A269" t="str">
        <f t="shared" si="70"/>
        <v/>
      </c>
      <c r="B269" t="str">
        <f t="shared" si="68"/>
        <v>WY2019 CPAMiscellaneous_Clothes Washer</v>
      </c>
      <c r="C269" t="s">
        <v>115</v>
      </c>
      <c r="D269" t="s">
        <v>120</v>
      </c>
      <c r="E269" s="4" t="s">
        <v>108</v>
      </c>
      <c r="F269" s="4" t="s">
        <v>45</v>
      </c>
      <c r="G269" s="4" t="s">
        <v>49</v>
      </c>
      <c r="H269" s="7">
        <f>INDEX('Saturation Data'!I:I,MATCH('Intensity Data'!$B269,'Saturation Data'!$C:$C,0))*INDEX('UEC Data'!I:I,MATCH('Intensity Data'!$B269,'UEC Data'!$C:$C,0))</f>
        <v>0</v>
      </c>
      <c r="I269" s="7">
        <f>INDEX('Saturation Data'!J:J,MATCH('Intensity Data'!$B269,'Saturation Data'!$C:$C,0))*INDEX('UEC Data'!J:J,MATCH('Intensity Data'!$B269,'UEC Data'!$C:$C,0))</f>
        <v>0</v>
      </c>
      <c r="J269" s="7">
        <f>INDEX('Saturation Data'!K:K,MATCH('Intensity Data'!$B269,'Saturation Data'!$C:$C,0))*INDEX('UEC Data'!K:K,MATCH('Intensity Data'!$B269,'UEC Data'!$C:$C,0))</f>
        <v>1.175454606255018E-4</v>
      </c>
      <c r="K269" s="7">
        <f>INDEX('Saturation Data'!L:L,MATCH('Intensity Data'!$B269,'Saturation Data'!$C:$C,0))*INDEX('UEC Data'!L:L,MATCH('Intensity Data'!$B269,'UEC Data'!$C:$C,0))</f>
        <v>0</v>
      </c>
      <c r="L269" s="7">
        <f>INDEX('Saturation Data'!M:M,MATCH('Intensity Data'!$B269,'Saturation Data'!$C:$C,0))*INDEX('UEC Data'!M:M,MATCH('Intensity Data'!$B269,'UEC Data'!$C:$C,0))</f>
        <v>0</v>
      </c>
      <c r="M269" s="7">
        <f>INDEX('Saturation Data'!N:N,MATCH('Intensity Data'!$B269,'Saturation Data'!$C:$C,0))*INDEX('UEC Data'!N:N,MATCH('Intensity Data'!$B269,'UEC Data'!$C:$C,0))</f>
        <v>0</v>
      </c>
      <c r="N269" s="7">
        <f>INDEX('Saturation Data'!O:O,MATCH('Intensity Data'!$B269,'Saturation Data'!$C:$C,0))*INDEX('UEC Data'!O:O,MATCH('Intensity Data'!$B269,'UEC Data'!$C:$C,0))</f>
        <v>1.9754400792976592E-2</v>
      </c>
      <c r="O269" s="7">
        <f>INDEX('Saturation Data'!P:P,MATCH('Intensity Data'!$B269,'Saturation Data'!$C:$C,0))*INDEX('UEC Data'!P:P,MATCH('Intensity Data'!$B269,'UEC Data'!$C:$C,0))</f>
        <v>5.4281222399427673E-4</v>
      </c>
      <c r="P269" s="7">
        <f>INDEX('Saturation Data'!Q:Q,MATCH('Intensity Data'!$B269,'Saturation Data'!$C:$C,0))*INDEX('UEC Data'!Q:Q,MATCH('Intensity Data'!$B269,'UEC Data'!$C:$C,0))</f>
        <v>6.6068951366354703E-4</v>
      </c>
      <c r="Q269" s="7">
        <f>INDEX('Saturation Data'!R:R,MATCH('Intensity Data'!$B269,'Saturation Data'!$C:$C,0))*INDEX('UEC Data'!R:R,MATCH('Intensity Data'!$B269,'UEC Data'!$C:$C,0))</f>
        <v>1.2793415605984949E-2</v>
      </c>
      <c r="R269" s="7">
        <f>INDEX('Saturation Data'!S:S,MATCH('Intensity Data'!$B269,'Saturation Data'!$C:$C,0))*INDEX('UEC Data'!S:S,MATCH('Intensity Data'!$B269,'UEC Data'!$C:$C,0))</f>
        <v>0</v>
      </c>
      <c r="S269" s="7">
        <f>INDEX('Saturation Data'!T:T,MATCH('Intensity Data'!$B269,'Saturation Data'!$C:$C,0))*INDEX('UEC Data'!T:T,MATCH('Intensity Data'!$B269,'UEC Data'!$C:$C,0))</f>
        <v>0</v>
      </c>
      <c r="T269" s="7">
        <f>INDEX('Saturation Data'!U:U,MATCH('Intensity Data'!$B269,'Saturation Data'!$C:$C,0))*INDEX('UEC Data'!U:U,MATCH('Intensity Data'!$B269,'UEC Data'!$C:$C,0))</f>
        <v>0</v>
      </c>
      <c r="U269" s="7">
        <f>INDEX('Saturation Data'!V:V,MATCH('Intensity Data'!$B269,'Saturation Data'!$C:$C,0))*INDEX('UEC Data'!V:V,MATCH('Intensity Data'!$B269,'UEC Data'!$C:$C,0))</f>
        <v>1.941015813158552E-4</v>
      </c>
      <c r="V269" t="str">
        <f t="shared" si="69"/>
        <v>Miscellaneous</v>
      </c>
    </row>
    <row r="270" spans="1:22" x14ac:dyDescent="0.25">
      <c r="A270" t="str">
        <f t="shared" si="70"/>
        <v/>
      </c>
      <c r="B270" t="str">
        <f t="shared" si="68"/>
        <v>WY2019 CPAMiscellaneous_Clothes Dryer</v>
      </c>
      <c r="C270" t="s">
        <v>115</v>
      </c>
      <c r="D270" t="s">
        <v>120</v>
      </c>
      <c r="E270" s="4" t="s">
        <v>109</v>
      </c>
      <c r="F270" s="4" t="s">
        <v>45</v>
      </c>
      <c r="G270" s="4" t="s">
        <v>50</v>
      </c>
      <c r="H270" s="7">
        <f>INDEX('Saturation Data'!I:I,MATCH('Intensity Data'!$B270,'Saturation Data'!$C:$C,0))*INDEX('UEC Data'!I:I,MATCH('Intensity Data'!$B270,'UEC Data'!$C:$C,0))</f>
        <v>0</v>
      </c>
      <c r="I270" s="7">
        <f>INDEX('Saturation Data'!J:J,MATCH('Intensity Data'!$B270,'Saturation Data'!$C:$C,0))*INDEX('UEC Data'!J:J,MATCH('Intensity Data'!$B270,'UEC Data'!$C:$C,0))</f>
        <v>0</v>
      </c>
      <c r="J270" s="7">
        <f>INDEX('Saturation Data'!K:K,MATCH('Intensity Data'!$B270,'Saturation Data'!$C:$C,0))*INDEX('UEC Data'!K:K,MATCH('Intensity Data'!$B270,'UEC Data'!$C:$C,0))</f>
        <v>2.1802263983135221E-4</v>
      </c>
      <c r="K270" s="7">
        <f>INDEX('Saturation Data'!L:L,MATCH('Intensity Data'!$B270,'Saturation Data'!$C:$C,0))*INDEX('UEC Data'!L:L,MATCH('Intensity Data'!$B270,'UEC Data'!$C:$C,0))</f>
        <v>0</v>
      </c>
      <c r="L270" s="7">
        <f>INDEX('Saturation Data'!M:M,MATCH('Intensity Data'!$B270,'Saturation Data'!$C:$C,0))*INDEX('UEC Data'!M:M,MATCH('Intensity Data'!$B270,'UEC Data'!$C:$C,0))</f>
        <v>0</v>
      </c>
      <c r="M270" s="7">
        <f>INDEX('Saturation Data'!N:N,MATCH('Intensity Data'!$B270,'Saturation Data'!$C:$C,0))*INDEX('UEC Data'!N:N,MATCH('Intensity Data'!$B270,'UEC Data'!$C:$C,0))</f>
        <v>0</v>
      </c>
      <c r="N270" s="7">
        <f>INDEX('Saturation Data'!O:O,MATCH('Intensity Data'!$B270,'Saturation Data'!$C:$C,0))*INDEX('UEC Data'!O:O,MATCH('Intensity Data'!$B270,'UEC Data'!$C:$C,0))</f>
        <v>5.9031672134588334E-2</v>
      </c>
      <c r="O270" s="7">
        <f>INDEX('Saturation Data'!P:P,MATCH('Intensity Data'!$B270,'Saturation Data'!$C:$C,0))*INDEX('UEC Data'!P:P,MATCH('Intensity Data'!$B270,'UEC Data'!$C:$C,0))</f>
        <v>1.2920663787045303E-3</v>
      </c>
      <c r="P270" s="7">
        <f>INDEX('Saturation Data'!Q:Q,MATCH('Intensity Data'!$B270,'Saturation Data'!$C:$C,0))*INDEX('UEC Data'!Q:Q,MATCH('Intensity Data'!$B270,'UEC Data'!$C:$C,0))</f>
        <v>1.5726519588776194E-3</v>
      </c>
      <c r="Q270" s="7">
        <f>INDEX('Saturation Data'!R:R,MATCH('Intensity Data'!$B270,'Saturation Data'!$C:$C,0))*INDEX('UEC Data'!R:R,MATCH('Intensity Data'!$B270,'UEC Data'!$C:$C,0))</f>
        <v>1.6114574186496099E-2</v>
      </c>
      <c r="R270" s="7">
        <f>INDEX('Saturation Data'!S:S,MATCH('Intensity Data'!$B270,'Saturation Data'!$C:$C,0))*INDEX('UEC Data'!S:S,MATCH('Intensity Data'!$B270,'UEC Data'!$C:$C,0))</f>
        <v>0</v>
      </c>
      <c r="S270" s="7">
        <f>INDEX('Saturation Data'!T:T,MATCH('Intensity Data'!$B270,'Saturation Data'!$C:$C,0))*INDEX('UEC Data'!T:T,MATCH('Intensity Data'!$B270,'UEC Data'!$C:$C,0))</f>
        <v>0</v>
      </c>
      <c r="T270" s="7">
        <f>INDEX('Saturation Data'!U:U,MATCH('Intensity Data'!$B270,'Saturation Data'!$C:$C,0))*INDEX('UEC Data'!U:U,MATCH('Intensity Data'!$B270,'UEC Data'!$C:$C,0))</f>
        <v>0</v>
      </c>
      <c r="U270" s="7">
        <f>INDEX('Saturation Data'!V:V,MATCH('Intensity Data'!$B270,'Saturation Data'!$C:$C,0))*INDEX('UEC Data'!V:V,MATCH('Intensity Data'!$B270,'UEC Data'!$C:$C,0))</f>
        <v>4.2002157080490808E-4</v>
      </c>
      <c r="V270" t="str">
        <f t="shared" si="69"/>
        <v>Miscellaneous</v>
      </c>
    </row>
    <row r="271" spans="1:22" x14ac:dyDescent="0.25">
      <c r="A271" t="str">
        <f t="shared" si="70"/>
        <v/>
      </c>
      <c r="B271" t="str">
        <f t="shared" si="68"/>
        <v>WY2019 CPAMiscellaneous_Other Miscellaneous</v>
      </c>
      <c r="C271" t="s">
        <v>115</v>
      </c>
      <c r="D271" t="s">
        <v>120</v>
      </c>
      <c r="E271" s="4" t="s">
        <v>110</v>
      </c>
      <c r="F271" s="4" t="s">
        <v>45</v>
      </c>
      <c r="G271" s="4" t="s">
        <v>51</v>
      </c>
      <c r="H271" s="7">
        <f>INDEX('Saturation Data'!I:I,MATCH('Intensity Data'!$B271,'Saturation Data'!$C:$C,0))*INDEX('UEC Data'!I:I,MATCH('Intensity Data'!$B271,'UEC Data'!$C:$C,0))</f>
        <v>1.2872133370408414</v>
      </c>
      <c r="I271" s="7">
        <f>INDEX('Saturation Data'!J:J,MATCH('Intensity Data'!$B271,'Saturation Data'!$C:$C,0))*INDEX('UEC Data'!J:J,MATCH('Intensity Data'!$B271,'UEC Data'!$C:$C,0))</f>
        <v>1.0125540802961925</v>
      </c>
      <c r="J271" s="7">
        <f>INDEX('Saturation Data'!K:K,MATCH('Intensity Data'!$B271,'Saturation Data'!$C:$C,0))*INDEX('UEC Data'!K:K,MATCH('Intensity Data'!$B271,'UEC Data'!$C:$C,0))</f>
        <v>0.6647826983678059</v>
      </c>
      <c r="K271" s="7">
        <f>INDEX('Saturation Data'!L:L,MATCH('Intensity Data'!$B271,'Saturation Data'!$C:$C,0))*INDEX('UEC Data'!L:L,MATCH('Intensity Data'!$B271,'UEC Data'!$C:$C,0))</f>
        <v>0.51875663638218839</v>
      </c>
      <c r="L271" s="7">
        <f>INDEX('Saturation Data'!M:M,MATCH('Intensity Data'!$B271,'Saturation Data'!$C:$C,0))*INDEX('UEC Data'!M:M,MATCH('Intensity Data'!$B271,'UEC Data'!$C:$C,0))</f>
        <v>2.0703411152873148</v>
      </c>
      <c r="M271" s="7">
        <f>INDEX('Saturation Data'!N:N,MATCH('Intensity Data'!$B271,'Saturation Data'!$C:$C,0))*INDEX('UEC Data'!N:N,MATCH('Intensity Data'!$B271,'UEC Data'!$C:$C,0))</f>
        <v>0.47035782376509083</v>
      </c>
      <c r="N271" s="7">
        <f>INDEX('Saturation Data'!O:O,MATCH('Intensity Data'!$B271,'Saturation Data'!$C:$C,0))*INDEX('UEC Data'!O:O,MATCH('Intensity Data'!$B271,'UEC Data'!$C:$C,0))</f>
        <v>4.0870198891427716</v>
      </c>
      <c r="O271" s="7">
        <f>INDEX('Saturation Data'!P:P,MATCH('Intensity Data'!$B271,'Saturation Data'!$C:$C,0))*INDEX('UEC Data'!P:P,MATCH('Intensity Data'!$B271,'UEC Data'!$C:$C,0))</f>
        <v>0.33353778740443857</v>
      </c>
      <c r="P271" s="7">
        <f>INDEX('Saturation Data'!Q:Q,MATCH('Intensity Data'!$B271,'Saturation Data'!$C:$C,0))*INDEX('UEC Data'!Q:Q,MATCH('Intensity Data'!$B271,'UEC Data'!$C:$C,0))</f>
        <v>0.21083207034562298</v>
      </c>
      <c r="Q271" s="7">
        <f>INDEX('Saturation Data'!R:R,MATCH('Intensity Data'!$B271,'Saturation Data'!$C:$C,0))*INDEX('UEC Data'!R:R,MATCH('Intensity Data'!$B271,'UEC Data'!$C:$C,0))</f>
        <v>0.55530826688979495</v>
      </c>
      <c r="R271" s="7">
        <f>INDEX('Saturation Data'!S:S,MATCH('Intensity Data'!$B271,'Saturation Data'!$C:$C,0))*INDEX('UEC Data'!S:S,MATCH('Intensity Data'!$B271,'UEC Data'!$C:$C,0))</f>
        <v>0.34487831475148634</v>
      </c>
      <c r="S271" s="7">
        <f>INDEX('Saturation Data'!T:T,MATCH('Intensity Data'!$B271,'Saturation Data'!$C:$C,0))*INDEX('UEC Data'!T:T,MATCH('Intensity Data'!$B271,'UEC Data'!$C:$C,0))</f>
        <v>0.27839989111571473</v>
      </c>
      <c r="T271" s="7">
        <f>INDEX('Saturation Data'!U:U,MATCH('Intensity Data'!$B271,'Saturation Data'!$C:$C,0))*INDEX('UEC Data'!U:U,MATCH('Intensity Data'!$B271,'UEC Data'!$C:$C,0))</f>
        <v>18.389281199746843</v>
      </c>
      <c r="U271" s="7">
        <f>INDEX('Saturation Data'!V:V,MATCH('Intensity Data'!$B271,'Saturation Data'!$C:$C,0))*INDEX('UEC Data'!V:V,MATCH('Intensity Data'!$B271,'UEC Data'!$C:$C,0))</f>
        <v>0.5259442513092597</v>
      </c>
      <c r="V271" t="str">
        <f t="shared" si="69"/>
        <v>Miscellaneous</v>
      </c>
    </row>
    <row r="272" spans="1:22" x14ac:dyDescent="0.25">
      <c r="A272">
        <f t="shared" si="70"/>
        <v>1</v>
      </c>
      <c r="B272" t="str">
        <f t="shared" si="68"/>
        <v>WA2019 CPACooling_Air-Cooled Chiller</v>
      </c>
      <c r="C272" t="s">
        <v>116</v>
      </c>
      <c r="D272" t="s">
        <v>120</v>
      </c>
      <c r="E272" s="4" t="s">
        <v>66</v>
      </c>
      <c r="F272" s="4" t="s">
        <v>3</v>
      </c>
      <c r="G272" s="4" t="s">
        <v>4</v>
      </c>
      <c r="H272" s="7">
        <f>INDEX('Saturation Data'!I:I,MATCH('Intensity Data'!$B272,'Saturation Data'!$C:$C,0))*INDEX('UEC Data'!I:I,MATCH('Intensity Data'!$B272,'UEC Data'!$C:$C,0))</f>
        <v>0.42305044198435482</v>
      </c>
      <c r="I272" s="7">
        <f>INDEX('Saturation Data'!J:J,MATCH('Intensity Data'!$B272,'Saturation Data'!$C:$C,0))*INDEX('UEC Data'!J:J,MATCH('Intensity Data'!$B272,'UEC Data'!$C:$C,0))</f>
        <v>0</v>
      </c>
      <c r="J272" s="7">
        <f>INDEX('Saturation Data'!K:K,MATCH('Intensity Data'!$B272,'Saturation Data'!$C:$C,0))*INDEX('UEC Data'!K:K,MATCH('Intensity Data'!$B272,'UEC Data'!$C:$C,0))</f>
        <v>3.1829192587471106E-2</v>
      </c>
      <c r="K272" s="7">
        <f>INDEX('Saturation Data'!L:L,MATCH('Intensity Data'!$B272,'Saturation Data'!$C:$C,0))*INDEX('UEC Data'!L:L,MATCH('Intensity Data'!$B272,'UEC Data'!$C:$C,0))</f>
        <v>0</v>
      </c>
      <c r="L272" s="7">
        <f>INDEX('Saturation Data'!M:M,MATCH('Intensity Data'!$B272,'Saturation Data'!$C:$C,0))*INDEX('UEC Data'!M:M,MATCH('Intensity Data'!$B272,'UEC Data'!$C:$C,0))</f>
        <v>0</v>
      </c>
      <c r="M272" s="7">
        <f>INDEX('Saturation Data'!N:N,MATCH('Intensity Data'!$B272,'Saturation Data'!$C:$C,0))*INDEX('UEC Data'!N:N,MATCH('Intensity Data'!$B272,'UEC Data'!$C:$C,0))</f>
        <v>2.0532570245851881E-2</v>
      </c>
      <c r="N272" s="7">
        <f>INDEX('Saturation Data'!O:O,MATCH('Intensity Data'!$B272,'Saturation Data'!$C:$C,0))*INDEX('UEC Data'!O:O,MATCH('Intensity Data'!$B272,'UEC Data'!$C:$C,0))</f>
        <v>0.93414156804335469</v>
      </c>
      <c r="O272" s="7">
        <f>INDEX('Saturation Data'!P:P,MATCH('Intensity Data'!$B272,'Saturation Data'!$C:$C,0))*INDEX('UEC Data'!P:P,MATCH('Intensity Data'!$B272,'UEC Data'!$C:$C,0))</f>
        <v>1.2104839442084709</v>
      </c>
      <c r="P272" s="7">
        <f>INDEX('Saturation Data'!Q:Q,MATCH('Intensity Data'!$B272,'Saturation Data'!$C:$C,0))*INDEX('UEC Data'!Q:Q,MATCH('Intensity Data'!$B272,'UEC Data'!$C:$C,0))</f>
        <v>0.43376505787317288</v>
      </c>
      <c r="Q272" s="7">
        <f>INDEX('Saturation Data'!R:R,MATCH('Intensity Data'!$B272,'Saturation Data'!$C:$C,0))*INDEX('UEC Data'!R:R,MATCH('Intensity Data'!$B272,'UEC Data'!$C:$C,0))</f>
        <v>9.8263467202405284E-3</v>
      </c>
      <c r="R272" s="7">
        <f>INDEX('Saturation Data'!S:S,MATCH('Intensity Data'!$B272,'Saturation Data'!$C:$C,0))*INDEX('UEC Data'!S:S,MATCH('Intensity Data'!$B272,'UEC Data'!$C:$C,0))</f>
        <v>0</v>
      </c>
      <c r="S272" s="7">
        <f>INDEX('Saturation Data'!T:T,MATCH('Intensity Data'!$B272,'Saturation Data'!$C:$C,0))*INDEX('UEC Data'!T:T,MATCH('Intensity Data'!$B272,'UEC Data'!$C:$C,0))</f>
        <v>0.18784726191569112</v>
      </c>
      <c r="T272" s="7">
        <f>INDEX('Saturation Data'!U:U,MATCH('Intensity Data'!$B272,'Saturation Data'!$C:$C,0))*INDEX('UEC Data'!U:U,MATCH('Intensity Data'!$B272,'UEC Data'!$C:$C,0))</f>
        <v>5.2921512041472534</v>
      </c>
      <c r="U272" s="7">
        <f>INDEX('Saturation Data'!V:V,MATCH('Intensity Data'!$B272,'Saturation Data'!$C:$C,0))*INDEX('UEC Data'!V:V,MATCH('Intensity Data'!$B272,'UEC Data'!$C:$C,0))</f>
        <v>0.15801141927852574</v>
      </c>
      <c r="V272" t="str">
        <f t="shared" si="69"/>
        <v>HVAC</v>
      </c>
    </row>
    <row r="273" spans="1:22" x14ac:dyDescent="0.25">
      <c r="A273" t="str">
        <f t="shared" si="70"/>
        <v/>
      </c>
      <c r="B273" t="str">
        <f t="shared" si="68"/>
        <v>WA2019 CPACooling_Water-Cooled Chiller</v>
      </c>
      <c r="C273" t="s">
        <v>116</v>
      </c>
      <c r="D273" t="s">
        <v>120</v>
      </c>
      <c r="E273" s="4" t="s">
        <v>67</v>
      </c>
      <c r="F273" s="4" t="s">
        <v>3</v>
      </c>
      <c r="G273" s="4" t="s">
        <v>5</v>
      </c>
      <c r="H273" s="7">
        <f>INDEX('Saturation Data'!I:I,MATCH('Intensity Data'!$B273,'Saturation Data'!$C:$C,0))*INDEX('UEC Data'!I:I,MATCH('Intensity Data'!$B273,'UEC Data'!$C:$C,0))</f>
        <v>0.28481212068468159</v>
      </c>
      <c r="I273" s="7">
        <f>INDEX('Saturation Data'!J:J,MATCH('Intensity Data'!$B273,'Saturation Data'!$C:$C,0))*INDEX('UEC Data'!J:J,MATCH('Intensity Data'!$B273,'UEC Data'!$C:$C,0))</f>
        <v>0</v>
      </c>
      <c r="J273" s="7">
        <f>INDEX('Saturation Data'!K:K,MATCH('Intensity Data'!$B273,'Saturation Data'!$C:$C,0))*INDEX('UEC Data'!K:K,MATCH('Intensity Data'!$B273,'UEC Data'!$C:$C,0))</f>
        <v>2.1307962806323636E-2</v>
      </c>
      <c r="K273" s="7">
        <f>INDEX('Saturation Data'!L:L,MATCH('Intensity Data'!$B273,'Saturation Data'!$C:$C,0))*INDEX('UEC Data'!L:L,MATCH('Intensity Data'!$B273,'UEC Data'!$C:$C,0))</f>
        <v>0</v>
      </c>
      <c r="L273" s="7">
        <f>INDEX('Saturation Data'!M:M,MATCH('Intensity Data'!$B273,'Saturation Data'!$C:$C,0))*INDEX('UEC Data'!M:M,MATCH('Intensity Data'!$B273,'UEC Data'!$C:$C,0))</f>
        <v>0</v>
      </c>
      <c r="M273" s="7">
        <f>INDEX('Saturation Data'!N:N,MATCH('Intensity Data'!$B273,'Saturation Data'!$C:$C,0))*INDEX('UEC Data'!N:N,MATCH('Intensity Data'!$B273,'UEC Data'!$C:$C,0))</f>
        <v>1.3745470982793788E-2</v>
      </c>
      <c r="N273" s="7">
        <f>INDEX('Saturation Data'!O:O,MATCH('Intensity Data'!$B273,'Saturation Data'!$C:$C,0))*INDEX('UEC Data'!O:O,MATCH('Intensity Data'!$B273,'UEC Data'!$C:$C,0))</f>
        <v>4.756123549967552</v>
      </c>
      <c r="O273" s="7">
        <f>INDEX('Saturation Data'!P:P,MATCH('Intensity Data'!$B273,'Saturation Data'!$C:$C,0))*INDEX('UEC Data'!P:P,MATCH('Intensity Data'!$B273,'UEC Data'!$C:$C,0))</f>
        <v>0</v>
      </c>
      <c r="P273" s="7">
        <f>INDEX('Saturation Data'!Q:Q,MATCH('Intensity Data'!$B273,'Saturation Data'!$C:$C,0))*INDEX('UEC Data'!Q:Q,MATCH('Intensity Data'!$B273,'UEC Data'!$C:$C,0))</f>
        <v>0</v>
      </c>
      <c r="Q273" s="7">
        <f>INDEX('Saturation Data'!R:R,MATCH('Intensity Data'!$B273,'Saturation Data'!$C:$C,0))*INDEX('UEC Data'!R:R,MATCH('Intensity Data'!$B273,'UEC Data'!$C:$C,0))</f>
        <v>4.530568907390338E-2</v>
      </c>
      <c r="R273" s="7">
        <f>INDEX('Saturation Data'!S:S,MATCH('Intensity Data'!$B273,'Saturation Data'!$C:$C,0))*INDEX('UEC Data'!S:S,MATCH('Intensity Data'!$B273,'UEC Data'!$C:$C,0))</f>
        <v>0</v>
      </c>
      <c r="S273" s="7">
        <f>INDEX('Saturation Data'!T:T,MATCH('Intensity Data'!$B273,'Saturation Data'!$C:$C,0))*INDEX('UEC Data'!T:T,MATCH('Intensity Data'!$B273,'UEC Data'!$C:$C,0))</f>
        <v>2.1984315708701043E-2</v>
      </c>
      <c r="T273" s="7">
        <f>INDEX('Saturation Data'!U:U,MATCH('Intensity Data'!$B273,'Saturation Data'!$C:$C,0))*INDEX('UEC Data'!U:U,MATCH('Intensity Data'!$B273,'UEC Data'!$C:$C,0))</f>
        <v>3.5628583683004691</v>
      </c>
      <c r="U273" s="7">
        <f>INDEX('Saturation Data'!V:V,MATCH('Intensity Data'!$B273,'Saturation Data'!$C:$C,0))*INDEX('UEC Data'!V:V,MATCH('Intensity Data'!$B273,'UEC Data'!$C:$C,0))</f>
        <v>8.8915263931500038E-2</v>
      </c>
      <c r="V273" t="str">
        <f t="shared" si="69"/>
        <v>HVAC</v>
      </c>
    </row>
    <row r="274" spans="1:22" x14ac:dyDescent="0.25">
      <c r="A274" t="str">
        <f t="shared" si="70"/>
        <v/>
      </c>
      <c r="B274" t="str">
        <f t="shared" si="68"/>
        <v>WA2019 CPACooling_RTU</v>
      </c>
      <c r="C274" t="s">
        <v>116</v>
      </c>
      <c r="D274" t="s">
        <v>120</v>
      </c>
      <c r="E274" s="4" t="s">
        <v>68</v>
      </c>
      <c r="F274" s="4" t="s">
        <v>3</v>
      </c>
      <c r="G274" s="4" t="s">
        <v>6</v>
      </c>
      <c r="H274" s="7">
        <f>INDEX('Saturation Data'!I:I,MATCH('Intensity Data'!$B274,'Saturation Data'!$C:$C,0))*INDEX('UEC Data'!I:I,MATCH('Intensity Data'!$B274,'UEC Data'!$C:$C,0))</f>
        <v>1.4340299414897388</v>
      </c>
      <c r="I274" s="7">
        <f>INDEX('Saturation Data'!J:J,MATCH('Intensity Data'!$B274,'Saturation Data'!$C:$C,0))*INDEX('UEC Data'!J:J,MATCH('Intensity Data'!$B274,'UEC Data'!$C:$C,0))</f>
        <v>2.3653027824208706</v>
      </c>
      <c r="J274" s="7">
        <f>INDEX('Saturation Data'!K:K,MATCH('Intensity Data'!$B274,'Saturation Data'!$C:$C,0))*INDEX('UEC Data'!K:K,MATCH('Intensity Data'!$B274,'UEC Data'!$C:$C,0))</f>
        <v>2.5365108108240015</v>
      </c>
      <c r="K274" s="7">
        <f>INDEX('Saturation Data'!L:L,MATCH('Intensity Data'!$B274,'Saturation Data'!$C:$C,0))*INDEX('UEC Data'!L:L,MATCH('Intensity Data'!$B274,'UEC Data'!$C:$C,0))</f>
        <v>2.4278865690092961</v>
      </c>
      <c r="L274" s="7">
        <f>INDEX('Saturation Data'!M:M,MATCH('Intensity Data'!$B274,'Saturation Data'!$C:$C,0))*INDEX('UEC Data'!M:M,MATCH('Intensity Data'!$B274,'UEC Data'!$C:$C,0))</f>
        <v>2.9056339524849157</v>
      </c>
      <c r="M274" s="7">
        <f>INDEX('Saturation Data'!N:N,MATCH('Intensity Data'!$B274,'Saturation Data'!$C:$C,0))*INDEX('UEC Data'!N:N,MATCH('Intensity Data'!$B274,'UEC Data'!$C:$C,0))</f>
        <v>3.2328075992057657</v>
      </c>
      <c r="N274" s="7">
        <f>INDEX('Saturation Data'!O:O,MATCH('Intensity Data'!$B274,'Saturation Data'!$C:$C,0))*INDEX('UEC Data'!O:O,MATCH('Intensity Data'!$B274,'UEC Data'!$C:$C,0))</f>
        <v>0.611110563044721</v>
      </c>
      <c r="O274" s="7">
        <f>INDEX('Saturation Data'!P:P,MATCH('Intensity Data'!$B274,'Saturation Data'!$C:$C,0))*INDEX('UEC Data'!P:P,MATCH('Intensity Data'!$B274,'UEC Data'!$C:$C,0))</f>
        <v>1.1633086133682791</v>
      </c>
      <c r="P274" s="7">
        <f>INDEX('Saturation Data'!Q:Q,MATCH('Intensity Data'!$B274,'Saturation Data'!$C:$C,0))*INDEX('UEC Data'!Q:Q,MATCH('Intensity Data'!$B274,'UEC Data'!$C:$C,0))</f>
        <v>0.41686024041567027</v>
      </c>
      <c r="Q274" s="7">
        <f>INDEX('Saturation Data'!R:R,MATCH('Intensity Data'!$B274,'Saturation Data'!$C:$C,0))*INDEX('UEC Data'!R:R,MATCH('Intensity Data'!$B274,'UEC Data'!$C:$C,0))</f>
        <v>0.24024557990331583</v>
      </c>
      <c r="R274" s="7">
        <f>INDEX('Saturation Data'!S:S,MATCH('Intensity Data'!$B274,'Saturation Data'!$C:$C,0))*INDEX('UEC Data'!S:S,MATCH('Intensity Data'!$B274,'UEC Data'!$C:$C,0))</f>
        <v>0.28458885139897339</v>
      </c>
      <c r="S274" s="7">
        <f>INDEX('Saturation Data'!T:T,MATCH('Intensity Data'!$B274,'Saturation Data'!$C:$C,0))*INDEX('UEC Data'!T:T,MATCH('Intensity Data'!$B274,'UEC Data'!$C:$C,0))</f>
        <v>0.2745412681213561</v>
      </c>
      <c r="T274" s="7">
        <f>INDEX('Saturation Data'!U:U,MATCH('Intensity Data'!$B274,'Saturation Data'!$C:$C,0))*INDEX('UEC Data'!U:U,MATCH('Intensity Data'!$B274,'UEC Data'!$C:$C,0))</f>
        <v>17.939003316107623</v>
      </c>
      <c r="U274" s="7">
        <f>INDEX('Saturation Data'!V:V,MATCH('Intensity Data'!$B274,'Saturation Data'!$C:$C,0))*INDEX('UEC Data'!V:V,MATCH('Intensity Data'!$B274,'UEC Data'!$C:$C,0))</f>
        <v>1.0577601304018425</v>
      </c>
      <c r="V274" t="str">
        <f t="shared" si="69"/>
        <v>HVAC</v>
      </c>
    </row>
    <row r="275" spans="1:22" x14ac:dyDescent="0.25">
      <c r="A275" t="str">
        <f t="shared" si="70"/>
        <v/>
      </c>
      <c r="B275" t="str">
        <f t="shared" si="68"/>
        <v>WA2019 CPACooling_PTAC</v>
      </c>
      <c r="C275" t="s">
        <v>116</v>
      </c>
      <c r="D275" t="s">
        <v>120</v>
      </c>
      <c r="E275" s="4" t="s">
        <v>69</v>
      </c>
      <c r="F275" s="4" t="s">
        <v>3</v>
      </c>
      <c r="G275" s="4" t="s">
        <v>7</v>
      </c>
      <c r="H275" s="7">
        <f>INDEX('Saturation Data'!I:I,MATCH('Intensity Data'!$B275,'Saturation Data'!$C:$C,0))*INDEX('UEC Data'!I:I,MATCH('Intensity Data'!$B275,'UEC Data'!$C:$C,0))</f>
        <v>8.9251179926819052E-2</v>
      </c>
      <c r="I275" s="7">
        <f>INDEX('Saturation Data'!J:J,MATCH('Intensity Data'!$B275,'Saturation Data'!$C:$C,0))*INDEX('UEC Data'!J:J,MATCH('Intensity Data'!$B275,'UEC Data'!$C:$C,0))</f>
        <v>9.8227790642587617E-2</v>
      </c>
      <c r="J275" s="7">
        <f>INDEX('Saturation Data'!K:K,MATCH('Intensity Data'!$B275,'Saturation Data'!$C:$C,0))*INDEX('UEC Data'!K:K,MATCH('Intensity Data'!$B275,'UEC Data'!$C:$C,0))</f>
        <v>0.13070623991427754</v>
      </c>
      <c r="K275" s="7">
        <f>INDEX('Saturation Data'!L:L,MATCH('Intensity Data'!$B275,'Saturation Data'!$C:$C,0))*INDEX('UEC Data'!L:L,MATCH('Intensity Data'!$B275,'UEC Data'!$C:$C,0))</f>
        <v>8.9945706939520809E-2</v>
      </c>
      <c r="L275" s="7">
        <f>INDEX('Saturation Data'!M:M,MATCH('Intensity Data'!$B275,'Saturation Data'!$C:$C,0))*INDEX('UEC Data'!M:M,MATCH('Intensity Data'!$B275,'UEC Data'!$C:$C,0))</f>
        <v>0.12521738942107993</v>
      </c>
      <c r="M275" s="7">
        <f>INDEX('Saturation Data'!N:N,MATCH('Intensity Data'!$B275,'Saturation Data'!$C:$C,0))*INDEX('UEC Data'!N:N,MATCH('Intensity Data'!$B275,'UEC Data'!$C:$C,0))</f>
        <v>0.11361006975728324</v>
      </c>
      <c r="N275" s="7">
        <f>INDEX('Saturation Data'!O:O,MATCH('Intensity Data'!$B275,'Saturation Data'!$C:$C,0))*INDEX('UEC Data'!O:O,MATCH('Intensity Data'!$B275,'UEC Data'!$C:$C,0))</f>
        <v>2.5242168326777059E-2</v>
      </c>
      <c r="O275" s="7">
        <f>INDEX('Saturation Data'!P:P,MATCH('Intensity Data'!$B275,'Saturation Data'!$C:$C,0))*INDEX('UEC Data'!P:P,MATCH('Intensity Data'!$B275,'UEC Data'!$C:$C,0))</f>
        <v>8.8906807333939866E-2</v>
      </c>
      <c r="P275" s="7">
        <f>INDEX('Saturation Data'!Q:Q,MATCH('Intensity Data'!$B275,'Saturation Data'!$C:$C,0))*INDEX('UEC Data'!Q:Q,MATCH('Intensity Data'!$B275,'UEC Data'!$C:$C,0))</f>
        <v>3.1858883063288122E-2</v>
      </c>
      <c r="Q275" s="7">
        <f>INDEX('Saturation Data'!R:R,MATCH('Intensity Data'!$B275,'Saturation Data'!$C:$C,0))*INDEX('UEC Data'!R:R,MATCH('Intensity Data'!$B275,'UEC Data'!$C:$C,0))</f>
        <v>0.69529638974821295</v>
      </c>
      <c r="R275" s="7">
        <f>INDEX('Saturation Data'!S:S,MATCH('Intensity Data'!$B275,'Saturation Data'!$C:$C,0))*INDEX('UEC Data'!S:S,MATCH('Intensity Data'!$B275,'UEC Data'!$C:$C,0))</f>
        <v>2.1983491672312273E-2</v>
      </c>
      <c r="S275" s="7">
        <f>INDEX('Saturation Data'!T:T,MATCH('Intensity Data'!$B275,'Saturation Data'!$C:$C,0))*INDEX('UEC Data'!T:T,MATCH('Intensity Data'!$B275,'UEC Data'!$C:$C,0))</f>
        <v>1.9469342055637596E-2</v>
      </c>
      <c r="T275" s="7">
        <f>INDEX('Saturation Data'!U:U,MATCH('Intensity Data'!$B275,'Saturation Data'!$C:$C,0))*INDEX('UEC Data'!U:U,MATCH('Intensity Data'!$B275,'UEC Data'!$C:$C,0))</f>
        <v>1.1164879939748327</v>
      </c>
      <c r="U275" s="7">
        <f>INDEX('Saturation Data'!V:V,MATCH('Intensity Data'!$B275,'Saturation Data'!$C:$C,0))*INDEX('UEC Data'!V:V,MATCH('Intensity Data'!$B275,'UEC Data'!$C:$C,0))</f>
        <v>0.11129462260312829</v>
      </c>
      <c r="V275" t="str">
        <f t="shared" si="69"/>
        <v>HVAC</v>
      </c>
    </row>
    <row r="276" spans="1:22" x14ac:dyDescent="0.25">
      <c r="A276" t="str">
        <f t="shared" si="70"/>
        <v/>
      </c>
      <c r="B276" t="str">
        <f t="shared" si="68"/>
        <v>WA2019 CPACooling_PTHP</v>
      </c>
      <c r="C276" t="s">
        <v>116</v>
      </c>
      <c r="D276" t="s">
        <v>120</v>
      </c>
      <c r="E276" s="4" t="s">
        <v>70</v>
      </c>
      <c r="F276" s="4" t="s">
        <v>3</v>
      </c>
      <c r="G276" s="4" t="s">
        <v>8</v>
      </c>
      <c r="H276" s="7">
        <f>INDEX('Saturation Data'!I:I,MATCH('Intensity Data'!$B276,'Saturation Data'!$C:$C,0))*INDEX('UEC Data'!I:I,MATCH('Intensity Data'!$B276,'UEC Data'!$C:$C,0))</f>
        <v>2.4046807426049817E-2</v>
      </c>
      <c r="I276" s="7">
        <f>INDEX('Saturation Data'!J:J,MATCH('Intensity Data'!$B276,'Saturation Data'!$C:$C,0))*INDEX('UEC Data'!J:J,MATCH('Intensity Data'!$B276,'UEC Data'!$C:$C,0))</f>
        <v>2.6461041213725653E-2</v>
      </c>
      <c r="J276" s="7">
        <f>INDEX('Saturation Data'!K:K,MATCH('Intensity Data'!$B276,'Saturation Data'!$C:$C,0))*INDEX('UEC Data'!K:K,MATCH('Intensity Data'!$B276,'UEC Data'!$C:$C,0))</f>
        <v>2.28572114906124E-2</v>
      </c>
      <c r="K276" s="7">
        <f>INDEX('Saturation Data'!L:L,MATCH('Intensity Data'!$B276,'Saturation Data'!$C:$C,0))*INDEX('UEC Data'!L:L,MATCH('Intensity Data'!$B276,'UEC Data'!$C:$C,0))</f>
        <v>2.7141494241186365E-2</v>
      </c>
      <c r="L276" s="7">
        <f>INDEX('Saturation Data'!M:M,MATCH('Intensity Data'!$B276,'Saturation Data'!$C:$C,0))*INDEX('UEC Data'!M:M,MATCH('Intensity Data'!$B276,'UEC Data'!$C:$C,0))</f>
        <v>7.6613476202893577E-2</v>
      </c>
      <c r="M276" s="7">
        <f>INDEX('Saturation Data'!N:N,MATCH('Intensity Data'!$B276,'Saturation Data'!$C:$C,0))*INDEX('UEC Data'!N:N,MATCH('Intensity Data'!$B276,'UEC Data'!$C:$C,0))</f>
        <v>2.6151450898808954E-2</v>
      </c>
      <c r="N276" s="7">
        <f>INDEX('Saturation Data'!O:O,MATCH('Intensity Data'!$B276,'Saturation Data'!$C:$C,0))*INDEX('UEC Data'!O:O,MATCH('Intensity Data'!$B276,'UEC Data'!$C:$C,0))</f>
        <v>0</v>
      </c>
      <c r="O276" s="7">
        <f>INDEX('Saturation Data'!P:P,MATCH('Intensity Data'!$B276,'Saturation Data'!$C:$C,0))*INDEX('UEC Data'!P:P,MATCH('Intensity Data'!$B276,'UEC Data'!$C:$C,0))</f>
        <v>5.2807205897514135E-2</v>
      </c>
      <c r="P276" s="7">
        <f>INDEX('Saturation Data'!Q:Q,MATCH('Intensity Data'!$B276,'Saturation Data'!$C:$C,0))*INDEX('UEC Data'!Q:Q,MATCH('Intensity Data'!$B276,'UEC Data'!$C:$C,0))</f>
        <v>1.8922944688236926E-2</v>
      </c>
      <c r="Q276" s="7">
        <f>INDEX('Saturation Data'!R:R,MATCH('Intensity Data'!$B276,'Saturation Data'!$C:$C,0))*INDEX('UEC Data'!R:R,MATCH('Intensity Data'!$B276,'UEC Data'!$C:$C,0))</f>
        <v>0.19883126603238258</v>
      </c>
      <c r="R276" s="7">
        <f>INDEX('Saturation Data'!S:S,MATCH('Intensity Data'!$B276,'Saturation Data'!$C:$C,0))*INDEX('UEC Data'!S:S,MATCH('Intensity Data'!$B276,'UEC Data'!$C:$C,0))</f>
        <v>5.2529875157693723E-3</v>
      </c>
      <c r="S276" s="7">
        <f>INDEX('Saturation Data'!T:T,MATCH('Intensity Data'!$B276,'Saturation Data'!$C:$C,0))*INDEX('UEC Data'!T:T,MATCH('Intensity Data'!$B276,'UEC Data'!$C:$C,0))</f>
        <v>1.653107782947461E-3</v>
      </c>
      <c r="T276" s="7">
        <f>INDEX('Saturation Data'!U:U,MATCH('Intensity Data'!$B276,'Saturation Data'!$C:$C,0))*INDEX('UEC Data'!U:U,MATCH('Intensity Data'!$B276,'UEC Data'!$C:$C,0))</f>
        <v>0.30081363413484602</v>
      </c>
      <c r="U276" s="7">
        <f>INDEX('Saturation Data'!V:V,MATCH('Intensity Data'!$B276,'Saturation Data'!$C:$C,0))*INDEX('UEC Data'!V:V,MATCH('Intensity Data'!$B276,'UEC Data'!$C:$C,0))</f>
        <v>4.8258892415150426E-2</v>
      </c>
      <c r="V276" t="str">
        <f t="shared" si="69"/>
        <v>HVAC</v>
      </c>
    </row>
    <row r="277" spans="1:22" x14ac:dyDescent="0.25">
      <c r="A277" t="str">
        <f t="shared" si="70"/>
        <v/>
      </c>
      <c r="B277" t="str">
        <f t="shared" si="68"/>
        <v>WA2019 CPACooling_Evaporative AC</v>
      </c>
      <c r="C277" t="s">
        <v>116</v>
      </c>
      <c r="D277" t="s">
        <v>120</v>
      </c>
      <c r="E277" s="4" t="s">
        <v>71</v>
      </c>
      <c r="F277" s="4" t="s">
        <v>3</v>
      </c>
      <c r="G277" s="4" t="s">
        <v>9</v>
      </c>
      <c r="H277" s="7">
        <f>INDEX('Saturation Data'!I:I,MATCH('Intensity Data'!$B277,'Saturation Data'!$C:$C,0))*INDEX('UEC Data'!I:I,MATCH('Intensity Data'!$B277,'UEC Data'!$C:$C,0))</f>
        <v>6.0842498200976841E-4</v>
      </c>
      <c r="I277" s="7">
        <f>INDEX('Saturation Data'!J:J,MATCH('Intensity Data'!$B277,'Saturation Data'!$C:$C,0))*INDEX('UEC Data'!J:J,MATCH('Intensity Data'!$B277,'UEC Data'!$C:$C,0))</f>
        <v>6.6961850592428031E-4</v>
      </c>
      <c r="J277" s="7">
        <f>INDEX('Saturation Data'!K:K,MATCH('Intensity Data'!$B277,'Saturation Data'!$C:$C,0))*INDEX('UEC Data'!K:K,MATCH('Intensity Data'!$B277,'UEC Data'!$C:$C,0))</f>
        <v>5.1883324080920626E-2</v>
      </c>
      <c r="K277" s="7">
        <f>INDEX('Saturation Data'!L:L,MATCH('Intensity Data'!$B277,'Saturation Data'!$C:$C,0))*INDEX('UEC Data'!L:L,MATCH('Intensity Data'!$B277,'UEC Data'!$C:$C,0))</f>
        <v>6.8733600999263181E-4</v>
      </c>
      <c r="L277" s="7">
        <f>INDEX('Saturation Data'!M:M,MATCH('Intensity Data'!$B277,'Saturation Data'!$C:$C,0))*INDEX('UEC Data'!M:M,MATCH('Intensity Data'!$B277,'UEC Data'!$C:$C,0))</f>
        <v>5.2493427298677932E-2</v>
      </c>
      <c r="M277" s="7">
        <f>INDEX('Saturation Data'!N:N,MATCH('Intensity Data'!$B277,'Saturation Data'!$C:$C,0))*INDEX('UEC Data'!N:N,MATCH('Intensity Data'!$B277,'UEC Data'!$C:$C,0))</f>
        <v>2.1312643830577436E-2</v>
      </c>
      <c r="N277" s="7">
        <f>INDEX('Saturation Data'!O:O,MATCH('Intensity Data'!$B277,'Saturation Data'!$C:$C,0))*INDEX('UEC Data'!O:O,MATCH('Intensity Data'!$B277,'UEC Data'!$C:$C,0))</f>
        <v>0</v>
      </c>
      <c r="O277" s="7">
        <f>INDEX('Saturation Data'!P:P,MATCH('Intensity Data'!$B277,'Saturation Data'!$C:$C,0))*INDEX('UEC Data'!P:P,MATCH('Intensity Data'!$B277,'UEC Data'!$C:$C,0))</f>
        <v>3.9678116612291216E-5</v>
      </c>
      <c r="P277" s="7">
        <f>INDEX('Saturation Data'!Q:Q,MATCH('Intensity Data'!$B277,'Saturation Data'!$C:$C,0))*INDEX('UEC Data'!Q:Q,MATCH('Intensity Data'!$B277,'UEC Data'!$C:$C,0))</f>
        <v>1.4218264216534629E-5</v>
      </c>
      <c r="Q277" s="7">
        <f>INDEX('Saturation Data'!R:R,MATCH('Intensity Data'!$B277,'Saturation Data'!$C:$C,0))*INDEX('UEC Data'!R:R,MATCH('Intensity Data'!$B277,'UEC Data'!$C:$C,0))</f>
        <v>2.8929764881182964E-3</v>
      </c>
      <c r="R277" s="7">
        <f>INDEX('Saturation Data'!S:S,MATCH('Intensity Data'!$B277,'Saturation Data'!$C:$C,0))*INDEX('UEC Data'!S:S,MATCH('Intensity Data'!$B277,'UEC Data'!$C:$C,0))</f>
        <v>0</v>
      </c>
      <c r="S277" s="7">
        <f>INDEX('Saturation Data'!T:T,MATCH('Intensity Data'!$B277,'Saturation Data'!$C:$C,0))*INDEX('UEC Data'!T:T,MATCH('Intensity Data'!$B277,'UEC Data'!$C:$C,0))</f>
        <v>6.6154522438880976E-4</v>
      </c>
      <c r="T277" s="7">
        <f>INDEX('Saturation Data'!U:U,MATCH('Intensity Data'!$B277,'Saturation Data'!$C:$C,0))*INDEX('UEC Data'!U:U,MATCH('Intensity Data'!$B277,'UEC Data'!$C:$C,0))</f>
        <v>7.6110947575734819E-3</v>
      </c>
      <c r="U277" s="7">
        <f>INDEX('Saturation Data'!V:V,MATCH('Intensity Data'!$B277,'Saturation Data'!$C:$C,0))*INDEX('UEC Data'!V:V,MATCH('Intensity Data'!$B277,'UEC Data'!$C:$C,0))</f>
        <v>6.5118235015077165E-5</v>
      </c>
      <c r="V277" t="str">
        <f t="shared" si="69"/>
        <v>HVAC</v>
      </c>
    </row>
    <row r="278" spans="1:22" x14ac:dyDescent="0.25">
      <c r="A278" t="str">
        <f t="shared" si="70"/>
        <v/>
      </c>
      <c r="B278" t="str">
        <f t="shared" si="68"/>
        <v>WA2019 CPACooling_Air-Source Heat Pump</v>
      </c>
      <c r="C278" t="s">
        <v>116</v>
      </c>
      <c r="D278" t="s">
        <v>120</v>
      </c>
      <c r="E278" s="4" t="s">
        <v>72</v>
      </c>
      <c r="F278" s="4" t="s">
        <v>3</v>
      </c>
      <c r="G278" s="4" t="s">
        <v>10</v>
      </c>
      <c r="H278" s="7">
        <f>INDEX('Saturation Data'!I:I,MATCH('Intensity Data'!$B278,'Saturation Data'!$C:$C,0))*INDEX('UEC Data'!I:I,MATCH('Intensity Data'!$B278,'UEC Data'!$C:$C,0))</f>
        <v>0.45851457994397637</v>
      </c>
      <c r="I278" s="7">
        <f>INDEX('Saturation Data'!J:J,MATCH('Intensity Data'!$B278,'Saturation Data'!$C:$C,0))*INDEX('UEC Data'!J:J,MATCH('Intensity Data'!$B278,'UEC Data'!$C:$C,0))</f>
        <v>0.50454819145132246</v>
      </c>
      <c r="J278" s="7">
        <f>INDEX('Saturation Data'!K:K,MATCH('Intensity Data'!$B278,'Saturation Data'!$C:$C,0))*INDEX('UEC Data'!K:K,MATCH('Intensity Data'!$B278,'UEC Data'!$C:$C,0))</f>
        <v>0.1344273129327436</v>
      </c>
      <c r="K278" s="7">
        <f>INDEX('Saturation Data'!L:L,MATCH('Intensity Data'!$B278,'Saturation Data'!$C:$C,0))*INDEX('UEC Data'!L:L,MATCH('Intensity Data'!$B278,'UEC Data'!$C:$C,0))</f>
        <v>0.51752278839177834</v>
      </c>
      <c r="L278" s="7">
        <f>INDEX('Saturation Data'!M:M,MATCH('Intensity Data'!$B278,'Saturation Data'!$C:$C,0))*INDEX('UEC Data'!M:M,MATCH('Intensity Data'!$B278,'UEC Data'!$C:$C,0))</f>
        <v>0.32757890479472335</v>
      </c>
      <c r="M278" s="7">
        <f>INDEX('Saturation Data'!N:N,MATCH('Intensity Data'!$B278,'Saturation Data'!$C:$C,0))*INDEX('UEC Data'!N:N,MATCH('Intensity Data'!$B278,'UEC Data'!$C:$C,0))</f>
        <v>0.30033695200940036</v>
      </c>
      <c r="N278" s="7">
        <f>INDEX('Saturation Data'!O:O,MATCH('Intensity Data'!$B278,'Saturation Data'!$C:$C,0))*INDEX('UEC Data'!O:O,MATCH('Intensity Data'!$B278,'UEC Data'!$C:$C,0))</f>
        <v>3.2089415086385048E-2</v>
      </c>
      <c r="O278" s="7">
        <f>INDEX('Saturation Data'!P:P,MATCH('Intensity Data'!$B278,'Saturation Data'!$C:$C,0))*INDEX('UEC Data'!P:P,MATCH('Intensity Data'!$B278,'UEC Data'!$C:$C,0))</f>
        <v>0.19671680608524894</v>
      </c>
      <c r="P278" s="7">
        <f>INDEX('Saturation Data'!Q:Q,MATCH('Intensity Data'!$B278,'Saturation Data'!$C:$C,0))*INDEX('UEC Data'!Q:Q,MATCH('Intensity Data'!$B278,'UEC Data'!$C:$C,0))</f>
        <v>7.04915395073578E-2</v>
      </c>
      <c r="Q278" s="7">
        <f>INDEX('Saturation Data'!R:R,MATCH('Intensity Data'!$B278,'Saturation Data'!$C:$C,0))*INDEX('UEC Data'!R:R,MATCH('Intensity Data'!$B278,'UEC Data'!$C:$C,0))</f>
        <v>7.7652059701011855E-2</v>
      </c>
      <c r="R278" s="7">
        <f>INDEX('Saturation Data'!S:S,MATCH('Intensity Data'!$B278,'Saturation Data'!$C:$C,0))*INDEX('UEC Data'!S:S,MATCH('Intensity Data'!$B278,'UEC Data'!$C:$C,0))</f>
        <v>3.0045523796017232E-2</v>
      </c>
      <c r="S278" s="7">
        <f>INDEX('Saturation Data'!T:T,MATCH('Intensity Data'!$B278,'Saturation Data'!$C:$C,0))*INDEX('UEC Data'!T:T,MATCH('Intensity Data'!$B278,'UEC Data'!$C:$C,0))</f>
        <v>2.5898688599510226E-2</v>
      </c>
      <c r="T278" s="7">
        <f>INDEX('Saturation Data'!U:U,MATCH('Intensity Data'!$B278,'Saturation Data'!$C:$C,0))*INDEX('UEC Data'!U:U,MATCH('Intensity Data'!$B278,'UEC Data'!$C:$C,0))</f>
        <v>5.7357899804754808</v>
      </c>
      <c r="U278" s="7">
        <f>INDEX('Saturation Data'!V:V,MATCH('Intensity Data'!$B278,'Saturation Data'!$C:$C,0))*INDEX('UEC Data'!V:V,MATCH('Intensity Data'!$B278,'UEC Data'!$C:$C,0))</f>
        <v>0.10214312311571687</v>
      </c>
      <c r="V278" t="str">
        <f t="shared" si="69"/>
        <v>HVAC</v>
      </c>
    </row>
    <row r="279" spans="1:22" x14ac:dyDescent="0.25">
      <c r="A279" t="str">
        <f t="shared" si="70"/>
        <v/>
      </c>
      <c r="B279" t="str">
        <f t="shared" si="68"/>
        <v>WA2019 CPACooling_Geothermal Heat Pump</v>
      </c>
      <c r="C279" t="s">
        <v>116</v>
      </c>
      <c r="D279" t="s">
        <v>120</v>
      </c>
      <c r="E279" s="4" t="s">
        <v>73</v>
      </c>
      <c r="F279" s="4" t="s">
        <v>3</v>
      </c>
      <c r="G279" s="4" t="s">
        <v>11</v>
      </c>
      <c r="H279" s="7">
        <f>INDEX('Saturation Data'!I:I,MATCH('Intensity Data'!$B279,'Saturation Data'!$C:$C,0))*INDEX('UEC Data'!I:I,MATCH('Intensity Data'!$B279,'UEC Data'!$C:$C,0))</f>
        <v>0.14982538118930683</v>
      </c>
      <c r="I279" s="7">
        <f>INDEX('Saturation Data'!J:J,MATCH('Intensity Data'!$B279,'Saturation Data'!$C:$C,0))*INDEX('UEC Data'!J:J,MATCH('Intensity Data'!$B279,'UEC Data'!$C:$C,0))</f>
        <v>0.1648382663647022</v>
      </c>
      <c r="J279" s="7">
        <f>INDEX('Saturation Data'!K:K,MATCH('Intensity Data'!$B279,'Saturation Data'!$C:$C,0))*INDEX('UEC Data'!K:K,MATCH('Intensity Data'!$B279,'UEC Data'!$C:$C,0))</f>
        <v>0</v>
      </c>
      <c r="K279" s="7">
        <f>INDEX('Saturation Data'!L:L,MATCH('Intensity Data'!$B279,'Saturation Data'!$C:$C,0))*INDEX('UEC Data'!L:L,MATCH('Intensity Data'!$B279,'UEC Data'!$C:$C,0))</f>
        <v>0.16900204290822668</v>
      </c>
      <c r="L279" s="7">
        <f>INDEX('Saturation Data'!M:M,MATCH('Intensity Data'!$B279,'Saturation Data'!$C:$C,0))*INDEX('UEC Data'!M:M,MATCH('Intensity Data'!$B279,'UEC Data'!$C:$C,0))</f>
        <v>0</v>
      </c>
      <c r="M279" s="7">
        <f>INDEX('Saturation Data'!N:N,MATCH('Intensity Data'!$B279,'Saturation Data'!$C:$C,0))*INDEX('UEC Data'!N:N,MATCH('Intensity Data'!$B279,'UEC Data'!$C:$C,0))</f>
        <v>0</v>
      </c>
      <c r="N279" s="7">
        <f>INDEX('Saturation Data'!O:O,MATCH('Intensity Data'!$B279,'Saturation Data'!$C:$C,0))*INDEX('UEC Data'!O:O,MATCH('Intensity Data'!$B279,'UEC Data'!$C:$C,0))</f>
        <v>2.9292831685057027E-2</v>
      </c>
      <c r="O279" s="7">
        <f>INDEX('Saturation Data'!P:P,MATCH('Intensity Data'!$B279,'Saturation Data'!$C:$C,0))*INDEX('UEC Data'!P:P,MATCH('Intensity Data'!$B279,'UEC Data'!$C:$C,0))</f>
        <v>8.669375131061173E-2</v>
      </c>
      <c r="P279" s="7">
        <f>INDEX('Saturation Data'!Q:Q,MATCH('Intensity Data'!$B279,'Saturation Data'!$C:$C,0))*INDEX('UEC Data'!Q:Q,MATCH('Intensity Data'!$B279,'UEC Data'!$C:$C,0))</f>
        <v>3.1065856126724162E-2</v>
      </c>
      <c r="Q279" s="7">
        <f>INDEX('Saturation Data'!R:R,MATCH('Intensity Data'!$B279,'Saturation Data'!$C:$C,0))*INDEX('UEC Data'!R:R,MATCH('Intensity Data'!$B279,'UEC Data'!$C:$C,0))</f>
        <v>7.8593538011742875E-2</v>
      </c>
      <c r="R279" s="7">
        <f>INDEX('Saturation Data'!S:S,MATCH('Intensity Data'!$B279,'Saturation Data'!$C:$C,0))*INDEX('UEC Data'!S:S,MATCH('Intensity Data'!$B279,'UEC Data'!$C:$C,0))</f>
        <v>0</v>
      </c>
      <c r="S279" s="7">
        <f>INDEX('Saturation Data'!T:T,MATCH('Intensity Data'!$B279,'Saturation Data'!$C:$C,0))*INDEX('UEC Data'!T:T,MATCH('Intensity Data'!$B279,'UEC Data'!$C:$C,0))</f>
        <v>0</v>
      </c>
      <c r="T279" s="7">
        <f>INDEX('Saturation Data'!U:U,MATCH('Intensity Data'!$B279,'Saturation Data'!$C:$C,0))*INDEX('UEC Data'!U:U,MATCH('Intensity Data'!$B279,'UEC Data'!$C:$C,0))</f>
        <v>1.8742412081019266</v>
      </c>
      <c r="U279" s="7">
        <f>INDEX('Saturation Data'!V:V,MATCH('Intensity Data'!$B279,'Saturation Data'!$C:$C,0))*INDEX('UEC Data'!V:V,MATCH('Intensity Data'!$B279,'UEC Data'!$C:$C,0))</f>
        <v>1.1894287161977816E-2</v>
      </c>
      <c r="V279" t="str">
        <f t="shared" si="69"/>
        <v>HVAC</v>
      </c>
    </row>
    <row r="280" spans="1:22" x14ac:dyDescent="0.25">
      <c r="A280" t="str">
        <f t="shared" si="70"/>
        <v/>
      </c>
      <c r="B280" t="str">
        <f t="shared" si="68"/>
        <v>WA2019 CPAHeating_Electric Furnace</v>
      </c>
      <c r="C280" t="s">
        <v>116</v>
      </c>
      <c r="D280" t="s">
        <v>120</v>
      </c>
      <c r="E280" s="4" t="s">
        <v>74</v>
      </c>
      <c r="F280" s="4" t="s">
        <v>12</v>
      </c>
      <c r="G280" s="4" t="s">
        <v>13</v>
      </c>
      <c r="H280" s="7">
        <f>INDEX('Saturation Data'!I:I,MATCH('Intensity Data'!$B280,'Saturation Data'!$C:$C,0))*INDEX('UEC Data'!I:I,MATCH('Intensity Data'!$B280,'UEC Data'!$C:$C,0))</f>
        <v>6.9565346532534336E-2</v>
      </c>
      <c r="I280" s="7">
        <f>INDEX('Saturation Data'!J:J,MATCH('Intensity Data'!$B280,'Saturation Data'!$C:$C,0))*INDEX('UEC Data'!J:J,MATCH('Intensity Data'!$B280,'UEC Data'!$C:$C,0))</f>
        <v>7.7445334704754204E-2</v>
      </c>
      <c r="J280" s="7">
        <f>INDEX('Saturation Data'!K:K,MATCH('Intensity Data'!$B280,'Saturation Data'!$C:$C,0))*INDEX('UEC Data'!K:K,MATCH('Intensity Data'!$B280,'UEC Data'!$C:$C,0))</f>
        <v>0.17601959582773694</v>
      </c>
      <c r="K280" s="7">
        <f>INDEX('Saturation Data'!L:L,MATCH('Intensity Data'!$B280,'Saturation Data'!$C:$C,0))*INDEX('UEC Data'!L:L,MATCH('Intensity Data'!$B280,'UEC Data'!$C:$C,0))</f>
        <v>3.9280182385836755E-2</v>
      </c>
      <c r="L280" s="7">
        <f>INDEX('Saturation Data'!M:M,MATCH('Intensity Data'!$B280,'Saturation Data'!$C:$C,0))*INDEX('UEC Data'!M:M,MATCH('Intensity Data'!$B280,'UEC Data'!$C:$C,0))</f>
        <v>0.91613970135733491</v>
      </c>
      <c r="M280" s="7">
        <f>INDEX('Saturation Data'!N:N,MATCH('Intensity Data'!$B280,'Saturation Data'!$C:$C,0))*INDEX('UEC Data'!N:N,MATCH('Intensity Data'!$B280,'UEC Data'!$C:$C,0))</f>
        <v>0.47212945030435804</v>
      </c>
      <c r="N280" s="7">
        <f>INDEX('Saturation Data'!O:O,MATCH('Intensity Data'!$B280,'Saturation Data'!$C:$C,0))*INDEX('UEC Data'!O:O,MATCH('Intensity Data'!$B280,'UEC Data'!$C:$C,0))</f>
        <v>0.50857266787222855</v>
      </c>
      <c r="O280" s="7">
        <f>INDEX('Saturation Data'!P:P,MATCH('Intensity Data'!$B280,'Saturation Data'!$C:$C,0))*INDEX('UEC Data'!P:P,MATCH('Intensity Data'!$B280,'UEC Data'!$C:$C,0))</f>
        <v>0</v>
      </c>
      <c r="P280" s="7">
        <f>INDEX('Saturation Data'!Q:Q,MATCH('Intensity Data'!$B280,'Saturation Data'!$C:$C,0))*INDEX('UEC Data'!Q:Q,MATCH('Intensity Data'!$B280,'UEC Data'!$C:$C,0))</f>
        <v>0</v>
      </c>
      <c r="Q280" s="7">
        <f>INDEX('Saturation Data'!R:R,MATCH('Intensity Data'!$B280,'Saturation Data'!$C:$C,0))*INDEX('UEC Data'!R:R,MATCH('Intensity Data'!$B280,'UEC Data'!$C:$C,0))</f>
        <v>4.3482582924265864E-2</v>
      </c>
      <c r="R280" s="7">
        <f>INDEX('Saturation Data'!S:S,MATCH('Intensity Data'!$B280,'Saturation Data'!$C:$C,0))*INDEX('UEC Data'!S:S,MATCH('Intensity Data'!$B280,'UEC Data'!$C:$C,0))</f>
        <v>0.17975937458893884</v>
      </c>
      <c r="S280" s="7">
        <f>INDEX('Saturation Data'!T:T,MATCH('Intensity Data'!$B280,'Saturation Data'!$C:$C,0))*INDEX('UEC Data'!T:T,MATCH('Intensity Data'!$B280,'UEC Data'!$C:$C,0))</f>
        <v>0.11606913249618912</v>
      </c>
      <c r="T280" s="7">
        <f>INDEX('Saturation Data'!U:U,MATCH('Intensity Data'!$B280,'Saturation Data'!$C:$C,0))*INDEX('UEC Data'!U:U,MATCH('Intensity Data'!$B280,'UEC Data'!$C:$C,0))</f>
        <v>4.265854790629231E-2</v>
      </c>
      <c r="U280" s="7">
        <f>INDEX('Saturation Data'!V:V,MATCH('Intensity Data'!$B280,'Saturation Data'!$C:$C,0))*INDEX('UEC Data'!V:V,MATCH('Intensity Data'!$B280,'UEC Data'!$C:$C,0))</f>
        <v>0.59441871180697448</v>
      </c>
      <c r="V280" t="str">
        <f t="shared" si="69"/>
        <v>HVAC</v>
      </c>
    </row>
    <row r="281" spans="1:22" x14ac:dyDescent="0.25">
      <c r="A281" t="str">
        <f t="shared" si="70"/>
        <v/>
      </c>
      <c r="B281" t="str">
        <f t="shared" si="68"/>
        <v>WA2019 CPAHeating_Electric Room Heat</v>
      </c>
      <c r="C281" t="s">
        <v>116</v>
      </c>
      <c r="D281" t="s">
        <v>120</v>
      </c>
      <c r="E281" s="4" t="s">
        <v>75</v>
      </c>
      <c r="F281" s="4" t="s">
        <v>12</v>
      </c>
      <c r="G281" s="4" t="s">
        <v>14</v>
      </c>
      <c r="H281" s="7">
        <f>INDEX('Saturation Data'!I:I,MATCH('Intensity Data'!$B281,'Saturation Data'!$C:$C,0))*INDEX('UEC Data'!I:I,MATCH('Intensity Data'!$B281,'UEC Data'!$C:$C,0))</f>
        <v>1.2766046984201305</v>
      </c>
      <c r="I281" s="7">
        <f>INDEX('Saturation Data'!J:J,MATCH('Intensity Data'!$B281,'Saturation Data'!$C:$C,0))*INDEX('UEC Data'!J:J,MATCH('Intensity Data'!$B281,'UEC Data'!$C:$C,0))</f>
        <v>1.4212116101307801</v>
      </c>
      <c r="J281" s="7">
        <f>INDEX('Saturation Data'!K:K,MATCH('Intensity Data'!$B281,'Saturation Data'!$C:$C,0))*INDEX('UEC Data'!K:K,MATCH('Intensity Data'!$B281,'UEC Data'!$C:$C,0))</f>
        <v>1.9602433451163273</v>
      </c>
      <c r="K281" s="7">
        <f>INDEX('Saturation Data'!L:L,MATCH('Intensity Data'!$B281,'Saturation Data'!$C:$C,0))*INDEX('UEC Data'!L:L,MATCH('Intensity Data'!$B281,'UEC Data'!$C:$C,0))</f>
        <v>0.72083685179526713</v>
      </c>
      <c r="L281" s="7">
        <f>INDEX('Saturation Data'!M:M,MATCH('Intensity Data'!$B281,'Saturation Data'!$C:$C,0))*INDEX('UEC Data'!M:M,MATCH('Intensity Data'!$B281,'UEC Data'!$C:$C,0))</f>
        <v>7.9064708825360014E-2</v>
      </c>
      <c r="M281" s="7">
        <f>INDEX('Saturation Data'!N:N,MATCH('Intensity Data'!$B281,'Saturation Data'!$C:$C,0))*INDEX('UEC Data'!N:N,MATCH('Intensity Data'!$B281,'UEC Data'!$C:$C,0))</f>
        <v>8.2797085866182951E-2</v>
      </c>
      <c r="N281" s="7">
        <f>INDEX('Saturation Data'!O:O,MATCH('Intensity Data'!$B281,'Saturation Data'!$C:$C,0))*INDEX('UEC Data'!O:O,MATCH('Intensity Data'!$B281,'UEC Data'!$C:$C,0))</f>
        <v>9.9798404213545713E-3</v>
      </c>
      <c r="O281" s="7">
        <f>INDEX('Saturation Data'!P:P,MATCH('Intensity Data'!$B281,'Saturation Data'!$C:$C,0))*INDEX('UEC Data'!P:P,MATCH('Intensity Data'!$B281,'UEC Data'!$C:$C,0))</f>
        <v>0.91312629461220307</v>
      </c>
      <c r="P281" s="7">
        <f>INDEX('Saturation Data'!Q:Q,MATCH('Intensity Data'!$B281,'Saturation Data'!$C:$C,0))*INDEX('UEC Data'!Q:Q,MATCH('Intensity Data'!$B281,'UEC Data'!$C:$C,0))</f>
        <v>0.27206610856415325</v>
      </c>
      <c r="Q281" s="7">
        <f>INDEX('Saturation Data'!R:R,MATCH('Intensity Data'!$B281,'Saturation Data'!$C:$C,0))*INDEX('UEC Data'!R:R,MATCH('Intensity Data'!$B281,'UEC Data'!$C:$C,0))</f>
        <v>1.4693764825461391</v>
      </c>
      <c r="R281" s="7">
        <f>INDEX('Saturation Data'!S:S,MATCH('Intensity Data'!$B281,'Saturation Data'!$C:$C,0))*INDEX('UEC Data'!S:S,MATCH('Intensity Data'!$B281,'UEC Data'!$C:$C,0))</f>
        <v>0.92601604967348017</v>
      </c>
      <c r="S281" s="7">
        <f>INDEX('Saturation Data'!T:T,MATCH('Intensity Data'!$B281,'Saturation Data'!$C:$C,0))*INDEX('UEC Data'!T:T,MATCH('Intensity Data'!$B281,'UEC Data'!$C:$C,0))</f>
        <v>0.5979208584193777</v>
      </c>
      <c r="T281" s="7">
        <f>INDEX('Saturation Data'!U:U,MATCH('Intensity Data'!$B281,'Saturation Data'!$C:$C,0))*INDEX('UEC Data'!U:U,MATCH('Intensity Data'!$B281,'UEC Data'!$C:$C,0))</f>
        <v>0.78283377283952738</v>
      </c>
      <c r="U281" s="7">
        <f>INDEX('Saturation Data'!V:V,MATCH('Intensity Data'!$B281,'Saturation Data'!$C:$C,0))*INDEX('UEC Data'!V:V,MATCH('Intensity Data'!$B281,'UEC Data'!$C:$C,0))</f>
        <v>0.67219534141022808</v>
      </c>
      <c r="V281" t="str">
        <f t="shared" si="69"/>
        <v>HVAC</v>
      </c>
    </row>
    <row r="282" spans="1:22" x14ac:dyDescent="0.25">
      <c r="A282" t="str">
        <f t="shared" si="70"/>
        <v/>
      </c>
      <c r="B282" t="str">
        <f t="shared" si="68"/>
        <v>WA2019 CPAHeating_PTHP</v>
      </c>
      <c r="C282" t="s">
        <v>116</v>
      </c>
      <c r="D282" t="s">
        <v>120</v>
      </c>
      <c r="E282" s="4" t="s">
        <v>76</v>
      </c>
      <c r="F282" s="4" t="s">
        <v>12</v>
      </c>
      <c r="G282" s="4" t="s">
        <v>8</v>
      </c>
      <c r="H282" s="7">
        <f>INDEX('Saturation Data'!I:I,MATCH('Intensity Data'!$B282,'Saturation Data'!$C:$C,0))*INDEX('UEC Data'!I:I,MATCH('Intensity Data'!$B282,'UEC Data'!$C:$C,0))</f>
        <v>3.200894759239406E-2</v>
      </c>
      <c r="I282" s="7">
        <f>INDEX('Saturation Data'!J:J,MATCH('Intensity Data'!$B282,'Saturation Data'!$C:$C,0))*INDEX('UEC Data'!J:J,MATCH('Intensity Data'!$B282,'UEC Data'!$C:$C,0))</f>
        <v>3.7850351602121725E-2</v>
      </c>
      <c r="J282" s="7">
        <f>INDEX('Saturation Data'!K:K,MATCH('Intensity Data'!$B282,'Saturation Data'!$C:$C,0))*INDEX('UEC Data'!K:K,MATCH('Intensity Data'!$B282,'UEC Data'!$C:$C,0))</f>
        <v>2.8310409843959057E-2</v>
      </c>
      <c r="K282" s="7">
        <f>INDEX('Saturation Data'!L:L,MATCH('Intensity Data'!$B282,'Saturation Data'!$C:$C,0))*INDEX('UEC Data'!L:L,MATCH('Intensity Data'!$B282,'UEC Data'!$C:$C,0))</f>
        <v>3.940792247220936E-2</v>
      </c>
      <c r="L282" s="7">
        <f>INDEX('Saturation Data'!M:M,MATCH('Intensity Data'!$B282,'Saturation Data'!$C:$C,0))*INDEX('UEC Data'!M:M,MATCH('Intensity Data'!$B282,'UEC Data'!$C:$C,0))</f>
        <v>5.7912253779331228E-2</v>
      </c>
      <c r="M282" s="7">
        <f>INDEX('Saturation Data'!N:N,MATCH('Intensity Data'!$B282,'Saturation Data'!$C:$C,0))*INDEX('UEC Data'!N:N,MATCH('Intensity Data'!$B282,'UEC Data'!$C:$C,0))</f>
        <v>2.1532179099973809E-2</v>
      </c>
      <c r="N282" s="7">
        <f>INDEX('Saturation Data'!O:O,MATCH('Intensity Data'!$B282,'Saturation Data'!$C:$C,0))*INDEX('UEC Data'!O:O,MATCH('Intensity Data'!$B282,'UEC Data'!$C:$C,0))</f>
        <v>0</v>
      </c>
      <c r="O282" s="7">
        <f>INDEX('Saturation Data'!P:P,MATCH('Intensity Data'!$B282,'Saturation Data'!$C:$C,0))*INDEX('UEC Data'!P:P,MATCH('Intensity Data'!$B282,'UEC Data'!$C:$C,0))</f>
        <v>0.1514013037185761</v>
      </c>
      <c r="P282" s="7">
        <f>INDEX('Saturation Data'!Q:Q,MATCH('Intensity Data'!$B282,'Saturation Data'!$C:$C,0))*INDEX('UEC Data'!Q:Q,MATCH('Intensity Data'!$B282,'UEC Data'!$C:$C,0))</f>
        <v>6.3604475073742728E-2</v>
      </c>
      <c r="Q282" s="7">
        <f>INDEX('Saturation Data'!R:R,MATCH('Intensity Data'!$B282,'Saturation Data'!$C:$C,0))*INDEX('UEC Data'!R:R,MATCH('Intensity Data'!$B282,'UEC Data'!$C:$C,0))</f>
        <v>0.31559254213474192</v>
      </c>
      <c r="R282" s="7">
        <f>INDEX('Saturation Data'!S:S,MATCH('Intensity Data'!$B282,'Saturation Data'!$C:$C,0))*INDEX('UEC Data'!S:S,MATCH('Intensity Data'!$B282,'UEC Data'!$C:$C,0))</f>
        <v>1.8308758246762449E-2</v>
      </c>
      <c r="S282" s="7">
        <f>INDEX('Saturation Data'!T:T,MATCH('Intensity Data'!$B282,'Saturation Data'!$C:$C,0))*INDEX('UEC Data'!T:T,MATCH('Intensity Data'!$B282,'UEC Data'!$C:$C,0))</f>
        <v>5.9225743996123006E-3</v>
      </c>
      <c r="T282" s="7">
        <f>INDEX('Saturation Data'!U:U,MATCH('Intensity Data'!$B282,'Saturation Data'!$C:$C,0))*INDEX('UEC Data'!U:U,MATCH('Intensity Data'!$B282,'UEC Data'!$C:$C,0))</f>
        <v>2.2385468199135665E-2</v>
      </c>
      <c r="U282" s="7">
        <f>INDEX('Saturation Data'!V:V,MATCH('Intensity Data'!$B282,'Saturation Data'!$C:$C,0))*INDEX('UEC Data'!V:V,MATCH('Intensity Data'!$B282,'UEC Data'!$C:$C,0))</f>
        <v>9.3518629097382108E-2</v>
      </c>
      <c r="V282" t="str">
        <f t="shared" si="69"/>
        <v>HVAC</v>
      </c>
    </row>
    <row r="283" spans="1:22" x14ac:dyDescent="0.25">
      <c r="A283" t="str">
        <f t="shared" si="70"/>
        <v/>
      </c>
      <c r="B283" t="str">
        <f t="shared" si="68"/>
        <v>WA2019 CPAHeating_Air-Source Heat Pump</v>
      </c>
      <c r="C283" t="s">
        <v>116</v>
      </c>
      <c r="D283" t="s">
        <v>120</v>
      </c>
      <c r="E283" s="4" t="s">
        <v>77</v>
      </c>
      <c r="F283" s="4" t="s">
        <v>12</v>
      </c>
      <c r="G283" s="4" t="s">
        <v>10</v>
      </c>
      <c r="H283" s="7">
        <f>INDEX('Saturation Data'!I:I,MATCH('Intensity Data'!$B283,'Saturation Data'!$C:$C,0))*INDEX('UEC Data'!I:I,MATCH('Intensity Data'!$B283,'UEC Data'!$C:$C,0))</f>
        <v>0.67814819562082007</v>
      </c>
      <c r="I283" s="7">
        <f>INDEX('Saturation Data'!J:J,MATCH('Intensity Data'!$B283,'Saturation Data'!$C:$C,0))*INDEX('UEC Data'!J:J,MATCH('Intensity Data'!$B283,'UEC Data'!$C:$C,0))</f>
        <v>0.80190539125040494</v>
      </c>
      <c r="J283" s="7">
        <f>INDEX('Saturation Data'!K:K,MATCH('Intensity Data'!$B283,'Saturation Data'!$C:$C,0))*INDEX('UEC Data'!K:K,MATCH('Intensity Data'!$B283,'UEC Data'!$C:$C,0))</f>
        <v>0.18499837688770712</v>
      </c>
      <c r="K283" s="7">
        <f>INDEX('Saturation Data'!L:L,MATCH('Intensity Data'!$B283,'Saturation Data'!$C:$C,0))*INDEX('UEC Data'!L:L,MATCH('Intensity Data'!$B283,'UEC Data'!$C:$C,0))</f>
        <v>0.83490441041692287</v>
      </c>
      <c r="L283" s="7">
        <f>INDEX('Saturation Data'!M:M,MATCH('Intensity Data'!$B283,'Saturation Data'!$C:$C,0))*INDEX('UEC Data'!M:M,MATCH('Intensity Data'!$B283,'UEC Data'!$C:$C,0))</f>
        <v>0.27513048628368975</v>
      </c>
      <c r="M283" s="7">
        <f>INDEX('Saturation Data'!N:N,MATCH('Intensity Data'!$B283,'Saturation Data'!$C:$C,0))*INDEX('UEC Data'!N:N,MATCH('Intensity Data'!$B283,'UEC Data'!$C:$C,0))</f>
        <v>0.27476312950325216</v>
      </c>
      <c r="N283" s="7">
        <f>INDEX('Saturation Data'!O:O,MATCH('Intensity Data'!$B283,'Saturation Data'!$C:$C,0))*INDEX('UEC Data'!O:O,MATCH('Intensity Data'!$B283,'UEC Data'!$C:$C,0))</f>
        <v>6.4753814194078538E-2</v>
      </c>
      <c r="O283" s="7">
        <f>INDEX('Saturation Data'!P:P,MATCH('Intensity Data'!$B283,'Saturation Data'!$C:$C,0))*INDEX('UEC Data'!P:P,MATCH('Intensity Data'!$B283,'UEC Data'!$C:$C,0))</f>
        <v>0.62666491561067295</v>
      </c>
      <c r="P283" s="7">
        <f>INDEX('Saturation Data'!Q:Q,MATCH('Intensity Data'!$B283,'Saturation Data'!$C:$C,0))*INDEX('UEC Data'!Q:Q,MATCH('Intensity Data'!$B283,'UEC Data'!$C:$C,0))</f>
        <v>0.2632651900979483</v>
      </c>
      <c r="Q283" s="7">
        <f>INDEX('Saturation Data'!R:R,MATCH('Intensity Data'!$B283,'Saturation Data'!$C:$C,0))*INDEX('UEC Data'!R:R,MATCH('Intensity Data'!$B283,'UEC Data'!$C:$C,0))</f>
        <v>0.13694700040591679</v>
      </c>
      <c r="R283" s="7">
        <f>INDEX('Saturation Data'!S:S,MATCH('Intensity Data'!$B283,'Saturation Data'!$C:$C,0))*INDEX('UEC Data'!S:S,MATCH('Intensity Data'!$B283,'UEC Data'!$C:$C,0))</f>
        <v>0.11635627026572967</v>
      </c>
      <c r="S283" s="7">
        <f>INDEX('Saturation Data'!T:T,MATCH('Intensity Data'!$B283,'Saturation Data'!$C:$C,0))*INDEX('UEC Data'!T:T,MATCH('Intensity Data'!$B283,'UEC Data'!$C:$C,0))</f>
        <v>0.10309666547473267</v>
      </c>
      <c r="T283" s="7">
        <f>INDEX('Saturation Data'!U:U,MATCH('Intensity Data'!$B283,'Saturation Data'!$C:$C,0))*INDEX('UEC Data'!U:U,MATCH('Intensity Data'!$B283,'UEC Data'!$C:$C,0))</f>
        <v>0.47426316730820345</v>
      </c>
      <c r="U283" s="7">
        <f>INDEX('Saturation Data'!V:V,MATCH('Intensity Data'!$B283,'Saturation Data'!$C:$C,0))*INDEX('UEC Data'!V:V,MATCH('Intensity Data'!$B283,'UEC Data'!$C:$C,0))</f>
        <v>0.21993148406798108</v>
      </c>
      <c r="V283" t="str">
        <f t="shared" si="69"/>
        <v>HVAC</v>
      </c>
    </row>
    <row r="284" spans="1:22" x14ac:dyDescent="0.25">
      <c r="A284" t="str">
        <f t="shared" si="70"/>
        <v/>
      </c>
      <c r="B284" t="str">
        <f t="shared" si="68"/>
        <v>WA2019 CPAHeating_Geothermal Heat Pump</v>
      </c>
      <c r="C284" t="s">
        <v>116</v>
      </c>
      <c r="D284" t="s">
        <v>120</v>
      </c>
      <c r="E284" s="4" t="s">
        <v>78</v>
      </c>
      <c r="F284" s="4" t="s">
        <v>12</v>
      </c>
      <c r="G284" s="4" t="s">
        <v>11</v>
      </c>
      <c r="H284" s="7">
        <f>INDEX('Saturation Data'!I:I,MATCH('Intensity Data'!$B284,'Saturation Data'!$C:$C,0))*INDEX('UEC Data'!I:I,MATCH('Intensity Data'!$B284,'UEC Data'!$C:$C,0))</f>
        <v>0.2932445395098518</v>
      </c>
      <c r="I284" s="7">
        <f>INDEX('Saturation Data'!J:J,MATCH('Intensity Data'!$B284,'Saturation Data'!$C:$C,0))*INDEX('UEC Data'!J:J,MATCH('Intensity Data'!$B284,'UEC Data'!$C:$C,0))</f>
        <v>0.33262696259466634</v>
      </c>
      <c r="J284" s="7">
        <f>INDEX('Saturation Data'!K:K,MATCH('Intensity Data'!$B284,'Saturation Data'!$C:$C,0))*INDEX('UEC Data'!K:K,MATCH('Intensity Data'!$B284,'UEC Data'!$C:$C,0))</f>
        <v>0</v>
      </c>
      <c r="K284" s="7">
        <f>INDEX('Saturation Data'!L:L,MATCH('Intensity Data'!$B284,'Saturation Data'!$C:$C,0))*INDEX('UEC Data'!L:L,MATCH('Intensity Data'!$B284,'UEC Data'!$C:$C,0))</f>
        <v>0.3042416881340913</v>
      </c>
      <c r="L284" s="7">
        <f>INDEX('Saturation Data'!M:M,MATCH('Intensity Data'!$B284,'Saturation Data'!$C:$C,0))*INDEX('UEC Data'!M:M,MATCH('Intensity Data'!$B284,'UEC Data'!$C:$C,0))</f>
        <v>0</v>
      </c>
      <c r="M284" s="7">
        <f>INDEX('Saturation Data'!N:N,MATCH('Intensity Data'!$B284,'Saturation Data'!$C:$C,0))*INDEX('UEC Data'!N:N,MATCH('Intensity Data'!$B284,'UEC Data'!$C:$C,0))</f>
        <v>0</v>
      </c>
      <c r="N284" s="7">
        <f>INDEX('Saturation Data'!O:O,MATCH('Intensity Data'!$B284,'Saturation Data'!$C:$C,0))*INDEX('UEC Data'!O:O,MATCH('Intensity Data'!$B284,'UEC Data'!$C:$C,0))</f>
        <v>6.8539643982549317E-2</v>
      </c>
      <c r="O284" s="7">
        <f>INDEX('Saturation Data'!P:P,MATCH('Intensity Data'!$B284,'Saturation Data'!$C:$C,0))*INDEX('UEC Data'!P:P,MATCH('Intensity Data'!$B284,'UEC Data'!$C:$C,0))</f>
        <v>0.34103830073753971</v>
      </c>
      <c r="P284" s="7">
        <f>INDEX('Saturation Data'!Q:Q,MATCH('Intensity Data'!$B284,'Saturation Data'!$C:$C,0))*INDEX('UEC Data'!Q:Q,MATCH('Intensity Data'!$B284,'UEC Data'!$C:$C,0))</f>
        <v>0.14327196375252207</v>
      </c>
      <c r="Q284" s="7">
        <f>INDEX('Saturation Data'!R:R,MATCH('Intensity Data'!$B284,'Saturation Data'!$C:$C,0))*INDEX('UEC Data'!R:R,MATCH('Intensity Data'!$B284,'UEC Data'!$C:$C,0))</f>
        <v>0.10363667564334175</v>
      </c>
      <c r="R284" s="7">
        <f>INDEX('Saturation Data'!S:S,MATCH('Intensity Data'!$B284,'Saturation Data'!$C:$C,0))*INDEX('UEC Data'!S:S,MATCH('Intensity Data'!$B284,'UEC Data'!$C:$C,0))</f>
        <v>0</v>
      </c>
      <c r="S284" s="7">
        <f>INDEX('Saturation Data'!T:T,MATCH('Intensity Data'!$B284,'Saturation Data'!$C:$C,0))*INDEX('UEC Data'!T:T,MATCH('Intensity Data'!$B284,'UEC Data'!$C:$C,0))</f>
        <v>0</v>
      </c>
      <c r="T284" s="7">
        <f>INDEX('Saturation Data'!U:U,MATCH('Intensity Data'!$B284,'Saturation Data'!$C:$C,0))*INDEX('UEC Data'!U:U,MATCH('Intensity Data'!$B284,'UEC Data'!$C:$C,0))</f>
        <v>0.20508066673606604</v>
      </c>
      <c r="U284" s="7">
        <f>INDEX('Saturation Data'!V:V,MATCH('Intensity Data'!$B284,'Saturation Data'!$C:$C,0))*INDEX('UEC Data'!V:V,MATCH('Intensity Data'!$B284,'UEC Data'!$C:$C,0))</f>
        <v>3.287892070105345E-2</v>
      </c>
      <c r="V284" t="str">
        <f t="shared" si="69"/>
        <v>HVAC</v>
      </c>
    </row>
    <row r="285" spans="1:22" x14ac:dyDescent="0.25">
      <c r="A285" t="str">
        <f t="shared" si="70"/>
        <v/>
      </c>
      <c r="B285" t="str">
        <f t="shared" si="68"/>
        <v>WA2019 CPAVentilation_Ventilation</v>
      </c>
      <c r="C285" t="s">
        <v>116</v>
      </c>
      <c r="D285" t="s">
        <v>120</v>
      </c>
      <c r="E285" s="4" t="s">
        <v>79</v>
      </c>
      <c r="F285" s="4" t="s">
        <v>15</v>
      </c>
      <c r="G285" s="4" t="s">
        <v>15</v>
      </c>
      <c r="H285" s="7">
        <f>INDEX('Saturation Data'!I:I,MATCH('Intensity Data'!$B285,'Saturation Data'!$C:$C,0))*INDEX('UEC Data'!I:I,MATCH('Intensity Data'!$B285,'UEC Data'!$C:$C,0))</f>
        <v>3.113287777941145</v>
      </c>
      <c r="I285" s="7">
        <f>INDEX('Saturation Data'!J:J,MATCH('Intensity Data'!$B285,'Saturation Data'!$C:$C,0))*INDEX('UEC Data'!J:J,MATCH('Intensity Data'!$B285,'UEC Data'!$C:$C,0))</f>
        <v>1.2456093092738532</v>
      </c>
      <c r="J285" s="7">
        <f>INDEX('Saturation Data'!K:K,MATCH('Intensity Data'!$B285,'Saturation Data'!$C:$C,0))*INDEX('UEC Data'!K:K,MATCH('Intensity Data'!$B285,'UEC Data'!$C:$C,0))</f>
        <v>3.113287777941145</v>
      </c>
      <c r="K285" s="7">
        <f>INDEX('Saturation Data'!L:L,MATCH('Intensity Data'!$B285,'Saturation Data'!$C:$C,0))*INDEX('UEC Data'!L:L,MATCH('Intensity Data'!$B285,'UEC Data'!$C:$C,0))</f>
        <v>1.2456093092738532</v>
      </c>
      <c r="L285" s="7">
        <f>INDEX('Saturation Data'!M:M,MATCH('Intensity Data'!$B285,'Saturation Data'!$C:$C,0))*INDEX('UEC Data'!M:M,MATCH('Intensity Data'!$B285,'UEC Data'!$C:$C,0))</f>
        <v>1.9807619069688032</v>
      </c>
      <c r="M285" s="7">
        <f>INDEX('Saturation Data'!N:N,MATCH('Intensity Data'!$B285,'Saturation Data'!$C:$C,0))*INDEX('UEC Data'!N:N,MATCH('Intensity Data'!$B285,'UEC Data'!$C:$C,0))</f>
        <v>2.1802614984672983</v>
      </c>
      <c r="N285" s="7">
        <f>INDEX('Saturation Data'!O:O,MATCH('Intensity Data'!$B285,'Saturation Data'!$C:$C,0))*INDEX('UEC Data'!O:O,MATCH('Intensity Data'!$B285,'UEC Data'!$C:$C,0))</f>
        <v>4.5631386893985457</v>
      </c>
      <c r="O285" s="7">
        <f>INDEX('Saturation Data'!P:P,MATCH('Intensity Data'!$B285,'Saturation Data'!$C:$C,0))*INDEX('UEC Data'!P:P,MATCH('Intensity Data'!$B285,'UEC Data'!$C:$C,0))</f>
        <v>1.5249629331008974</v>
      </c>
      <c r="P285" s="7">
        <f>INDEX('Saturation Data'!Q:Q,MATCH('Intensity Data'!$B285,'Saturation Data'!$C:$C,0))*INDEX('UEC Data'!Q:Q,MATCH('Intensity Data'!$B285,'UEC Data'!$C:$C,0))</f>
        <v>0.7110064297090456</v>
      </c>
      <c r="Q285" s="7">
        <f>INDEX('Saturation Data'!R:R,MATCH('Intensity Data'!$B285,'Saturation Data'!$C:$C,0))*INDEX('UEC Data'!R:R,MATCH('Intensity Data'!$B285,'UEC Data'!$C:$C,0))</f>
        <v>0.94487695122249882</v>
      </c>
      <c r="R285" s="7">
        <f>INDEX('Saturation Data'!S:S,MATCH('Intensity Data'!$B285,'Saturation Data'!$C:$C,0))*INDEX('UEC Data'!S:S,MATCH('Intensity Data'!$B285,'UEC Data'!$C:$C,0))</f>
        <v>0.25924611958934513</v>
      </c>
      <c r="S285" s="7">
        <f>INDEX('Saturation Data'!T:T,MATCH('Intensity Data'!$B285,'Saturation Data'!$C:$C,0))*INDEX('UEC Data'!T:T,MATCH('Intensity Data'!$B285,'UEC Data'!$C:$C,0))</f>
        <v>0.73049740006411235</v>
      </c>
      <c r="T285" s="7">
        <f>INDEX('Saturation Data'!U:U,MATCH('Intensity Data'!$B285,'Saturation Data'!$C:$C,0))*INDEX('UEC Data'!U:U,MATCH('Intensity Data'!$B285,'UEC Data'!$C:$C,0))</f>
        <v>26.307281723602674</v>
      </c>
      <c r="U285" s="7">
        <f>INDEX('Saturation Data'!V:V,MATCH('Intensity Data'!$B285,'Saturation Data'!$C:$C,0))*INDEX('UEC Data'!V:V,MATCH('Intensity Data'!$B285,'UEC Data'!$C:$C,0))</f>
        <v>0.73113904596245305</v>
      </c>
      <c r="V285" t="str">
        <f t="shared" si="69"/>
        <v>HVAC</v>
      </c>
    </row>
    <row r="286" spans="1:22" x14ac:dyDescent="0.25">
      <c r="A286" t="str">
        <f t="shared" si="70"/>
        <v/>
      </c>
      <c r="B286" t="str">
        <f t="shared" si="68"/>
        <v>WA2019 CPAWater Heating_Water Heater</v>
      </c>
      <c r="C286" t="s">
        <v>116</v>
      </c>
      <c r="D286" t="s">
        <v>120</v>
      </c>
      <c r="E286" s="4" t="s">
        <v>80</v>
      </c>
      <c r="F286" s="4" t="s">
        <v>16</v>
      </c>
      <c r="G286" s="4" t="s">
        <v>17</v>
      </c>
      <c r="H286" s="7">
        <f>INDEX('Saturation Data'!I:I,MATCH('Intensity Data'!$B286,'Saturation Data'!$C:$C,0))*INDEX('UEC Data'!I:I,MATCH('Intensity Data'!$B286,'UEC Data'!$C:$C,0))</f>
        <v>0.46961960214310405</v>
      </c>
      <c r="I286" s="7">
        <f>INDEX('Saturation Data'!J:J,MATCH('Intensity Data'!$B286,'Saturation Data'!$C:$C,0))*INDEX('UEC Data'!J:J,MATCH('Intensity Data'!$B286,'UEC Data'!$C:$C,0))</f>
        <v>0.56142959999999997</v>
      </c>
      <c r="J286" s="7">
        <f>INDEX('Saturation Data'!K:K,MATCH('Intensity Data'!$B286,'Saturation Data'!$C:$C,0))*INDEX('UEC Data'!K:K,MATCH('Intensity Data'!$B286,'UEC Data'!$C:$C,0))</f>
        <v>0.68093467011600006</v>
      </c>
      <c r="K286" s="7">
        <f>INDEX('Saturation Data'!L:L,MATCH('Intensity Data'!$B286,'Saturation Data'!$C:$C,0))*INDEX('UEC Data'!L:L,MATCH('Intensity Data'!$B286,'UEC Data'!$C:$C,0))</f>
        <v>0.5779422352941177</v>
      </c>
      <c r="L286" s="7">
        <f>INDEX('Saturation Data'!M:M,MATCH('Intensity Data'!$B286,'Saturation Data'!$C:$C,0))*INDEX('UEC Data'!M:M,MATCH('Intensity Data'!$B286,'UEC Data'!$C:$C,0))</f>
        <v>4.486301715789474</v>
      </c>
      <c r="M286" s="7">
        <f>INDEX('Saturation Data'!N:N,MATCH('Intensity Data'!$B286,'Saturation Data'!$C:$C,0))*INDEX('UEC Data'!N:N,MATCH('Intensity Data'!$B286,'UEC Data'!$C:$C,0))</f>
        <v>1.4311018750000002</v>
      </c>
      <c r="N286" s="7">
        <f>INDEX('Saturation Data'!O:O,MATCH('Intensity Data'!$B286,'Saturation Data'!$C:$C,0))*INDEX('UEC Data'!O:O,MATCH('Intensity Data'!$B286,'UEC Data'!$C:$C,0))</f>
        <v>0.57403353711199989</v>
      </c>
      <c r="O286" s="7">
        <f>INDEX('Saturation Data'!P:P,MATCH('Intensity Data'!$B286,'Saturation Data'!$C:$C,0))*INDEX('UEC Data'!P:P,MATCH('Intensity Data'!$B286,'UEC Data'!$C:$C,0))</f>
        <v>1.1511387018743369</v>
      </c>
      <c r="P286" s="7">
        <f>INDEX('Saturation Data'!Q:Q,MATCH('Intensity Data'!$B286,'Saturation Data'!$C:$C,0))*INDEX('UEC Data'!Q:Q,MATCH('Intensity Data'!$B286,'UEC Data'!$C:$C,0))</f>
        <v>0.49500349999999999</v>
      </c>
      <c r="Q286" s="7">
        <f>INDEX('Saturation Data'!R:R,MATCH('Intensity Data'!$B286,'Saturation Data'!$C:$C,0))*INDEX('UEC Data'!R:R,MATCH('Intensity Data'!$B286,'UEC Data'!$C:$C,0))</f>
        <v>1.6018159999999999</v>
      </c>
      <c r="R286" s="7">
        <f>INDEX('Saturation Data'!S:S,MATCH('Intensity Data'!$B286,'Saturation Data'!$C:$C,0))*INDEX('UEC Data'!S:S,MATCH('Intensity Data'!$B286,'UEC Data'!$C:$C,0))</f>
        <v>0.14551341873599999</v>
      </c>
      <c r="S286" s="7">
        <f>INDEX('Saturation Data'!T:T,MATCH('Intensity Data'!$B286,'Saturation Data'!$C:$C,0))*INDEX('UEC Data'!T:T,MATCH('Intensity Data'!$B286,'UEC Data'!$C:$C,0))</f>
        <v>0.28240360768200001</v>
      </c>
      <c r="T286" s="7">
        <f>INDEX('Saturation Data'!U:U,MATCH('Intensity Data'!$B286,'Saturation Data'!$C:$C,0))*INDEX('UEC Data'!U:U,MATCH('Intensity Data'!$B286,'UEC Data'!$C:$C,0))</f>
        <v>0.30525274139301767</v>
      </c>
      <c r="U286" s="7">
        <f>INDEX('Saturation Data'!V:V,MATCH('Intensity Data'!$B286,'Saturation Data'!$C:$C,0))*INDEX('UEC Data'!V:V,MATCH('Intensity Data'!$B286,'UEC Data'!$C:$C,0))</f>
        <v>0.73705651515151505</v>
      </c>
      <c r="V286" t="str">
        <f t="shared" si="69"/>
        <v>Water Heating</v>
      </c>
    </row>
    <row r="287" spans="1:22" x14ac:dyDescent="0.25">
      <c r="A287" t="str">
        <f t="shared" si="70"/>
        <v/>
      </c>
      <c r="B287" t="str">
        <f t="shared" si="68"/>
        <v>WA2019 CPAInterior Lighting_General Service Lighting</v>
      </c>
      <c r="C287" t="s">
        <v>116</v>
      </c>
      <c r="D287" t="s">
        <v>120</v>
      </c>
      <c r="E287" s="4" t="s">
        <v>81</v>
      </c>
      <c r="F287" s="4" t="s">
        <v>18</v>
      </c>
      <c r="G287" s="4" t="s">
        <v>19</v>
      </c>
      <c r="H287" s="7">
        <f>INDEX('Saturation Data'!I:I,MATCH('Intensity Data'!$B287,'Saturation Data'!$C:$C,0))*INDEX('UEC Data'!I:I,MATCH('Intensity Data'!$B287,'UEC Data'!$C:$C,0))</f>
        <v>0.24854369365134049</v>
      </c>
      <c r="I287" s="7">
        <f>INDEX('Saturation Data'!J:J,MATCH('Intensity Data'!$B287,'Saturation Data'!$C:$C,0))*INDEX('UEC Data'!J:J,MATCH('Intensity Data'!$B287,'UEC Data'!$C:$C,0))</f>
        <v>0.24651165830668834</v>
      </c>
      <c r="J287" s="7">
        <f>INDEX('Saturation Data'!K:K,MATCH('Intensity Data'!$B287,'Saturation Data'!$C:$C,0))*INDEX('UEC Data'!K:K,MATCH('Intensity Data'!$B287,'UEC Data'!$C:$C,0))</f>
        <v>0.49780483994498642</v>
      </c>
      <c r="K287" s="7">
        <f>INDEX('Saturation Data'!L:L,MATCH('Intensity Data'!$B287,'Saturation Data'!$C:$C,0))*INDEX('UEC Data'!L:L,MATCH('Intensity Data'!$B287,'UEC Data'!$C:$C,0))</f>
        <v>0.32855119436369107</v>
      </c>
      <c r="L287" s="7">
        <f>INDEX('Saturation Data'!M:M,MATCH('Intensity Data'!$B287,'Saturation Data'!$C:$C,0))*INDEX('UEC Data'!M:M,MATCH('Intensity Data'!$B287,'UEC Data'!$C:$C,0))</f>
        <v>1.3402191760145017</v>
      </c>
      <c r="M287" s="7">
        <f>INDEX('Saturation Data'!N:N,MATCH('Intensity Data'!$B287,'Saturation Data'!$C:$C,0))*INDEX('UEC Data'!N:N,MATCH('Intensity Data'!$B287,'UEC Data'!$C:$C,0))</f>
        <v>0.38163107331953855</v>
      </c>
      <c r="N287" s="7">
        <f>INDEX('Saturation Data'!O:O,MATCH('Intensity Data'!$B287,'Saturation Data'!$C:$C,0))*INDEX('UEC Data'!O:O,MATCH('Intensity Data'!$B287,'UEC Data'!$C:$C,0))</f>
        <v>0.54894589024056883</v>
      </c>
      <c r="O287" s="7">
        <f>INDEX('Saturation Data'!P:P,MATCH('Intensity Data'!$B287,'Saturation Data'!$C:$C,0))*INDEX('UEC Data'!P:P,MATCH('Intensity Data'!$B287,'UEC Data'!$C:$C,0))</f>
        <v>9.4508344790366489E-2</v>
      </c>
      <c r="P287" s="7">
        <f>INDEX('Saturation Data'!Q:Q,MATCH('Intensity Data'!$B287,'Saturation Data'!$C:$C,0))*INDEX('UEC Data'!Q:Q,MATCH('Intensity Data'!$B287,'UEC Data'!$C:$C,0))</f>
        <v>0.16264221303240564</v>
      </c>
      <c r="Q287" s="7">
        <f>INDEX('Saturation Data'!R:R,MATCH('Intensity Data'!$B287,'Saturation Data'!$C:$C,0))*INDEX('UEC Data'!R:R,MATCH('Intensity Data'!$B287,'UEC Data'!$C:$C,0))</f>
        <v>0.80857252946798985</v>
      </c>
      <c r="R287" s="7">
        <f>INDEX('Saturation Data'!S:S,MATCH('Intensity Data'!$B287,'Saturation Data'!$C:$C,0))*INDEX('UEC Data'!S:S,MATCH('Intensity Data'!$B287,'UEC Data'!$C:$C,0))</f>
        <v>7.243721839474232E-2</v>
      </c>
      <c r="S287" s="7">
        <f>INDEX('Saturation Data'!T:T,MATCH('Intensity Data'!$B287,'Saturation Data'!$C:$C,0))*INDEX('UEC Data'!T:T,MATCH('Intensity Data'!$B287,'UEC Data'!$C:$C,0))</f>
        <v>7.243721839474232E-2</v>
      </c>
      <c r="T287" s="7">
        <f>INDEX('Saturation Data'!U:U,MATCH('Intensity Data'!$B287,'Saturation Data'!$C:$C,0))*INDEX('UEC Data'!U:U,MATCH('Intensity Data'!$B287,'UEC Data'!$C:$C,0))</f>
        <v>0.47440881713066591</v>
      </c>
      <c r="U287" s="7">
        <f>INDEX('Saturation Data'!V:V,MATCH('Intensity Data'!$B287,'Saturation Data'!$C:$C,0))*INDEX('UEC Data'!V:V,MATCH('Intensity Data'!$B287,'UEC Data'!$C:$C,0))</f>
        <v>0.37642815015538239</v>
      </c>
      <c r="V287" t="str">
        <f t="shared" si="69"/>
        <v>Interior Lighting</v>
      </c>
    </row>
    <row r="288" spans="1:22" x14ac:dyDescent="0.25">
      <c r="A288" t="str">
        <f t="shared" si="70"/>
        <v/>
      </c>
      <c r="B288" t="str">
        <f t="shared" si="68"/>
        <v>WA2019 CPAInterior Lighting_Exempted Lighting</v>
      </c>
      <c r="C288" t="s">
        <v>116</v>
      </c>
      <c r="D288" t="s">
        <v>120</v>
      </c>
      <c r="E288" s="4" t="s">
        <v>82</v>
      </c>
      <c r="F288" s="4" t="s">
        <v>18</v>
      </c>
      <c r="G288" s="4" t="s">
        <v>20</v>
      </c>
      <c r="H288" s="7">
        <f>INDEX('Saturation Data'!I:I,MATCH('Intensity Data'!$B288,'Saturation Data'!$C:$C,0))*INDEX('UEC Data'!I:I,MATCH('Intensity Data'!$B288,'UEC Data'!$C:$C,0))</f>
        <v>0.1029930252348189</v>
      </c>
      <c r="I288" s="7">
        <f>INDEX('Saturation Data'!J:J,MATCH('Intensity Data'!$B288,'Saturation Data'!$C:$C,0))*INDEX('UEC Data'!J:J,MATCH('Intensity Data'!$B288,'UEC Data'!$C:$C,0))</f>
        <v>0.13272466392284143</v>
      </c>
      <c r="J288" s="7">
        <f>INDEX('Saturation Data'!K:K,MATCH('Intensity Data'!$B288,'Saturation Data'!$C:$C,0))*INDEX('UEC Data'!K:K,MATCH('Intensity Data'!$B288,'UEC Data'!$C:$C,0))</f>
        <v>0.47362324504374631</v>
      </c>
      <c r="K288" s="7">
        <f>INDEX('Saturation Data'!L:L,MATCH('Intensity Data'!$B288,'Saturation Data'!$C:$C,0))*INDEX('UEC Data'!L:L,MATCH('Intensity Data'!$B288,'UEC Data'!$C:$C,0))</f>
        <v>0.3125913417288726</v>
      </c>
      <c r="L288" s="7">
        <f>INDEX('Saturation Data'!M:M,MATCH('Intensity Data'!$B288,'Saturation Data'!$C:$C,0))*INDEX('UEC Data'!M:M,MATCH('Intensity Data'!$B288,'UEC Data'!$C:$C,0))</f>
        <v>0.93928297420356521</v>
      </c>
      <c r="M288" s="7">
        <f>INDEX('Saturation Data'!N:N,MATCH('Intensity Data'!$B288,'Saturation Data'!$C:$C,0))*INDEX('UEC Data'!N:N,MATCH('Intensity Data'!$B288,'UEC Data'!$C:$C,0))</f>
        <v>0.29517487208245929</v>
      </c>
      <c r="N288" s="7">
        <f>INDEX('Saturation Data'!O:O,MATCH('Intensity Data'!$B288,'Saturation Data'!$C:$C,0))*INDEX('UEC Data'!O:O,MATCH('Intensity Data'!$B288,'UEC Data'!$C:$C,0))</f>
        <v>0.22824905816351321</v>
      </c>
      <c r="O288" s="7">
        <f>INDEX('Saturation Data'!P:P,MATCH('Intensity Data'!$B288,'Saturation Data'!$C:$C,0))*INDEX('UEC Data'!P:P,MATCH('Intensity Data'!$B288,'UEC Data'!$C:$C,0))</f>
        <v>4.0434000324751009E-2</v>
      </c>
      <c r="P288" s="7">
        <f>INDEX('Saturation Data'!Q:Q,MATCH('Intensity Data'!$B288,'Saturation Data'!$C:$C,0))*INDEX('UEC Data'!Q:Q,MATCH('Intensity Data'!$B288,'UEC Data'!$C:$C,0))</f>
        <v>0.18172866156643003</v>
      </c>
      <c r="Q288" s="7">
        <f>INDEX('Saturation Data'!R:R,MATCH('Intensity Data'!$B288,'Saturation Data'!$C:$C,0))*INDEX('UEC Data'!R:R,MATCH('Intensity Data'!$B288,'UEC Data'!$C:$C,0))</f>
        <v>0.42818557630105081</v>
      </c>
      <c r="R288" s="7">
        <f>INDEX('Saturation Data'!S:S,MATCH('Intensity Data'!$B288,'Saturation Data'!$C:$C,0))*INDEX('UEC Data'!S:S,MATCH('Intensity Data'!$B288,'UEC Data'!$C:$C,0))</f>
        <v>3.5816023605558897E-2</v>
      </c>
      <c r="S288" s="7">
        <f>INDEX('Saturation Data'!T:T,MATCH('Intensity Data'!$B288,'Saturation Data'!$C:$C,0))*INDEX('UEC Data'!T:T,MATCH('Intensity Data'!$B288,'UEC Data'!$C:$C,0))</f>
        <v>3.5816023605558897E-2</v>
      </c>
      <c r="T288" s="7">
        <f>INDEX('Saturation Data'!U:U,MATCH('Intensity Data'!$B288,'Saturation Data'!$C:$C,0))*INDEX('UEC Data'!U:U,MATCH('Intensity Data'!$B288,'UEC Data'!$C:$C,0))</f>
        <v>0.26647444706270113</v>
      </c>
      <c r="U288" s="7">
        <f>INDEX('Saturation Data'!V:V,MATCH('Intensity Data'!$B288,'Saturation Data'!$C:$C,0))*INDEX('UEC Data'!V:V,MATCH('Intensity Data'!$B288,'UEC Data'!$C:$C,0))</f>
        <v>0.2286891734756227</v>
      </c>
      <c r="V288" t="str">
        <f t="shared" si="69"/>
        <v>Interior Lighting</v>
      </c>
    </row>
    <row r="289" spans="1:22" x14ac:dyDescent="0.25">
      <c r="A289" t="str">
        <f t="shared" si="70"/>
        <v/>
      </c>
      <c r="B289" t="str">
        <f t="shared" si="68"/>
        <v>WA2019 CPAInterior Lighting_High-Bay Lighting</v>
      </c>
      <c r="C289" t="s">
        <v>116</v>
      </c>
      <c r="D289" t="s">
        <v>120</v>
      </c>
      <c r="E289" s="4" t="s">
        <v>83</v>
      </c>
      <c r="F289" s="4" t="s">
        <v>18</v>
      </c>
      <c r="G289" s="4" t="s">
        <v>21</v>
      </c>
      <c r="H289" s="7">
        <f>INDEX('Saturation Data'!I:I,MATCH('Intensity Data'!$B289,'Saturation Data'!$C:$C,0))*INDEX('UEC Data'!I:I,MATCH('Intensity Data'!$B289,'UEC Data'!$C:$C,0))</f>
        <v>1.0097571904109066</v>
      </c>
      <c r="I289" s="7">
        <f>INDEX('Saturation Data'!J:J,MATCH('Intensity Data'!$B289,'Saturation Data'!$C:$C,0))*INDEX('UEC Data'!J:J,MATCH('Intensity Data'!$B289,'UEC Data'!$C:$C,0))</f>
        <v>1.5097319313691666</v>
      </c>
      <c r="J289" s="7">
        <f>INDEX('Saturation Data'!K:K,MATCH('Intensity Data'!$B289,'Saturation Data'!$C:$C,0))*INDEX('UEC Data'!K:K,MATCH('Intensity Data'!$B289,'UEC Data'!$C:$C,0))</f>
        <v>1.9907982124912358</v>
      </c>
      <c r="K289" s="7">
        <f>INDEX('Saturation Data'!L:L,MATCH('Intensity Data'!$B289,'Saturation Data'!$C:$C,0))*INDEX('UEC Data'!L:L,MATCH('Intensity Data'!$B289,'UEC Data'!$C:$C,0))</f>
        <v>1.3139268202442156</v>
      </c>
      <c r="L289" s="7">
        <f>INDEX('Saturation Data'!M:M,MATCH('Intensity Data'!$B289,'Saturation Data'!$C:$C,0))*INDEX('UEC Data'!M:M,MATCH('Intensity Data'!$B289,'UEC Data'!$C:$C,0))</f>
        <v>2.9189542122173275</v>
      </c>
      <c r="M289" s="7">
        <f>INDEX('Saturation Data'!N:N,MATCH('Intensity Data'!$B289,'Saturation Data'!$C:$C,0))*INDEX('UEC Data'!N:N,MATCH('Intensity Data'!$B289,'UEC Data'!$C:$C,0))</f>
        <v>2.0202514121424442</v>
      </c>
      <c r="N289" s="7">
        <f>INDEX('Saturation Data'!O:O,MATCH('Intensity Data'!$B289,'Saturation Data'!$C:$C,0))*INDEX('UEC Data'!O:O,MATCH('Intensity Data'!$B289,'UEC Data'!$C:$C,0))</f>
        <v>2.593676628981044</v>
      </c>
      <c r="O289" s="7">
        <f>INDEX('Saturation Data'!P:P,MATCH('Intensity Data'!$B289,'Saturation Data'!$C:$C,0))*INDEX('UEC Data'!P:P,MATCH('Intensity Data'!$B289,'UEC Data'!$C:$C,0))</f>
        <v>1.4232784408076913</v>
      </c>
      <c r="P289" s="7">
        <f>INDEX('Saturation Data'!Q:Q,MATCH('Intensity Data'!$B289,'Saturation Data'!$C:$C,0))*INDEX('UEC Data'!Q:Q,MATCH('Intensity Data'!$B289,'UEC Data'!$C:$C,0))</f>
        <v>0.81014056411215796</v>
      </c>
      <c r="Q289" s="7">
        <f>INDEX('Saturation Data'!R:R,MATCH('Intensity Data'!$B289,'Saturation Data'!$C:$C,0))*INDEX('UEC Data'!R:R,MATCH('Intensity Data'!$B289,'UEC Data'!$C:$C,0))</f>
        <v>1.2862972269831965</v>
      </c>
      <c r="R289" s="7">
        <f>INDEX('Saturation Data'!S:S,MATCH('Intensity Data'!$B289,'Saturation Data'!$C:$C,0))*INDEX('UEC Data'!S:S,MATCH('Intensity Data'!$B289,'UEC Data'!$C:$C,0))</f>
        <v>1.6935466856330306</v>
      </c>
      <c r="S289" s="7">
        <f>INDEX('Saturation Data'!T:T,MATCH('Intensity Data'!$B289,'Saturation Data'!$C:$C,0))*INDEX('UEC Data'!T:T,MATCH('Intensity Data'!$B289,'UEC Data'!$C:$C,0))</f>
        <v>1.6935466856330306</v>
      </c>
      <c r="T289" s="7">
        <f>INDEX('Saturation Data'!U:U,MATCH('Intensity Data'!$B289,'Saturation Data'!$C:$C,0))*INDEX('UEC Data'!U:U,MATCH('Intensity Data'!$B289,'UEC Data'!$C:$C,0))</f>
        <v>2.7383703041952336</v>
      </c>
      <c r="U289" s="7">
        <f>INDEX('Saturation Data'!V:V,MATCH('Intensity Data'!$B289,'Saturation Data'!$C:$C,0))*INDEX('UEC Data'!V:V,MATCH('Intensity Data'!$B289,'UEC Data'!$C:$C,0))</f>
        <v>1.5598450753325854</v>
      </c>
      <c r="V289" t="str">
        <f t="shared" si="69"/>
        <v>Interior Lighting</v>
      </c>
    </row>
    <row r="290" spans="1:22" x14ac:dyDescent="0.25">
      <c r="A290" t="str">
        <f t="shared" si="70"/>
        <v/>
      </c>
      <c r="B290" t="str">
        <f t="shared" si="68"/>
        <v>WA2019 CPAInterior Lighting_Linear Lighting</v>
      </c>
      <c r="C290" t="s">
        <v>116</v>
      </c>
      <c r="D290" t="s">
        <v>120</v>
      </c>
      <c r="E290" s="4" t="s">
        <v>84</v>
      </c>
      <c r="F290" s="4" t="s">
        <v>18</v>
      </c>
      <c r="G290" s="4" t="s">
        <v>22</v>
      </c>
      <c r="H290" s="7">
        <f>INDEX('Saturation Data'!I:I,MATCH('Intensity Data'!$B290,'Saturation Data'!$C:$C,0))*INDEX('UEC Data'!I:I,MATCH('Intensity Data'!$B290,'UEC Data'!$C:$C,0))</f>
        <v>1.7246509498917526</v>
      </c>
      <c r="I290" s="7">
        <f>INDEX('Saturation Data'!J:J,MATCH('Intensity Data'!$B290,'Saturation Data'!$C:$C,0))*INDEX('UEC Data'!J:J,MATCH('Intensity Data'!$B290,'UEC Data'!$C:$C,0))</f>
        <v>1.5415598375166626</v>
      </c>
      <c r="J290" s="7">
        <f>INDEX('Saturation Data'!K:K,MATCH('Intensity Data'!$B290,'Saturation Data'!$C:$C,0))*INDEX('UEC Data'!K:K,MATCH('Intensity Data'!$B290,'UEC Data'!$C:$C,0))</f>
        <v>3.0033180740724288</v>
      </c>
      <c r="K290" s="7">
        <f>INDEX('Saturation Data'!L:L,MATCH('Intensity Data'!$B290,'Saturation Data'!$C:$C,0))*INDEX('UEC Data'!L:L,MATCH('Intensity Data'!$B290,'UEC Data'!$C:$C,0))</f>
        <v>1.9821899288878029</v>
      </c>
      <c r="L290" s="7">
        <f>INDEX('Saturation Data'!M:M,MATCH('Intensity Data'!$B290,'Saturation Data'!$C:$C,0))*INDEX('UEC Data'!M:M,MATCH('Intensity Data'!$B290,'UEC Data'!$C:$C,0))</f>
        <v>1.8674442583618971</v>
      </c>
      <c r="M290" s="7">
        <f>INDEX('Saturation Data'!N:N,MATCH('Intensity Data'!$B290,'Saturation Data'!$C:$C,0))*INDEX('UEC Data'!N:N,MATCH('Intensity Data'!$B290,'UEC Data'!$C:$C,0))</f>
        <v>5.0106479032102795</v>
      </c>
      <c r="N290" s="7">
        <f>INDEX('Saturation Data'!O:O,MATCH('Intensity Data'!$B290,'Saturation Data'!$C:$C,0))*INDEX('UEC Data'!O:O,MATCH('Intensity Data'!$B290,'UEC Data'!$C:$C,0))</f>
        <v>4.0374352350241542</v>
      </c>
      <c r="O290" s="7">
        <f>INDEX('Saturation Data'!P:P,MATCH('Intensity Data'!$B290,'Saturation Data'!$C:$C,0))*INDEX('UEC Data'!P:P,MATCH('Intensity Data'!$B290,'UEC Data'!$C:$C,0))</f>
        <v>2.18745514263111</v>
      </c>
      <c r="P290" s="7">
        <f>INDEX('Saturation Data'!Q:Q,MATCH('Intensity Data'!$B290,'Saturation Data'!$C:$C,0))*INDEX('UEC Data'!Q:Q,MATCH('Intensity Data'!$B290,'UEC Data'!$C:$C,0))</f>
        <v>1.5127022615307173</v>
      </c>
      <c r="Q290" s="7">
        <f>INDEX('Saturation Data'!R:R,MATCH('Intensity Data'!$B290,'Saturation Data'!$C:$C,0))*INDEX('UEC Data'!R:R,MATCH('Intensity Data'!$B290,'UEC Data'!$C:$C,0))</f>
        <v>0.45584450142900113</v>
      </c>
      <c r="R290" s="7">
        <f>INDEX('Saturation Data'!S:S,MATCH('Intensity Data'!$B290,'Saturation Data'!$C:$C,0))*INDEX('UEC Data'!S:S,MATCH('Intensity Data'!$B290,'UEC Data'!$C:$C,0))</f>
        <v>0.28151989720595638</v>
      </c>
      <c r="S290" s="7">
        <f>INDEX('Saturation Data'!T:T,MATCH('Intensity Data'!$B290,'Saturation Data'!$C:$C,0))*INDEX('UEC Data'!T:T,MATCH('Intensity Data'!$B290,'UEC Data'!$C:$C,0))</f>
        <v>0.28151989720595638</v>
      </c>
      <c r="T290" s="7">
        <f>INDEX('Saturation Data'!U:U,MATCH('Intensity Data'!$B290,'Saturation Data'!$C:$C,0))*INDEX('UEC Data'!U:U,MATCH('Intensity Data'!$B290,'UEC Data'!$C:$C,0))</f>
        <v>3.907161357362638</v>
      </c>
      <c r="U290" s="7">
        <f>INDEX('Saturation Data'!V:V,MATCH('Intensity Data'!$B290,'Saturation Data'!$C:$C,0))*INDEX('UEC Data'!V:V,MATCH('Intensity Data'!$B290,'UEC Data'!$C:$C,0))</f>
        <v>1.464169865932343</v>
      </c>
      <c r="V290" t="str">
        <f t="shared" si="69"/>
        <v>Interior Lighting</v>
      </c>
    </row>
    <row r="291" spans="1:22" x14ac:dyDescent="0.25">
      <c r="A291" t="str">
        <f t="shared" si="70"/>
        <v/>
      </c>
      <c r="B291" t="str">
        <f t="shared" si="68"/>
        <v>WA2019 CPAExterior Lighting_General Service Lighting</v>
      </c>
      <c r="C291" t="s">
        <v>116</v>
      </c>
      <c r="D291" t="s">
        <v>120</v>
      </c>
      <c r="E291" s="4" t="s">
        <v>85</v>
      </c>
      <c r="F291" s="4" t="s">
        <v>23</v>
      </c>
      <c r="G291" s="4" t="s">
        <v>19</v>
      </c>
      <c r="H291" s="7">
        <f>INDEX('Saturation Data'!I:I,MATCH('Intensity Data'!$B291,'Saturation Data'!$C:$C,0))*INDEX('UEC Data'!I:I,MATCH('Intensity Data'!$B291,'UEC Data'!$C:$C,0))</f>
        <v>9.5513063085817806E-2</v>
      </c>
      <c r="I291" s="7">
        <f>INDEX('Saturation Data'!J:J,MATCH('Intensity Data'!$B291,'Saturation Data'!$C:$C,0))*INDEX('UEC Data'!J:J,MATCH('Intensity Data'!$B291,'UEC Data'!$C:$C,0))</f>
        <v>0.16243010034900959</v>
      </c>
      <c r="J291" s="7">
        <f>INDEX('Saturation Data'!K:K,MATCH('Intensity Data'!$B291,'Saturation Data'!$C:$C,0))*INDEX('UEC Data'!K:K,MATCH('Intensity Data'!$B291,'UEC Data'!$C:$C,0))</f>
        <v>0.23794212601226408</v>
      </c>
      <c r="K291" s="7">
        <f>INDEX('Saturation Data'!L:L,MATCH('Intensity Data'!$B291,'Saturation Data'!$C:$C,0))*INDEX('UEC Data'!L:L,MATCH('Intensity Data'!$B291,'UEC Data'!$C:$C,0))</f>
        <v>0.23794212601226408</v>
      </c>
      <c r="L291" s="7">
        <f>INDEX('Saturation Data'!M:M,MATCH('Intensity Data'!$B291,'Saturation Data'!$C:$C,0))*INDEX('UEC Data'!M:M,MATCH('Intensity Data'!$B291,'UEC Data'!$C:$C,0))</f>
        <v>0.27618212354593696</v>
      </c>
      <c r="M291" s="7">
        <f>INDEX('Saturation Data'!N:N,MATCH('Intensity Data'!$B291,'Saturation Data'!$C:$C,0))*INDEX('UEC Data'!N:N,MATCH('Intensity Data'!$B291,'UEC Data'!$C:$C,0))</f>
        <v>0.36198121188018928</v>
      </c>
      <c r="N291" s="7">
        <f>INDEX('Saturation Data'!O:O,MATCH('Intensity Data'!$B291,'Saturation Data'!$C:$C,0))*INDEX('UEC Data'!O:O,MATCH('Intensity Data'!$B291,'UEC Data'!$C:$C,0))</f>
        <v>4.4121385283345624E-2</v>
      </c>
      <c r="O291" s="7">
        <f>INDEX('Saturation Data'!P:P,MATCH('Intensity Data'!$B291,'Saturation Data'!$C:$C,0))*INDEX('UEC Data'!P:P,MATCH('Intensity Data'!$B291,'UEC Data'!$C:$C,0))</f>
        <v>2.0014407489942935E-2</v>
      </c>
      <c r="P291" s="7">
        <f>INDEX('Saturation Data'!Q:Q,MATCH('Intensity Data'!$B291,'Saturation Data'!$C:$C,0))*INDEX('UEC Data'!Q:Q,MATCH('Intensity Data'!$B291,'UEC Data'!$C:$C,0))</f>
        <v>3.990962547375485E-3</v>
      </c>
      <c r="Q291" s="7">
        <f>INDEX('Saturation Data'!R:R,MATCH('Intensity Data'!$B291,'Saturation Data'!$C:$C,0))*INDEX('UEC Data'!R:R,MATCH('Intensity Data'!$B291,'UEC Data'!$C:$C,0))</f>
        <v>3.8082042924893707E-2</v>
      </c>
      <c r="R291" s="7">
        <f>INDEX('Saturation Data'!S:S,MATCH('Intensity Data'!$B291,'Saturation Data'!$C:$C,0))*INDEX('UEC Data'!S:S,MATCH('Intensity Data'!$B291,'UEC Data'!$C:$C,0))</f>
        <v>1.9928645621352149E-2</v>
      </c>
      <c r="S291" s="7">
        <f>INDEX('Saturation Data'!T:T,MATCH('Intensity Data'!$B291,'Saturation Data'!$C:$C,0))*INDEX('UEC Data'!T:T,MATCH('Intensity Data'!$B291,'UEC Data'!$C:$C,0))</f>
        <v>1.9928645621352149E-2</v>
      </c>
      <c r="T291" s="7">
        <f>INDEX('Saturation Data'!U:U,MATCH('Intensity Data'!$B291,'Saturation Data'!$C:$C,0))*INDEX('UEC Data'!U:U,MATCH('Intensity Data'!$B291,'UEC Data'!$C:$C,0))</f>
        <v>0.10945423176127128</v>
      </c>
      <c r="U291" s="7">
        <f>INDEX('Saturation Data'!V:V,MATCH('Intensity Data'!$B291,'Saturation Data'!$C:$C,0))*INDEX('UEC Data'!V:V,MATCH('Intensity Data'!$B291,'UEC Data'!$C:$C,0))</f>
        <v>9.2876428298923994E-2</v>
      </c>
      <c r="V291" t="str">
        <f t="shared" si="69"/>
        <v>Exterior Lighting</v>
      </c>
    </row>
    <row r="292" spans="1:22" x14ac:dyDescent="0.25">
      <c r="A292" t="str">
        <f t="shared" si="70"/>
        <v/>
      </c>
      <c r="B292" t="str">
        <f t="shared" si="68"/>
        <v>WA2019 CPAExterior Lighting_Area Lighting</v>
      </c>
      <c r="C292" t="s">
        <v>116</v>
      </c>
      <c r="D292" t="s">
        <v>120</v>
      </c>
      <c r="E292" s="4" t="s">
        <v>86</v>
      </c>
      <c r="F292" s="4" t="s">
        <v>23</v>
      </c>
      <c r="G292" s="4" t="s">
        <v>24</v>
      </c>
      <c r="H292" s="7">
        <f>INDEX('Saturation Data'!I:I,MATCH('Intensity Data'!$B292,'Saturation Data'!$C:$C,0))*INDEX('UEC Data'!I:I,MATCH('Intensity Data'!$B292,'UEC Data'!$C:$C,0))</f>
        <v>1.2776745024992495</v>
      </c>
      <c r="I292" s="7">
        <f>INDEX('Saturation Data'!J:J,MATCH('Intensity Data'!$B292,'Saturation Data'!$C:$C,0))*INDEX('UEC Data'!J:J,MATCH('Intensity Data'!$B292,'UEC Data'!$C:$C,0))</f>
        <v>1.5773307041073741</v>
      </c>
      <c r="J292" s="7">
        <f>INDEX('Saturation Data'!K:K,MATCH('Intensity Data'!$B292,'Saturation Data'!$C:$C,0))*INDEX('UEC Data'!K:K,MATCH('Intensity Data'!$B292,'UEC Data'!$C:$C,0))</f>
        <v>0.84447642280672996</v>
      </c>
      <c r="K292" s="7">
        <f>INDEX('Saturation Data'!L:L,MATCH('Intensity Data'!$B292,'Saturation Data'!$C:$C,0))*INDEX('UEC Data'!L:L,MATCH('Intensity Data'!$B292,'UEC Data'!$C:$C,0))</f>
        <v>0.84447642280672996</v>
      </c>
      <c r="L292" s="7">
        <f>INDEX('Saturation Data'!M:M,MATCH('Intensity Data'!$B292,'Saturation Data'!$C:$C,0))*INDEX('UEC Data'!M:M,MATCH('Intensity Data'!$B292,'UEC Data'!$C:$C,0))</f>
        <v>2.1410175142692172</v>
      </c>
      <c r="M292" s="7">
        <f>INDEX('Saturation Data'!N:N,MATCH('Intensity Data'!$B292,'Saturation Data'!$C:$C,0))*INDEX('UEC Data'!N:N,MATCH('Intensity Data'!$B292,'UEC Data'!$C:$C,0))</f>
        <v>1.7833920471292941</v>
      </c>
      <c r="N292" s="7">
        <f>INDEX('Saturation Data'!O:O,MATCH('Intensity Data'!$B292,'Saturation Data'!$C:$C,0))*INDEX('UEC Data'!O:O,MATCH('Intensity Data'!$B292,'UEC Data'!$C:$C,0))</f>
        <v>0.66430062146194035</v>
      </c>
      <c r="O292" s="7">
        <f>INDEX('Saturation Data'!P:P,MATCH('Intensity Data'!$B292,'Saturation Data'!$C:$C,0))*INDEX('UEC Data'!P:P,MATCH('Intensity Data'!$B292,'UEC Data'!$C:$C,0))</f>
        <v>0.28734694198828503</v>
      </c>
      <c r="P292" s="7">
        <f>INDEX('Saturation Data'!Q:Q,MATCH('Intensity Data'!$B292,'Saturation Data'!$C:$C,0))*INDEX('UEC Data'!Q:Q,MATCH('Intensity Data'!$B292,'UEC Data'!$C:$C,0))</f>
        <v>0.12004484213925479</v>
      </c>
      <c r="Q292" s="7">
        <f>INDEX('Saturation Data'!R:R,MATCH('Intensity Data'!$B292,'Saturation Data'!$C:$C,0))*INDEX('UEC Data'!R:R,MATCH('Intensity Data'!$B292,'UEC Data'!$C:$C,0))</f>
        <v>1.7301616523403083</v>
      </c>
      <c r="R292" s="7">
        <f>INDEX('Saturation Data'!S:S,MATCH('Intensity Data'!$B292,'Saturation Data'!$C:$C,0))*INDEX('UEC Data'!S:S,MATCH('Intensity Data'!$B292,'UEC Data'!$C:$C,0))</f>
        <v>0.37757329938433987</v>
      </c>
      <c r="S292" s="7">
        <f>INDEX('Saturation Data'!T:T,MATCH('Intensity Data'!$B292,'Saturation Data'!$C:$C,0))*INDEX('UEC Data'!T:T,MATCH('Intensity Data'!$B292,'UEC Data'!$C:$C,0))</f>
        <v>0.37757329938433987</v>
      </c>
      <c r="T292" s="7">
        <f>INDEX('Saturation Data'!U:U,MATCH('Intensity Data'!$B292,'Saturation Data'!$C:$C,0))*INDEX('UEC Data'!U:U,MATCH('Intensity Data'!$B292,'UEC Data'!$C:$C,0))</f>
        <v>1.1168155767710217</v>
      </c>
      <c r="U292" s="7">
        <f>INDEX('Saturation Data'!V:V,MATCH('Intensity Data'!$B292,'Saturation Data'!$C:$C,0))*INDEX('UEC Data'!V:V,MATCH('Intensity Data'!$B292,'UEC Data'!$C:$C,0))</f>
        <v>0.63826748610116635</v>
      </c>
      <c r="V292" t="str">
        <f t="shared" si="69"/>
        <v>Exterior Lighting</v>
      </c>
    </row>
    <row r="293" spans="1:22" x14ac:dyDescent="0.25">
      <c r="A293" t="str">
        <f t="shared" si="70"/>
        <v/>
      </c>
      <c r="B293" t="str">
        <f t="shared" si="68"/>
        <v>WA2019 CPAExterior Lighting_Linear Lighting</v>
      </c>
      <c r="C293" t="s">
        <v>116</v>
      </c>
      <c r="D293" t="s">
        <v>120</v>
      </c>
      <c r="E293" s="4" t="s">
        <v>87</v>
      </c>
      <c r="F293" s="4" t="s">
        <v>23</v>
      </c>
      <c r="G293" s="4" t="s">
        <v>22</v>
      </c>
      <c r="H293" s="7">
        <f>INDEX('Saturation Data'!I:I,MATCH('Intensity Data'!$B293,'Saturation Data'!$C:$C,0))*INDEX('UEC Data'!I:I,MATCH('Intensity Data'!$B293,'UEC Data'!$C:$C,0))</f>
        <v>0.17998060318671685</v>
      </c>
      <c r="I293" s="7">
        <f>INDEX('Saturation Data'!J:J,MATCH('Intensity Data'!$B293,'Saturation Data'!$C:$C,0))*INDEX('UEC Data'!J:J,MATCH('Intensity Data'!$B293,'UEC Data'!$C:$C,0))</f>
        <v>7.2716734974156386E-2</v>
      </c>
      <c r="J293" s="7">
        <f>INDEX('Saturation Data'!K:K,MATCH('Intensity Data'!$B293,'Saturation Data'!$C:$C,0))*INDEX('UEC Data'!K:K,MATCH('Intensity Data'!$B293,'UEC Data'!$C:$C,0))</f>
        <v>7.9875366371784634E-2</v>
      </c>
      <c r="K293" s="7">
        <f>INDEX('Saturation Data'!L:L,MATCH('Intensity Data'!$B293,'Saturation Data'!$C:$C,0))*INDEX('UEC Data'!L:L,MATCH('Intensity Data'!$B293,'UEC Data'!$C:$C,0))</f>
        <v>7.9875366371784634E-2</v>
      </c>
      <c r="L293" s="7">
        <f>INDEX('Saturation Data'!M:M,MATCH('Intensity Data'!$B293,'Saturation Data'!$C:$C,0))*INDEX('UEC Data'!M:M,MATCH('Intensity Data'!$B293,'UEC Data'!$C:$C,0))</f>
        <v>0.40359773533941284</v>
      </c>
      <c r="M293" s="7">
        <f>INDEX('Saturation Data'!N:N,MATCH('Intensity Data'!$B293,'Saturation Data'!$C:$C,0))*INDEX('UEC Data'!N:N,MATCH('Intensity Data'!$B293,'UEC Data'!$C:$C,0))</f>
        <v>0.3815598518016472</v>
      </c>
      <c r="N293" s="7">
        <f>INDEX('Saturation Data'!O:O,MATCH('Intensity Data'!$B293,'Saturation Data'!$C:$C,0))*INDEX('UEC Data'!O:O,MATCH('Intensity Data'!$B293,'UEC Data'!$C:$C,0))</f>
        <v>8.1899905131840825E-2</v>
      </c>
      <c r="O293" s="7">
        <f>INDEX('Saturation Data'!P:P,MATCH('Intensity Data'!$B293,'Saturation Data'!$C:$C,0))*INDEX('UEC Data'!P:P,MATCH('Intensity Data'!$B293,'UEC Data'!$C:$C,0))</f>
        <v>0.74928674288024677</v>
      </c>
      <c r="P293" s="7">
        <f>INDEX('Saturation Data'!Q:Q,MATCH('Intensity Data'!$B293,'Saturation Data'!$C:$C,0))*INDEX('UEC Data'!Q:Q,MATCH('Intensity Data'!$B293,'UEC Data'!$C:$C,0))</f>
        <v>0.6570892244201626</v>
      </c>
      <c r="Q293" s="7">
        <f>INDEX('Saturation Data'!R:R,MATCH('Intensity Data'!$B293,'Saturation Data'!$C:$C,0))*INDEX('UEC Data'!R:R,MATCH('Intensity Data'!$B293,'UEC Data'!$C:$C,0))</f>
        <v>2.5582070828392617E-2</v>
      </c>
      <c r="R293" s="7">
        <f>INDEX('Saturation Data'!S:S,MATCH('Intensity Data'!$B293,'Saturation Data'!$C:$C,0))*INDEX('UEC Data'!S:S,MATCH('Intensity Data'!$B293,'UEC Data'!$C:$C,0))</f>
        <v>7.7353172351847979E-2</v>
      </c>
      <c r="S293" s="7">
        <f>INDEX('Saturation Data'!T:T,MATCH('Intensity Data'!$B293,'Saturation Data'!$C:$C,0))*INDEX('UEC Data'!T:T,MATCH('Intensity Data'!$B293,'UEC Data'!$C:$C,0))</f>
        <v>7.7353172351847979E-2</v>
      </c>
      <c r="T293" s="7">
        <f>INDEX('Saturation Data'!U:U,MATCH('Intensity Data'!$B293,'Saturation Data'!$C:$C,0))*INDEX('UEC Data'!U:U,MATCH('Intensity Data'!$B293,'UEC Data'!$C:$C,0))</f>
        <v>0.24079761846153852</v>
      </c>
      <c r="U293" s="7">
        <f>INDEX('Saturation Data'!V:V,MATCH('Intensity Data'!$B293,'Saturation Data'!$C:$C,0))*INDEX('UEC Data'!V:V,MATCH('Intensity Data'!$B293,'UEC Data'!$C:$C,0))</f>
        <v>5.901349395031337E-2</v>
      </c>
      <c r="V293" t="str">
        <f t="shared" si="69"/>
        <v>Exterior Lighting</v>
      </c>
    </row>
    <row r="294" spans="1:22" x14ac:dyDescent="0.25">
      <c r="A294" t="str">
        <f t="shared" si="70"/>
        <v/>
      </c>
      <c r="B294" t="str">
        <f t="shared" si="68"/>
        <v>WA2019 CPARefrigeration _Walk-in Refrigerator/Freezer</v>
      </c>
      <c r="C294" t="s">
        <v>116</v>
      </c>
      <c r="D294" t="s">
        <v>120</v>
      </c>
      <c r="E294" s="4" t="s">
        <v>88</v>
      </c>
      <c r="F294" s="4" t="s">
        <v>25</v>
      </c>
      <c r="G294" s="4" t="s">
        <v>26</v>
      </c>
      <c r="H294" s="7">
        <f>INDEX('Saturation Data'!I:I,MATCH('Intensity Data'!$B294,'Saturation Data'!$C:$C,0))*INDEX('UEC Data'!I:I,MATCH('Intensity Data'!$B294,'UEC Data'!$C:$C,0))</f>
        <v>2.8406559531837712E-3</v>
      </c>
      <c r="I294" s="7">
        <f>INDEX('Saturation Data'!J:J,MATCH('Intensity Data'!$B294,'Saturation Data'!$C:$C,0))*INDEX('UEC Data'!J:J,MATCH('Intensity Data'!$B294,'UEC Data'!$C:$C,0))</f>
        <v>0</v>
      </c>
      <c r="J294" s="7">
        <f>INDEX('Saturation Data'!K:K,MATCH('Intensity Data'!$B294,'Saturation Data'!$C:$C,0))*INDEX('UEC Data'!K:K,MATCH('Intensity Data'!$B294,'UEC Data'!$C:$C,0))</f>
        <v>6.8753508826245677E-3</v>
      </c>
      <c r="K294" s="7">
        <f>INDEX('Saturation Data'!L:L,MATCH('Intensity Data'!$B294,'Saturation Data'!$C:$C,0))*INDEX('UEC Data'!L:L,MATCH('Intensity Data'!$B294,'UEC Data'!$C:$C,0))</f>
        <v>0</v>
      </c>
      <c r="L294" s="7">
        <f>INDEX('Saturation Data'!M:M,MATCH('Intensity Data'!$B294,'Saturation Data'!$C:$C,0))*INDEX('UEC Data'!M:M,MATCH('Intensity Data'!$B294,'UEC Data'!$C:$C,0))</f>
        <v>4.8763717167635958</v>
      </c>
      <c r="M294" s="7">
        <f>INDEX('Saturation Data'!N:N,MATCH('Intensity Data'!$B294,'Saturation Data'!$C:$C,0))*INDEX('UEC Data'!N:N,MATCH('Intensity Data'!$B294,'UEC Data'!$C:$C,0))</f>
        <v>0.86017745456582306</v>
      </c>
      <c r="N294" s="7">
        <f>INDEX('Saturation Data'!O:O,MATCH('Intensity Data'!$B294,'Saturation Data'!$C:$C,0))*INDEX('UEC Data'!O:O,MATCH('Intensity Data'!$B294,'UEC Data'!$C:$C,0))</f>
        <v>9.0658289370457876E-2</v>
      </c>
      <c r="O294" s="7">
        <f>INDEX('Saturation Data'!P:P,MATCH('Intensity Data'!$B294,'Saturation Data'!$C:$C,0))*INDEX('UEC Data'!P:P,MATCH('Intensity Data'!$B294,'UEC Data'!$C:$C,0))</f>
        <v>1.2512801482661857E-2</v>
      </c>
      <c r="P294" s="7">
        <f>INDEX('Saturation Data'!Q:Q,MATCH('Intensity Data'!$B294,'Saturation Data'!$C:$C,0))*INDEX('UEC Data'!Q:Q,MATCH('Intensity Data'!$B294,'UEC Data'!$C:$C,0))</f>
        <v>3.1794344416262867E-2</v>
      </c>
      <c r="Q294" s="7">
        <f>INDEX('Saturation Data'!R:R,MATCH('Intensity Data'!$B294,'Saturation Data'!$C:$C,0))*INDEX('UEC Data'!R:R,MATCH('Intensity Data'!$B294,'UEC Data'!$C:$C,0))</f>
        <v>1.1810601294502201E-2</v>
      </c>
      <c r="R294" s="7">
        <f>INDEX('Saturation Data'!S:S,MATCH('Intensity Data'!$B294,'Saturation Data'!$C:$C,0))*INDEX('UEC Data'!S:S,MATCH('Intensity Data'!$B294,'UEC Data'!$C:$C,0))</f>
        <v>5.4293726414461913E-3</v>
      </c>
      <c r="S294" s="7">
        <f>INDEX('Saturation Data'!T:T,MATCH('Intensity Data'!$B294,'Saturation Data'!$C:$C,0))*INDEX('UEC Data'!T:T,MATCH('Intensity Data'!$B294,'UEC Data'!$C:$C,0))</f>
        <v>14.243039550895416</v>
      </c>
      <c r="T294" s="7">
        <f>INDEX('Saturation Data'!U:U,MATCH('Intensity Data'!$B294,'Saturation Data'!$C:$C,0))*INDEX('UEC Data'!U:U,MATCH('Intensity Data'!$B294,'UEC Data'!$C:$C,0))</f>
        <v>2.1027513664940317E-3</v>
      </c>
      <c r="U294" s="7">
        <f>INDEX('Saturation Data'!V:V,MATCH('Intensity Data'!$B294,'Saturation Data'!$C:$C,0))*INDEX('UEC Data'!V:V,MATCH('Intensity Data'!$B294,'UEC Data'!$C:$C,0))</f>
        <v>5.9499872932997168E-2</v>
      </c>
      <c r="V294" t="str">
        <f t="shared" si="69"/>
        <v xml:space="preserve">Refrigeration </v>
      </c>
    </row>
    <row r="295" spans="1:22" x14ac:dyDescent="0.25">
      <c r="A295" t="str">
        <f t="shared" si="70"/>
        <v/>
      </c>
      <c r="B295" t="str">
        <f t="shared" si="68"/>
        <v>WA2019 CPARefrigeration _Reach-in Refrigerator/Freezer</v>
      </c>
      <c r="C295" t="s">
        <v>116</v>
      </c>
      <c r="D295" t="s">
        <v>120</v>
      </c>
      <c r="E295" s="4" t="s">
        <v>89</v>
      </c>
      <c r="F295" s="4" t="s">
        <v>25</v>
      </c>
      <c r="G295" s="4" t="s">
        <v>27</v>
      </c>
      <c r="H295" s="7">
        <f>INDEX('Saturation Data'!I:I,MATCH('Intensity Data'!$B295,'Saturation Data'!$C:$C,0))*INDEX('UEC Data'!I:I,MATCH('Intensity Data'!$B295,'UEC Data'!$C:$C,0))</f>
        <v>4.4628261477079913E-3</v>
      </c>
      <c r="I295" s="7">
        <f>INDEX('Saturation Data'!J:J,MATCH('Intensity Data'!$B295,'Saturation Data'!$C:$C,0))*INDEX('UEC Data'!J:J,MATCH('Intensity Data'!$B295,'UEC Data'!$C:$C,0))</f>
        <v>1.3047838630547814E-2</v>
      </c>
      <c r="J295" s="7">
        <f>INDEX('Saturation Data'!K:K,MATCH('Intensity Data'!$B295,'Saturation Data'!$C:$C,0))*INDEX('UEC Data'!K:K,MATCH('Intensity Data'!$B295,'UEC Data'!$C:$C,0))</f>
        <v>1.0801552950914195E-2</v>
      </c>
      <c r="K295" s="7">
        <f>INDEX('Saturation Data'!L:L,MATCH('Intensity Data'!$B295,'Saturation Data'!$C:$C,0))*INDEX('UEC Data'!L:L,MATCH('Intensity Data'!$B295,'UEC Data'!$C:$C,0))</f>
        <v>2.4808982105562517E-3</v>
      </c>
      <c r="L295" s="7">
        <f>INDEX('Saturation Data'!M:M,MATCH('Intensity Data'!$B295,'Saturation Data'!$C:$C,0))*INDEX('UEC Data'!M:M,MATCH('Intensity Data'!$B295,'UEC Data'!$C:$C,0))</f>
        <v>0.20705532846635979</v>
      </c>
      <c r="M295" s="7">
        <f>INDEX('Saturation Data'!N:N,MATCH('Intensity Data'!$B295,'Saturation Data'!$C:$C,0))*INDEX('UEC Data'!N:N,MATCH('Intensity Data'!$B295,'UEC Data'!$C:$C,0))</f>
        <v>0.28632825406588713</v>
      </c>
      <c r="N295" s="7">
        <f>INDEX('Saturation Data'!O:O,MATCH('Intensity Data'!$B295,'Saturation Data'!$C:$C,0))*INDEX('UEC Data'!O:O,MATCH('Intensity Data'!$B295,'UEC Data'!$C:$C,0))</f>
        <v>3.0828818171235305E-2</v>
      </c>
      <c r="O295" s="7">
        <f>INDEX('Saturation Data'!P:P,MATCH('Intensity Data'!$B295,'Saturation Data'!$C:$C,0))*INDEX('UEC Data'!P:P,MATCH('Intensity Data'!$B295,'UEC Data'!$C:$C,0))</f>
        <v>9.7552449942495002E-3</v>
      </c>
      <c r="P295" s="7">
        <f>INDEX('Saturation Data'!Q:Q,MATCH('Intensity Data'!$B295,'Saturation Data'!$C:$C,0))*INDEX('UEC Data'!Q:Q,MATCH('Intensity Data'!$B295,'UEC Data'!$C:$C,0))</f>
        <v>2.4787544151640452E-2</v>
      </c>
      <c r="Q295" s="7">
        <f>INDEX('Saturation Data'!R:R,MATCH('Intensity Data'!$B295,'Saturation Data'!$C:$C,0))*INDEX('UEC Data'!R:R,MATCH('Intensity Data'!$B295,'UEC Data'!$C:$C,0))</f>
        <v>1.6787949211678154E-2</v>
      </c>
      <c r="R295" s="7">
        <f>INDEX('Saturation Data'!S:S,MATCH('Intensity Data'!$B295,'Saturation Data'!$C:$C,0))*INDEX('UEC Data'!S:S,MATCH('Intensity Data'!$B295,'UEC Data'!$C:$C,0))</f>
        <v>2.2177588955509513E-3</v>
      </c>
      <c r="S295" s="7">
        <f>INDEX('Saturation Data'!T:T,MATCH('Intensity Data'!$B295,'Saturation Data'!$C:$C,0))*INDEX('UEC Data'!T:T,MATCH('Intensity Data'!$B295,'UEC Data'!$C:$C,0))</f>
        <v>1.3943976033186953E-2</v>
      </c>
      <c r="T295" s="7">
        <f>INDEX('Saturation Data'!U:U,MATCH('Intensity Data'!$B295,'Saturation Data'!$C:$C,0))*INDEX('UEC Data'!U:U,MATCH('Intensity Data'!$B295,'UEC Data'!$C:$C,0))</f>
        <v>3.303537610741127E-3</v>
      </c>
      <c r="U295" s="7">
        <f>INDEX('Saturation Data'!V:V,MATCH('Intensity Data'!$B295,'Saturation Data'!$C:$C,0))*INDEX('UEC Data'!V:V,MATCH('Intensity Data'!$B295,'UEC Data'!$C:$C,0))</f>
        <v>1.5579593415919279E-2</v>
      </c>
      <c r="V295" t="str">
        <f t="shared" si="69"/>
        <v xml:space="preserve">Refrigeration </v>
      </c>
    </row>
    <row r="296" spans="1:22" x14ac:dyDescent="0.25">
      <c r="A296" t="str">
        <f t="shared" si="70"/>
        <v/>
      </c>
      <c r="B296" t="str">
        <f t="shared" si="68"/>
        <v>WA2019 CPARefrigeration _Glass Door Display</v>
      </c>
      <c r="C296" t="s">
        <v>116</v>
      </c>
      <c r="D296" t="s">
        <v>120</v>
      </c>
      <c r="E296" s="4" t="s">
        <v>90</v>
      </c>
      <c r="F296" s="4" t="s">
        <v>25</v>
      </c>
      <c r="G296" s="4" t="s">
        <v>28</v>
      </c>
      <c r="H296" s="7">
        <f>INDEX('Saturation Data'!I:I,MATCH('Intensity Data'!$B296,'Saturation Data'!$C:$C,0))*INDEX('UEC Data'!I:I,MATCH('Intensity Data'!$B296,'UEC Data'!$C:$C,0))</f>
        <v>2.5322344002765684E-2</v>
      </c>
      <c r="I296" s="7">
        <f>INDEX('Saturation Data'!J:J,MATCH('Intensity Data'!$B296,'Saturation Data'!$C:$C,0))*INDEX('UEC Data'!J:J,MATCH('Intensity Data'!$B296,'UEC Data'!$C:$C,0))</f>
        <v>0</v>
      </c>
      <c r="J296" s="7">
        <f>INDEX('Saturation Data'!K:K,MATCH('Intensity Data'!$B296,'Saturation Data'!$C:$C,0))*INDEX('UEC Data'!K:K,MATCH('Intensity Data'!$B296,'UEC Data'!$C:$C,0))</f>
        <v>6.4693586781011073E-2</v>
      </c>
      <c r="K296" s="7">
        <f>INDEX('Saturation Data'!L:L,MATCH('Intensity Data'!$B296,'Saturation Data'!$C:$C,0))*INDEX('UEC Data'!L:L,MATCH('Intensity Data'!$B296,'UEC Data'!$C:$C,0))</f>
        <v>2.54618500557089E-3</v>
      </c>
      <c r="L296" s="7">
        <f>INDEX('Saturation Data'!M:M,MATCH('Intensity Data'!$B296,'Saturation Data'!$C:$C,0))*INDEX('UEC Data'!M:M,MATCH('Intensity Data'!$B296,'UEC Data'!$C:$C,0))</f>
        <v>7.8930113934168725E-2</v>
      </c>
      <c r="M296" s="7">
        <f>INDEX('Saturation Data'!N:N,MATCH('Intensity Data'!$B296,'Saturation Data'!$C:$C,0))*INDEX('UEC Data'!N:N,MATCH('Intensity Data'!$B296,'UEC Data'!$C:$C,0))</f>
        <v>3.3576895803013693</v>
      </c>
      <c r="N296" s="7">
        <f>INDEX('Saturation Data'!O:O,MATCH('Intensity Data'!$B296,'Saturation Data'!$C:$C,0))*INDEX('UEC Data'!O:O,MATCH('Intensity Data'!$B296,'UEC Data'!$C:$C,0))</f>
        <v>5.7205305970793256E-2</v>
      </c>
      <c r="O296" s="7">
        <f>INDEX('Saturation Data'!P:P,MATCH('Intensity Data'!$B296,'Saturation Data'!$C:$C,0))*INDEX('UEC Data'!P:P,MATCH('Intensity Data'!$B296,'UEC Data'!$C:$C,0))</f>
        <v>9.966453049747007E-3</v>
      </c>
      <c r="P296" s="7">
        <f>INDEX('Saturation Data'!Q:Q,MATCH('Intensity Data'!$B296,'Saturation Data'!$C:$C,0))*INDEX('UEC Data'!Q:Q,MATCH('Intensity Data'!$B296,'UEC Data'!$C:$C,0))</f>
        <v>2.5324212272626923E-2</v>
      </c>
      <c r="Q296" s="7">
        <f>INDEX('Saturation Data'!R:R,MATCH('Intensity Data'!$B296,'Saturation Data'!$C:$C,0))*INDEX('UEC Data'!R:R,MATCH('Intensity Data'!$B296,'UEC Data'!$C:$C,0))</f>
        <v>5.3412185781365494E-2</v>
      </c>
      <c r="R296" s="7">
        <f>INDEX('Saturation Data'!S:S,MATCH('Intensity Data'!$B296,'Saturation Data'!$C:$C,0))*INDEX('UEC Data'!S:S,MATCH('Intensity Data'!$B296,'UEC Data'!$C:$C,0))</f>
        <v>1.1494410907335786E-2</v>
      </c>
      <c r="S296" s="7">
        <f>INDEX('Saturation Data'!T:T,MATCH('Intensity Data'!$B296,'Saturation Data'!$C:$C,0))*INDEX('UEC Data'!T:T,MATCH('Intensity Data'!$B296,'UEC Data'!$C:$C,0))</f>
        <v>7.2270159993057123E-2</v>
      </c>
      <c r="T296" s="7">
        <f>INDEX('Saturation Data'!U:U,MATCH('Intensity Data'!$B296,'Saturation Data'!$C:$C,0))*INDEX('UEC Data'!U:U,MATCH('Intensity Data'!$B296,'UEC Data'!$C:$C,0))</f>
        <v>1.2351008097300942E-3</v>
      </c>
      <c r="U296" s="7">
        <f>INDEX('Saturation Data'!V:V,MATCH('Intensity Data'!$B296,'Saturation Data'!$C:$C,0))*INDEX('UEC Data'!V:V,MATCH('Intensity Data'!$B296,'UEC Data'!$C:$C,0))</f>
        <v>4.5684522046680592E-3</v>
      </c>
      <c r="V296" t="str">
        <f t="shared" si="69"/>
        <v xml:space="preserve">Refrigeration </v>
      </c>
    </row>
    <row r="297" spans="1:22" x14ac:dyDescent="0.25">
      <c r="A297" t="str">
        <f t="shared" si="70"/>
        <v/>
      </c>
      <c r="B297" t="str">
        <f t="shared" si="68"/>
        <v>WA2019 CPARefrigeration _Open Display Case</v>
      </c>
      <c r="C297" t="s">
        <v>116</v>
      </c>
      <c r="D297" t="s">
        <v>120</v>
      </c>
      <c r="E297" s="4" t="s">
        <v>91</v>
      </c>
      <c r="F297" s="4" t="s">
        <v>25</v>
      </c>
      <c r="G297" s="4" t="s">
        <v>29</v>
      </c>
      <c r="H297" s="7">
        <f>INDEX('Saturation Data'!I:I,MATCH('Intensity Data'!$B297,'Saturation Data'!$C:$C,0))*INDEX('UEC Data'!I:I,MATCH('Intensity Data'!$B297,'UEC Data'!$C:$C,0))</f>
        <v>0.15009657084921391</v>
      </c>
      <c r="I297" s="7">
        <f>INDEX('Saturation Data'!J:J,MATCH('Intensity Data'!$B297,'Saturation Data'!$C:$C,0))*INDEX('UEC Data'!J:J,MATCH('Intensity Data'!$B297,'UEC Data'!$C:$C,0))</f>
        <v>0</v>
      </c>
      <c r="J297" s="7">
        <f>INDEX('Saturation Data'!K:K,MATCH('Intensity Data'!$B297,'Saturation Data'!$C:$C,0))*INDEX('UEC Data'!K:K,MATCH('Intensity Data'!$B297,'UEC Data'!$C:$C,0))</f>
        <v>0.38346708861964951</v>
      </c>
      <c r="K297" s="7">
        <f>INDEX('Saturation Data'!L:L,MATCH('Intensity Data'!$B297,'Saturation Data'!$C:$C,0))*INDEX('UEC Data'!L:L,MATCH('Intensity Data'!$B297,'UEC Data'!$C:$C,0))</f>
        <v>1.5092348403533911E-2</v>
      </c>
      <c r="L297" s="7">
        <f>INDEX('Saturation Data'!M:M,MATCH('Intensity Data'!$B297,'Saturation Data'!$C:$C,0))*INDEX('UEC Data'!M:M,MATCH('Intensity Data'!$B297,'UEC Data'!$C:$C,0))</f>
        <v>0.46785319072209702</v>
      </c>
      <c r="M297" s="7">
        <f>INDEX('Saturation Data'!N:N,MATCH('Intensity Data'!$B297,'Saturation Data'!$C:$C,0))*INDEX('UEC Data'!N:N,MATCH('Intensity Data'!$B297,'UEC Data'!$C:$C,0))</f>
        <v>19.902489750724808</v>
      </c>
      <c r="N297" s="7">
        <f>INDEX('Saturation Data'!O:O,MATCH('Intensity Data'!$B297,'Saturation Data'!$C:$C,0))*INDEX('UEC Data'!O:O,MATCH('Intensity Data'!$B297,'UEC Data'!$C:$C,0))</f>
        <v>0.33908078413508397</v>
      </c>
      <c r="O297" s="7">
        <f>INDEX('Saturation Data'!P:P,MATCH('Intensity Data'!$B297,'Saturation Data'!$C:$C,0))*INDEX('UEC Data'!P:P,MATCH('Intensity Data'!$B297,'UEC Data'!$C:$C,0))</f>
        <v>5.9075511577179884E-2</v>
      </c>
      <c r="P297" s="7">
        <f>INDEX('Saturation Data'!Q:Q,MATCH('Intensity Data'!$B297,'Saturation Data'!$C:$C,0))*INDEX('UEC Data'!Q:Q,MATCH('Intensity Data'!$B297,'UEC Data'!$C:$C,0))</f>
        <v>0.15010764489905554</v>
      </c>
      <c r="Q297" s="7">
        <f>INDEX('Saturation Data'!R:R,MATCH('Intensity Data'!$B297,'Saturation Data'!$C:$C,0))*INDEX('UEC Data'!R:R,MATCH('Intensity Data'!$B297,'UEC Data'!$C:$C,0))</f>
        <v>0.31659730736098107</v>
      </c>
      <c r="R297" s="7">
        <f>INDEX('Saturation Data'!S:S,MATCH('Intensity Data'!$B297,'Saturation Data'!$C:$C,0))*INDEX('UEC Data'!S:S,MATCH('Intensity Data'!$B297,'UEC Data'!$C:$C,0))</f>
        <v>6.813238383202086E-2</v>
      </c>
      <c r="S297" s="7">
        <f>INDEX('Saturation Data'!T:T,MATCH('Intensity Data'!$B297,'Saturation Data'!$C:$C,0))*INDEX('UEC Data'!T:T,MATCH('Intensity Data'!$B297,'UEC Data'!$C:$C,0))</f>
        <v>0.42837674065628245</v>
      </c>
      <c r="T297" s="7">
        <f>INDEX('Saturation Data'!U:U,MATCH('Intensity Data'!$B297,'Saturation Data'!$C:$C,0))*INDEX('UEC Data'!U:U,MATCH('Intensity Data'!$B297,'UEC Data'!$C:$C,0))</f>
        <v>7.3209808765463038E-3</v>
      </c>
      <c r="U297" s="7">
        <f>INDEX('Saturation Data'!V:V,MATCH('Intensity Data'!$B297,'Saturation Data'!$C:$C,0))*INDEX('UEC Data'!V:V,MATCH('Intensity Data'!$B297,'UEC Data'!$C:$C,0))</f>
        <v>2.7079207593669621E-2</v>
      </c>
      <c r="V297" t="str">
        <f t="shared" si="69"/>
        <v xml:space="preserve">Refrigeration </v>
      </c>
    </row>
    <row r="298" spans="1:22" x14ac:dyDescent="0.25">
      <c r="A298" t="str">
        <f t="shared" si="70"/>
        <v/>
      </c>
      <c r="B298" t="str">
        <f t="shared" si="68"/>
        <v>WA2019 CPARefrigeration _Icemaker</v>
      </c>
      <c r="C298" t="s">
        <v>116</v>
      </c>
      <c r="D298" t="s">
        <v>120</v>
      </c>
      <c r="E298" s="4" t="s">
        <v>92</v>
      </c>
      <c r="F298" s="4" t="s">
        <v>25</v>
      </c>
      <c r="G298" s="4" t="s">
        <v>30</v>
      </c>
      <c r="H298" s="7">
        <f>INDEX('Saturation Data'!I:I,MATCH('Intensity Data'!$B298,'Saturation Data'!$C:$C,0))*INDEX('UEC Data'!I:I,MATCH('Intensity Data'!$B298,'UEC Data'!$C:$C,0))</f>
        <v>2.4060773516484651E-2</v>
      </c>
      <c r="I298" s="7">
        <f>INDEX('Saturation Data'!J:J,MATCH('Intensity Data'!$B298,'Saturation Data'!$C:$C,0))*INDEX('UEC Data'!J:J,MATCH('Intensity Data'!$B298,'UEC Data'!$C:$C,0))</f>
        <v>1.2752487755306737E-2</v>
      </c>
      <c r="J298" s="7">
        <f>INDEX('Saturation Data'!K:K,MATCH('Intensity Data'!$B298,'Saturation Data'!$C:$C,0))*INDEX('UEC Data'!K:K,MATCH('Intensity Data'!$B298,'UEC Data'!$C:$C,0))</f>
        <v>0.13592544289936279</v>
      </c>
      <c r="K298" s="7">
        <f>INDEX('Saturation Data'!L:L,MATCH('Intensity Data'!$B298,'Saturation Data'!$C:$C,0))*INDEX('UEC Data'!L:L,MATCH('Intensity Data'!$B298,'UEC Data'!$C:$C,0))</f>
        <v>7.9406709663788072E-3</v>
      </c>
      <c r="L298" s="7">
        <f>INDEX('Saturation Data'!M:M,MATCH('Intensity Data'!$B298,'Saturation Data'!$C:$C,0))*INDEX('UEC Data'!M:M,MATCH('Intensity Data'!$B298,'UEC Data'!$C:$C,0))</f>
        <v>2.4190927883656812</v>
      </c>
      <c r="M298" s="7">
        <f>INDEX('Saturation Data'!N:N,MATCH('Intensity Data'!$B298,'Saturation Data'!$C:$C,0))*INDEX('UEC Data'!N:N,MATCH('Intensity Data'!$B298,'UEC Data'!$C:$C,0))</f>
        <v>0.28657673269482759</v>
      </c>
      <c r="N298" s="7">
        <f>INDEX('Saturation Data'!O:O,MATCH('Intensity Data'!$B298,'Saturation Data'!$C:$C,0))*INDEX('UEC Data'!O:O,MATCH('Intensity Data'!$B298,'UEC Data'!$C:$C,0))</f>
        <v>0.18739871514944992</v>
      </c>
      <c r="O298" s="7">
        <f>INDEX('Saturation Data'!P:P,MATCH('Intensity Data'!$B298,'Saturation Data'!$C:$C,0))*INDEX('UEC Data'!P:P,MATCH('Intensity Data'!$B298,'UEC Data'!$C:$C,0))</f>
        <v>3.2649077990658401E-2</v>
      </c>
      <c r="P298" s="7">
        <f>INDEX('Saturation Data'!Q:Q,MATCH('Intensity Data'!$B298,'Saturation Data'!$C:$C,0))*INDEX('UEC Data'!Q:Q,MATCH('Intensity Data'!$B298,'UEC Data'!$C:$C,0))</f>
        <v>8.2959522050020912E-2</v>
      </c>
      <c r="Q298" s="7">
        <f>INDEX('Saturation Data'!R:R,MATCH('Intensity Data'!$B298,'Saturation Data'!$C:$C,0))*INDEX('UEC Data'!R:R,MATCH('Intensity Data'!$B298,'UEC Data'!$C:$C,0))</f>
        <v>8.7486421223426356E-2</v>
      </c>
      <c r="R298" s="7">
        <f>INDEX('Saturation Data'!S:S,MATCH('Intensity Data'!$B298,'Saturation Data'!$C:$C,0))*INDEX('UEC Data'!S:S,MATCH('Intensity Data'!$B298,'UEC Data'!$C:$C,0))</f>
        <v>1.8827255609246411E-2</v>
      </c>
      <c r="S298" s="7">
        <f>INDEX('Saturation Data'!T:T,MATCH('Intensity Data'!$B298,'Saturation Data'!$C:$C,0))*INDEX('UEC Data'!T:T,MATCH('Intensity Data'!$B298,'UEC Data'!$C:$C,0))</f>
        <v>1.0747495662012949</v>
      </c>
      <c r="T298" s="7">
        <f>INDEX('Saturation Data'!U:U,MATCH('Intensity Data'!$B298,'Saturation Data'!$C:$C,0))*INDEX('UEC Data'!U:U,MATCH('Intensity Data'!$B298,'UEC Data'!$C:$C,0))</f>
        <v>2.0230317878348314E-3</v>
      </c>
      <c r="U298" s="7">
        <f>INDEX('Saturation Data'!V:V,MATCH('Intensity Data'!$B298,'Saturation Data'!$C:$C,0))*INDEX('UEC Data'!V:V,MATCH('Intensity Data'!$B298,'UEC Data'!$C:$C,0))</f>
        <v>4.687282566383081E-2</v>
      </c>
      <c r="V298" t="str">
        <f t="shared" si="69"/>
        <v xml:space="preserve">Refrigeration </v>
      </c>
    </row>
    <row r="299" spans="1:22" x14ac:dyDescent="0.25">
      <c r="A299" t="str">
        <f t="shared" si="70"/>
        <v/>
      </c>
      <c r="B299" t="str">
        <f t="shared" si="68"/>
        <v>WA2019 CPARefrigeration _Vending Machine</v>
      </c>
      <c r="C299" t="s">
        <v>116</v>
      </c>
      <c r="D299" t="s">
        <v>120</v>
      </c>
      <c r="E299" s="4" t="s">
        <v>93</v>
      </c>
      <c r="F299" s="4" t="s">
        <v>25</v>
      </c>
      <c r="G299" s="4" t="s">
        <v>31</v>
      </c>
      <c r="H299" s="7">
        <f>INDEX('Saturation Data'!I:I,MATCH('Intensity Data'!$B299,'Saturation Data'!$C:$C,0))*INDEX('UEC Data'!I:I,MATCH('Intensity Data'!$B299,'UEC Data'!$C:$C,0))</f>
        <v>2.2599348950987457E-2</v>
      </c>
      <c r="I299" s="7">
        <f>INDEX('Saturation Data'!J:J,MATCH('Intensity Data'!$B299,'Saturation Data'!$C:$C,0))*INDEX('UEC Data'!J:J,MATCH('Intensity Data'!$B299,'UEC Data'!$C:$C,0))</f>
        <v>5.9889579314214474E-3</v>
      </c>
      <c r="J299" s="7">
        <f>INDEX('Saturation Data'!K:K,MATCH('Intensity Data'!$B299,'Saturation Data'!$C:$C,0))*INDEX('UEC Data'!K:K,MATCH('Intensity Data'!$B299,'UEC Data'!$C:$C,0))</f>
        <v>6.3834741499387643E-2</v>
      </c>
      <c r="K299" s="7">
        <f>INDEX('Saturation Data'!L:L,MATCH('Intensity Data'!$B299,'Saturation Data'!$C:$C,0))*INDEX('UEC Data'!L:L,MATCH('Intensity Data'!$B299,'UEC Data'!$C:$C,0))</f>
        <v>3.729181731236134E-3</v>
      </c>
      <c r="L299" s="7">
        <f>INDEX('Saturation Data'!M:M,MATCH('Intensity Data'!$B299,'Saturation Data'!$C:$C,0))*INDEX('UEC Data'!M:M,MATCH('Intensity Data'!$B299,'UEC Data'!$C:$C,0))</f>
        <v>1.1360798943483159</v>
      </c>
      <c r="M299" s="7">
        <f>INDEX('Saturation Data'!N:N,MATCH('Intensity Data'!$B299,'Saturation Data'!$C:$C,0))*INDEX('UEC Data'!N:N,MATCH('Intensity Data'!$B299,'UEC Data'!$C:$C,0))</f>
        <v>0.26917038136646299</v>
      </c>
      <c r="N299" s="7">
        <f>INDEX('Saturation Data'!O:O,MATCH('Intensity Data'!$B299,'Saturation Data'!$C:$C,0))*INDEX('UEC Data'!O:O,MATCH('Intensity Data'!$B299,'UEC Data'!$C:$C,0))</f>
        <v>8.800816303198962E-2</v>
      </c>
      <c r="O299" s="7">
        <f>INDEX('Saturation Data'!P:P,MATCH('Intensity Data'!$B299,'Saturation Data'!$C:$C,0))*INDEX('UEC Data'!P:P,MATCH('Intensity Data'!$B299,'UEC Data'!$C:$C,0))</f>
        <v>1.5333004691918475E-2</v>
      </c>
      <c r="P299" s="7">
        <f>INDEX('Saturation Data'!Q:Q,MATCH('Intensity Data'!$B299,'Saturation Data'!$C:$C,0))*INDEX('UEC Data'!Q:Q,MATCH('Intensity Data'!$B299,'UEC Data'!$C:$C,0))</f>
        <v>3.896032657327219E-2</v>
      </c>
      <c r="Q299" s="7">
        <f>INDEX('Saturation Data'!R:R,MATCH('Intensity Data'!$B299,'Saturation Data'!$C:$C,0))*INDEX('UEC Data'!R:R,MATCH('Intensity Data'!$B299,'UEC Data'!$C:$C,0))</f>
        <v>8.2172593509793071E-2</v>
      </c>
      <c r="R299" s="7">
        <f>INDEX('Saturation Data'!S:S,MATCH('Intensity Data'!$B299,'Saturation Data'!$C:$C,0))*INDEX('UEC Data'!S:S,MATCH('Intensity Data'!$B299,'UEC Data'!$C:$C,0))</f>
        <v>8.8418545441044504E-3</v>
      </c>
      <c r="S299" s="7">
        <f>INDEX('Saturation Data'!T:T,MATCH('Intensity Data'!$B299,'Saturation Data'!$C:$C,0))*INDEX('UEC Data'!T:T,MATCH('Intensity Data'!$B299,'UEC Data'!$C:$C,0))</f>
        <v>0.50473523772759621</v>
      </c>
      <c r="T299" s="7">
        <f>INDEX('Saturation Data'!U:U,MATCH('Intensity Data'!$B299,'Saturation Data'!$C:$C,0))*INDEX('UEC Data'!U:U,MATCH('Intensity Data'!$B299,'UEC Data'!$C:$C,0))</f>
        <v>9.5007754594622618E-4</v>
      </c>
      <c r="U299" s="7">
        <f>INDEX('Saturation Data'!V:V,MATCH('Intensity Data'!$B299,'Saturation Data'!$C:$C,0))*INDEX('UEC Data'!V:V,MATCH('Intensity Data'!$B299,'UEC Data'!$C:$C,0))</f>
        <v>4.4025822476985728E-2</v>
      </c>
      <c r="V299" t="str">
        <f t="shared" si="69"/>
        <v xml:space="preserve">Refrigeration </v>
      </c>
    </row>
    <row r="300" spans="1:22" x14ac:dyDescent="0.25">
      <c r="A300" t="str">
        <f t="shared" si="70"/>
        <v/>
      </c>
      <c r="B300" t="str">
        <f t="shared" si="68"/>
        <v>WA2019 CPAFood Preparation_Oven</v>
      </c>
      <c r="C300" t="s">
        <v>116</v>
      </c>
      <c r="D300" t="s">
        <v>120</v>
      </c>
      <c r="E300" s="4" t="s">
        <v>94</v>
      </c>
      <c r="F300" s="4" t="s">
        <v>32</v>
      </c>
      <c r="G300" s="4" t="s">
        <v>33</v>
      </c>
      <c r="H300" s="7">
        <f>INDEX('Saturation Data'!I:I,MATCH('Intensity Data'!$B300,'Saturation Data'!$C:$C,0))*INDEX('UEC Data'!I:I,MATCH('Intensity Data'!$B300,'UEC Data'!$C:$C,0))</f>
        <v>5.829457856105371E-2</v>
      </c>
      <c r="I300" s="7">
        <f>INDEX('Saturation Data'!J:J,MATCH('Intensity Data'!$B300,'Saturation Data'!$C:$C,0))*INDEX('UEC Data'!J:J,MATCH('Intensity Data'!$B300,'UEC Data'!$C:$C,0))</f>
        <v>6.8190224873688875E-3</v>
      </c>
      <c r="J300" s="7">
        <f>INDEX('Saturation Data'!K:K,MATCH('Intensity Data'!$B300,'Saturation Data'!$C:$C,0))*INDEX('UEC Data'!K:K,MATCH('Intensity Data'!$B300,'UEC Data'!$C:$C,0))</f>
        <v>7.9141624325296214E-2</v>
      </c>
      <c r="K300" s="7">
        <f>INDEX('Saturation Data'!L:L,MATCH('Intensity Data'!$B300,'Saturation Data'!$C:$C,0))*INDEX('UEC Data'!L:L,MATCH('Intensity Data'!$B300,'UEC Data'!$C:$C,0))</f>
        <v>6.8190224873688884E-3</v>
      </c>
      <c r="L300" s="7">
        <f>INDEX('Saturation Data'!M:M,MATCH('Intensity Data'!$B300,'Saturation Data'!$C:$C,0))*INDEX('UEC Data'!M:M,MATCH('Intensity Data'!$B300,'UEC Data'!$C:$C,0))</f>
        <v>0.82887213597218545</v>
      </c>
      <c r="M300" s="7">
        <f>INDEX('Saturation Data'!N:N,MATCH('Intensity Data'!$B300,'Saturation Data'!$C:$C,0))*INDEX('UEC Data'!N:N,MATCH('Intensity Data'!$B300,'UEC Data'!$C:$C,0))</f>
        <v>7.0035737280408364E-2</v>
      </c>
      <c r="N300" s="7">
        <f>INDEX('Saturation Data'!O:O,MATCH('Intensity Data'!$B300,'Saturation Data'!$C:$C,0))*INDEX('UEC Data'!O:O,MATCH('Intensity Data'!$B300,'UEC Data'!$C:$C,0))</f>
        <v>0.44654341577985751</v>
      </c>
      <c r="O300" s="7">
        <f>INDEX('Saturation Data'!P:P,MATCH('Intensity Data'!$B300,'Saturation Data'!$C:$C,0))*INDEX('UEC Data'!P:P,MATCH('Intensity Data'!$B300,'UEC Data'!$C:$C,0))</f>
        <v>4.9833923998852885E-2</v>
      </c>
      <c r="P300" s="7">
        <f>INDEX('Saturation Data'!Q:Q,MATCH('Intensity Data'!$B300,'Saturation Data'!$C:$C,0))*INDEX('UEC Data'!Q:Q,MATCH('Intensity Data'!$B300,'UEC Data'!$C:$C,0))</f>
        <v>7.200402437286503E-2</v>
      </c>
      <c r="Q300" s="7">
        <f>INDEX('Saturation Data'!R:R,MATCH('Intensity Data'!$B300,'Saturation Data'!$C:$C,0))*INDEX('UEC Data'!R:R,MATCH('Intensity Data'!$B300,'UEC Data'!$C:$C,0))</f>
        <v>3.5556698213090168E-2</v>
      </c>
      <c r="R300" s="7">
        <f>INDEX('Saturation Data'!S:S,MATCH('Intensity Data'!$B300,'Saturation Data'!$C:$C,0))*INDEX('UEC Data'!S:S,MATCH('Intensity Data'!$B300,'UEC Data'!$C:$C,0))</f>
        <v>7.931896984840123E-4</v>
      </c>
      <c r="S300" s="7">
        <f>INDEX('Saturation Data'!T:T,MATCH('Intensity Data'!$B300,'Saturation Data'!$C:$C,0))*INDEX('UEC Data'!T:T,MATCH('Intensity Data'!$B300,'UEC Data'!$C:$C,0))</f>
        <v>2.3190829233684949E-2</v>
      </c>
      <c r="T300" s="7">
        <f>INDEX('Saturation Data'!U:U,MATCH('Intensity Data'!$B300,'Saturation Data'!$C:$C,0))*INDEX('UEC Data'!U:U,MATCH('Intensity Data'!$B300,'UEC Data'!$C:$C,0))</f>
        <v>2.6542221265565989E-3</v>
      </c>
      <c r="U300" s="7">
        <f>INDEX('Saturation Data'!V:V,MATCH('Intensity Data'!$B300,'Saturation Data'!$C:$C,0))*INDEX('UEC Data'!V:V,MATCH('Intensity Data'!$B300,'UEC Data'!$C:$C,0))</f>
        <v>4.9105173826484605E-2</v>
      </c>
      <c r="V300" t="str">
        <f t="shared" si="69"/>
        <v>Food Preparation</v>
      </c>
    </row>
    <row r="301" spans="1:22" x14ac:dyDescent="0.25">
      <c r="A301" t="str">
        <f t="shared" si="70"/>
        <v/>
      </c>
      <c r="B301" t="str">
        <f t="shared" si="68"/>
        <v>WA2019 CPAFood Preparation_Fryer</v>
      </c>
      <c r="C301" t="s">
        <v>116</v>
      </c>
      <c r="D301" t="s">
        <v>120</v>
      </c>
      <c r="E301" s="4" t="s">
        <v>95</v>
      </c>
      <c r="F301" s="4" t="s">
        <v>32</v>
      </c>
      <c r="G301" s="4" t="s">
        <v>34</v>
      </c>
      <c r="H301" s="7">
        <f>INDEX('Saturation Data'!I:I,MATCH('Intensity Data'!$B301,'Saturation Data'!$C:$C,0))*INDEX('UEC Data'!I:I,MATCH('Intensity Data'!$B301,'UEC Data'!$C:$C,0))</f>
        <v>9.7586079907880791E-2</v>
      </c>
      <c r="I301" s="7">
        <f>INDEX('Saturation Data'!J:J,MATCH('Intensity Data'!$B301,'Saturation Data'!$C:$C,0))*INDEX('UEC Data'!J:J,MATCH('Intensity Data'!$B301,'UEC Data'!$C:$C,0))</f>
        <v>9.8612599019177391E-3</v>
      </c>
      <c r="J301" s="7">
        <f>INDEX('Saturation Data'!K:K,MATCH('Intensity Data'!$B301,'Saturation Data'!$C:$C,0))*INDEX('UEC Data'!K:K,MATCH('Intensity Data'!$B301,'UEC Data'!$C:$C,0))</f>
        <v>0.10579004888324225</v>
      </c>
      <c r="K301" s="7">
        <f>INDEX('Saturation Data'!L:L,MATCH('Intensity Data'!$B301,'Saturation Data'!$C:$C,0))*INDEX('UEC Data'!L:L,MATCH('Intensity Data'!$B301,'UEC Data'!$C:$C,0))</f>
        <v>9.8612599019177426E-3</v>
      </c>
      <c r="L301" s="7">
        <f>INDEX('Saturation Data'!M:M,MATCH('Intensity Data'!$B301,'Saturation Data'!$C:$C,0))*INDEX('UEC Data'!M:M,MATCH('Intensity Data'!$B301,'UEC Data'!$C:$C,0))</f>
        <v>4.6805014105092546</v>
      </c>
      <c r="M301" s="7">
        <f>INDEX('Saturation Data'!N:N,MATCH('Intensity Data'!$B301,'Saturation Data'!$C:$C,0))*INDEX('UEC Data'!N:N,MATCH('Intensity Data'!$B301,'UEC Data'!$C:$C,0))</f>
        <v>0.80104433770080907</v>
      </c>
      <c r="N301" s="7">
        <f>INDEX('Saturation Data'!O:O,MATCH('Intensity Data'!$B301,'Saturation Data'!$C:$C,0))*INDEX('UEC Data'!O:O,MATCH('Intensity Data'!$B301,'UEC Data'!$C:$C,0))</f>
        <v>0.74767821917923671</v>
      </c>
      <c r="O301" s="7">
        <f>INDEX('Saturation Data'!P:P,MATCH('Intensity Data'!$B301,'Saturation Data'!$C:$C,0))*INDEX('UEC Data'!P:P,MATCH('Intensity Data'!$B301,'UEC Data'!$C:$C,0))</f>
        <v>7.206682151223115E-2</v>
      </c>
      <c r="P301" s="7">
        <f>INDEX('Saturation Data'!Q:Q,MATCH('Intensity Data'!$B301,'Saturation Data'!$C:$C,0))*INDEX('UEC Data'!Q:Q,MATCH('Intensity Data'!$B301,'UEC Data'!$C:$C,0))</f>
        <v>9.4165032992173561E-2</v>
      </c>
      <c r="Q301" s="7">
        <f>INDEX('Saturation Data'!R:R,MATCH('Intensity Data'!$B301,'Saturation Data'!$C:$C,0))*INDEX('UEC Data'!R:R,MATCH('Intensity Data'!$B301,'UEC Data'!$C:$C,0))</f>
        <v>7.8247760484980652E-2</v>
      </c>
      <c r="R301" s="7">
        <f>INDEX('Saturation Data'!S:S,MATCH('Intensity Data'!$B301,'Saturation Data'!$C:$C,0))*INDEX('UEC Data'!S:S,MATCH('Intensity Data'!$B301,'UEC Data'!$C:$C,0))</f>
        <v>1.1470632019124876E-3</v>
      </c>
      <c r="S301" s="7">
        <f>INDEX('Saturation Data'!T:T,MATCH('Intensity Data'!$B301,'Saturation Data'!$C:$C,0))*INDEX('UEC Data'!T:T,MATCH('Intensity Data'!$B301,'UEC Data'!$C:$C,0))</f>
        <v>3.3537181441763979E-2</v>
      </c>
      <c r="T301" s="7">
        <f>INDEX('Saturation Data'!U:U,MATCH('Intensity Data'!$B301,'Saturation Data'!$C:$C,0))*INDEX('UEC Data'!U:U,MATCH('Intensity Data'!$B301,'UEC Data'!$C:$C,0))</f>
        <v>3.8383762886657702E-3</v>
      </c>
      <c r="U301" s="7">
        <f>INDEX('Saturation Data'!V:V,MATCH('Intensity Data'!$B301,'Saturation Data'!$C:$C,0))*INDEX('UEC Data'!V:V,MATCH('Intensity Data'!$B301,'UEC Data'!$C:$C,0))</f>
        <v>3.6049017174001934E-2</v>
      </c>
      <c r="V301" t="str">
        <f t="shared" si="69"/>
        <v>Food Preparation</v>
      </c>
    </row>
    <row r="302" spans="1:22" x14ac:dyDescent="0.25">
      <c r="A302" t="str">
        <f t="shared" si="70"/>
        <v/>
      </c>
      <c r="B302" t="str">
        <f t="shared" si="68"/>
        <v>WA2019 CPAFood Preparation_Dishwasher</v>
      </c>
      <c r="C302" t="s">
        <v>116</v>
      </c>
      <c r="D302" t="s">
        <v>120</v>
      </c>
      <c r="E302" s="4" t="s">
        <v>96</v>
      </c>
      <c r="F302" s="4" t="s">
        <v>32</v>
      </c>
      <c r="G302" s="4" t="s">
        <v>35</v>
      </c>
      <c r="H302" s="7">
        <f>INDEX('Saturation Data'!I:I,MATCH('Intensity Data'!$B302,'Saturation Data'!$C:$C,0))*INDEX('UEC Data'!I:I,MATCH('Intensity Data'!$B302,'UEC Data'!$C:$C,0))</f>
        <v>7.5700173254073008E-2</v>
      </c>
      <c r="I302" s="7">
        <f>INDEX('Saturation Data'!J:J,MATCH('Intensity Data'!$B302,'Saturation Data'!$C:$C,0))*INDEX('UEC Data'!J:J,MATCH('Intensity Data'!$B302,'UEC Data'!$C:$C,0))</f>
        <v>1.3572086513658418E-2</v>
      </c>
      <c r="J302" s="7">
        <f>INDEX('Saturation Data'!K:K,MATCH('Intensity Data'!$B302,'Saturation Data'!$C:$C,0))*INDEX('UEC Data'!K:K,MATCH('Intensity Data'!$B302,'UEC Data'!$C:$C,0))</f>
        <v>0.12746373712117573</v>
      </c>
      <c r="K302" s="7">
        <f>INDEX('Saturation Data'!L:L,MATCH('Intensity Data'!$B302,'Saturation Data'!$C:$C,0))*INDEX('UEC Data'!L:L,MATCH('Intensity Data'!$B302,'UEC Data'!$C:$C,0))</f>
        <v>1.3572086513658418E-2</v>
      </c>
      <c r="L302" s="7">
        <f>INDEX('Saturation Data'!M:M,MATCH('Intensity Data'!$B302,'Saturation Data'!$C:$C,0))*INDEX('UEC Data'!M:M,MATCH('Intensity Data'!$B302,'UEC Data'!$C:$C,0))</f>
        <v>2.0625395433439078</v>
      </c>
      <c r="M302" s="7">
        <f>INDEX('Saturation Data'!N:N,MATCH('Intensity Data'!$B302,'Saturation Data'!$C:$C,0))*INDEX('UEC Data'!N:N,MATCH('Intensity Data'!$B302,'UEC Data'!$C:$C,0))</f>
        <v>0.69530000014350235</v>
      </c>
      <c r="N302" s="7">
        <f>INDEX('Saturation Data'!O:O,MATCH('Intensity Data'!$B302,'Saturation Data'!$C:$C,0))*INDEX('UEC Data'!O:O,MATCH('Intensity Data'!$B302,'UEC Data'!$C:$C,0))</f>
        <v>0.68178926741555079</v>
      </c>
      <c r="O302" s="7">
        <f>INDEX('Saturation Data'!P:P,MATCH('Intensity Data'!$B302,'Saturation Data'!$C:$C,0))*INDEX('UEC Data'!P:P,MATCH('Intensity Data'!$B302,'UEC Data'!$C:$C,0))</f>
        <v>9.9185818653676094E-2</v>
      </c>
      <c r="P302" s="7">
        <f>INDEX('Saturation Data'!Q:Q,MATCH('Intensity Data'!$B302,'Saturation Data'!$C:$C,0))*INDEX('UEC Data'!Q:Q,MATCH('Intensity Data'!$B302,'UEC Data'!$C:$C,0))</f>
        <v>0.11571768264373337</v>
      </c>
      <c r="Q302" s="7">
        <f>INDEX('Saturation Data'!R:R,MATCH('Intensity Data'!$B302,'Saturation Data'!$C:$C,0))*INDEX('UEC Data'!R:R,MATCH('Intensity Data'!$B302,'UEC Data'!$C:$C,0))</f>
        <v>0.15397487211661123</v>
      </c>
      <c r="R302" s="7">
        <f>INDEX('Saturation Data'!S:S,MATCH('Intensity Data'!$B302,'Saturation Data'!$C:$C,0))*INDEX('UEC Data'!S:S,MATCH('Intensity Data'!$B302,'UEC Data'!$C:$C,0))</f>
        <v>1.5787070990759273E-3</v>
      </c>
      <c r="S302" s="7">
        <f>INDEX('Saturation Data'!T:T,MATCH('Intensity Data'!$B302,'Saturation Data'!$C:$C,0))*INDEX('UEC Data'!T:T,MATCH('Intensity Data'!$B302,'UEC Data'!$C:$C,0))</f>
        <v>4.6157340185645296E-2</v>
      </c>
      <c r="T302" s="7">
        <f>INDEX('Saturation Data'!U:U,MATCH('Intensity Data'!$B302,'Saturation Data'!$C:$C,0))*INDEX('UEC Data'!U:U,MATCH('Intensity Data'!$B302,'UEC Data'!$C:$C,0))</f>
        <v>5.2827707189439322E-3</v>
      </c>
      <c r="U302" s="7">
        <f>INDEX('Saturation Data'!V:V,MATCH('Intensity Data'!$B302,'Saturation Data'!$C:$C,0))*INDEX('UEC Data'!V:V,MATCH('Intensity Data'!$B302,'UEC Data'!$C:$C,0))</f>
        <v>2.5569662859676486E-2</v>
      </c>
      <c r="V302" t="str">
        <f t="shared" si="69"/>
        <v>Food Preparation</v>
      </c>
    </row>
    <row r="303" spans="1:22" x14ac:dyDescent="0.25">
      <c r="A303" t="str">
        <f t="shared" si="70"/>
        <v/>
      </c>
      <c r="B303" t="str">
        <f t="shared" si="68"/>
        <v>WA2019 CPAFood Preparation_Hot Food Container</v>
      </c>
      <c r="C303" t="s">
        <v>116</v>
      </c>
      <c r="D303" t="s">
        <v>120</v>
      </c>
      <c r="E303" s="4" t="s">
        <v>97</v>
      </c>
      <c r="F303" s="4" t="s">
        <v>32</v>
      </c>
      <c r="G303" s="4" t="s">
        <v>36</v>
      </c>
      <c r="H303" s="7">
        <f>INDEX('Saturation Data'!I:I,MATCH('Intensity Data'!$B303,'Saturation Data'!$C:$C,0))*INDEX('UEC Data'!I:I,MATCH('Intensity Data'!$B303,'UEC Data'!$C:$C,0))</f>
        <v>1.036087550960659E-2</v>
      </c>
      <c r="I303" s="7">
        <f>INDEX('Saturation Data'!J:J,MATCH('Intensity Data'!$B303,'Saturation Data'!$C:$C,0))*INDEX('UEC Data'!J:J,MATCH('Intensity Data'!$B303,'UEC Data'!$C:$C,0))</f>
        <v>1.8575743321176546E-3</v>
      </c>
      <c r="J303" s="7">
        <f>INDEX('Saturation Data'!K:K,MATCH('Intensity Data'!$B303,'Saturation Data'!$C:$C,0))*INDEX('UEC Data'!K:K,MATCH('Intensity Data'!$B303,'UEC Data'!$C:$C,0))</f>
        <v>1.7445612810809068E-2</v>
      </c>
      <c r="K303" s="7">
        <f>INDEX('Saturation Data'!L:L,MATCH('Intensity Data'!$B303,'Saturation Data'!$C:$C,0))*INDEX('UEC Data'!L:L,MATCH('Intensity Data'!$B303,'UEC Data'!$C:$C,0))</f>
        <v>1.8575743321176546E-3</v>
      </c>
      <c r="L303" s="7">
        <f>INDEX('Saturation Data'!M:M,MATCH('Intensity Data'!$B303,'Saturation Data'!$C:$C,0))*INDEX('UEC Data'!M:M,MATCH('Intensity Data'!$B303,'UEC Data'!$C:$C,0))</f>
        <v>0.45158719075688353</v>
      </c>
      <c r="M303" s="7">
        <f>INDEX('Saturation Data'!N:N,MATCH('Intensity Data'!$B303,'Saturation Data'!$C:$C,0))*INDEX('UEC Data'!N:N,MATCH('Intensity Data'!$B303,'UEC Data'!$C:$C,0))</f>
        <v>0.12661173456662567</v>
      </c>
      <c r="N303" s="7">
        <f>INDEX('Saturation Data'!O:O,MATCH('Intensity Data'!$B303,'Saturation Data'!$C:$C,0))*INDEX('UEC Data'!O:O,MATCH('Intensity Data'!$B303,'UEC Data'!$C:$C,0))</f>
        <v>9.3314630863124554E-2</v>
      </c>
      <c r="O303" s="7">
        <f>INDEX('Saturation Data'!P:P,MATCH('Intensity Data'!$B303,'Saturation Data'!$C:$C,0))*INDEX('UEC Data'!P:P,MATCH('Intensity Data'!$B303,'UEC Data'!$C:$C,0))</f>
        <v>1.3575291511421487E-2</v>
      </c>
      <c r="P303" s="7">
        <f>INDEX('Saturation Data'!Q:Q,MATCH('Intensity Data'!$B303,'Saturation Data'!$C:$C,0))*INDEX('UEC Data'!Q:Q,MATCH('Intensity Data'!$B303,'UEC Data'!$C:$C,0))</f>
        <v>1.5837962485341823E-2</v>
      </c>
      <c r="Q303" s="7">
        <f>INDEX('Saturation Data'!R:R,MATCH('Intensity Data'!$B303,'Saturation Data'!$C:$C,0))*INDEX('UEC Data'!R:R,MATCH('Intensity Data'!$B303,'UEC Data'!$C:$C,0))</f>
        <v>2.1074119292348766E-2</v>
      </c>
      <c r="R303" s="7">
        <f>INDEX('Saturation Data'!S:S,MATCH('Intensity Data'!$B303,'Saturation Data'!$C:$C,0))*INDEX('UEC Data'!S:S,MATCH('Intensity Data'!$B303,'UEC Data'!$C:$C,0))</f>
        <v>2.1607331947259142E-4</v>
      </c>
      <c r="S303" s="7">
        <f>INDEX('Saturation Data'!T:T,MATCH('Intensity Data'!$B303,'Saturation Data'!$C:$C,0))*INDEX('UEC Data'!T:T,MATCH('Intensity Data'!$B303,'UEC Data'!$C:$C,0))</f>
        <v>6.317428811066843E-3</v>
      </c>
      <c r="T303" s="7">
        <f>INDEX('Saturation Data'!U:U,MATCH('Intensity Data'!$B303,'Saturation Data'!$C:$C,0))*INDEX('UEC Data'!U:U,MATCH('Intensity Data'!$B303,'UEC Data'!$C:$C,0))</f>
        <v>7.23038368499745E-4</v>
      </c>
      <c r="U303" s="7">
        <f>INDEX('Saturation Data'!V:V,MATCH('Intensity Data'!$B303,'Saturation Data'!$C:$C,0))*INDEX('UEC Data'!V:V,MATCH('Intensity Data'!$B303,'UEC Data'!$C:$C,0))</f>
        <v>3.4996497672806211E-3</v>
      </c>
      <c r="V303" t="str">
        <f t="shared" si="69"/>
        <v>Food Preparation</v>
      </c>
    </row>
    <row r="304" spans="1:22" x14ac:dyDescent="0.25">
      <c r="A304" t="str">
        <f t="shared" si="70"/>
        <v/>
      </c>
      <c r="B304" t="str">
        <f t="shared" si="68"/>
        <v>WA2019 CPAFood Preparation_Steamer</v>
      </c>
      <c r="C304" t="s">
        <v>116</v>
      </c>
      <c r="D304" t="s">
        <v>120</v>
      </c>
      <c r="E304" s="4" t="s">
        <v>98</v>
      </c>
      <c r="F304" s="4" t="s">
        <v>32</v>
      </c>
      <c r="G304" s="4" t="s">
        <v>37</v>
      </c>
      <c r="H304" s="7">
        <f>INDEX('Saturation Data'!I:I,MATCH('Intensity Data'!$B304,'Saturation Data'!$C:$C,0))*INDEX('UEC Data'!I:I,MATCH('Intensity Data'!$B304,'UEC Data'!$C:$C,0))</f>
        <v>5.5507443192087745E-2</v>
      </c>
      <c r="I304" s="7">
        <f>INDEX('Saturation Data'!J:J,MATCH('Intensity Data'!$B304,'Saturation Data'!$C:$C,0))*INDEX('UEC Data'!J:J,MATCH('Intensity Data'!$B304,'UEC Data'!$C:$C,0))</f>
        <v>9.9517846362981895E-3</v>
      </c>
      <c r="J304" s="7">
        <f>INDEX('Saturation Data'!K:K,MATCH('Intensity Data'!$B304,'Saturation Data'!$C:$C,0))*INDEX('UEC Data'!K:K,MATCH('Intensity Data'!$B304,'UEC Data'!$C:$C,0))</f>
        <v>9.3463275487605191E-2</v>
      </c>
      <c r="K304" s="7">
        <f>INDEX('Saturation Data'!L:L,MATCH('Intensity Data'!$B304,'Saturation Data'!$C:$C,0))*INDEX('UEC Data'!L:L,MATCH('Intensity Data'!$B304,'UEC Data'!$C:$C,0))</f>
        <v>9.9517846362981895E-3</v>
      </c>
      <c r="L304" s="7">
        <f>INDEX('Saturation Data'!M:M,MATCH('Intensity Data'!$B304,'Saturation Data'!$C:$C,0))*INDEX('UEC Data'!M:M,MATCH('Intensity Data'!$B304,'UEC Data'!$C:$C,0))</f>
        <v>0.46082611112987826</v>
      </c>
      <c r="M304" s="7">
        <f>INDEX('Saturation Data'!N:N,MATCH('Intensity Data'!$B304,'Saturation Data'!$C:$C,0))*INDEX('UEC Data'!N:N,MATCH('Intensity Data'!$B304,'UEC Data'!$C:$C,0))</f>
        <v>0.18583857291729949</v>
      </c>
      <c r="N304" s="7">
        <f>INDEX('Saturation Data'!O:O,MATCH('Intensity Data'!$B304,'Saturation Data'!$C:$C,0))*INDEX('UEC Data'!O:O,MATCH('Intensity Data'!$B304,'UEC Data'!$C:$C,0))</f>
        <v>0.49992460259009519</v>
      </c>
      <c r="O304" s="7">
        <f>INDEX('Saturation Data'!P:P,MATCH('Intensity Data'!$B304,'Saturation Data'!$C:$C,0))*INDEX('UEC Data'!P:P,MATCH('Intensity Data'!$B304,'UEC Data'!$C:$C,0))</f>
        <v>7.2728383010449968E-2</v>
      </c>
      <c r="P304" s="7">
        <f>INDEX('Saturation Data'!Q:Q,MATCH('Intensity Data'!$B304,'Saturation Data'!$C:$C,0))*INDEX('UEC Data'!Q:Q,MATCH('Intensity Data'!$B304,'UEC Data'!$C:$C,0))</f>
        <v>8.485043586503907E-2</v>
      </c>
      <c r="Q304" s="7">
        <f>INDEX('Saturation Data'!R:R,MATCH('Intensity Data'!$B304,'Saturation Data'!$C:$C,0))*INDEX('UEC Data'!R:R,MATCH('Intensity Data'!$B304,'UEC Data'!$C:$C,0))</f>
        <v>0.11290266718857106</v>
      </c>
      <c r="R304" s="7">
        <f>INDEX('Saturation Data'!S:S,MATCH('Intensity Data'!$B304,'Saturation Data'!$C:$C,0))*INDEX('UEC Data'!S:S,MATCH('Intensity Data'!$B304,'UEC Data'!$C:$C,0))</f>
        <v>1.1575930523274962E-3</v>
      </c>
      <c r="S304" s="7">
        <f>INDEX('Saturation Data'!T:T,MATCH('Intensity Data'!$B304,'Saturation Data'!$C:$C,0))*INDEX('UEC Data'!T:T,MATCH('Intensity Data'!$B304,'UEC Data'!$C:$C,0))</f>
        <v>3.384504721876213E-2</v>
      </c>
      <c r="T304" s="7">
        <f>INDEX('Saturation Data'!U:U,MATCH('Intensity Data'!$B304,'Saturation Data'!$C:$C,0))*INDEX('UEC Data'!U:U,MATCH('Intensity Data'!$B304,'UEC Data'!$C:$C,0))</f>
        <v>3.8736119479466005E-3</v>
      </c>
      <c r="U304" s="7">
        <f>INDEX('Saturation Data'!V:V,MATCH('Intensity Data'!$B304,'Saturation Data'!$C:$C,0))*INDEX('UEC Data'!V:V,MATCH('Intensity Data'!$B304,'UEC Data'!$C:$C,0))</f>
        <v>1.8749053636386011E-2</v>
      </c>
      <c r="V304" t="str">
        <f t="shared" si="69"/>
        <v>Food Preparation</v>
      </c>
    </row>
    <row r="305" spans="1:22" x14ac:dyDescent="0.25">
      <c r="A305" t="str">
        <f t="shared" si="70"/>
        <v/>
      </c>
      <c r="B305" t="str">
        <f t="shared" si="68"/>
        <v>WA2019 CPAOffice Equipment_Desktop Computer</v>
      </c>
      <c r="C305" t="s">
        <v>116</v>
      </c>
      <c r="D305" t="s">
        <v>120</v>
      </c>
      <c r="E305" s="4" t="s">
        <v>99</v>
      </c>
      <c r="F305" s="4" t="s">
        <v>38</v>
      </c>
      <c r="G305" s="4" t="s">
        <v>39</v>
      </c>
      <c r="H305" s="7">
        <f>INDEX('Saturation Data'!I:I,MATCH('Intensity Data'!$B305,'Saturation Data'!$C:$C,0))*INDEX('UEC Data'!I:I,MATCH('Intensity Data'!$B305,'UEC Data'!$C:$C,0))</f>
        <v>2.3470947781525466</v>
      </c>
      <c r="I305" s="7">
        <f>INDEX('Saturation Data'!J:J,MATCH('Intensity Data'!$B305,'Saturation Data'!$C:$C,0))*INDEX('UEC Data'!J:J,MATCH('Intensity Data'!$B305,'UEC Data'!$C:$C,0))</f>
        <v>1.2409215803071783</v>
      </c>
      <c r="J305" s="7">
        <f>INDEX('Saturation Data'!K:K,MATCH('Intensity Data'!$B305,'Saturation Data'!$C:$C,0))*INDEX('UEC Data'!K:K,MATCH('Intensity Data'!$B305,'UEC Data'!$C:$C,0))</f>
        <v>0.30331821961957245</v>
      </c>
      <c r="K305" s="7">
        <f>INDEX('Saturation Data'!L:L,MATCH('Intensity Data'!$B305,'Saturation Data'!$C:$C,0))*INDEX('UEC Data'!L:L,MATCH('Intensity Data'!$B305,'UEC Data'!$C:$C,0))</f>
        <v>0.10277080910218352</v>
      </c>
      <c r="L305" s="7">
        <f>INDEX('Saturation Data'!M:M,MATCH('Intensity Data'!$B305,'Saturation Data'!$C:$C,0))*INDEX('UEC Data'!M:M,MATCH('Intensity Data'!$B305,'UEC Data'!$C:$C,0))</f>
        <v>0.29218666435561025</v>
      </c>
      <c r="M305" s="7">
        <f>INDEX('Saturation Data'!N:N,MATCH('Intensity Data'!$B305,'Saturation Data'!$C:$C,0))*INDEX('UEC Data'!N:N,MATCH('Intensity Data'!$B305,'UEC Data'!$C:$C,0))</f>
        <v>0.15991333774385222</v>
      </c>
      <c r="N305" s="7">
        <f>INDEX('Saturation Data'!O:O,MATCH('Intensity Data'!$B305,'Saturation Data'!$C:$C,0))*INDEX('UEC Data'!O:O,MATCH('Intensity Data'!$B305,'UEC Data'!$C:$C,0))</f>
        <v>0.55738272333901806</v>
      </c>
      <c r="O305" s="7">
        <f>INDEX('Saturation Data'!P:P,MATCH('Intensity Data'!$B305,'Saturation Data'!$C:$C,0))*INDEX('UEC Data'!P:P,MATCH('Intensity Data'!$B305,'UEC Data'!$C:$C,0))</f>
        <v>0.47484456508507095</v>
      </c>
      <c r="P305" s="7">
        <f>INDEX('Saturation Data'!Q:Q,MATCH('Intensity Data'!$B305,'Saturation Data'!$C:$C,0))*INDEX('UEC Data'!Q:Q,MATCH('Intensity Data'!$B305,'UEC Data'!$C:$C,0))</f>
        <v>0.29010358746203213</v>
      </c>
      <c r="Q305" s="7">
        <f>INDEX('Saturation Data'!R:R,MATCH('Intensity Data'!$B305,'Saturation Data'!$C:$C,0))*INDEX('UEC Data'!R:R,MATCH('Intensity Data'!$B305,'UEC Data'!$C:$C,0))</f>
        <v>8.346119549146909E-2</v>
      </c>
      <c r="R305" s="7">
        <f>INDEX('Saturation Data'!S:S,MATCH('Intensity Data'!$B305,'Saturation Data'!$C:$C,0))*INDEX('UEC Data'!S:S,MATCH('Intensity Data'!$B305,'UEC Data'!$C:$C,0))</f>
        <v>8.8429657837817741E-2</v>
      </c>
      <c r="S305" s="7">
        <f>INDEX('Saturation Data'!T:T,MATCH('Intensity Data'!$B305,'Saturation Data'!$C:$C,0))*INDEX('UEC Data'!T:T,MATCH('Intensity Data'!$B305,'UEC Data'!$C:$C,0))</f>
        <v>6.490785995961576E-2</v>
      </c>
      <c r="T305" s="7">
        <f>INDEX('Saturation Data'!U:U,MATCH('Intensity Data'!$B305,'Saturation Data'!$C:$C,0))*INDEX('UEC Data'!U:U,MATCH('Intensity Data'!$B305,'UEC Data'!$C:$C,0))</f>
        <v>5.31924604315597</v>
      </c>
      <c r="U305" s="7">
        <f>INDEX('Saturation Data'!V:V,MATCH('Intensity Data'!$B305,'Saturation Data'!$C:$C,0))*INDEX('UEC Data'!V:V,MATCH('Intensity Data'!$B305,'UEC Data'!$C:$C,0))</f>
        <v>0.19753969006608063</v>
      </c>
      <c r="V305" t="str">
        <f t="shared" si="69"/>
        <v>Office Equipment</v>
      </c>
    </row>
    <row r="306" spans="1:22" x14ac:dyDescent="0.25">
      <c r="A306" t="str">
        <f t="shared" si="70"/>
        <v/>
      </c>
      <c r="B306" t="str">
        <f t="shared" si="68"/>
        <v>WA2019 CPAOffice Equipment_Laptop</v>
      </c>
      <c r="C306" t="s">
        <v>116</v>
      </c>
      <c r="D306" t="s">
        <v>120</v>
      </c>
      <c r="E306" s="4" t="s">
        <v>100</v>
      </c>
      <c r="F306" s="4" t="s">
        <v>38</v>
      </c>
      <c r="G306" s="4" t="s">
        <v>40</v>
      </c>
      <c r="H306" s="7">
        <f>INDEX('Saturation Data'!I:I,MATCH('Intensity Data'!$B306,'Saturation Data'!$C:$C,0))*INDEX('UEC Data'!I:I,MATCH('Intensity Data'!$B306,'UEC Data'!$C:$C,0))</f>
        <v>0.36241904662649616</v>
      </c>
      <c r="I306" s="7">
        <f>INDEX('Saturation Data'!J:J,MATCH('Intensity Data'!$B306,'Saturation Data'!$C:$C,0))*INDEX('UEC Data'!J:J,MATCH('Intensity Data'!$B306,'UEC Data'!$C:$C,0))</f>
        <v>0.19161289107684371</v>
      </c>
      <c r="J306" s="7">
        <f>INDEX('Saturation Data'!K:K,MATCH('Intensity Data'!$B306,'Saturation Data'!$C:$C,0))*INDEX('UEC Data'!K:K,MATCH('Intensity Data'!$B306,'UEC Data'!$C:$C,0))</f>
        <v>4.6835901558904575E-2</v>
      </c>
      <c r="K306" s="7">
        <f>INDEX('Saturation Data'!L:L,MATCH('Intensity Data'!$B306,'Saturation Data'!$C:$C,0))*INDEX('UEC Data'!L:L,MATCH('Intensity Data'!$B306,'UEC Data'!$C:$C,0))</f>
        <v>1.5869021993719513E-2</v>
      </c>
      <c r="L306" s="7">
        <f>INDEX('Saturation Data'!M:M,MATCH('Intensity Data'!$B306,'Saturation Data'!$C:$C,0))*INDEX('UEC Data'!M:M,MATCH('Intensity Data'!$B306,'UEC Data'!$C:$C,0))</f>
        <v>3.6093646773340093E-2</v>
      </c>
      <c r="M306" s="7">
        <f>INDEX('Saturation Data'!N:N,MATCH('Intensity Data'!$B306,'Saturation Data'!$C:$C,0))*INDEX('UEC Data'!N:N,MATCH('Intensity Data'!$B306,'UEC Data'!$C:$C,0))</f>
        <v>1.5803200435863047E-2</v>
      </c>
      <c r="N306" s="7">
        <f>INDEX('Saturation Data'!O:O,MATCH('Intensity Data'!$B306,'Saturation Data'!$C:$C,0))*INDEX('UEC Data'!O:O,MATCH('Intensity Data'!$B306,'UEC Data'!$C:$C,0))</f>
        <v>3.4426579970939349E-2</v>
      </c>
      <c r="O306" s="7">
        <f>INDEX('Saturation Data'!P:P,MATCH('Intensity Data'!$B306,'Saturation Data'!$C:$C,0))*INDEX('UEC Data'!P:P,MATCH('Intensity Data'!$B306,'UEC Data'!$C:$C,0))</f>
        <v>2.1996476176734902E-2</v>
      </c>
      <c r="P306" s="7">
        <f>INDEX('Saturation Data'!Q:Q,MATCH('Intensity Data'!$B306,'Saturation Data'!$C:$C,0))*INDEX('UEC Data'!Q:Q,MATCH('Intensity Data'!$B306,'UEC Data'!$C:$C,0))</f>
        <v>1.7918162755007867E-2</v>
      </c>
      <c r="Q306" s="7">
        <f>INDEX('Saturation Data'!R:R,MATCH('Intensity Data'!$B306,'Saturation Data'!$C:$C,0))*INDEX('UEC Data'!R:R,MATCH('Intensity Data'!$B306,'UEC Data'!$C:$C,0))</f>
        <v>1.2887390480300376E-2</v>
      </c>
      <c r="R306" s="7">
        <f>INDEX('Saturation Data'!S:S,MATCH('Intensity Data'!$B306,'Saturation Data'!$C:$C,0))*INDEX('UEC Data'!S:S,MATCH('Intensity Data'!$B306,'UEC Data'!$C:$C,0))</f>
        <v>1.0923663615259838E-2</v>
      </c>
      <c r="S306" s="7">
        <f>INDEX('Saturation Data'!T:T,MATCH('Intensity Data'!$B306,'Saturation Data'!$C:$C,0))*INDEX('UEC Data'!T:T,MATCH('Intensity Data'!$B306,'UEC Data'!$C:$C,0))</f>
        <v>8.0180297597172399E-3</v>
      </c>
      <c r="T306" s="7">
        <f>INDEX('Saturation Data'!U:U,MATCH('Intensity Data'!$B306,'Saturation Data'!$C:$C,0))*INDEX('UEC Data'!U:U,MATCH('Intensity Data'!$B306,'UEC Data'!$C:$C,0))</f>
        <v>0.32854166737139817</v>
      </c>
      <c r="U306" s="7">
        <f>INDEX('Saturation Data'!V:V,MATCH('Intensity Data'!$B306,'Saturation Data'!$C:$C,0))*INDEX('UEC Data'!V:V,MATCH('Intensity Data'!$B306,'UEC Data'!$C:$C,0))</f>
        <v>3.0502452142556567E-2</v>
      </c>
      <c r="V306" t="str">
        <f t="shared" si="69"/>
        <v>Office Equipment</v>
      </c>
    </row>
    <row r="307" spans="1:22" x14ac:dyDescent="0.25">
      <c r="A307" t="str">
        <f t="shared" si="70"/>
        <v/>
      </c>
      <c r="B307" t="str">
        <f t="shared" si="68"/>
        <v>WA2019 CPAOffice Equipment_Server</v>
      </c>
      <c r="C307" t="s">
        <v>116</v>
      </c>
      <c r="D307" t="s">
        <v>120</v>
      </c>
      <c r="E307" s="4" t="s">
        <v>101</v>
      </c>
      <c r="F307" s="4" t="s">
        <v>38</v>
      </c>
      <c r="G307" s="4" t="s">
        <v>41</v>
      </c>
      <c r="H307" s="7">
        <f>INDEX('Saturation Data'!I:I,MATCH('Intensity Data'!$B307,'Saturation Data'!$C:$C,0))*INDEX('UEC Data'!I:I,MATCH('Intensity Data'!$B307,'UEC Data'!$C:$C,0))</f>
        <v>0.23010733119142612</v>
      </c>
      <c r="I307" s="7">
        <f>INDEX('Saturation Data'!J:J,MATCH('Intensity Data'!$B307,'Saturation Data'!$C:$C,0))*INDEX('UEC Data'!J:J,MATCH('Intensity Data'!$B307,'UEC Data'!$C:$C,0))</f>
        <v>0.36497693538446419</v>
      </c>
      <c r="J307" s="7">
        <f>INDEX('Saturation Data'!K:K,MATCH('Intensity Data'!$B307,'Saturation Data'!$C:$C,0))*INDEX('UEC Data'!K:K,MATCH('Intensity Data'!$B307,'UEC Data'!$C:$C,0))</f>
        <v>3.6576608836477849E-2</v>
      </c>
      <c r="K307" s="7">
        <f>INDEX('Saturation Data'!L:L,MATCH('Intensity Data'!$B307,'Saturation Data'!$C:$C,0))*INDEX('UEC Data'!L:L,MATCH('Intensity Data'!$B307,'UEC Data'!$C:$C,0))</f>
        <v>0.12090683423786296</v>
      </c>
      <c r="L307" s="7">
        <f>INDEX('Saturation Data'!M:M,MATCH('Intensity Data'!$B307,'Saturation Data'!$C:$C,0))*INDEX('UEC Data'!M:M,MATCH('Intensity Data'!$B307,'UEC Data'!$C:$C,0))</f>
        <v>0.17187450844447663</v>
      </c>
      <c r="M307" s="7">
        <f>INDEX('Saturation Data'!N:N,MATCH('Intensity Data'!$B307,'Saturation Data'!$C:$C,0))*INDEX('UEC Data'!N:N,MATCH('Intensity Data'!$B307,'UEC Data'!$C:$C,0))</f>
        <v>9.4066669261089544E-2</v>
      </c>
      <c r="N307" s="7">
        <f>INDEX('Saturation Data'!O:O,MATCH('Intensity Data'!$B307,'Saturation Data'!$C:$C,0))*INDEX('UEC Data'!O:O,MATCH('Intensity Data'!$B307,'UEC Data'!$C:$C,0))</f>
        <v>6.557443803988447E-2</v>
      </c>
      <c r="O307" s="7">
        <f>INDEX('Saturation Data'!P:P,MATCH('Intensity Data'!$B307,'Saturation Data'!$C:$C,0))*INDEX('UEC Data'!P:P,MATCH('Intensity Data'!$B307,'UEC Data'!$C:$C,0))</f>
        <v>5.586406648059658E-2</v>
      </c>
      <c r="P307" s="7">
        <f>INDEX('Saturation Data'!Q:Q,MATCH('Intensity Data'!$B307,'Saturation Data'!$C:$C,0))*INDEX('UEC Data'!Q:Q,MATCH('Intensity Data'!$B307,'UEC Data'!$C:$C,0))</f>
        <v>6.8259667638125202E-2</v>
      </c>
      <c r="Q307" s="7">
        <f>INDEX('Saturation Data'!R:R,MATCH('Intensity Data'!$B307,'Saturation Data'!$C:$C,0))*INDEX('UEC Data'!R:R,MATCH('Intensity Data'!$B307,'UEC Data'!$C:$C,0))</f>
        <v>4.9094820877334765E-2</v>
      </c>
      <c r="R307" s="7">
        <f>INDEX('Saturation Data'!S:S,MATCH('Intensity Data'!$B307,'Saturation Data'!$C:$C,0))*INDEX('UEC Data'!S:S,MATCH('Intensity Data'!$B307,'UEC Data'!$C:$C,0))</f>
        <v>9.2591053500773859E-2</v>
      </c>
      <c r="S307" s="7">
        <f>INDEX('Saturation Data'!T:T,MATCH('Intensity Data'!$B307,'Saturation Data'!$C:$C,0))*INDEX('UEC Data'!T:T,MATCH('Intensity Data'!$B307,'UEC Data'!$C:$C,0))</f>
        <v>6.7962347487127081E-2</v>
      </c>
      <c r="T307" s="7">
        <f>INDEX('Saturation Data'!U:U,MATCH('Intensity Data'!$B307,'Saturation Data'!$C:$C,0))*INDEX('UEC Data'!U:U,MATCH('Intensity Data'!$B307,'UEC Data'!$C:$C,0))</f>
        <v>62.579365213599644</v>
      </c>
      <c r="U307" s="7">
        <f>INDEX('Saturation Data'!V:V,MATCH('Intensity Data'!$B307,'Saturation Data'!$C:$C,0))*INDEX('UEC Data'!V:V,MATCH('Intensity Data'!$B307,'UEC Data'!$C:$C,0))</f>
        <v>7.6691879672713653E-2</v>
      </c>
      <c r="V307" t="str">
        <f t="shared" si="69"/>
        <v>Office Equipment</v>
      </c>
    </row>
    <row r="308" spans="1:22" x14ac:dyDescent="0.25">
      <c r="A308" t="str">
        <f t="shared" si="70"/>
        <v/>
      </c>
      <c r="B308" t="str">
        <f t="shared" si="68"/>
        <v>WA2019 CPAOffice Equipment_Monitor</v>
      </c>
      <c r="C308" t="s">
        <v>116</v>
      </c>
      <c r="D308" t="s">
        <v>120</v>
      </c>
      <c r="E308" s="4" t="s">
        <v>102</v>
      </c>
      <c r="F308" s="4" t="s">
        <v>38</v>
      </c>
      <c r="G308" s="4" t="s">
        <v>42</v>
      </c>
      <c r="H308" s="7">
        <f>INDEX('Saturation Data'!I:I,MATCH('Intensity Data'!$B308,'Saturation Data'!$C:$C,0))*INDEX('UEC Data'!I:I,MATCH('Intensity Data'!$B308,'UEC Data'!$C:$C,0))</f>
        <v>0.41419319614456707</v>
      </c>
      <c r="I308" s="7">
        <f>INDEX('Saturation Data'!J:J,MATCH('Intensity Data'!$B308,'Saturation Data'!$C:$C,0))*INDEX('UEC Data'!J:J,MATCH('Intensity Data'!$B308,'UEC Data'!$C:$C,0))</f>
        <v>0.21898616123067852</v>
      </c>
      <c r="J308" s="7">
        <f>INDEX('Saturation Data'!K:K,MATCH('Intensity Data'!$B308,'Saturation Data'!$C:$C,0))*INDEX('UEC Data'!K:K,MATCH('Intensity Data'!$B308,'UEC Data'!$C:$C,0))</f>
        <v>5.3526744638748076E-2</v>
      </c>
      <c r="K308" s="7">
        <f>INDEX('Saturation Data'!L:L,MATCH('Intensity Data'!$B308,'Saturation Data'!$C:$C,0))*INDEX('UEC Data'!L:L,MATCH('Intensity Data'!$B308,'UEC Data'!$C:$C,0))</f>
        <v>1.8136025135679443E-2</v>
      </c>
      <c r="L308" s="7">
        <f>INDEX('Saturation Data'!M:M,MATCH('Intensity Data'!$B308,'Saturation Data'!$C:$C,0))*INDEX('UEC Data'!M:M,MATCH('Intensity Data'!$B308,'UEC Data'!$C:$C,0))</f>
        <v>5.1562352533342994E-2</v>
      </c>
      <c r="M308" s="7">
        <f>INDEX('Saturation Data'!N:N,MATCH('Intensity Data'!$B308,'Saturation Data'!$C:$C,0))*INDEX('UEC Data'!N:N,MATCH('Intensity Data'!$B308,'UEC Data'!$C:$C,0))</f>
        <v>2.8220000778326863E-2</v>
      </c>
      <c r="N308" s="7">
        <f>INDEX('Saturation Data'!O:O,MATCH('Intensity Data'!$B308,'Saturation Data'!$C:$C,0))*INDEX('UEC Data'!O:O,MATCH('Intensity Data'!$B308,'UEC Data'!$C:$C,0))</f>
        <v>9.8361657059826704E-2</v>
      </c>
      <c r="O308" s="7">
        <f>INDEX('Saturation Data'!P:P,MATCH('Intensity Data'!$B308,'Saturation Data'!$C:$C,0))*INDEX('UEC Data'!P:P,MATCH('Intensity Data'!$B308,'UEC Data'!$C:$C,0))</f>
        <v>8.3796099720894857E-2</v>
      </c>
      <c r="P308" s="7">
        <f>INDEX('Saturation Data'!Q:Q,MATCH('Intensity Data'!$B308,'Saturation Data'!$C:$C,0))*INDEX('UEC Data'!Q:Q,MATCH('Intensity Data'!$B308,'UEC Data'!$C:$C,0))</f>
        <v>5.1194750728593898E-2</v>
      </c>
      <c r="Q308" s="7">
        <f>INDEX('Saturation Data'!R:R,MATCH('Intensity Data'!$B308,'Saturation Data'!$C:$C,0))*INDEX('UEC Data'!R:R,MATCH('Intensity Data'!$B308,'UEC Data'!$C:$C,0))</f>
        <v>1.4728446263200428E-2</v>
      </c>
      <c r="R308" s="7">
        <f>INDEX('Saturation Data'!S:S,MATCH('Intensity Data'!$B308,'Saturation Data'!$C:$C,0))*INDEX('UEC Data'!S:S,MATCH('Intensity Data'!$B308,'UEC Data'!$C:$C,0))</f>
        <v>1.560523373608548E-2</v>
      </c>
      <c r="S308" s="7">
        <f>INDEX('Saturation Data'!T:T,MATCH('Intensity Data'!$B308,'Saturation Data'!$C:$C,0))*INDEX('UEC Data'!T:T,MATCH('Intensity Data'!$B308,'UEC Data'!$C:$C,0))</f>
        <v>1.1454328228167485E-2</v>
      </c>
      <c r="T308" s="7">
        <f>INDEX('Saturation Data'!U:U,MATCH('Intensity Data'!$B308,'Saturation Data'!$C:$C,0))*INDEX('UEC Data'!U:U,MATCH('Intensity Data'!$B308,'UEC Data'!$C:$C,0))</f>
        <v>0.93869047820399465</v>
      </c>
      <c r="U308" s="7">
        <f>INDEX('Saturation Data'!V:V,MATCH('Intensity Data'!$B308,'Saturation Data'!$C:$C,0))*INDEX('UEC Data'!V:V,MATCH('Intensity Data'!$B308,'UEC Data'!$C:$C,0))</f>
        <v>3.4859945305778933E-2</v>
      </c>
      <c r="V308" t="str">
        <f t="shared" si="69"/>
        <v>Office Equipment</v>
      </c>
    </row>
    <row r="309" spans="1:22" x14ac:dyDescent="0.25">
      <c r="A309" t="str">
        <f t="shared" si="70"/>
        <v/>
      </c>
      <c r="B309" t="str">
        <f t="shared" si="68"/>
        <v>WA2019 CPAOffice Equipment_Printer/Copier/Fax</v>
      </c>
      <c r="C309" t="s">
        <v>116</v>
      </c>
      <c r="D309" t="s">
        <v>120</v>
      </c>
      <c r="E309" s="4" t="s">
        <v>103</v>
      </c>
      <c r="F309" s="4" t="s">
        <v>38</v>
      </c>
      <c r="G309" s="4" t="s">
        <v>43</v>
      </c>
      <c r="H309" s="7">
        <f>INDEX('Saturation Data'!I:I,MATCH('Intensity Data'!$B309,'Saturation Data'!$C:$C,0))*INDEX('UEC Data'!I:I,MATCH('Intensity Data'!$B309,'UEC Data'!$C:$C,0))</f>
        <v>0.21415626542022179</v>
      </c>
      <c r="I309" s="7">
        <f>INDEX('Saturation Data'!J:J,MATCH('Intensity Data'!$B309,'Saturation Data'!$C:$C,0))*INDEX('UEC Data'!J:J,MATCH('Intensity Data'!$B309,'UEC Data'!$C:$C,0))</f>
        <v>0.16983834683092186</v>
      </c>
      <c r="J309" s="7">
        <f>INDEX('Saturation Data'!K:K,MATCH('Intensity Data'!$B309,'Saturation Data'!$C:$C,0))*INDEX('UEC Data'!K:K,MATCH('Intensity Data'!$B309,'UEC Data'!$C:$C,0))</f>
        <v>4.1513553959739019E-2</v>
      </c>
      <c r="K309" s="7">
        <f>INDEX('Saturation Data'!L:L,MATCH('Intensity Data'!$B309,'Saturation Data'!$C:$C,0))*INDEX('UEC Data'!L:L,MATCH('Intensity Data'!$B309,'UEC Data'!$C:$C,0))</f>
        <v>1.1252555905149413E-2</v>
      </c>
      <c r="L309" s="7">
        <f>INDEX('Saturation Data'!M:M,MATCH('Intensity Data'!$B309,'Saturation Data'!$C:$C,0))*INDEX('UEC Data'!M:M,MATCH('Intensity Data'!$B309,'UEC Data'!$C:$C,0))</f>
        <v>6.3984059367121926E-2</v>
      </c>
      <c r="M309" s="7">
        <f>INDEX('Saturation Data'!N:N,MATCH('Intensity Data'!$B309,'Saturation Data'!$C:$C,0))*INDEX('UEC Data'!N:N,MATCH('Intensity Data'!$B309,'UEC Data'!$C:$C,0))</f>
        <v>1.7509191458759329E-2</v>
      </c>
      <c r="N309" s="7">
        <f>INDEX('Saturation Data'!O:O,MATCH('Intensity Data'!$B309,'Saturation Data'!$C:$C,0))*INDEX('UEC Data'!O:O,MATCH('Intensity Data'!$B309,'UEC Data'!$C:$C,0))</f>
        <v>6.1028810707334138E-2</v>
      </c>
      <c r="O309" s="7">
        <f>INDEX('Saturation Data'!P:P,MATCH('Intensity Data'!$B309,'Saturation Data'!$C:$C,0))*INDEX('UEC Data'!P:P,MATCH('Intensity Data'!$B309,'UEC Data'!$C:$C,0))</f>
        <v>6.498945397962469E-2</v>
      </c>
      <c r="P309" s="7">
        <f>INDEX('Saturation Data'!Q:Q,MATCH('Intensity Data'!$B309,'Saturation Data'!$C:$C,0))*INDEX('UEC Data'!Q:Q,MATCH('Intensity Data'!$B309,'UEC Data'!$C:$C,0))</f>
        <v>3.1763949945700705E-2</v>
      </c>
      <c r="Q309" s="7">
        <f>INDEX('Saturation Data'!R:R,MATCH('Intensity Data'!$B309,'Saturation Data'!$C:$C,0))*INDEX('UEC Data'!R:R,MATCH('Intensity Data'!$B309,'UEC Data'!$C:$C,0))</f>
        <v>9.1383124875914455E-3</v>
      </c>
      <c r="R309" s="7">
        <f>INDEX('Saturation Data'!S:S,MATCH('Intensity Data'!$B309,'Saturation Data'!$C:$C,0))*INDEX('UEC Data'!S:S,MATCH('Intensity Data'!$B309,'UEC Data'!$C:$C,0))</f>
        <v>9.68231813280661E-3</v>
      </c>
      <c r="S309" s="7">
        <f>INDEX('Saturation Data'!T:T,MATCH('Intensity Data'!$B309,'Saturation Data'!$C:$C,0))*INDEX('UEC Data'!T:T,MATCH('Intensity Data'!$B309,'UEC Data'!$C:$C,0))</f>
        <v>7.1068752816082232E-3</v>
      </c>
      <c r="T309" s="7">
        <f>INDEX('Saturation Data'!U:U,MATCH('Intensity Data'!$B309,'Saturation Data'!$C:$C,0))*INDEX('UEC Data'!U:U,MATCH('Intensity Data'!$B309,'UEC Data'!$C:$C,0))</f>
        <v>0.58241356662225263</v>
      </c>
      <c r="U309" s="7">
        <f>INDEX('Saturation Data'!V:V,MATCH('Intensity Data'!$B309,'Saturation Data'!$C:$C,0))*INDEX('UEC Data'!V:V,MATCH('Intensity Data'!$B309,'UEC Data'!$C:$C,0))</f>
        <v>2.1628966682011197E-2</v>
      </c>
      <c r="V309" t="str">
        <f t="shared" si="69"/>
        <v>Office Equipment</v>
      </c>
    </row>
    <row r="310" spans="1:22" x14ac:dyDescent="0.25">
      <c r="A310" t="str">
        <f t="shared" si="70"/>
        <v/>
      </c>
      <c r="B310" t="str">
        <f t="shared" si="68"/>
        <v>WA2019 CPAOffice Equipment_POS Terminal</v>
      </c>
      <c r="C310" t="s">
        <v>116</v>
      </c>
      <c r="D310" t="s">
        <v>120</v>
      </c>
      <c r="E310" s="4" t="s">
        <v>104</v>
      </c>
      <c r="F310" s="4" t="s">
        <v>38</v>
      </c>
      <c r="G310" s="4" t="s">
        <v>44</v>
      </c>
      <c r="H310" s="7">
        <f>INDEX('Saturation Data'!I:I,MATCH('Intensity Data'!$B310,'Saturation Data'!$C:$C,0))*INDEX('UEC Data'!I:I,MATCH('Intensity Data'!$B310,'UEC Data'!$C:$C,0))</f>
        <v>1.2291566607808682E-2</v>
      </c>
      <c r="I310" s="7">
        <f>INDEX('Saturation Data'!J:J,MATCH('Intensity Data'!$B310,'Saturation Data'!$C:$C,0))*INDEX('UEC Data'!J:J,MATCH('Intensity Data'!$B310,'UEC Data'!$C:$C,0))</f>
        <v>1.9495851298453465E-2</v>
      </c>
      <c r="J310" s="7">
        <f>INDEX('Saturation Data'!K:K,MATCH('Intensity Data'!$B310,'Saturation Data'!$C:$C,0))*INDEX('UEC Data'!K:K,MATCH('Intensity Data'!$B310,'UEC Data'!$C:$C,0))</f>
        <v>7.1480506902994838E-3</v>
      </c>
      <c r="K310" s="7">
        <f>INDEX('Saturation Data'!L:L,MATCH('Intensity Data'!$B310,'Saturation Data'!$C:$C,0))*INDEX('UEC Data'!L:L,MATCH('Intensity Data'!$B310,'UEC Data'!$C:$C,0))</f>
        <v>3.229220031102923E-2</v>
      </c>
      <c r="L310" s="7">
        <f>INDEX('Saturation Data'!M:M,MATCH('Intensity Data'!$B310,'Saturation Data'!$C:$C,0))*INDEX('UEC Data'!M:M,MATCH('Intensity Data'!$B310,'UEC Data'!$C:$C,0))</f>
        <v>9.1809633260757931E-2</v>
      </c>
      <c r="M310" s="7">
        <f>INDEX('Saturation Data'!N:N,MATCH('Intensity Data'!$B310,'Saturation Data'!$C:$C,0))*INDEX('UEC Data'!N:N,MATCH('Intensity Data'!$B310,'UEC Data'!$C:$C,0))</f>
        <v>6.280909895454001E-2</v>
      </c>
      <c r="N310" s="7">
        <f>INDEX('Saturation Data'!O:O,MATCH('Intensity Data'!$B310,'Saturation Data'!$C:$C,0))*INDEX('UEC Data'!O:O,MATCH('Intensity Data'!$B310,'UEC Data'!$C:$C,0))</f>
        <v>4.3784598732881194E-2</v>
      </c>
      <c r="O310" s="7">
        <f>INDEX('Saturation Data'!P:P,MATCH('Intensity Data'!$B310,'Saturation Data'!$C:$C,0))*INDEX('UEC Data'!P:P,MATCH('Intensity Data'!$B310,'UEC Data'!$C:$C,0))</f>
        <v>1.8650451361490836E-2</v>
      </c>
      <c r="P310" s="7">
        <f>INDEX('Saturation Data'!Q:Q,MATCH('Intensity Data'!$B310,'Saturation Data'!$C:$C,0))*INDEX('UEC Data'!Q:Q,MATCH('Intensity Data'!$B310,'UEC Data'!$C:$C,0))</f>
        <v>3.2815835217028686E-3</v>
      </c>
      <c r="Q310" s="7">
        <f>INDEX('Saturation Data'!R:R,MATCH('Intensity Data'!$B310,'Saturation Data'!$C:$C,0))*INDEX('UEC Data'!R:R,MATCH('Intensity Data'!$B310,'UEC Data'!$C:$C,0))</f>
        <v>7.605196877406465E-3</v>
      </c>
      <c r="R310" s="7">
        <f>INDEX('Saturation Data'!S:S,MATCH('Intensity Data'!$B310,'Saturation Data'!$C:$C,0))*INDEX('UEC Data'!S:S,MATCH('Intensity Data'!$B310,'UEC Data'!$C:$C,0))</f>
        <v>2.1395208930888088E-2</v>
      </c>
      <c r="S310" s="7">
        <f>INDEX('Saturation Data'!T:T,MATCH('Intensity Data'!$B310,'Saturation Data'!$C:$C,0))*INDEX('UEC Data'!T:T,MATCH('Intensity Data'!$B310,'UEC Data'!$C:$C,0))</f>
        <v>1.5704202176601737E-2</v>
      </c>
      <c r="T310" s="7">
        <f>INDEX('Saturation Data'!U:U,MATCH('Intensity Data'!$B310,'Saturation Data'!$C:$C,0))*INDEX('UEC Data'!U:U,MATCH('Intensity Data'!$B310,'UEC Data'!$C:$C,0))</f>
        <v>6.6855621836528961E-2</v>
      </c>
      <c r="U310" s="7">
        <f>INDEX('Saturation Data'!V:V,MATCH('Intensity Data'!$B310,'Saturation Data'!$C:$C,0))*INDEX('UEC Data'!V:V,MATCH('Intensity Data'!$B310,'UEC Data'!$C:$C,0))</f>
        <v>8.6898096992794483E-3</v>
      </c>
      <c r="V310" t="str">
        <f t="shared" si="69"/>
        <v>Office Equipment</v>
      </c>
    </row>
    <row r="311" spans="1:22" x14ac:dyDescent="0.25">
      <c r="A311" t="str">
        <f t="shared" si="70"/>
        <v/>
      </c>
      <c r="B311" t="str">
        <f t="shared" si="68"/>
        <v>WA2019 CPAMiscellaneous_Non-HVAC Motors</v>
      </c>
      <c r="C311" t="s">
        <v>116</v>
      </c>
      <c r="D311" t="s">
        <v>120</v>
      </c>
      <c r="E311" s="4" t="s">
        <v>105</v>
      </c>
      <c r="F311" s="4" t="s">
        <v>45</v>
      </c>
      <c r="G311" s="4" t="s">
        <v>46</v>
      </c>
      <c r="H311" s="7">
        <f>INDEX('Saturation Data'!I:I,MATCH('Intensity Data'!$B311,'Saturation Data'!$C:$C,0))*INDEX('UEC Data'!I:I,MATCH('Intensity Data'!$B311,'UEC Data'!$C:$C,0))</f>
        <v>0.31324919007414126</v>
      </c>
      <c r="I311" s="7">
        <f>INDEX('Saturation Data'!J:J,MATCH('Intensity Data'!$B311,'Saturation Data'!$C:$C,0))*INDEX('UEC Data'!J:J,MATCH('Intensity Data'!$B311,'UEC Data'!$C:$C,0))</f>
        <v>6.1004574567392209E-2</v>
      </c>
      <c r="J311" s="7">
        <f>INDEX('Saturation Data'!K:K,MATCH('Intensity Data'!$B311,'Saturation Data'!$C:$C,0))*INDEX('UEC Data'!K:K,MATCH('Intensity Data'!$B311,'UEC Data'!$C:$C,0))</f>
        <v>8.2800768803192537E-2</v>
      </c>
      <c r="K311" s="7">
        <f>INDEX('Saturation Data'!L:L,MATCH('Intensity Data'!$B311,'Saturation Data'!$C:$C,0))*INDEX('UEC Data'!L:L,MATCH('Intensity Data'!$B311,'UEC Data'!$C:$C,0))</f>
        <v>2.9610754254690893E-2</v>
      </c>
      <c r="L311" s="7">
        <f>INDEX('Saturation Data'!M:M,MATCH('Intensity Data'!$B311,'Saturation Data'!$C:$C,0))*INDEX('UEC Data'!M:M,MATCH('Intensity Data'!$B311,'UEC Data'!$C:$C,0))</f>
        <v>0.107272404051882</v>
      </c>
      <c r="M311" s="7">
        <f>INDEX('Saturation Data'!N:N,MATCH('Intensity Data'!$B311,'Saturation Data'!$C:$C,0))*INDEX('UEC Data'!N:N,MATCH('Intensity Data'!$B311,'UEC Data'!$C:$C,0))</f>
        <v>6.9152727364138772E-2</v>
      </c>
      <c r="N311" s="7">
        <f>INDEX('Saturation Data'!O:O,MATCH('Intensity Data'!$B311,'Saturation Data'!$C:$C,0))*INDEX('UEC Data'!O:O,MATCH('Intensity Data'!$B311,'UEC Data'!$C:$C,0))</f>
        <v>0.46571419009592152</v>
      </c>
      <c r="O311" s="7">
        <f>INDEX('Saturation Data'!P:P,MATCH('Intensity Data'!$B311,'Saturation Data'!$C:$C,0))*INDEX('UEC Data'!P:P,MATCH('Intensity Data'!$B311,'UEC Data'!$C:$C,0))</f>
        <v>7.0311823337627144E-2</v>
      </c>
      <c r="P311" s="7">
        <f>INDEX('Saturation Data'!Q:Q,MATCH('Intensity Data'!$B311,'Saturation Data'!$C:$C,0))*INDEX('UEC Data'!Q:Q,MATCH('Intensity Data'!$B311,'UEC Data'!$C:$C,0))</f>
        <v>3.1224889937066944E-2</v>
      </c>
      <c r="Q311" s="7">
        <f>INDEX('Saturation Data'!R:R,MATCH('Intensity Data'!$B311,'Saturation Data'!$C:$C,0))*INDEX('UEC Data'!R:R,MATCH('Intensity Data'!$B311,'UEC Data'!$C:$C,0))</f>
        <v>0.12450222407584824</v>
      </c>
      <c r="R311" s="7">
        <f>INDEX('Saturation Data'!S:S,MATCH('Intensity Data'!$B311,'Saturation Data'!$C:$C,0))*INDEX('UEC Data'!S:S,MATCH('Intensity Data'!$B311,'UEC Data'!$C:$C,0))</f>
        <v>6.1683227469016916E-2</v>
      </c>
      <c r="S311" s="7">
        <f>INDEX('Saturation Data'!T:T,MATCH('Intensity Data'!$B311,'Saturation Data'!$C:$C,0))*INDEX('UEC Data'!T:T,MATCH('Intensity Data'!$B311,'UEC Data'!$C:$C,0))</f>
        <v>7.1932994259981314E-2</v>
      </c>
      <c r="T311" s="7">
        <f>INDEX('Saturation Data'!U:U,MATCH('Intensity Data'!$B311,'Saturation Data'!$C:$C,0))*INDEX('UEC Data'!U:U,MATCH('Intensity Data'!$B311,'UEC Data'!$C:$C,0))</f>
        <v>4.8173104985421311</v>
      </c>
      <c r="U311" s="7">
        <f>INDEX('Saturation Data'!V:V,MATCH('Intensity Data'!$B311,'Saturation Data'!$C:$C,0))*INDEX('UEC Data'!V:V,MATCH('Intensity Data'!$B311,'UEC Data'!$C:$C,0))</f>
        <v>8.7189875022060229E-2</v>
      </c>
      <c r="V311" t="str">
        <f t="shared" si="69"/>
        <v>Miscellaneous</v>
      </c>
    </row>
    <row r="312" spans="1:22" x14ac:dyDescent="0.25">
      <c r="A312" t="str">
        <f t="shared" si="70"/>
        <v/>
      </c>
      <c r="B312" t="str">
        <f t="shared" si="68"/>
        <v>WA2019 CPAMiscellaneous_Pool Pump</v>
      </c>
      <c r="C312" t="s">
        <v>116</v>
      </c>
      <c r="D312" t="s">
        <v>120</v>
      </c>
      <c r="E312" s="4" t="s">
        <v>106</v>
      </c>
      <c r="F312" s="4" t="s">
        <v>45</v>
      </c>
      <c r="G312" s="4" t="s">
        <v>47</v>
      </c>
      <c r="H312" s="7">
        <f>INDEX('Saturation Data'!I:I,MATCH('Intensity Data'!$B312,'Saturation Data'!$C:$C,0))*INDEX('UEC Data'!I:I,MATCH('Intensity Data'!$B312,'UEC Data'!$C:$C,0))</f>
        <v>0</v>
      </c>
      <c r="I312" s="7">
        <f>INDEX('Saturation Data'!J:J,MATCH('Intensity Data'!$B312,'Saturation Data'!$C:$C,0))*INDEX('UEC Data'!J:J,MATCH('Intensity Data'!$B312,'UEC Data'!$C:$C,0))</f>
        <v>0</v>
      </c>
      <c r="J312" s="7">
        <f>INDEX('Saturation Data'!K:K,MATCH('Intensity Data'!$B312,'Saturation Data'!$C:$C,0))*INDEX('UEC Data'!K:K,MATCH('Intensity Data'!$B312,'UEC Data'!$C:$C,0))</f>
        <v>0</v>
      </c>
      <c r="K312" s="7">
        <f>INDEX('Saturation Data'!L:L,MATCH('Intensity Data'!$B312,'Saturation Data'!$C:$C,0))*INDEX('UEC Data'!L:L,MATCH('Intensity Data'!$B312,'UEC Data'!$C:$C,0))</f>
        <v>0</v>
      </c>
      <c r="L312" s="7">
        <f>INDEX('Saturation Data'!M:M,MATCH('Intensity Data'!$B312,'Saturation Data'!$C:$C,0))*INDEX('UEC Data'!M:M,MATCH('Intensity Data'!$B312,'UEC Data'!$C:$C,0))</f>
        <v>0</v>
      </c>
      <c r="M312" s="7">
        <f>INDEX('Saturation Data'!N:N,MATCH('Intensity Data'!$B312,'Saturation Data'!$C:$C,0))*INDEX('UEC Data'!N:N,MATCH('Intensity Data'!$B312,'UEC Data'!$C:$C,0))</f>
        <v>0</v>
      </c>
      <c r="N312" s="7">
        <f>INDEX('Saturation Data'!O:O,MATCH('Intensity Data'!$B312,'Saturation Data'!$C:$C,0))*INDEX('UEC Data'!O:O,MATCH('Intensity Data'!$B312,'UEC Data'!$C:$C,0))</f>
        <v>0</v>
      </c>
      <c r="O312" s="7">
        <f>INDEX('Saturation Data'!P:P,MATCH('Intensity Data'!$B312,'Saturation Data'!$C:$C,0))*INDEX('UEC Data'!P:P,MATCH('Intensity Data'!$B312,'UEC Data'!$C:$C,0))</f>
        <v>1.0825018980431285E-2</v>
      </c>
      <c r="P312" s="7">
        <f>INDEX('Saturation Data'!Q:Q,MATCH('Intensity Data'!$B312,'Saturation Data'!$C:$C,0))*INDEX('UEC Data'!Q:Q,MATCH('Intensity Data'!$B312,'UEC Data'!$C:$C,0))</f>
        <v>1.2997073985918002E-3</v>
      </c>
      <c r="Q312" s="7">
        <f>INDEX('Saturation Data'!R:R,MATCH('Intensity Data'!$B312,'Saturation Data'!$C:$C,0))*INDEX('UEC Data'!R:R,MATCH('Intensity Data'!$B312,'UEC Data'!$C:$C,0))</f>
        <v>1.0467201915864038E-2</v>
      </c>
      <c r="R312" s="7">
        <f>INDEX('Saturation Data'!S:S,MATCH('Intensity Data'!$B312,'Saturation Data'!$C:$C,0))*INDEX('UEC Data'!S:S,MATCH('Intensity Data'!$B312,'UEC Data'!$C:$C,0))</f>
        <v>0</v>
      </c>
      <c r="S312" s="7">
        <f>INDEX('Saturation Data'!T:T,MATCH('Intensity Data'!$B312,'Saturation Data'!$C:$C,0))*INDEX('UEC Data'!T:T,MATCH('Intensity Data'!$B312,'UEC Data'!$C:$C,0))</f>
        <v>0</v>
      </c>
      <c r="T312" s="7">
        <f>INDEX('Saturation Data'!U:U,MATCH('Intensity Data'!$B312,'Saturation Data'!$C:$C,0))*INDEX('UEC Data'!U:U,MATCH('Intensity Data'!$B312,'UEC Data'!$C:$C,0))</f>
        <v>0</v>
      </c>
      <c r="U312" s="7">
        <f>INDEX('Saturation Data'!V:V,MATCH('Intensity Data'!$B312,'Saturation Data'!$C:$C,0))*INDEX('UEC Data'!V:V,MATCH('Intensity Data'!$B312,'UEC Data'!$C:$C,0))</f>
        <v>4.40927090768527E-4</v>
      </c>
      <c r="V312" t="str">
        <f t="shared" si="69"/>
        <v>Miscellaneous</v>
      </c>
    </row>
    <row r="313" spans="1:22" x14ac:dyDescent="0.25">
      <c r="A313" t="str">
        <f t="shared" si="70"/>
        <v/>
      </c>
      <c r="B313" t="str">
        <f t="shared" si="68"/>
        <v>WA2019 CPAMiscellaneous_Pool Heater</v>
      </c>
      <c r="C313" t="s">
        <v>116</v>
      </c>
      <c r="D313" t="s">
        <v>120</v>
      </c>
      <c r="E313" s="4" t="s">
        <v>107</v>
      </c>
      <c r="F313" s="4" t="s">
        <v>45</v>
      </c>
      <c r="G313" s="4" t="s">
        <v>48</v>
      </c>
      <c r="H313" s="7">
        <f>INDEX('Saturation Data'!I:I,MATCH('Intensity Data'!$B313,'Saturation Data'!$C:$C,0))*INDEX('UEC Data'!I:I,MATCH('Intensity Data'!$B313,'UEC Data'!$C:$C,0))</f>
        <v>0</v>
      </c>
      <c r="I313" s="7">
        <f>INDEX('Saturation Data'!J:J,MATCH('Intensity Data'!$B313,'Saturation Data'!$C:$C,0))*INDEX('UEC Data'!J:J,MATCH('Intensity Data'!$B313,'UEC Data'!$C:$C,0))</f>
        <v>0</v>
      </c>
      <c r="J313" s="7">
        <f>INDEX('Saturation Data'!K:K,MATCH('Intensity Data'!$B313,'Saturation Data'!$C:$C,0))*INDEX('UEC Data'!K:K,MATCH('Intensity Data'!$B313,'UEC Data'!$C:$C,0))</f>
        <v>0</v>
      </c>
      <c r="K313" s="7">
        <f>INDEX('Saturation Data'!L:L,MATCH('Intensity Data'!$B313,'Saturation Data'!$C:$C,0))*INDEX('UEC Data'!L:L,MATCH('Intensity Data'!$B313,'UEC Data'!$C:$C,0))</f>
        <v>0</v>
      </c>
      <c r="L313" s="7">
        <f>INDEX('Saturation Data'!M:M,MATCH('Intensity Data'!$B313,'Saturation Data'!$C:$C,0))*INDEX('UEC Data'!M:M,MATCH('Intensity Data'!$B313,'UEC Data'!$C:$C,0))</f>
        <v>0</v>
      </c>
      <c r="M313" s="7">
        <f>INDEX('Saturation Data'!N:N,MATCH('Intensity Data'!$B313,'Saturation Data'!$C:$C,0))*INDEX('UEC Data'!N:N,MATCH('Intensity Data'!$B313,'UEC Data'!$C:$C,0))</f>
        <v>0</v>
      </c>
      <c r="N313" s="7">
        <f>INDEX('Saturation Data'!O:O,MATCH('Intensity Data'!$B313,'Saturation Data'!$C:$C,0))*INDEX('UEC Data'!O:O,MATCH('Intensity Data'!$B313,'UEC Data'!$C:$C,0))</f>
        <v>0</v>
      </c>
      <c r="O313" s="7">
        <f>INDEX('Saturation Data'!P:P,MATCH('Intensity Data'!$B313,'Saturation Data'!$C:$C,0))*INDEX('UEC Data'!P:P,MATCH('Intensity Data'!$B313,'UEC Data'!$C:$C,0))</f>
        <v>5.6247568414425136E-3</v>
      </c>
      <c r="P313" s="7">
        <f>INDEX('Saturation Data'!Q:Q,MATCH('Intensity Data'!$B313,'Saturation Data'!$C:$C,0))*INDEX('UEC Data'!Q:Q,MATCH('Intensity Data'!$B313,'UEC Data'!$C:$C,0))</f>
        <v>1.4038432269003874E-4</v>
      </c>
      <c r="Q313" s="7">
        <f>INDEX('Saturation Data'!R:R,MATCH('Intensity Data'!$B313,'Saturation Data'!$C:$C,0))*INDEX('UEC Data'!R:R,MATCH('Intensity Data'!$B313,'UEC Data'!$C:$C,0))</f>
        <v>4.8198668364997799E-3</v>
      </c>
      <c r="R313" s="7">
        <f>INDEX('Saturation Data'!S:S,MATCH('Intensity Data'!$B313,'Saturation Data'!$C:$C,0))*INDEX('UEC Data'!S:S,MATCH('Intensity Data'!$B313,'UEC Data'!$C:$C,0))</f>
        <v>0</v>
      </c>
      <c r="S313" s="7">
        <f>INDEX('Saturation Data'!T:T,MATCH('Intensity Data'!$B313,'Saturation Data'!$C:$C,0))*INDEX('UEC Data'!T:T,MATCH('Intensity Data'!$B313,'UEC Data'!$C:$C,0))</f>
        <v>0</v>
      </c>
      <c r="T313" s="7">
        <f>INDEX('Saturation Data'!U:U,MATCH('Intensity Data'!$B313,'Saturation Data'!$C:$C,0))*INDEX('UEC Data'!U:U,MATCH('Intensity Data'!$B313,'UEC Data'!$C:$C,0))</f>
        <v>0</v>
      </c>
      <c r="U313" s="7">
        <f>INDEX('Saturation Data'!V:V,MATCH('Intensity Data'!$B313,'Saturation Data'!$C:$C,0))*INDEX('UEC Data'!V:V,MATCH('Intensity Data'!$B313,'UEC Data'!$C:$C,0))</f>
        <v>1.4287658374560722E-4</v>
      </c>
      <c r="V313" t="str">
        <f t="shared" si="69"/>
        <v>Miscellaneous</v>
      </c>
    </row>
    <row r="314" spans="1:22" x14ac:dyDescent="0.25">
      <c r="A314" t="str">
        <f t="shared" si="70"/>
        <v/>
      </c>
      <c r="B314" t="str">
        <f t="shared" si="68"/>
        <v>WA2019 CPAMiscellaneous_Clothes Washer</v>
      </c>
      <c r="C314" t="s">
        <v>116</v>
      </c>
      <c r="D314" t="s">
        <v>120</v>
      </c>
      <c r="E314" s="4" t="s">
        <v>108</v>
      </c>
      <c r="F314" s="4" t="s">
        <v>45</v>
      </c>
      <c r="G314" s="4" t="s">
        <v>49</v>
      </c>
      <c r="H314" s="7">
        <f>INDEX('Saturation Data'!I:I,MATCH('Intensity Data'!$B314,'Saturation Data'!$C:$C,0))*INDEX('UEC Data'!I:I,MATCH('Intensity Data'!$B314,'UEC Data'!$C:$C,0))</f>
        <v>0</v>
      </c>
      <c r="I314" s="7">
        <f>INDEX('Saturation Data'!J:J,MATCH('Intensity Data'!$B314,'Saturation Data'!$C:$C,0))*INDEX('UEC Data'!J:J,MATCH('Intensity Data'!$B314,'UEC Data'!$C:$C,0))</f>
        <v>0</v>
      </c>
      <c r="J314" s="7">
        <f>INDEX('Saturation Data'!K:K,MATCH('Intensity Data'!$B314,'Saturation Data'!$C:$C,0))*INDEX('UEC Data'!K:K,MATCH('Intensity Data'!$B314,'UEC Data'!$C:$C,0))</f>
        <v>1.3780713470880129E-4</v>
      </c>
      <c r="K314" s="7">
        <f>INDEX('Saturation Data'!L:L,MATCH('Intensity Data'!$B314,'Saturation Data'!$C:$C,0))*INDEX('UEC Data'!L:L,MATCH('Intensity Data'!$B314,'UEC Data'!$C:$C,0))</f>
        <v>0</v>
      </c>
      <c r="L314" s="7">
        <f>INDEX('Saturation Data'!M:M,MATCH('Intensity Data'!$B314,'Saturation Data'!$C:$C,0))*INDEX('UEC Data'!M:M,MATCH('Intensity Data'!$B314,'UEC Data'!$C:$C,0))</f>
        <v>0</v>
      </c>
      <c r="M314" s="7">
        <f>INDEX('Saturation Data'!N:N,MATCH('Intensity Data'!$B314,'Saturation Data'!$C:$C,0))*INDEX('UEC Data'!N:N,MATCH('Intensity Data'!$B314,'UEC Data'!$C:$C,0))</f>
        <v>0</v>
      </c>
      <c r="N314" s="7">
        <f>INDEX('Saturation Data'!O:O,MATCH('Intensity Data'!$B314,'Saturation Data'!$C:$C,0))*INDEX('UEC Data'!O:O,MATCH('Intensity Data'!$B314,'UEC Data'!$C:$C,0))</f>
        <v>2.3636148026254297E-2</v>
      </c>
      <c r="O314" s="7">
        <f>INDEX('Saturation Data'!P:P,MATCH('Intensity Data'!$B314,'Saturation Data'!$C:$C,0))*INDEX('UEC Data'!P:P,MATCH('Intensity Data'!$B314,'UEC Data'!$C:$C,0))</f>
        <v>5.6702389292087715E-4</v>
      </c>
      <c r="P314" s="7">
        <f>INDEX('Saturation Data'!Q:Q,MATCH('Intensity Data'!$B314,'Saturation Data'!$C:$C,0))*INDEX('UEC Data'!Q:Q,MATCH('Intensity Data'!$B314,'UEC Data'!$C:$C,0))</f>
        <v>1.0246010200632755E-3</v>
      </c>
      <c r="Q314" s="7">
        <f>INDEX('Saturation Data'!R:R,MATCH('Intensity Data'!$B314,'Saturation Data'!$C:$C,0))*INDEX('UEC Data'!R:R,MATCH('Intensity Data'!$B314,'UEC Data'!$C:$C,0))</f>
        <v>1.4548928205162666E-2</v>
      </c>
      <c r="R314" s="7">
        <f>INDEX('Saturation Data'!S:S,MATCH('Intensity Data'!$B314,'Saturation Data'!$C:$C,0))*INDEX('UEC Data'!S:S,MATCH('Intensity Data'!$B314,'UEC Data'!$C:$C,0))</f>
        <v>0</v>
      </c>
      <c r="S314" s="7">
        <f>INDEX('Saturation Data'!T:T,MATCH('Intensity Data'!$B314,'Saturation Data'!$C:$C,0))*INDEX('UEC Data'!T:T,MATCH('Intensity Data'!$B314,'UEC Data'!$C:$C,0))</f>
        <v>0</v>
      </c>
      <c r="T314" s="7">
        <f>INDEX('Saturation Data'!U:U,MATCH('Intensity Data'!$B314,'Saturation Data'!$C:$C,0))*INDEX('UEC Data'!U:U,MATCH('Intensity Data'!$B314,'UEC Data'!$C:$C,0))</f>
        <v>0</v>
      </c>
      <c r="U314" s="7">
        <f>INDEX('Saturation Data'!V:V,MATCH('Intensity Data'!$B314,'Saturation Data'!$C:$C,0))*INDEX('UEC Data'!V:V,MATCH('Intensity Data'!$B314,'UEC Data'!$C:$C,0))</f>
        <v>2.0855817892448001E-4</v>
      </c>
      <c r="V314" t="str">
        <f t="shared" si="69"/>
        <v>Miscellaneous</v>
      </c>
    </row>
    <row r="315" spans="1:22" x14ac:dyDescent="0.25">
      <c r="A315" t="str">
        <f t="shared" si="70"/>
        <v/>
      </c>
      <c r="B315" t="str">
        <f t="shared" si="68"/>
        <v>WA2019 CPAMiscellaneous_Clothes Dryer</v>
      </c>
      <c r="C315" t="s">
        <v>116</v>
      </c>
      <c r="D315" t="s">
        <v>120</v>
      </c>
      <c r="E315" s="4" t="s">
        <v>109</v>
      </c>
      <c r="F315" s="4" t="s">
        <v>45</v>
      </c>
      <c r="G315" s="4" t="s">
        <v>50</v>
      </c>
      <c r="H315" s="7">
        <f>INDEX('Saturation Data'!I:I,MATCH('Intensity Data'!$B315,'Saturation Data'!$C:$C,0))*INDEX('UEC Data'!I:I,MATCH('Intensity Data'!$B315,'UEC Data'!$C:$C,0))</f>
        <v>0</v>
      </c>
      <c r="I315" s="7">
        <f>INDEX('Saturation Data'!J:J,MATCH('Intensity Data'!$B315,'Saturation Data'!$C:$C,0))*INDEX('UEC Data'!J:J,MATCH('Intensity Data'!$B315,'UEC Data'!$C:$C,0))</f>
        <v>0</v>
      </c>
      <c r="J315" s="7">
        <f>INDEX('Saturation Data'!K:K,MATCH('Intensity Data'!$B315,'Saturation Data'!$C:$C,0))*INDEX('UEC Data'!K:K,MATCH('Intensity Data'!$B315,'UEC Data'!$C:$C,0))</f>
        <v>2.5560387561482113E-4</v>
      </c>
      <c r="K315" s="7">
        <f>INDEX('Saturation Data'!L:L,MATCH('Intensity Data'!$B315,'Saturation Data'!$C:$C,0))*INDEX('UEC Data'!L:L,MATCH('Intensity Data'!$B315,'UEC Data'!$C:$C,0))</f>
        <v>0</v>
      </c>
      <c r="L315" s="7">
        <f>INDEX('Saturation Data'!M:M,MATCH('Intensity Data'!$B315,'Saturation Data'!$C:$C,0))*INDEX('UEC Data'!M:M,MATCH('Intensity Data'!$B315,'UEC Data'!$C:$C,0))</f>
        <v>0</v>
      </c>
      <c r="M315" s="7">
        <f>INDEX('Saturation Data'!N:N,MATCH('Intensity Data'!$B315,'Saturation Data'!$C:$C,0))*INDEX('UEC Data'!N:N,MATCH('Intensity Data'!$B315,'UEC Data'!$C:$C,0))</f>
        <v>0</v>
      </c>
      <c r="N315" s="7">
        <f>INDEX('Saturation Data'!O:O,MATCH('Intensity Data'!$B315,'Saturation Data'!$C:$C,0))*INDEX('UEC Data'!O:O,MATCH('Intensity Data'!$B315,'UEC Data'!$C:$C,0))</f>
        <v>7.0631418053769268E-2</v>
      </c>
      <c r="O315" s="7">
        <f>INDEX('Saturation Data'!P:P,MATCH('Intensity Data'!$B315,'Saturation Data'!$C:$C,0))*INDEX('UEC Data'!P:P,MATCH('Intensity Data'!$B315,'UEC Data'!$C:$C,0))</f>
        <v>1.3496978800038E-3</v>
      </c>
      <c r="P315" s="7">
        <f>INDEX('Saturation Data'!Q:Q,MATCH('Intensity Data'!$B315,'Saturation Data'!$C:$C,0))*INDEX('UEC Data'!Q:Q,MATCH('Intensity Data'!$B315,'UEC Data'!$C:$C,0))</f>
        <v>2.4388775180274542E-3</v>
      </c>
      <c r="Q315" s="7">
        <f>INDEX('Saturation Data'!R:R,MATCH('Intensity Data'!$B315,'Saturation Data'!$C:$C,0))*INDEX('UEC Data'!R:R,MATCH('Intensity Data'!$B315,'UEC Data'!$C:$C,0))</f>
        <v>1.8325816194575927E-2</v>
      </c>
      <c r="R315" s="7">
        <f>INDEX('Saturation Data'!S:S,MATCH('Intensity Data'!$B315,'Saturation Data'!$C:$C,0))*INDEX('UEC Data'!S:S,MATCH('Intensity Data'!$B315,'UEC Data'!$C:$C,0))</f>
        <v>0</v>
      </c>
      <c r="S315" s="7">
        <f>INDEX('Saturation Data'!T:T,MATCH('Intensity Data'!$B315,'Saturation Data'!$C:$C,0))*INDEX('UEC Data'!T:T,MATCH('Intensity Data'!$B315,'UEC Data'!$C:$C,0))</f>
        <v>0</v>
      </c>
      <c r="T315" s="7">
        <f>INDEX('Saturation Data'!U:U,MATCH('Intensity Data'!$B315,'Saturation Data'!$C:$C,0))*INDEX('UEC Data'!U:U,MATCH('Intensity Data'!$B315,'UEC Data'!$C:$C,0))</f>
        <v>0</v>
      </c>
      <c r="U315" s="7">
        <f>INDEX('Saturation Data'!V:V,MATCH('Intensity Data'!$B315,'Saturation Data'!$C:$C,0))*INDEX('UEC Data'!V:V,MATCH('Intensity Data'!$B315,'UEC Data'!$C:$C,0))</f>
        <v>4.513045866098549E-4</v>
      </c>
      <c r="V315" t="str">
        <f t="shared" si="69"/>
        <v>Miscellaneous</v>
      </c>
    </row>
    <row r="316" spans="1:22" x14ac:dyDescent="0.25">
      <c r="A316" t="str">
        <f t="shared" si="70"/>
        <v/>
      </c>
      <c r="B316" t="str">
        <f t="shared" si="68"/>
        <v>WA2019 CPAMiscellaneous_Other Miscellaneous</v>
      </c>
      <c r="C316" t="s">
        <v>116</v>
      </c>
      <c r="D316" t="s">
        <v>120</v>
      </c>
      <c r="E316" s="4" t="s">
        <v>110</v>
      </c>
      <c r="F316" s="4" t="s">
        <v>45</v>
      </c>
      <c r="G316" s="4" t="s">
        <v>51</v>
      </c>
      <c r="H316" s="7">
        <f>INDEX('Saturation Data'!I:I,MATCH('Intensity Data'!$B316,'Saturation Data'!$C:$C,0))*INDEX('UEC Data'!I:I,MATCH('Intensity Data'!$B316,'UEC Data'!$C:$C,0))</f>
        <v>1.4165599041710997</v>
      </c>
      <c r="I316" s="7">
        <f>INDEX('Saturation Data'!J:J,MATCH('Intensity Data'!$B316,'Saturation Data'!$C:$C,0))*INDEX('UEC Data'!J:J,MATCH('Intensity Data'!$B316,'UEC Data'!$C:$C,0))</f>
        <v>1.185323350020639</v>
      </c>
      <c r="J316" s="7">
        <f>INDEX('Saturation Data'!K:K,MATCH('Intensity Data'!$B316,'Saturation Data'!$C:$C,0))*INDEX('UEC Data'!K:K,MATCH('Intensity Data'!$B316,'UEC Data'!$C:$C,0))</f>
        <v>0.77937334524492241</v>
      </c>
      <c r="K316" s="7">
        <f>INDEX('Saturation Data'!L:L,MATCH('Intensity Data'!$B316,'Saturation Data'!$C:$C,0))*INDEX('UEC Data'!L:L,MATCH('Intensity Data'!$B316,'UEC Data'!$C:$C,0))</f>
        <v>0.57533912298715773</v>
      </c>
      <c r="L316" s="7">
        <f>INDEX('Saturation Data'!M:M,MATCH('Intensity Data'!$B316,'Saturation Data'!$C:$C,0))*INDEX('UEC Data'!M:M,MATCH('Intensity Data'!$B316,'UEC Data'!$C:$C,0))</f>
        <v>2.1479546287285007</v>
      </c>
      <c r="M316" s="7">
        <f>INDEX('Saturation Data'!N:N,MATCH('Intensity Data'!$B316,'Saturation Data'!$C:$C,0))*INDEX('UEC Data'!N:N,MATCH('Intensity Data'!$B316,'UEC Data'!$C:$C,0))</f>
        <v>0.6327106585184562</v>
      </c>
      <c r="N316" s="7">
        <f>INDEX('Saturation Data'!O:O,MATCH('Intensity Data'!$B316,'Saturation Data'!$C:$C,0))*INDEX('UEC Data'!O:O,MATCH('Intensity Data'!$B316,'UEC Data'!$C:$C,0))</f>
        <v>4.8901208443826487</v>
      </c>
      <c r="O316" s="7">
        <f>INDEX('Saturation Data'!P:P,MATCH('Intensity Data'!$B316,'Saturation Data'!$C:$C,0))*INDEX('UEC Data'!P:P,MATCH('Intensity Data'!$B316,'UEC Data'!$C:$C,0))</f>
        <v>0.34841495141471746</v>
      </c>
      <c r="P316" s="7">
        <f>INDEX('Saturation Data'!Q:Q,MATCH('Intensity Data'!$B316,'Saturation Data'!$C:$C,0))*INDEX('UEC Data'!Q:Q,MATCH('Intensity Data'!$B316,'UEC Data'!$C:$C,0))</f>
        <v>0.32695956250364228</v>
      </c>
      <c r="Q316" s="7">
        <f>INDEX('Saturation Data'!R:R,MATCH('Intensity Data'!$B316,'Saturation Data'!$C:$C,0))*INDEX('UEC Data'!R:R,MATCH('Intensity Data'!$B316,'UEC Data'!$C:$C,0))</f>
        <v>0.63150767203508928</v>
      </c>
      <c r="R316" s="7">
        <f>INDEX('Saturation Data'!S:S,MATCH('Intensity Data'!$B316,'Saturation Data'!$C:$C,0))*INDEX('UEC Data'!S:S,MATCH('Intensity Data'!$B316,'UEC Data'!$C:$C,0))</f>
        <v>0.43182900057782703</v>
      </c>
      <c r="S316" s="7">
        <f>INDEX('Saturation Data'!T:T,MATCH('Intensity Data'!$B316,'Saturation Data'!$C:$C,0))*INDEX('UEC Data'!T:T,MATCH('Intensity Data'!$B316,'UEC Data'!$C:$C,0))</f>
        <v>0.31863844979251033</v>
      </c>
      <c r="T316" s="7">
        <f>INDEX('Saturation Data'!U:U,MATCH('Intensity Data'!$B316,'Saturation Data'!$C:$C,0))*INDEX('UEC Data'!U:U,MATCH('Intensity Data'!$B316,'UEC Data'!$C:$C,0))</f>
        <v>18.389281199746843</v>
      </c>
      <c r="U316" s="7">
        <f>INDEX('Saturation Data'!V:V,MATCH('Intensity Data'!$B316,'Saturation Data'!$C:$C,0))*INDEX('UEC Data'!V:V,MATCH('Intensity Data'!$B316,'UEC Data'!$C:$C,0))</f>
        <v>0.56511634024435553</v>
      </c>
      <c r="V316" t="str">
        <f t="shared" si="69"/>
        <v>Miscellaneous</v>
      </c>
    </row>
    <row r="317" spans="1:22" x14ac:dyDescent="0.25">
      <c r="A317">
        <f t="shared" si="70"/>
        <v>1</v>
      </c>
      <c r="B317" t="str">
        <f t="shared" si="68"/>
        <v>UT2019 CPACooling_Air-Cooled Chiller</v>
      </c>
      <c r="C317" t="s">
        <v>117</v>
      </c>
      <c r="D317" t="s">
        <v>120</v>
      </c>
      <c r="E317" s="4" t="s">
        <v>66</v>
      </c>
      <c r="F317" s="4" t="s">
        <v>3</v>
      </c>
      <c r="G317" s="4" t="s">
        <v>4</v>
      </c>
      <c r="H317" s="7">
        <f>INDEX('Saturation Data'!I:I,MATCH('Intensity Data'!$B317,'Saturation Data'!$C:$C,0))*INDEX('UEC Data'!I:I,MATCH('Intensity Data'!$B317,'UEC Data'!$C:$C,0))</f>
        <v>0.74733592270782023</v>
      </c>
      <c r="I317" s="7">
        <f>INDEX('Saturation Data'!J:J,MATCH('Intensity Data'!$B317,'Saturation Data'!$C:$C,0))*INDEX('UEC Data'!J:J,MATCH('Intensity Data'!$B317,'UEC Data'!$C:$C,0))</f>
        <v>0</v>
      </c>
      <c r="J317" s="7">
        <f>INDEX('Saturation Data'!K:K,MATCH('Intensity Data'!$B317,'Saturation Data'!$C:$C,0))*INDEX('UEC Data'!K:K,MATCH('Intensity Data'!$B317,'UEC Data'!$C:$C,0))</f>
        <v>5.788724544487981E-2</v>
      </c>
      <c r="K317" s="7">
        <f>INDEX('Saturation Data'!L:L,MATCH('Intensity Data'!$B317,'Saturation Data'!$C:$C,0))*INDEX('UEC Data'!L:L,MATCH('Intensity Data'!$B317,'UEC Data'!$C:$C,0))</f>
        <v>0</v>
      </c>
      <c r="L317" s="7">
        <f>INDEX('Saturation Data'!M:M,MATCH('Intensity Data'!$B317,'Saturation Data'!$C:$C,0))*INDEX('UEC Data'!M:M,MATCH('Intensity Data'!$B317,'UEC Data'!$C:$C,0))</f>
        <v>0</v>
      </c>
      <c r="M317" s="7">
        <f>INDEX('Saturation Data'!N:N,MATCH('Intensity Data'!$B317,'Saturation Data'!$C:$C,0))*INDEX('UEC Data'!N:N,MATCH('Intensity Data'!$B317,'UEC Data'!$C:$C,0))</f>
        <v>3.6006561040516194E-2</v>
      </c>
      <c r="N317" s="7">
        <f>INDEX('Saturation Data'!O:O,MATCH('Intensity Data'!$B317,'Saturation Data'!$C:$C,0))*INDEX('UEC Data'!O:O,MATCH('Intensity Data'!$B317,'UEC Data'!$C:$C,0))</f>
        <v>1.4838726565270264</v>
      </c>
      <c r="O317" s="7">
        <f>INDEX('Saturation Data'!P:P,MATCH('Intensity Data'!$B317,'Saturation Data'!$C:$C,0))*INDEX('UEC Data'!P:P,MATCH('Intensity Data'!$B317,'UEC Data'!$C:$C,0))</f>
        <v>1.8384234478852519</v>
      </c>
      <c r="P317" s="7">
        <f>INDEX('Saturation Data'!Q:Q,MATCH('Intensity Data'!$B317,'Saturation Data'!$C:$C,0))*INDEX('UEC Data'!Q:Q,MATCH('Intensity Data'!$B317,'UEC Data'!$C:$C,0))</f>
        <v>0.74282682847541748</v>
      </c>
      <c r="Q317" s="7">
        <f>INDEX('Saturation Data'!R:R,MATCH('Intensity Data'!$B317,'Saturation Data'!$C:$C,0))*INDEX('UEC Data'!R:R,MATCH('Intensity Data'!$B317,'UEC Data'!$C:$C,0))</f>
        <v>2.08062521724608E-2</v>
      </c>
      <c r="R317" s="7">
        <f>INDEX('Saturation Data'!S:S,MATCH('Intensity Data'!$B317,'Saturation Data'!$C:$C,0))*INDEX('UEC Data'!S:S,MATCH('Intensity Data'!$B317,'UEC Data'!$C:$C,0))</f>
        <v>0</v>
      </c>
      <c r="S317" s="7">
        <f>INDEX('Saturation Data'!T:T,MATCH('Intensity Data'!$B317,'Saturation Data'!$C:$C,0))*INDEX('UEC Data'!T:T,MATCH('Intensity Data'!$B317,'UEC Data'!$C:$C,0))</f>
        <v>0.33277241331586871</v>
      </c>
      <c r="T317" s="7">
        <f>INDEX('Saturation Data'!U:U,MATCH('Intensity Data'!$B317,'Saturation Data'!$C:$C,0))*INDEX('UEC Data'!U:U,MATCH('Intensity Data'!$B317,'UEC Data'!$C:$C,0))</f>
        <v>5.2736830263262178</v>
      </c>
      <c r="U317" s="7">
        <f>INDEX('Saturation Data'!V:V,MATCH('Intensity Data'!$B317,'Saturation Data'!$C:$C,0))*INDEX('UEC Data'!V:V,MATCH('Intensity Data'!$B317,'UEC Data'!$C:$C,0))</f>
        <v>0.27848026001783499</v>
      </c>
      <c r="V317" t="str">
        <f t="shared" si="69"/>
        <v>HVAC</v>
      </c>
    </row>
    <row r="318" spans="1:22" x14ac:dyDescent="0.25">
      <c r="A318" t="str">
        <f t="shared" si="70"/>
        <v/>
      </c>
      <c r="B318" t="str">
        <f t="shared" si="68"/>
        <v>UT2019 CPACooling_Water-Cooled Chiller</v>
      </c>
      <c r="C318" t="s">
        <v>117</v>
      </c>
      <c r="D318" t="s">
        <v>120</v>
      </c>
      <c r="E318" s="4" t="s">
        <v>67</v>
      </c>
      <c r="F318" s="4" t="s">
        <v>3</v>
      </c>
      <c r="G318" s="4" t="s">
        <v>5</v>
      </c>
      <c r="H318" s="7">
        <f>INDEX('Saturation Data'!I:I,MATCH('Intensity Data'!$B318,'Saturation Data'!$C:$C,0))*INDEX('UEC Data'!I:I,MATCH('Intensity Data'!$B318,'UEC Data'!$C:$C,0))</f>
        <v>0.44777967402466856</v>
      </c>
      <c r="I318" s="7">
        <f>INDEX('Saturation Data'!J:J,MATCH('Intensity Data'!$B318,'Saturation Data'!$C:$C,0))*INDEX('UEC Data'!J:J,MATCH('Intensity Data'!$B318,'UEC Data'!$C:$C,0))</f>
        <v>0</v>
      </c>
      <c r="J318" s="7">
        <f>INDEX('Saturation Data'!K:K,MATCH('Intensity Data'!$B318,'Saturation Data'!$C:$C,0))*INDEX('UEC Data'!K:K,MATCH('Intensity Data'!$B318,'UEC Data'!$C:$C,0))</f>
        <v>3.4361775093048205E-2</v>
      </c>
      <c r="K318" s="7">
        <f>INDEX('Saturation Data'!L:L,MATCH('Intensity Data'!$B318,'Saturation Data'!$C:$C,0))*INDEX('UEC Data'!L:L,MATCH('Intensity Data'!$B318,'UEC Data'!$C:$C,0))</f>
        <v>0</v>
      </c>
      <c r="L318" s="7">
        <f>INDEX('Saturation Data'!M:M,MATCH('Intensity Data'!$B318,'Saturation Data'!$C:$C,0))*INDEX('UEC Data'!M:M,MATCH('Intensity Data'!$B318,'UEC Data'!$C:$C,0))</f>
        <v>0</v>
      </c>
      <c r="M318" s="7">
        <f>INDEX('Saturation Data'!N:N,MATCH('Intensity Data'!$B318,'Saturation Data'!$C:$C,0))*INDEX('UEC Data'!N:N,MATCH('Intensity Data'!$B318,'UEC Data'!$C:$C,0))</f>
        <v>2.1373436287039038E-2</v>
      </c>
      <c r="N318" s="7">
        <f>INDEX('Saturation Data'!O:O,MATCH('Intensity Data'!$B318,'Saturation Data'!$C:$C,0))*INDEX('UEC Data'!O:O,MATCH('Intensity Data'!$B318,'UEC Data'!$C:$C,0))</f>
        <v>6.2911970614271846</v>
      </c>
      <c r="O318" s="7">
        <f>INDEX('Saturation Data'!P:P,MATCH('Intensity Data'!$B318,'Saturation Data'!$C:$C,0))*INDEX('UEC Data'!P:P,MATCH('Intensity Data'!$B318,'UEC Data'!$C:$C,0))</f>
        <v>0</v>
      </c>
      <c r="P318" s="7">
        <f>INDEX('Saturation Data'!Q:Q,MATCH('Intensity Data'!$B318,'Saturation Data'!$C:$C,0))*INDEX('UEC Data'!Q:Q,MATCH('Intensity Data'!$B318,'UEC Data'!$C:$C,0))</f>
        <v>0</v>
      </c>
      <c r="Q318" s="7">
        <f>INDEX('Saturation Data'!R:R,MATCH('Intensity Data'!$B318,'Saturation Data'!$C:$C,0))*INDEX('UEC Data'!R:R,MATCH('Intensity Data'!$B318,'UEC Data'!$C:$C,0))</f>
        <v>8.632062497449558E-2</v>
      </c>
      <c r="R318" s="7">
        <f>INDEX('Saturation Data'!S:S,MATCH('Intensity Data'!$B318,'Saturation Data'!$C:$C,0))*INDEX('UEC Data'!S:S,MATCH('Intensity Data'!$B318,'UEC Data'!$C:$C,0))</f>
        <v>0</v>
      </c>
      <c r="S318" s="7">
        <f>INDEX('Saturation Data'!T:T,MATCH('Intensity Data'!$B318,'Saturation Data'!$C:$C,0))*INDEX('UEC Data'!T:T,MATCH('Intensity Data'!$B318,'UEC Data'!$C:$C,0))</f>
        <v>3.4860811724723516E-2</v>
      </c>
      <c r="T318" s="7">
        <f>INDEX('Saturation Data'!U:U,MATCH('Intensity Data'!$B318,'Saturation Data'!$C:$C,0))*INDEX('UEC Data'!U:U,MATCH('Intensity Data'!$B318,'UEC Data'!$C:$C,0))</f>
        <v>3.1598214332873935</v>
      </c>
      <c r="U318" s="7">
        <f>INDEX('Saturation Data'!V:V,MATCH('Intensity Data'!$B318,'Saturation Data'!$C:$C,0))*INDEX('UEC Data'!V:V,MATCH('Intensity Data'!$B318,'UEC Data'!$C:$C,0))</f>
        <v>0.13895003561157621</v>
      </c>
      <c r="V318" t="str">
        <f t="shared" si="69"/>
        <v>HVAC</v>
      </c>
    </row>
    <row r="319" spans="1:22" x14ac:dyDescent="0.25">
      <c r="A319" t="str">
        <f t="shared" si="70"/>
        <v/>
      </c>
      <c r="B319" t="str">
        <f t="shared" si="68"/>
        <v>UT2019 CPACooling_RTU</v>
      </c>
      <c r="C319" t="s">
        <v>117</v>
      </c>
      <c r="D319" t="s">
        <v>120</v>
      </c>
      <c r="E319" s="4" t="s">
        <v>68</v>
      </c>
      <c r="F319" s="4" t="s">
        <v>3</v>
      </c>
      <c r="G319" s="4" t="s">
        <v>6</v>
      </c>
      <c r="H319" s="7">
        <f>INDEX('Saturation Data'!I:I,MATCH('Intensity Data'!$B319,'Saturation Data'!$C:$C,0))*INDEX('UEC Data'!I:I,MATCH('Intensity Data'!$B319,'UEC Data'!$C:$C,0))</f>
        <v>2.61308748786037</v>
      </c>
      <c r="I319" s="7">
        <f>INDEX('Saturation Data'!J:J,MATCH('Intensity Data'!$B319,'Saturation Data'!$C:$C,0))*INDEX('UEC Data'!J:J,MATCH('Intensity Data'!$B319,'UEC Data'!$C:$C,0))</f>
        <v>4.0935632125290224</v>
      </c>
      <c r="J319" s="7">
        <f>INDEX('Saturation Data'!K:K,MATCH('Intensity Data'!$B319,'Saturation Data'!$C:$C,0))*INDEX('UEC Data'!K:K,MATCH('Intensity Data'!$B319,'UEC Data'!$C:$C,0))</f>
        <v>4.5158668023640951</v>
      </c>
      <c r="K319" s="7">
        <f>INDEX('Saturation Data'!L:L,MATCH('Intensity Data'!$B319,'Saturation Data'!$C:$C,0))*INDEX('UEC Data'!L:L,MATCH('Intensity Data'!$B319,'UEC Data'!$C:$C,0))</f>
        <v>4.1816689969916174</v>
      </c>
      <c r="L319" s="7">
        <f>INDEX('Saturation Data'!M:M,MATCH('Intensity Data'!$B319,'Saturation Data'!$C:$C,0))*INDEX('UEC Data'!M:M,MATCH('Intensity Data'!$B319,'UEC Data'!$C:$C,0))</f>
        <v>5.5816548056578519</v>
      </c>
      <c r="M319" s="7">
        <f>INDEX('Saturation Data'!N:N,MATCH('Intensity Data'!$B319,'Saturation Data'!$C:$C,0))*INDEX('UEC Data'!N:N,MATCH('Intensity Data'!$B319,'UEC Data'!$C:$C,0))</f>
        <v>5.5496466102253317</v>
      </c>
      <c r="N319" s="7">
        <f>INDEX('Saturation Data'!O:O,MATCH('Intensity Data'!$B319,'Saturation Data'!$C:$C,0))*INDEX('UEC Data'!O:O,MATCH('Intensity Data'!$B319,'UEC Data'!$C:$C,0))</f>
        <v>0.98440500207424175</v>
      </c>
      <c r="O319" s="7">
        <f>INDEX('Saturation Data'!P:P,MATCH('Intensity Data'!$B319,'Saturation Data'!$C:$C,0))*INDEX('UEC Data'!P:P,MATCH('Intensity Data'!$B319,'UEC Data'!$C:$C,0))</f>
        <v>2.0224968156851144</v>
      </c>
      <c r="P319" s="7">
        <f>INDEX('Saturation Data'!Q:Q,MATCH('Intensity Data'!$B319,'Saturation Data'!$C:$C,0))*INDEX('UEC Data'!Q:Q,MATCH('Intensity Data'!$B319,'UEC Data'!$C:$C,0))</f>
        <v>0.81720285765783895</v>
      </c>
      <c r="Q319" s="7">
        <f>INDEX('Saturation Data'!R:R,MATCH('Intensity Data'!$B319,'Saturation Data'!$C:$C,0))*INDEX('UEC Data'!R:R,MATCH('Intensity Data'!$B319,'UEC Data'!$C:$C,0))</f>
        <v>0.48704882693053125</v>
      </c>
      <c r="R319" s="7">
        <f>INDEX('Saturation Data'!S:S,MATCH('Intensity Data'!$B319,'Saturation Data'!$C:$C,0))*INDEX('UEC Data'!S:S,MATCH('Intensity Data'!$B319,'UEC Data'!$C:$C,0))</f>
        <v>0.4491909372163625</v>
      </c>
      <c r="S319" s="7">
        <f>INDEX('Saturation Data'!T:T,MATCH('Intensity Data'!$B319,'Saturation Data'!$C:$C,0))*INDEX('UEC Data'!T:T,MATCH('Intensity Data'!$B319,'UEC Data'!$C:$C,0))</f>
        <v>0.48545600176888148</v>
      </c>
      <c r="T319" s="7">
        <f>INDEX('Saturation Data'!U:U,MATCH('Intensity Data'!$B319,'Saturation Data'!$C:$C,0))*INDEX('UEC Data'!U:U,MATCH('Intensity Data'!$B319,'UEC Data'!$C:$C,0))</f>
        <v>18.439626294295412</v>
      </c>
      <c r="U319" s="7">
        <f>INDEX('Saturation Data'!V:V,MATCH('Intensity Data'!$B319,'Saturation Data'!$C:$C,0))*INDEX('UEC Data'!V:V,MATCH('Intensity Data'!$B319,'UEC Data'!$C:$C,0))</f>
        <v>1.8249050751681437</v>
      </c>
      <c r="V319" t="str">
        <f t="shared" si="69"/>
        <v>HVAC</v>
      </c>
    </row>
    <row r="320" spans="1:22" x14ac:dyDescent="0.25">
      <c r="A320" t="str">
        <f t="shared" si="70"/>
        <v/>
      </c>
      <c r="B320" t="str">
        <f t="shared" si="68"/>
        <v>UT2019 CPACooling_PTAC</v>
      </c>
      <c r="C320" t="s">
        <v>117</v>
      </c>
      <c r="D320" t="s">
        <v>120</v>
      </c>
      <c r="E320" s="4" t="s">
        <v>69</v>
      </c>
      <c r="F320" s="4" t="s">
        <v>3</v>
      </c>
      <c r="G320" s="4" t="s">
        <v>7</v>
      </c>
      <c r="H320" s="7">
        <f>INDEX('Saturation Data'!I:I,MATCH('Intensity Data'!$B320,'Saturation Data'!$C:$C,0))*INDEX('UEC Data'!I:I,MATCH('Intensity Data'!$B320,'UEC Data'!$C:$C,0))</f>
        <v>0.15502863087471694</v>
      </c>
      <c r="I320" s="7">
        <f>INDEX('Saturation Data'!J:J,MATCH('Intensity Data'!$B320,'Saturation Data'!$C:$C,0))*INDEX('UEC Data'!J:J,MATCH('Intensity Data'!$B320,'UEC Data'!$C:$C,0))</f>
        <v>0.16205086307538169</v>
      </c>
      <c r="J320" s="7">
        <f>INDEX('Saturation Data'!K:K,MATCH('Intensity Data'!$B320,'Saturation Data'!$C:$C,0))*INDEX('UEC Data'!K:K,MATCH('Intensity Data'!$B320,'UEC Data'!$C:$C,0))</f>
        <v>0.22182114432007155</v>
      </c>
      <c r="K320" s="7">
        <f>INDEX('Saturation Data'!L:L,MATCH('Intensity Data'!$B320,'Saturation Data'!$C:$C,0))*INDEX('UEC Data'!L:L,MATCH('Intensity Data'!$B320,'UEC Data'!$C:$C,0))</f>
        <v>0.14573350222826642</v>
      </c>
      <c r="L320" s="7">
        <f>INDEX('Saturation Data'!M:M,MATCH('Intensity Data'!$B320,'Saturation Data'!$C:$C,0))*INDEX('UEC Data'!M:M,MATCH('Intensity Data'!$B320,'UEC Data'!$C:$C,0))</f>
        <v>0.22929201554332029</v>
      </c>
      <c r="M320" s="7">
        <f>INDEX('Saturation Data'!N:N,MATCH('Intensity Data'!$B320,'Saturation Data'!$C:$C,0))*INDEX('UEC Data'!N:N,MATCH('Intensity Data'!$B320,'UEC Data'!$C:$C,0))</f>
        <v>0.18591075358054313</v>
      </c>
      <c r="N320" s="7">
        <f>INDEX('Saturation Data'!O:O,MATCH('Intensity Data'!$B320,'Saturation Data'!$C:$C,0))*INDEX('UEC Data'!O:O,MATCH('Intensity Data'!$B320,'UEC Data'!$C:$C,0))</f>
        <v>3.8759921943838781E-2</v>
      </c>
      <c r="O320" s="7">
        <f>INDEX('Saturation Data'!P:P,MATCH('Intensity Data'!$B320,'Saturation Data'!$C:$C,0))*INDEX('UEC Data'!P:P,MATCH('Intensity Data'!$B320,'UEC Data'!$C:$C,0))</f>
        <v>0.14734321156974617</v>
      </c>
      <c r="P320" s="7">
        <f>INDEX('Saturation Data'!Q:Q,MATCH('Intensity Data'!$B320,'Saturation Data'!$C:$C,0))*INDEX('UEC Data'!Q:Q,MATCH('Intensity Data'!$B320,'UEC Data'!$C:$C,0))</f>
        <v>5.9534973117122969E-2</v>
      </c>
      <c r="Q320" s="7">
        <f>INDEX('Saturation Data'!R:R,MATCH('Intensity Data'!$B320,'Saturation Data'!$C:$C,0))*INDEX('UEC Data'!R:R,MATCH('Intensity Data'!$B320,'UEC Data'!$C:$C,0))</f>
        <v>1.3436596759227231</v>
      </c>
      <c r="R320" s="7">
        <f>INDEX('Saturation Data'!S:S,MATCH('Intensity Data'!$B320,'Saturation Data'!$C:$C,0))*INDEX('UEC Data'!S:S,MATCH('Intensity Data'!$B320,'UEC Data'!$C:$C,0))</f>
        <v>3.3075924342385508E-2</v>
      </c>
      <c r="S320" s="7">
        <f>INDEX('Saturation Data'!T:T,MATCH('Intensity Data'!$B320,'Saturation Data'!$C:$C,0))*INDEX('UEC Data'!T:T,MATCH('Intensity Data'!$B320,'UEC Data'!$C:$C,0))</f>
        <v>3.2816762093911295E-2</v>
      </c>
      <c r="T320" s="7">
        <f>INDEX('Saturation Data'!U:U,MATCH('Intensity Data'!$B320,'Saturation Data'!$C:$C,0))*INDEX('UEC Data'!U:U,MATCH('Intensity Data'!$B320,'UEC Data'!$C:$C,0))</f>
        <v>1.0939817482294725</v>
      </c>
      <c r="U320" s="7">
        <f>INDEX('Saturation Data'!V:V,MATCH('Intensity Data'!$B320,'Saturation Data'!$C:$C,0))*INDEX('UEC Data'!V:V,MATCH('Intensity Data'!$B320,'UEC Data'!$C:$C,0))</f>
        <v>0.1830330348621767</v>
      </c>
      <c r="V320" t="str">
        <f t="shared" si="69"/>
        <v>HVAC</v>
      </c>
    </row>
    <row r="321" spans="1:22" x14ac:dyDescent="0.25">
      <c r="A321" t="str">
        <f t="shared" si="70"/>
        <v/>
      </c>
      <c r="B321" t="str">
        <f t="shared" si="68"/>
        <v>UT2019 CPACooling_PTHP</v>
      </c>
      <c r="C321" t="s">
        <v>117</v>
      </c>
      <c r="D321" t="s">
        <v>120</v>
      </c>
      <c r="E321" s="4" t="s">
        <v>70</v>
      </c>
      <c r="F321" s="4" t="s">
        <v>3</v>
      </c>
      <c r="G321" s="4" t="s">
        <v>8</v>
      </c>
      <c r="H321" s="7">
        <f>INDEX('Saturation Data'!I:I,MATCH('Intensity Data'!$B321,'Saturation Data'!$C:$C,0))*INDEX('UEC Data'!I:I,MATCH('Intensity Data'!$B321,'UEC Data'!$C:$C,0))</f>
        <v>4.9172258996767575E-2</v>
      </c>
      <c r="I321" s="7">
        <f>INDEX('Saturation Data'!J:J,MATCH('Intensity Data'!$B321,'Saturation Data'!$C:$C,0))*INDEX('UEC Data'!J:J,MATCH('Intensity Data'!$B321,'UEC Data'!$C:$C,0))</f>
        <v>5.1399583192035567E-2</v>
      </c>
      <c r="J321" s="7">
        <f>INDEX('Saturation Data'!K:K,MATCH('Intensity Data'!$B321,'Saturation Data'!$C:$C,0))*INDEX('UEC Data'!K:K,MATCH('Intensity Data'!$B321,'UEC Data'!$C:$C,0))</f>
        <v>4.5668643899983583E-2</v>
      </c>
      <c r="K321" s="7">
        <f>INDEX('Saturation Data'!L:L,MATCH('Intensity Data'!$B321,'Saturation Data'!$C:$C,0))*INDEX('UEC Data'!L:L,MATCH('Intensity Data'!$B321,'UEC Data'!$C:$C,0))</f>
        <v>4.6224013433140657E-2</v>
      </c>
      <c r="L321" s="7">
        <f>INDEX('Saturation Data'!M:M,MATCH('Intensity Data'!$B321,'Saturation Data'!$C:$C,0))*INDEX('UEC Data'!M:M,MATCH('Intensity Data'!$B321,'UEC Data'!$C:$C,0))</f>
        <v>0.16517070835095662</v>
      </c>
      <c r="M321" s="7">
        <f>INDEX('Saturation Data'!N:N,MATCH('Intensity Data'!$B321,'Saturation Data'!$C:$C,0))*INDEX('UEC Data'!N:N,MATCH('Intensity Data'!$B321,'UEC Data'!$C:$C,0))</f>
        <v>5.495925623985274E-2</v>
      </c>
      <c r="N321" s="7">
        <f>INDEX('Saturation Data'!O:O,MATCH('Intensity Data'!$B321,'Saturation Data'!$C:$C,0))*INDEX('UEC Data'!O:O,MATCH('Intensity Data'!$B321,'UEC Data'!$C:$C,0))</f>
        <v>0</v>
      </c>
      <c r="O321" s="7">
        <f>INDEX('Saturation Data'!P:P,MATCH('Intensity Data'!$B321,'Saturation Data'!$C:$C,0))*INDEX('UEC Data'!P:P,MATCH('Intensity Data'!$B321,'UEC Data'!$C:$C,0))</f>
        <v>0.1031612164090297</v>
      </c>
      <c r="P321" s="7">
        <f>INDEX('Saturation Data'!Q:Q,MATCH('Intensity Data'!$B321,'Saturation Data'!$C:$C,0))*INDEX('UEC Data'!Q:Q,MATCH('Intensity Data'!$B321,'UEC Data'!$C:$C,0))</f>
        <v>4.168295356270324E-2</v>
      </c>
      <c r="Q321" s="7">
        <f>INDEX('Saturation Data'!R:R,MATCH('Intensity Data'!$B321,'Saturation Data'!$C:$C,0))*INDEX('UEC Data'!R:R,MATCH('Intensity Data'!$B321,'UEC Data'!$C:$C,0))</f>
        <v>0.4523403608765964</v>
      </c>
      <c r="R321" s="7">
        <f>INDEX('Saturation Data'!S:S,MATCH('Intensity Data'!$B321,'Saturation Data'!$C:$C,0))*INDEX('UEC Data'!S:S,MATCH('Intensity Data'!$B321,'UEC Data'!$C:$C,0))</f>
        <v>9.3083303951110811E-3</v>
      </c>
      <c r="S321" s="7">
        <f>INDEX('Saturation Data'!T:T,MATCH('Intensity Data'!$B321,'Saturation Data'!$C:$C,0))*INDEX('UEC Data'!T:T,MATCH('Intensity Data'!$B321,'UEC Data'!$C:$C,0))</f>
        <v>3.2816762093911284E-3</v>
      </c>
      <c r="T321" s="7">
        <f>INDEX('Saturation Data'!U:U,MATCH('Intensity Data'!$B321,'Saturation Data'!$C:$C,0))*INDEX('UEC Data'!U:U,MATCH('Intensity Data'!$B321,'UEC Data'!$C:$C,0))</f>
        <v>0.34699109163357256</v>
      </c>
      <c r="U321" s="7">
        <f>INDEX('Saturation Data'!V:V,MATCH('Intensity Data'!$B321,'Saturation Data'!$C:$C,0))*INDEX('UEC Data'!V:V,MATCH('Intensity Data'!$B321,'UEC Data'!$C:$C,0))</f>
        <v>9.3437433047840163E-2</v>
      </c>
      <c r="V321" t="str">
        <f t="shared" si="69"/>
        <v>HVAC</v>
      </c>
    </row>
    <row r="322" spans="1:22" x14ac:dyDescent="0.25">
      <c r="A322" t="str">
        <f t="shared" si="70"/>
        <v/>
      </c>
      <c r="B322" t="str">
        <f t="shared" ref="B322:B385" si="71">C322&amp;D322&amp;E322</f>
        <v>UT2019 CPACooling_Evaporative AC</v>
      </c>
      <c r="C322" t="s">
        <v>117</v>
      </c>
      <c r="D322" t="s">
        <v>120</v>
      </c>
      <c r="E322" s="4" t="s">
        <v>71</v>
      </c>
      <c r="F322" s="4" t="s">
        <v>3</v>
      </c>
      <c r="G322" s="4" t="s">
        <v>9</v>
      </c>
      <c r="H322" s="7">
        <f>INDEX('Saturation Data'!I:I,MATCH('Intensity Data'!$B322,'Saturation Data'!$C:$C,0))*INDEX('UEC Data'!I:I,MATCH('Intensity Data'!$B322,'UEC Data'!$C:$C,0))</f>
        <v>1.1086712081755882E-3</v>
      </c>
      <c r="I322" s="7">
        <f>INDEX('Saturation Data'!J:J,MATCH('Intensity Data'!$B322,'Saturation Data'!$C:$C,0))*INDEX('UEC Data'!J:J,MATCH('Intensity Data'!$B322,'UEC Data'!$C:$C,0))</f>
        <v>1.1588899749548165E-3</v>
      </c>
      <c r="J322" s="7">
        <f>INDEX('Saturation Data'!K:K,MATCH('Intensity Data'!$B322,'Saturation Data'!$C:$C,0))*INDEX('UEC Data'!K:K,MATCH('Intensity Data'!$B322,'UEC Data'!$C:$C,0))</f>
        <v>9.2370266987828756E-2</v>
      </c>
      <c r="K322" s="7">
        <f>INDEX('Saturation Data'!L:L,MATCH('Intensity Data'!$B322,'Saturation Data'!$C:$C,0))*INDEX('UEC Data'!L:L,MATCH('Intensity Data'!$B322,'UEC Data'!$C:$C,0))</f>
        <v>1.1838327705214566E-3</v>
      </c>
      <c r="L322" s="7">
        <f>INDEX('Saturation Data'!M:M,MATCH('Intensity Data'!$B322,'Saturation Data'!$C:$C,0))*INDEX('UEC Data'!M:M,MATCH('Intensity Data'!$B322,'UEC Data'!$C:$C,0))</f>
        <v>0.10083864503873285</v>
      </c>
      <c r="M322" s="7">
        <f>INDEX('Saturation Data'!N:N,MATCH('Intensity Data'!$B322,'Saturation Data'!$C:$C,0))*INDEX('UEC Data'!N:N,MATCH('Intensity Data'!$B322,'UEC Data'!$C:$C,0))</f>
        <v>3.658666281852415E-2</v>
      </c>
      <c r="N322" s="7">
        <f>INDEX('Saturation Data'!O:O,MATCH('Intensity Data'!$B322,'Saturation Data'!$C:$C,0))*INDEX('UEC Data'!O:O,MATCH('Intensity Data'!$B322,'UEC Data'!$C:$C,0))</f>
        <v>0</v>
      </c>
      <c r="O322" s="7">
        <f>INDEX('Saturation Data'!P:P,MATCH('Intensity Data'!$B322,'Saturation Data'!$C:$C,0))*INDEX('UEC Data'!P:P,MATCH('Intensity Data'!$B322,'UEC Data'!$C:$C,0))</f>
        <v>6.8983297792652516E-5</v>
      </c>
      <c r="P322" s="7">
        <f>INDEX('Saturation Data'!Q:Q,MATCH('Intensity Data'!$B322,'Saturation Data'!$C:$C,0))*INDEX('UEC Data'!Q:Q,MATCH('Intensity Data'!$B322,'UEC Data'!$C:$C,0))</f>
        <v>2.7873145534580737E-5</v>
      </c>
      <c r="Q322" s="7">
        <f>INDEX('Saturation Data'!R:R,MATCH('Intensity Data'!$B322,'Saturation Data'!$C:$C,0))*INDEX('UEC Data'!R:R,MATCH('Intensity Data'!$B322,'UEC Data'!$C:$C,0))</f>
        <v>5.8649187445724039E-3</v>
      </c>
      <c r="R322" s="7">
        <f>INDEX('Saturation Data'!S:S,MATCH('Intensity Data'!$B322,'Saturation Data'!$C:$C,0))*INDEX('UEC Data'!S:S,MATCH('Intensity Data'!$B322,'UEC Data'!$C:$C,0))</f>
        <v>0</v>
      </c>
      <c r="S322" s="7">
        <f>INDEX('Saturation Data'!T:T,MATCH('Intensity Data'!$B322,'Saturation Data'!$C:$C,0))*INDEX('UEC Data'!T:T,MATCH('Intensity Data'!$B322,'UEC Data'!$C:$C,0))</f>
        <v>1.1697734982382682E-3</v>
      </c>
      <c r="T322" s="7">
        <f>INDEX('Saturation Data'!U:U,MATCH('Intensity Data'!$B322,'Saturation Data'!$C:$C,0))*INDEX('UEC Data'!U:U,MATCH('Intensity Data'!$B322,'UEC Data'!$C:$C,0))</f>
        <v>7.8234972449170576E-3</v>
      </c>
      <c r="U322" s="7">
        <f>INDEX('Saturation Data'!V:V,MATCH('Intensity Data'!$B322,'Saturation Data'!$C:$C,0))*INDEX('UEC Data'!V:V,MATCH('Intensity Data'!$B322,'UEC Data'!$C:$C,0))</f>
        <v>1.1234550646171646E-4</v>
      </c>
      <c r="V322" t="str">
        <f t="shared" ref="V322:V385" si="72">IF(OR(F322="Cooling",F322="heating",F322="ventilation"),"HVAC",F322)</f>
        <v>HVAC</v>
      </c>
    </row>
    <row r="323" spans="1:22" x14ac:dyDescent="0.25">
      <c r="A323" t="str">
        <f t="shared" ref="A323:A386" si="73">IF(C323=C322,"",1)</f>
        <v/>
      </c>
      <c r="B323" t="str">
        <f t="shared" si="71"/>
        <v>UT2019 CPACooling_Air-Source Heat Pump</v>
      </c>
      <c r="C323" t="s">
        <v>117</v>
      </c>
      <c r="D323" t="s">
        <v>120</v>
      </c>
      <c r="E323" s="4" t="s">
        <v>72</v>
      </c>
      <c r="F323" s="4" t="s">
        <v>3</v>
      </c>
      <c r="G323" s="4" t="s">
        <v>10</v>
      </c>
      <c r="H323" s="7">
        <f>INDEX('Saturation Data'!I:I,MATCH('Intensity Data'!$B323,'Saturation Data'!$C:$C,0))*INDEX('UEC Data'!I:I,MATCH('Intensity Data'!$B323,'UEC Data'!$C:$C,0))</f>
        <v>0.83543682944413655</v>
      </c>
      <c r="I323" s="7">
        <f>INDEX('Saturation Data'!J:J,MATCH('Intensity Data'!$B323,'Saturation Data'!$C:$C,0))*INDEX('UEC Data'!J:J,MATCH('Intensity Data'!$B323,'UEC Data'!$C:$C,0))</f>
        <v>0.87330530553443053</v>
      </c>
      <c r="J323" s="7">
        <f>INDEX('Saturation Data'!K:K,MATCH('Intensity Data'!$B323,'Saturation Data'!$C:$C,0))*INDEX('UEC Data'!K:K,MATCH('Intensity Data'!$B323,'UEC Data'!$C:$C,0))</f>
        <v>0.23933514910646342</v>
      </c>
      <c r="K323" s="7">
        <f>INDEX('Saturation Data'!L:L,MATCH('Intensity Data'!$B323,'Saturation Data'!$C:$C,0))*INDEX('UEC Data'!L:L,MATCH('Intensity Data'!$B323,'UEC Data'!$C:$C,0))</f>
        <v>0.89183575664937631</v>
      </c>
      <c r="L323" s="7">
        <f>INDEX('Saturation Data'!M:M,MATCH('Intensity Data'!$B323,'Saturation Data'!$C:$C,0))*INDEX('UEC Data'!M:M,MATCH('Intensity Data'!$B323,'UEC Data'!$C:$C,0))</f>
        <v>0.62927714194136231</v>
      </c>
      <c r="M323" s="7">
        <f>INDEX('Saturation Data'!N:N,MATCH('Intensity Data'!$B323,'Saturation Data'!$C:$C,0))*INDEX('UEC Data'!N:N,MATCH('Intensity Data'!$B323,'UEC Data'!$C:$C,0))</f>
        <v>0.53367995072862662</v>
      </c>
      <c r="N323" s="7">
        <f>INDEX('Saturation Data'!O:O,MATCH('Intensity Data'!$B323,'Saturation Data'!$C:$C,0))*INDEX('UEC Data'!O:O,MATCH('Intensity Data'!$B323,'UEC Data'!$C:$C,0))</f>
        <v>5.1743026823754736E-2</v>
      </c>
      <c r="O323" s="7">
        <f>INDEX('Saturation Data'!P:P,MATCH('Intensity Data'!$B323,'Saturation Data'!$C:$C,0))*INDEX('UEC Data'!P:P,MATCH('Intensity Data'!$B323,'UEC Data'!$C:$C,0))</f>
        <v>0.34207903837339998</v>
      </c>
      <c r="P323" s="7">
        <f>INDEX('Saturation Data'!Q:Q,MATCH('Intensity Data'!$B323,'Saturation Data'!$C:$C,0))*INDEX('UEC Data'!Q:Q,MATCH('Intensity Data'!$B323,'UEC Data'!$C:$C,0))</f>
        <v>0.13821923749674334</v>
      </c>
      <c r="Q323" s="7">
        <f>INDEX('Saturation Data'!R:R,MATCH('Intensity Data'!$B323,'Saturation Data'!$C:$C,0))*INDEX('UEC Data'!R:R,MATCH('Intensity Data'!$B323,'UEC Data'!$C:$C,0))</f>
        <v>0.15742447980158869</v>
      </c>
      <c r="R323" s="7">
        <f>INDEX('Saturation Data'!S:S,MATCH('Intensity Data'!$B323,'Saturation Data'!$C:$C,0))*INDEX('UEC Data'!S:S,MATCH('Intensity Data'!$B323,'UEC Data'!$C:$C,0))</f>
        <v>4.7433760208234088E-2</v>
      </c>
      <c r="S323" s="7">
        <f>INDEX('Saturation Data'!T:T,MATCH('Intensity Data'!$B323,'Saturation Data'!$C:$C,0))*INDEX('UEC Data'!T:T,MATCH('Intensity Data'!$B323,'UEC Data'!$C:$C,0))</f>
        <v>4.5805189547753179E-2</v>
      </c>
      <c r="T323" s="7">
        <f>INDEX('Saturation Data'!U:U,MATCH('Intensity Data'!$B323,'Saturation Data'!$C:$C,0))*INDEX('UEC Data'!U:U,MATCH('Intensity Data'!$B323,'UEC Data'!$C:$C,0))</f>
        <v>5.8953796989226817</v>
      </c>
      <c r="U323" s="7">
        <f>INDEX('Saturation Data'!V:V,MATCH('Intensity Data'!$B323,'Saturation Data'!$C:$C,0))*INDEX('UEC Data'!V:V,MATCH('Intensity Data'!$B323,'UEC Data'!$C:$C,0))</f>
        <v>0.17622875741193014</v>
      </c>
      <c r="V323" t="str">
        <f t="shared" si="72"/>
        <v>HVAC</v>
      </c>
    </row>
    <row r="324" spans="1:22" x14ac:dyDescent="0.25">
      <c r="A324" t="str">
        <f t="shared" si="73"/>
        <v/>
      </c>
      <c r="B324" t="str">
        <f t="shared" si="71"/>
        <v>UT2019 CPACooling_Geothermal Heat Pump</v>
      </c>
      <c r="C324" t="s">
        <v>117</v>
      </c>
      <c r="D324" t="s">
        <v>120</v>
      </c>
      <c r="E324" s="4" t="s">
        <v>73</v>
      </c>
      <c r="F324" s="4" t="s">
        <v>3</v>
      </c>
      <c r="G324" s="4" t="s">
        <v>11</v>
      </c>
      <c r="H324" s="7">
        <f>INDEX('Saturation Data'!I:I,MATCH('Intensity Data'!$B324,'Saturation Data'!$C:$C,0))*INDEX('UEC Data'!I:I,MATCH('Intensity Data'!$B324,'UEC Data'!$C:$C,0))</f>
        <v>0.2729780052888493</v>
      </c>
      <c r="I324" s="7">
        <f>INDEX('Saturation Data'!J:J,MATCH('Intensity Data'!$B324,'Saturation Data'!$C:$C,0))*INDEX('UEC Data'!J:J,MATCH('Intensity Data'!$B324,'UEC Data'!$C:$C,0))</f>
        <v>0.28533676193548413</v>
      </c>
      <c r="J324" s="7">
        <f>INDEX('Saturation Data'!K:K,MATCH('Intensity Data'!$B324,'Saturation Data'!$C:$C,0))*INDEX('UEC Data'!K:K,MATCH('Intensity Data'!$B324,'UEC Data'!$C:$C,0))</f>
        <v>0</v>
      </c>
      <c r="K324" s="7">
        <f>INDEX('Saturation Data'!L:L,MATCH('Intensity Data'!$B324,'Saturation Data'!$C:$C,0))*INDEX('UEC Data'!L:L,MATCH('Intensity Data'!$B324,'UEC Data'!$C:$C,0))</f>
        <v>0.29130139792706122</v>
      </c>
      <c r="L324" s="7">
        <f>INDEX('Saturation Data'!M:M,MATCH('Intensity Data'!$B324,'Saturation Data'!$C:$C,0))*INDEX('UEC Data'!M:M,MATCH('Intensity Data'!$B324,'UEC Data'!$C:$C,0))</f>
        <v>0</v>
      </c>
      <c r="M324" s="7">
        <f>INDEX('Saturation Data'!N:N,MATCH('Intensity Data'!$B324,'Saturation Data'!$C:$C,0))*INDEX('UEC Data'!N:N,MATCH('Intensity Data'!$B324,'UEC Data'!$C:$C,0))</f>
        <v>0</v>
      </c>
      <c r="N324" s="7">
        <f>INDEX('Saturation Data'!O:O,MATCH('Intensity Data'!$B324,'Saturation Data'!$C:$C,0))*INDEX('UEC Data'!O:O,MATCH('Intensity Data'!$B324,'UEC Data'!$C:$C,0))</f>
        <v>4.7263600434696663E-2</v>
      </c>
      <c r="O324" s="7">
        <f>INDEX('Saturation Data'!P:P,MATCH('Intensity Data'!$B324,'Saturation Data'!$C:$C,0))*INDEX('UEC Data'!P:P,MATCH('Intensity Data'!$B324,'UEC Data'!$C:$C,0))</f>
        <v>0.15078924259888787</v>
      </c>
      <c r="P324" s="7">
        <f>INDEX('Saturation Data'!Q:Q,MATCH('Intensity Data'!$B324,'Saturation Data'!$C:$C,0))*INDEX('UEC Data'!Q:Q,MATCH('Intensity Data'!$B324,'UEC Data'!$C:$C,0))</f>
        <v>6.092736413734727E-2</v>
      </c>
      <c r="Q324" s="7">
        <f>INDEX('Saturation Data'!R:R,MATCH('Intensity Data'!$B324,'Saturation Data'!$C:$C,0))*INDEX('UEC Data'!R:R,MATCH('Intensity Data'!$B324,'UEC Data'!$C:$C,0))</f>
        <v>0.15898618948290733</v>
      </c>
      <c r="R324" s="7">
        <f>INDEX('Saturation Data'!S:S,MATCH('Intensity Data'!$B324,'Saturation Data'!$C:$C,0))*INDEX('UEC Data'!S:S,MATCH('Intensity Data'!$B324,'UEC Data'!$C:$C,0))</f>
        <v>0</v>
      </c>
      <c r="S324" s="7">
        <f>INDEX('Saturation Data'!T:T,MATCH('Intensity Data'!$B324,'Saturation Data'!$C:$C,0))*INDEX('UEC Data'!T:T,MATCH('Intensity Data'!$B324,'UEC Data'!$C:$C,0))</f>
        <v>0</v>
      </c>
      <c r="T324" s="7">
        <f>INDEX('Saturation Data'!U:U,MATCH('Intensity Data'!$B324,'Saturation Data'!$C:$C,0))*INDEX('UEC Data'!U:U,MATCH('Intensity Data'!$B324,'UEC Data'!$C:$C,0))</f>
        <v>1.9263084100602255</v>
      </c>
      <c r="U324" s="7">
        <f>INDEX('Saturation Data'!V:V,MATCH('Intensity Data'!$B324,'Saturation Data'!$C:$C,0))*INDEX('UEC Data'!V:V,MATCH('Intensity Data'!$B324,'UEC Data'!$C:$C,0))</f>
        <v>2.0521629802597991E-2</v>
      </c>
      <c r="V324" t="str">
        <f t="shared" si="72"/>
        <v>HVAC</v>
      </c>
    </row>
    <row r="325" spans="1:22" x14ac:dyDescent="0.25">
      <c r="A325" t="str">
        <f t="shared" si="73"/>
        <v/>
      </c>
      <c r="B325" t="str">
        <f t="shared" si="71"/>
        <v>UT2019 CPAHeating_Electric Furnace</v>
      </c>
      <c r="C325" t="s">
        <v>117</v>
      </c>
      <c r="D325" t="s">
        <v>120</v>
      </c>
      <c r="E325" s="4" t="s">
        <v>74</v>
      </c>
      <c r="F325" s="4" t="s">
        <v>12</v>
      </c>
      <c r="G325" s="4" t="s">
        <v>13</v>
      </c>
      <c r="H325" s="7">
        <f>INDEX('Saturation Data'!I:I,MATCH('Intensity Data'!$B325,'Saturation Data'!$C:$C,0))*INDEX('UEC Data'!I:I,MATCH('Intensity Data'!$B325,'UEC Data'!$C:$C,0))</f>
        <v>5.8062552868175868E-2</v>
      </c>
      <c r="I325" s="7">
        <f>INDEX('Saturation Data'!J:J,MATCH('Intensity Data'!$B325,'Saturation Data'!$C:$C,0))*INDEX('UEC Data'!J:J,MATCH('Intensity Data'!$B325,'UEC Data'!$C:$C,0))</f>
        <v>4.9293127428937149E-2</v>
      </c>
      <c r="J325" s="7">
        <f>INDEX('Saturation Data'!K:K,MATCH('Intensity Data'!$B325,'Saturation Data'!$C:$C,0))*INDEX('UEC Data'!K:K,MATCH('Intensity Data'!$B325,'UEC Data'!$C:$C,0))</f>
        <v>0.15024420607255881</v>
      </c>
      <c r="K325" s="7">
        <f>INDEX('Saturation Data'!L:L,MATCH('Intensity Data'!$B325,'Saturation Data'!$C:$C,0))*INDEX('UEC Data'!L:L,MATCH('Intensity Data'!$B325,'UEC Data'!$C:$C,0))</f>
        <v>3.2944154075666858E-2</v>
      </c>
      <c r="L325" s="7">
        <f>INDEX('Saturation Data'!M:M,MATCH('Intensity Data'!$B325,'Saturation Data'!$C:$C,0))*INDEX('UEC Data'!M:M,MATCH('Intensity Data'!$B325,'UEC Data'!$C:$C,0))</f>
        <v>0.31997619771240104</v>
      </c>
      <c r="M325" s="7">
        <f>INDEX('Saturation Data'!N:N,MATCH('Intensity Data'!$B325,'Saturation Data'!$C:$C,0))*INDEX('UEC Data'!N:N,MATCH('Intensity Data'!$B325,'UEC Data'!$C:$C,0))</f>
        <v>0.38990683965655243</v>
      </c>
      <c r="N325" s="7">
        <f>INDEX('Saturation Data'!O:O,MATCH('Intensity Data'!$B325,'Saturation Data'!$C:$C,0))*INDEX('UEC Data'!O:O,MATCH('Intensity Data'!$B325,'UEC Data'!$C:$C,0))</f>
        <v>0.36358921120309823</v>
      </c>
      <c r="O325" s="7">
        <f>INDEX('Saturation Data'!P:P,MATCH('Intensity Data'!$B325,'Saturation Data'!$C:$C,0))*INDEX('UEC Data'!P:P,MATCH('Intensity Data'!$B325,'UEC Data'!$C:$C,0))</f>
        <v>0</v>
      </c>
      <c r="P325" s="7">
        <f>INDEX('Saturation Data'!Q:Q,MATCH('Intensity Data'!$B325,'Saturation Data'!$C:$C,0))*INDEX('UEC Data'!Q:Q,MATCH('Intensity Data'!$B325,'UEC Data'!$C:$C,0))</f>
        <v>0</v>
      </c>
      <c r="Q325" s="7">
        <f>INDEX('Saturation Data'!R:R,MATCH('Intensity Data'!$B325,'Saturation Data'!$C:$C,0))*INDEX('UEC Data'!R:R,MATCH('Intensity Data'!$B325,'UEC Data'!$C:$C,0))</f>
        <v>3.0060011888833092E-2</v>
      </c>
      <c r="R325" s="7">
        <f>INDEX('Saturation Data'!S:S,MATCH('Intensity Data'!$B325,'Saturation Data'!$C:$C,0))*INDEX('UEC Data'!S:S,MATCH('Intensity Data'!$B325,'UEC Data'!$C:$C,0))</f>
        <v>4.3799001394711781E-2</v>
      </c>
      <c r="S325" s="7">
        <f>INDEX('Saturation Data'!T:T,MATCH('Intensity Data'!$B325,'Saturation Data'!$C:$C,0))*INDEX('UEC Data'!T:T,MATCH('Intensity Data'!$B325,'UEC Data'!$C:$C,0))</f>
        <v>2.5669462844872988E-2</v>
      </c>
      <c r="T325" s="7">
        <f>INDEX('Saturation Data'!U:U,MATCH('Intensity Data'!$B325,'Saturation Data'!$C:$C,0))*INDEX('UEC Data'!U:U,MATCH('Intensity Data'!$B325,'UEC Data'!$C:$C,0))</f>
        <v>3.6086565668997574E-2</v>
      </c>
      <c r="U325" s="7">
        <f>INDEX('Saturation Data'!V:V,MATCH('Intensity Data'!$B325,'Saturation Data'!$C:$C,0))*INDEX('UEC Data'!V:V,MATCH('Intensity Data'!$B325,'UEC Data'!$C:$C,0))</f>
        <v>0.48377305536789017</v>
      </c>
      <c r="V325" t="str">
        <f t="shared" si="72"/>
        <v>HVAC</v>
      </c>
    </row>
    <row r="326" spans="1:22" x14ac:dyDescent="0.25">
      <c r="A326" t="str">
        <f t="shared" si="73"/>
        <v/>
      </c>
      <c r="B326" t="str">
        <f t="shared" si="71"/>
        <v>UT2019 CPAHeating_Electric Room Heat</v>
      </c>
      <c r="C326" t="s">
        <v>117</v>
      </c>
      <c r="D326" t="s">
        <v>120</v>
      </c>
      <c r="E326" s="4" t="s">
        <v>75</v>
      </c>
      <c r="F326" s="4" t="s">
        <v>12</v>
      </c>
      <c r="G326" s="4" t="s">
        <v>14</v>
      </c>
      <c r="H326" s="7">
        <f>INDEX('Saturation Data'!I:I,MATCH('Intensity Data'!$B326,'Saturation Data'!$C:$C,0))*INDEX('UEC Data'!I:I,MATCH('Intensity Data'!$B326,'UEC Data'!$C:$C,0))</f>
        <v>1.0655151090078265</v>
      </c>
      <c r="I326" s="7">
        <f>INDEX('Saturation Data'!J:J,MATCH('Intensity Data'!$B326,'Saturation Data'!$C:$C,0))*INDEX('UEC Data'!J:J,MATCH('Intensity Data'!$B326,'UEC Data'!$C:$C,0))</f>
        <v>0.90458599305867438</v>
      </c>
      <c r="J326" s="7">
        <f>INDEX('Saturation Data'!K:K,MATCH('Intensity Data'!$B326,'Saturation Data'!$C:$C,0))*INDEX('UEC Data'!K:K,MATCH('Intensity Data'!$B326,'UEC Data'!$C:$C,0))</f>
        <v>1.6731955536601117</v>
      </c>
      <c r="K326" s="7">
        <f>INDEX('Saturation Data'!L:L,MATCH('Intensity Data'!$B326,'Saturation Data'!$C:$C,0))*INDEX('UEC Data'!L:L,MATCH('Intensity Data'!$B326,'UEC Data'!$C:$C,0))</f>
        <v>0.60456339218843591</v>
      </c>
      <c r="L326" s="7">
        <f>INDEX('Saturation Data'!M:M,MATCH('Intensity Data'!$B326,'Saturation Data'!$C:$C,0))*INDEX('UEC Data'!M:M,MATCH('Intensity Data'!$B326,'UEC Data'!$C:$C,0))</f>
        <v>2.761459291164281E-2</v>
      </c>
      <c r="M326" s="7">
        <f>INDEX('Saturation Data'!N:N,MATCH('Intensity Data'!$B326,'Saturation Data'!$C:$C,0))*INDEX('UEC Data'!N:N,MATCH('Intensity Data'!$B326,'UEC Data'!$C:$C,0))</f>
        <v>6.8377751191001285E-2</v>
      </c>
      <c r="N326" s="7">
        <f>INDEX('Saturation Data'!O:O,MATCH('Intensity Data'!$B326,'Saturation Data'!$C:$C,0))*INDEX('UEC Data'!O:O,MATCH('Intensity Data'!$B326,'UEC Data'!$C:$C,0))</f>
        <v>7.1347961382083706E-3</v>
      </c>
      <c r="O326" s="7">
        <f>INDEX('Saturation Data'!P:P,MATCH('Intensity Data'!$B326,'Saturation Data'!$C:$C,0))*INDEX('UEC Data'!P:P,MATCH('Intensity Data'!$B326,'UEC Data'!$C:$C,0))</f>
        <v>1.5562704569176575</v>
      </c>
      <c r="P326" s="7">
        <f>INDEX('Saturation Data'!Q:Q,MATCH('Intensity Data'!$B326,'Saturation Data'!$C:$C,0))*INDEX('UEC Data'!Q:Q,MATCH('Intensity Data'!$B326,'UEC Data'!$C:$C,0))</f>
        <v>0.26145384610287886</v>
      </c>
      <c r="Q326" s="7">
        <f>INDEX('Saturation Data'!R:R,MATCH('Intensity Data'!$B326,'Saturation Data'!$C:$C,0))*INDEX('UEC Data'!R:R,MATCH('Intensity Data'!$B326,'UEC Data'!$C:$C,0))</f>
        <v>1.0157969367054205</v>
      </c>
      <c r="R326" s="7">
        <f>INDEX('Saturation Data'!S:S,MATCH('Intensity Data'!$B326,'Saturation Data'!$C:$C,0))*INDEX('UEC Data'!S:S,MATCH('Intensity Data'!$B326,'UEC Data'!$C:$C,0))</f>
        <v>0.22562705474427006</v>
      </c>
      <c r="S326" s="7">
        <f>INDEX('Saturation Data'!T:T,MATCH('Intensity Data'!$B326,'Saturation Data'!$C:$C,0))*INDEX('UEC Data'!T:T,MATCH('Intensity Data'!$B326,'UEC Data'!$C:$C,0))</f>
        <v>0.13223418603455755</v>
      </c>
      <c r="T326" s="7">
        <f>INDEX('Saturation Data'!U:U,MATCH('Intensity Data'!$B326,'Saturation Data'!$C:$C,0))*INDEX('UEC Data'!U:U,MATCH('Intensity Data'!$B326,'UEC Data'!$C:$C,0))</f>
        <v>0.66223028532379502</v>
      </c>
      <c r="U326" s="7">
        <f>INDEX('Saturation Data'!V:V,MATCH('Intensity Data'!$B326,'Saturation Data'!$C:$C,0))*INDEX('UEC Data'!V:V,MATCH('Intensity Data'!$B326,'UEC Data'!$C:$C,0))</f>
        <v>0.5470722702008195</v>
      </c>
      <c r="V326" t="str">
        <f t="shared" si="72"/>
        <v>HVAC</v>
      </c>
    </row>
    <row r="327" spans="1:22" x14ac:dyDescent="0.25">
      <c r="A327" t="str">
        <f t="shared" si="73"/>
        <v/>
      </c>
      <c r="B327" t="str">
        <f t="shared" si="71"/>
        <v>UT2019 CPAHeating_PTHP</v>
      </c>
      <c r="C327" t="s">
        <v>117</v>
      </c>
      <c r="D327" t="s">
        <v>120</v>
      </c>
      <c r="E327" s="4" t="s">
        <v>76</v>
      </c>
      <c r="F327" s="4" t="s">
        <v>12</v>
      </c>
      <c r="G327" s="4" t="s">
        <v>8</v>
      </c>
      <c r="H327" s="7">
        <f>INDEX('Saturation Data'!I:I,MATCH('Intensity Data'!$B327,'Saturation Data'!$C:$C,0))*INDEX('UEC Data'!I:I,MATCH('Intensity Data'!$B327,'UEC Data'!$C:$C,0))</f>
        <v>2.7637894730799844E-2</v>
      </c>
      <c r="I327" s="7">
        <f>INDEX('Saturation Data'!J:J,MATCH('Intensity Data'!$B327,'Saturation Data'!$C:$C,0))*INDEX('UEC Data'!J:J,MATCH('Intensity Data'!$B327,'UEC Data'!$C:$C,0))</f>
        <v>3.3040320150323453E-2</v>
      </c>
      <c r="J327" s="7">
        <f>INDEX('Saturation Data'!K:K,MATCH('Intensity Data'!$B327,'Saturation Data'!$C:$C,0))*INDEX('UEC Data'!K:K,MATCH('Intensity Data'!$B327,'UEC Data'!$C:$C,0))</f>
        <v>2.4695911737820628E-2</v>
      </c>
      <c r="K327" s="7">
        <f>INDEX('Saturation Data'!L:L,MATCH('Intensity Data'!$B327,'Saturation Data'!$C:$C,0))*INDEX('UEC Data'!L:L,MATCH('Intensity Data'!$B327,'UEC Data'!$C:$C,0))</f>
        <v>3.3740825030793731E-2</v>
      </c>
      <c r="L327" s="7">
        <f>INDEX('Saturation Data'!M:M,MATCH('Intensity Data'!$B327,'Saturation Data'!$C:$C,0))*INDEX('UEC Data'!M:M,MATCH('Intensity Data'!$B327,'UEC Data'!$C:$C,0))</f>
        <v>6.4197776979731641E-2</v>
      </c>
      <c r="M327" s="7">
        <f>INDEX('Saturation Data'!N:N,MATCH('Intensity Data'!$B327,'Saturation Data'!$C:$C,0))*INDEX('UEC Data'!N:N,MATCH('Intensity Data'!$B327,'UEC Data'!$C:$C,0))</f>
        <v>1.7867375277921517E-2</v>
      </c>
      <c r="N327" s="7">
        <f>INDEX('Saturation Data'!O:O,MATCH('Intensity Data'!$B327,'Saturation Data'!$C:$C,0))*INDEX('UEC Data'!O:O,MATCH('Intensity Data'!$B327,'UEC Data'!$C:$C,0))</f>
        <v>0</v>
      </c>
      <c r="O327" s="7">
        <f>INDEX('Saturation Data'!P:P,MATCH('Intensity Data'!$B327,'Saturation Data'!$C:$C,0))*INDEX('UEC Data'!P:P,MATCH('Intensity Data'!$B327,'UEC Data'!$C:$C,0))</f>
        <v>0.12251553689269405</v>
      </c>
      <c r="P327" s="7">
        <f>INDEX('Saturation Data'!Q:Q,MATCH('Intensity Data'!$B327,'Saturation Data'!$C:$C,0))*INDEX('UEC Data'!Q:Q,MATCH('Intensity Data'!$B327,'UEC Data'!$C:$C,0))</f>
        <v>6.0643362482784208E-2</v>
      </c>
      <c r="Q327" s="7">
        <f>INDEX('Saturation Data'!R:R,MATCH('Intensity Data'!$B327,'Saturation Data'!$C:$C,0))*INDEX('UEC Data'!R:R,MATCH('Intensity Data'!$B327,'UEC Data'!$C:$C,0))</f>
        <v>0.22179567772010447</v>
      </c>
      <c r="R327" s="7">
        <f>INDEX('Saturation Data'!S:S,MATCH('Intensity Data'!$B327,'Saturation Data'!$C:$C,0))*INDEX('UEC Data'!S:S,MATCH('Intensity Data'!$B327,'UEC Data'!$C:$C,0))</f>
        <v>1.4790355667929085E-2</v>
      </c>
      <c r="S327" s="7">
        <f>INDEX('Saturation Data'!T:T,MATCH('Intensity Data'!$B327,'Saturation Data'!$C:$C,0))*INDEX('UEC Data'!T:T,MATCH('Intensity Data'!$B327,'UEC Data'!$C:$C,0))</f>
        <v>5.0095926443506017E-3</v>
      </c>
      <c r="T327" s="7">
        <f>INDEX('Saturation Data'!U:U,MATCH('Intensity Data'!$B327,'Saturation Data'!$C:$C,0))*INDEX('UEC Data'!U:U,MATCH('Intensity Data'!$B327,'UEC Data'!$C:$C,0))</f>
        <v>1.9590073063861232E-2</v>
      </c>
      <c r="U327" s="7">
        <f>INDEX('Saturation Data'!V:V,MATCH('Intensity Data'!$B327,'Saturation Data'!$C:$C,0))*INDEX('UEC Data'!V:V,MATCH('Intensity Data'!$B327,'UEC Data'!$C:$C,0))</f>
        <v>7.8309392456098026E-2</v>
      </c>
      <c r="V327" t="str">
        <f t="shared" si="72"/>
        <v>HVAC</v>
      </c>
    </row>
    <row r="328" spans="1:22" x14ac:dyDescent="0.25">
      <c r="A328" t="str">
        <f t="shared" si="73"/>
        <v/>
      </c>
      <c r="B328" t="str">
        <f t="shared" si="71"/>
        <v>UT2019 CPAHeating_Air-Source Heat Pump</v>
      </c>
      <c r="C328" t="s">
        <v>117</v>
      </c>
      <c r="D328" t="s">
        <v>120</v>
      </c>
      <c r="E328" s="4" t="s">
        <v>77</v>
      </c>
      <c r="F328" s="4" t="s">
        <v>12</v>
      </c>
      <c r="G328" s="4" t="s">
        <v>10</v>
      </c>
      <c r="H328" s="7">
        <f>INDEX('Saturation Data'!I:I,MATCH('Intensity Data'!$B328,'Saturation Data'!$C:$C,0))*INDEX('UEC Data'!I:I,MATCH('Intensity Data'!$B328,'UEC Data'!$C:$C,0))</f>
        <v>0.58554216405739257</v>
      </c>
      <c r="I328" s="7">
        <f>INDEX('Saturation Data'!J:J,MATCH('Intensity Data'!$B328,'Saturation Data'!$C:$C,0))*INDEX('UEC Data'!J:J,MATCH('Intensity Data'!$B328,'UEC Data'!$C:$C,0))</f>
        <v>0.69999906832301551</v>
      </c>
      <c r="J328" s="7">
        <f>INDEX('Saturation Data'!K:K,MATCH('Intensity Data'!$B328,'Saturation Data'!$C:$C,0))*INDEX('UEC Data'!K:K,MATCH('Intensity Data'!$B328,'UEC Data'!$C:$C,0))</f>
        <v>0.16137892783752025</v>
      </c>
      <c r="K328" s="7">
        <f>INDEX('Saturation Data'!L:L,MATCH('Intensity Data'!$B328,'Saturation Data'!$C:$C,0))*INDEX('UEC Data'!L:L,MATCH('Intensity Data'!$B328,'UEC Data'!$C:$C,0))</f>
        <v>0.71484010985814472</v>
      </c>
      <c r="L328" s="7">
        <f>INDEX('Saturation Data'!M:M,MATCH('Intensity Data'!$B328,'Saturation Data'!$C:$C,0))*INDEX('UEC Data'!M:M,MATCH('Intensity Data'!$B328,'UEC Data'!$C:$C,0))</f>
        <v>0.30499185312434235</v>
      </c>
      <c r="M328" s="7">
        <f>INDEX('Saturation Data'!N:N,MATCH('Intensity Data'!$B328,'Saturation Data'!$C:$C,0))*INDEX('UEC Data'!N:N,MATCH('Intensity Data'!$B328,'UEC Data'!$C:$C,0))</f>
        <v>0.22799810110146854</v>
      </c>
      <c r="N328" s="7">
        <f>INDEX('Saturation Data'!O:O,MATCH('Intensity Data'!$B328,'Saturation Data'!$C:$C,0))*INDEX('UEC Data'!O:O,MATCH('Intensity Data'!$B328,'UEC Data'!$C:$C,0))</f>
        <v>4.6371964408008538E-2</v>
      </c>
      <c r="O328" s="7">
        <f>INDEX('Saturation Data'!P:P,MATCH('Intensity Data'!$B328,'Saturation Data'!$C:$C,0))*INDEX('UEC Data'!P:P,MATCH('Intensity Data'!$B328,'UEC Data'!$C:$C,0))</f>
        <v>0.50710388023188724</v>
      </c>
      <c r="P328" s="7">
        <f>INDEX('Saturation Data'!Q:Q,MATCH('Intensity Data'!$B328,'Saturation Data'!$C:$C,0))*INDEX('UEC Data'!Q:Q,MATCH('Intensity Data'!$B328,'UEC Data'!$C:$C,0))</f>
        <v>0.25100885328742817</v>
      </c>
      <c r="Q328" s="7">
        <f>INDEX('Saturation Data'!R:R,MATCH('Intensity Data'!$B328,'Saturation Data'!$C:$C,0))*INDEX('UEC Data'!R:R,MATCH('Intensity Data'!$B328,'UEC Data'!$C:$C,0))</f>
        <v>9.6245153834457461E-2</v>
      </c>
      <c r="R328" s="7">
        <f>INDEX('Saturation Data'!S:S,MATCH('Intensity Data'!$B328,'Saturation Data'!$C:$C,0))*INDEX('UEC Data'!S:S,MATCH('Intensity Data'!$B328,'UEC Data'!$C:$C,0))</f>
        <v>9.3996031747709513E-2</v>
      </c>
      <c r="S328" s="7">
        <f>INDEX('Saturation Data'!T:T,MATCH('Intensity Data'!$B328,'Saturation Data'!$C:$C,0))*INDEX('UEC Data'!T:T,MATCH('Intensity Data'!$B328,'UEC Data'!$C:$C,0))</f>
        <v>8.7204020105362365E-2</v>
      </c>
      <c r="T328" s="7">
        <f>INDEX('Saturation Data'!U:U,MATCH('Intensity Data'!$B328,'Saturation Data'!$C:$C,0))*INDEX('UEC Data'!U:U,MATCH('Intensity Data'!$B328,'UEC Data'!$C:$C,0))</f>
        <v>0.41503934679484078</v>
      </c>
      <c r="U328" s="7">
        <f>INDEX('Saturation Data'!V:V,MATCH('Intensity Data'!$B328,'Saturation Data'!$C:$C,0))*INDEX('UEC Data'!V:V,MATCH('Intensity Data'!$B328,'UEC Data'!$C:$C,0))</f>
        <v>0.18416331660932914</v>
      </c>
      <c r="V328" t="str">
        <f t="shared" si="72"/>
        <v>HVAC</v>
      </c>
    </row>
    <row r="329" spans="1:22" x14ac:dyDescent="0.25">
      <c r="A329" t="str">
        <f t="shared" si="73"/>
        <v/>
      </c>
      <c r="B329" t="str">
        <f t="shared" si="71"/>
        <v>UT2019 CPAHeating_Geothermal Heat Pump</v>
      </c>
      <c r="C329" t="s">
        <v>117</v>
      </c>
      <c r="D329" t="s">
        <v>120</v>
      </c>
      <c r="E329" s="4" t="s">
        <v>78</v>
      </c>
      <c r="F329" s="4" t="s">
        <v>12</v>
      </c>
      <c r="G329" s="4" t="s">
        <v>11</v>
      </c>
      <c r="H329" s="7">
        <f>INDEX('Saturation Data'!I:I,MATCH('Intensity Data'!$B329,'Saturation Data'!$C:$C,0))*INDEX('UEC Data'!I:I,MATCH('Intensity Data'!$B329,'UEC Data'!$C:$C,0))</f>
        <v>0.27275687864381704</v>
      </c>
      <c r="I329" s="7">
        <f>INDEX('Saturation Data'!J:J,MATCH('Intensity Data'!$B329,'Saturation Data'!$C:$C,0))*INDEX('UEC Data'!J:J,MATCH('Intensity Data'!$B329,'UEC Data'!$C:$C,0))</f>
        <v>0.30264845879768265</v>
      </c>
      <c r="J329" s="7">
        <f>INDEX('Saturation Data'!K:K,MATCH('Intensity Data'!$B329,'Saturation Data'!$C:$C,0))*INDEX('UEC Data'!K:K,MATCH('Intensity Data'!$B329,'UEC Data'!$C:$C,0))</f>
        <v>0</v>
      </c>
      <c r="K329" s="7">
        <f>INDEX('Saturation Data'!L:L,MATCH('Intensity Data'!$B329,'Saturation Data'!$C:$C,0))*INDEX('UEC Data'!L:L,MATCH('Intensity Data'!$B329,'UEC Data'!$C:$C,0))</f>
        <v>0.26288279096455658</v>
      </c>
      <c r="L329" s="7">
        <f>INDEX('Saturation Data'!M:M,MATCH('Intensity Data'!$B329,'Saturation Data'!$C:$C,0))*INDEX('UEC Data'!M:M,MATCH('Intensity Data'!$B329,'UEC Data'!$C:$C,0))</f>
        <v>0</v>
      </c>
      <c r="M329" s="7">
        <f>INDEX('Saturation Data'!N:N,MATCH('Intensity Data'!$B329,'Saturation Data'!$C:$C,0))*INDEX('UEC Data'!N:N,MATCH('Intensity Data'!$B329,'UEC Data'!$C:$C,0))</f>
        <v>0</v>
      </c>
      <c r="N329" s="7">
        <f>INDEX('Saturation Data'!O:O,MATCH('Intensity Data'!$B329,'Saturation Data'!$C:$C,0))*INDEX('UEC Data'!O:O,MATCH('Intensity Data'!$B329,'UEC Data'!$C:$C,0))</f>
        <v>4.8853977620449435E-2</v>
      </c>
      <c r="O329" s="7">
        <f>INDEX('Saturation Data'!P:P,MATCH('Intensity Data'!$B329,'Saturation Data'!$C:$C,0))*INDEX('UEC Data'!P:P,MATCH('Intensity Data'!$B329,'UEC Data'!$C:$C,0))</f>
        <v>0.27645590343970566</v>
      </c>
      <c r="P329" s="7">
        <f>INDEX('Saturation Data'!Q:Q,MATCH('Intensity Data'!$B329,'Saturation Data'!$C:$C,0))*INDEX('UEC Data'!Q:Q,MATCH('Intensity Data'!$B329,'UEC Data'!$C:$C,0))</f>
        <v>0.13684154669691873</v>
      </c>
      <c r="Q329" s="7">
        <f>INDEX('Saturation Data'!R:R,MATCH('Intensity Data'!$B329,'Saturation Data'!$C:$C,0))*INDEX('UEC Data'!R:R,MATCH('Intensity Data'!$B329,'UEC Data'!$C:$C,0))</f>
        <v>7.491537814777921E-2</v>
      </c>
      <c r="R329" s="7">
        <f>INDEX('Saturation Data'!S:S,MATCH('Intensity Data'!$B329,'Saturation Data'!$C:$C,0))*INDEX('UEC Data'!S:S,MATCH('Intensity Data'!$B329,'UEC Data'!$C:$C,0))</f>
        <v>0</v>
      </c>
      <c r="S329" s="7">
        <f>INDEX('Saturation Data'!T:T,MATCH('Intensity Data'!$B329,'Saturation Data'!$C:$C,0))*INDEX('UEC Data'!T:T,MATCH('Intensity Data'!$B329,'UEC Data'!$C:$C,0))</f>
        <v>0</v>
      </c>
      <c r="T329" s="7">
        <f>INDEX('Saturation Data'!U:U,MATCH('Intensity Data'!$B329,'Saturation Data'!$C:$C,0))*INDEX('UEC Data'!U:U,MATCH('Intensity Data'!$B329,'UEC Data'!$C:$C,0))</f>
        <v>0.19333336469179288</v>
      </c>
      <c r="U329" s="7">
        <f>INDEX('Saturation Data'!V:V,MATCH('Intensity Data'!$B329,'Saturation Data'!$C:$C,0))*INDEX('UEC Data'!V:V,MATCH('Intensity Data'!$B329,'UEC Data'!$C:$C,0))</f>
        <v>2.866816192437166E-2</v>
      </c>
      <c r="V329" t="str">
        <f t="shared" si="72"/>
        <v>HVAC</v>
      </c>
    </row>
    <row r="330" spans="1:22" x14ac:dyDescent="0.25">
      <c r="A330" t="str">
        <f t="shared" si="73"/>
        <v/>
      </c>
      <c r="B330" t="str">
        <f t="shared" si="71"/>
        <v>UT2019 CPAVentilation_Ventilation</v>
      </c>
      <c r="C330" t="s">
        <v>117</v>
      </c>
      <c r="D330" t="s">
        <v>120</v>
      </c>
      <c r="E330" s="4" t="s">
        <v>79</v>
      </c>
      <c r="F330" s="4" t="s">
        <v>15</v>
      </c>
      <c r="G330" s="4" t="s">
        <v>15</v>
      </c>
      <c r="H330" s="7">
        <f>INDEX('Saturation Data'!I:I,MATCH('Intensity Data'!$B330,'Saturation Data'!$C:$C,0))*INDEX('UEC Data'!I:I,MATCH('Intensity Data'!$B330,'UEC Data'!$C:$C,0))</f>
        <v>2.9583199017998774</v>
      </c>
      <c r="I330" s="7">
        <f>INDEX('Saturation Data'!J:J,MATCH('Intensity Data'!$B330,'Saturation Data'!$C:$C,0))*INDEX('UEC Data'!J:J,MATCH('Intensity Data'!$B330,'UEC Data'!$C:$C,0))</f>
        <v>1.1745717493409591</v>
      </c>
      <c r="J330" s="7">
        <f>INDEX('Saturation Data'!K:K,MATCH('Intensity Data'!$B330,'Saturation Data'!$C:$C,0))*INDEX('UEC Data'!K:K,MATCH('Intensity Data'!$B330,'UEC Data'!$C:$C,0))</f>
        <v>2.9583199017998774</v>
      </c>
      <c r="K330" s="7">
        <f>INDEX('Saturation Data'!L:L,MATCH('Intensity Data'!$B330,'Saturation Data'!$C:$C,0))*INDEX('UEC Data'!L:L,MATCH('Intensity Data'!$B330,'UEC Data'!$C:$C,0))</f>
        <v>1.1745717493409591</v>
      </c>
      <c r="L330" s="7">
        <f>INDEX('Saturation Data'!M:M,MATCH('Intensity Data'!$B330,'Saturation Data'!$C:$C,0))*INDEX('UEC Data'!M:M,MATCH('Intensity Data'!$B330,'UEC Data'!$C:$C,0))</f>
        <v>2.1272489296361821</v>
      </c>
      <c r="M330" s="7">
        <f>INDEX('Saturation Data'!N:N,MATCH('Intensity Data'!$B330,'Saturation Data'!$C:$C,0))*INDEX('UEC Data'!N:N,MATCH('Intensity Data'!$B330,'UEC Data'!$C:$C,0))</f>
        <v>2.0127502281400846</v>
      </c>
      <c r="N330" s="7">
        <f>INDEX('Saturation Data'!O:O,MATCH('Intensity Data'!$B330,'Saturation Data'!$C:$C,0))*INDEX('UEC Data'!O:O,MATCH('Intensity Data'!$B330,'UEC Data'!$C:$C,0))</f>
        <v>3.4618981812440794</v>
      </c>
      <c r="O330" s="7">
        <f>INDEX('Saturation Data'!P:P,MATCH('Intensity Data'!$B330,'Saturation Data'!$C:$C,0))*INDEX('UEC Data'!P:P,MATCH('Intensity Data'!$B330,'UEC Data'!$C:$C,0))</f>
        <v>1.475956988471705</v>
      </c>
      <c r="P330" s="7">
        <f>INDEX('Saturation Data'!Q:Q,MATCH('Intensity Data'!$B330,'Saturation Data'!$C:$C,0))*INDEX('UEC Data'!Q:Q,MATCH('Intensity Data'!$B330,'UEC Data'!$C:$C,0))</f>
        <v>0.72295119890018678</v>
      </c>
      <c r="Q330" s="7">
        <f>INDEX('Saturation Data'!R:R,MATCH('Intensity Data'!$B330,'Saturation Data'!$C:$C,0))*INDEX('UEC Data'!R:R,MATCH('Intensity Data'!$B330,'UEC Data'!$C:$C,0))</f>
        <v>0.88748841021476432</v>
      </c>
      <c r="R330" s="7">
        <f>INDEX('Saturation Data'!S:S,MATCH('Intensity Data'!$B330,'Saturation Data'!$C:$C,0))*INDEX('UEC Data'!S:S,MATCH('Intensity Data'!$B330,'UEC Data'!$C:$C,0))</f>
        <v>0.22231104811014857</v>
      </c>
      <c r="S330" s="7">
        <f>INDEX('Saturation Data'!T:T,MATCH('Intensity Data'!$B330,'Saturation Data'!$C:$C,0))*INDEX('UEC Data'!T:T,MATCH('Intensity Data'!$B330,'UEC Data'!$C:$C,0))</f>
        <v>0.68018174838308787</v>
      </c>
      <c r="T330" s="7">
        <f>INDEX('Saturation Data'!U:U,MATCH('Intensity Data'!$B330,'Saturation Data'!$C:$C,0))*INDEX('UEC Data'!U:U,MATCH('Intensity Data'!$B330,'UEC Data'!$C:$C,0))</f>
        <v>25.382384757442949</v>
      </c>
      <c r="U330" s="7">
        <f>INDEX('Saturation Data'!V:V,MATCH('Intensity Data'!$B330,'Saturation Data'!$C:$C,0))*INDEX('UEC Data'!V:V,MATCH('Intensity Data'!$B330,'UEC Data'!$C:$C,0))</f>
        <v>0.66997537254708617</v>
      </c>
      <c r="V330" t="str">
        <f t="shared" si="72"/>
        <v>HVAC</v>
      </c>
    </row>
    <row r="331" spans="1:22" x14ac:dyDescent="0.25">
      <c r="A331" t="str">
        <f t="shared" si="73"/>
        <v/>
      </c>
      <c r="B331" t="str">
        <f t="shared" si="71"/>
        <v>UT2019 CPAWater Heating_Water Heater</v>
      </c>
      <c r="C331" t="s">
        <v>117</v>
      </c>
      <c r="D331" t="s">
        <v>120</v>
      </c>
      <c r="E331" s="4" t="s">
        <v>80</v>
      </c>
      <c r="F331" s="4" t="s">
        <v>16</v>
      </c>
      <c r="G331" s="4" t="s">
        <v>17</v>
      </c>
      <c r="H331" s="7">
        <f>INDEX('Saturation Data'!I:I,MATCH('Intensity Data'!$B331,'Saturation Data'!$C:$C,0))*INDEX('UEC Data'!I:I,MATCH('Intensity Data'!$B331,'UEC Data'!$C:$C,0))</f>
        <v>0.44437548219840994</v>
      </c>
      <c r="I331" s="7">
        <f>INDEX('Saturation Data'!J:J,MATCH('Intensity Data'!$B331,'Saturation Data'!$C:$C,0))*INDEX('UEC Data'!J:J,MATCH('Intensity Data'!$B331,'UEC Data'!$C:$C,0))</f>
        <v>0.52328819999999998</v>
      </c>
      <c r="J331" s="7">
        <f>INDEX('Saturation Data'!K:K,MATCH('Intensity Data'!$B331,'Saturation Data'!$C:$C,0))*INDEX('UEC Data'!K:K,MATCH('Intensity Data'!$B331,'UEC Data'!$C:$C,0))</f>
        <v>0.60000209999999998</v>
      </c>
      <c r="K331" s="7">
        <f>INDEX('Saturation Data'!L:L,MATCH('Intensity Data'!$B331,'Saturation Data'!$C:$C,0))*INDEX('UEC Data'!L:L,MATCH('Intensity Data'!$B331,'UEC Data'!$C:$C,0))</f>
        <v>0.53867902941176471</v>
      </c>
      <c r="L331" s="7">
        <f>INDEX('Saturation Data'!M:M,MATCH('Intensity Data'!$B331,'Saturation Data'!$C:$C,0))*INDEX('UEC Data'!M:M,MATCH('Intensity Data'!$B331,'UEC Data'!$C:$C,0))</f>
        <v>4.7885017631578943</v>
      </c>
      <c r="M331" s="7">
        <f>INDEX('Saturation Data'!N:N,MATCH('Intensity Data'!$B331,'Saturation Data'!$C:$C,0))*INDEX('UEC Data'!N:N,MATCH('Intensity Data'!$B331,'UEC Data'!$C:$C,0))</f>
        <v>1.311591875</v>
      </c>
      <c r="N331" s="7">
        <f>INDEX('Saturation Data'!O:O,MATCH('Intensity Data'!$B331,'Saturation Data'!$C:$C,0))*INDEX('UEC Data'!O:O,MATCH('Intensity Data'!$B331,'UEC Data'!$C:$C,0))</f>
        <v>0.13602052166199999</v>
      </c>
      <c r="O331" s="7">
        <f>INDEX('Saturation Data'!P:P,MATCH('Intensity Data'!$B331,'Saturation Data'!$C:$C,0))*INDEX('UEC Data'!P:P,MATCH('Intensity Data'!$B331,'UEC Data'!$C:$C,0))</f>
        <v>1.2893192905323883</v>
      </c>
      <c r="P331" s="7">
        <f>INDEX('Saturation Data'!Q:Q,MATCH('Intensity Data'!$B331,'Saturation Data'!$C:$C,0))*INDEX('UEC Data'!Q:Q,MATCH('Intensity Data'!$B331,'UEC Data'!$C:$C,0))</f>
        <v>0.50146599999999997</v>
      </c>
      <c r="Q331" s="7">
        <f>INDEX('Saturation Data'!R:R,MATCH('Intensity Data'!$B331,'Saturation Data'!$C:$C,0))*INDEX('UEC Data'!R:R,MATCH('Intensity Data'!$B331,'UEC Data'!$C:$C,0))</f>
        <v>1.4937205</v>
      </c>
      <c r="R331" s="7">
        <f>INDEX('Saturation Data'!S:S,MATCH('Intensity Data'!$B331,'Saturation Data'!$C:$C,0))*INDEX('UEC Data'!S:S,MATCH('Intensity Data'!$B331,'UEC Data'!$C:$C,0))</f>
        <v>0.116230471386</v>
      </c>
      <c r="S331" s="7">
        <f>INDEX('Saturation Data'!T:T,MATCH('Intensity Data'!$B331,'Saturation Data'!$C:$C,0))*INDEX('UEC Data'!T:T,MATCH('Intensity Data'!$B331,'UEC Data'!$C:$C,0))</f>
        <v>0.20451443330000002</v>
      </c>
      <c r="T331" s="7">
        <f>INDEX('Saturation Data'!U:U,MATCH('Intensity Data'!$B331,'Saturation Data'!$C:$C,0))*INDEX('UEC Data'!U:U,MATCH('Intensity Data'!$B331,'UEC Data'!$C:$C,0))</f>
        <v>0.29328781825095057</v>
      </c>
      <c r="U331" s="7">
        <f>INDEX('Saturation Data'!V:V,MATCH('Intensity Data'!$B331,'Saturation Data'!$C:$C,0))*INDEX('UEC Data'!V:V,MATCH('Intensity Data'!$B331,'UEC Data'!$C:$C,0))</f>
        <v>0.67183507575757573</v>
      </c>
      <c r="V331" t="str">
        <f t="shared" si="72"/>
        <v>Water Heating</v>
      </c>
    </row>
    <row r="332" spans="1:22" x14ac:dyDescent="0.25">
      <c r="A332" t="str">
        <f t="shared" si="73"/>
        <v/>
      </c>
      <c r="B332" t="str">
        <f t="shared" si="71"/>
        <v>UT2019 CPAInterior Lighting_General Service Lighting</v>
      </c>
      <c r="C332" t="s">
        <v>117</v>
      </c>
      <c r="D332" t="s">
        <v>120</v>
      </c>
      <c r="E332" s="4" t="s">
        <v>81</v>
      </c>
      <c r="F332" s="4" t="s">
        <v>18</v>
      </c>
      <c r="G332" s="4" t="s">
        <v>19</v>
      </c>
      <c r="H332" s="7">
        <f>INDEX('Saturation Data'!I:I,MATCH('Intensity Data'!$B332,'Saturation Data'!$C:$C,0))*INDEX('UEC Data'!I:I,MATCH('Intensity Data'!$B332,'UEC Data'!$C:$C,0))</f>
        <v>0.24854369365134049</v>
      </c>
      <c r="I332" s="7">
        <f>INDEX('Saturation Data'!J:J,MATCH('Intensity Data'!$B332,'Saturation Data'!$C:$C,0))*INDEX('UEC Data'!J:J,MATCH('Intensity Data'!$B332,'UEC Data'!$C:$C,0))</f>
        <v>0.24651165830668834</v>
      </c>
      <c r="J332" s="7">
        <f>INDEX('Saturation Data'!K:K,MATCH('Intensity Data'!$B332,'Saturation Data'!$C:$C,0))*INDEX('UEC Data'!K:K,MATCH('Intensity Data'!$B332,'UEC Data'!$C:$C,0))</f>
        <v>0.49780483994498642</v>
      </c>
      <c r="K332" s="7">
        <f>INDEX('Saturation Data'!L:L,MATCH('Intensity Data'!$B332,'Saturation Data'!$C:$C,0))*INDEX('UEC Data'!L:L,MATCH('Intensity Data'!$B332,'UEC Data'!$C:$C,0))</f>
        <v>0.32855119436369107</v>
      </c>
      <c r="L332" s="7">
        <f>INDEX('Saturation Data'!M:M,MATCH('Intensity Data'!$B332,'Saturation Data'!$C:$C,0))*INDEX('UEC Data'!M:M,MATCH('Intensity Data'!$B332,'UEC Data'!$C:$C,0))</f>
        <v>1.3402191760145017</v>
      </c>
      <c r="M332" s="7">
        <f>INDEX('Saturation Data'!N:N,MATCH('Intensity Data'!$B332,'Saturation Data'!$C:$C,0))*INDEX('UEC Data'!N:N,MATCH('Intensity Data'!$B332,'UEC Data'!$C:$C,0))</f>
        <v>0.38163107331953855</v>
      </c>
      <c r="N332" s="7">
        <f>INDEX('Saturation Data'!O:O,MATCH('Intensity Data'!$B332,'Saturation Data'!$C:$C,0))*INDEX('UEC Data'!O:O,MATCH('Intensity Data'!$B332,'UEC Data'!$C:$C,0))</f>
        <v>0.54894589024056883</v>
      </c>
      <c r="O332" s="7">
        <f>INDEX('Saturation Data'!P:P,MATCH('Intensity Data'!$B332,'Saturation Data'!$C:$C,0))*INDEX('UEC Data'!P:P,MATCH('Intensity Data'!$B332,'UEC Data'!$C:$C,0))</f>
        <v>9.4508344790366489E-2</v>
      </c>
      <c r="P332" s="7">
        <f>INDEX('Saturation Data'!Q:Q,MATCH('Intensity Data'!$B332,'Saturation Data'!$C:$C,0))*INDEX('UEC Data'!Q:Q,MATCH('Intensity Data'!$B332,'UEC Data'!$C:$C,0))</f>
        <v>0.16264221303240564</v>
      </c>
      <c r="Q332" s="7">
        <f>INDEX('Saturation Data'!R:R,MATCH('Intensity Data'!$B332,'Saturation Data'!$C:$C,0))*INDEX('UEC Data'!R:R,MATCH('Intensity Data'!$B332,'UEC Data'!$C:$C,0))</f>
        <v>0.80857252946798985</v>
      </c>
      <c r="R332" s="7">
        <f>INDEX('Saturation Data'!S:S,MATCH('Intensity Data'!$B332,'Saturation Data'!$C:$C,0))*INDEX('UEC Data'!S:S,MATCH('Intensity Data'!$B332,'UEC Data'!$C:$C,0))</f>
        <v>7.243721839474232E-2</v>
      </c>
      <c r="S332" s="7">
        <f>INDEX('Saturation Data'!T:T,MATCH('Intensity Data'!$B332,'Saturation Data'!$C:$C,0))*INDEX('UEC Data'!T:T,MATCH('Intensity Data'!$B332,'UEC Data'!$C:$C,0))</f>
        <v>7.243721839474232E-2</v>
      </c>
      <c r="T332" s="7">
        <f>INDEX('Saturation Data'!U:U,MATCH('Intensity Data'!$B332,'Saturation Data'!$C:$C,0))*INDEX('UEC Data'!U:U,MATCH('Intensity Data'!$B332,'UEC Data'!$C:$C,0))</f>
        <v>0.47440881713066591</v>
      </c>
      <c r="U332" s="7">
        <f>INDEX('Saturation Data'!V:V,MATCH('Intensity Data'!$B332,'Saturation Data'!$C:$C,0))*INDEX('UEC Data'!V:V,MATCH('Intensity Data'!$B332,'UEC Data'!$C:$C,0))</f>
        <v>0.37642815015538239</v>
      </c>
      <c r="V332" t="str">
        <f t="shared" si="72"/>
        <v>Interior Lighting</v>
      </c>
    </row>
    <row r="333" spans="1:22" x14ac:dyDescent="0.25">
      <c r="A333" t="str">
        <f t="shared" si="73"/>
        <v/>
      </c>
      <c r="B333" t="str">
        <f t="shared" si="71"/>
        <v>UT2019 CPAInterior Lighting_Exempted Lighting</v>
      </c>
      <c r="C333" t="s">
        <v>117</v>
      </c>
      <c r="D333" t="s">
        <v>120</v>
      </c>
      <c r="E333" s="4" t="s">
        <v>82</v>
      </c>
      <c r="F333" s="4" t="s">
        <v>18</v>
      </c>
      <c r="G333" s="4" t="s">
        <v>20</v>
      </c>
      <c r="H333" s="7">
        <f>INDEX('Saturation Data'!I:I,MATCH('Intensity Data'!$B333,'Saturation Data'!$C:$C,0))*INDEX('UEC Data'!I:I,MATCH('Intensity Data'!$B333,'UEC Data'!$C:$C,0))</f>
        <v>0.1029930252348189</v>
      </c>
      <c r="I333" s="7">
        <f>INDEX('Saturation Data'!J:J,MATCH('Intensity Data'!$B333,'Saturation Data'!$C:$C,0))*INDEX('UEC Data'!J:J,MATCH('Intensity Data'!$B333,'UEC Data'!$C:$C,0))</f>
        <v>0.13272466392284143</v>
      </c>
      <c r="J333" s="7">
        <f>INDEX('Saturation Data'!K:K,MATCH('Intensity Data'!$B333,'Saturation Data'!$C:$C,0))*INDEX('UEC Data'!K:K,MATCH('Intensity Data'!$B333,'UEC Data'!$C:$C,0))</f>
        <v>0.47362324504374631</v>
      </c>
      <c r="K333" s="7">
        <f>INDEX('Saturation Data'!L:L,MATCH('Intensity Data'!$B333,'Saturation Data'!$C:$C,0))*INDEX('UEC Data'!L:L,MATCH('Intensity Data'!$B333,'UEC Data'!$C:$C,0))</f>
        <v>0.3125913417288726</v>
      </c>
      <c r="L333" s="7">
        <f>INDEX('Saturation Data'!M:M,MATCH('Intensity Data'!$B333,'Saturation Data'!$C:$C,0))*INDEX('UEC Data'!M:M,MATCH('Intensity Data'!$B333,'UEC Data'!$C:$C,0))</f>
        <v>0.93928297420356521</v>
      </c>
      <c r="M333" s="7">
        <f>INDEX('Saturation Data'!N:N,MATCH('Intensity Data'!$B333,'Saturation Data'!$C:$C,0))*INDEX('UEC Data'!N:N,MATCH('Intensity Data'!$B333,'UEC Data'!$C:$C,0))</f>
        <v>0.29517487208245929</v>
      </c>
      <c r="N333" s="7">
        <f>INDEX('Saturation Data'!O:O,MATCH('Intensity Data'!$B333,'Saturation Data'!$C:$C,0))*INDEX('UEC Data'!O:O,MATCH('Intensity Data'!$B333,'UEC Data'!$C:$C,0))</f>
        <v>0.22824905816351321</v>
      </c>
      <c r="O333" s="7">
        <f>INDEX('Saturation Data'!P:P,MATCH('Intensity Data'!$B333,'Saturation Data'!$C:$C,0))*INDEX('UEC Data'!P:P,MATCH('Intensity Data'!$B333,'UEC Data'!$C:$C,0))</f>
        <v>4.0434000324751009E-2</v>
      </c>
      <c r="P333" s="7">
        <f>INDEX('Saturation Data'!Q:Q,MATCH('Intensity Data'!$B333,'Saturation Data'!$C:$C,0))*INDEX('UEC Data'!Q:Q,MATCH('Intensity Data'!$B333,'UEC Data'!$C:$C,0))</f>
        <v>0.18172866156643003</v>
      </c>
      <c r="Q333" s="7">
        <f>INDEX('Saturation Data'!R:R,MATCH('Intensity Data'!$B333,'Saturation Data'!$C:$C,0))*INDEX('UEC Data'!R:R,MATCH('Intensity Data'!$B333,'UEC Data'!$C:$C,0))</f>
        <v>0.42818557630105081</v>
      </c>
      <c r="R333" s="7">
        <f>INDEX('Saturation Data'!S:S,MATCH('Intensity Data'!$B333,'Saturation Data'!$C:$C,0))*INDEX('UEC Data'!S:S,MATCH('Intensity Data'!$B333,'UEC Data'!$C:$C,0))</f>
        <v>3.5816023605558897E-2</v>
      </c>
      <c r="S333" s="7">
        <f>INDEX('Saturation Data'!T:T,MATCH('Intensity Data'!$B333,'Saturation Data'!$C:$C,0))*INDEX('UEC Data'!T:T,MATCH('Intensity Data'!$B333,'UEC Data'!$C:$C,0))</f>
        <v>3.5816023605558897E-2</v>
      </c>
      <c r="T333" s="7">
        <f>INDEX('Saturation Data'!U:U,MATCH('Intensity Data'!$B333,'Saturation Data'!$C:$C,0))*INDEX('UEC Data'!U:U,MATCH('Intensity Data'!$B333,'UEC Data'!$C:$C,0))</f>
        <v>0.26647444706270113</v>
      </c>
      <c r="U333" s="7">
        <f>INDEX('Saturation Data'!V:V,MATCH('Intensity Data'!$B333,'Saturation Data'!$C:$C,0))*INDEX('UEC Data'!V:V,MATCH('Intensity Data'!$B333,'UEC Data'!$C:$C,0))</f>
        <v>0.2286891734756227</v>
      </c>
      <c r="V333" t="str">
        <f t="shared" si="72"/>
        <v>Interior Lighting</v>
      </c>
    </row>
    <row r="334" spans="1:22" x14ac:dyDescent="0.25">
      <c r="A334" t="str">
        <f t="shared" si="73"/>
        <v/>
      </c>
      <c r="B334" t="str">
        <f t="shared" si="71"/>
        <v>UT2019 CPAInterior Lighting_High-Bay Lighting</v>
      </c>
      <c r="C334" t="s">
        <v>117</v>
      </c>
      <c r="D334" t="s">
        <v>120</v>
      </c>
      <c r="E334" s="4" t="s">
        <v>83</v>
      </c>
      <c r="F334" s="4" t="s">
        <v>18</v>
      </c>
      <c r="G334" s="4" t="s">
        <v>21</v>
      </c>
      <c r="H334" s="7">
        <f>INDEX('Saturation Data'!I:I,MATCH('Intensity Data'!$B334,'Saturation Data'!$C:$C,0))*INDEX('UEC Data'!I:I,MATCH('Intensity Data'!$B334,'UEC Data'!$C:$C,0))</f>
        <v>1.0097571904109066</v>
      </c>
      <c r="I334" s="7">
        <f>INDEX('Saturation Data'!J:J,MATCH('Intensity Data'!$B334,'Saturation Data'!$C:$C,0))*INDEX('UEC Data'!J:J,MATCH('Intensity Data'!$B334,'UEC Data'!$C:$C,0))</f>
        <v>1.5097319313691666</v>
      </c>
      <c r="J334" s="7">
        <f>INDEX('Saturation Data'!K:K,MATCH('Intensity Data'!$B334,'Saturation Data'!$C:$C,0))*INDEX('UEC Data'!K:K,MATCH('Intensity Data'!$B334,'UEC Data'!$C:$C,0))</f>
        <v>1.9907982124912358</v>
      </c>
      <c r="K334" s="7">
        <f>INDEX('Saturation Data'!L:L,MATCH('Intensity Data'!$B334,'Saturation Data'!$C:$C,0))*INDEX('UEC Data'!L:L,MATCH('Intensity Data'!$B334,'UEC Data'!$C:$C,0))</f>
        <v>1.3139268202442156</v>
      </c>
      <c r="L334" s="7">
        <f>INDEX('Saturation Data'!M:M,MATCH('Intensity Data'!$B334,'Saturation Data'!$C:$C,0))*INDEX('UEC Data'!M:M,MATCH('Intensity Data'!$B334,'UEC Data'!$C:$C,0))</f>
        <v>2.9189542122173275</v>
      </c>
      <c r="M334" s="7">
        <f>INDEX('Saturation Data'!N:N,MATCH('Intensity Data'!$B334,'Saturation Data'!$C:$C,0))*INDEX('UEC Data'!N:N,MATCH('Intensity Data'!$B334,'UEC Data'!$C:$C,0))</f>
        <v>2.0202514121424442</v>
      </c>
      <c r="N334" s="7">
        <f>INDEX('Saturation Data'!O:O,MATCH('Intensity Data'!$B334,'Saturation Data'!$C:$C,0))*INDEX('UEC Data'!O:O,MATCH('Intensity Data'!$B334,'UEC Data'!$C:$C,0))</f>
        <v>2.593676628981044</v>
      </c>
      <c r="O334" s="7">
        <f>INDEX('Saturation Data'!P:P,MATCH('Intensity Data'!$B334,'Saturation Data'!$C:$C,0))*INDEX('UEC Data'!P:P,MATCH('Intensity Data'!$B334,'UEC Data'!$C:$C,0))</f>
        <v>1.4232784408076913</v>
      </c>
      <c r="P334" s="7">
        <f>INDEX('Saturation Data'!Q:Q,MATCH('Intensity Data'!$B334,'Saturation Data'!$C:$C,0))*INDEX('UEC Data'!Q:Q,MATCH('Intensity Data'!$B334,'UEC Data'!$C:$C,0))</f>
        <v>0.81014056411215796</v>
      </c>
      <c r="Q334" s="7">
        <f>INDEX('Saturation Data'!R:R,MATCH('Intensity Data'!$B334,'Saturation Data'!$C:$C,0))*INDEX('UEC Data'!R:R,MATCH('Intensity Data'!$B334,'UEC Data'!$C:$C,0))</f>
        <v>1.2862972269831965</v>
      </c>
      <c r="R334" s="7">
        <f>INDEX('Saturation Data'!S:S,MATCH('Intensity Data'!$B334,'Saturation Data'!$C:$C,0))*INDEX('UEC Data'!S:S,MATCH('Intensity Data'!$B334,'UEC Data'!$C:$C,0))</f>
        <v>1.6935466856330306</v>
      </c>
      <c r="S334" s="7">
        <f>INDEX('Saturation Data'!T:T,MATCH('Intensity Data'!$B334,'Saturation Data'!$C:$C,0))*INDEX('UEC Data'!T:T,MATCH('Intensity Data'!$B334,'UEC Data'!$C:$C,0))</f>
        <v>1.6935466856330306</v>
      </c>
      <c r="T334" s="7">
        <f>INDEX('Saturation Data'!U:U,MATCH('Intensity Data'!$B334,'Saturation Data'!$C:$C,0))*INDEX('UEC Data'!U:U,MATCH('Intensity Data'!$B334,'UEC Data'!$C:$C,0))</f>
        <v>2.7383703041952336</v>
      </c>
      <c r="U334" s="7">
        <f>INDEX('Saturation Data'!V:V,MATCH('Intensity Data'!$B334,'Saturation Data'!$C:$C,0))*INDEX('UEC Data'!V:V,MATCH('Intensity Data'!$B334,'UEC Data'!$C:$C,0))</f>
        <v>1.5598450753325854</v>
      </c>
      <c r="V334" t="str">
        <f t="shared" si="72"/>
        <v>Interior Lighting</v>
      </c>
    </row>
    <row r="335" spans="1:22" x14ac:dyDescent="0.25">
      <c r="A335" t="str">
        <f t="shared" si="73"/>
        <v/>
      </c>
      <c r="B335" t="str">
        <f t="shared" si="71"/>
        <v>UT2019 CPAInterior Lighting_Linear Lighting</v>
      </c>
      <c r="C335" t="s">
        <v>117</v>
      </c>
      <c r="D335" t="s">
        <v>120</v>
      </c>
      <c r="E335" s="4" t="s">
        <v>84</v>
      </c>
      <c r="F335" s="4" t="s">
        <v>18</v>
      </c>
      <c r="G335" s="4" t="s">
        <v>22</v>
      </c>
      <c r="H335" s="7">
        <f>INDEX('Saturation Data'!I:I,MATCH('Intensity Data'!$B335,'Saturation Data'!$C:$C,0))*INDEX('UEC Data'!I:I,MATCH('Intensity Data'!$B335,'UEC Data'!$C:$C,0))</f>
        <v>1.7246509498917526</v>
      </c>
      <c r="I335" s="7">
        <f>INDEX('Saturation Data'!J:J,MATCH('Intensity Data'!$B335,'Saturation Data'!$C:$C,0))*INDEX('UEC Data'!J:J,MATCH('Intensity Data'!$B335,'UEC Data'!$C:$C,0))</f>
        <v>1.5415598375166626</v>
      </c>
      <c r="J335" s="7">
        <f>INDEX('Saturation Data'!K:K,MATCH('Intensity Data'!$B335,'Saturation Data'!$C:$C,0))*INDEX('UEC Data'!K:K,MATCH('Intensity Data'!$B335,'UEC Data'!$C:$C,0))</f>
        <v>3.0033180740724288</v>
      </c>
      <c r="K335" s="7">
        <f>INDEX('Saturation Data'!L:L,MATCH('Intensity Data'!$B335,'Saturation Data'!$C:$C,0))*INDEX('UEC Data'!L:L,MATCH('Intensity Data'!$B335,'UEC Data'!$C:$C,0))</f>
        <v>1.9821899288878029</v>
      </c>
      <c r="L335" s="7">
        <f>INDEX('Saturation Data'!M:M,MATCH('Intensity Data'!$B335,'Saturation Data'!$C:$C,0))*INDEX('UEC Data'!M:M,MATCH('Intensity Data'!$B335,'UEC Data'!$C:$C,0))</f>
        <v>1.8674442583618971</v>
      </c>
      <c r="M335" s="7">
        <f>INDEX('Saturation Data'!N:N,MATCH('Intensity Data'!$B335,'Saturation Data'!$C:$C,0))*INDEX('UEC Data'!N:N,MATCH('Intensity Data'!$B335,'UEC Data'!$C:$C,0))</f>
        <v>5.0106479032102795</v>
      </c>
      <c r="N335" s="7">
        <f>INDEX('Saturation Data'!O:O,MATCH('Intensity Data'!$B335,'Saturation Data'!$C:$C,0))*INDEX('UEC Data'!O:O,MATCH('Intensity Data'!$B335,'UEC Data'!$C:$C,0))</f>
        <v>4.0374352350241542</v>
      </c>
      <c r="O335" s="7">
        <f>INDEX('Saturation Data'!P:P,MATCH('Intensity Data'!$B335,'Saturation Data'!$C:$C,0))*INDEX('UEC Data'!P:P,MATCH('Intensity Data'!$B335,'UEC Data'!$C:$C,0))</f>
        <v>2.18745514263111</v>
      </c>
      <c r="P335" s="7">
        <f>INDEX('Saturation Data'!Q:Q,MATCH('Intensity Data'!$B335,'Saturation Data'!$C:$C,0))*INDEX('UEC Data'!Q:Q,MATCH('Intensity Data'!$B335,'UEC Data'!$C:$C,0))</f>
        <v>1.5127022615307173</v>
      </c>
      <c r="Q335" s="7">
        <f>INDEX('Saturation Data'!R:R,MATCH('Intensity Data'!$B335,'Saturation Data'!$C:$C,0))*INDEX('UEC Data'!R:R,MATCH('Intensity Data'!$B335,'UEC Data'!$C:$C,0))</f>
        <v>0.45584450142900113</v>
      </c>
      <c r="R335" s="7">
        <f>INDEX('Saturation Data'!S:S,MATCH('Intensity Data'!$B335,'Saturation Data'!$C:$C,0))*INDEX('UEC Data'!S:S,MATCH('Intensity Data'!$B335,'UEC Data'!$C:$C,0))</f>
        <v>0.28151989720595638</v>
      </c>
      <c r="S335" s="7">
        <f>INDEX('Saturation Data'!T:T,MATCH('Intensity Data'!$B335,'Saturation Data'!$C:$C,0))*INDEX('UEC Data'!T:T,MATCH('Intensity Data'!$B335,'UEC Data'!$C:$C,0))</f>
        <v>0.28151989720595638</v>
      </c>
      <c r="T335" s="7">
        <f>INDEX('Saturation Data'!U:U,MATCH('Intensity Data'!$B335,'Saturation Data'!$C:$C,0))*INDEX('UEC Data'!U:U,MATCH('Intensity Data'!$B335,'UEC Data'!$C:$C,0))</f>
        <v>3.907161357362638</v>
      </c>
      <c r="U335" s="7">
        <f>INDEX('Saturation Data'!V:V,MATCH('Intensity Data'!$B335,'Saturation Data'!$C:$C,0))*INDEX('UEC Data'!V:V,MATCH('Intensity Data'!$B335,'UEC Data'!$C:$C,0))</f>
        <v>1.464169865932343</v>
      </c>
      <c r="V335" t="str">
        <f t="shared" si="72"/>
        <v>Interior Lighting</v>
      </c>
    </row>
    <row r="336" spans="1:22" x14ac:dyDescent="0.25">
      <c r="A336" t="str">
        <f t="shared" si="73"/>
        <v/>
      </c>
      <c r="B336" t="str">
        <f t="shared" si="71"/>
        <v>UT2019 CPAExterior Lighting_General Service Lighting</v>
      </c>
      <c r="C336" t="s">
        <v>117</v>
      </c>
      <c r="D336" t="s">
        <v>120</v>
      </c>
      <c r="E336" s="4" t="s">
        <v>85</v>
      </c>
      <c r="F336" s="4" t="s">
        <v>23</v>
      </c>
      <c r="G336" s="4" t="s">
        <v>19</v>
      </c>
      <c r="H336" s="7">
        <f>INDEX('Saturation Data'!I:I,MATCH('Intensity Data'!$B336,'Saturation Data'!$C:$C,0))*INDEX('UEC Data'!I:I,MATCH('Intensity Data'!$B336,'UEC Data'!$C:$C,0))</f>
        <v>9.5513063085817806E-2</v>
      </c>
      <c r="I336" s="7">
        <f>INDEX('Saturation Data'!J:J,MATCH('Intensity Data'!$B336,'Saturation Data'!$C:$C,0))*INDEX('UEC Data'!J:J,MATCH('Intensity Data'!$B336,'UEC Data'!$C:$C,0))</f>
        <v>0.16243010034900959</v>
      </c>
      <c r="J336" s="7">
        <f>INDEX('Saturation Data'!K:K,MATCH('Intensity Data'!$B336,'Saturation Data'!$C:$C,0))*INDEX('UEC Data'!K:K,MATCH('Intensity Data'!$B336,'UEC Data'!$C:$C,0))</f>
        <v>0.23794212601226408</v>
      </c>
      <c r="K336" s="7">
        <f>INDEX('Saturation Data'!L:L,MATCH('Intensity Data'!$B336,'Saturation Data'!$C:$C,0))*INDEX('UEC Data'!L:L,MATCH('Intensity Data'!$B336,'UEC Data'!$C:$C,0))</f>
        <v>0.23794212601226408</v>
      </c>
      <c r="L336" s="7">
        <f>INDEX('Saturation Data'!M:M,MATCH('Intensity Data'!$B336,'Saturation Data'!$C:$C,0))*INDEX('UEC Data'!M:M,MATCH('Intensity Data'!$B336,'UEC Data'!$C:$C,0))</f>
        <v>0.27618212354593696</v>
      </c>
      <c r="M336" s="7">
        <f>INDEX('Saturation Data'!N:N,MATCH('Intensity Data'!$B336,'Saturation Data'!$C:$C,0))*INDEX('UEC Data'!N:N,MATCH('Intensity Data'!$B336,'UEC Data'!$C:$C,0))</f>
        <v>0.36198121188018928</v>
      </c>
      <c r="N336" s="7">
        <f>INDEX('Saturation Data'!O:O,MATCH('Intensity Data'!$B336,'Saturation Data'!$C:$C,0))*INDEX('UEC Data'!O:O,MATCH('Intensity Data'!$B336,'UEC Data'!$C:$C,0))</f>
        <v>4.4121385283345624E-2</v>
      </c>
      <c r="O336" s="7">
        <f>INDEX('Saturation Data'!P:P,MATCH('Intensity Data'!$B336,'Saturation Data'!$C:$C,0))*INDEX('UEC Data'!P:P,MATCH('Intensity Data'!$B336,'UEC Data'!$C:$C,0))</f>
        <v>2.0014407489942935E-2</v>
      </c>
      <c r="P336" s="7">
        <f>INDEX('Saturation Data'!Q:Q,MATCH('Intensity Data'!$B336,'Saturation Data'!$C:$C,0))*INDEX('UEC Data'!Q:Q,MATCH('Intensity Data'!$B336,'UEC Data'!$C:$C,0))</f>
        <v>3.990962547375485E-3</v>
      </c>
      <c r="Q336" s="7">
        <f>INDEX('Saturation Data'!R:R,MATCH('Intensity Data'!$B336,'Saturation Data'!$C:$C,0))*INDEX('UEC Data'!R:R,MATCH('Intensity Data'!$B336,'UEC Data'!$C:$C,0))</f>
        <v>3.8082042924893707E-2</v>
      </c>
      <c r="R336" s="7">
        <f>INDEX('Saturation Data'!S:S,MATCH('Intensity Data'!$B336,'Saturation Data'!$C:$C,0))*INDEX('UEC Data'!S:S,MATCH('Intensity Data'!$B336,'UEC Data'!$C:$C,0))</f>
        <v>1.9928645621352149E-2</v>
      </c>
      <c r="S336" s="7">
        <f>INDEX('Saturation Data'!T:T,MATCH('Intensity Data'!$B336,'Saturation Data'!$C:$C,0))*INDEX('UEC Data'!T:T,MATCH('Intensity Data'!$B336,'UEC Data'!$C:$C,0))</f>
        <v>1.9928645621352149E-2</v>
      </c>
      <c r="T336" s="7">
        <f>INDEX('Saturation Data'!U:U,MATCH('Intensity Data'!$B336,'Saturation Data'!$C:$C,0))*INDEX('UEC Data'!U:U,MATCH('Intensity Data'!$B336,'UEC Data'!$C:$C,0))</f>
        <v>0.10945423176127128</v>
      </c>
      <c r="U336" s="7">
        <f>INDEX('Saturation Data'!V:V,MATCH('Intensity Data'!$B336,'Saturation Data'!$C:$C,0))*INDEX('UEC Data'!V:V,MATCH('Intensity Data'!$B336,'UEC Data'!$C:$C,0))</f>
        <v>9.2876428298923994E-2</v>
      </c>
      <c r="V336" t="str">
        <f t="shared" si="72"/>
        <v>Exterior Lighting</v>
      </c>
    </row>
    <row r="337" spans="1:22" x14ac:dyDescent="0.25">
      <c r="A337" t="str">
        <f t="shared" si="73"/>
        <v/>
      </c>
      <c r="B337" t="str">
        <f t="shared" si="71"/>
        <v>UT2019 CPAExterior Lighting_Area Lighting</v>
      </c>
      <c r="C337" t="s">
        <v>117</v>
      </c>
      <c r="D337" t="s">
        <v>120</v>
      </c>
      <c r="E337" s="4" t="s">
        <v>86</v>
      </c>
      <c r="F337" s="4" t="s">
        <v>23</v>
      </c>
      <c r="G337" s="4" t="s">
        <v>24</v>
      </c>
      <c r="H337" s="7">
        <f>INDEX('Saturation Data'!I:I,MATCH('Intensity Data'!$B337,'Saturation Data'!$C:$C,0))*INDEX('UEC Data'!I:I,MATCH('Intensity Data'!$B337,'UEC Data'!$C:$C,0))</f>
        <v>1.2776745024992495</v>
      </c>
      <c r="I337" s="7">
        <f>INDEX('Saturation Data'!J:J,MATCH('Intensity Data'!$B337,'Saturation Data'!$C:$C,0))*INDEX('UEC Data'!J:J,MATCH('Intensity Data'!$B337,'UEC Data'!$C:$C,0))</f>
        <v>1.5773307041073741</v>
      </c>
      <c r="J337" s="7">
        <f>INDEX('Saturation Data'!K:K,MATCH('Intensity Data'!$B337,'Saturation Data'!$C:$C,0))*INDEX('UEC Data'!K:K,MATCH('Intensity Data'!$B337,'UEC Data'!$C:$C,0))</f>
        <v>0.84447642280672996</v>
      </c>
      <c r="K337" s="7">
        <f>INDEX('Saturation Data'!L:L,MATCH('Intensity Data'!$B337,'Saturation Data'!$C:$C,0))*INDEX('UEC Data'!L:L,MATCH('Intensity Data'!$B337,'UEC Data'!$C:$C,0))</f>
        <v>0.84447642280672996</v>
      </c>
      <c r="L337" s="7">
        <f>INDEX('Saturation Data'!M:M,MATCH('Intensity Data'!$B337,'Saturation Data'!$C:$C,0))*INDEX('UEC Data'!M:M,MATCH('Intensity Data'!$B337,'UEC Data'!$C:$C,0))</f>
        <v>2.1410175142692172</v>
      </c>
      <c r="M337" s="7">
        <f>INDEX('Saturation Data'!N:N,MATCH('Intensity Data'!$B337,'Saturation Data'!$C:$C,0))*INDEX('UEC Data'!N:N,MATCH('Intensity Data'!$B337,'UEC Data'!$C:$C,0))</f>
        <v>1.7833920471292941</v>
      </c>
      <c r="N337" s="7">
        <f>INDEX('Saturation Data'!O:O,MATCH('Intensity Data'!$B337,'Saturation Data'!$C:$C,0))*INDEX('UEC Data'!O:O,MATCH('Intensity Data'!$B337,'UEC Data'!$C:$C,0))</f>
        <v>0.66430062146194035</v>
      </c>
      <c r="O337" s="7">
        <f>INDEX('Saturation Data'!P:P,MATCH('Intensity Data'!$B337,'Saturation Data'!$C:$C,0))*INDEX('UEC Data'!P:P,MATCH('Intensity Data'!$B337,'UEC Data'!$C:$C,0))</f>
        <v>0.28734694198828503</v>
      </c>
      <c r="P337" s="7">
        <f>INDEX('Saturation Data'!Q:Q,MATCH('Intensity Data'!$B337,'Saturation Data'!$C:$C,0))*INDEX('UEC Data'!Q:Q,MATCH('Intensity Data'!$B337,'UEC Data'!$C:$C,0))</f>
        <v>0.12004484213925479</v>
      </c>
      <c r="Q337" s="7">
        <f>INDEX('Saturation Data'!R:R,MATCH('Intensity Data'!$B337,'Saturation Data'!$C:$C,0))*INDEX('UEC Data'!R:R,MATCH('Intensity Data'!$B337,'UEC Data'!$C:$C,0))</f>
        <v>1.7301616523403083</v>
      </c>
      <c r="R337" s="7">
        <f>INDEX('Saturation Data'!S:S,MATCH('Intensity Data'!$B337,'Saturation Data'!$C:$C,0))*INDEX('UEC Data'!S:S,MATCH('Intensity Data'!$B337,'UEC Data'!$C:$C,0))</f>
        <v>0.37757329938433987</v>
      </c>
      <c r="S337" s="7">
        <f>INDEX('Saturation Data'!T:T,MATCH('Intensity Data'!$B337,'Saturation Data'!$C:$C,0))*INDEX('UEC Data'!T:T,MATCH('Intensity Data'!$B337,'UEC Data'!$C:$C,0))</f>
        <v>0.37757329938433987</v>
      </c>
      <c r="T337" s="7">
        <f>INDEX('Saturation Data'!U:U,MATCH('Intensity Data'!$B337,'Saturation Data'!$C:$C,0))*INDEX('UEC Data'!U:U,MATCH('Intensity Data'!$B337,'UEC Data'!$C:$C,0))</f>
        <v>1.1168155767710217</v>
      </c>
      <c r="U337" s="7">
        <f>INDEX('Saturation Data'!V:V,MATCH('Intensity Data'!$B337,'Saturation Data'!$C:$C,0))*INDEX('UEC Data'!V:V,MATCH('Intensity Data'!$B337,'UEC Data'!$C:$C,0))</f>
        <v>0.63826748610116635</v>
      </c>
      <c r="V337" t="str">
        <f t="shared" si="72"/>
        <v>Exterior Lighting</v>
      </c>
    </row>
    <row r="338" spans="1:22" x14ac:dyDescent="0.25">
      <c r="A338" t="str">
        <f t="shared" si="73"/>
        <v/>
      </c>
      <c r="B338" t="str">
        <f t="shared" si="71"/>
        <v>UT2019 CPAExterior Lighting_Linear Lighting</v>
      </c>
      <c r="C338" t="s">
        <v>117</v>
      </c>
      <c r="D338" t="s">
        <v>120</v>
      </c>
      <c r="E338" s="4" t="s">
        <v>87</v>
      </c>
      <c r="F338" s="4" t="s">
        <v>23</v>
      </c>
      <c r="G338" s="4" t="s">
        <v>22</v>
      </c>
      <c r="H338" s="7">
        <f>INDEX('Saturation Data'!I:I,MATCH('Intensity Data'!$B338,'Saturation Data'!$C:$C,0))*INDEX('UEC Data'!I:I,MATCH('Intensity Data'!$B338,'UEC Data'!$C:$C,0))</f>
        <v>0.17998060318671685</v>
      </c>
      <c r="I338" s="7">
        <f>INDEX('Saturation Data'!J:J,MATCH('Intensity Data'!$B338,'Saturation Data'!$C:$C,0))*INDEX('UEC Data'!J:J,MATCH('Intensity Data'!$B338,'UEC Data'!$C:$C,0))</f>
        <v>7.2716734974156386E-2</v>
      </c>
      <c r="J338" s="7">
        <f>INDEX('Saturation Data'!K:K,MATCH('Intensity Data'!$B338,'Saturation Data'!$C:$C,0))*INDEX('UEC Data'!K:K,MATCH('Intensity Data'!$B338,'UEC Data'!$C:$C,0))</f>
        <v>7.9875366371784634E-2</v>
      </c>
      <c r="K338" s="7">
        <f>INDEX('Saturation Data'!L:L,MATCH('Intensity Data'!$B338,'Saturation Data'!$C:$C,0))*INDEX('UEC Data'!L:L,MATCH('Intensity Data'!$B338,'UEC Data'!$C:$C,0))</f>
        <v>7.9875366371784634E-2</v>
      </c>
      <c r="L338" s="7">
        <f>INDEX('Saturation Data'!M:M,MATCH('Intensity Data'!$B338,'Saturation Data'!$C:$C,0))*INDEX('UEC Data'!M:M,MATCH('Intensity Data'!$B338,'UEC Data'!$C:$C,0))</f>
        <v>0.40359773533941284</v>
      </c>
      <c r="M338" s="7">
        <f>INDEX('Saturation Data'!N:N,MATCH('Intensity Data'!$B338,'Saturation Data'!$C:$C,0))*INDEX('UEC Data'!N:N,MATCH('Intensity Data'!$B338,'UEC Data'!$C:$C,0))</f>
        <v>0.3815598518016472</v>
      </c>
      <c r="N338" s="7">
        <f>INDEX('Saturation Data'!O:O,MATCH('Intensity Data'!$B338,'Saturation Data'!$C:$C,0))*INDEX('UEC Data'!O:O,MATCH('Intensity Data'!$B338,'UEC Data'!$C:$C,0))</f>
        <v>8.1899905131840825E-2</v>
      </c>
      <c r="O338" s="7">
        <f>INDEX('Saturation Data'!P:P,MATCH('Intensity Data'!$B338,'Saturation Data'!$C:$C,0))*INDEX('UEC Data'!P:P,MATCH('Intensity Data'!$B338,'UEC Data'!$C:$C,0))</f>
        <v>0.74928674288024677</v>
      </c>
      <c r="P338" s="7">
        <f>INDEX('Saturation Data'!Q:Q,MATCH('Intensity Data'!$B338,'Saturation Data'!$C:$C,0))*INDEX('UEC Data'!Q:Q,MATCH('Intensity Data'!$B338,'UEC Data'!$C:$C,0))</f>
        <v>0.6570892244201626</v>
      </c>
      <c r="Q338" s="7">
        <f>INDEX('Saturation Data'!R:R,MATCH('Intensity Data'!$B338,'Saturation Data'!$C:$C,0))*INDEX('UEC Data'!R:R,MATCH('Intensity Data'!$B338,'UEC Data'!$C:$C,0))</f>
        <v>2.5582070828392617E-2</v>
      </c>
      <c r="R338" s="7">
        <f>INDEX('Saturation Data'!S:S,MATCH('Intensity Data'!$B338,'Saturation Data'!$C:$C,0))*INDEX('UEC Data'!S:S,MATCH('Intensity Data'!$B338,'UEC Data'!$C:$C,0))</f>
        <v>7.7353172351847979E-2</v>
      </c>
      <c r="S338" s="7">
        <f>INDEX('Saturation Data'!T:T,MATCH('Intensity Data'!$B338,'Saturation Data'!$C:$C,0))*INDEX('UEC Data'!T:T,MATCH('Intensity Data'!$B338,'UEC Data'!$C:$C,0))</f>
        <v>7.7353172351847979E-2</v>
      </c>
      <c r="T338" s="7">
        <f>INDEX('Saturation Data'!U:U,MATCH('Intensity Data'!$B338,'Saturation Data'!$C:$C,0))*INDEX('UEC Data'!U:U,MATCH('Intensity Data'!$B338,'UEC Data'!$C:$C,0))</f>
        <v>0.24079761846153852</v>
      </c>
      <c r="U338" s="7">
        <f>INDEX('Saturation Data'!V:V,MATCH('Intensity Data'!$B338,'Saturation Data'!$C:$C,0))*INDEX('UEC Data'!V:V,MATCH('Intensity Data'!$B338,'UEC Data'!$C:$C,0))</f>
        <v>5.901349395031337E-2</v>
      </c>
      <c r="V338" t="str">
        <f t="shared" si="72"/>
        <v>Exterior Lighting</v>
      </c>
    </row>
    <row r="339" spans="1:22" x14ac:dyDescent="0.25">
      <c r="A339" t="str">
        <f t="shared" si="73"/>
        <v/>
      </c>
      <c r="B339" t="str">
        <f t="shared" si="71"/>
        <v>UT2019 CPARefrigeration _Walk-in Refrigerator/Freezer</v>
      </c>
      <c r="C339" t="s">
        <v>117</v>
      </c>
      <c r="D339" t="s">
        <v>120</v>
      </c>
      <c r="E339" s="4" t="s">
        <v>88</v>
      </c>
      <c r="F339" s="4" t="s">
        <v>25</v>
      </c>
      <c r="G339" s="4" t="s">
        <v>26</v>
      </c>
      <c r="H339" s="7">
        <f>INDEX('Saturation Data'!I:I,MATCH('Intensity Data'!$B339,'Saturation Data'!$C:$C,0))*INDEX('UEC Data'!I:I,MATCH('Intensity Data'!$B339,'UEC Data'!$C:$C,0))</f>
        <v>2.7497603821531862E-3</v>
      </c>
      <c r="I339" s="7">
        <f>INDEX('Saturation Data'!J:J,MATCH('Intensity Data'!$B339,'Saturation Data'!$C:$C,0))*INDEX('UEC Data'!J:J,MATCH('Intensity Data'!$B339,'UEC Data'!$C:$C,0))</f>
        <v>0</v>
      </c>
      <c r="J339" s="7">
        <f>INDEX('Saturation Data'!K:K,MATCH('Intensity Data'!$B339,'Saturation Data'!$C:$C,0))*INDEX('UEC Data'!K:K,MATCH('Intensity Data'!$B339,'UEC Data'!$C:$C,0))</f>
        <v>6.521503459521274E-3</v>
      </c>
      <c r="K339" s="7">
        <f>INDEX('Saturation Data'!L:L,MATCH('Intensity Data'!$B339,'Saturation Data'!$C:$C,0))*INDEX('UEC Data'!L:L,MATCH('Intensity Data'!$B339,'UEC Data'!$C:$C,0))</f>
        <v>0</v>
      </c>
      <c r="L339" s="7">
        <f>INDEX('Saturation Data'!M:M,MATCH('Intensity Data'!$B339,'Saturation Data'!$C:$C,0))*INDEX('UEC Data'!M:M,MATCH('Intensity Data'!$B339,'UEC Data'!$C:$C,0))</f>
        <v>5.0160015633609198</v>
      </c>
      <c r="M339" s="7">
        <f>INDEX('Saturation Data'!N:N,MATCH('Intensity Data'!$B339,'Saturation Data'!$C:$C,0))*INDEX('UEC Data'!N:N,MATCH('Intensity Data'!$B339,'UEC Data'!$C:$C,0))</f>
        <v>0.82024202543465596</v>
      </c>
      <c r="N339" s="7">
        <f>INDEX('Saturation Data'!O:O,MATCH('Intensity Data'!$B339,'Saturation Data'!$C:$C,0))*INDEX('UEC Data'!O:O,MATCH('Intensity Data'!$B339,'UEC Data'!$C:$C,0))</f>
        <v>7.7467393173526439E-2</v>
      </c>
      <c r="O339" s="7">
        <f>INDEX('Saturation Data'!P:P,MATCH('Intensity Data'!$B339,'Saturation Data'!$C:$C,0))*INDEX('UEC Data'!P:P,MATCH('Intensity Data'!$B339,'UEC Data'!$C:$C,0))</f>
        <v>1.2274160639719804E-2</v>
      </c>
      <c r="P339" s="7">
        <f>INDEX('Saturation Data'!Q:Q,MATCH('Intensity Data'!$B339,'Saturation Data'!$C:$C,0))*INDEX('UEC Data'!Q:Q,MATCH('Intensity Data'!$B339,'UEC Data'!$C:$C,0))</f>
        <v>3.2013600814473402E-2</v>
      </c>
      <c r="Q339" s="7">
        <f>INDEX('Saturation Data'!R:R,MATCH('Intensity Data'!$B339,'Saturation Data'!$C:$C,0))*INDEX('UEC Data'!R:R,MATCH('Intensity Data'!$B339,'UEC Data'!$C:$C,0))</f>
        <v>1.1387614443826525E-2</v>
      </c>
      <c r="R339" s="7">
        <f>INDEX('Saturation Data'!S:S,MATCH('Intensity Data'!$B339,'Saturation Data'!$C:$C,0))*INDEX('UEC Data'!S:S,MATCH('Intensity Data'!$B339,'UEC Data'!$C:$C,0))</f>
        <v>4.7301330047214837E-3</v>
      </c>
      <c r="S339" s="7">
        <f>INDEX('Saturation Data'!T:T,MATCH('Intensity Data'!$B339,'Saturation Data'!$C:$C,0))*INDEX('UEC Data'!T:T,MATCH('Intensity Data'!$B339,'UEC Data'!$C:$C,0))</f>
        <v>13.607474587008737</v>
      </c>
      <c r="T339" s="7">
        <f>INDEX('Saturation Data'!U:U,MATCH('Intensity Data'!$B339,'Saturation Data'!$C:$C,0))*INDEX('UEC Data'!U:U,MATCH('Intensity Data'!$B339,'UEC Data'!$C:$C,0))</f>
        <v>2.0667822165139115E-3</v>
      </c>
      <c r="U339" s="7">
        <f>INDEX('Saturation Data'!V:V,MATCH('Intensity Data'!$B339,'Saturation Data'!$C:$C,0))*INDEX('UEC Data'!V:V,MATCH('Intensity Data'!$B339,'UEC Data'!$C:$C,0))</f>
        <v>5.6954655824490073E-2</v>
      </c>
      <c r="V339" t="str">
        <f t="shared" si="72"/>
        <v xml:space="preserve">Refrigeration </v>
      </c>
    </row>
    <row r="340" spans="1:22" x14ac:dyDescent="0.25">
      <c r="A340" t="str">
        <f t="shared" si="73"/>
        <v/>
      </c>
      <c r="B340" t="str">
        <f t="shared" si="71"/>
        <v>UT2019 CPARefrigeration _Reach-in Refrigerator/Freezer</v>
      </c>
      <c r="C340" t="s">
        <v>117</v>
      </c>
      <c r="D340" t="s">
        <v>120</v>
      </c>
      <c r="E340" s="4" t="s">
        <v>89</v>
      </c>
      <c r="F340" s="4" t="s">
        <v>25</v>
      </c>
      <c r="G340" s="4" t="s">
        <v>27</v>
      </c>
      <c r="H340" s="7">
        <f>INDEX('Saturation Data'!I:I,MATCH('Intensity Data'!$B340,'Saturation Data'!$C:$C,0))*INDEX('UEC Data'!I:I,MATCH('Intensity Data'!$B340,'UEC Data'!$C:$C,0))</f>
        <v>4.320024225267686E-3</v>
      </c>
      <c r="I340" s="7">
        <f>INDEX('Saturation Data'!J:J,MATCH('Intensity Data'!$B340,'Saturation Data'!$C:$C,0))*INDEX('UEC Data'!J:J,MATCH('Intensity Data'!$B340,'UEC Data'!$C:$C,0))</f>
        <v>1.2597615264909512E-2</v>
      </c>
      <c r="J340" s="7">
        <f>INDEX('Saturation Data'!K:K,MATCH('Intensity Data'!$B340,'Saturation Data'!$C:$C,0))*INDEX('UEC Data'!K:K,MATCH('Intensity Data'!$B340,'UEC Data'!$C:$C,0))</f>
        <v>1.0245639261206517E-2</v>
      </c>
      <c r="K340" s="7">
        <f>INDEX('Saturation Data'!L:L,MATCH('Intensity Data'!$B340,'Saturation Data'!$C:$C,0))*INDEX('UEC Data'!L:L,MATCH('Intensity Data'!$B340,'UEC Data'!$C:$C,0))</f>
        <v>2.3952933549330657E-3</v>
      </c>
      <c r="L340" s="7">
        <f>INDEX('Saturation Data'!M:M,MATCH('Intensity Data'!$B340,'Saturation Data'!$C:$C,0))*INDEX('UEC Data'!M:M,MATCH('Intensity Data'!$B340,'UEC Data'!$C:$C,0))</f>
        <v>0.21298414305027025</v>
      </c>
      <c r="M340" s="7">
        <f>INDEX('Saturation Data'!N:N,MATCH('Intensity Data'!$B340,'Saturation Data'!$C:$C,0))*INDEX('UEC Data'!N:N,MATCH('Intensity Data'!$B340,'UEC Data'!$C:$C,0))</f>
        <v>0.27303490205136505</v>
      </c>
      <c r="N340" s="7">
        <f>INDEX('Saturation Data'!O:O,MATCH('Intensity Data'!$B340,'Saturation Data'!$C:$C,0))*INDEX('UEC Data'!O:O,MATCH('Intensity Data'!$B340,'UEC Data'!$C:$C,0))</f>
        <v>2.6343185989173047E-2</v>
      </c>
      <c r="O340" s="7">
        <f>INDEX('Saturation Data'!P:P,MATCH('Intensity Data'!$B340,'Saturation Data'!$C:$C,0))*INDEX('UEC Data'!P:P,MATCH('Intensity Data'!$B340,'UEC Data'!$C:$C,0))</f>
        <v>9.5691955398759364E-3</v>
      </c>
      <c r="P340" s="7">
        <f>INDEX('Saturation Data'!Q:Q,MATCH('Intensity Data'!$B340,'Saturation Data'!$C:$C,0))*INDEX('UEC Data'!Q:Q,MATCH('Intensity Data'!$B340,'UEC Data'!$C:$C,0))</f>
        <v>2.4958481082436021E-2</v>
      </c>
      <c r="Q340" s="7">
        <f>INDEX('Saturation Data'!R:R,MATCH('Intensity Data'!$B340,'Saturation Data'!$C:$C,0))*INDEX('UEC Data'!R:R,MATCH('Intensity Data'!$B340,'UEC Data'!$C:$C,0))</f>
        <v>1.6186702789986105E-2</v>
      </c>
      <c r="R340" s="7">
        <f>INDEX('Saturation Data'!S:S,MATCH('Intensity Data'!$B340,'Saturation Data'!$C:$C,0))*INDEX('UEC Data'!S:S,MATCH('Intensity Data'!$B340,'UEC Data'!$C:$C,0))</f>
        <v>1.9321375122201929E-3</v>
      </c>
      <c r="S340" s="7">
        <f>INDEX('Saturation Data'!T:T,MATCH('Intensity Data'!$B340,'Saturation Data'!$C:$C,0))*INDEX('UEC Data'!T:T,MATCH('Intensity Data'!$B340,'UEC Data'!$C:$C,0))</f>
        <v>1.3321756134667326E-2</v>
      </c>
      <c r="T340" s="7">
        <f>INDEX('Saturation Data'!U:U,MATCH('Intensity Data'!$B340,'Saturation Data'!$C:$C,0))*INDEX('UEC Data'!U:U,MATCH('Intensity Data'!$B340,'UEC Data'!$C:$C,0))</f>
        <v>3.2470281053002458E-3</v>
      </c>
      <c r="U340" s="7">
        <f>INDEX('Saturation Data'!V:V,MATCH('Intensity Data'!$B340,'Saturation Data'!$C:$C,0))*INDEX('UEC Data'!V:V,MATCH('Intensity Data'!$B340,'UEC Data'!$C:$C,0))</f>
        <v>1.4913147493413935E-2</v>
      </c>
      <c r="V340" t="str">
        <f t="shared" si="72"/>
        <v xml:space="preserve">Refrigeration </v>
      </c>
    </row>
    <row r="341" spans="1:22" x14ac:dyDescent="0.25">
      <c r="A341" t="str">
        <f t="shared" si="73"/>
        <v/>
      </c>
      <c r="B341" t="str">
        <f t="shared" si="71"/>
        <v>UT2019 CPARefrigeration _Glass Door Display</v>
      </c>
      <c r="C341" t="s">
        <v>117</v>
      </c>
      <c r="D341" t="s">
        <v>120</v>
      </c>
      <c r="E341" s="4" t="s">
        <v>90</v>
      </c>
      <c r="F341" s="4" t="s">
        <v>25</v>
      </c>
      <c r="G341" s="4" t="s">
        <v>28</v>
      </c>
      <c r="H341" s="7">
        <f>INDEX('Saturation Data'!I:I,MATCH('Intensity Data'!$B341,'Saturation Data'!$C:$C,0))*INDEX('UEC Data'!I:I,MATCH('Intensity Data'!$B341,'UEC Data'!$C:$C,0))</f>
        <v>2.4512077305250065E-2</v>
      </c>
      <c r="I341" s="7">
        <f>INDEX('Saturation Data'!J:J,MATCH('Intensity Data'!$B341,'Saturation Data'!$C:$C,0))*INDEX('UEC Data'!J:J,MATCH('Intensity Data'!$B341,'UEC Data'!$C:$C,0))</f>
        <v>0</v>
      </c>
      <c r="J341" s="7">
        <f>INDEX('Saturation Data'!K:K,MATCH('Intensity Data'!$B341,'Saturation Data'!$C:$C,0))*INDEX('UEC Data'!K:K,MATCH('Intensity Data'!$B341,'UEC Data'!$C:$C,0))</f>
        <v>6.1364060860869034E-2</v>
      </c>
      <c r="K341" s="7">
        <f>INDEX('Saturation Data'!L:L,MATCH('Intensity Data'!$B341,'Saturation Data'!$C:$C,0))*INDEX('UEC Data'!L:L,MATCH('Intensity Data'!$B341,'UEC Data'!$C:$C,0))</f>
        <v>2.4583273905891987E-3</v>
      </c>
      <c r="L341" s="7">
        <f>INDEX('Saturation Data'!M:M,MATCH('Intensity Data'!$B341,'Saturation Data'!$C:$C,0))*INDEX('UEC Data'!M:M,MATCH('Intensity Data'!$B341,'UEC Data'!$C:$C,0))</f>
        <v>8.1190195884576696E-2</v>
      </c>
      <c r="M341" s="7">
        <f>INDEX('Saturation Data'!N:N,MATCH('Intensity Data'!$B341,'Saturation Data'!$C:$C,0))*INDEX('UEC Data'!N:N,MATCH('Intensity Data'!$B341,'UEC Data'!$C:$C,0))</f>
        <v>3.2018022415123437</v>
      </c>
      <c r="N341" s="7">
        <f>INDEX('Saturation Data'!O:O,MATCH('Intensity Data'!$B341,'Saturation Data'!$C:$C,0))*INDEX('UEC Data'!O:O,MATCH('Intensity Data'!$B341,'UEC Data'!$C:$C,0))</f>
        <v>4.8881861328120259E-2</v>
      </c>
      <c r="O341" s="7">
        <f>INDEX('Saturation Data'!P:P,MATCH('Intensity Data'!$B341,'Saturation Data'!$C:$C,0))*INDEX('UEC Data'!P:P,MATCH('Intensity Data'!$B341,'UEC Data'!$C:$C,0))</f>
        <v>9.7763754911579393E-3</v>
      </c>
      <c r="P341" s="7">
        <f>INDEX('Saturation Data'!Q:Q,MATCH('Intensity Data'!$B341,'Saturation Data'!$C:$C,0))*INDEX('UEC Data'!Q:Q,MATCH('Intensity Data'!$B341,'UEC Data'!$C:$C,0))</f>
        <v>2.5498850110656227E-2</v>
      </c>
      <c r="Q341" s="7">
        <f>INDEX('Saturation Data'!R:R,MATCH('Intensity Data'!$B341,'Saturation Data'!$C:$C,0))*INDEX('UEC Data'!R:R,MATCH('Intensity Data'!$B341,'UEC Data'!$C:$C,0))</f>
        <v>5.1499272823929479E-2</v>
      </c>
      <c r="R341" s="7">
        <f>INDEX('Saturation Data'!S:S,MATCH('Intensity Data'!$B341,'Saturation Data'!$C:$C,0))*INDEX('UEC Data'!S:S,MATCH('Intensity Data'!$B341,'UEC Data'!$C:$C,0))</f>
        <v>1.0014065342941235E-2</v>
      </c>
      <c r="S341" s="7">
        <f>INDEX('Saturation Data'!T:T,MATCH('Intensity Data'!$B341,'Saturation Data'!$C:$C,0))*INDEX('UEC Data'!T:T,MATCH('Intensity Data'!$B341,'UEC Data'!$C:$C,0))</f>
        <v>6.9045259755861316E-2</v>
      </c>
      <c r="T341" s="7">
        <f>INDEX('Saturation Data'!U:U,MATCH('Intensity Data'!$B341,'Saturation Data'!$C:$C,0))*INDEX('UEC Data'!U:U,MATCH('Intensity Data'!$B341,'UEC Data'!$C:$C,0))</f>
        <v>1.2139734777146969E-3</v>
      </c>
      <c r="U341" s="7">
        <f>INDEX('Saturation Data'!V:V,MATCH('Intensity Data'!$B341,'Saturation Data'!$C:$C,0))*INDEX('UEC Data'!V:V,MATCH('Intensity Data'!$B341,'UEC Data'!$C:$C,0))</f>
        <v>4.3730282123544623E-3</v>
      </c>
      <c r="V341" t="str">
        <f t="shared" si="72"/>
        <v xml:space="preserve">Refrigeration </v>
      </c>
    </row>
    <row r="342" spans="1:22" x14ac:dyDescent="0.25">
      <c r="A342" t="str">
        <f t="shared" si="73"/>
        <v/>
      </c>
      <c r="B342" t="str">
        <f t="shared" si="71"/>
        <v>UT2019 CPARefrigeration _Open Display Case</v>
      </c>
      <c r="C342" t="s">
        <v>117</v>
      </c>
      <c r="D342" t="s">
        <v>120</v>
      </c>
      <c r="E342" s="4" t="s">
        <v>91</v>
      </c>
      <c r="F342" s="4" t="s">
        <v>25</v>
      </c>
      <c r="G342" s="4" t="s">
        <v>29</v>
      </c>
      <c r="H342" s="7">
        <f>INDEX('Saturation Data'!I:I,MATCH('Intensity Data'!$B342,'Saturation Data'!$C:$C,0))*INDEX('UEC Data'!I:I,MATCH('Intensity Data'!$B342,'UEC Data'!$C:$C,0))</f>
        <v>0.14529376693986301</v>
      </c>
      <c r="I342" s="7">
        <f>INDEX('Saturation Data'!J:J,MATCH('Intensity Data'!$B342,'Saturation Data'!$C:$C,0))*INDEX('UEC Data'!J:J,MATCH('Intensity Data'!$B342,'UEC Data'!$C:$C,0))</f>
        <v>0</v>
      </c>
      <c r="J342" s="7">
        <f>INDEX('Saturation Data'!K:K,MATCH('Intensity Data'!$B342,'Saturation Data'!$C:$C,0))*INDEX('UEC Data'!K:K,MATCH('Intensity Data'!$B342,'UEC Data'!$C:$C,0))</f>
        <v>0.36373153715915624</v>
      </c>
      <c r="K342" s="7">
        <f>INDEX('Saturation Data'!L:L,MATCH('Intensity Data'!$B342,'Saturation Data'!$C:$C,0))*INDEX('UEC Data'!L:L,MATCH('Intensity Data'!$B342,'UEC Data'!$C:$C,0))</f>
        <v>1.4571578022628333E-2</v>
      </c>
      <c r="L342" s="7">
        <f>INDEX('Saturation Data'!M:M,MATCH('Intensity Data'!$B342,'Saturation Data'!$C:$C,0))*INDEX('UEC Data'!M:M,MATCH('Intensity Data'!$B342,'UEC Data'!$C:$C,0))</f>
        <v>0.48124968160609205</v>
      </c>
      <c r="M342" s="7">
        <f>INDEX('Saturation Data'!N:N,MATCH('Intensity Data'!$B342,'Saturation Data'!$C:$C,0))*INDEX('UEC Data'!N:N,MATCH('Intensity Data'!$B342,'UEC Data'!$C:$C,0))</f>
        <v>18.978477542830991</v>
      </c>
      <c r="N342" s="7">
        <f>INDEX('Saturation Data'!O:O,MATCH('Intensity Data'!$B342,'Saturation Data'!$C:$C,0))*INDEX('UEC Data'!O:O,MATCH('Intensity Data'!$B342,'UEC Data'!$C:$C,0))</f>
        <v>0.28974409956978359</v>
      </c>
      <c r="O342" s="7">
        <f>INDEX('Saturation Data'!P:P,MATCH('Intensity Data'!$B342,'Saturation Data'!$C:$C,0))*INDEX('UEC Data'!P:P,MATCH('Intensity Data'!$B342,'UEC Data'!$C:$C,0))</f>
        <v>5.7948839033102065E-2</v>
      </c>
      <c r="P342" s="7">
        <f>INDEX('Saturation Data'!Q:Q,MATCH('Intensity Data'!$B342,'Saturation Data'!$C:$C,0))*INDEX('UEC Data'!Q:Q,MATCH('Intensity Data'!$B342,'UEC Data'!$C:$C,0))</f>
        <v>0.151142799489241</v>
      </c>
      <c r="Q342" s="7">
        <f>INDEX('Saturation Data'!R:R,MATCH('Intensity Data'!$B342,'Saturation Data'!$C:$C,0))*INDEX('UEC Data'!R:R,MATCH('Intensity Data'!$B342,'UEC Data'!$C:$C,0))</f>
        <v>0.30525863842840456</v>
      </c>
      <c r="R342" s="7">
        <f>INDEX('Saturation Data'!S:S,MATCH('Intensity Data'!$B342,'Saturation Data'!$C:$C,0))*INDEX('UEC Data'!S:S,MATCH('Intensity Data'!$B342,'UEC Data'!$C:$C,0))</f>
        <v>5.9357730393018608E-2</v>
      </c>
      <c r="S342" s="7">
        <f>INDEX('Saturation Data'!T:T,MATCH('Intensity Data'!$B342,'Saturation Data'!$C:$C,0))*INDEX('UEC Data'!T:T,MATCH('Intensity Data'!$B342,'UEC Data'!$C:$C,0))</f>
        <v>0.40926135122467844</v>
      </c>
      <c r="T342" s="7">
        <f>INDEX('Saturation Data'!U:U,MATCH('Intensity Data'!$B342,'Saturation Data'!$C:$C,0))*INDEX('UEC Data'!U:U,MATCH('Intensity Data'!$B342,'UEC Data'!$C:$C,0))</f>
        <v>7.1957499703411915E-3</v>
      </c>
      <c r="U342" s="7">
        <f>INDEX('Saturation Data'!V:V,MATCH('Intensity Data'!$B342,'Saturation Data'!$C:$C,0))*INDEX('UEC Data'!V:V,MATCH('Intensity Data'!$B342,'UEC Data'!$C:$C,0))</f>
        <v>2.5920844406409769E-2</v>
      </c>
      <c r="V342" t="str">
        <f t="shared" si="72"/>
        <v xml:space="preserve">Refrigeration </v>
      </c>
    </row>
    <row r="343" spans="1:22" x14ac:dyDescent="0.25">
      <c r="A343" t="str">
        <f t="shared" si="73"/>
        <v/>
      </c>
      <c r="B343" t="str">
        <f t="shared" si="71"/>
        <v>UT2019 CPARefrigeration _Icemaker</v>
      </c>
      <c r="C343" t="s">
        <v>117</v>
      </c>
      <c r="D343" t="s">
        <v>120</v>
      </c>
      <c r="E343" s="4" t="s">
        <v>92</v>
      </c>
      <c r="F343" s="4" t="s">
        <v>25</v>
      </c>
      <c r="G343" s="4" t="s">
        <v>30</v>
      </c>
      <c r="H343" s="7">
        <f>INDEX('Saturation Data'!I:I,MATCH('Intensity Data'!$B343,'Saturation Data'!$C:$C,0))*INDEX('UEC Data'!I:I,MATCH('Intensity Data'!$B343,'UEC Data'!$C:$C,0))</f>
        <v>2.3290874667675713E-2</v>
      </c>
      <c r="I343" s="7">
        <f>INDEX('Saturation Data'!J:J,MATCH('Intensity Data'!$B343,'Saturation Data'!$C:$C,0))*INDEX('UEC Data'!J:J,MATCH('Intensity Data'!$B343,'UEC Data'!$C:$C,0))</f>
        <v>1.2312455645773022E-2</v>
      </c>
      <c r="J343" s="7">
        <f>INDEX('Saturation Data'!K:K,MATCH('Intensity Data'!$B343,'Saturation Data'!$C:$C,0))*INDEX('UEC Data'!K:K,MATCH('Intensity Data'!$B343,'UEC Data'!$C:$C,0))</f>
        <v>0.12892989190491622</v>
      </c>
      <c r="K343" s="7">
        <f>INDEX('Saturation Data'!L:L,MATCH('Intensity Data'!$B343,'Saturation Data'!$C:$C,0))*INDEX('UEC Data'!L:L,MATCH('Intensity Data'!$B343,'UEC Data'!$C:$C,0))</f>
        <v>7.6666734324470666E-3</v>
      </c>
      <c r="L343" s="7">
        <f>INDEX('Saturation Data'!M:M,MATCH('Intensity Data'!$B343,'Saturation Data'!$C:$C,0))*INDEX('UEC Data'!M:M,MATCH('Intensity Data'!$B343,'UEC Data'!$C:$C,0))</f>
        <v>2.4883610014067439</v>
      </c>
      <c r="M343" s="7">
        <f>INDEX('Saturation Data'!N:N,MATCH('Intensity Data'!$B343,'Saturation Data'!$C:$C,0))*INDEX('UEC Data'!N:N,MATCH('Intensity Data'!$B343,'UEC Data'!$C:$C,0))</f>
        <v>0.27327184457153636</v>
      </c>
      <c r="N343" s="7">
        <f>INDEX('Saturation Data'!O:O,MATCH('Intensity Data'!$B343,'Saturation Data'!$C:$C,0))*INDEX('UEC Data'!O:O,MATCH('Intensity Data'!$B343,'UEC Data'!$C:$C,0))</f>
        <v>0.16013196418668321</v>
      </c>
      <c r="O343" s="7">
        <f>INDEX('Saturation Data'!P:P,MATCH('Intensity Data'!$B343,'Saturation Data'!$C:$C,0))*INDEX('UEC Data'!P:P,MATCH('Intensity Data'!$B343,'UEC Data'!$C:$C,0))</f>
        <v>3.2026403403854826E-2</v>
      </c>
      <c r="P343" s="7">
        <f>INDEX('Saturation Data'!Q:Q,MATCH('Intensity Data'!$B343,'Saturation Data'!$C:$C,0))*INDEX('UEC Data'!Q:Q,MATCH('Intensity Data'!$B343,'UEC Data'!$C:$C,0))</f>
        <v>8.3531617695831784E-2</v>
      </c>
      <c r="Q343" s="7">
        <f>INDEX('Saturation Data'!R:R,MATCH('Intensity Data'!$B343,'Saturation Data'!$C:$C,0))*INDEX('UEC Data'!R:R,MATCH('Intensity Data'!$B343,'UEC Data'!$C:$C,0))</f>
        <v>8.4353167897246534E-2</v>
      </c>
      <c r="R343" s="7">
        <f>INDEX('Saturation Data'!S:S,MATCH('Intensity Data'!$B343,'Saturation Data'!$C:$C,0))*INDEX('UEC Data'!S:S,MATCH('Intensity Data'!$B343,'UEC Data'!$C:$C,0))</f>
        <v>1.6402525489925289E-2</v>
      </c>
      <c r="S343" s="7">
        <f>INDEX('Saturation Data'!T:T,MATCH('Intensity Data'!$B343,'Saturation Data'!$C:$C,0))*INDEX('UEC Data'!T:T,MATCH('Intensity Data'!$B343,'UEC Data'!$C:$C,0))</f>
        <v>1.0267911815609176</v>
      </c>
      <c r="T343" s="7">
        <f>INDEX('Saturation Data'!U:U,MATCH('Intensity Data'!$B343,'Saturation Data'!$C:$C,0))*INDEX('UEC Data'!U:U,MATCH('Intensity Data'!$B343,'UEC Data'!$C:$C,0))</f>
        <v>1.9884263014465346E-3</v>
      </c>
      <c r="U343" s="7">
        <f>INDEX('Saturation Data'!V:V,MATCH('Intensity Data'!$B343,'Saturation Data'!$C:$C,0))*INDEX('UEC Data'!V:V,MATCH('Intensity Data'!$B343,'UEC Data'!$C:$C,0))</f>
        <v>4.4867753855728006E-2</v>
      </c>
      <c r="V343" t="str">
        <f t="shared" si="72"/>
        <v xml:space="preserve">Refrigeration </v>
      </c>
    </row>
    <row r="344" spans="1:22" x14ac:dyDescent="0.25">
      <c r="A344" t="str">
        <f t="shared" si="73"/>
        <v/>
      </c>
      <c r="B344" t="str">
        <f t="shared" si="71"/>
        <v>UT2019 CPARefrigeration _Vending Machine</v>
      </c>
      <c r="C344" t="s">
        <v>117</v>
      </c>
      <c r="D344" t="s">
        <v>120</v>
      </c>
      <c r="E344" s="4" t="s">
        <v>93</v>
      </c>
      <c r="F344" s="4" t="s">
        <v>25</v>
      </c>
      <c r="G344" s="4" t="s">
        <v>31</v>
      </c>
      <c r="H344" s="7">
        <f>INDEX('Saturation Data'!I:I,MATCH('Intensity Data'!$B344,'Saturation Data'!$C:$C,0))*INDEX('UEC Data'!I:I,MATCH('Intensity Data'!$B344,'UEC Data'!$C:$C,0))</f>
        <v>2.187621290013373E-2</v>
      </c>
      <c r="I344" s="7">
        <f>INDEX('Saturation Data'!J:J,MATCH('Intensity Data'!$B344,'Saturation Data'!$C:$C,0))*INDEX('UEC Data'!J:J,MATCH('Intensity Data'!$B344,'UEC Data'!$C:$C,0))</f>
        <v>5.7823054065934661E-3</v>
      </c>
      <c r="J344" s="7">
        <f>INDEX('Saturation Data'!K:K,MATCH('Intensity Data'!$B344,'Saturation Data'!$C:$C,0))*INDEX('UEC Data'!K:K,MATCH('Intensity Data'!$B344,'UEC Data'!$C:$C,0))</f>
        <v>6.054941698728062E-2</v>
      </c>
      <c r="K344" s="7">
        <f>INDEX('Saturation Data'!L:L,MATCH('Intensity Data'!$B344,'Saturation Data'!$C:$C,0))*INDEX('UEC Data'!L:L,MATCH('Intensity Data'!$B344,'UEC Data'!$C:$C,0))</f>
        <v>3.6005041166783337E-3</v>
      </c>
      <c r="L344" s="7">
        <f>INDEX('Saturation Data'!M:M,MATCH('Intensity Data'!$B344,'Saturation Data'!$C:$C,0))*INDEX('UEC Data'!M:M,MATCH('Intensity Data'!$B344,'UEC Data'!$C:$C,0))</f>
        <v>1.1686103638416141</v>
      </c>
      <c r="M344" s="7">
        <f>INDEX('Saturation Data'!N:N,MATCH('Intensity Data'!$B344,'Saturation Data'!$C:$C,0))*INDEX('UEC Data'!N:N,MATCH('Intensity Data'!$B344,'UEC Data'!$C:$C,0))</f>
        <v>0.25667361731828714</v>
      </c>
      <c r="N344" s="7">
        <f>INDEX('Saturation Data'!O:O,MATCH('Intensity Data'!$B344,'Saturation Data'!$C:$C,0))*INDEX('UEC Data'!O:O,MATCH('Intensity Data'!$B344,'UEC Data'!$C:$C,0))</f>
        <v>7.5202863581723484E-2</v>
      </c>
      <c r="O344" s="7">
        <f>INDEX('Saturation Data'!P:P,MATCH('Intensity Data'!$B344,'Saturation Data'!$C:$C,0))*INDEX('UEC Data'!P:P,MATCH('Intensity Data'!$B344,'UEC Data'!$C:$C,0))</f>
        <v>1.5040577678704521E-2</v>
      </c>
      <c r="P344" s="7">
        <f>INDEX('Saturation Data'!Q:Q,MATCH('Intensity Data'!$B344,'Saturation Data'!$C:$C,0))*INDEX('UEC Data'!Q:Q,MATCH('Intensity Data'!$B344,'UEC Data'!$C:$C,0))</f>
        <v>3.922900017024035E-2</v>
      </c>
      <c r="Q344" s="7">
        <f>INDEX('Saturation Data'!R:R,MATCH('Intensity Data'!$B344,'Saturation Data'!$C:$C,0))*INDEX('UEC Data'!R:R,MATCH('Intensity Data'!$B344,'UEC Data'!$C:$C,0))</f>
        <v>7.9229650498353038E-2</v>
      </c>
      <c r="R344" s="7">
        <f>INDEX('Saturation Data'!S:S,MATCH('Intensity Data'!$B344,'Saturation Data'!$C:$C,0))*INDEX('UEC Data'!S:S,MATCH('Intensity Data'!$B344,'UEC Data'!$C:$C,0))</f>
        <v>7.7031271868778731E-3</v>
      </c>
      <c r="S344" s="7">
        <f>INDEX('Saturation Data'!T:T,MATCH('Intensity Data'!$B344,'Saturation Data'!$C:$C,0))*INDEX('UEC Data'!T:T,MATCH('Intensity Data'!$B344,'UEC Data'!$C:$C,0))</f>
        <v>0.48221251482197125</v>
      </c>
      <c r="T344" s="7">
        <f>INDEX('Saturation Data'!U:U,MATCH('Intensity Data'!$B344,'Saturation Data'!$C:$C,0))*INDEX('UEC Data'!U:U,MATCH('Intensity Data'!$B344,'UEC Data'!$C:$C,0))</f>
        <v>9.338257520882285E-4</v>
      </c>
      <c r="U344" s="7">
        <f>INDEX('Saturation Data'!V:V,MATCH('Intensity Data'!$B344,'Saturation Data'!$C:$C,0))*INDEX('UEC Data'!V:V,MATCH('Intensity Data'!$B344,'UEC Data'!$C:$C,0))</f>
        <v>4.2142536495674385E-2</v>
      </c>
      <c r="V344" t="str">
        <f t="shared" si="72"/>
        <v xml:space="preserve">Refrigeration </v>
      </c>
    </row>
    <row r="345" spans="1:22" x14ac:dyDescent="0.25">
      <c r="A345" t="str">
        <f t="shared" si="73"/>
        <v/>
      </c>
      <c r="B345" t="str">
        <f t="shared" si="71"/>
        <v>UT2019 CPAFood Preparation_Oven</v>
      </c>
      <c r="C345" t="s">
        <v>117</v>
      </c>
      <c r="D345" t="s">
        <v>120</v>
      </c>
      <c r="E345" s="4" t="s">
        <v>94</v>
      </c>
      <c r="F345" s="4" t="s">
        <v>32</v>
      </c>
      <c r="G345" s="4" t="s">
        <v>33</v>
      </c>
      <c r="H345" s="7">
        <f>INDEX('Saturation Data'!I:I,MATCH('Intensity Data'!$B345,'Saturation Data'!$C:$C,0))*INDEX('UEC Data'!I:I,MATCH('Intensity Data'!$B345,'UEC Data'!$C:$C,0))</f>
        <v>5.5430720873240691E-2</v>
      </c>
      <c r="I345" s="7">
        <f>INDEX('Saturation Data'!J:J,MATCH('Intensity Data'!$B345,'Saturation Data'!$C:$C,0))*INDEX('UEC Data'!J:J,MATCH('Intensity Data'!$B345,'UEC Data'!$C:$C,0))</f>
        <v>6.37838944935113E-3</v>
      </c>
      <c r="J345" s="7">
        <f>INDEX('Saturation Data'!K:K,MATCH('Intensity Data'!$B345,'Saturation Data'!$C:$C,0))*INDEX('UEC Data'!K:K,MATCH('Intensity Data'!$B345,'UEC Data'!$C:$C,0))</f>
        <v>7.2584827442393349E-2</v>
      </c>
      <c r="K345" s="7">
        <f>INDEX('Saturation Data'!L:L,MATCH('Intensity Data'!$B345,'Saturation Data'!$C:$C,0))*INDEX('UEC Data'!L:L,MATCH('Intensity Data'!$B345,'UEC Data'!$C:$C,0))</f>
        <v>6.3783894493511309E-3</v>
      </c>
      <c r="L345" s="7">
        <f>INDEX('Saturation Data'!M:M,MATCH('Intensity Data'!$B345,'Saturation Data'!$C:$C,0))*INDEX('UEC Data'!M:M,MATCH('Intensity Data'!$B345,'UEC Data'!$C:$C,0))</f>
        <v>0</v>
      </c>
      <c r="M345" s="7">
        <f>INDEX('Saturation Data'!N:N,MATCH('Intensity Data'!$B345,'Saturation Data'!$C:$C,0))*INDEX('UEC Data'!N:N,MATCH('Intensity Data'!$B345,'UEC Data'!$C:$C,0))</f>
        <v>6.6039474254118949E-2</v>
      </c>
      <c r="N345" s="7">
        <f>INDEX('Saturation Data'!O:O,MATCH('Intensity Data'!$B345,'Saturation Data'!$C:$C,0))*INDEX('UEC Data'!O:O,MATCH('Intensity Data'!$B345,'UEC Data'!$C:$C,0))</f>
        <v>0.34215864955882047</v>
      </c>
      <c r="O345" s="7">
        <f>INDEX('Saturation Data'!P:P,MATCH('Intensity Data'!$B345,'Saturation Data'!$C:$C,0))*INDEX('UEC Data'!P:P,MATCH('Intensity Data'!$B345,'UEC Data'!$C:$C,0))</f>
        <v>4.8183390860319399E-2</v>
      </c>
      <c r="P345" s="7">
        <f>INDEX('Saturation Data'!Q:Q,MATCH('Intensity Data'!$B345,'Saturation Data'!$C:$C,0))*INDEX('UEC Data'!Q:Q,MATCH('Intensity Data'!$B345,'UEC Data'!$C:$C,0))</f>
        <v>7.2828815985733666E-2</v>
      </c>
      <c r="Q345" s="7">
        <f>INDEX('Saturation Data'!R:R,MATCH('Intensity Data'!$B345,'Saturation Data'!$C:$C,0))*INDEX('UEC Data'!R:R,MATCH('Intensity Data'!$B345,'UEC Data'!$C:$C,0))</f>
        <v>3.3804734852897887E-2</v>
      </c>
      <c r="R345" s="7">
        <f>INDEX('Saturation Data'!S:S,MATCH('Intensity Data'!$B345,'Saturation Data'!$C:$C,0))*INDEX('UEC Data'!S:S,MATCH('Intensity Data'!$B345,'UEC Data'!$C:$C,0))</f>
        <v>6.8165277179197054E-4</v>
      </c>
      <c r="S345" s="7">
        <f>INDEX('Saturation Data'!T:T,MATCH('Intensity Data'!$B345,'Saturation Data'!$C:$C,0))*INDEX('UEC Data'!T:T,MATCH('Intensity Data'!$B345,'UEC Data'!$C:$C,0))</f>
        <v>2.1625192173371759E-2</v>
      </c>
      <c r="T345" s="7">
        <f>INDEX('Saturation Data'!U:U,MATCH('Intensity Data'!$B345,'Saturation Data'!$C:$C,0))*INDEX('UEC Data'!U:U,MATCH('Intensity Data'!$B345,'UEC Data'!$C:$C,0))</f>
        <v>2.5626553603729256E-3</v>
      </c>
      <c r="U345" s="7">
        <f>INDEX('Saturation Data'!V:V,MATCH('Intensity Data'!$B345,'Saturation Data'!$C:$C,0))*INDEX('UEC Data'!V:V,MATCH('Intensity Data'!$B345,'UEC Data'!$C:$C,0))</f>
        <v>4.5519362939072452E-2</v>
      </c>
      <c r="V345" t="str">
        <f t="shared" si="72"/>
        <v>Food Preparation</v>
      </c>
    </row>
    <row r="346" spans="1:22" x14ac:dyDescent="0.25">
      <c r="A346" t="str">
        <f t="shared" si="73"/>
        <v/>
      </c>
      <c r="B346" t="str">
        <f t="shared" si="71"/>
        <v>UT2019 CPAFood Preparation_Fryer</v>
      </c>
      <c r="C346" t="s">
        <v>117</v>
      </c>
      <c r="D346" t="s">
        <v>120</v>
      </c>
      <c r="E346" s="4" t="s">
        <v>95</v>
      </c>
      <c r="F346" s="4" t="s">
        <v>32</v>
      </c>
      <c r="G346" s="4" t="s">
        <v>34</v>
      </c>
      <c r="H346" s="7">
        <f>INDEX('Saturation Data'!I:I,MATCH('Intensity Data'!$B346,'Saturation Data'!$C:$C,0))*INDEX('UEC Data'!I:I,MATCH('Intensity Data'!$B346,'UEC Data'!$C:$C,0))</f>
        <v>9.2791935202382658E-2</v>
      </c>
      <c r="I346" s="7">
        <f>INDEX('Saturation Data'!J:J,MATCH('Intensity Data'!$B346,'Saturation Data'!$C:$C,0))*INDEX('UEC Data'!J:J,MATCH('Intensity Data'!$B346,'UEC Data'!$C:$C,0))</f>
        <v>9.2240429228986117E-3</v>
      </c>
      <c r="J346" s="7">
        <f>INDEX('Saturation Data'!K:K,MATCH('Intensity Data'!$B346,'Saturation Data'!$C:$C,0))*INDEX('UEC Data'!K:K,MATCH('Intensity Data'!$B346,'UEC Data'!$C:$C,0))</f>
        <v>9.7025459216637785E-2</v>
      </c>
      <c r="K346" s="7">
        <f>INDEX('Saturation Data'!L:L,MATCH('Intensity Data'!$B346,'Saturation Data'!$C:$C,0))*INDEX('UEC Data'!L:L,MATCH('Intensity Data'!$B346,'UEC Data'!$C:$C,0))</f>
        <v>9.2240429228986117E-3</v>
      </c>
      <c r="L346" s="7">
        <f>INDEX('Saturation Data'!M:M,MATCH('Intensity Data'!$B346,'Saturation Data'!$C:$C,0))*INDEX('UEC Data'!M:M,MATCH('Intensity Data'!$B346,'UEC Data'!$C:$C,0))</f>
        <v>0</v>
      </c>
      <c r="M346" s="7">
        <f>INDEX('Saturation Data'!N:N,MATCH('Intensity Data'!$B346,'Saturation Data'!$C:$C,0))*INDEX('UEC Data'!N:N,MATCH('Intensity Data'!$B346,'UEC Data'!$C:$C,0))</f>
        <v>0.75533647492276235</v>
      </c>
      <c r="N346" s="7">
        <f>INDEX('Saturation Data'!O:O,MATCH('Intensity Data'!$B346,'Saturation Data'!$C:$C,0))*INDEX('UEC Data'!O:O,MATCH('Intensity Data'!$B346,'UEC Data'!$C:$C,0))</f>
        <v>0.57289965709634594</v>
      </c>
      <c r="O346" s="7">
        <f>INDEX('Saturation Data'!P:P,MATCH('Intensity Data'!$B346,'Saturation Data'!$C:$C,0))*INDEX('UEC Data'!P:P,MATCH('Intensity Data'!$B346,'UEC Data'!$C:$C,0))</f>
        <v>6.9679919828601874E-2</v>
      </c>
      <c r="P346" s="7">
        <f>INDEX('Saturation Data'!Q:Q,MATCH('Intensity Data'!$B346,'Saturation Data'!$C:$C,0))*INDEX('UEC Data'!Q:Q,MATCH('Intensity Data'!$B346,'UEC Data'!$C:$C,0))</f>
        <v>9.5243674500254491E-2</v>
      </c>
      <c r="Q346" s="7">
        <f>INDEX('Saturation Data'!R:R,MATCH('Intensity Data'!$B346,'Saturation Data'!$C:$C,0))*INDEX('UEC Data'!R:R,MATCH('Intensity Data'!$B346,'UEC Data'!$C:$C,0))</f>
        <v>7.439230662463546E-2</v>
      </c>
      <c r="R346" s="7">
        <f>INDEX('Saturation Data'!S:S,MATCH('Intensity Data'!$B346,'Saturation Data'!$C:$C,0))*INDEX('UEC Data'!S:S,MATCH('Intensity Data'!$B346,'UEC Data'!$C:$C,0))</f>
        <v>9.8576521164940503E-4</v>
      </c>
      <c r="S346" s="7">
        <f>INDEX('Saturation Data'!T:T,MATCH('Intensity Data'!$B346,'Saturation Data'!$C:$C,0))*INDEX('UEC Data'!T:T,MATCH('Intensity Data'!$B346,'UEC Data'!$C:$C,0))</f>
        <v>3.1273051356781656E-2</v>
      </c>
      <c r="T346" s="7">
        <f>INDEX('Saturation Data'!U:U,MATCH('Intensity Data'!$B346,'Saturation Data'!$C:$C,0))*INDEX('UEC Data'!U:U,MATCH('Intensity Data'!$B346,'UEC Data'!$C:$C,0))</f>
        <v>3.7059579425776129E-3</v>
      </c>
      <c r="U346" s="7">
        <f>INDEX('Saturation Data'!V:V,MATCH('Intensity Data'!$B346,'Saturation Data'!$C:$C,0))*INDEX('UEC Data'!V:V,MATCH('Intensity Data'!$B346,'UEC Data'!$C:$C,0))</f>
        <v>3.3416607018611641E-2</v>
      </c>
      <c r="V346" t="str">
        <f t="shared" si="72"/>
        <v>Food Preparation</v>
      </c>
    </row>
    <row r="347" spans="1:22" x14ac:dyDescent="0.25">
      <c r="A347" t="str">
        <f t="shared" si="73"/>
        <v/>
      </c>
      <c r="B347" t="str">
        <f t="shared" si="71"/>
        <v>UT2019 CPAFood Preparation_Dishwasher</v>
      </c>
      <c r="C347" t="s">
        <v>117</v>
      </c>
      <c r="D347" t="s">
        <v>120</v>
      </c>
      <c r="E347" s="4" t="s">
        <v>96</v>
      </c>
      <c r="F347" s="4" t="s">
        <v>32</v>
      </c>
      <c r="G347" s="4" t="s">
        <v>35</v>
      </c>
      <c r="H347" s="7">
        <f>INDEX('Saturation Data'!I:I,MATCH('Intensity Data'!$B347,'Saturation Data'!$C:$C,0))*INDEX('UEC Data'!I:I,MATCH('Intensity Data'!$B347,'UEC Data'!$C:$C,0))</f>
        <v>7.1981224966019094E-2</v>
      </c>
      <c r="I347" s="7">
        <f>INDEX('Saturation Data'!J:J,MATCH('Intensity Data'!$B347,'Saturation Data'!$C:$C,0))*INDEX('UEC Data'!J:J,MATCH('Intensity Data'!$B347,'UEC Data'!$C:$C,0))</f>
        <v>1.269508255541797E-2</v>
      </c>
      <c r="J347" s="7">
        <f>INDEX('Saturation Data'!K:K,MATCH('Intensity Data'!$B347,'Saturation Data'!$C:$C,0))*INDEX('UEC Data'!K:K,MATCH('Intensity Data'!$B347,'UEC Data'!$C:$C,0))</f>
        <v>0.11690350612561172</v>
      </c>
      <c r="K347" s="7">
        <f>INDEX('Saturation Data'!L:L,MATCH('Intensity Data'!$B347,'Saturation Data'!$C:$C,0))*INDEX('UEC Data'!L:L,MATCH('Intensity Data'!$B347,'UEC Data'!$C:$C,0))</f>
        <v>1.2695082555417972E-2</v>
      </c>
      <c r="L347" s="7">
        <f>INDEX('Saturation Data'!M:M,MATCH('Intensity Data'!$B347,'Saturation Data'!$C:$C,0))*INDEX('UEC Data'!M:M,MATCH('Intensity Data'!$B347,'UEC Data'!$C:$C,0))</f>
        <v>8.8528273365714067</v>
      </c>
      <c r="M347" s="7">
        <f>INDEX('Saturation Data'!N:N,MATCH('Intensity Data'!$B347,'Saturation Data'!$C:$C,0))*INDEX('UEC Data'!N:N,MATCH('Intensity Data'!$B347,'UEC Data'!$C:$C,0))</f>
        <v>0.65562594528737139</v>
      </c>
      <c r="N347" s="7">
        <f>INDEX('Saturation Data'!O:O,MATCH('Intensity Data'!$B347,'Saturation Data'!$C:$C,0))*INDEX('UEC Data'!O:O,MATCH('Intensity Data'!$B347,'UEC Data'!$C:$C,0))</f>
        <v>0.52241302139724677</v>
      </c>
      <c r="O347" s="7">
        <f>INDEX('Saturation Data'!P:P,MATCH('Intensity Data'!$B347,'Saturation Data'!$C:$C,0))*INDEX('UEC Data'!P:P,MATCH('Intensity Data'!$B347,'UEC Data'!$C:$C,0))</f>
        <v>9.5900717513251493E-2</v>
      </c>
      <c r="P347" s="7">
        <f>INDEX('Saturation Data'!Q:Q,MATCH('Intensity Data'!$B347,'Saturation Data'!$C:$C,0))*INDEX('UEC Data'!Q:Q,MATCH('Intensity Data'!$B347,'UEC Data'!$C:$C,0))</f>
        <v>0.11704320541744537</v>
      </c>
      <c r="Q347" s="7">
        <f>INDEX('Saturation Data'!R:R,MATCH('Intensity Data'!$B347,'Saturation Data'!$C:$C,0))*INDEX('UEC Data'!R:R,MATCH('Intensity Data'!$B347,'UEC Data'!$C:$C,0))</f>
        <v>0.14638816277926101</v>
      </c>
      <c r="R347" s="7">
        <f>INDEX('Saturation Data'!S:S,MATCH('Intensity Data'!$B347,'Saturation Data'!$C:$C,0))*INDEX('UEC Data'!S:S,MATCH('Intensity Data'!$B347,'UEC Data'!$C:$C,0))</f>
        <v>1.3567121105953919E-3</v>
      </c>
      <c r="S347" s="7">
        <f>INDEX('Saturation Data'!T:T,MATCH('Intensity Data'!$B347,'Saturation Data'!$C:$C,0))*INDEX('UEC Data'!T:T,MATCH('Intensity Data'!$B347,'UEC Data'!$C:$C,0))</f>
        <v>4.3041210026092264E-2</v>
      </c>
      <c r="T347" s="7">
        <f>INDEX('Saturation Data'!U:U,MATCH('Intensity Data'!$B347,'Saturation Data'!$C:$C,0))*INDEX('UEC Data'!U:U,MATCH('Intensity Data'!$B347,'UEC Data'!$C:$C,0))</f>
        <v>5.1005228858090898E-3</v>
      </c>
      <c r="U347" s="7">
        <f>INDEX('Saturation Data'!V:V,MATCH('Intensity Data'!$B347,'Saturation Data'!$C:$C,0))*INDEX('UEC Data'!V:V,MATCH('Intensity Data'!$B347,'UEC Data'!$C:$C,0))</f>
        <v>2.3702487400860884E-2</v>
      </c>
      <c r="V347" t="str">
        <f t="shared" si="72"/>
        <v>Food Preparation</v>
      </c>
    </row>
    <row r="348" spans="1:22" x14ac:dyDescent="0.25">
      <c r="A348" t="str">
        <f t="shared" si="73"/>
        <v/>
      </c>
      <c r="B348" t="str">
        <f t="shared" si="71"/>
        <v>UT2019 CPAFood Preparation_Hot Food Container</v>
      </c>
      <c r="C348" t="s">
        <v>117</v>
      </c>
      <c r="D348" t="s">
        <v>120</v>
      </c>
      <c r="E348" s="4" t="s">
        <v>97</v>
      </c>
      <c r="F348" s="4" t="s">
        <v>32</v>
      </c>
      <c r="G348" s="4" t="s">
        <v>36</v>
      </c>
      <c r="H348" s="7">
        <f>INDEX('Saturation Data'!I:I,MATCH('Intensity Data'!$B348,'Saturation Data'!$C:$C,0))*INDEX('UEC Data'!I:I,MATCH('Intensity Data'!$B348,'UEC Data'!$C:$C,0))</f>
        <v>9.8518732367865874E-3</v>
      </c>
      <c r="I348" s="7">
        <f>INDEX('Saturation Data'!J:J,MATCH('Intensity Data'!$B348,'Saturation Data'!$C:$C,0))*INDEX('UEC Data'!J:J,MATCH('Intensity Data'!$B348,'UEC Data'!$C:$C,0))</f>
        <v>1.7375412008556648E-3</v>
      </c>
      <c r="J348" s="7">
        <f>INDEX('Saturation Data'!K:K,MATCH('Intensity Data'!$B348,'Saturation Data'!$C:$C,0))*INDEX('UEC Data'!K:K,MATCH('Intensity Data'!$B348,'UEC Data'!$C:$C,0))</f>
        <v>1.6000262899514898E-2</v>
      </c>
      <c r="K348" s="7">
        <f>INDEX('Saturation Data'!L:L,MATCH('Intensity Data'!$B348,'Saturation Data'!$C:$C,0))*INDEX('UEC Data'!L:L,MATCH('Intensity Data'!$B348,'UEC Data'!$C:$C,0))</f>
        <v>1.737541200855665E-3</v>
      </c>
      <c r="L348" s="7">
        <f>INDEX('Saturation Data'!M:M,MATCH('Intensity Data'!$B348,'Saturation Data'!$C:$C,0))*INDEX('UEC Data'!M:M,MATCH('Intensity Data'!$B348,'UEC Data'!$C:$C,0))</f>
        <v>0</v>
      </c>
      <c r="M348" s="7">
        <f>INDEX('Saturation Data'!N:N,MATCH('Intensity Data'!$B348,'Saturation Data'!$C:$C,0))*INDEX('UEC Data'!N:N,MATCH('Intensity Data'!$B348,'UEC Data'!$C:$C,0))</f>
        <v>0.11938722586305961</v>
      </c>
      <c r="N348" s="7">
        <f>INDEX('Saturation Data'!O:O,MATCH('Intensity Data'!$B348,'Saturation Data'!$C:$C,0))*INDEX('UEC Data'!O:O,MATCH('Intensity Data'!$B348,'UEC Data'!$C:$C,0))</f>
        <v>7.1501240309289421E-2</v>
      </c>
      <c r="O348" s="7">
        <f>INDEX('Saturation Data'!P:P,MATCH('Intensity Data'!$B348,'Saturation Data'!$C:$C,0))*INDEX('UEC Data'!P:P,MATCH('Intensity Data'!$B348,'UEC Data'!$C:$C,0))</f>
        <v>1.3125668710187346E-2</v>
      </c>
      <c r="P348" s="7">
        <f>INDEX('Saturation Data'!Q:Q,MATCH('Intensity Data'!$B348,'Saturation Data'!$C:$C,0))*INDEX('UEC Data'!Q:Q,MATCH('Intensity Data'!$B348,'UEC Data'!$C:$C,0))</f>
        <v>1.6019383159208502E-2</v>
      </c>
      <c r="Q348" s="7">
        <f>INDEX('Saturation Data'!R:R,MATCH('Intensity Data'!$B348,'Saturation Data'!$C:$C,0))*INDEX('UEC Data'!R:R,MATCH('Intensity Data'!$B348,'UEC Data'!$C:$C,0))</f>
        <v>2.0035747151402227E-2</v>
      </c>
      <c r="R348" s="7">
        <f>INDEX('Saturation Data'!S:S,MATCH('Intensity Data'!$B348,'Saturation Data'!$C:$C,0))*INDEX('UEC Data'!S:S,MATCH('Intensity Data'!$B348,'UEC Data'!$C:$C,0))</f>
        <v>1.8568947303562676E-4</v>
      </c>
      <c r="S348" s="7">
        <f>INDEX('Saturation Data'!T:T,MATCH('Intensity Data'!$B348,'Saturation Data'!$C:$C,0))*INDEX('UEC Data'!T:T,MATCH('Intensity Data'!$B348,'UEC Data'!$C:$C,0))</f>
        <v>5.8909326054835572E-3</v>
      </c>
      <c r="T348" s="7">
        <f>INDEX('Saturation Data'!U:U,MATCH('Intensity Data'!$B348,'Saturation Data'!$C:$C,0))*INDEX('UEC Data'!U:U,MATCH('Intensity Data'!$B348,'UEC Data'!$C:$C,0))</f>
        <v>6.9809460642052069E-4</v>
      </c>
      <c r="U348" s="7">
        <f>INDEX('Saturation Data'!V:V,MATCH('Intensity Data'!$B348,'Saturation Data'!$C:$C,0))*INDEX('UEC Data'!V:V,MATCH('Intensity Data'!$B348,'UEC Data'!$C:$C,0))</f>
        <v>3.2440945729952484E-3</v>
      </c>
      <c r="V348" t="str">
        <f t="shared" si="72"/>
        <v>Food Preparation</v>
      </c>
    </row>
    <row r="349" spans="1:22" x14ac:dyDescent="0.25">
      <c r="A349" t="str">
        <f t="shared" si="73"/>
        <v/>
      </c>
      <c r="B349" t="str">
        <f t="shared" si="71"/>
        <v>UT2019 CPAFood Preparation_Steamer</v>
      </c>
      <c r="C349" t="s">
        <v>117</v>
      </c>
      <c r="D349" t="s">
        <v>120</v>
      </c>
      <c r="E349" s="4" t="s">
        <v>98</v>
      </c>
      <c r="F349" s="4" t="s">
        <v>32</v>
      </c>
      <c r="G349" s="4" t="s">
        <v>37</v>
      </c>
      <c r="H349" s="7">
        <f>INDEX('Saturation Data'!I:I,MATCH('Intensity Data'!$B349,'Saturation Data'!$C:$C,0))*INDEX('UEC Data'!I:I,MATCH('Intensity Data'!$B349,'UEC Data'!$C:$C,0))</f>
        <v>5.2780510056272802E-2</v>
      </c>
      <c r="I349" s="7">
        <f>INDEX('Saturation Data'!J:J,MATCH('Intensity Data'!$B349,'Saturation Data'!$C:$C,0))*INDEX('UEC Data'!J:J,MATCH('Intensity Data'!$B349,'UEC Data'!$C:$C,0))</f>
        <v>9.3087181108375151E-3</v>
      </c>
      <c r="J349" s="7">
        <f>INDEX('Saturation Data'!K:K,MATCH('Intensity Data'!$B349,'Saturation Data'!$C:$C,0))*INDEX('UEC Data'!K:K,MATCH('Intensity Data'!$B349,'UEC Data'!$C:$C,0))</f>
        <v>8.5719945493970676E-2</v>
      </c>
      <c r="K349" s="7">
        <f>INDEX('Saturation Data'!L:L,MATCH('Intensity Data'!$B349,'Saturation Data'!$C:$C,0))*INDEX('UEC Data'!L:L,MATCH('Intensity Data'!$B349,'UEC Data'!$C:$C,0))</f>
        <v>9.3087181108375151E-3</v>
      </c>
      <c r="L349" s="7">
        <f>INDEX('Saturation Data'!M:M,MATCH('Intensity Data'!$B349,'Saturation Data'!$C:$C,0))*INDEX('UEC Data'!M:M,MATCH('Intensity Data'!$B349,'UEC Data'!$C:$C,0))</f>
        <v>0</v>
      </c>
      <c r="M349" s="7">
        <f>INDEX('Saturation Data'!N:N,MATCH('Intensity Data'!$B349,'Saturation Data'!$C:$C,0))*INDEX('UEC Data'!N:N,MATCH('Intensity Data'!$B349,'UEC Data'!$C:$C,0))</f>
        <v>0.17523456064233278</v>
      </c>
      <c r="N349" s="7">
        <f>INDEX('Saturation Data'!O:O,MATCH('Intensity Data'!$B349,'Saturation Data'!$C:$C,0))*INDEX('UEC Data'!O:O,MATCH('Intensity Data'!$B349,'UEC Data'!$C:$C,0))</f>
        <v>0.38306135721366236</v>
      </c>
      <c r="O349" s="7">
        <f>INDEX('Saturation Data'!P:P,MATCH('Intensity Data'!$B349,'Saturation Data'!$C:$C,0))*INDEX('UEC Data'!P:P,MATCH('Intensity Data'!$B349,'UEC Data'!$C:$C,0))</f>
        <v>7.0319569964271494E-2</v>
      </c>
      <c r="P349" s="7">
        <f>INDEX('Saturation Data'!Q:Q,MATCH('Intensity Data'!$B349,'Saturation Data'!$C:$C,0))*INDEX('UEC Data'!Q:Q,MATCH('Intensity Data'!$B349,'UEC Data'!$C:$C,0))</f>
        <v>8.5822380537010856E-2</v>
      </c>
      <c r="Q349" s="7">
        <f>INDEX('Saturation Data'!R:R,MATCH('Intensity Data'!$B349,'Saturation Data'!$C:$C,0))*INDEX('UEC Data'!R:R,MATCH('Intensity Data'!$B349,'UEC Data'!$C:$C,0))</f>
        <v>0.10733968338740531</v>
      </c>
      <c r="R349" s="7">
        <f>INDEX('Saturation Data'!S:S,MATCH('Intensity Data'!$B349,'Saturation Data'!$C:$C,0))*INDEX('UEC Data'!S:S,MATCH('Intensity Data'!$B349,'UEC Data'!$C:$C,0))</f>
        <v>9.9481437320012066E-4</v>
      </c>
      <c r="S349" s="7">
        <f>INDEX('Saturation Data'!T:T,MATCH('Intensity Data'!$B349,'Saturation Data'!$C:$C,0))*INDEX('UEC Data'!T:T,MATCH('Intensity Data'!$B349,'UEC Data'!$C:$C,0))</f>
        <v>3.1560132794193965E-2</v>
      </c>
      <c r="T349" s="7">
        <f>INDEX('Saturation Data'!U:U,MATCH('Intensity Data'!$B349,'Saturation Data'!$C:$C,0))*INDEX('UEC Data'!U:U,MATCH('Intensity Data'!$B349,'UEC Data'!$C:$C,0))</f>
        <v>3.7399780233496162E-3</v>
      </c>
      <c r="U349" s="7">
        <f>INDEX('Saturation Data'!V:V,MATCH('Intensity Data'!$B349,'Saturation Data'!$C:$C,0))*INDEX('UEC Data'!V:V,MATCH('Intensity Data'!$B349,'UEC Data'!$C:$C,0))</f>
        <v>1.7379940049789416E-2</v>
      </c>
      <c r="V349" t="str">
        <f t="shared" si="72"/>
        <v>Food Preparation</v>
      </c>
    </row>
    <row r="350" spans="1:22" x14ac:dyDescent="0.25">
      <c r="A350" t="str">
        <f t="shared" si="73"/>
        <v/>
      </c>
      <c r="B350" t="str">
        <f t="shared" si="71"/>
        <v>UT2019 CPAOffice Equipment_Desktop Computer</v>
      </c>
      <c r="C350" t="s">
        <v>117</v>
      </c>
      <c r="D350" t="s">
        <v>120</v>
      </c>
      <c r="E350" s="4" t="s">
        <v>99</v>
      </c>
      <c r="F350" s="4" t="s">
        <v>38</v>
      </c>
      <c r="G350" s="4" t="s">
        <v>39</v>
      </c>
      <c r="H350" s="7">
        <f>INDEX('Saturation Data'!I:I,MATCH('Intensity Data'!$B350,'Saturation Data'!$C:$C,0))*INDEX('UEC Data'!I:I,MATCH('Intensity Data'!$B350,'UEC Data'!$C:$C,0))</f>
        <v>2.3470947781525466</v>
      </c>
      <c r="I350" s="7">
        <f>INDEX('Saturation Data'!J:J,MATCH('Intensity Data'!$B350,'Saturation Data'!$C:$C,0))*INDEX('UEC Data'!J:J,MATCH('Intensity Data'!$B350,'UEC Data'!$C:$C,0))</f>
        <v>1.2409215803071783</v>
      </c>
      <c r="J350" s="7">
        <f>INDEX('Saturation Data'!K:K,MATCH('Intensity Data'!$B350,'Saturation Data'!$C:$C,0))*INDEX('UEC Data'!K:K,MATCH('Intensity Data'!$B350,'UEC Data'!$C:$C,0))</f>
        <v>0.30331821961957245</v>
      </c>
      <c r="K350" s="7">
        <f>INDEX('Saturation Data'!L:L,MATCH('Intensity Data'!$B350,'Saturation Data'!$C:$C,0))*INDEX('UEC Data'!L:L,MATCH('Intensity Data'!$B350,'UEC Data'!$C:$C,0))</f>
        <v>0.10277080910218352</v>
      </c>
      <c r="L350" s="7">
        <f>INDEX('Saturation Data'!M:M,MATCH('Intensity Data'!$B350,'Saturation Data'!$C:$C,0))*INDEX('UEC Data'!M:M,MATCH('Intensity Data'!$B350,'UEC Data'!$C:$C,0))</f>
        <v>0.29218666435561025</v>
      </c>
      <c r="M350" s="7">
        <f>INDEX('Saturation Data'!N:N,MATCH('Intensity Data'!$B350,'Saturation Data'!$C:$C,0))*INDEX('UEC Data'!N:N,MATCH('Intensity Data'!$B350,'UEC Data'!$C:$C,0))</f>
        <v>0.15991333774385222</v>
      </c>
      <c r="N350" s="7">
        <f>INDEX('Saturation Data'!O:O,MATCH('Intensity Data'!$B350,'Saturation Data'!$C:$C,0))*INDEX('UEC Data'!O:O,MATCH('Intensity Data'!$B350,'UEC Data'!$C:$C,0))</f>
        <v>0.55738272333901806</v>
      </c>
      <c r="O350" s="7">
        <f>INDEX('Saturation Data'!P:P,MATCH('Intensity Data'!$B350,'Saturation Data'!$C:$C,0))*INDEX('UEC Data'!P:P,MATCH('Intensity Data'!$B350,'UEC Data'!$C:$C,0))</f>
        <v>0.47484456508507095</v>
      </c>
      <c r="P350" s="7">
        <f>INDEX('Saturation Data'!Q:Q,MATCH('Intensity Data'!$B350,'Saturation Data'!$C:$C,0))*INDEX('UEC Data'!Q:Q,MATCH('Intensity Data'!$B350,'UEC Data'!$C:$C,0))</f>
        <v>0.29010358746203213</v>
      </c>
      <c r="Q350" s="7">
        <f>INDEX('Saturation Data'!R:R,MATCH('Intensity Data'!$B350,'Saturation Data'!$C:$C,0))*INDEX('UEC Data'!R:R,MATCH('Intensity Data'!$B350,'UEC Data'!$C:$C,0))</f>
        <v>8.346119549146909E-2</v>
      </c>
      <c r="R350" s="7">
        <f>INDEX('Saturation Data'!S:S,MATCH('Intensity Data'!$B350,'Saturation Data'!$C:$C,0))*INDEX('UEC Data'!S:S,MATCH('Intensity Data'!$B350,'UEC Data'!$C:$C,0))</f>
        <v>8.8429657837817741E-2</v>
      </c>
      <c r="S350" s="7">
        <f>INDEX('Saturation Data'!T:T,MATCH('Intensity Data'!$B350,'Saturation Data'!$C:$C,0))*INDEX('UEC Data'!T:T,MATCH('Intensity Data'!$B350,'UEC Data'!$C:$C,0))</f>
        <v>6.490785995961576E-2</v>
      </c>
      <c r="T350" s="7">
        <f>INDEX('Saturation Data'!U:U,MATCH('Intensity Data'!$B350,'Saturation Data'!$C:$C,0))*INDEX('UEC Data'!U:U,MATCH('Intensity Data'!$B350,'UEC Data'!$C:$C,0))</f>
        <v>5.4010805976660627</v>
      </c>
      <c r="U350" s="7">
        <f>INDEX('Saturation Data'!V:V,MATCH('Intensity Data'!$B350,'Saturation Data'!$C:$C,0))*INDEX('UEC Data'!V:V,MATCH('Intensity Data'!$B350,'UEC Data'!$C:$C,0))</f>
        <v>0.19753969006608063</v>
      </c>
      <c r="V350" t="str">
        <f t="shared" si="72"/>
        <v>Office Equipment</v>
      </c>
    </row>
    <row r="351" spans="1:22" x14ac:dyDescent="0.25">
      <c r="A351" t="str">
        <f t="shared" si="73"/>
        <v/>
      </c>
      <c r="B351" t="str">
        <f t="shared" si="71"/>
        <v>UT2019 CPAOffice Equipment_Laptop</v>
      </c>
      <c r="C351" t="s">
        <v>117</v>
      </c>
      <c r="D351" t="s">
        <v>120</v>
      </c>
      <c r="E351" s="4" t="s">
        <v>100</v>
      </c>
      <c r="F351" s="4" t="s">
        <v>38</v>
      </c>
      <c r="G351" s="4" t="s">
        <v>40</v>
      </c>
      <c r="H351" s="7">
        <f>INDEX('Saturation Data'!I:I,MATCH('Intensity Data'!$B351,'Saturation Data'!$C:$C,0))*INDEX('UEC Data'!I:I,MATCH('Intensity Data'!$B351,'UEC Data'!$C:$C,0))</f>
        <v>0.36241904662649616</v>
      </c>
      <c r="I351" s="7">
        <f>INDEX('Saturation Data'!J:J,MATCH('Intensity Data'!$B351,'Saturation Data'!$C:$C,0))*INDEX('UEC Data'!J:J,MATCH('Intensity Data'!$B351,'UEC Data'!$C:$C,0))</f>
        <v>0.19161289107684371</v>
      </c>
      <c r="J351" s="7">
        <f>INDEX('Saturation Data'!K:K,MATCH('Intensity Data'!$B351,'Saturation Data'!$C:$C,0))*INDEX('UEC Data'!K:K,MATCH('Intensity Data'!$B351,'UEC Data'!$C:$C,0))</f>
        <v>4.6835901558904575E-2</v>
      </c>
      <c r="K351" s="7">
        <f>INDEX('Saturation Data'!L:L,MATCH('Intensity Data'!$B351,'Saturation Data'!$C:$C,0))*INDEX('UEC Data'!L:L,MATCH('Intensity Data'!$B351,'UEC Data'!$C:$C,0))</f>
        <v>1.5869021993719513E-2</v>
      </c>
      <c r="L351" s="7">
        <f>INDEX('Saturation Data'!M:M,MATCH('Intensity Data'!$B351,'Saturation Data'!$C:$C,0))*INDEX('UEC Data'!M:M,MATCH('Intensity Data'!$B351,'UEC Data'!$C:$C,0))</f>
        <v>3.6093646773340093E-2</v>
      </c>
      <c r="M351" s="7">
        <f>INDEX('Saturation Data'!N:N,MATCH('Intensity Data'!$B351,'Saturation Data'!$C:$C,0))*INDEX('UEC Data'!N:N,MATCH('Intensity Data'!$B351,'UEC Data'!$C:$C,0))</f>
        <v>1.5803200435863047E-2</v>
      </c>
      <c r="N351" s="7">
        <f>INDEX('Saturation Data'!O:O,MATCH('Intensity Data'!$B351,'Saturation Data'!$C:$C,0))*INDEX('UEC Data'!O:O,MATCH('Intensity Data'!$B351,'UEC Data'!$C:$C,0))</f>
        <v>3.4426579970939349E-2</v>
      </c>
      <c r="O351" s="7">
        <f>INDEX('Saturation Data'!P:P,MATCH('Intensity Data'!$B351,'Saturation Data'!$C:$C,0))*INDEX('UEC Data'!P:P,MATCH('Intensity Data'!$B351,'UEC Data'!$C:$C,0))</f>
        <v>2.1996476176734902E-2</v>
      </c>
      <c r="P351" s="7">
        <f>INDEX('Saturation Data'!Q:Q,MATCH('Intensity Data'!$B351,'Saturation Data'!$C:$C,0))*INDEX('UEC Data'!Q:Q,MATCH('Intensity Data'!$B351,'UEC Data'!$C:$C,0))</f>
        <v>1.7918162755007867E-2</v>
      </c>
      <c r="Q351" s="7">
        <f>INDEX('Saturation Data'!R:R,MATCH('Intensity Data'!$B351,'Saturation Data'!$C:$C,0))*INDEX('UEC Data'!R:R,MATCH('Intensity Data'!$B351,'UEC Data'!$C:$C,0))</f>
        <v>1.2887390480300376E-2</v>
      </c>
      <c r="R351" s="7">
        <f>INDEX('Saturation Data'!S:S,MATCH('Intensity Data'!$B351,'Saturation Data'!$C:$C,0))*INDEX('UEC Data'!S:S,MATCH('Intensity Data'!$B351,'UEC Data'!$C:$C,0))</f>
        <v>1.0923663615259838E-2</v>
      </c>
      <c r="S351" s="7">
        <f>INDEX('Saturation Data'!T:T,MATCH('Intensity Data'!$B351,'Saturation Data'!$C:$C,0))*INDEX('UEC Data'!T:T,MATCH('Intensity Data'!$B351,'UEC Data'!$C:$C,0))</f>
        <v>8.0180297597172399E-3</v>
      </c>
      <c r="T351" s="7">
        <f>INDEX('Saturation Data'!U:U,MATCH('Intensity Data'!$B351,'Saturation Data'!$C:$C,0))*INDEX('UEC Data'!U:U,MATCH('Intensity Data'!$B351,'UEC Data'!$C:$C,0))</f>
        <v>0.33359615456172742</v>
      </c>
      <c r="U351" s="7">
        <f>INDEX('Saturation Data'!V:V,MATCH('Intensity Data'!$B351,'Saturation Data'!$C:$C,0))*INDEX('UEC Data'!V:V,MATCH('Intensity Data'!$B351,'UEC Data'!$C:$C,0))</f>
        <v>3.0502452142556567E-2</v>
      </c>
      <c r="V351" t="str">
        <f t="shared" si="72"/>
        <v>Office Equipment</v>
      </c>
    </row>
    <row r="352" spans="1:22" x14ac:dyDescent="0.25">
      <c r="A352" t="str">
        <f t="shared" si="73"/>
        <v/>
      </c>
      <c r="B352" t="str">
        <f t="shared" si="71"/>
        <v>UT2019 CPAOffice Equipment_Server</v>
      </c>
      <c r="C352" t="s">
        <v>117</v>
      </c>
      <c r="D352" t="s">
        <v>120</v>
      </c>
      <c r="E352" s="4" t="s">
        <v>101</v>
      </c>
      <c r="F352" s="4" t="s">
        <v>38</v>
      </c>
      <c r="G352" s="4" t="s">
        <v>41</v>
      </c>
      <c r="H352" s="7">
        <f>INDEX('Saturation Data'!I:I,MATCH('Intensity Data'!$B352,'Saturation Data'!$C:$C,0))*INDEX('UEC Data'!I:I,MATCH('Intensity Data'!$B352,'UEC Data'!$C:$C,0))</f>
        <v>0.23010733119142612</v>
      </c>
      <c r="I352" s="7">
        <f>INDEX('Saturation Data'!J:J,MATCH('Intensity Data'!$B352,'Saturation Data'!$C:$C,0))*INDEX('UEC Data'!J:J,MATCH('Intensity Data'!$B352,'UEC Data'!$C:$C,0))</f>
        <v>0.36497693538446419</v>
      </c>
      <c r="J352" s="7">
        <f>INDEX('Saturation Data'!K:K,MATCH('Intensity Data'!$B352,'Saturation Data'!$C:$C,0))*INDEX('UEC Data'!K:K,MATCH('Intensity Data'!$B352,'UEC Data'!$C:$C,0))</f>
        <v>3.6576608836477849E-2</v>
      </c>
      <c r="K352" s="7">
        <f>INDEX('Saturation Data'!L:L,MATCH('Intensity Data'!$B352,'Saturation Data'!$C:$C,0))*INDEX('UEC Data'!L:L,MATCH('Intensity Data'!$B352,'UEC Data'!$C:$C,0))</f>
        <v>0.12090683423786296</v>
      </c>
      <c r="L352" s="7">
        <f>INDEX('Saturation Data'!M:M,MATCH('Intensity Data'!$B352,'Saturation Data'!$C:$C,0))*INDEX('UEC Data'!M:M,MATCH('Intensity Data'!$B352,'UEC Data'!$C:$C,0))</f>
        <v>0.17187450844447663</v>
      </c>
      <c r="M352" s="7">
        <f>INDEX('Saturation Data'!N:N,MATCH('Intensity Data'!$B352,'Saturation Data'!$C:$C,0))*INDEX('UEC Data'!N:N,MATCH('Intensity Data'!$B352,'UEC Data'!$C:$C,0))</f>
        <v>9.4066669261089544E-2</v>
      </c>
      <c r="N352" s="7">
        <f>INDEX('Saturation Data'!O:O,MATCH('Intensity Data'!$B352,'Saturation Data'!$C:$C,0))*INDEX('UEC Data'!O:O,MATCH('Intensity Data'!$B352,'UEC Data'!$C:$C,0))</f>
        <v>6.557443803988447E-2</v>
      </c>
      <c r="O352" s="7">
        <f>INDEX('Saturation Data'!P:P,MATCH('Intensity Data'!$B352,'Saturation Data'!$C:$C,0))*INDEX('UEC Data'!P:P,MATCH('Intensity Data'!$B352,'UEC Data'!$C:$C,0))</f>
        <v>5.586406648059658E-2</v>
      </c>
      <c r="P352" s="7">
        <f>INDEX('Saturation Data'!Q:Q,MATCH('Intensity Data'!$B352,'Saturation Data'!$C:$C,0))*INDEX('UEC Data'!Q:Q,MATCH('Intensity Data'!$B352,'UEC Data'!$C:$C,0))</f>
        <v>6.8259667638125202E-2</v>
      </c>
      <c r="Q352" s="7">
        <f>INDEX('Saturation Data'!R:R,MATCH('Intensity Data'!$B352,'Saturation Data'!$C:$C,0))*INDEX('UEC Data'!R:R,MATCH('Intensity Data'!$B352,'UEC Data'!$C:$C,0))</f>
        <v>4.9094820877334765E-2</v>
      </c>
      <c r="R352" s="7">
        <f>INDEX('Saturation Data'!S:S,MATCH('Intensity Data'!$B352,'Saturation Data'!$C:$C,0))*INDEX('UEC Data'!S:S,MATCH('Intensity Data'!$B352,'UEC Data'!$C:$C,0))</f>
        <v>9.2591053500773859E-2</v>
      </c>
      <c r="S352" s="7">
        <f>INDEX('Saturation Data'!T:T,MATCH('Intensity Data'!$B352,'Saturation Data'!$C:$C,0))*INDEX('UEC Data'!T:T,MATCH('Intensity Data'!$B352,'UEC Data'!$C:$C,0))</f>
        <v>6.7962347487127081E-2</v>
      </c>
      <c r="T352" s="7">
        <f>INDEX('Saturation Data'!U:U,MATCH('Intensity Data'!$B352,'Saturation Data'!$C:$C,0))*INDEX('UEC Data'!U:U,MATCH('Intensity Data'!$B352,'UEC Data'!$C:$C,0))</f>
        <v>63.542124678424265</v>
      </c>
      <c r="U352" s="7">
        <f>INDEX('Saturation Data'!V:V,MATCH('Intensity Data'!$B352,'Saturation Data'!$C:$C,0))*INDEX('UEC Data'!V:V,MATCH('Intensity Data'!$B352,'UEC Data'!$C:$C,0))</f>
        <v>7.6691879672713653E-2</v>
      </c>
      <c r="V352" t="str">
        <f t="shared" si="72"/>
        <v>Office Equipment</v>
      </c>
    </row>
    <row r="353" spans="1:22" x14ac:dyDescent="0.25">
      <c r="A353" t="str">
        <f t="shared" si="73"/>
        <v/>
      </c>
      <c r="B353" t="str">
        <f t="shared" si="71"/>
        <v>UT2019 CPAOffice Equipment_Monitor</v>
      </c>
      <c r="C353" t="s">
        <v>117</v>
      </c>
      <c r="D353" t="s">
        <v>120</v>
      </c>
      <c r="E353" s="4" t="s">
        <v>102</v>
      </c>
      <c r="F353" s="4" t="s">
        <v>38</v>
      </c>
      <c r="G353" s="4" t="s">
        <v>42</v>
      </c>
      <c r="H353" s="7">
        <f>INDEX('Saturation Data'!I:I,MATCH('Intensity Data'!$B353,'Saturation Data'!$C:$C,0))*INDEX('UEC Data'!I:I,MATCH('Intensity Data'!$B353,'UEC Data'!$C:$C,0))</f>
        <v>0.41419319614456707</v>
      </c>
      <c r="I353" s="7">
        <f>INDEX('Saturation Data'!J:J,MATCH('Intensity Data'!$B353,'Saturation Data'!$C:$C,0))*INDEX('UEC Data'!J:J,MATCH('Intensity Data'!$B353,'UEC Data'!$C:$C,0))</f>
        <v>0.21898616123067852</v>
      </c>
      <c r="J353" s="7">
        <f>INDEX('Saturation Data'!K:K,MATCH('Intensity Data'!$B353,'Saturation Data'!$C:$C,0))*INDEX('UEC Data'!K:K,MATCH('Intensity Data'!$B353,'UEC Data'!$C:$C,0))</f>
        <v>5.3526744638748076E-2</v>
      </c>
      <c r="K353" s="7">
        <f>INDEX('Saturation Data'!L:L,MATCH('Intensity Data'!$B353,'Saturation Data'!$C:$C,0))*INDEX('UEC Data'!L:L,MATCH('Intensity Data'!$B353,'UEC Data'!$C:$C,0))</f>
        <v>1.8136025135679443E-2</v>
      </c>
      <c r="L353" s="7">
        <f>INDEX('Saturation Data'!M:M,MATCH('Intensity Data'!$B353,'Saturation Data'!$C:$C,0))*INDEX('UEC Data'!M:M,MATCH('Intensity Data'!$B353,'UEC Data'!$C:$C,0))</f>
        <v>5.1562352533342994E-2</v>
      </c>
      <c r="M353" s="7">
        <f>INDEX('Saturation Data'!N:N,MATCH('Intensity Data'!$B353,'Saturation Data'!$C:$C,0))*INDEX('UEC Data'!N:N,MATCH('Intensity Data'!$B353,'UEC Data'!$C:$C,0))</f>
        <v>2.8220000778326863E-2</v>
      </c>
      <c r="N353" s="7">
        <f>INDEX('Saturation Data'!O:O,MATCH('Intensity Data'!$B353,'Saturation Data'!$C:$C,0))*INDEX('UEC Data'!O:O,MATCH('Intensity Data'!$B353,'UEC Data'!$C:$C,0))</f>
        <v>9.8361657059826704E-2</v>
      </c>
      <c r="O353" s="7">
        <f>INDEX('Saturation Data'!P:P,MATCH('Intensity Data'!$B353,'Saturation Data'!$C:$C,0))*INDEX('UEC Data'!P:P,MATCH('Intensity Data'!$B353,'UEC Data'!$C:$C,0))</f>
        <v>8.3796099720894857E-2</v>
      </c>
      <c r="P353" s="7">
        <f>INDEX('Saturation Data'!Q:Q,MATCH('Intensity Data'!$B353,'Saturation Data'!$C:$C,0))*INDEX('UEC Data'!Q:Q,MATCH('Intensity Data'!$B353,'UEC Data'!$C:$C,0))</f>
        <v>5.1194750728593898E-2</v>
      </c>
      <c r="Q353" s="7">
        <f>INDEX('Saturation Data'!R:R,MATCH('Intensity Data'!$B353,'Saturation Data'!$C:$C,0))*INDEX('UEC Data'!R:R,MATCH('Intensity Data'!$B353,'UEC Data'!$C:$C,0))</f>
        <v>1.4728446263200428E-2</v>
      </c>
      <c r="R353" s="7">
        <f>INDEX('Saturation Data'!S:S,MATCH('Intensity Data'!$B353,'Saturation Data'!$C:$C,0))*INDEX('UEC Data'!S:S,MATCH('Intensity Data'!$B353,'UEC Data'!$C:$C,0))</f>
        <v>1.560523373608548E-2</v>
      </c>
      <c r="S353" s="7">
        <f>INDEX('Saturation Data'!T:T,MATCH('Intensity Data'!$B353,'Saturation Data'!$C:$C,0))*INDEX('UEC Data'!T:T,MATCH('Intensity Data'!$B353,'UEC Data'!$C:$C,0))</f>
        <v>1.1454328228167485E-2</v>
      </c>
      <c r="T353" s="7">
        <f>INDEX('Saturation Data'!U:U,MATCH('Intensity Data'!$B353,'Saturation Data'!$C:$C,0))*INDEX('UEC Data'!U:U,MATCH('Intensity Data'!$B353,'UEC Data'!$C:$C,0))</f>
        <v>0.95313187017636392</v>
      </c>
      <c r="U353" s="7">
        <f>INDEX('Saturation Data'!V:V,MATCH('Intensity Data'!$B353,'Saturation Data'!$C:$C,0))*INDEX('UEC Data'!V:V,MATCH('Intensity Data'!$B353,'UEC Data'!$C:$C,0))</f>
        <v>3.4859945305778933E-2</v>
      </c>
      <c r="V353" t="str">
        <f t="shared" si="72"/>
        <v>Office Equipment</v>
      </c>
    </row>
    <row r="354" spans="1:22" x14ac:dyDescent="0.25">
      <c r="A354" t="str">
        <f t="shared" si="73"/>
        <v/>
      </c>
      <c r="B354" t="str">
        <f t="shared" si="71"/>
        <v>UT2019 CPAOffice Equipment_Printer/Copier/Fax</v>
      </c>
      <c r="C354" t="s">
        <v>117</v>
      </c>
      <c r="D354" t="s">
        <v>120</v>
      </c>
      <c r="E354" s="4" t="s">
        <v>103</v>
      </c>
      <c r="F354" s="4" t="s">
        <v>38</v>
      </c>
      <c r="G354" s="4" t="s">
        <v>43</v>
      </c>
      <c r="H354" s="7">
        <f>INDEX('Saturation Data'!I:I,MATCH('Intensity Data'!$B354,'Saturation Data'!$C:$C,0))*INDEX('UEC Data'!I:I,MATCH('Intensity Data'!$B354,'UEC Data'!$C:$C,0))</f>
        <v>0.21415626542022179</v>
      </c>
      <c r="I354" s="7">
        <f>INDEX('Saturation Data'!J:J,MATCH('Intensity Data'!$B354,'Saturation Data'!$C:$C,0))*INDEX('UEC Data'!J:J,MATCH('Intensity Data'!$B354,'UEC Data'!$C:$C,0))</f>
        <v>0.16983834683092186</v>
      </c>
      <c r="J354" s="7">
        <f>INDEX('Saturation Data'!K:K,MATCH('Intensity Data'!$B354,'Saturation Data'!$C:$C,0))*INDEX('UEC Data'!K:K,MATCH('Intensity Data'!$B354,'UEC Data'!$C:$C,0))</f>
        <v>4.1513553959739019E-2</v>
      </c>
      <c r="K354" s="7">
        <f>INDEX('Saturation Data'!L:L,MATCH('Intensity Data'!$B354,'Saturation Data'!$C:$C,0))*INDEX('UEC Data'!L:L,MATCH('Intensity Data'!$B354,'UEC Data'!$C:$C,0))</f>
        <v>1.1252555905149413E-2</v>
      </c>
      <c r="L354" s="7">
        <f>INDEX('Saturation Data'!M:M,MATCH('Intensity Data'!$B354,'Saturation Data'!$C:$C,0))*INDEX('UEC Data'!M:M,MATCH('Intensity Data'!$B354,'UEC Data'!$C:$C,0))</f>
        <v>6.3984059367121926E-2</v>
      </c>
      <c r="M354" s="7">
        <f>INDEX('Saturation Data'!N:N,MATCH('Intensity Data'!$B354,'Saturation Data'!$C:$C,0))*INDEX('UEC Data'!N:N,MATCH('Intensity Data'!$B354,'UEC Data'!$C:$C,0))</f>
        <v>1.7509191458759329E-2</v>
      </c>
      <c r="N354" s="7">
        <f>INDEX('Saturation Data'!O:O,MATCH('Intensity Data'!$B354,'Saturation Data'!$C:$C,0))*INDEX('UEC Data'!O:O,MATCH('Intensity Data'!$B354,'UEC Data'!$C:$C,0))</f>
        <v>6.1028810707334138E-2</v>
      </c>
      <c r="O354" s="7">
        <f>INDEX('Saturation Data'!P:P,MATCH('Intensity Data'!$B354,'Saturation Data'!$C:$C,0))*INDEX('UEC Data'!P:P,MATCH('Intensity Data'!$B354,'UEC Data'!$C:$C,0))</f>
        <v>6.498945397962469E-2</v>
      </c>
      <c r="P354" s="7">
        <f>INDEX('Saturation Data'!Q:Q,MATCH('Intensity Data'!$B354,'Saturation Data'!$C:$C,0))*INDEX('UEC Data'!Q:Q,MATCH('Intensity Data'!$B354,'UEC Data'!$C:$C,0))</f>
        <v>3.1763949945700705E-2</v>
      </c>
      <c r="Q354" s="7">
        <f>INDEX('Saturation Data'!R:R,MATCH('Intensity Data'!$B354,'Saturation Data'!$C:$C,0))*INDEX('UEC Data'!R:R,MATCH('Intensity Data'!$B354,'UEC Data'!$C:$C,0))</f>
        <v>9.1383124875914455E-3</v>
      </c>
      <c r="R354" s="7">
        <f>INDEX('Saturation Data'!S:S,MATCH('Intensity Data'!$B354,'Saturation Data'!$C:$C,0))*INDEX('UEC Data'!S:S,MATCH('Intensity Data'!$B354,'UEC Data'!$C:$C,0))</f>
        <v>9.68231813280661E-3</v>
      </c>
      <c r="S354" s="7">
        <f>INDEX('Saturation Data'!T:T,MATCH('Intensity Data'!$B354,'Saturation Data'!$C:$C,0))*INDEX('UEC Data'!T:T,MATCH('Intensity Data'!$B354,'UEC Data'!$C:$C,0))</f>
        <v>7.1068752816082232E-3</v>
      </c>
      <c r="T354" s="7">
        <f>INDEX('Saturation Data'!U:U,MATCH('Intensity Data'!$B354,'Saturation Data'!$C:$C,0))*INDEX('UEC Data'!U:U,MATCH('Intensity Data'!$B354,'UEC Data'!$C:$C,0))</f>
        <v>0.59137377533951818</v>
      </c>
      <c r="U354" s="7">
        <f>INDEX('Saturation Data'!V:V,MATCH('Intensity Data'!$B354,'Saturation Data'!$C:$C,0))*INDEX('UEC Data'!V:V,MATCH('Intensity Data'!$B354,'UEC Data'!$C:$C,0))</f>
        <v>2.1628966682011197E-2</v>
      </c>
      <c r="V354" t="str">
        <f t="shared" si="72"/>
        <v>Office Equipment</v>
      </c>
    </row>
    <row r="355" spans="1:22" x14ac:dyDescent="0.25">
      <c r="A355" t="str">
        <f t="shared" si="73"/>
        <v/>
      </c>
      <c r="B355" t="str">
        <f t="shared" si="71"/>
        <v>UT2019 CPAOffice Equipment_POS Terminal</v>
      </c>
      <c r="C355" t="s">
        <v>117</v>
      </c>
      <c r="D355" t="s">
        <v>120</v>
      </c>
      <c r="E355" s="4" t="s">
        <v>104</v>
      </c>
      <c r="F355" s="4" t="s">
        <v>38</v>
      </c>
      <c r="G355" s="4" t="s">
        <v>44</v>
      </c>
      <c r="H355" s="7">
        <f>INDEX('Saturation Data'!I:I,MATCH('Intensity Data'!$B355,'Saturation Data'!$C:$C,0))*INDEX('UEC Data'!I:I,MATCH('Intensity Data'!$B355,'UEC Data'!$C:$C,0))</f>
        <v>1.2291566607808682E-2</v>
      </c>
      <c r="I355" s="7">
        <f>INDEX('Saturation Data'!J:J,MATCH('Intensity Data'!$B355,'Saturation Data'!$C:$C,0))*INDEX('UEC Data'!J:J,MATCH('Intensity Data'!$B355,'UEC Data'!$C:$C,0))</f>
        <v>1.9495851298453465E-2</v>
      </c>
      <c r="J355" s="7">
        <f>INDEX('Saturation Data'!K:K,MATCH('Intensity Data'!$B355,'Saturation Data'!$C:$C,0))*INDEX('UEC Data'!K:K,MATCH('Intensity Data'!$B355,'UEC Data'!$C:$C,0))</f>
        <v>7.1480506902994838E-3</v>
      </c>
      <c r="K355" s="7">
        <f>INDEX('Saturation Data'!L:L,MATCH('Intensity Data'!$B355,'Saturation Data'!$C:$C,0))*INDEX('UEC Data'!L:L,MATCH('Intensity Data'!$B355,'UEC Data'!$C:$C,0))</f>
        <v>3.229220031102923E-2</v>
      </c>
      <c r="L355" s="7">
        <f>INDEX('Saturation Data'!M:M,MATCH('Intensity Data'!$B355,'Saturation Data'!$C:$C,0))*INDEX('UEC Data'!M:M,MATCH('Intensity Data'!$B355,'UEC Data'!$C:$C,0))</f>
        <v>9.1809633260757931E-2</v>
      </c>
      <c r="M355" s="7">
        <f>INDEX('Saturation Data'!N:N,MATCH('Intensity Data'!$B355,'Saturation Data'!$C:$C,0))*INDEX('UEC Data'!N:N,MATCH('Intensity Data'!$B355,'UEC Data'!$C:$C,0))</f>
        <v>6.280909895454001E-2</v>
      </c>
      <c r="N355" s="7">
        <f>INDEX('Saturation Data'!O:O,MATCH('Intensity Data'!$B355,'Saturation Data'!$C:$C,0))*INDEX('UEC Data'!O:O,MATCH('Intensity Data'!$B355,'UEC Data'!$C:$C,0))</f>
        <v>4.3784598732881194E-2</v>
      </c>
      <c r="O355" s="7">
        <f>INDEX('Saturation Data'!P:P,MATCH('Intensity Data'!$B355,'Saturation Data'!$C:$C,0))*INDEX('UEC Data'!P:P,MATCH('Intensity Data'!$B355,'UEC Data'!$C:$C,0))</f>
        <v>1.8650451361490836E-2</v>
      </c>
      <c r="P355" s="7">
        <f>INDEX('Saturation Data'!Q:Q,MATCH('Intensity Data'!$B355,'Saturation Data'!$C:$C,0))*INDEX('UEC Data'!Q:Q,MATCH('Intensity Data'!$B355,'UEC Data'!$C:$C,0))</f>
        <v>3.2815835217028686E-3</v>
      </c>
      <c r="Q355" s="7">
        <f>INDEX('Saturation Data'!R:R,MATCH('Intensity Data'!$B355,'Saturation Data'!$C:$C,0))*INDEX('UEC Data'!R:R,MATCH('Intensity Data'!$B355,'UEC Data'!$C:$C,0))</f>
        <v>7.605196877406465E-3</v>
      </c>
      <c r="R355" s="7">
        <f>INDEX('Saturation Data'!S:S,MATCH('Intensity Data'!$B355,'Saturation Data'!$C:$C,0))*INDEX('UEC Data'!S:S,MATCH('Intensity Data'!$B355,'UEC Data'!$C:$C,0))</f>
        <v>2.1395208930888088E-2</v>
      </c>
      <c r="S355" s="7">
        <f>INDEX('Saturation Data'!T:T,MATCH('Intensity Data'!$B355,'Saturation Data'!$C:$C,0))*INDEX('UEC Data'!T:T,MATCH('Intensity Data'!$B355,'UEC Data'!$C:$C,0))</f>
        <v>1.5704202176601737E-2</v>
      </c>
      <c r="T355" s="7">
        <f>INDEX('Saturation Data'!U:U,MATCH('Intensity Data'!$B355,'Saturation Data'!$C:$C,0))*INDEX('UEC Data'!U:U,MATCH('Intensity Data'!$B355,'UEC Data'!$C:$C,0))</f>
        <v>6.7884169864783267E-2</v>
      </c>
      <c r="U355" s="7">
        <f>INDEX('Saturation Data'!V:V,MATCH('Intensity Data'!$B355,'Saturation Data'!$C:$C,0))*INDEX('UEC Data'!V:V,MATCH('Intensity Data'!$B355,'UEC Data'!$C:$C,0))</f>
        <v>8.6898096992794483E-3</v>
      </c>
      <c r="V355" t="str">
        <f t="shared" si="72"/>
        <v>Office Equipment</v>
      </c>
    </row>
    <row r="356" spans="1:22" x14ac:dyDescent="0.25">
      <c r="A356" t="str">
        <f t="shared" si="73"/>
        <v/>
      </c>
      <c r="B356" t="str">
        <f t="shared" si="71"/>
        <v>UT2019 CPAMiscellaneous_Non-HVAC Motors</v>
      </c>
      <c r="C356" t="s">
        <v>117</v>
      </c>
      <c r="D356" t="s">
        <v>120</v>
      </c>
      <c r="E356" s="4" t="s">
        <v>105</v>
      </c>
      <c r="F356" s="4" t="s">
        <v>45</v>
      </c>
      <c r="G356" s="4" t="s">
        <v>46</v>
      </c>
      <c r="H356" s="7">
        <f>INDEX('Saturation Data'!I:I,MATCH('Intensity Data'!$B356,'Saturation Data'!$C:$C,0))*INDEX('UEC Data'!I:I,MATCH('Intensity Data'!$B356,'UEC Data'!$C:$C,0))</f>
        <v>0.28464629988000373</v>
      </c>
      <c r="I356" s="7">
        <f>INDEX('Saturation Data'!J:J,MATCH('Intensity Data'!$B356,'Saturation Data'!$C:$C,0))*INDEX('UEC Data'!J:J,MATCH('Intensity Data'!$B356,'UEC Data'!$C:$C,0))</f>
        <v>5.2112725944250364E-2</v>
      </c>
      <c r="J356" s="7">
        <f>INDEX('Saturation Data'!K:K,MATCH('Intensity Data'!$B356,'Saturation Data'!$C:$C,0))*INDEX('UEC Data'!K:K,MATCH('Intensity Data'!$B356,'UEC Data'!$C:$C,0))</f>
        <v>7.0626637217901175E-2</v>
      </c>
      <c r="K356" s="7">
        <f>INDEX('Saturation Data'!L:L,MATCH('Intensity Data'!$B356,'Saturation Data'!$C:$C,0))*INDEX('UEC Data'!L:L,MATCH('Intensity Data'!$B356,'UEC Data'!$C:$C,0))</f>
        <v>2.6698645484336182E-2</v>
      </c>
      <c r="L356" s="7">
        <f>INDEX('Saturation Data'!M:M,MATCH('Intensity Data'!$B356,'Saturation Data'!$C:$C,0))*INDEX('UEC Data'!M:M,MATCH('Intensity Data'!$B356,'UEC Data'!$C:$C,0))</f>
        <v>0.10339625691991135</v>
      </c>
      <c r="M356" s="7">
        <f>INDEX('Saturation Data'!N:N,MATCH('Intensity Data'!$B356,'Saturation Data'!$C:$C,0))*INDEX('UEC Data'!N:N,MATCH('Intensity Data'!$B356,'UEC Data'!$C:$C,0))</f>
        <v>5.1408216239916808E-2</v>
      </c>
      <c r="N356" s="7">
        <f>INDEX('Saturation Data'!O:O,MATCH('Intensity Data'!$B356,'Saturation Data'!$C:$C,0))*INDEX('UEC Data'!O:O,MATCH('Intensity Data'!$B356,'UEC Data'!$C:$C,0))</f>
        <v>0.38923029065109743</v>
      </c>
      <c r="O356" s="7">
        <f>INDEX('Saturation Data'!P:P,MATCH('Intensity Data'!$B356,'Saturation Data'!$C:$C,0))*INDEX('UEC Data'!P:P,MATCH('Intensity Data'!$B356,'UEC Data'!$C:$C,0))</f>
        <v>6.7309539642830887E-2</v>
      </c>
      <c r="P356" s="7">
        <f>INDEX('Saturation Data'!Q:Q,MATCH('Intensity Data'!$B356,'Saturation Data'!$C:$C,0))*INDEX('UEC Data'!Q:Q,MATCH('Intensity Data'!$B356,'UEC Data'!$C:$C,0))</f>
        <v>2.0134625032331627E-2</v>
      </c>
      <c r="Q356" s="7">
        <f>INDEX('Saturation Data'!R:R,MATCH('Intensity Data'!$B356,'Saturation Data'!$C:$C,0))*INDEX('UEC Data'!R:R,MATCH('Intensity Data'!$B356,'UEC Data'!$C:$C,0))</f>
        <v>0.1094794526449437</v>
      </c>
      <c r="R356" s="7">
        <f>INDEX('Saturation Data'!S:S,MATCH('Intensity Data'!$B356,'Saturation Data'!$C:$C,0))*INDEX('UEC Data'!S:S,MATCH('Intensity Data'!$B356,'UEC Data'!$C:$C,0))</f>
        <v>4.9263035853269764E-2</v>
      </c>
      <c r="S356" s="7">
        <f>INDEX('Saturation Data'!T:T,MATCH('Intensity Data'!$B356,'Saturation Data'!$C:$C,0))*INDEX('UEC Data'!T:T,MATCH('Intensity Data'!$B356,'UEC Data'!$C:$C,0))</f>
        <v>6.2849093644055415E-2</v>
      </c>
      <c r="T356" s="7">
        <f>INDEX('Saturation Data'!U:U,MATCH('Intensity Data'!$B356,'Saturation Data'!$C:$C,0))*INDEX('UEC Data'!U:U,MATCH('Intensity Data'!$B356,'UEC Data'!$C:$C,0))</f>
        <v>4.8173104985421311</v>
      </c>
      <c r="U356" s="7">
        <f>INDEX('Saturation Data'!V:V,MATCH('Intensity Data'!$B356,'Saturation Data'!$C:$C,0))*INDEX('UEC Data'!V:V,MATCH('Intensity Data'!$B356,'UEC Data'!$C:$C,0))</f>
        <v>8.1146146863134205E-2</v>
      </c>
      <c r="V356" t="str">
        <f t="shared" si="72"/>
        <v>Miscellaneous</v>
      </c>
    </row>
    <row r="357" spans="1:22" x14ac:dyDescent="0.25">
      <c r="A357" t="str">
        <f t="shared" si="73"/>
        <v/>
      </c>
      <c r="B357" t="str">
        <f t="shared" si="71"/>
        <v>UT2019 CPAMiscellaneous_Pool Pump</v>
      </c>
      <c r="C357" t="s">
        <v>117</v>
      </c>
      <c r="D357" t="s">
        <v>120</v>
      </c>
      <c r="E357" s="4" t="s">
        <v>106</v>
      </c>
      <c r="F357" s="4" t="s">
        <v>45</v>
      </c>
      <c r="G357" s="4" t="s">
        <v>47</v>
      </c>
      <c r="H357" s="7">
        <f>INDEX('Saturation Data'!I:I,MATCH('Intensity Data'!$B357,'Saturation Data'!$C:$C,0))*INDEX('UEC Data'!I:I,MATCH('Intensity Data'!$B357,'UEC Data'!$C:$C,0))</f>
        <v>0</v>
      </c>
      <c r="I357" s="7">
        <f>INDEX('Saturation Data'!J:J,MATCH('Intensity Data'!$B357,'Saturation Data'!$C:$C,0))*INDEX('UEC Data'!J:J,MATCH('Intensity Data'!$B357,'UEC Data'!$C:$C,0))</f>
        <v>0</v>
      </c>
      <c r="J357" s="7">
        <f>INDEX('Saturation Data'!K:K,MATCH('Intensity Data'!$B357,'Saturation Data'!$C:$C,0))*INDEX('UEC Data'!K:K,MATCH('Intensity Data'!$B357,'UEC Data'!$C:$C,0))</f>
        <v>0</v>
      </c>
      <c r="K357" s="7">
        <f>INDEX('Saturation Data'!L:L,MATCH('Intensity Data'!$B357,'Saturation Data'!$C:$C,0))*INDEX('UEC Data'!L:L,MATCH('Intensity Data'!$B357,'UEC Data'!$C:$C,0))</f>
        <v>0</v>
      </c>
      <c r="L357" s="7">
        <f>INDEX('Saturation Data'!M:M,MATCH('Intensity Data'!$B357,'Saturation Data'!$C:$C,0))*INDEX('UEC Data'!M:M,MATCH('Intensity Data'!$B357,'UEC Data'!$C:$C,0))</f>
        <v>0</v>
      </c>
      <c r="M357" s="7">
        <f>INDEX('Saturation Data'!N:N,MATCH('Intensity Data'!$B357,'Saturation Data'!$C:$C,0))*INDEX('UEC Data'!N:N,MATCH('Intensity Data'!$B357,'UEC Data'!$C:$C,0))</f>
        <v>0</v>
      </c>
      <c r="N357" s="7">
        <f>INDEX('Saturation Data'!O:O,MATCH('Intensity Data'!$B357,'Saturation Data'!$C:$C,0))*INDEX('UEC Data'!O:O,MATCH('Intensity Data'!$B357,'UEC Data'!$C:$C,0))</f>
        <v>0</v>
      </c>
      <c r="O357" s="7">
        <f>INDEX('Saturation Data'!P:P,MATCH('Intensity Data'!$B357,'Saturation Data'!$C:$C,0))*INDEX('UEC Data'!P:P,MATCH('Intensity Data'!$B357,'UEC Data'!$C:$C,0))</f>
        <v>1.036279546754143E-2</v>
      </c>
      <c r="P357" s="7">
        <f>INDEX('Saturation Data'!Q:Q,MATCH('Intensity Data'!$B357,'Saturation Data'!$C:$C,0))*INDEX('UEC Data'!Q:Q,MATCH('Intensity Data'!$B357,'UEC Data'!$C:$C,0))</f>
        <v>8.380852959013256E-4</v>
      </c>
      <c r="Q357" s="7">
        <f>INDEX('Saturation Data'!R:R,MATCH('Intensity Data'!$B357,'Saturation Data'!$C:$C,0))*INDEX('UEC Data'!R:R,MATCH('Intensity Data'!$B357,'UEC Data'!$C:$C,0))</f>
        <v>9.2042013303696366E-3</v>
      </c>
      <c r="R357" s="7">
        <f>INDEX('Saturation Data'!S:S,MATCH('Intensity Data'!$B357,'Saturation Data'!$C:$C,0))*INDEX('UEC Data'!S:S,MATCH('Intensity Data'!$B357,'UEC Data'!$C:$C,0))</f>
        <v>0</v>
      </c>
      <c r="S357" s="7">
        <f>INDEX('Saturation Data'!T:T,MATCH('Intensity Data'!$B357,'Saturation Data'!$C:$C,0))*INDEX('UEC Data'!T:T,MATCH('Intensity Data'!$B357,'UEC Data'!$C:$C,0))</f>
        <v>0</v>
      </c>
      <c r="T357" s="7">
        <f>INDEX('Saturation Data'!U:U,MATCH('Intensity Data'!$B357,'Saturation Data'!$C:$C,0))*INDEX('UEC Data'!U:U,MATCH('Intensity Data'!$B357,'UEC Data'!$C:$C,0))</f>
        <v>0</v>
      </c>
      <c r="U357" s="7">
        <f>INDEX('Saturation Data'!V:V,MATCH('Intensity Data'!$B357,'Saturation Data'!$C:$C,0))*INDEX('UEC Data'!V:V,MATCH('Intensity Data'!$B357,'UEC Data'!$C:$C,0))</f>
        <v>4.1036341036599359E-4</v>
      </c>
      <c r="V357" t="str">
        <f t="shared" si="72"/>
        <v>Miscellaneous</v>
      </c>
    </row>
    <row r="358" spans="1:22" x14ac:dyDescent="0.25">
      <c r="A358" t="str">
        <f t="shared" si="73"/>
        <v/>
      </c>
      <c r="B358" t="str">
        <f t="shared" si="71"/>
        <v>UT2019 CPAMiscellaneous_Pool Heater</v>
      </c>
      <c r="C358" t="s">
        <v>117</v>
      </c>
      <c r="D358" t="s">
        <v>120</v>
      </c>
      <c r="E358" s="4" t="s">
        <v>107</v>
      </c>
      <c r="F358" s="4" t="s">
        <v>45</v>
      </c>
      <c r="G358" s="4" t="s">
        <v>48</v>
      </c>
      <c r="H358" s="7">
        <f>INDEX('Saturation Data'!I:I,MATCH('Intensity Data'!$B358,'Saturation Data'!$C:$C,0))*INDEX('UEC Data'!I:I,MATCH('Intensity Data'!$B358,'UEC Data'!$C:$C,0))</f>
        <v>0</v>
      </c>
      <c r="I358" s="7">
        <f>INDEX('Saturation Data'!J:J,MATCH('Intensity Data'!$B358,'Saturation Data'!$C:$C,0))*INDEX('UEC Data'!J:J,MATCH('Intensity Data'!$B358,'UEC Data'!$C:$C,0))</f>
        <v>0</v>
      </c>
      <c r="J358" s="7">
        <f>INDEX('Saturation Data'!K:K,MATCH('Intensity Data'!$B358,'Saturation Data'!$C:$C,0))*INDEX('UEC Data'!K:K,MATCH('Intensity Data'!$B358,'UEC Data'!$C:$C,0))</f>
        <v>0</v>
      </c>
      <c r="K358" s="7">
        <f>INDEX('Saturation Data'!L:L,MATCH('Intensity Data'!$B358,'Saturation Data'!$C:$C,0))*INDEX('UEC Data'!L:L,MATCH('Intensity Data'!$B358,'UEC Data'!$C:$C,0))</f>
        <v>0</v>
      </c>
      <c r="L358" s="7">
        <f>INDEX('Saturation Data'!M:M,MATCH('Intensity Data'!$B358,'Saturation Data'!$C:$C,0))*INDEX('UEC Data'!M:M,MATCH('Intensity Data'!$B358,'UEC Data'!$C:$C,0))</f>
        <v>0</v>
      </c>
      <c r="M358" s="7">
        <f>INDEX('Saturation Data'!N:N,MATCH('Intensity Data'!$B358,'Saturation Data'!$C:$C,0))*INDEX('UEC Data'!N:N,MATCH('Intensity Data'!$B358,'UEC Data'!$C:$C,0))</f>
        <v>0</v>
      </c>
      <c r="N358" s="7">
        <f>INDEX('Saturation Data'!O:O,MATCH('Intensity Data'!$B358,'Saturation Data'!$C:$C,0))*INDEX('UEC Data'!O:O,MATCH('Intensity Data'!$B358,'UEC Data'!$C:$C,0))</f>
        <v>0</v>
      </c>
      <c r="O358" s="7">
        <f>INDEX('Saturation Data'!P:P,MATCH('Intensity Data'!$B358,'Saturation Data'!$C:$C,0))*INDEX('UEC Data'!P:P,MATCH('Intensity Data'!$B358,'UEC Data'!$C:$C,0))</f>
        <v>5.3845822171667774E-3</v>
      </c>
      <c r="P358" s="7">
        <f>INDEX('Saturation Data'!Q:Q,MATCH('Intensity Data'!$B358,'Saturation Data'!$C:$C,0))*INDEX('UEC Data'!Q:Q,MATCH('Intensity Data'!$B358,'UEC Data'!$C:$C,0))</f>
        <v>9.0523479937917913E-5</v>
      </c>
      <c r="Q358" s="7">
        <f>INDEX('Saturation Data'!R:R,MATCH('Intensity Data'!$B358,'Saturation Data'!$C:$C,0))*INDEX('UEC Data'!R:R,MATCH('Intensity Data'!$B358,'UEC Data'!$C:$C,0))</f>
        <v>4.2382888096846004E-3</v>
      </c>
      <c r="R358" s="7">
        <f>INDEX('Saturation Data'!S:S,MATCH('Intensity Data'!$B358,'Saturation Data'!$C:$C,0))*INDEX('UEC Data'!S:S,MATCH('Intensity Data'!$B358,'UEC Data'!$C:$C,0))</f>
        <v>0</v>
      </c>
      <c r="S358" s="7">
        <f>INDEX('Saturation Data'!T:T,MATCH('Intensity Data'!$B358,'Saturation Data'!$C:$C,0))*INDEX('UEC Data'!T:T,MATCH('Intensity Data'!$B358,'UEC Data'!$C:$C,0))</f>
        <v>0</v>
      </c>
      <c r="T358" s="7">
        <f>INDEX('Saturation Data'!U:U,MATCH('Intensity Data'!$B358,'Saturation Data'!$C:$C,0))*INDEX('UEC Data'!U:U,MATCH('Intensity Data'!$B358,'UEC Data'!$C:$C,0))</f>
        <v>0</v>
      </c>
      <c r="U358" s="7">
        <f>INDEX('Saturation Data'!V:V,MATCH('Intensity Data'!$B358,'Saturation Data'!$C:$C,0))*INDEX('UEC Data'!V:V,MATCH('Intensity Data'!$B358,'UEC Data'!$C:$C,0))</f>
        <v>1.3297282792285831E-4</v>
      </c>
      <c r="V358" t="str">
        <f t="shared" si="72"/>
        <v>Miscellaneous</v>
      </c>
    </row>
    <row r="359" spans="1:22" x14ac:dyDescent="0.25">
      <c r="A359" t="str">
        <f t="shared" si="73"/>
        <v/>
      </c>
      <c r="B359" t="str">
        <f t="shared" si="71"/>
        <v>UT2019 CPAMiscellaneous_Clothes Washer</v>
      </c>
      <c r="C359" t="s">
        <v>117</v>
      </c>
      <c r="D359" t="s">
        <v>120</v>
      </c>
      <c r="E359" s="4" t="s">
        <v>108</v>
      </c>
      <c r="F359" s="4" t="s">
        <v>45</v>
      </c>
      <c r="G359" s="4" t="s">
        <v>49</v>
      </c>
      <c r="H359" s="7">
        <f>INDEX('Saturation Data'!I:I,MATCH('Intensity Data'!$B359,'Saturation Data'!$C:$C,0))*INDEX('UEC Data'!I:I,MATCH('Intensity Data'!$B359,'UEC Data'!$C:$C,0))</f>
        <v>0</v>
      </c>
      <c r="I359" s="7">
        <f>INDEX('Saturation Data'!J:J,MATCH('Intensity Data'!$B359,'Saturation Data'!$C:$C,0))*INDEX('UEC Data'!J:J,MATCH('Intensity Data'!$B359,'UEC Data'!$C:$C,0))</f>
        <v>0</v>
      </c>
      <c r="J359" s="7">
        <f>INDEX('Saturation Data'!K:K,MATCH('Intensity Data'!$B359,'Saturation Data'!$C:$C,0))*INDEX('UEC Data'!K:K,MATCH('Intensity Data'!$B359,'UEC Data'!$C:$C,0))</f>
        <v>1.175454606255018E-4</v>
      </c>
      <c r="K359" s="7">
        <f>INDEX('Saturation Data'!L:L,MATCH('Intensity Data'!$B359,'Saturation Data'!$C:$C,0))*INDEX('UEC Data'!L:L,MATCH('Intensity Data'!$B359,'UEC Data'!$C:$C,0))</f>
        <v>0</v>
      </c>
      <c r="L359" s="7">
        <f>INDEX('Saturation Data'!M:M,MATCH('Intensity Data'!$B359,'Saturation Data'!$C:$C,0))*INDEX('UEC Data'!M:M,MATCH('Intensity Data'!$B359,'UEC Data'!$C:$C,0))</f>
        <v>0</v>
      </c>
      <c r="M359" s="7">
        <f>INDEX('Saturation Data'!N:N,MATCH('Intensity Data'!$B359,'Saturation Data'!$C:$C,0))*INDEX('UEC Data'!N:N,MATCH('Intensity Data'!$B359,'UEC Data'!$C:$C,0))</f>
        <v>0</v>
      </c>
      <c r="N359" s="7">
        <f>INDEX('Saturation Data'!O:O,MATCH('Intensity Data'!$B359,'Saturation Data'!$C:$C,0))*INDEX('UEC Data'!O:O,MATCH('Intensity Data'!$B359,'UEC Data'!$C:$C,0))</f>
        <v>1.9754400792976592E-2</v>
      </c>
      <c r="O359" s="7">
        <f>INDEX('Saturation Data'!P:P,MATCH('Intensity Data'!$B359,'Saturation Data'!$C:$C,0))*INDEX('UEC Data'!P:P,MATCH('Intensity Data'!$B359,'UEC Data'!$C:$C,0))</f>
        <v>5.4281222399427673E-4</v>
      </c>
      <c r="P359" s="7">
        <f>INDEX('Saturation Data'!Q:Q,MATCH('Intensity Data'!$B359,'Saturation Data'!$C:$C,0))*INDEX('UEC Data'!Q:Q,MATCH('Intensity Data'!$B359,'UEC Data'!$C:$C,0))</f>
        <v>6.6068951366354703E-4</v>
      </c>
      <c r="Q359" s="7">
        <f>INDEX('Saturation Data'!R:R,MATCH('Intensity Data'!$B359,'Saturation Data'!$C:$C,0))*INDEX('UEC Data'!R:R,MATCH('Intensity Data'!$B359,'UEC Data'!$C:$C,0))</f>
        <v>1.2793415605984949E-2</v>
      </c>
      <c r="R359" s="7">
        <f>INDEX('Saturation Data'!S:S,MATCH('Intensity Data'!$B359,'Saturation Data'!$C:$C,0))*INDEX('UEC Data'!S:S,MATCH('Intensity Data'!$B359,'UEC Data'!$C:$C,0))</f>
        <v>0</v>
      </c>
      <c r="S359" s="7">
        <f>INDEX('Saturation Data'!T:T,MATCH('Intensity Data'!$B359,'Saturation Data'!$C:$C,0))*INDEX('UEC Data'!T:T,MATCH('Intensity Data'!$B359,'UEC Data'!$C:$C,0))</f>
        <v>0</v>
      </c>
      <c r="T359" s="7">
        <f>INDEX('Saturation Data'!U:U,MATCH('Intensity Data'!$B359,'Saturation Data'!$C:$C,0))*INDEX('UEC Data'!U:U,MATCH('Intensity Data'!$B359,'UEC Data'!$C:$C,0))</f>
        <v>0</v>
      </c>
      <c r="U359" s="7">
        <f>INDEX('Saturation Data'!V:V,MATCH('Intensity Data'!$B359,'Saturation Data'!$C:$C,0))*INDEX('UEC Data'!V:V,MATCH('Intensity Data'!$B359,'UEC Data'!$C:$C,0))</f>
        <v>1.941015813158552E-4</v>
      </c>
      <c r="V359" t="str">
        <f t="shared" si="72"/>
        <v>Miscellaneous</v>
      </c>
    </row>
    <row r="360" spans="1:22" x14ac:dyDescent="0.25">
      <c r="A360" t="str">
        <f t="shared" si="73"/>
        <v/>
      </c>
      <c r="B360" t="str">
        <f t="shared" si="71"/>
        <v>UT2019 CPAMiscellaneous_Clothes Dryer</v>
      </c>
      <c r="C360" t="s">
        <v>117</v>
      </c>
      <c r="D360" t="s">
        <v>120</v>
      </c>
      <c r="E360" s="4" t="s">
        <v>109</v>
      </c>
      <c r="F360" s="4" t="s">
        <v>45</v>
      </c>
      <c r="G360" s="4" t="s">
        <v>50</v>
      </c>
      <c r="H360" s="7">
        <f>INDEX('Saturation Data'!I:I,MATCH('Intensity Data'!$B360,'Saturation Data'!$C:$C,0))*INDEX('UEC Data'!I:I,MATCH('Intensity Data'!$B360,'UEC Data'!$C:$C,0))</f>
        <v>0</v>
      </c>
      <c r="I360" s="7">
        <f>INDEX('Saturation Data'!J:J,MATCH('Intensity Data'!$B360,'Saturation Data'!$C:$C,0))*INDEX('UEC Data'!J:J,MATCH('Intensity Data'!$B360,'UEC Data'!$C:$C,0))</f>
        <v>0</v>
      </c>
      <c r="J360" s="7">
        <f>INDEX('Saturation Data'!K:K,MATCH('Intensity Data'!$B360,'Saturation Data'!$C:$C,0))*INDEX('UEC Data'!K:K,MATCH('Intensity Data'!$B360,'UEC Data'!$C:$C,0))</f>
        <v>2.1802263983135221E-4</v>
      </c>
      <c r="K360" s="7">
        <f>INDEX('Saturation Data'!L:L,MATCH('Intensity Data'!$B360,'Saturation Data'!$C:$C,0))*INDEX('UEC Data'!L:L,MATCH('Intensity Data'!$B360,'UEC Data'!$C:$C,0))</f>
        <v>0</v>
      </c>
      <c r="L360" s="7">
        <f>INDEX('Saturation Data'!M:M,MATCH('Intensity Data'!$B360,'Saturation Data'!$C:$C,0))*INDEX('UEC Data'!M:M,MATCH('Intensity Data'!$B360,'UEC Data'!$C:$C,0))</f>
        <v>0</v>
      </c>
      <c r="M360" s="7">
        <f>INDEX('Saturation Data'!N:N,MATCH('Intensity Data'!$B360,'Saturation Data'!$C:$C,0))*INDEX('UEC Data'!N:N,MATCH('Intensity Data'!$B360,'UEC Data'!$C:$C,0))</f>
        <v>0</v>
      </c>
      <c r="N360" s="7">
        <f>INDEX('Saturation Data'!O:O,MATCH('Intensity Data'!$B360,'Saturation Data'!$C:$C,0))*INDEX('UEC Data'!O:O,MATCH('Intensity Data'!$B360,'UEC Data'!$C:$C,0))</f>
        <v>5.9031672134588334E-2</v>
      </c>
      <c r="O360" s="7">
        <f>INDEX('Saturation Data'!P:P,MATCH('Intensity Data'!$B360,'Saturation Data'!$C:$C,0))*INDEX('UEC Data'!P:P,MATCH('Intensity Data'!$B360,'UEC Data'!$C:$C,0))</f>
        <v>1.2920663787045303E-3</v>
      </c>
      <c r="P360" s="7">
        <f>INDEX('Saturation Data'!Q:Q,MATCH('Intensity Data'!$B360,'Saturation Data'!$C:$C,0))*INDEX('UEC Data'!Q:Q,MATCH('Intensity Data'!$B360,'UEC Data'!$C:$C,0))</f>
        <v>1.5726519588776194E-3</v>
      </c>
      <c r="Q360" s="7">
        <f>INDEX('Saturation Data'!R:R,MATCH('Intensity Data'!$B360,'Saturation Data'!$C:$C,0))*INDEX('UEC Data'!R:R,MATCH('Intensity Data'!$B360,'UEC Data'!$C:$C,0))</f>
        <v>1.6114574186496099E-2</v>
      </c>
      <c r="R360" s="7">
        <f>INDEX('Saturation Data'!S:S,MATCH('Intensity Data'!$B360,'Saturation Data'!$C:$C,0))*INDEX('UEC Data'!S:S,MATCH('Intensity Data'!$B360,'UEC Data'!$C:$C,0))</f>
        <v>0</v>
      </c>
      <c r="S360" s="7">
        <f>INDEX('Saturation Data'!T:T,MATCH('Intensity Data'!$B360,'Saturation Data'!$C:$C,0))*INDEX('UEC Data'!T:T,MATCH('Intensity Data'!$B360,'UEC Data'!$C:$C,0))</f>
        <v>0</v>
      </c>
      <c r="T360" s="7">
        <f>INDEX('Saturation Data'!U:U,MATCH('Intensity Data'!$B360,'Saturation Data'!$C:$C,0))*INDEX('UEC Data'!U:U,MATCH('Intensity Data'!$B360,'UEC Data'!$C:$C,0))</f>
        <v>0</v>
      </c>
      <c r="U360" s="7">
        <f>INDEX('Saturation Data'!V:V,MATCH('Intensity Data'!$B360,'Saturation Data'!$C:$C,0))*INDEX('UEC Data'!V:V,MATCH('Intensity Data'!$B360,'UEC Data'!$C:$C,0))</f>
        <v>4.2002157080490808E-4</v>
      </c>
      <c r="V360" t="str">
        <f t="shared" si="72"/>
        <v>Miscellaneous</v>
      </c>
    </row>
    <row r="361" spans="1:22" x14ac:dyDescent="0.25">
      <c r="A361" t="str">
        <f t="shared" si="73"/>
        <v/>
      </c>
      <c r="B361" t="str">
        <f t="shared" si="71"/>
        <v>UT2019 CPAMiscellaneous_Other Miscellaneous</v>
      </c>
      <c r="C361" t="s">
        <v>117</v>
      </c>
      <c r="D361" t="s">
        <v>120</v>
      </c>
      <c r="E361" s="4" t="s">
        <v>110</v>
      </c>
      <c r="F361" s="4" t="s">
        <v>45</v>
      </c>
      <c r="G361" s="4" t="s">
        <v>51</v>
      </c>
      <c r="H361" s="7">
        <f>INDEX('Saturation Data'!I:I,MATCH('Intensity Data'!$B361,'Saturation Data'!$C:$C,0))*INDEX('UEC Data'!I:I,MATCH('Intensity Data'!$B361,'UEC Data'!$C:$C,0))</f>
        <v>1.2872133370408414</v>
      </c>
      <c r="I361" s="7">
        <f>INDEX('Saturation Data'!J:J,MATCH('Intensity Data'!$B361,'Saturation Data'!$C:$C,0))*INDEX('UEC Data'!J:J,MATCH('Intensity Data'!$B361,'UEC Data'!$C:$C,0))</f>
        <v>1.0125540802961925</v>
      </c>
      <c r="J361" s="7">
        <f>INDEX('Saturation Data'!K:K,MATCH('Intensity Data'!$B361,'Saturation Data'!$C:$C,0))*INDEX('UEC Data'!K:K,MATCH('Intensity Data'!$B361,'UEC Data'!$C:$C,0))</f>
        <v>0.6647826983678059</v>
      </c>
      <c r="K361" s="7">
        <f>INDEX('Saturation Data'!L:L,MATCH('Intensity Data'!$B361,'Saturation Data'!$C:$C,0))*INDEX('UEC Data'!L:L,MATCH('Intensity Data'!$B361,'UEC Data'!$C:$C,0))</f>
        <v>0.51875663638218839</v>
      </c>
      <c r="L361" s="7">
        <f>INDEX('Saturation Data'!M:M,MATCH('Intensity Data'!$B361,'Saturation Data'!$C:$C,0))*INDEX('UEC Data'!M:M,MATCH('Intensity Data'!$B361,'UEC Data'!$C:$C,0))</f>
        <v>2.0703411152873148</v>
      </c>
      <c r="M361" s="7">
        <f>INDEX('Saturation Data'!N:N,MATCH('Intensity Data'!$B361,'Saturation Data'!$C:$C,0))*INDEX('UEC Data'!N:N,MATCH('Intensity Data'!$B361,'UEC Data'!$C:$C,0))</f>
        <v>0.47035782376509083</v>
      </c>
      <c r="N361" s="7">
        <f>INDEX('Saturation Data'!O:O,MATCH('Intensity Data'!$B361,'Saturation Data'!$C:$C,0))*INDEX('UEC Data'!O:O,MATCH('Intensity Data'!$B361,'UEC Data'!$C:$C,0))</f>
        <v>4.0870198891427716</v>
      </c>
      <c r="O361" s="7">
        <f>INDEX('Saturation Data'!P:P,MATCH('Intensity Data'!$B361,'Saturation Data'!$C:$C,0))*INDEX('UEC Data'!P:P,MATCH('Intensity Data'!$B361,'UEC Data'!$C:$C,0))</f>
        <v>0.33353778740443857</v>
      </c>
      <c r="P361" s="7">
        <f>INDEX('Saturation Data'!Q:Q,MATCH('Intensity Data'!$B361,'Saturation Data'!$C:$C,0))*INDEX('UEC Data'!Q:Q,MATCH('Intensity Data'!$B361,'UEC Data'!$C:$C,0))</f>
        <v>0.21083207034562298</v>
      </c>
      <c r="Q361" s="7">
        <f>INDEX('Saturation Data'!R:R,MATCH('Intensity Data'!$B361,'Saturation Data'!$C:$C,0))*INDEX('UEC Data'!R:R,MATCH('Intensity Data'!$B361,'UEC Data'!$C:$C,0))</f>
        <v>0.55530826688979495</v>
      </c>
      <c r="R361" s="7">
        <f>INDEX('Saturation Data'!S:S,MATCH('Intensity Data'!$B361,'Saturation Data'!$C:$C,0))*INDEX('UEC Data'!S:S,MATCH('Intensity Data'!$B361,'UEC Data'!$C:$C,0))</f>
        <v>0.34487831475148634</v>
      </c>
      <c r="S361" s="7">
        <f>INDEX('Saturation Data'!T:T,MATCH('Intensity Data'!$B361,'Saturation Data'!$C:$C,0))*INDEX('UEC Data'!T:T,MATCH('Intensity Data'!$B361,'UEC Data'!$C:$C,0))</f>
        <v>0.27839989111571473</v>
      </c>
      <c r="T361" s="7">
        <f>INDEX('Saturation Data'!U:U,MATCH('Intensity Data'!$B361,'Saturation Data'!$C:$C,0))*INDEX('UEC Data'!U:U,MATCH('Intensity Data'!$B361,'UEC Data'!$C:$C,0))</f>
        <v>18.389281199746843</v>
      </c>
      <c r="U361" s="7">
        <f>INDEX('Saturation Data'!V:V,MATCH('Intensity Data'!$B361,'Saturation Data'!$C:$C,0))*INDEX('UEC Data'!V:V,MATCH('Intensity Data'!$B361,'UEC Data'!$C:$C,0))</f>
        <v>0.5259442513092597</v>
      </c>
      <c r="V361" t="str">
        <f t="shared" si="72"/>
        <v>Miscellaneous</v>
      </c>
    </row>
    <row r="362" spans="1:22" x14ac:dyDescent="0.25">
      <c r="A362">
        <f t="shared" si="73"/>
        <v>1</v>
      </c>
      <c r="B362" t="str">
        <f t="shared" si="71"/>
        <v>ID2019 CPACooling_Air-Cooled Chiller</v>
      </c>
      <c r="C362" t="s">
        <v>119</v>
      </c>
      <c r="D362" t="s">
        <v>120</v>
      </c>
      <c r="E362" s="4" t="s">
        <v>66</v>
      </c>
      <c r="F362" s="4" t="s">
        <v>3</v>
      </c>
      <c r="G362" s="4" t="s">
        <v>4</v>
      </c>
      <c r="H362" s="7">
        <f>INDEX('Saturation Data'!I:I,MATCH('Intensity Data'!$B362,'Saturation Data'!$C:$C,0))*INDEX('UEC Data'!I:I,MATCH('Intensity Data'!$B362,'UEC Data'!$C:$C,0))</f>
        <v>0.76425786225528536</v>
      </c>
      <c r="I362" s="7">
        <f>INDEX('Saturation Data'!J:J,MATCH('Intensity Data'!$B362,'Saturation Data'!$C:$C,0))*INDEX('UEC Data'!J:J,MATCH('Intensity Data'!$B362,'UEC Data'!$C:$C,0))</f>
        <v>0</v>
      </c>
      <c r="J362" s="7">
        <f>INDEX('Saturation Data'!K:K,MATCH('Intensity Data'!$B362,'Saturation Data'!$C:$C,0))*INDEX('UEC Data'!K:K,MATCH('Intensity Data'!$B362,'UEC Data'!$C:$C,0))</f>
        <v>5.8069334593521656E-2</v>
      </c>
      <c r="K362" s="7">
        <f>INDEX('Saturation Data'!L:L,MATCH('Intensity Data'!$B362,'Saturation Data'!$C:$C,0))*INDEX('UEC Data'!L:L,MATCH('Intensity Data'!$B362,'UEC Data'!$C:$C,0))</f>
        <v>0</v>
      </c>
      <c r="L362" s="7">
        <f>INDEX('Saturation Data'!M:M,MATCH('Intensity Data'!$B362,'Saturation Data'!$C:$C,0))*INDEX('UEC Data'!M:M,MATCH('Intensity Data'!$B362,'UEC Data'!$C:$C,0))</f>
        <v>0</v>
      </c>
      <c r="M362" s="7">
        <f>INDEX('Saturation Data'!N:N,MATCH('Intensity Data'!$B362,'Saturation Data'!$C:$C,0))*INDEX('UEC Data'!N:N,MATCH('Intensity Data'!$B362,'UEC Data'!$C:$C,0))</f>
        <v>3.6183928355802246E-2</v>
      </c>
      <c r="N362" s="7">
        <f>INDEX('Saturation Data'!O:O,MATCH('Intensity Data'!$B362,'Saturation Data'!$C:$C,0))*INDEX('UEC Data'!O:O,MATCH('Intensity Data'!$B362,'UEC Data'!$C:$C,0))</f>
        <v>1.4174576483609367</v>
      </c>
      <c r="O362" s="7">
        <f>INDEX('Saturation Data'!P:P,MATCH('Intensity Data'!$B362,'Saturation Data'!$C:$C,0))*INDEX('UEC Data'!P:P,MATCH('Intensity Data'!$B362,'UEC Data'!$C:$C,0))</f>
        <v>1.9112816646954254</v>
      </c>
      <c r="P362" s="7">
        <f>INDEX('Saturation Data'!Q:Q,MATCH('Intensity Data'!$B362,'Saturation Data'!$C:$C,0))*INDEX('UEC Data'!Q:Q,MATCH('Intensity Data'!$B362,'UEC Data'!$C:$C,0))</f>
        <v>0.77226565998277852</v>
      </c>
      <c r="Q362" s="7">
        <f>INDEX('Saturation Data'!R:R,MATCH('Intensity Data'!$B362,'Saturation Data'!$C:$C,0))*INDEX('UEC Data'!R:R,MATCH('Intensity Data'!$B362,'UEC Data'!$C:$C,0))</f>
        <v>2.0575749608006465E-2</v>
      </c>
      <c r="R362" s="7">
        <f>INDEX('Saturation Data'!S:S,MATCH('Intensity Data'!$B362,'Saturation Data'!$C:$C,0))*INDEX('UEC Data'!S:S,MATCH('Intensity Data'!$B362,'UEC Data'!$C:$C,0))</f>
        <v>0</v>
      </c>
      <c r="S362" s="7">
        <f>INDEX('Saturation Data'!T:T,MATCH('Intensity Data'!$B362,'Saturation Data'!$C:$C,0))*INDEX('UEC Data'!T:T,MATCH('Intensity Data'!$B362,'UEC Data'!$C:$C,0))</f>
        <v>0.33920975644210605</v>
      </c>
      <c r="T362" s="7">
        <f>INDEX('Saturation Data'!U:U,MATCH('Intensity Data'!$B362,'Saturation Data'!$C:$C,0))*INDEX('UEC Data'!U:U,MATCH('Intensity Data'!$B362,'UEC Data'!$C:$C,0))</f>
        <v>5.3930951175323232</v>
      </c>
      <c r="U362" s="7">
        <f>INDEX('Saturation Data'!V:V,MATCH('Intensity Data'!$B362,'Saturation Data'!$C:$C,0))*INDEX('UEC Data'!V:V,MATCH('Intensity Data'!$B362,'UEC Data'!$C:$C,0))</f>
        <v>0.27885875803885313</v>
      </c>
      <c r="V362" t="str">
        <f t="shared" si="72"/>
        <v>HVAC</v>
      </c>
    </row>
    <row r="363" spans="1:22" x14ac:dyDescent="0.25">
      <c r="A363" t="str">
        <f t="shared" si="73"/>
        <v/>
      </c>
      <c r="B363" t="str">
        <f t="shared" si="71"/>
        <v>ID2019 CPACooling_Water-Cooled Chiller</v>
      </c>
      <c r="C363" t="s">
        <v>119</v>
      </c>
      <c r="D363" t="s">
        <v>120</v>
      </c>
      <c r="E363" s="4" t="s">
        <v>67</v>
      </c>
      <c r="F363" s="4" t="s">
        <v>3</v>
      </c>
      <c r="G363" s="4" t="s">
        <v>5</v>
      </c>
      <c r="H363" s="7">
        <f>INDEX('Saturation Data'!I:I,MATCH('Intensity Data'!$B363,'Saturation Data'!$C:$C,0))*INDEX('UEC Data'!I:I,MATCH('Intensity Data'!$B363,'UEC Data'!$C:$C,0))</f>
        <v>0.48223180795611026</v>
      </c>
      <c r="I363" s="7">
        <f>INDEX('Saturation Data'!J:J,MATCH('Intensity Data'!$B363,'Saturation Data'!$C:$C,0))*INDEX('UEC Data'!J:J,MATCH('Intensity Data'!$B363,'UEC Data'!$C:$C,0))</f>
        <v>0</v>
      </c>
      <c r="J363" s="7">
        <f>INDEX('Saturation Data'!K:K,MATCH('Intensity Data'!$B363,'Saturation Data'!$C:$C,0))*INDEX('UEC Data'!K:K,MATCH('Intensity Data'!$B363,'UEC Data'!$C:$C,0))</f>
        <v>3.640719251125446E-2</v>
      </c>
      <c r="K363" s="7">
        <f>INDEX('Saturation Data'!L:L,MATCH('Intensity Data'!$B363,'Saturation Data'!$C:$C,0))*INDEX('UEC Data'!L:L,MATCH('Intensity Data'!$B363,'UEC Data'!$C:$C,0))</f>
        <v>0</v>
      </c>
      <c r="L363" s="7">
        <f>INDEX('Saturation Data'!M:M,MATCH('Intensity Data'!$B363,'Saturation Data'!$C:$C,0))*INDEX('UEC Data'!M:M,MATCH('Intensity Data'!$B363,'UEC Data'!$C:$C,0))</f>
        <v>0</v>
      </c>
      <c r="M363" s="7">
        <f>INDEX('Saturation Data'!N:N,MATCH('Intensity Data'!$B363,'Saturation Data'!$C:$C,0))*INDEX('UEC Data'!N:N,MATCH('Intensity Data'!$B363,'UEC Data'!$C:$C,0))</f>
        <v>2.2685902200954417E-2</v>
      </c>
      <c r="N363" s="7">
        <f>INDEX('Saturation Data'!O:O,MATCH('Intensity Data'!$B363,'Saturation Data'!$C:$C,0))*INDEX('UEC Data'!O:O,MATCH('Intensity Data'!$B363,'UEC Data'!$C:$C,0))</f>
        <v>6.4576827464584712</v>
      </c>
      <c r="O363" s="7">
        <f>INDEX('Saturation Data'!P:P,MATCH('Intensity Data'!$B363,'Saturation Data'!$C:$C,0))*INDEX('UEC Data'!P:P,MATCH('Intensity Data'!$B363,'UEC Data'!$C:$C,0))</f>
        <v>0</v>
      </c>
      <c r="P363" s="7">
        <f>INDEX('Saturation Data'!Q:Q,MATCH('Intensity Data'!$B363,'Saturation Data'!$C:$C,0))*INDEX('UEC Data'!Q:Q,MATCH('Intensity Data'!$B363,'UEC Data'!$C:$C,0))</f>
        <v>0</v>
      </c>
      <c r="Q363" s="7">
        <f>INDEX('Saturation Data'!R:R,MATCH('Intensity Data'!$B363,'Saturation Data'!$C:$C,0))*INDEX('UEC Data'!R:R,MATCH('Intensity Data'!$B363,'UEC Data'!$C:$C,0))</f>
        <v>9.4053801641370893E-2</v>
      </c>
      <c r="R363" s="7">
        <f>INDEX('Saturation Data'!S:S,MATCH('Intensity Data'!$B363,'Saturation Data'!$C:$C,0))*INDEX('UEC Data'!S:S,MATCH('Intensity Data'!$B363,'UEC Data'!$C:$C,0))</f>
        <v>0</v>
      </c>
      <c r="S363" s="7">
        <f>INDEX('Saturation Data'!T:T,MATCH('Intensity Data'!$B363,'Saturation Data'!$C:$C,0))*INDEX('UEC Data'!T:T,MATCH('Intensity Data'!$B363,'UEC Data'!$C:$C,0))</f>
        <v>3.816378882595859E-2</v>
      </c>
      <c r="T363" s="7">
        <f>INDEX('Saturation Data'!U:U,MATCH('Intensity Data'!$B363,'Saturation Data'!$C:$C,0))*INDEX('UEC Data'!U:U,MATCH('Intensity Data'!$B363,'UEC Data'!$C:$C,0))</f>
        <v>3.4029378531118897</v>
      </c>
      <c r="U363" s="7">
        <f>INDEX('Saturation Data'!V:V,MATCH('Intensity Data'!$B363,'Saturation Data'!$C:$C,0))*INDEX('UEC Data'!V:V,MATCH('Intensity Data'!$B363,'UEC Data'!$C:$C,0))</f>
        <v>0.14695899367558399</v>
      </c>
      <c r="V363" t="str">
        <f t="shared" si="72"/>
        <v>HVAC</v>
      </c>
    </row>
    <row r="364" spans="1:22" x14ac:dyDescent="0.25">
      <c r="A364" t="str">
        <f t="shared" si="73"/>
        <v/>
      </c>
      <c r="B364" t="str">
        <f t="shared" si="71"/>
        <v>ID2019 CPACooling_RTU</v>
      </c>
      <c r="C364" t="s">
        <v>119</v>
      </c>
      <c r="D364" t="s">
        <v>120</v>
      </c>
      <c r="E364" s="4" t="s">
        <v>68</v>
      </c>
      <c r="F364" s="4" t="s">
        <v>3</v>
      </c>
      <c r="G364" s="4" t="s">
        <v>6</v>
      </c>
      <c r="H364" s="7">
        <f>INDEX('Saturation Data'!I:I,MATCH('Intensity Data'!$B364,'Saturation Data'!$C:$C,0))*INDEX('UEC Data'!I:I,MATCH('Intensity Data'!$B364,'UEC Data'!$C:$C,0))</f>
        <v>2.5816894300109636</v>
      </c>
      <c r="I364" s="7">
        <f>INDEX('Saturation Data'!J:J,MATCH('Intensity Data'!$B364,'Saturation Data'!$C:$C,0))*INDEX('UEC Data'!J:J,MATCH('Intensity Data'!$B364,'UEC Data'!$C:$C,0))</f>
        <v>4.096990637769423</v>
      </c>
      <c r="J364" s="7">
        <f>INDEX('Saturation Data'!K:K,MATCH('Intensity Data'!$B364,'Saturation Data'!$C:$C,0))*INDEX('UEC Data'!K:K,MATCH('Intensity Data'!$B364,'UEC Data'!$C:$C,0))</f>
        <v>4.5188896380737749</v>
      </c>
      <c r="K364" s="7">
        <f>INDEX('Saturation Data'!L:L,MATCH('Intensity Data'!$B364,'Saturation Data'!$C:$C,0))*INDEX('UEC Data'!L:L,MATCH('Intensity Data'!$B364,'UEC Data'!$C:$C,0))</f>
        <v>4.1754061740400337</v>
      </c>
      <c r="L364" s="7">
        <f>INDEX('Saturation Data'!M:M,MATCH('Intensity Data'!$B364,'Saturation Data'!$C:$C,0))*INDEX('UEC Data'!M:M,MATCH('Intensity Data'!$B364,'UEC Data'!$C:$C,0))</f>
        <v>5.5885808487625388</v>
      </c>
      <c r="M364" s="7">
        <f>INDEX('Saturation Data'!N:N,MATCH('Intensity Data'!$B364,'Saturation Data'!$C:$C,0))*INDEX('UEC Data'!N:N,MATCH('Intensity Data'!$B364,'UEC Data'!$C:$C,0))</f>
        <v>5.5632175781629636</v>
      </c>
      <c r="N364" s="7">
        <f>INDEX('Saturation Data'!O:O,MATCH('Intensity Data'!$B364,'Saturation Data'!$C:$C,0))*INDEX('UEC Data'!O:O,MATCH('Intensity Data'!$B364,'UEC Data'!$C:$C,0))</f>
        <v>0.89737513297852944</v>
      </c>
      <c r="O364" s="7">
        <f>INDEX('Saturation Data'!P:P,MATCH('Intensity Data'!$B364,'Saturation Data'!$C:$C,0))*INDEX('UEC Data'!P:P,MATCH('Intensity Data'!$B364,'UEC Data'!$C:$C,0))</f>
        <v>1.9730938272755316</v>
      </c>
      <c r="P364" s="7">
        <f>INDEX('Saturation Data'!Q:Q,MATCH('Intensity Data'!$B364,'Saturation Data'!$C:$C,0))*INDEX('UEC Data'!Q:Q,MATCH('Intensity Data'!$B364,'UEC Data'!$C:$C,0))</f>
        <v>0.79724126217247226</v>
      </c>
      <c r="Q364" s="7">
        <f>INDEX('Saturation Data'!R:R,MATCH('Intensity Data'!$B364,'Saturation Data'!$C:$C,0))*INDEX('UEC Data'!R:R,MATCH('Intensity Data'!$B364,'UEC Data'!$C:$C,0))</f>
        <v>0.49284216207292936</v>
      </c>
      <c r="R364" s="7">
        <f>INDEX('Saturation Data'!S:S,MATCH('Intensity Data'!$B364,'Saturation Data'!$C:$C,0))*INDEX('UEC Data'!S:S,MATCH('Intensity Data'!$B364,'UEC Data'!$C:$C,0))</f>
        <v>0.44993689746536281</v>
      </c>
      <c r="S364" s="7">
        <f>INDEX('Saturation Data'!T:T,MATCH('Intensity Data'!$B364,'Saturation Data'!$C:$C,0))*INDEX('UEC Data'!T:T,MATCH('Intensity Data'!$B364,'UEC Data'!$C:$C,0))</f>
        <v>0.47777845173045741</v>
      </c>
      <c r="T364" s="7">
        <f>INDEX('Saturation Data'!U:U,MATCH('Intensity Data'!$B364,'Saturation Data'!$C:$C,0))*INDEX('UEC Data'!U:U,MATCH('Intensity Data'!$B364,'UEC Data'!$C:$C,0))</f>
        <v>18.218061399970427</v>
      </c>
      <c r="U364" s="7">
        <f>INDEX('Saturation Data'!V:V,MATCH('Intensity Data'!$B364,'Saturation Data'!$C:$C,0))*INDEX('UEC Data'!V:V,MATCH('Intensity Data'!$B364,'UEC Data'!$C:$C,0))</f>
        <v>1.8228746185719016</v>
      </c>
      <c r="V364" t="str">
        <f t="shared" si="72"/>
        <v>HVAC</v>
      </c>
    </row>
    <row r="365" spans="1:22" x14ac:dyDescent="0.25">
      <c r="A365" t="str">
        <f t="shared" si="73"/>
        <v/>
      </c>
      <c r="B365" t="str">
        <f t="shared" si="71"/>
        <v>ID2019 CPACooling_PTAC</v>
      </c>
      <c r="C365" t="s">
        <v>119</v>
      </c>
      <c r="D365" t="s">
        <v>120</v>
      </c>
      <c r="E365" s="4" t="s">
        <v>69</v>
      </c>
      <c r="F365" s="4" t="s">
        <v>3</v>
      </c>
      <c r="G365" s="4" t="s">
        <v>7</v>
      </c>
      <c r="H365" s="7">
        <f>INDEX('Saturation Data'!I:I,MATCH('Intensity Data'!$B365,'Saturation Data'!$C:$C,0))*INDEX('UEC Data'!I:I,MATCH('Intensity Data'!$B365,'UEC Data'!$C:$C,0))</f>
        <v>0.14993283397866322</v>
      </c>
      <c r="I365" s="7">
        <f>INDEX('Saturation Data'!J:J,MATCH('Intensity Data'!$B365,'Saturation Data'!$C:$C,0))*INDEX('UEC Data'!J:J,MATCH('Intensity Data'!$B365,'UEC Data'!$C:$C,0))</f>
        <v>0.15876311483978375</v>
      </c>
      <c r="J365" s="7">
        <f>INDEX('Saturation Data'!K:K,MATCH('Intensity Data'!$B365,'Saturation Data'!$C:$C,0))*INDEX('UEC Data'!K:K,MATCH('Intensity Data'!$B365,'UEC Data'!$C:$C,0))</f>
        <v>0.21728429873878433</v>
      </c>
      <c r="K365" s="7">
        <f>INDEX('Saturation Data'!L:L,MATCH('Intensity Data'!$B365,'Saturation Data'!$C:$C,0))*INDEX('UEC Data'!L:L,MATCH('Intensity Data'!$B365,'UEC Data'!$C:$C,0))</f>
        <v>0.15231694277793228</v>
      </c>
      <c r="L365" s="7">
        <f>INDEX('Saturation Data'!M:M,MATCH('Intensity Data'!$B365,'Saturation Data'!$C:$C,0))*INDEX('UEC Data'!M:M,MATCH('Intensity Data'!$B365,'UEC Data'!$C:$C,0))</f>
        <v>0.22473063962866732</v>
      </c>
      <c r="M365" s="7">
        <f>INDEX('Saturation Data'!N:N,MATCH('Intensity Data'!$B365,'Saturation Data'!$C:$C,0))*INDEX('UEC Data'!N:N,MATCH('Intensity Data'!$B365,'UEC Data'!$C:$C,0))</f>
        <v>0.18243158018453484</v>
      </c>
      <c r="N365" s="7">
        <f>INDEX('Saturation Data'!O:O,MATCH('Intensity Data'!$B365,'Saturation Data'!$C:$C,0))*INDEX('UEC Data'!O:O,MATCH('Intensity Data'!$B365,'UEC Data'!$C:$C,0))</f>
        <v>3.4587399065065194E-2</v>
      </c>
      <c r="O365" s="7">
        <f>INDEX('Saturation Data'!P:P,MATCH('Intensity Data'!$B365,'Saturation Data'!$C:$C,0))*INDEX('UEC Data'!P:P,MATCH('Intensity Data'!$B365,'UEC Data'!$C:$C,0))</f>
        <v>0.14070995211586823</v>
      </c>
      <c r="P365" s="7">
        <f>INDEX('Saturation Data'!Q:Q,MATCH('Intensity Data'!$B365,'Saturation Data'!$C:$C,0))*INDEX('UEC Data'!Q:Q,MATCH('Intensity Data'!$B365,'UEC Data'!$C:$C,0))</f>
        <v>5.6854761934956692E-2</v>
      </c>
      <c r="Q365" s="7">
        <f>INDEX('Saturation Data'!R:R,MATCH('Intensity Data'!$B365,'Saturation Data'!$C:$C,0))*INDEX('UEC Data'!R:R,MATCH('Intensity Data'!$B365,'UEC Data'!$C:$C,0))</f>
        <v>1.3309429143145854</v>
      </c>
      <c r="R365" s="7">
        <f>INDEX('Saturation Data'!S:S,MATCH('Intensity Data'!$B365,'Saturation Data'!$C:$C,0))*INDEX('UEC Data'!S:S,MATCH('Intensity Data'!$B365,'UEC Data'!$C:$C,0))</f>
        <v>3.2431527631351674E-2</v>
      </c>
      <c r="S365" s="7">
        <f>INDEX('Saturation Data'!T:T,MATCH('Intensity Data'!$B365,'Saturation Data'!$C:$C,0))*INDEX('UEC Data'!T:T,MATCH('Intensity Data'!$B365,'UEC Data'!$C:$C,0))</f>
        <v>3.1616020520902975E-2</v>
      </c>
      <c r="T365" s="7">
        <f>INDEX('Saturation Data'!U:U,MATCH('Intensity Data'!$B365,'Saturation Data'!$C:$C,0))*INDEX('UEC Data'!U:U,MATCH('Intensity Data'!$B365,'UEC Data'!$C:$C,0))</f>
        <v>1.0580225272422716</v>
      </c>
      <c r="U365" s="7">
        <f>INDEX('Saturation Data'!V:V,MATCH('Intensity Data'!$B365,'Saturation Data'!$C:$C,0))*INDEX('UEC Data'!V:V,MATCH('Intensity Data'!$B365,'UEC Data'!$C:$C,0))</f>
        <v>0.17897022819777475</v>
      </c>
      <c r="V365" t="str">
        <f t="shared" si="72"/>
        <v>HVAC</v>
      </c>
    </row>
    <row r="366" spans="1:22" x14ac:dyDescent="0.25">
      <c r="A366" t="str">
        <f t="shared" si="73"/>
        <v/>
      </c>
      <c r="B366" t="str">
        <f t="shared" si="71"/>
        <v>ID2019 CPACooling_PTHP</v>
      </c>
      <c r="C366" t="s">
        <v>119</v>
      </c>
      <c r="D366" t="s">
        <v>120</v>
      </c>
      <c r="E366" s="4" t="s">
        <v>70</v>
      </c>
      <c r="F366" s="4" t="s">
        <v>3</v>
      </c>
      <c r="G366" s="4" t="s">
        <v>8</v>
      </c>
      <c r="H366" s="7">
        <f>INDEX('Saturation Data'!I:I,MATCH('Intensity Data'!$B366,'Saturation Data'!$C:$C,0))*INDEX('UEC Data'!I:I,MATCH('Intensity Data'!$B366,'UEC Data'!$C:$C,0))</f>
        <v>4.7555965004142615E-2</v>
      </c>
      <c r="I366" s="7">
        <f>INDEX('Saturation Data'!J:J,MATCH('Intensity Data'!$B366,'Saturation Data'!$C:$C,0))*INDEX('UEC Data'!J:J,MATCH('Intensity Data'!$B366,'UEC Data'!$C:$C,0))</f>
        <v>5.0356769314077544E-2</v>
      </c>
      <c r="J366" s="7">
        <f>INDEX('Saturation Data'!K:K,MATCH('Intensity Data'!$B366,'Saturation Data'!$C:$C,0))*INDEX('UEC Data'!K:K,MATCH('Intensity Data'!$B366,'UEC Data'!$C:$C,0))</f>
        <v>4.4734595949252345E-2</v>
      </c>
      <c r="K366" s="7">
        <f>INDEX('Saturation Data'!L:L,MATCH('Intensity Data'!$B366,'Saturation Data'!$C:$C,0))*INDEX('UEC Data'!L:L,MATCH('Intensity Data'!$B366,'UEC Data'!$C:$C,0))</f>
        <v>4.83121609061039E-2</v>
      </c>
      <c r="L366" s="7">
        <f>INDEX('Saturation Data'!M:M,MATCH('Intensity Data'!$B366,'Saturation Data'!$C:$C,0))*INDEX('UEC Data'!M:M,MATCH('Intensity Data'!$B366,'UEC Data'!$C:$C,0))</f>
        <v>0.16188491713361752</v>
      </c>
      <c r="M366" s="7">
        <f>INDEX('Saturation Data'!N:N,MATCH('Intensity Data'!$B366,'Saturation Data'!$C:$C,0))*INDEX('UEC Data'!N:N,MATCH('Intensity Data'!$B366,'UEC Data'!$C:$C,0))</f>
        <v>5.3930737025705951E-2</v>
      </c>
      <c r="N366" s="7">
        <f>INDEX('Saturation Data'!O:O,MATCH('Intensity Data'!$B366,'Saturation Data'!$C:$C,0))*INDEX('UEC Data'!O:O,MATCH('Intensity Data'!$B366,'UEC Data'!$C:$C,0))</f>
        <v>0</v>
      </c>
      <c r="O366" s="7">
        <f>INDEX('Saturation Data'!P:P,MATCH('Intensity Data'!$B366,'Saturation Data'!$C:$C,0))*INDEX('UEC Data'!P:P,MATCH('Intensity Data'!$B366,'UEC Data'!$C:$C,0))</f>
        <v>9.8516990816764613E-2</v>
      </c>
      <c r="P366" s="7">
        <f>INDEX('Saturation Data'!Q:Q,MATCH('Intensity Data'!$B366,'Saturation Data'!$C:$C,0))*INDEX('UEC Data'!Q:Q,MATCH('Intensity Data'!$B366,'UEC Data'!$C:$C,0))</f>
        <v>3.980642431619312E-2</v>
      </c>
      <c r="Q366" s="7">
        <f>INDEX('Saturation Data'!R:R,MATCH('Intensity Data'!$B366,'Saturation Data'!$C:$C,0))*INDEX('UEC Data'!R:R,MATCH('Intensity Data'!$B366,'UEC Data'!$C:$C,0))</f>
        <v>0.44805928834157643</v>
      </c>
      <c r="R366" s="7">
        <f>INDEX('Saturation Data'!S:S,MATCH('Intensity Data'!$B366,'Saturation Data'!$C:$C,0))*INDEX('UEC Data'!S:S,MATCH('Intensity Data'!$B366,'UEC Data'!$C:$C,0))</f>
        <v>9.1269822510732946E-3</v>
      </c>
      <c r="S366" s="7">
        <f>INDEX('Saturation Data'!T:T,MATCH('Intensity Data'!$B366,'Saturation Data'!$C:$C,0))*INDEX('UEC Data'!T:T,MATCH('Intensity Data'!$B366,'UEC Data'!$C:$C,0))</f>
        <v>3.1616020520902968E-3</v>
      </c>
      <c r="T366" s="7">
        <f>INDEX('Saturation Data'!U:U,MATCH('Intensity Data'!$B366,'Saturation Data'!$C:$C,0))*INDEX('UEC Data'!U:U,MATCH('Intensity Data'!$B366,'UEC Data'!$C:$C,0))</f>
        <v>0.33558548147157879</v>
      </c>
      <c r="U366" s="7">
        <f>INDEX('Saturation Data'!V:V,MATCH('Intensity Data'!$B366,'Saturation Data'!$C:$C,0))*INDEX('UEC Data'!V:V,MATCH('Intensity Data'!$B366,'UEC Data'!$C:$C,0))</f>
        <v>9.1363390916717607E-2</v>
      </c>
      <c r="V366" t="str">
        <f t="shared" si="72"/>
        <v>HVAC</v>
      </c>
    </row>
    <row r="367" spans="1:22" x14ac:dyDescent="0.25">
      <c r="A367" t="str">
        <f t="shared" si="73"/>
        <v/>
      </c>
      <c r="B367" t="str">
        <f t="shared" si="71"/>
        <v>ID2019 CPACooling_Evaporative AC</v>
      </c>
      <c r="C367" t="s">
        <v>119</v>
      </c>
      <c r="D367" t="s">
        <v>120</v>
      </c>
      <c r="E367" s="4" t="s">
        <v>71</v>
      </c>
      <c r="F367" s="4" t="s">
        <v>3</v>
      </c>
      <c r="G367" s="4" t="s">
        <v>9</v>
      </c>
      <c r="H367" s="7">
        <f>INDEX('Saturation Data'!I:I,MATCH('Intensity Data'!$B367,'Saturation Data'!$C:$C,0))*INDEX('UEC Data'!I:I,MATCH('Intensity Data'!$B367,'UEC Data'!$C:$C,0))</f>
        <v>1.0953497549552171E-3</v>
      </c>
      <c r="I367" s="7">
        <f>INDEX('Saturation Data'!J:J,MATCH('Intensity Data'!$B367,'Saturation Data'!$C:$C,0))*INDEX('UEC Data'!J:J,MATCH('Intensity Data'!$B367,'UEC Data'!$C:$C,0))</f>
        <v>1.1598602809070615E-3</v>
      </c>
      <c r="J367" s="7">
        <f>INDEX('Saturation Data'!K:K,MATCH('Intensity Data'!$B367,'Saturation Data'!$C:$C,0))*INDEX('UEC Data'!K:K,MATCH('Intensity Data'!$B367,'UEC Data'!$C:$C,0))</f>
        <v>9.2432097895112697E-2</v>
      </c>
      <c r="K367" s="7">
        <f>INDEX('Saturation Data'!L:L,MATCH('Intensity Data'!$B367,'Saturation Data'!$C:$C,0))*INDEX('UEC Data'!L:L,MATCH('Intensity Data'!$B367,'UEC Data'!$C:$C,0))</f>
        <v>1.1820597619329263E-3</v>
      </c>
      <c r="L367" s="7">
        <f>INDEX('Saturation Data'!M:M,MATCH('Intensity Data'!$B367,'Saturation Data'!$C:$C,0))*INDEX('UEC Data'!M:M,MATCH('Intensity Data'!$B367,'UEC Data'!$C:$C,0))</f>
        <v>0.10096377151582142</v>
      </c>
      <c r="M367" s="7">
        <f>INDEX('Saturation Data'!N:N,MATCH('Intensity Data'!$B367,'Saturation Data'!$C:$C,0))*INDEX('UEC Data'!N:N,MATCH('Intensity Data'!$B367,'UEC Data'!$C:$C,0))</f>
        <v>3.667613093477147E-2</v>
      </c>
      <c r="N367" s="7">
        <f>INDEX('Saturation Data'!O:O,MATCH('Intensity Data'!$B367,'Saturation Data'!$C:$C,0))*INDEX('UEC Data'!O:O,MATCH('Intensity Data'!$B367,'UEC Data'!$C:$C,0))</f>
        <v>0</v>
      </c>
      <c r="O367" s="7">
        <f>INDEX('Saturation Data'!P:P,MATCH('Intensity Data'!$B367,'Saturation Data'!$C:$C,0))*INDEX('UEC Data'!P:P,MATCH('Intensity Data'!$B367,'UEC Data'!$C:$C,0))</f>
        <v>6.7298261240369593E-5</v>
      </c>
      <c r="P367" s="7">
        <f>INDEX('Saturation Data'!Q:Q,MATCH('Intensity Data'!$B367,'Saturation Data'!$C:$C,0))*INDEX('UEC Data'!Q:Q,MATCH('Intensity Data'!$B367,'UEC Data'!$C:$C,0))</f>
        <v>2.7192295668660406E-5</v>
      </c>
      <c r="Q367" s="7">
        <f>INDEX('Saturation Data'!R:R,MATCH('Intensity Data'!$B367,'Saturation Data'!$C:$C,0))*INDEX('UEC Data'!R:R,MATCH('Intensity Data'!$B367,'UEC Data'!$C:$C,0))</f>
        <v>5.9346806205723369E-3</v>
      </c>
      <c r="R367" s="7">
        <f>INDEX('Saturation Data'!S:S,MATCH('Intensity Data'!$B367,'Saturation Data'!$C:$C,0))*INDEX('UEC Data'!S:S,MATCH('Intensity Data'!$B367,'UEC Data'!$C:$C,0))</f>
        <v>0</v>
      </c>
      <c r="S367" s="7">
        <f>INDEX('Saturation Data'!T:T,MATCH('Intensity Data'!$B367,'Saturation Data'!$C:$C,0))*INDEX('UEC Data'!T:T,MATCH('Intensity Data'!$B367,'UEC Data'!$C:$C,0))</f>
        <v>1.1512733776637525E-3</v>
      </c>
      <c r="T367" s="7">
        <f>INDEX('Saturation Data'!U:U,MATCH('Intensity Data'!$B367,'Saturation Data'!$C:$C,0))*INDEX('UEC Data'!U:U,MATCH('Intensity Data'!$B367,'UEC Data'!$C:$C,0))</f>
        <v>7.7294925014012878E-3</v>
      </c>
      <c r="U367" s="7">
        <f>INDEX('Saturation Data'!V:V,MATCH('Intensity Data'!$B367,'Saturation Data'!$C:$C,0))*INDEX('UEC Data'!V:V,MATCH('Intensity Data'!$B367,'UEC Data'!$C:$C,0))</f>
        <v>1.1222050671364334E-4</v>
      </c>
      <c r="V367" t="str">
        <f t="shared" si="72"/>
        <v>HVAC</v>
      </c>
    </row>
    <row r="368" spans="1:22" x14ac:dyDescent="0.25">
      <c r="A368" t="str">
        <f t="shared" si="73"/>
        <v/>
      </c>
      <c r="B368" t="str">
        <f t="shared" si="71"/>
        <v>ID2019 CPACooling_Air-Source Heat Pump</v>
      </c>
      <c r="C368" t="s">
        <v>119</v>
      </c>
      <c r="D368" t="s">
        <v>120</v>
      </c>
      <c r="E368" s="4" t="s">
        <v>72</v>
      </c>
      <c r="F368" s="4" t="s">
        <v>3</v>
      </c>
      <c r="G368" s="4" t="s">
        <v>10</v>
      </c>
      <c r="H368" s="7">
        <f>INDEX('Saturation Data'!I:I,MATCH('Intensity Data'!$B368,'Saturation Data'!$C:$C,0))*INDEX('UEC Data'!I:I,MATCH('Intensity Data'!$B368,'UEC Data'!$C:$C,0))</f>
        <v>0.82545271651674346</v>
      </c>
      <c r="I368" s="7">
        <f>INDEX('Saturation Data'!J:J,MATCH('Intensity Data'!$B368,'Saturation Data'!$C:$C,0))*INDEX('UEC Data'!J:J,MATCH('Intensity Data'!$B368,'UEC Data'!$C:$C,0))</f>
        <v>0.87399026016055437</v>
      </c>
      <c r="J368" s="7">
        <f>INDEX('Saturation Data'!K:K,MATCH('Intensity Data'!$B368,'Saturation Data'!$C:$C,0))*INDEX('UEC Data'!K:K,MATCH('Intensity Data'!$B368,'UEC Data'!$C:$C,0))</f>
        <v>0.23949386945466825</v>
      </c>
      <c r="K368" s="7">
        <f>INDEX('Saturation Data'!L:L,MATCH('Intensity Data'!$B368,'Saturation Data'!$C:$C,0))*INDEX('UEC Data'!L:L,MATCH('Intensity Data'!$B368,'UEC Data'!$C:$C,0))</f>
        <v>0.8899933810596693</v>
      </c>
      <c r="L368" s="7">
        <f>INDEX('Saturation Data'!M:M,MATCH('Intensity Data'!$B368,'Saturation Data'!$C:$C,0))*INDEX('UEC Data'!M:M,MATCH('Intensity Data'!$B368,'UEC Data'!$C:$C,0))</f>
        <v>0.63007313949157817</v>
      </c>
      <c r="M368" s="7">
        <f>INDEX('Saturation Data'!N:N,MATCH('Intensity Data'!$B368,'Saturation Data'!$C:$C,0))*INDEX('UEC Data'!N:N,MATCH('Intensity Data'!$B368,'UEC Data'!$C:$C,0))</f>
        <v>0.52303737405569983</v>
      </c>
      <c r="N368" s="7">
        <f>INDEX('Saturation Data'!O:O,MATCH('Intensity Data'!$B368,'Saturation Data'!$C:$C,0))*INDEX('UEC Data'!O:O,MATCH('Intensity Data'!$B368,'UEC Data'!$C:$C,0))</f>
        <v>4.7120690986579811E-2</v>
      </c>
      <c r="O368" s="7">
        <f>INDEX('Saturation Data'!P:P,MATCH('Intensity Data'!$B368,'Saturation Data'!$C:$C,0))*INDEX('UEC Data'!P:P,MATCH('Intensity Data'!$B368,'UEC Data'!$C:$C,0))</f>
        <v>0.33365688984438141</v>
      </c>
      <c r="P368" s="7">
        <f>INDEX('Saturation Data'!Q:Q,MATCH('Intensity Data'!$B368,'Saturation Data'!$C:$C,0))*INDEX('UEC Data'!Q:Q,MATCH('Intensity Data'!$B368,'UEC Data'!$C:$C,0))</f>
        <v>0.13481621416827333</v>
      </c>
      <c r="Q368" s="7">
        <f>INDEX('Saturation Data'!R:R,MATCH('Intensity Data'!$B368,'Saturation Data'!$C:$C,0))*INDEX('UEC Data'!R:R,MATCH('Intensity Data'!$B368,'UEC Data'!$C:$C,0))</f>
        <v>0.15929471187742006</v>
      </c>
      <c r="R368" s="7">
        <f>INDEX('Saturation Data'!S:S,MATCH('Intensity Data'!$B368,'Saturation Data'!$C:$C,0))*INDEX('UEC Data'!S:S,MATCH('Intensity Data'!$B368,'UEC Data'!$C:$C,0))</f>
        <v>4.7513544814305329E-2</v>
      </c>
      <c r="S368" s="7">
        <f>INDEX('Saturation Data'!T:T,MATCH('Intensity Data'!$B368,'Saturation Data'!$C:$C,0))*INDEX('UEC Data'!T:T,MATCH('Intensity Data'!$B368,'UEC Data'!$C:$C,0))</f>
        <v>4.5081735209588338E-2</v>
      </c>
      <c r="T368" s="7">
        <f>INDEX('Saturation Data'!U:U,MATCH('Intensity Data'!$B368,'Saturation Data'!$C:$C,0))*INDEX('UEC Data'!U:U,MATCH('Intensity Data'!$B368,'UEC Data'!$C:$C,0))</f>
        <v>5.8249253754006167</v>
      </c>
      <c r="U368" s="7">
        <f>INDEX('Saturation Data'!V:V,MATCH('Intensity Data'!$B368,'Saturation Data'!$C:$C,0))*INDEX('UEC Data'!V:V,MATCH('Intensity Data'!$B368,'UEC Data'!$C:$C,0))</f>
        <v>0.1760315865240053</v>
      </c>
      <c r="V368" t="str">
        <f t="shared" si="72"/>
        <v>HVAC</v>
      </c>
    </row>
    <row r="369" spans="1:22" x14ac:dyDescent="0.25">
      <c r="A369" t="str">
        <f t="shared" si="73"/>
        <v/>
      </c>
      <c r="B369" t="str">
        <f t="shared" si="71"/>
        <v>ID2019 CPACooling_Geothermal Heat Pump</v>
      </c>
      <c r="C369" t="s">
        <v>119</v>
      </c>
      <c r="D369" t="s">
        <v>120</v>
      </c>
      <c r="E369" s="4" t="s">
        <v>73</v>
      </c>
      <c r="F369" s="4" t="s">
        <v>3</v>
      </c>
      <c r="G369" s="4" t="s">
        <v>11</v>
      </c>
      <c r="H369" s="7">
        <f>INDEX('Saturation Data'!I:I,MATCH('Intensity Data'!$B369,'Saturation Data'!$C:$C,0))*INDEX('UEC Data'!I:I,MATCH('Intensity Data'!$B369,'UEC Data'!$C:$C,0))</f>
        <v>0.26971151492864148</v>
      </c>
      <c r="I369" s="7">
        <f>INDEX('Saturation Data'!J:J,MATCH('Intensity Data'!$B369,'Saturation Data'!$C:$C,0))*INDEX('UEC Data'!J:J,MATCH('Intensity Data'!$B369,'UEC Data'!$C:$C,0))</f>
        <v>0.28555397387656134</v>
      </c>
      <c r="J369" s="7">
        <f>INDEX('Saturation Data'!K:K,MATCH('Intensity Data'!$B369,'Saturation Data'!$C:$C,0))*INDEX('UEC Data'!K:K,MATCH('Intensity Data'!$B369,'UEC Data'!$C:$C,0))</f>
        <v>0</v>
      </c>
      <c r="K369" s="7">
        <f>INDEX('Saturation Data'!L:L,MATCH('Intensity Data'!$B369,'Saturation Data'!$C:$C,0))*INDEX('UEC Data'!L:L,MATCH('Intensity Data'!$B369,'UEC Data'!$C:$C,0))</f>
        <v>0.29073678145431076</v>
      </c>
      <c r="L369" s="7">
        <f>INDEX('Saturation Data'!M:M,MATCH('Intensity Data'!$B369,'Saturation Data'!$C:$C,0))*INDEX('UEC Data'!M:M,MATCH('Intensity Data'!$B369,'UEC Data'!$C:$C,0))</f>
        <v>0</v>
      </c>
      <c r="M369" s="7">
        <f>INDEX('Saturation Data'!N:N,MATCH('Intensity Data'!$B369,'Saturation Data'!$C:$C,0))*INDEX('UEC Data'!N:N,MATCH('Intensity Data'!$B369,'UEC Data'!$C:$C,0))</f>
        <v>0</v>
      </c>
      <c r="N369" s="7">
        <f>INDEX('Saturation Data'!O:O,MATCH('Intensity Data'!$B369,'Saturation Data'!$C:$C,0))*INDEX('UEC Data'!O:O,MATCH('Intensity Data'!$B369,'UEC Data'!$C:$C,0))</f>
        <v>4.3017651381160038E-2</v>
      </c>
      <c r="O369" s="7">
        <f>INDEX('Saturation Data'!P:P,MATCH('Intensity Data'!$B369,'Saturation Data'!$C:$C,0))*INDEX('UEC Data'!P:P,MATCH('Intensity Data'!$B369,'UEC Data'!$C:$C,0))</f>
        <v>0.14703533281001127</v>
      </c>
      <c r="P369" s="7">
        <f>INDEX('Saturation Data'!Q:Q,MATCH('Intensity Data'!$B369,'Saturation Data'!$C:$C,0))*INDEX('UEC Data'!Q:Q,MATCH('Intensity Data'!$B369,'UEC Data'!$C:$C,0))</f>
        <v>5.9410572722365225E-2</v>
      </c>
      <c r="Q369" s="7">
        <f>INDEX('Saturation Data'!R:R,MATCH('Intensity Data'!$B369,'Saturation Data'!$C:$C,0))*INDEX('UEC Data'!R:R,MATCH('Intensity Data'!$B369,'UEC Data'!$C:$C,0))</f>
        <v>0.16074802042941388</v>
      </c>
      <c r="R369" s="7">
        <f>INDEX('Saturation Data'!S:S,MATCH('Intensity Data'!$B369,'Saturation Data'!$C:$C,0))*INDEX('UEC Data'!S:S,MATCH('Intensity Data'!$B369,'UEC Data'!$C:$C,0))</f>
        <v>0</v>
      </c>
      <c r="S369" s="7">
        <f>INDEX('Saturation Data'!T:T,MATCH('Intensity Data'!$B369,'Saturation Data'!$C:$C,0))*INDEX('UEC Data'!T:T,MATCH('Intensity Data'!$B369,'UEC Data'!$C:$C,0))</f>
        <v>0</v>
      </c>
      <c r="T369" s="7">
        <f>INDEX('Saturation Data'!U:U,MATCH('Intensity Data'!$B369,'Saturation Data'!$C:$C,0))*INDEX('UEC Data'!U:U,MATCH('Intensity Data'!$B369,'UEC Data'!$C:$C,0))</f>
        <v>1.9032579527693869</v>
      </c>
      <c r="U369" s="7">
        <f>INDEX('Saturation Data'!V:V,MATCH('Intensity Data'!$B369,'Saturation Data'!$C:$C,0))*INDEX('UEC Data'!V:V,MATCH('Intensity Data'!$B369,'UEC Data'!$C:$C,0))</f>
        <v>2.049877499701222E-2</v>
      </c>
      <c r="V369" t="str">
        <f t="shared" si="72"/>
        <v>HVAC</v>
      </c>
    </row>
    <row r="370" spans="1:22" x14ac:dyDescent="0.25">
      <c r="A370" t="str">
        <f t="shared" si="73"/>
        <v/>
      </c>
      <c r="B370" t="str">
        <f t="shared" si="71"/>
        <v>ID2019 CPAHeating_Electric Furnace</v>
      </c>
      <c r="C370" t="s">
        <v>119</v>
      </c>
      <c r="D370" t="s">
        <v>120</v>
      </c>
      <c r="E370" s="4" t="s">
        <v>74</v>
      </c>
      <c r="F370" s="4" t="s">
        <v>12</v>
      </c>
      <c r="G370" s="4" t="s">
        <v>13</v>
      </c>
      <c r="H370" s="7">
        <f>INDEX('Saturation Data'!I:I,MATCH('Intensity Data'!$B370,'Saturation Data'!$C:$C,0))*INDEX('UEC Data'!I:I,MATCH('Intensity Data'!$B370,'UEC Data'!$C:$C,0))</f>
        <v>5.9052834773156315E-2</v>
      </c>
      <c r="I370" s="7">
        <f>INDEX('Saturation Data'!J:J,MATCH('Intensity Data'!$B370,'Saturation Data'!$C:$C,0))*INDEX('UEC Data'!J:J,MATCH('Intensity Data'!$B370,'UEC Data'!$C:$C,0))</f>
        <v>4.9490966583133844E-2</v>
      </c>
      <c r="J370" s="7">
        <f>INDEX('Saturation Data'!K:K,MATCH('Intensity Data'!$B370,'Saturation Data'!$C:$C,0))*INDEX('UEC Data'!K:K,MATCH('Intensity Data'!$B370,'UEC Data'!$C:$C,0))</f>
        <v>0.14988019144679762</v>
      </c>
      <c r="K370" s="7">
        <f>INDEX('Saturation Data'!L:L,MATCH('Intensity Data'!$B370,'Saturation Data'!$C:$C,0))*INDEX('UEC Data'!L:L,MATCH('Intensity Data'!$B370,'UEC Data'!$C:$C,0))</f>
        <v>3.1713904886734867E-2</v>
      </c>
      <c r="L370" s="7">
        <f>INDEX('Saturation Data'!M:M,MATCH('Intensity Data'!$B370,'Saturation Data'!$C:$C,0))*INDEX('UEC Data'!M:M,MATCH('Intensity Data'!$B370,'UEC Data'!$C:$C,0))</f>
        <v>0.30656603812315064</v>
      </c>
      <c r="M370" s="7">
        <f>INDEX('Saturation Data'!N:N,MATCH('Intensity Data'!$B370,'Saturation Data'!$C:$C,0))*INDEX('UEC Data'!N:N,MATCH('Intensity Data'!$B370,'UEC Data'!$C:$C,0))</f>
        <v>0.37331361231993265</v>
      </c>
      <c r="N370" s="7">
        <f>INDEX('Saturation Data'!O:O,MATCH('Intensity Data'!$B370,'Saturation Data'!$C:$C,0))*INDEX('UEC Data'!O:O,MATCH('Intensity Data'!$B370,'UEC Data'!$C:$C,0))</f>
        <v>0.35488414903978155</v>
      </c>
      <c r="O370" s="7">
        <f>INDEX('Saturation Data'!P:P,MATCH('Intensity Data'!$B370,'Saturation Data'!$C:$C,0))*INDEX('UEC Data'!P:P,MATCH('Intensity Data'!$B370,'UEC Data'!$C:$C,0))</f>
        <v>0</v>
      </c>
      <c r="P370" s="7">
        <f>INDEX('Saturation Data'!Q:Q,MATCH('Intensity Data'!$B370,'Saturation Data'!$C:$C,0))*INDEX('UEC Data'!Q:Q,MATCH('Intensity Data'!$B370,'UEC Data'!$C:$C,0))</f>
        <v>0</v>
      </c>
      <c r="Q370" s="7">
        <f>INDEX('Saturation Data'!R:R,MATCH('Intensity Data'!$B370,'Saturation Data'!$C:$C,0))*INDEX('UEC Data'!R:R,MATCH('Intensity Data'!$B370,'UEC Data'!$C:$C,0))</f>
        <v>3.0067417174786601E-2</v>
      </c>
      <c r="R370" s="7">
        <f>INDEX('Saturation Data'!S:S,MATCH('Intensity Data'!$B370,'Saturation Data'!$C:$C,0))*INDEX('UEC Data'!S:S,MATCH('Intensity Data'!$B370,'UEC Data'!$C:$C,0))</f>
        <v>4.3619073888809402E-2</v>
      </c>
      <c r="S370" s="7">
        <f>INDEX('Saturation Data'!T:T,MATCH('Intensity Data'!$B370,'Saturation Data'!$C:$C,0))*INDEX('UEC Data'!T:T,MATCH('Intensity Data'!$B370,'UEC Data'!$C:$C,0))</f>
        <v>2.5534454586223377E-2</v>
      </c>
      <c r="T370" s="7">
        <f>INDEX('Saturation Data'!U:U,MATCH('Intensity Data'!$B370,'Saturation Data'!$C:$C,0))*INDEX('UEC Data'!U:U,MATCH('Intensity Data'!$B370,'UEC Data'!$C:$C,0))</f>
        <v>3.6748391307360587E-2</v>
      </c>
      <c r="U370" s="7">
        <f>INDEX('Saturation Data'!V:V,MATCH('Intensity Data'!$B370,'Saturation Data'!$C:$C,0))*INDEX('UEC Data'!V:V,MATCH('Intensity Data'!$B370,'UEC Data'!$C:$C,0))</f>
        <v>0.48226299419787971</v>
      </c>
      <c r="V370" t="str">
        <f t="shared" si="72"/>
        <v>HVAC</v>
      </c>
    </row>
    <row r="371" spans="1:22" x14ac:dyDescent="0.25">
      <c r="A371" t="str">
        <f t="shared" si="73"/>
        <v/>
      </c>
      <c r="B371" t="str">
        <f t="shared" si="71"/>
        <v>ID2019 CPAHeating_Electric Room Heat</v>
      </c>
      <c r="C371" t="s">
        <v>119</v>
      </c>
      <c r="D371" t="s">
        <v>120</v>
      </c>
      <c r="E371" s="4" t="s">
        <v>75</v>
      </c>
      <c r="F371" s="4" t="s">
        <v>12</v>
      </c>
      <c r="G371" s="4" t="s">
        <v>14</v>
      </c>
      <c r="H371" s="7">
        <f>INDEX('Saturation Data'!I:I,MATCH('Intensity Data'!$B371,'Saturation Data'!$C:$C,0))*INDEX('UEC Data'!I:I,MATCH('Intensity Data'!$B371,'UEC Data'!$C:$C,0))</f>
        <v>1.0836879291786745</v>
      </c>
      <c r="I371" s="7">
        <f>INDEX('Saturation Data'!J:J,MATCH('Intensity Data'!$B371,'Saturation Data'!$C:$C,0))*INDEX('UEC Data'!J:J,MATCH('Intensity Data'!$B371,'UEC Data'!$C:$C,0))</f>
        <v>0.90821657072942352</v>
      </c>
      <c r="J371" s="7">
        <f>INDEX('Saturation Data'!K:K,MATCH('Intensity Data'!$B371,'Saturation Data'!$C:$C,0))*INDEX('UEC Data'!K:K,MATCH('Intensity Data'!$B371,'UEC Data'!$C:$C,0))</f>
        <v>1.6691417024720221</v>
      </c>
      <c r="K371" s="7">
        <f>INDEX('Saturation Data'!L:L,MATCH('Intensity Data'!$B371,'Saturation Data'!$C:$C,0))*INDEX('UEC Data'!L:L,MATCH('Intensity Data'!$B371,'UEC Data'!$C:$C,0))</f>
        <v>0.58198689436155282</v>
      </c>
      <c r="L371" s="7">
        <f>INDEX('Saturation Data'!M:M,MATCH('Intensity Data'!$B371,'Saturation Data'!$C:$C,0))*INDEX('UEC Data'!M:M,MATCH('Intensity Data'!$B371,'UEC Data'!$C:$C,0))</f>
        <v>2.6457269021350954E-2</v>
      </c>
      <c r="M371" s="7">
        <f>INDEX('Saturation Data'!N:N,MATCH('Intensity Data'!$B371,'Saturation Data'!$C:$C,0))*INDEX('UEC Data'!N:N,MATCH('Intensity Data'!$B371,'UEC Data'!$C:$C,0))</f>
        <v>6.546780590438224E-2</v>
      </c>
      <c r="N371" s="7">
        <f>INDEX('Saturation Data'!O:O,MATCH('Intensity Data'!$B371,'Saturation Data'!$C:$C,0))*INDEX('UEC Data'!O:O,MATCH('Intensity Data'!$B371,'UEC Data'!$C:$C,0))</f>
        <v>6.9639746671856734E-3</v>
      </c>
      <c r="O371" s="7">
        <f>INDEX('Saturation Data'!P:P,MATCH('Intensity Data'!$B371,'Saturation Data'!$C:$C,0))*INDEX('UEC Data'!P:P,MATCH('Intensity Data'!$B371,'UEC Data'!$C:$C,0))</f>
        <v>1.4993260804261694</v>
      </c>
      <c r="P371" s="7">
        <f>INDEX('Saturation Data'!Q:Q,MATCH('Intensity Data'!$B371,'Saturation Data'!$C:$C,0))*INDEX('UEC Data'!Q:Q,MATCH('Intensity Data'!$B371,'UEC Data'!$C:$C,0))</f>
        <v>0.24544971421059519</v>
      </c>
      <c r="Q371" s="7">
        <f>INDEX('Saturation Data'!R:R,MATCH('Intensity Data'!$B371,'Saturation Data'!$C:$C,0))*INDEX('UEC Data'!R:R,MATCH('Intensity Data'!$B371,'UEC Data'!$C:$C,0))</f>
        <v>1.0160471783491971</v>
      </c>
      <c r="R371" s="7">
        <f>INDEX('Saturation Data'!S:S,MATCH('Intensity Data'!$B371,'Saturation Data'!$C:$C,0))*INDEX('UEC Data'!S:S,MATCH('Intensity Data'!$B371,'UEC Data'!$C:$C,0))</f>
        <v>0.22470017257957442</v>
      </c>
      <c r="S371" s="7">
        <f>INDEX('Saturation Data'!T:T,MATCH('Intensity Data'!$B371,'Saturation Data'!$C:$C,0))*INDEX('UEC Data'!T:T,MATCH('Intensity Data'!$B371,'UEC Data'!$C:$C,0))</f>
        <v>0.13153870178160051</v>
      </c>
      <c r="T371" s="7">
        <f>INDEX('Saturation Data'!U:U,MATCH('Intensity Data'!$B371,'Saturation Data'!$C:$C,0))*INDEX('UEC Data'!U:U,MATCH('Intensity Data'!$B371,'UEC Data'!$C:$C,0))</f>
        <v>0.67437555249462666</v>
      </c>
      <c r="U371" s="7">
        <f>INDEX('Saturation Data'!V:V,MATCH('Intensity Data'!$B371,'Saturation Data'!$C:$C,0))*INDEX('UEC Data'!V:V,MATCH('Intensity Data'!$B371,'UEC Data'!$C:$C,0))</f>
        <v>0.54536462529738117</v>
      </c>
      <c r="V371" t="str">
        <f t="shared" si="72"/>
        <v>HVAC</v>
      </c>
    </row>
    <row r="372" spans="1:22" x14ac:dyDescent="0.25">
      <c r="A372" t="str">
        <f t="shared" si="73"/>
        <v/>
      </c>
      <c r="B372" t="str">
        <f t="shared" si="71"/>
        <v>ID2019 CPAHeating_PTHP</v>
      </c>
      <c r="C372" t="s">
        <v>119</v>
      </c>
      <c r="D372" t="s">
        <v>120</v>
      </c>
      <c r="E372" s="4" t="s">
        <v>76</v>
      </c>
      <c r="F372" s="4" t="s">
        <v>12</v>
      </c>
      <c r="G372" s="4" t="s">
        <v>8</v>
      </c>
      <c r="H372" s="7">
        <f>INDEX('Saturation Data'!I:I,MATCH('Intensity Data'!$B372,'Saturation Data'!$C:$C,0))*INDEX('UEC Data'!I:I,MATCH('Intensity Data'!$B372,'UEC Data'!$C:$C,0))</f>
        <v>2.8175224016533957E-2</v>
      </c>
      <c r="I372" s="7">
        <f>INDEX('Saturation Data'!J:J,MATCH('Intensity Data'!$B372,'Saturation Data'!$C:$C,0))*INDEX('UEC Data'!J:J,MATCH('Intensity Data'!$B372,'UEC Data'!$C:$C,0))</f>
        <v>3.4151677067776151E-2</v>
      </c>
      <c r="J372" s="7">
        <f>INDEX('Saturation Data'!K:K,MATCH('Intensity Data'!$B372,'Saturation Data'!$C:$C,0))*INDEX('UEC Data'!K:K,MATCH('Intensity Data'!$B372,'UEC Data'!$C:$C,0))</f>
        <v>2.5282252290134883E-2</v>
      </c>
      <c r="K372" s="7">
        <f>INDEX('Saturation Data'!L:L,MATCH('Intensity Data'!$B372,'Saturation Data'!$C:$C,0))*INDEX('UEC Data'!L:L,MATCH('Intensity Data'!$B372,'UEC Data'!$C:$C,0))</f>
        <v>3.5185357912501727E-2</v>
      </c>
      <c r="L372" s="7">
        <f>INDEX('Saturation Data'!M:M,MATCH('Intensity Data'!$B372,'Saturation Data'!$C:$C,0))*INDEX('UEC Data'!M:M,MATCH('Intensity Data'!$B372,'UEC Data'!$C:$C,0))</f>
        <v>6.6730892699455271E-2</v>
      </c>
      <c r="M372" s="7">
        <f>INDEX('Saturation Data'!N:N,MATCH('Intensity Data'!$B372,'Saturation Data'!$C:$C,0))*INDEX('UEC Data'!N:N,MATCH('Intensity Data'!$B372,'UEC Data'!$C:$C,0))</f>
        <v>1.9284697097564793E-2</v>
      </c>
      <c r="N372" s="7">
        <f>INDEX('Saturation Data'!O:O,MATCH('Intensity Data'!$B372,'Saturation Data'!$C:$C,0))*INDEX('UEC Data'!O:O,MATCH('Intensity Data'!$B372,'UEC Data'!$C:$C,0))</f>
        <v>0</v>
      </c>
      <c r="O372" s="7">
        <f>INDEX('Saturation Data'!P:P,MATCH('Intensity Data'!$B372,'Saturation Data'!$C:$C,0))*INDEX('UEC Data'!P:P,MATCH('Intensity Data'!$B372,'UEC Data'!$C:$C,0))</f>
        <v>0.13094310086775682</v>
      </c>
      <c r="P372" s="7">
        <f>INDEX('Saturation Data'!Q:Q,MATCH('Intensity Data'!$B372,'Saturation Data'!$C:$C,0))*INDEX('UEC Data'!Q:Q,MATCH('Intensity Data'!$B372,'UEC Data'!$C:$C,0))</f>
        <v>6.3158411837180545E-2</v>
      </c>
      <c r="Q372" s="7">
        <f>INDEX('Saturation Data'!R:R,MATCH('Intensity Data'!$B372,'Saturation Data'!$C:$C,0))*INDEX('UEC Data'!R:R,MATCH('Intensity Data'!$B372,'UEC Data'!$C:$C,0))</f>
        <v>0.22481106925828076</v>
      </c>
      <c r="R372" s="7">
        <f>INDEX('Saturation Data'!S:S,MATCH('Intensity Data'!$B372,'Saturation Data'!$C:$C,0))*INDEX('UEC Data'!S:S,MATCH('Intensity Data'!$B372,'UEC Data'!$C:$C,0))</f>
        <v>1.4940835053022586E-2</v>
      </c>
      <c r="S372" s="7">
        <f>INDEX('Saturation Data'!T:T,MATCH('Intensity Data'!$B372,'Saturation Data'!$C:$C,0))*INDEX('UEC Data'!T:T,MATCH('Intensity Data'!$B372,'UEC Data'!$C:$C,0))</f>
        <v>5.0547099437739003E-3</v>
      </c>
      <c r="T372" s="7">
        <f>INDEX('Saturation Data'!U:U,MATCH('Intensity Data'!$B372,'Saturation Data'!$C:$C,0))*INDEX('UEC Data'!U:U,MATCH('Intensity Data'!$B372,'UEC Data'!$C:$C,0))</f>
        <v>1.999616129706407E-2</v>
      </c>
      <c r="U372" s="7">
        <f>INDEX('Saturation Data'!V:V,MATCH('Intensity Data'!$B372,'Saturation Data'!$C:$C,0))*INDEX('UEC Data'!V:V,MATCH('Intensity Data'!$B372,'UEC Data'!$C:$C,0))</f>
        <v>8.0112504206769658E-2</v>
      </c>
      <c r="V372" t="str">
        <f t="shared" si="72"/>
        <v>HVAC</v>
      </c>
    </row>
    <row r="373" spans="1:22" x14ac:dyDescent="0.25">
      <c r="A373" t="str">
        <f t="shared" si="73"/>
        <v/>
      </c>
      <c r="B373" t="str">
        <f t="shared" si="71"/>
        <v>ID2019 CPAHeating_Air-Source Heat Pump</v>
      </c>
      <c r="C373" t="s">
        <v>119</v>
      </c>
      <c r="D373" t="s">
        <v>120</v>
      </c>
      <c r="E373" s="4" t="s">
        <v>77</v>
      </c>
      <c r="F373" s="4" t="s">
        <v>12</v>
      </c>
      <c r="G373" s="4" t="s">
        <v>10</v>
      </c>
      <c r="H373" s="7">
        <f>INDEX('Saturation Data'!I:I,MATCH('Intensity Data'!$B373,'Saturation Data'!$C:$C,0))*INDEX('UEC Data'!I:I,MATCH('Intensity Data'!$B373,'UEC Data'!$C:$C,0))</f>
        <v>0.59692613363411806</v>
      </c>
      <c r="I373" s="7">
        <f>INDEX('Saturation Data'!J:J,MATCH('Intensity Data'!$B373,'Saturation Data'!$C:$C,0))*INDEX('UEC Data'!J:J,MATCH('Intensity Data'!$B373,'UEC Data'!$C:$C,0))</f>
        <v>0.72354450623801736</v>
      </c>
      <c r="J373" s="7">
        <f>INDEX('Saturation Data'!K:K,MATCH('Intensity Data'!$B373,'Saturation Data'!$C:$C,0))*INDEX('UEC Data'!K:K,MATCH('Intensity Data'!$B373,'UEC Data'!$C:$C,0))</f>
        <v>0.16521045309905666</v>
      </c>
      <c r="K373" s="7">
        <f>INDEX('Saturation Data'!L:L,MATCH('Intensity Data'!$B373,'Saturation Data'!$C:$C,0))*INDEX('UEC Data'!L:L,MATCH('Intensity Data'!$B373,'UEC Data'!$C:$C,0))</f>
        <v>0.74544428278253039</v>
      </c>
      <c r="L373" s="7">
        <f>INDEX('Saturation Data'!M:M,MATCH('Intensity Data'!$B373,'Saturation Data'!$C:$C,0))*INDEX('UEC Data'!M:M,MATCH('Intensity Data'!$B373,'UEC Data'!$C:$C,0))</f>
        <v>0.31702622088416094</v>
      </c>
      <c r="M373" s="7">
        <f>INDEX('Saturation Data'!N:N,MATCH('Intensity Data'!$B373,'Saturation Data'!$C:$C,0))*INDEX('UEC Data'!N:N,MATCH('Intensity Data'!$B373,'UEC Data'!$C:$C,0))</f>
        <v>0.24608395190506438</v>
      </c>
      <c r="N373" s="7">
        <f>INDEX('Saturation Data'!O:O,MATCH('Intensity Data'!$B373,'Saturation Data'!$C:$C,0))*INDEX('UEC Data'!O:O,MATCH('Intensity Data'!$B373,'UEC Data'!$C:$C,0))</f>
        <v>5.0699322368502261E-2</v>
      </c>
      <c r="O373" s="7">
        <f>INDEX('Saturation Data'!P:P,MATCH('Intensity Data'!$B373,'Saturation Data'!$C:$C,0))*INDEX('UEC Data'!P:P,MATCH('Intensity Data'!$B373,'UEC Data'!$C:$C,0))</f>
        <v>0.54198639800104087</v>
      </c>
      <c r="P373" s="7">
        <f>INDEX('Saturation Data'!Q:Q,MATCH('Intensity Data'!$B373,'Saturation Data'!$C:$C,0))*INDEX('UEC Data'!Q:Q,MATCH('Intensity Data'!$B373,'UEC Data'!$C:$C,0))</f>
        <v>0.2614188904054644</v>
      </c>
      <c r="Q373" s="7">
        <f>INDEX('Saturation Data'!R:R,MATCH('Intensity Data'!$B373,'Saturation Data'!$C:$C,0))*INDEX('UEC Data'!R:R,MATCH('Intensity Data'!$B373,'UEC Data'!$C:$C,0))</f>
        <v>9.7553641111784564E-2</v>
      </c>
      <c r="R373" s="7">
        <f>INDEX('Saturation Data'!S:S,MATCH('Intensity Data'!$B373,'Saturation Data'!$C:$C,0))*INDEX('UEC Data'!S:S,MATCH('Intensity Data'!$B373,'UEC Data'!$C:$C,0))</f>
        <v>9.4952362033214041E-2</v>
      </c>
      <c r="S373" s="7">
        <f>INDEX('Saturation Data'!T:T,MATCH('Intensity Data'!$B373,'Saturation Data'!$C:$C,0))*INDEX('UEC Data'!T:T,MATCH('Intensity Data'!$B373,'UEC Data'!$C:$C,0))</f>
        <v>8.798939531754571E-2</v>
      </c>
      <c r="T373" s="7">
        <f>INDEX('Saturation Data'!U:U,MATCH('Intensity Data'!$B373,'Saturation Data'!$C:$C,0))*INDEX('UEC Data'!U:U,MATCH('Intensity Data'!$B373,'UEC Data'!$C:$C,0))</f>
        <v>0.42364281624082745</v>
      </c>
      <c r="U373" s="7">
        <f>INDEX('Saturation Data'!V:V,MATCH('Intensity Data'!$B373,'Saturation Data'!$C:$C,0))*INDEX('UEC Data'!V:V,MATCH('Intensity Data'!$B373,'UEC Data'!$C:$C,0))</f>
        <v>0.18840376631537306</v>
      </c>
      <c r="V373" t="str">
        <f t="shared" si="72"/>
        <v>HVAC</v>
      </c>
    </row>
    <row r="374" spans="1:22" x14ac:dyDescent="0.25">
      <c r="A374" t="str">
        <f t="shared" si="73"/>
        <v/>
      </c>
      <c r="B374" t="str">
        <f t="shared" si="71"/>
        <v>ID2019 CPAHeating_Geothermal Heat Pump</v>
      </c>
      <c r="C374" t="s">
        <v>119</v>
      </c>
      <c r="D374" t="s">
        <v>120</v>
      </c>
      <c r="E374" s="4" t="s">
        <v>78</v>
      </c>
      <c r="F374" s="4" t="s">
        <v>12</v>
      </c>
      <c r="G374" s="4" t="s">
        <v>11</v>
      </c>
      <c r="H374" s="7">
        <f>INDEX('Saturation Data'!I:I,MATCH('Intensity Data'!$B374,'Saturation Data'!$C:$C,0))*INDEX('UEC Data'!I:I,MATCH('Intensity Data'!$B374,'UEC Data'!$C:$C,0))</f>
        <v>0.2416724777055288</v>
      </c>
      <c r="I374" s="7">
        <f>INDEX('Saturation Data'!J:J,MATCH('Intensity Data'!$B374,'Saturation Data'!$C:$C,0))*INDEX('UEC Data'!J:J,MATCH('Intensity Data'!$B374,'UEC Data'!$C:$C,0))</f>
        <v>0.27416324714028195</v>
      </c>
      <c r="J374" s="7">
        <f>INDEX('Saturation Data'!K:K,MATCH('Intensity Data'!$B374,'Saturation Data'!$C:$C,0))*INDEX('UEC Data'!K:K,MATCH('Intensity Data'!$B374,'UEC Data'!$C:$C,0))</f>
        <v>0</v>
      </c>
      <c r="K374" s="7">
        <f>INDEX('Saturation Data'!L:L,MATCH('Intensity Data'!$B374,'Saturation Data'!$C:$C,0))*INDEX('UEC Data'!L:L,MATCH('Intensity Data'!$B374,'UEC Data'!$C:$C,0))</f>
        <v>0.25464083217427819</v>
      </c>
      <c r="L374" s="7">
        <f>INDEX('Saturation Data'!M:M,MATCH('Intensity Data'!$B374,'Saturation Data'!$C:$C,0))*INDEX('UEC Data'!M:M,MATCH('Intensity Data'!$B374,'UEC Data'!$C:$C,0))</f>
        <v>0</v>
      </c>
      <c r="M374" s="7">
        <f>INDEX('Saturation Data'!N:N,MATCH('Intensity Data'!$B374,'Saturation Data'!$C:$C,0))*INDEX('UEC Data'!N:N,MATCH('Intensity Data'!$B374,'UEC Data'!$C:$C,0))</f>
        <v>0</v>
      </c>
      <c r="N374" s="7">
        <f>INDEX('Saturation Data'!O:O,MATCH('Intensity Data'!$B374,'Saturation Data'!$C:$C,0))*INDEX('UEC Data'!O:O,MATCH('Intensity Data'!$B374,'UEC Data'!$C:$C,0))</f>
        <v>5.3402503294295078E-2</v>
      </c>
      <c r="O374" s="7">
        <f>INDEX('Saturation Data'!P:P,MATCH('Intensity Data'!$B374,'Saturation Data'!$C:$C,0))*INDEX('UEC Data'!P:P,MATCH('Intensity Data'!$B374,'UEC Data'!$C:$C,0))</f>
        <v>0.29009019818697734</v>
      </c>
      <c r="P374" s="7">
        <f>INDEX('Saturation Data'!Q:Q,MATCH('Intensity Data'!$B374,'Saturation Data'!$C:$C,0))*INDEX('UEC Data'!Q:Q,MATCH('Intensity Data'!$B374,'UEC Data'!$C:$C,0))</f>
        <v>0.13992059211676977</v>
      </c>
      <c r="Q374" s="7">
        <f>INDEX('Saturation Data'!R:R,MATCH('Intensity Data'!$B374,'Saturation Data'!$C:$C,0))*INDEX('UEC Data'!R:R,MATCH('Intensity Data'!$B374,'UEC Data'!$C:$C,0))</f>
        <v>7.033385240254561E-2</v>
      </c>
      <c r="R374" s="7">
        <f>INDEX('Saturation Data'!S:S,MATCH('Intensity Data'!$B374,'Saturation Data'!$C:$C,0))*INDEX('UEC Data'!S:S,MATCH('Intensity Data'!$B374,'UEC Data'!$C:$C,0))</f>
        <v>0</v>
      </c>
      <c r="S374" s="7">
        <f>INDEX('Saturation Data'!T:T,MATCH('Intensity Data'!$B374,'Saturation Data'!$C:$C,0))*INDEX('UEC Data'!T:T,MATCH('Intensity Data'!$B374,'UEC Data'!$C:$C,0))</f>
        <v>0</v>
      </c>
      <c r="T374" s="7">
        <f>INDEX('Saturation Data'!U:U,MATCH('Intensity Data'!$B374,'Saturation Data'!$C:$C,0))*INDEX('UEC Data'!U:U,MATCH('Intensity Data'!$B374,'UEC Data'!$C:$C,0))</f>
        <v>0.1715167142034088</v>
      </c>
      <c r="U374" s="7">
        <f>INDEX('Saturation Data'!V:V,MATCH('Intensity Data'!$B374,'Saturation Data'!$C:$C,0))*INDEX('UEC Data'!V:V,MATCH('Intensity Data'!$B374,'UEC Data'!$C:$C,0))</f>
        <v>2.5842306541105024E-2</v>
      </c>
      <c r="V374" t="str">
        <f t="shared" si="72"/>
        <v>HVAC</v>
      </c>
    </row>
    <row r="375" spans="1:22" x14ac:dyDescent="0.25">
      <c r="A375" t="str">
        <f t="shared" si="73"/>
        <v/>
      </c>
      <c r="B375" t="str">
        <f t="shared" si="71"/>
        <v>ID2019 CPAVentilation_Ventilation</v>
      </c>
      <c r="C375" t="s">
        <v>119</v>
      </c>
      <c r="D375" t="s">
        <v>120</v>
      </c>
      <c r="E375" s="4" t="s">
        <v>79</v>
      </c>
      <c r="F375" s="4" t="s">
        <v>15</v>
      </c>
      <c r="G375" s="4" t="s">
        <v>15</v>
      </c>
      <c r="H375" s="7">
        <f>INDEX('Saturation Data'!I:I,MATCH('Intensity Data'!$B375,'Saturation Data'!$C:$C,0))*INDEX('UEC Data'!I:I,MATCH('Intensity Data'!$B375,'UEC Data'!$C:$C,0))</f>
        <v>2.9583199017998774</v>
      </c>
      <c r="I375" s="7">
        <f>INDEX('Saturation Data'!J:J,MATCH('Intensity Data'!$B375,'Saturation Data'!$C:$C,0))*INDEX('UEC Data'!J:J,MATCH('Intensity Data'!$B375,'UEC Data'!$C:$C,0))</f>
        <v>1.1745717493409591</v>
      </c>
      <c r="J375" s="7">
        <f>INDEX('Saturation Data'!K:K,MATCH('Intensity Data'!$B375,'Saturation Data'!$C:$C,0))*INDEX('UEC Data'!K:K,MATCH('Intensity Data'!$B375,'UEC Data'!$C:$C,0))</f>
        <v>2.9583199017998774</v>
      </c>
      <c r="K375" s="7">
        <f>INDEX('Saturation Data'!L:L,MATCH('Intensity Data'!$B375,'Saturation Data'!$C:$C,0))*INDEX('UEC Data'!L:L,MATCH('Intensity Data'!$B375,'UEC Data'!$C:$C,0))</f>
        <v>1.1745717493409591</v>
      </c>
      <c r="L375" s="7">
        <f>INDEX('Saturation Data'!M:M,MATCH('Intensity Data'!$B375,'Saturation Data'!$C:$C,0))*INDEX('UEC Data'!M:M,MATCH('Intensity Data'!$B375,'UEC Data'!$C:$C,0))</f>
        <v>2.1272489296361821</v>
      </c>
      <c r="M375" s="7">
        <f>INDEX('Saturation Data'!N:N,MATCH('Intensity Data'!$B375,'Saturation Data'!$C:$C,0))*INDEX('UEC Data'!N:N,MATCH('Intensity Data'!$B375,'UEC Data'!$C:$C,0))</f>
        <v>2.0127502281400846</v>
      </c>
      <c r="N375" s="7">
        <f>INDEX('Saturation Data'!O:O,MATCH('Intensity Data'!$B375,'Saturation Data'!$C:$C,0))*INDEX('UEC Data'!O:O,MATCH('Intensity Data'!$B375,'UEC Data'!$C:$C,0))</f>
        <v>3.4618981812440794</v>
      </c>
      <c r="O375" s="7">
        <f>INDEX('Saturation Data'!P:P,MATCH('Intensity Data'!$B375,'Saturation Data'!$C:$C,0))*INDEX('UEC Data'!P:P,MATCH('Intensity Data'!$B375,'UEC Data'!$C:$C,0))</f>
        <v>1.475956988471705</v>
      </c>
      <c r="P375" s="7">
        <f>INDEX('Saturation Data'!Q:Q,MATCH('Intensity Data'!$B375,'Saturation Data'!$C:$C,0))*INDEX('UEC Data'!Q:Q,MATCH('Intensity Data'!$B375,'UEC Data'!$C:$C,0))</f>
        <v>0.72295119890018678</v>
      </c>
      <c r="Q375" s="7">
        <f>INDEX('Saturation Data'!R:R,MATCH('Intensity Data'!$B375,'Saturation Data'!$C:$C,0))*INDEX('UEC Data'!R:R,MATCH('Intensity Data'!$B375,'UEC Data'!$C:$C,0))</f>
        <v>0.88748841021476432</v>
      </c>
      <c r="R375" s="7">
        <f>INDEX('Saturation Data'!S:S,MATCH('Intensity Data'!$B375,'Saturation Data'!$C:$C,0))*INDEX('UEC Data'!S:S,MATCH('Intensity Data'!$B375,'UEC Data'!$C:$C,0))</f>
        <v>0.22231104811014857</v>
      </c>
      <c r="S375" s="7">
        <f>INDEX('Saturation Data'!T:T,MATCH('Intensity Data'!$B375,'Saturation Data'!$C:$C,0))*INDEX('UEC Data'!T:T,MATCH('Intensity Data'!$B375,'UEC Data'!$C:$C,0))</f>
        <v>0.68018174838308787</v>
      </c>
      <c r="T375" s="7">
        <f>INDEX('Saturation Data'!U:U,MATCH('Intensity Data'!$B375,'Saturation Data'!$C:$C,0))*INDEX('UEC Data'!U:U,MATCH('Intensity Data'!$B375,'UEC Data'!$C:$C,0))</f>
        <v>25.382384757442949</v>
      </c>
      <c r="U375" s="7">
        <f>INDEX('Saturation Data'!V:V,MATCH('Intensity Data'!$B375,'Saturation Data'!$C:$C,0))*INDEX('UEC Data'!V:V,MATCH('Intensity Data'!$B375,'UEC Data'!$C:$C,0))</f>
        <v>0.66997537254708617</v>
      </c>
      <c r="V375" t="str">
        <f t="shared" si="72"/>
        <v>HVAC</v>
      </c>
    </row>
    <row r="376" spans="1:22" x14ac:dyDescent="0.25">
      <c r="A376" t="str">
        <f t="shared" si="73"/>
        <v/>
      </c>
      <c r="B376" t="str">
        <f t="shared" si="71"/>
        <v>ID2019 CPAWater Heating_Water Heater</v>
      </c>
      <c r="C376" t="s">
        <v>119</v>
      </c>
      <c r="D376" t="s">
        <v>120</v>
      </c>
      <c r="E376" s="4" t="s">
        <v>80</v>
      </c>
      <c r="F376" s="4" t="s">
        <v>16</v>
      </c>
      <c r="G376" s="4" t="s">
        <v>17</v>
      </c>
      <c r="H376" s="7">
        <f>INDEX('Saturation Data'!I:I,MATCH('Intensity Data'!$B376,'Saturation Data'!$C:$C,0))*INDEX('UEC Data'!I:I,MATCH('Intensity Data'!$B376,'UEC Data'!$C:$C,0))</f>
        <v>0.44437548219840994</v>
      </c>
      <c r="I376" s="7">
        <f>INDEX('Saturation Data'!J:J,MATCH('Intensity Data'!$B376,'Saturation Data'!$C:$C,0))*INDEX('UEC Data'!J:J,MATCH('Intensity Data'!$B376,'UEC Data'!$C:$C,0))</f>
        <v>0.52328819999999998</v>
      </c>
      <c r="J376" s="7">
        <f>INDEX('Saturation Data'!K:K,MATCH('Intensity Data'!$B376,'Saturation Data'!$C:$C,0))*INDEX('UEC Data'!K:K,MATCH('Intensity Data'!$B376,'UEC Data'!$C:$C,0))</f>
        <v>0.60000209999999998</v>
      </c>
      <c r="K376" s="7">
        <f>INDEX('Saturation Data'!L:L,MATCH('Intensity Data'!$B376,'Saturation Data'!$C:$C,0))*INDEX('UEC Data'!L:L,MATCH('Intensity Data'!$B376,'UEC Data'!$C:$C,0))</f>
        <v>0.53867902941176471</v>
      </c>
      <c r="L376" s="7">
        <f>INDEX('Saturation Data'!M:M,MATCH('Intensity Data'!$B376,'Saturation Data'!$C:$C,0))*INDEX('UEC Data'!M:M,MATCH('Intensity Data'!$B376,'UEC Data'!$C:$C,0))</f>
        <v>4.7885017631578943</v>
      </c>
      <c r="M376" s="7">
        <f>INDEX('Saturation Data'!N:N,MATCH('Intensity Data'!$B376,'Saturation Data'!$C:$C,0))*INDEX('UEC Data'!N:N,MATCH('Intensity Data'!$B376,'UEC Data'!$C:$C,0))</f>
        <v>1.311591875</v>
      </c>
      <c r="N376" s="7">
        <f>INDEX('Saturation Data'!O:O,MATCH('Intensity Data'!$B376,'Saturation Data'!$C:$C,0))*INDEX('UEC Data'!O:O,MATCH('Intensity Data'!$B376,'UEC Data'!$C:$C,0))</f>
        <v>0.13602052166199999</v>
      </c>
      <c r="O376" s="7">
        <f>INDEX('Saturation Data'!P:P,MATCH('Intensity Data'!$B376,'Saturation Data'!$C:$C,0))*INDEX('UEC Data'!P:P,MATCH('Intensity Data'!$B376,'UEC Data'!$C:$C,0))</f>
        <v>1.2893192905323883</v>
      </c>
      <c r="P376" s="7">
        <f>INDEX('Saturation Data'!Q:Q,MATCH('Intensity Data'!$B376,'Saturation Data'!$C:$C,0))*INDEX('UEC Data'!Q:Q,MATCH('Intensity Data'!$B376,'UEC Data'!$C:$C,0))</f>
        <v>0.50146599999999997</v>
      </c>
      <c r="Q376" s="7">
        <f>INDEX('Saturation Data'!R:R,MATCH('Intensity Data'!$B376,'Saturation Data'!$C:$C,0))*INDEX('UEC Data'!R:R,MATCH('Intensity Data'!$B376,'UEC Data'!$C:$C,0))</f>
        <v>1.4937205</v>
      </c>
      <c r="R376" s="7">
        <f>INDEX('Saturation Data'!S:S,MATCH('Intensity Data'!$B376,'Saturation Data'!$C:$C,0))*INDEX('UEC Data'!S:S,MATCH('Intensity Data'!$B376,'UEC Data'!$C:$C,0))</f>
        <v>0.116230471386</v>
      </c>
      <c r="S376" s="7">
        <f>INDEX('Saturation Data'!T:T,MATCH('Intensity Data'!$B376,'Saturation Data'!$C:$C,0))*INDEX('UEC Data'!T:T,MATCH('Intensity Data'!$B376,'UEC Data'!$C:$C,0))</f>
        <v>0.20451443330000002</v>
      </c>
      <c r="T376" s="7">
        <f>INDEX('Saturation Data'!U:U,MATCH('Intensity Data'!$B376,'Saturation Data'!$C:$C,0))*INDEX('UEC Data'!U:U,MATCH('Intensity Data'!$B376,'UEC Data'!$C:$C,0))</f>
        <v>0.29328781825095057</v>
      </c>
      <c r="U376" s="7">
        <f>INDEX('Saturation Data'!V:V,MATCH('Intensity Data'!$B376,'Saturation Data'!$C:$C,0))*INDEX('UEC Data'!V:V,MATCH('Intensity Data'!$B376,'UEC Data'!$C:$C,0))</f>
        <v>0.67183507575757573</v>
      </c>
      <c r="V376" t="str">
        <f t="shared" si="72"/>
        <v>Water Heating</v>
      </c>
    </row>
    <row r="377" spans="1:22" x14ac:dyDescent="0.25">
      <c r="A377" t="str">
        <f t="shared" si="73"/>
        <v/>
      </c>
      <c r="B377" t="str">
        <f t="shared" si="71"/>
        <v>ID2019 CPAInterior Lighting_General Service Lighting</v>
      </c>
      <c r="C377" t="s">
        <v>119</v>
      </c>
      <c r="D377" t="s">
        <v>120</v>
      </c>
      <c r="E377" s="4" t="s">
        <v>81</v>
      </c>
      <c r="F377" s="4" t="s">
        <v>18</v>
      </c>
      <c r="G377" s="4" t="s">
        <v>19</v>
      </c>
      <c r="H377" s="7">
        <f>INDEX('Saturation Data'!I:I,MATCH('Intensity Data'!$B377,'Saturation Data'!$C:$C,0))*INDEX('UEC Data'!I:I,MATCH('Intensity Data'!$B377,'UEC Data'!$C:$C,0))</f>
        <v>0.24854369365134049</v>
      </c>
      <c r="I377" s="7">
        <f>INDEX('Saturation Data'!J:J,MATCH('Intensity Data'!$B377,'Saturation Data'!$C:$C,0))*INDEX('UEC Data'!J:J,MATCH('Intensity Data'!$B377,'UEC Data'!$C:$C,0))</f>
        <v>0.24651165830668834</v>
      </c>
      <c r="J377" s="7">
        <f>INDEX('Saturation Data'!K:K,MATCH('Intensity Data'!$B377,'Saturation Data'!$C:$C,0))*INDEX('UEC Data'!K:K,MATCH('Intensity Data'!$B377,'UEC Data'!$C:$C,0))</f>
        <v>0.49780483994498642</v>
      </c>
      <c r="K377" s="7">
        <f>INDEX('Saturation Data'!L:L,MATCH('Intensity Data'!$B377,'Saturation Data'!$C:$C,0))*INDEX('UEC Data'!L:L,MATCH('Intensity Data'!$B377,'UEC Data'!$C:$C,0))</f>
        <v>0.32855119436369107</v>
      </c>
      <c r="L377" s="7">
        <f>INDEX('Saturation Data'!M:M,MATCH('Intensity Data'!$B377,'Saturation Data'!$C:$C,0))*INDEX('UEC Data'!M:M,MATCH('Intensity Data'!$B377,'UEC Data'!$C:$C,0))</f>
        <v>1.3402191760145017</v>
      </c>
      <c r="M377" s="7">
        <f>INDEX('Saturation Data'!N:N,MATCH('Intensity Data'!$B377,'Saturation Data'!$C:$C,0))*INDEX('UEC Data'!N:N,MATCH('Intensity Data'!$B377,'UEC Data'!$C:$C,0))</f>
        <v>0.38163107331953855</v>
      </c>
      <c r="N377" s="7">
        <f>INDEX('Saturation Data'!O:O,MATCH('Intensity Data'!$B377,'Saturation Data'!$C:$C,0))*INDEX('UEC Data'!O:O,MATCH('Intensity Data'!$B377,'UEC Data'!$C:$C,0))</f>
        <v>0.54894589024056883</v>
      </c>
      <c r="O377" s="7">
        <f>INDEX('Saturation Data'!P:P,MATCH('Intensity Data'!$B377,'Saturation Data'!$C:$C,0))*INDEX('UEC Data'!P:P,MATCH('Intensity Data'!$B377,'UEC Data'!$C:$C,0))</f>
        <v>9.4508344790366489E-2</v>
      </c>
      <c r="P377" s="7">
        <f>INDEX('Saturation Data'!Q:Q,MATCH('Intensity Data'!$B377,'Saturation Data'!$C:$C,0))*INDEX('UEC Data'!Q:Q,MATCH('Intensity Data'!$B377,'UEC Data'!$C:$C,0))</f>
        <v>0.16264221303240564</v>
      </c>
      <c r="Q377" s="7">
        <f>INDEX('Saturation Data'!R:R,MATCH('Intensity Data'!$B377,'Saturation Data'!$C:$C,0))*INDEX('UEC Data'!R:R,MATCH('Intensity Data'!$B377,'UEC Data'!$C:$C,0))</f>
        <v>0.80857252946798985</v>
      </c>
      <c r="R377" s="7">
        <f>INDEX('Saturation Data'!S:S,MATCH('Intensity Data'!$B377,'Saturation Data'!$C:$C,0))*INDEX('UEC Data'!S:S,MATCH('Intensity Data'!$B377,'UEC Data'!$C:$C,0))</f>
        <v>7.243721839474232E-2</v>
      </c>
      <c r="S377" s="7">
        <f>INDEX('Saturation Data'!T:T,MATCH('Intensity Data'!$B377,'Saturation Data'!$C:$C,0))*INDEX('UEC Data'!T:T,MATCH('Intensity Data'!$B377,'UEC Data'!$C:$C,0))</f>
        <v>7.243721839474232E-2</v>
      </c>
      <c r="T377" s="7">
        <f>INDEX('Saturation Data'!U:U,MATCH('Intensity Data'!$B377,'Saturation Data'!$C:$C,0))*INDEX('UEC Data'!U:U,MATCH('Intensity Data'!$B377,'UEC Data'!$C:$C,0))</f>
        <v>0.47440881713066591</v>
      </c>
      <c r="U377" s="7">
        <f>INDEX('Saturation Data'!V:V,MATCH('Intensity Data'!$B377,'Saturation Data'!$C:$C,0))*INDEX('UEC Data'!V:V,MATCH('Intensity Data'!$B377,'UEC Data'!$C:$C,0))</f>
        <v>0.37642815015538239</v>
      </c>
      <c r="V377" t="str">
        <f t="shared" si="72"/>
        <v>Interior Lighting</v>
      </c>
    </row>
    <row r="378" spans="1:22" x14ac:dyDescent="0.25">
      <c r="A378" t="str">
        <f t="shared" si="73"/>
        <v/>
      </c>
      <c r="B378" t="str">
        <f t="shared" si="71"/>
        <v>ID2019 CPAInterior Lighting_Exempted Lighting</v>
      </c>
      <c r="C378" t="s">
        <v>119</v>
      </c>
      <c r="D378" t="s">
        <v>120</v>
      </c>
      <c r="E378" s="4" t="s">
        <v>82</v>
      </c>
      <c r="F378" s="4" t="s">
        <v>18</v>
      </c>
      <c r="G378" s="4" t="s">
        <v>20</v>
      </c>
      <c r="H378" s="7">
        <f>INDEX('Saturation Data'!I:I,MATCH('Intensity Data'!$B378,'Saturation Data'!$C:$C,0))*INDEX('UEC Data'!I:I,MATCH('Intensity Data'!$B378,'UEC Data'!$C:$C,0))</f>
        <v>0.1029930252348189</v>
      </c>
      <c r="I378" s="7">
        <f>INDEX('Saturation Data'!J:J,MATCH('Intensity Data'!$B378,'Saturation Data'!$C:$C,0))*INDEX('UEC Data'!J:J,MATCH('Intensity Data'!$B378,'UEC Data'!$C:$C,0))</f>
        <v>0.13272466392284143</v>
      </c>
      <c r="J378" s="7">
        <f>INDEX('Saturation Data'!K:K,MATCH('Intensity Data'!$B378,'Saturation Data'!$C:$C,0))*INDEX('UEC Data'!K:K,MATCH('Intensity Data'!$B378,'UEC Data'!$C:$C,0))</f>
        <v>0.47362324504374631</v>
      </c>
      <c r="K378" s="7">
        <f>INDEX('Saturation Data'!L:L,MATCH('Intensity Data'!$B378,'Saturation Data'!$C:$C,0))*INDEX('UEC Data'!L:L,MATCH('Intensity Data'!$B378,'UEC Data'!$C:$C,0))</f>
        <v>0.3125913417288726</v>
      </c>
      <c r="L378" s="7">
        <f>INDEX('Saturation Data'!M:M,MATCH('Intensity Data'!$B378,'Saturation Data'!$C:$C,0))*INDEX('UEC Data'!M:M,MATCH('Intensity Data'!$B378,'UEC Data'!$C:$C,0))</f>
        <v>0.93928297420356521</v>
      </c>
      <c r="M378" s="7">
        <f>INDEX('Saturation Data'!N:N,MATCH('Intensity Data'!$B378,'Saturation Data'!$C:$C,0))*INDEX('UEC Data'!N:N,MATCH('Intensity Data'!$B378,'UEC Data'!$C:$C,0))</f>
        <v>0.29517487208245929</v>
      </c>
      <c r="N378" s="7">
        <f>INDEX('Saturation Data'!O:O,MATCH('Intensity Data'!$B378,'Saturation Data'!$C:$C,0))*INDEX('UEC Data'!O:O,MATCH('Intensity Data'!$B378,'UEC Data'!$C:$C,0))</f>
        <v>0.22824905816351321</v>
      </c>
      <c r="O378" s="7">
        <f>INDEX('Saturation Data'!P:P,MATCH('Intensity Data'!$B378,'Saturation Data'!$C:$C,0))*INDEX('UEC Data'!P:P,MATCH('Intensity Data'!$B378,'UEC Data'!$C:$C,0))</f>
        <v>4.0434000324751009E-2</v>
      </c>
      <c r="P378" s="7">
        <f>INDEX('Saturation Data'!Q:Q,MATCH('Intensity Data'!$B378,'Saturation Data'!$C:$C,0))*INDEX('UEC Data'!Q:Q,MATCH('Intensity Data'!$B378,'UEC Data'!$C:$C,0))</f>
        <v>0.18172866156643003</v>
      </c>
      <c r="Q378" s="7">
        <f>INDEX('Saturation Data'!R:R,MATCH('Intensity Data'!$B378,'Saturation Data'!$C:$C,0))*INDEX('UEC Data'!R:R,MATCH('Intensity Data'!$B378,'UEC Data'!$C:$C,0))</f>
        <v>0.42818557630105081</v>
      </c>
      <c r="R378" s="7">
        <f>INDEX('Saturation Data'!S:S,MATCH('Intensity Data'!$B378,'Saturation Data'!$C:$C,0))*INDEX('UEC Data'!S:S,MATCH('Intensity Data'!$B378,'UEC Data'!$C:$C,0))</f>
        <v>3.5816023605558897E-2</v>
      </c>
      <c r="S378" s="7">
        <f>INDEX('Saturation Data'!T:T,MATCH('Intensity Data'!$B378,'Saturation Data'!$C:$C,0))*INDEX('UEC Data'!T:T,MATCH('Intensity Data'!$B378,'UEC Data'!$C:$C,0))</f>
        <v>3.5816023605558897E-2</v>
      </c>
      <c r="T378" s="7">
        <f>INDEX('Saturation Data'!U:U,MATCH('Intensity Data'!$B378,'Saturation Data'!$C:$C,0))*INDEX('UEC Data'!U:U,MATCH('Intensity Data'!$B378,'UEC Data'!$C:$C,0))</f>
        <v>0.26647444706270113</v>
      </c>
      <c r="U378" s="7">
        <f>INDEX('Saturation Data'!V:V,MATCH('Intensity Data'!$B378,'Saturation Data'!$C:$C,0))*INDEX('UEC Data'!V:V,MATCH('Intensity Data'!$B378,'UEC Data'!$C:$C,0))</f>
        <v>0.2286891734756227</v>
      </c>
      <c r="V378" t="str">
        <f t="shared" si="72"/>
        <v>Interior Lighting</v>
      </c>
    </row>
    <row r="379" spans="1:22" x14ac:dyDescent="0.25">
      <c r="A379" t="str">
        <f t="shared" si="73"/>
        <v/>
      </c>
      <c r="B379" t="str">
        <f t="shared" si="71"/>
        <v>ID2019 CPAInterior Lighting_High-Bay Lighting</v>
      </c>
      <c r="C379" t="s">
        <v>119</v>
      </c>
      <c r="D379" t="s">
        <v>120</v>
      </c>
      <c r="E379" s="4" t="s">
        <v>83</v>
      </c>
      <c r="F379" s="4" t="s">
        <v>18</v>
      </c>
      <c r="G379" s="4" t="s">
        <v>21</v>
      </c>
      <c r="H379" s="7">
        <f>INDEX('Saturation Data'!I:I,MATCH('Intensity Data'!$B379,'Saturation Data'!$C:$C,0))*INDEX('UEC Data'!I:I,MATCH('Intensity Data'!$B379,'UEC Data'!$C:$C,0))</f>
        <v>1.0097571904109066</v>
      </c>
      <c r="I379" s="7">
        <f>INDEX('Saturation Data'!J:J,MATCH('Intensity Data'!$B379,'Saturation Data'!$C:$C,0))*INDEX('UEC Data'!J:J,MATCH('Intensity Data'!$B379,'UEC Data'!$C:$C,0))</f>
        <v>1.5097319313691666</v>
      </c>
      <c r="J379" s="7">
        <f>INDEX('Saturation Data'!K:K,MATCH('Intensity Data'!$B379,'Saturation Data'!$C:$C,0))*INDEX('UEC Data'!K:K,MATCH('Intensity Data'!$B379,'UEC Data'!$C:$C,0))</f>
        <v>1.9907982124912358</v>
      </c>
      <c r="K379" s="7">
        <f>INDEX('Saturation Data'!L:L,MATCH('Intensity Data'!$B379,'Saturation Data'!$C:$C,0))*INDEX('UEC Data'!L:L,MATCH('Intensity Data'!$B379,'UEC Data'!$C:$C,0))</f>
        <v>1.3139268202442156</v>
      </c>
      <c r="L379" s="7">
        <f>INDEX('Saturation Data'!M:M,MATCH('Intensity Data'!$B379,'Saturation Data'!$C:$C,0))*INDEX('UEC Data'!M:M,MATCH('Intensity Data'!$B379,'UEC Data'!$C:$C,0))</f>
        <v>2.9189542122173275</v>
      </c>
      <c r="M379" s="7">
        <f>INDEX('Saturation Data'!N:N,MATCH('Intensity Data'!$B379,'Saturation Data'!$C:$C,0))*INDEX('UEC Data'!N:N,MATCH('Intensity Data'!$B379,'UEC Data'!$C:$C,0))</f>
        <v>2.0202514121424442</v>
      </c>
      <c r="N379" s="7">
        <f>INDEX('Saturation Data'!O:O,MATCH('Intensity Data'!$B379,'Saturation Data'!$C:$C,0))*INDEX('UEC Data'!O:O,MATCH('Intensity Data'!$B379,'UEC Data'!$C:$C,0))</f>
        <v>2.593676628981044</v>
      </c>
      <c r="O379" s="7">
        <f>INDEX('Saturation Data'!P:P,MATCH('Intensity Data'!$B379,'Saturation Data'!$C:$C,0))*INDEX('UEC Data'!P:P,MATCH('Intensity Data'!$B379,'UEC Data'!$C:$C,0))</f>
        <v>1.4232784408076913</v>
      </c>
      <c r="P379" s="7">
        <f>INDEX('Saturation Data'!Q:Q,MATCH('Intensity Data'!$B379,'Saturation Data'!$C:$C,0))*INDEX('UEC Data'!Q:Q,MATCH('Intensity Data'!$B379,'UEC Data'!$C:$C,0))</f>
        <v>0.81014056411215796</v>
      </c>
      <c r="Q379" s="7">
        <f>INDEX('Saturation Data'!R:R,MATCH('Intensity Data'!$B379,'Saturation Data'!$C:$C,0))*INDEX('UEC Data'!R:R,MATCH('Intensity Data'!$B379,'UEC Data'!$C:$C,0))</f>
        <v>1.2862972269831965</v>
      </c>
      <c r="R379" s="7">
        <f>INDEX('Saturation Data'!S:S,MATCH('Intensity Data'!$B379,'Saturation Data'!$C:$C,0))*INDEX('UEC Data'!S:S,MATCH('Intensity Data'!$B379,'UEC Data'!$C:$C,0))</f>
        <v>1.6935466856330306</v>
      </c>
      <c r="S379" s="7">
        <f>INDEX('Saturation Data'!T:T,MATCH('Intensity Data'!$B379,'Saturation Data'!$C:$C,0))*INDEX('UEC Data'!T:T,MATCH('Intensity Data'!$B379,'UEC Data'!$C:$C,0))</f>
        <v>1.6935466856330306</v>
      </c>
      <c r="T379" s="7">
        <f>INDEX('Saturation Data'!U:U,MATCH('Intensity Data'!$B379,'Saturation Data'!$C:$C,0))*INDEX('UEC Data'!U:U,MATCH('Intensity Data'!$B379,'UEC Data'!$C:$C,0))</f>
        <v>2.7383703041952336</v>
      </c>
      <c r="U379" s="7">
        <f>INDEX('Saturation Data'!V:V,MATCH('Intensity Data'!$B379,'Saturation Data'!$C:$C,0))*INDEX('UEC Data'!V:V,MATCH('Intensity Data'!$B379,'UEC Data'!$C:$C,0))</f>
        <v>1.5598450753325854</v>
      </c>
      <c r="V379" t="str">
        <f t="shared" si="72"/>
        <v>Interior Lighting</v>
      </c>
    </row>
    <row r="380" spans="1:22" x14ac:dyDescent="0.25">
      <c r="A380" t="str">
        <f t="shared" si="73"/>
        <v/>
      </c>
      <c r="B380" t="str">
        <f t="shared" si="71"/>
        <v>ID2019 CPAInterior Lighting_Linear Lighting</v>
      </c>
      <c r="C380" t="s">
        <v>119</v>
      </c>
      <c r="D380" t="s">
        <v>120</v>
      </c>
      <c r="E380" s="4" t="s">
        <v>84</v>
      </c>
      <c r="F380" s="4" t="s">
        <v>18</v>
      </c>
      <c r="G380" s="4" t="s">
        <v>22</v>
      </c>
      <c r="H380" s="7">
        <f>INDEX('Saturation Data'!I:I,MATCH('Intensity Data'!$B380,'Saturation Data'!$C:$C,0))*INDEX('UEC Data'!I:I,MATCH('Intensity Data'!$B380,'UEC Data'!$C:$C,0))</f>
        <v>1.7246509498917526</v>
      </c>
      <c r="I380" s="7">
        <f>INDEX('Saturation Data'!J:J,MATCH('Intensity Data'!$B380,'Saturation Data'!$C:$C,0))*INDEX('UEC Data'!J:J,MATCH('Intensity Data'!$B380,'UEC Data'!$C:$C,0))</f>
        <v>1.5415598375166626</v>
      </c>
      <c r="J380" s="7">
        <f>INDEX('Saturation Data'!K:K,MATCH('Intensity Data'!$B380,'Saturation Data'!$C:$C,0))*INDEX('UEC Data'!K:K,MATCH('Intensity Data'!$B380,'UEC Data'!$C:$C,0))</f>
        <v>3.0033180740724288</v>
      </c>
      <c r="K380" s="7">
        <f>INDEX('Saturation Data'!L:L,MATCH('Intensity Data'!$B380,'Saturation Data'!$C:$C,0))*INDEX('UEC Data'!L:L,MATCH('Intensity Data'!$B380,'UEC Data'!$C:$C,0))</f>
        <v>1.9821899288878029</v>
      </c>
      <c r="L380" s="7">
        <f>INDEX('Saturation Data'!M:M,MATCH('Intensity Data'!$B380,'Saturation Data'!$C:$C,0))*INDEX('UEC Data'!M:M,MATCH('Intensity Data'!$B380,'UEC Data'!$C:$C,0))</f>
        <v>1.8674442583618971</v>
      </c>
      <c r="M380" s="7">
        <f>INDEX('Saturation Data'!N:N,MATCH('Intensity Data'!$B380,'Saturation Data'!$C:$C,0))*INDEX('UEC Data'!N:N,MATCH('Intensity Data'!$B380,'UEC Data'!$C:$C,0))</f>
        <v>5.0106479032102795</v>
      </c>
      <c r="N380" s="7">
        <f>INDEX('Saturation Data'!O:O,MATCH('Intensity Data'!$B380,'Saturation Data'!$C:$C,0))*INDEX('UEC Data'!O:O,MATCH('Intensity Data'!$B380,'UEC Data'!$C:$C,0))</f>
        <v>4.0374352350241542</v>
      </c>
      <c r="O380" s="7">
        <f>INDEX('Saturation Data'!P:P,MATCH('Intensity Data'!$B380,'Saturation Data'!$C:$C,0))*INDEX('UEC Data'!P:P,MATCH('Intensity Data'!$B380,'UEC Data'!$C:$C,0))</f>
        <v>2.18745514263111</v>
      </c>
      <c r="P380" s="7">
        <f>INDEX('Saturation Data'!Q:Q,MATCH('Intensity Data'!$B380,'Saturation Data'!$C:$C,0))*INDEX('UEC Data'!Q:Q,MATCH('Intensity Data'!$B380,'UEC Data'!$C:$C,0))</f>
        <v>1.5127022615307173</v>
      </c>
      <c r="Q380" s="7">
        <f>INDEX('Saturation Data'!R:R,MATCH('Intensity Data'!$B380,'Saturation Data'!$C:$C,0))*INDEX('UEC Data'!R:R,MATCH('Intensity Data'!$B380,'UEC Data'!$C:$C,0))</f>
        <v>0.45584450142900113</v>
      </c>
      <c r="R380" s="7">
        <f>INDEX('Saturation Data'!S:S,MATCH('Intensity Data'!$B380,'Saturation Data'!$C:$C,0))*INDEX('UEC Data'!S:S,MATCH('Intensity Data'!$B380,'UEC Data'!$C:$C,0))</f>
        <v>0.28151989720595638</v>
      </c>
      <c r="S380" s="7">
        <f>INDEX('Saturation Data'!T:T,MATCH('Intensity Data'!$B380,'Saturation Data'!$C:$C,0))*INDEX('UEC Data'!T:T,MATCH('Intensity Data'!$B380,'UEC Data'!$C:$C,0))</f>
        <v>0.28151989720595638</v>
      </c>
      <c r="T380" s="7">
        <f>INDEX('Saturation Data'!U:U,MATCH('Intensity Data'!$B380,'Saturation Data'!$C:$C,0))*INDEX('UEC Data'!U:U,MATCH('Intensity Data'!$B380,'UEC Data'!$C:$C,0))</f>
        <v>3.907161357362638</v>
      </c>
      <c r="U380" s="7">
        <f>INDEX('Saturation Data'!V:V,MATCH('Intensity Data'!$B380,'Saturation Data'!$C:$C,0))*INDEX('UEC Data'!V:V,MATCH('Intensity Data'!$B380,'UEC Data'!$C:$C,0))</f>
        <v>1.464169865932343</v>
      </c>
      <c r="V380" t="str">
        <f t="shared" si="72"/>
        <v>Interior Lighting</v>
      </c>
    </row>
    <row r="381" spans="1:22" x14ac:dyDescent="0.25">
      <c r="A381" t="str">
        <f t="shared" si="73"/>
        <v/>
      </c>
      <c r="B381" t="str">
        <f t="shared" si="71"/>
        <v>ID2019 CPAExterior Lighting_General Service Lighting</v>
      </c>
      <c r="C381" t="s">
        <v>119</v>
      </c>
      <c r="D381" t="s">
        <v>120</v>
      </c>
      <c r="E381" s="4" t="s">
        <v>85</v>
      </c>
      <c r="F381" s="4" t="s">
        <v>23</v>
      </c>
      <c r="G381" s="4" t="s">
        <v>19</v>
      </c>
      <c r="H381" s="7">
        <f>INDEX('Saturation Data'!I:I,MATCH('Intensity Data'!$B381,'Saturation Data'!$C:$C,0))*INDEX('UEC Data'!I:I,MATCH('Intensity Data'!$B381,'UEC Data'!$C:$C,0))</f>
        <v>9.5513063085817806E-2</v>
      </c>
      <c r="I381" s="7">
        <f>INDEX('Saturation Data'!J:J,MATCH('Intensity Data'!$B381,'Saturation Data'!$C:$C,0))*INDEX('UEC Data'!J:J,MATCH('Intensity Data'!$B381,'UEC Data'!$C:$C,0))</f>
        <v>0.16243010034900959</v>
      </c>
      <c r="J381" s="7">
        <f>INDEX('Saturation Data'!K:K,MATCH('Intensity Data'!$B381,'Saturation Data'!$C:$C,0))*INDEX('UEC Data'!K:K,MATCH('Intensity Data'!$B381,'UEC Data'!$C:$C,0))</f>
        <v>0.23794212601226408</v>
      </c>
      <c r="K381" s="7">
        <f>INDEX('Saturation Data'!L:L,MATCH('Intensity Data'!$B381,'Saturation Data'!$C:$C,0))*INDEX('UEC Data'!L:L,MATCH('Intensity Data'!$B381,'UEC Data'!$C:$C,0))</f>
        <v>0.23794212601226408</v>
      </c>
      <c r="L381" s="7">
        <f>INDEX('Saturation Data'!M:M,MATCH('Intensity Data'!$B381,'Saturation Data'!$C:$C,0))*INDEX('UEC Data'!M:M,MATCH('Intensity Data'!$B381,'UEC Data'!$C:$C,0))</f>
        <v>0.27618212354593696</v>
      </c>
      <c r="M381" s="7">
        <f>INDEX('Saturation Data'!N:N,MATCH('Intensity Data'!$B381,'Saturation Data'!$C:$C,0))*INDEX('UEC Data'!N:N,MATCH('Intensity Data'!$B381,'UEC Data'!$C:$C,0))</f>
        <v>0.36198121188018928</v>
      </c>
      <c r="N381" s="7">
        <f>INDEX('Saturation Data'!O:O,MATCH('Intensity Data'!$B381,'Saturation Data'!$C:$C,0))*INDEX('UEC Data'!O:O,MATCH('Intensity Data'!$B381,'UEC Data'!$C:$C,0))</f>
        <v>4.4121385283345624E-2</v>
      </c>
      <c r="O381" s="7">
        <f>INDEX('Saturation Data'!P:P,MATCH('Intensity Data'!$B381,'Saturation Data'!$C:$C,0))*INDEX('UEC Data'!P:P,MATCH('Intensity Data'!$B381,'UEC Data'!$C:$C,0))</f>
        <v>2.0014407489942935E-2</v>
      </c>
      <c r="P381" s="7">
        <f>INDEX('Saturation Data'!Q:Q,MATCH('Intensity Data'!$B381,'Saturation Data'!$C:$C,0))*INDEX('UEC Data'!Q:Q,MATCH('Intensity Data'!$B381,'UEC Data'!$C:$C,0))</f>
        <v>3.990962547375485E-3</v>
      </c>
      <c r="Q381" s="7">
        <f>INDEX('Saturation Data'!R:R,MATCH('Intensity Data'!$B381,'Saturation Data'!$C:$C,0))*INDEX('UEC Data'!R:R,MATCH('Intensity Data'!$B381,'UEC Data'!$C:$C,0))</f>
        <v>3.8082042924893707E-2</v>
      </c>
      <c r="R381" s="7">
        <f>INDEX('Saturation Data'!S:S,MATCH('Intensity Data'!$B381,'Saturation Data'!$C:$C,0))*INDEX('UEC Data'!S:S,MATCH('Intensity Data'!$B381,'UEC Data'!$C:$C,0))</f>
        <v>1.9928645621352149E-2</v>
      </c>
      <c r="S381" s="7">
        <f>INDEX('Saturation Data'!T:T,MATCH('Intensity Data'!$B381,'Saturation Data'!$C:$C,0))*INDEX('UEC Data'!T:T,MATCH('Intensity Data'!$B381,'UEC Data'!$C:$C,0))</f>
        <v>1.9928645621352149E-2</v>
      </c>
      <c r="T381" s="7">
        <f>INDEX('Saturation Data'!U:U,MATCH('Intensity Data'!$B381,'Saturation Data'!$C:$C,0))*INDEX('UEC Data'!U:U,MATCH('Intensity Data'!$B381,'UEC Data'!$C:$C,0))</f>
        <v>0.10945423176127128</v>
      </c>
      <c r="U381" s="7">
        <f>INDEX('Saturation Data'!V:V,MATCH('Intensity Data'!$B381,'Saturation Data'!$C:$C,0))*INDEX('UEC Data'!V:V,MATCH('Intensity Data'!$B381,'UEC Data'!$C:$C,0))</f>
        <v>9.2876428298923994E-2</v>
      </c>
      <c r="V381" t="str">
        <f t="shared" si="72"/>
        <v>Exterior Lighting</v>
      </c>
    </row>
    <row r="382" spans="1:22" x14ac:dyDescent="0.25">
      <c r="A382" t="str">
        <f t="shared" si="73"/>
        <v/>
      </c>
      <c r="B382" t="str">
        <f t="shared" si="71"/>
        <v>ID2019 CPAExterior Lighting_Area Lighting</v>
      </c>
      <c r="C382" t="s">
        <v>119</v>
      </c>
      <c r="D382" t="s">
        <v>120</v>
      </c>
      <c r="E382" s="4" t="s">
        <v>86</v>
      </c>
      <c r="F382" s="4" t="s">
        <v>23</v>
      </c>
      <c r="G382" s="4" t="s">
        <v>24</v>
      </c>
      <c r="H382" s="7">
        <f>INDEX('Saturation Data'!I:I,MATCH('Intensity Data'!$B382,'Saturation Data'!$C:$C,0))*INDEX('UEC Data'!I:I,MATCH('Intensity Data'!$B382,'UEC Data'!$C:$C,0))</f>
        <v>1.2776745024992495</v>
      </c>
      <c r="I382" s="7">
        <f>INDEX('Saturation Data'!J:J,MATCH('Intensity Data'!$B382,'Saturation Data'!$C:$C,0))*INDEX('UEC Data'!J:J,MATCH('Intensity Data'!$B382,'UEC Data'!$C:$C,0))</f>
        <v>1.5773307041073741</v>
      </c>
      <c r="J382" s="7">
        <f>INDEX('Saturation Data'!K:K,MATCH('Intensity Data'!$B382,'Saturation Data'!$C:$C,0))*INDEX('UEC Data'!K:K,MATCH('Intensity Data'!$B382,'UEC Data'!$C:$C,0))</f>
        <v>0.84447642280672996</v>
      </c>
      <c r="K382" s="7">
        <f>INDEX('Saturation Data'!L:L,MATCH('Intensity Data'!$B382,'Saturation Data'!$C:$C,0))*INDEX('UEC Data'!L:L,MATCH('Intensity Data'!$B382,'UEC Data'!$C:$C,0))</f>
        <v>0.84447642280672996</v>
      </c>
      <c r="L382" s="7">
        <f>INDEX('Saturation Data'!M:M,MATCH('Intensity Data'!$B382,'Saturation Data'!$C:$C,0))*INDEX('UEC Data'!M:M,MATCH('Intensity Data'!$B382,'UEC Data'!$C:$C,0))</f>
        <v>2.1410175142692172</v>
      </c>
      <c r="M382" s="7">
        <f>INDEX('Saturation Data'!N:N,MATCH('Intensity Data'!$B382,'Saturation Data'!$C:$C,0))*INDEX('UEC Data'!N:N,MATCH('Intensity Data'!$B382,'UEC Data'!$C:$C,0))</f>
        <v>1.7833920471292941</v>
      </c>
      <c r="N382" s="7">
        <f>INDEX('Saturation Data'!O:O,MATCH('Intensity Data'!$B382,'Saturation Data'!$C:$C,0))*INDEX('UEC Data'!O:O,MATCH('Intensity Data'!$B382,'UEC Data'!$C:$C,0))</f>
        <v>0.66430062146194035</v>
      </c>
      <c r="O382" s="7">
        <f>INDEX('Saturation Data'!P:P,MATCH('Intensity Data'!$B382,'Saturation Data'!$C:$C,0))*INDEX('UEC Data'!P:P,MATCH('Intensity Data'!$B382,'UEC Data'!$C:$C,0))</f>
        <v>0.28734694198828503</v>
      </c>
      <c r="P382" s="7">
        <f>INDEX('Saturation Data'!Q:Q,MATCH('Intensity Data'!$B382,'Saturation Data'!$C:$C,0))*INDEX('UEC Data'!Q:Q,MATCH('Intensity Data'!$B382,'UEC Data'!$C:$C,0))</f>
        <v>0.12004484213925479</v>
      </c>
      <c r="Q382" s="7">
        <f>INDEX('Saturation Data'!R:R,MATCH('Intensity Data'!$B382,'Saturation Data'!$C:$C,0))*INDEX('UEC Data'!R:R,MATCH('Intensity Data'!$B382,'UEC Data'!$C:$C,0))</f>
        <v>1.7301616523403083</v>
      </c>
      <c r="R382" s="7">
        <f>INDEX('Saturation Data'!S:S,MATCH('Intensity Data'!$B382,'Saturation Data'!$C:$C,0))*INDEX('UEC Data'!S:S,MATCH('Intensity Data'!$B382,'UEC Data'!$C:$C,0))</f>
        <v>0.37757329938433987</v>
      </c>
      <c r="S382" s="7">
        <f>INDEX('Saturation Data'!T:T,MATCH('Intensity Data'!$B382,'Saturation Data'!$C:$C,0))*INDEX('UEC Data'!T:T,MATCH('Intensity Data'!$B382,'UEC Data'!$C:$C,0))</f>
        <v>0.37757329938433987</v>
      </c>
      <c r="T382" s="7">
        <f>INDEX('Saturation Data'!U:U,MATCH('Intensity Data'!$B382,'Saturation Data'!$C:$C,0))*INDEX('UEC Data'!U:U,MATCH('Intensity Data'!$B382,'UEC Data'!$C:$C,0))</f>
        <v>1.1168155767710217</v>
      </c>
      <c r="U382" s="7">
        <f>INDEX('Saturation Data'!V:V,MATCH('Intensity Data'!$B382,'Saturation Data'!$C:$C,0))*INDEX('UEC Data'!V:V,MATCH('Intensity Data'!$B382,'UEC Data'!$C:$C,0))</f>
        <v>0.63826748610116635</v>
      </c>
      <c r="V382" t="str">
        <f t="shared" si="72"/>
        <v>Exterior Lighting</v>
      </c>
    </row>
    <row r="383" spans="1:22" x14ac:dyDescent="0.25">
      <c r="A383" t="str">
        <f t="shared" si="73"/>
        <v/>
      </c>
      <c r="B383" t="str">
        <f t="shared" si="71"/>
        <v>ID2019 CPAExterior Lighting_Linear Lighting</v>
      </c>
      <c r="C383" t="s">
        <v>119</v>
      </c>
      <c r="D383" t="s">
        <v>120</v>
      </c>
      <c r="E383" s="4" t="s">
        <v>87</v>
      </c>
      <c r="F383" s="4" t="s">
        <v>23</v>
      </c>
      <c r="G383" s="4" t="s">
        <v>22</v>
      </c>
      <c r="H383" s="7">
        <f>INDEX('Saturation Data'!I:I,MATCH('Intensity Data'!$B383,'Saturation Data'!$C:$C,0))*INDEX('UEC Data'!I:I,MATCH('Intensity Data'!$B383,'UEC Data'!$C:$C,0))</f>
        <v>0.17998060318671685</v>
      </c>
      <c r="I383" s="7">
        <f>INDEX('Saturation Data'!J:J,MATCH('Intensity Data'!$B383,'Saturation Data'!$C:$C,0))*INDEX('UEC Data'!J:J,MATCH('Intensity Data'!$B383,'UEC Data'!$C:$C,0))</f>
        <v>7.2716734974156386E-2</v>
      </c>
      <c r="J383" s="7">
        <f>INDEX('Saturation Data'!K:K,MATCH('Intensity Data'!$B383,'Saturation Data'!$C:$C,0))*INDEX('UEC Data'!K:K,MATCH('Intensity Data'!$B383,'UEC Data'!$C:$C,0))</f>
        <v>7.9875366371784634E-2</v>
      </c>
      <c r="K383" s="7">
        <f>INDEX('Saturation Data'!L:L,MATCH('Intensity Data'!$B383,'Saturation Data'!$C:$C,0))*INDEX('UEC Data'!L:L,MATCH('Intensity Data'!$B383,'UEC Data'!$C:$C,0))</f>
        <v>7.9875366371784634E-2</v>
      </c>
      <c r="L383" s="7">
        <f>INDEX('Saturation Data'!M:M,MATCH('Intensity Data'!$B383,'Saturation Data'!$C:$C,0))*INDEX('UEC Data'!M:M,MATCH('Intensity Data'!$B383,'UEC Data'!$C:$C,0))</f>
        <v>0.40359773533941284</v>
      </c>
      <c r="M383" s="7">
        <f>INDEX('Saturation Data'!N:N,MATCH('Intensity Data'!$B383,'Saturation Data'!$C:$C,0))*INDEX('UEC Data'!N:N,MATCH('Intensity Data'!$B383,'UEC Data'!$C:$C,0))</f>
        <v>0.3815598518016472</v>
      </c>
      <c r="N383" s="7">
        <f>INDEX('Saturation Data'!O:O,MATCH('Intensity Data'!$B383,'Saturation Data'!$C:$C,0))*INDEX('UEC Data'!O:O,MATCH('Intensity Data'!$B383,'UEC Data'!$C:$C,0))</f>
        <v>8.1899905131840825E-2</v>
      </c>
      <c r="O383" s="7">
        <f>INDEX('Saturation Data'!P:P,MATCH('Intensity Data'!$B383,'Saturation Data'!$C:$C,0))*INDEX('UEC Data'!P:P,MATCH('Intensity Data'!$B383,'UEC Data'!$C:$C,0))</f>
        <v>0.74928674288024677</v>
      </c>
      <c r="P383" s="7">
        <f>INDEX('Saturation Data'!Q:Q,MATCH('Intensity Data'!$B383,'Saturation Data'!$C:$C,0))*INDEX('UEC Data'!Q:Q,MATCH('Intensity Data'!$B383,'UEC Data'!$C:$C,0))</f>
        <v>0.6570892244201626</v>
      </c>
      <c r="Q383" s="7">
        <f>INDEX('Saturation Data'!R:R,MATCH('Intensity Data'!$B383,'Saturation Data'!$C:$C,0))*INDEX('UEC Data'!R:R,MATCH('Intensity Data'!$B383,'UEC Data'!$C:$C,0))</f>
        <v>2.5582070828392617E-2</v>
      </c>
      <c r="R383" s="7">
        <f>INDEX('Saturation Data'!S:S,MATCH('Intensity Data'!$B383,'Saturation Data'!$C:$C,0))*INDEX('UEC Data'!S:S,MATCH('Intensity Data'!$B383,'UEC Data'!$C:$C,0))</f>
        <v>7.7353172351847979E-2</v>
      </c>
      <c r="S383" s="7">
        <f>INDEX('Saturation Data'!T:T,MATCH('Intensity Data'!$B383,'Saturation Data'!$C:$C,0))*INDEX('UEC Data'!T:T,MATCH('Intensity Data'!$B383,'UEC Data'!$C:$C,0))</f>
        <v>7.7353172351847979E-2</v>
      </c>
      <c r="T383" s="7">
        <f>INDEX('Saturation Data'!U:U,MATCH('Intensity Data'!$B383,'Saturation Data'!$C:$C,0))*INDEX('UEC Data'!U:U,MATCH('Intensity Data'!$B383,'UEC Data'!$C:$C,0))</f>
        <v>0.24079761846153852</v>
      </c>
      <c r="U383" s="7">
        <f>INDEX('Saturation Data'!V:V,MATCH('Intensity Data'!$B383,'Saturation Data'!$C:$C,0))*INDEX('UEC Data'!V:V,MATCH('Intensity Data'!$B383,'UEC Data'!$C:$C,0))</f>
        <v>5.901349395031337E-2</v>
      </c>
      <c r="V383" t="str">
        <f t="shared" si="72"/>
        <v>Exterior Lighting</v>
      </c>
    </row>
    <row r="384" spans="1:22" x14ac:dyDescent="0.25">
      <c r="A384" t="str">
        <f t="shared" si="73"/>
        <v/>
      </c>
      <c r="B384" t="str">
        <f t="shared" si="71"/>
        <v>ID2019 CPARefrigeration _Walk-in Refrigerator/Freezer</v>
      </c>
      <c r="C384" t="s">
        <v>119</v>
      </c>
      <c r="D384" t="s">
        <v>120</v>
      </c>
      <c r="E384" s="4" t="s">
        <v>88</v>
      </c>
      <c r="F384" s="4" t="s">
        <v>25</v>
      </c>
      <c r="G384" s="4" t="s">
        <v>26</v>
      </c>
      <c r="H384" s="7">
        <f>INDEX('Saturation Data'!I:I,MATCH('Intensity Data'!$B384,'Saturation Data'!$C:$C,0))*INDEX('UEC Data'!I:I,MATCH('Intensity Data'!$B384,'UEC Data'!$C:$C,0))</f>
        <v>2.7497603821531862E-3</v>
      </c>
      <c r="I384" s="7">
        <f>INDEX('Saturation Data'!J:J,MATCH('Intensity Data'!$B384,'Saturation Data'!$C:$C,0))*INDEX('UEC Data'!J:J,MATCH('Intensity Data'!$B384,'UEC Data'!$C:$C,0))</f>
        <v>0</v>
      </c>
      <c r="J384" s="7">
        <f>INDEX('Saturation Data'!K:K,MATCH('Intensity Data'!$B384,'Saturation Data'!$C:$C,0))*INDEX('UEC Data'!K:K,MATCH('Intensity Data'!$B384,'UEC Data'!$C:$C,0))</f>
        <v>6.521503459521274E-3</v>
      </c>
      <c r="K384" s="7">
        <f>INDEX('Saturation Data'!L:L,MATCH('Intensity Data'!$B384,'Saturation Data'!$C:$C,0))*INDEX('UEC Data'!L:L,MATCH('Intensity Data'!$B384,'UEC Data'!$C:$C,0))</f>
        <v>0</v>
      </c>
      <c r="L384" s="7">
        <f>INDEX('Saturation Data'!M:M,MATCH('Intensity Data'!$B384,'Saturation Data'!$C:$C,0))*INDEX('UEC Data'!M:M,MATCH('Intensity Data'!$B384,'UEC Data'!$C:$C,0))</f>
        <v>5.0160015633609198</v>
      </c>
      <c r="M384" s="7">
        <f>INDEX('Saturation Data'!N:N,MATCH('Intensity Data'!$B384,'Saturation Data'!$C:$C,0))*INDEX('UEC Data'!N:N,MATCH('Intensity Data'!$B384,'UEC Data'!$C:$C,0))</f>
        <v>0.82024202543465596</v>
      </c>
      <c r="N384" s="7">
        <f>INDEX('Saturation Data'!O:O,MATCH('Intensity Data'!$B384,'Saturation Data'!$C:$C,0))*INDEX('UEC Data'!O:O,MATCH('Intensity Data'!$B384,'UEC Data'!$C:$C,0))</f>
        <v>7.7467393173526439E-2</v>
      </c>
      <c r="O384" s="7">
        <f>INDEX('Saturation Data'!P:P,MATCH('Intensity Data'!$B384,'Saturation Data'!$C:$C,0))*INDEX('UEC Data'!P:P,MATCH('Intensity Data'!$B384,'UEC Data'!$C:$C,0))</f>
        <v>1.2274160639719804E-2</v>
      </c>
      <c r="P384" s="7">
        <f>INDEX('Saturation Data'!Q:Q,MATCH('Intensity Data'!$B384,'Saturation Data'!$C:$C,0))*INDEX('UEC Data'!Q:Q,MATCH('Intensity Data'!$B384,'UEC Data'!$C:$C,0))</f>
        <v>3.2013600814473402E-2</v>
      </c>
      <c r="Q384" s="7">
        <f>INDEX('Saturation Data'!R:R,MATCH('Intensity Data'!$B384,'Saturation Data'!$C:$C,0))*INDEX('UEC Data'!R:R,MATCH('Intensity Data'!$B384,'UEC Data'!$C:$C,0))</f>
        <v>1.1387614443826525E-2</v>
      </c>
      <c r="R384" s="7">
        <f>INDEX('Saturation Data'!S:S,MATCH('Intensity Data'!$B384,'Saturation Data'!$C:$C,0))*INDEX('UEC Data'!S:S,MATCH('Intensity Data'!$B384,'UEC Data'!$C:$C,0))</f>
        <v>4.7301330047214837E-3</v>
      </c>
      <c r="S384" s="7">
        <f>INDEX('Saturation Data'!T:T,MATCH('Intensity Data'!$B384,'Saturation Data'!$C:$C,0))*INDEX('UEC Data'!T:T,MATCH('Intensity Data'!$B384,'UEC Data'!$C:$C,0))</f>
        <v>13.607474587008737</v>
      </c>
      <c r="T384" s="7">
        <f>INDEX('Saturation Data'!U:U,MATCH('Intensity Data'!$B384,'Saturation Data'!$C:$C,0))*INDEX('UEC Data'!U:U,MATCH('Intensity Data'!$B384,'UEC Data'!$C:$C,0))</f>
        <v>2.0667822165139115E-3</v>
      </c>
      <c r="U384" s="7">
        <f>INDEX('Saturation Data'!V:V,MATCH('Intensity Data'!$B384,'Saturation Data'!$C:$C,0))*INDEX('UEC Data'!V:V,MATCH('Intensity Data'!$B384,'UEC Data'!$C:$C,0))</f>
        <v>5.6954655824490073E-2</v>
      </c>
      <c r="V384" t="str">
        <f t="shared" si="72"/>
        <v xml:space="preserve">Refrigeration </v>
      </c>
    </row>
    <row r="385" spans="1:22" x14ac:dyDescent="0.25">
      <c r="A385" t="str">
        <f t="shared" si="73"/>
        <v/>
      </c>
      <c r="B385" t="str">
        <f t="shared" si="71"/>
        <v>ID2019 CPARefrigeration _Reach-in Refrigerator/Freezer</v>
      </c>
      <c r="C385" t="s">
        <v>119</v>
      </c>
      <c r="D385" t="s">
        <v>120</v>
      </c>
      <c r="E385" s="4" t="s">
        <v>89</v>
      </c>
      <c r="F385" s="4" t="s">
        <v>25</v>
      </c>
      <c r="G385" s="4" t="s">
        <v>27</v>
      </c>
      <c r="H385" s="7">
        <f>INDEX('Saturation Data'!I:I,MATCH('Intensity Data'!$B385,'Saturation Data'!$C:$C,0))*INDEX('UEC Data'!I:I,MATCH('Intensity Data'!$B385,'UEC Data'!$C:$C,0))</f>
        <v>4.320024225267686E-3</v>
      </c>
      <c r="I385" s="7">
        <f>INDEX('Saturation Data'!J:J,MATCH('Intensity Data'!$B385,'Saturation Data'!$C:$C,0))*INDEX('UEC Data'!J:J,MATCH('Intensity Data'!$B385,'UEC Data'!$C:$C,0))</f>
        <v>1.2597615264909512E-2</v>
      </c>
      <c r="J385" s="7">
        <f>INDEX('Saturation Data'!K:K,MATCH('Intensity Data'!$B385,'Saturation Data'!$C:$C,0))*INDEX('UEC Data'!K:K,MATCH('Intensity Data'!$B385,'UEC Data'!$C:$C,0))</f>
        <v>1.0245639261206517E-2</v>
      </c>
      <c r="K385" s="7">
        <f>INDEX('Saturation Data'!L:L,MATCH('Intensity Data'!$B385,'Saturation Data'!$C:$C,0))*INDEX('UEC Data'!L:L,MATCH('Intensity Data'!$B385,'UEC Data'!$C:$C,0))</f>
        <v>2.3952933549330657E-3</v>
      </c>
      <c r="L385" s="7">
        <f>INDEX('Saturation Data'!M:M,MATCH('Intensity Data'!$B385,'Saturation Data'!$C:$C,0))*INDEX('UEC Data'!M:M,MATCH('Intensity Data'!$B385,'UEC Data'!$C:$C,0))</f>
        <v>0.21298414305027025</v>
      </c>
      <c r="M385" s="7">
        <f>INDEX('Saturation Data'!N:N,MATCH('Intensity Data'!$B385,'Saturation Data'!$C:$C,0))*INDEX('UEC Data'!N:N,MATCH('Intensity Data'!$B385,'UEC Data'!$C:$C,0))</f>
        <v>0.27303490205136505</v>
      </c>
      <c r="N385" s="7">
        <f>INDEX('Saturation Data'!O:O,MATCH('Intensity Data'!$B385,'Saturation Data'!$C:$C,0))*INDEX('UEC Data'!O:O,MATCH('Intensity Data'!$B385,'UEC Data'!$C:$C,0))</f>
        <v>2.6343185989173047E-2</v>
      </c>
      <c r="O385" s="7">
        <f>INDEX('Saturation Data'!P:P,MATCH('Intensity Data'!$B385,'Saturation Data'!$C:$C,0))*INDEX('UEC Data'!P:P,MATCH('Intensity Data'!$B385,'UEC Data'!$C:$C,0))</f>
        <v>9.5691955398759364E-3</v>
      </c>
      <c r="P385" s="7">
        <f>INDEX('Saturation Data'!Q:Q,MATCH('Intensity Data'!$B385,'Saturation Data'!$C:$C,0))*INDEX('UEC Data'!Q:Q,MATCH('Intensity Data'!$B385,'UEC Data'!$C:$C,0))</f>
        <v>2.4958481082436021E-2</v>
      </c>
      <c r="Q385" s="7">
        <f>INDEX('Saturation Data'!R:R,MATCH('Intensity Data'!$B385,'Saturation Data'!$C:$C,0))*INDEX('UEC Data'!R:R,MATCH('Intensity Data'!$B385,'UEC Data'!$C:$C,0))</f>
        <v>1.6186702789986105E-2</v>
      </c>
      <c r="R385" s="7">
        <f>INDEX('Saturation Data'!S:S,MATCH('Intensity Data'!$B385,'Saturation Data'!$C:$C,0))*INDEX('UEC Data'!S:S,MATCH('Intensity Data'!$B385,'UEC Data'!$C:$C,0))</f>
        <v>1.9321375122201929E-3</v>
      </c>
      <c r="S385" s="7">
        <f>INDEX('Saturation Data'!T:T,MATCH('Intensity Data'!$B385,'Saturation Data'!$C:$C,0))*INDEX('UEC Data'!T:T,MATCH('Intensity Data'!$B385,'UEC Data'!$C:$C,0))</f>
        <v>1.3321756134667326E-2</v>
      </c>
      <c r="T385" s="7">
        <f>INDEX('Saturation Data'!U:U,MATCH('Intensity Data'!$B385,'Saturation Data'!$C:$C,0))*INDEX('UEC Data'!U:U,MATCH('Intensity Data'!$B385,'UEC Data'!$C:$C,0))</f>
        <v>3.2470281053002458E-3</v>
      </c>
      <c r="U385" s="7">
        <f>INDEX('Saturation Data'!V:V,MATCH('Intensity Data'!$B385,'Saturation Data'!$C:$C,0))*INDEX('UEC Data'!V:V,MATCH('Intensity Data'!$B385,'UEC Data'!$C:$C,0))</f>
        <v>1.4913147493413935E-2</v>
      </c>
      <c r="V385" t="str">
        <f t="shared" si="72"/>
        <v xml:space="preserve">Refrigeration </v>
      </c>
    </row>
    <row r="386" spans="1:22" x14ac:dyDescent="0.25">
      <c r="A386" t="str">
        <f t="shared" si="73"/>
        <v/>
      </c>
      <c r="B386" t="str">
        <f t="shared" ref="B386:B449" si="74">C386&amp;D386&amp;E386</f>
        <v>ID2019 CPARefrigeration _Glass Door Display</v>
      </c>
      <c r="C386" t="s">
        <v>119</v>
      </c>
      <c r="D386" t="s">
        <v>120</v>
      </c>
      <c r="E386" s="4" t="s">
        <v>90</v>
      </c>
      <c r="F386" s="4" t="s">
        <v>25</v>
      </c>
      <c r="G386" s="4" t="s">
        <v>28</v>
      </c>
      <c r="H386" s="7">
        <f>INDEX('Saturation Data'!I:I,MATCH('Intensity Data'!$B386,'Saturation Data'!$C:$C,0))*INDEX('UEC Data'!I:I,MATCH('Intensity Data'!$B386,'UEC Data'!$C:$C,0))</f>
        <v>2.4512077305250065E-2</v>
      </c>
      <c r="I386" s="7">
        <f>INDEX('Saturation Data'!J:J,MATCH('Intensity Data'!$B386,'Saturation Data'!$C:$C,0))*INDEX('UEC Data'!J:J,MATCH('Intensity Data'!$B386,'UEC Data'!$C:$C,0))</f>
        <v>0</v>
      </c>
      <c r="J386" s="7">
        <f>INDEX('Saturation Data'!K:K,MATCH('Intensity Data'!$B386,'Saturation Data'!$C:$C,0))*INDEX('UEC Data'!K:K,MATCH('Intensity Data'!$B386,'UEC Data'!$C:$C,0))</f>
        <v>6.1364060860869034E-2</v>
      </c>
      <c r="K386" s="7">
        <f>INDEX('Saturation Data'!L:L,MATCH('Intensity Data'!$B386,'Saturation Data'!$C:$C,0))*INDEX('UEC Data'!L:L,MATCH('Intensity Data'!$B386,'UEC Data'!$C:$C,0))</f>
        <v>2.4583273905891987E-3</v>
      </c>
      <c r="L386" s="7">
        <f>INDEX('Saturation Data'!M:M,MATCH('Intensity Data'!$B386,'Saturation Data'!$C:$C,0))*INDEX('UEC Data'!M:M,MATCH('Intensity Data'!$B386,'UEC Data'!$C:$C,0))</f>
        <v>8.1190195884576696E-2</v>
      </c>
      <c r="M386" s="7">
        <f>INDEX('Saturation Data'!N:N,MATCH('Intensity Data'!$B386,'Saturation Data'!$C:$C,0))*INDEX('UEC Data'!N:N,MATCH('Intensity Data'!$B386,'UEC Data'!$C:$C,0))</f>
        <v>3.2018022415123437</v>
      </c>
      <c r="N386" s="7">
        <f>INDEX('Saturation Data'!O:O,MATCH('Intensity Data'!$B386,'Saturation Data'!$C:$C,0))*INDEX('UEC Data'!O:O,MATCH('Intensity Data'!$B386,'UEC Data'!$C:$C,0))</f>
        <v>4.8881861328120259E-2</v>
      </c>
      <c r="O386" s="7">
        <f>INDEX('Saturation Data'!P:P,MATCH('Intensity Data'!$B386,'Saturation Data'!$C:$C,0))*INDEX('UEC Data'!P:P,MATCH('Intensity Data'!$B386,'UEC Data'!$C:$C,0))</f>
        <v>9.7763754911579393E-3</v>
      </c>
      <c r="P386" s="7">
        <f>INDEX('Saturation Data'!Q:Q,MATCH('Intensity Data'!$B386,'Saturation Data'!$C:$C,0))*INDEX('UEC Data'!Q:Q,MATCH('Intensity Data'!$B386,'UEC Data'!$C:$C,0))</f>
        <v>2.5498850110656227E-2</v>
      </c>
      <c r="Q386" s="7">
        <f>INDEX('Saturation Data'!R:R,MATCH('Intensity Data'!$B386,'Saturation Data'!$C:$C,0))*INDEX('UEC Data'!R:R,MATCH('Intensity Data'!$B386,'UEC Data'!$C:$C,0))</f>
        <v>5.1499272823929479E-2</v>
      </c>
      <c r="R386" s="7">
        <f>INDEX('Saturation Data'!S:S,MATCH('Intensity Data'!$B386,'Saturation Data'!$C:$C,0))*INDEX('UEC Data'!S:S,MATCH('Intensity Data'!$B386,'UEC Data'!$C:$C,0))</f>
        <v>1.0014065342941235E-2</v>
      </c>
      <c r="S386" s="7">
        <f>INDEX('Saturation Data'!T:T,MATCH('Intensity Data'!$B386,'Saturation Data'!$C:$C,0))*INDEX('UEC Data'!T:T,MATCH('Intensity Data'!$B386,'UEC Data'!$C:$C,0))</f>
        <v>6.9045259755861316E-2</v>
      </c>
      <c r="T386" s="7">
        <f>INDEX('Saturation Data'!U:U,MATCH('Intensity Data'!$B386,'Saturation Data'!$C:$C,0))*INDEX('UEC Data'!U:U,MATCH('Intensity Data'!$B386,'UEC Data'!$C:$C,0))</f>
        <v>1.2139734777146969E-3</v>
      </c>
      <c r="U386" s="7">
        <f>INDEX('Saturation Data'!V:V,MATCH('Intensity Data'!$B386,'Saturation Data'!$C:$C,0))*INDEX('UEC Data'!V:V,MATCH('Intensity Data'!$B386,'UEC Data'!$C:$C,0))</f>
        <v>4.3730282123544623E-3</v>
      </c>
      <c r="V386" t="str">
        <f t="shared" ref="V386:V449" si="75">IF(OR(F386="Cooling",F386="heating",F386="ventilation"),"HVAC",F386)</f>
        <v xml:space="preserve">Refrigeration </v>
      </c>
    </row>
    <row r="387" spans="1:22" x14ac:dyDescent="0.25">
      <c r="A387" t="str">
        <f t="shared" ref="A387:A450" si="76">IF(C387=C386,"",1)</f>
        <v/>
      </c>
      <c r="B387" t="str">
        <f t="shared" si="74"/>
        <v>ID2019 CPARefrigeration _Open Display Case</v>
      </c>
      <c r="C387" t="s">
        <v>119</v>
      </c>
      <c r="D387" t="s">
        <v>120</v>
      </c>
      <c r="E387" s="4" t="s">
        <v>91</v>
      </c>
      <c r="F387" s="4" t="s">
        <v>25</v>
      </c>
      <c r="G387" s="4" t="s">
        <v>29</v>
      </c>
      <c r="H387" s="7">
        <f>INDEX('Saturation Data'!I:I,MATCH('Intensity Data'!$B387,'Saturation Data'!$C:$C,0))*INDEX('UEC Data'!I:I,MATCH('Intensity Data'!$B387,'UEC Data'!$C:$C,0))</f>
        <v>0.14529376693986301</v>
      </c>
      <c r="I387" s="7">
        <f>INDEX('Saturation Data'!J:J,MATCH('Intensity Data'!$B387,'Saturation Data'!$C:$C,0))*INDEX('UEC Data'!J:J,MATCH('Intensity Data'!$B387,'UEC Data'!$C:$C,0))</f>
        <v>0</v>
      </c>
      <c r="J387" s="7">
        <f>INDEX('Saturation Data'!K:K,MATCH('Intensity Data'!$B387,'Saturation Data'!$C:$C,0))*INDEX('UEC Data'!K:K,MATCH('Intensity Data'!$B387,'UEC Data'!$C:$C,0))</f>
        <v>0.36373153715915624</v>
      </c>
      <c r="K387" s="7">
        <f>INDEX('Saturation Data'!L:L,MATCH('Intensity Data'!$B387,'Saturation Data'!$C:$C,0))*INDEX('UEC Data'!L:L,MATCH('Intensity Data'!$B387,'UEC Data'!$C:$C,0))</f>
        <v>1.4571578022628333E-2</v>
      </c>
      <c r="L387" s="7">
        <f>INDEX('Saturation Data'!M:M,MATCH('Intensity Data'!$B387,'Saturation Data'!$C:$C,0))*INDEX('UEC Data'!M:M,MATCH('Intensity Data'!$B387,'UEC Data'!$C:$C,0))</f>
        <v>0.48124968160609205</v>
      </c>
      <c r="M387" s="7">
        <f>INDEX('Saturation Data'!N:N,MATCH('Intensity Data'!$B387,'Saturation Data'!$C:$C,0))*INDEX('UEC Data'!N:N,MATCH('Intensity Data'!$B387,'UEC Data'!$C:$C,0))</f>
        <v>18.978477542830991</v>
      </c>
      <c r="N387" s="7">
        <f>INDEX('Saturation Data'!O:O,MATCH('Intensity Data'!$B387,'Saturation Data'!$C:$C,0))*INDEX('UEC Data'!O:O,MATCH('Intensity Data'!$B387,'UEC Data'!$C:$C,0))</f>
        <v>0.28974409956978359</v>
      </c>
      <c r="O387" s="7">
        <f>INDEX('Saturation Data'!P:P,MATCH('Intensity Data'!$B387,'Saturation Data'!$C:$C,0))*INDEX('UEC Data'!P:P,MATCH('Intensity Data'!$B387,'UEC Data'!$C:$C,0))</f>
        <v>5.7948839033102065E-2</v>
      </c>
      <c r="P387" s="7">
        <f>INDEX('Saturation Data'!Q:Q,MATCH('Intensity Data'!$B387,'Saturation Data'!$C:$C,0))*INDEX('UEC Data'!Q:Q,MATCH('Intensity Data'!$B387,'UEC Data'!$C:$C,0))</f>
        <v>0.151142799489241</v>
      </c>
      <c r="Q387" s="7">
        <f>INDEX('Saturation Data'!R:R,MATCH('Intensity Data'!$B387,'Saturation Data'!$C:$C,0))*INDEX('UEC Data'!R:R,MATCH('Intensity Data'!$B387,'UEC Data'!$C:$C,0))</f>
        <v>0.30525863842840456</v>
      </c>
      <c r="R387" s="7">
        <f>INDEX('Saturation Data'!S:S,MATCH('Intensity Data'!$B387,'Saturation Data'!$C:$C,0))*INDEX('UEC Data'!S:S,MATCH('Intensity Data'!$B387,'UEC Data'!$C:$C,0))</f>
        <v>5.9357730393018608E-2</v>
      </c>
      <c r="S387" s="7">
        <f>INDEX('Saturation Data'!T:T,MATCH('Intensity Data'!$B387,'Saturation Data'!$C:$C,0))*INDEX('UEC Data'!T:T,MATCH('Intensity Data'!$B387,'UEC Data'!$C:$C,0))</f>
        <v>0.40926135122467844</v>
      </c>
      <c r="T387" s="7">
        <f>INDEX('Saturation Data'!U:U,MATCH('Intensity Data'!$B387,'Saturation Data'!$C:$C,0))*INDEX('UEC Data'!U:U,MATCH('Intensity Data'!$B387,'UEC Data'!$C:$C,0))</f>
        <v>7.1957499703411915E-3</v>
      </c>
      <c r="U387" s="7">
        <f>INDEX('Saturation Data'!V:V,MATCH('Intensity Data'!$B387,'Saturation Data'!$C:$C,0))*INDEX('UEC Data'!V:V,MATCH('Intensity Data'!$B387,'UEC Data'!$C:$C,0))</f>
        <v>2.5920844406409769E-2</v>
      </c>
      <c r="V387" t="str">
        <f t="shared" si="75"/>
        <v xml:space="preserve">Refrigeration </v>
      </c>
    </row>
    <row r="388" spans="1:22" x14ac:dyDescent="0.25">
      <c r="A388" t="str">
        <f t="shared" si="76"/>
        <v/>
      </c>
      <c r="B388" t="str">
        <f t="shared" si="74"/>
        <v>ID2019 CPARefrigeration _Icemaker</v>
      </c>
      <c r="C388" t="s">
        <v>119</v>
      </c>
      <c r="D388" t="s">
        <v>120</v>
      </c>
      <c r="E388" s="4" t="s">
        <v>92</v>
      </c>
      <c r="F388" s="4" t="s">
        <v>25</v>
      </c>
      <c r="G388" s="4" t="s">
        <v>30</v>
      </c>
      <c r="H388" s="7">
        <f>INDEX('Saturation Data'!I:I,MATCH('Intensity Data'!$B388,'Saturation Data'!$C:$C,0))*INDEX('UEC Data'!I:I,MATCH('Intensity Data'!$B388,'UEC Data'!$C:$C,0))</f>
        <v>2.3290874667675713E-2</v>
      </c>
      <c r="I388" s="7">
        <f>INDEX('Saturation Data'!J:J,MATCH('Intensity Data'!$B388,'Saturation Data'!$C:$C,0))*INDEX('UEC Data'!J:J,MATCH('Intensity Data'!$B388,'UEC Data'!$C:$C,0))</f>
        <v>1.2312455645773022E-2</v>
      </c>
      <c r="J388" s="7">
        <f>INDEX('Saturation Data'!K:K,MATCH('Intensity Data'!$B388,'Saturation Data'!$C:$C,0))*INDEX('UEC Data'!K:K,MATCH('Intensity Data'!$B388,'UEC Data'!$C:$C,0))</f>
        <v>0.12892989190491622</v>
      </c>
      <c r="K388" s="7">
        <f>INDEX('Saturation Data'!L:L,MATCH('Intensity Data'!$B388,'Saturation Data'!$C:$C,0))*INDEX('UEC Data'!L:L,MATCH('Intensity Data'!$B388,'UEC Data'!$C:$C,0))</f>
        <v>7.6666734324470666E-3</v>
      </c>
      <c r="L388" s="7">
        <f>INDEX('Saturation Data'!M:M,MATCH('Intensity Data'!$B388,'Saturation Data'!$C:$C,0))*INDEX('UEC Data'!M:M,MATCH('Intensity Data'!$B388,'UEC Data'!$C:$C,0))</f>
        <v>2.4883610014067439</v>
      </c>
      <c r="M388" s="7">
        <f>INDEX('Saturation Data'!N:N,MATCH('Intensity Data'!$B388,'Saturation Data'!$C:$C,0))*INDEX('UEC Data'!N:N,MATCH('Intensity Data'!$B388,'UEC Data'!$C:$C,0))</f>
        <v>0.27327184457153636</v>
      </c>
      <c r="N388" s="7">
        <f>INDEX('Saturation Data'!O:O,MATCH('Intensity Data'!$B388,'Saturation Data'!$C:$C,0))*INDEX('UEC Data'!O:O,MATCH('Intensity Data'!$B388,'UEC Data'!$C:$C,0))</f>
        <v>0.16013196418668321</v>
      </c>
      <c r="O388" s="7">
        <f>INDEX('Saturation Data'!P:P,MATCH('Intensity Data'!$B388,'Saturation Data'!$C:$C,0))*INDEX('UEC Data'!P:P,MATCH('Intensity Data'!$B388,'UEC Data'!$C:$C,0))</f>
        <v>3.2026403403854826E-2</v>
      </c>
      <c r="P388" s="7">
        <f>INDEX('Saturation Data'!Q:Q,MATCH('Intensity Data'!$B388,'Saturation Data'!$C:$C,0))*INDEX('UEC Data'!Q:Q,MATCH('Intensity Data'!$B388,'UEC Data'!$C:$C,0))</f>
        <v>8.3531617695831784E-2</v>
      </c>
      <c r="Q388" s="7">
        <f>INDEX('Saturation Data'!R:R,MATCH('Intensity Data'!$B388,'Saturation Data'!$C:$C,0))*INDEX('UEC Data'!R:R,MATCH('Intensity Data'!$B388,'UEC Data'!$C:$C,0))</f>
        <v>8.4353167897246534E-2</v>
      </c>
      <c r="R388" s="7">
        <f>INDEX('Saturation Data'!S:S,MATCH('Intensity Data'!$B388,'Saturation Data'!$C:$C,0))*INDEX('UEC Data'!S:S,MATCH('Intensity Data'!$B388,'UEC Data'!$C:$C,0))</f>
        <v>1.6402525489925289E-2</v>
      </c>
      <c r="S388" s="7">
        <f>INDEX('Saturation Data'!T:T,MATCH('Intensity Data'!$B388,'Saturation Data'!$C:$C,0))*INDEX('UEC Data'!T:T,MATCH('Intensity Data'!$B388,'UEC Data'!$C:$C,0))</f>
        <v>1.0267911815609176</v>
      </c>
      <c r="T388" s="7">
        <f>INDEX('Saturation Data'!U:U,MATCH('Intensity Data'!$B388,'Saturation Data'!$C:$C,0))*INDEX('UEC Data'!U:U,MATCH('Intensity Data'!$B388,'UEC Data'!$C:$C,0))</f>
        <v>1.9884263014465346E-3</v>
      </c>
      <c r="U388" s="7">
        <f>INDEX('Saturation Data'!V:V,MATCH('Intensity Data'!$B388,'Saturation Data'!$C:$C,0))*INDEX('UEC Data'!V:V,MATCH('Intensity Data'!$B388,'UEC Data'!$C:$C,0))</f>
        <v>4.4867753855728006E-2</v>
      </c>
      <c r="V388" t="str">
        <f t="shared" si="75"/>
        <v xml:space="preserve">Refrigeration </v>
      </c>
    </row>
    <row r="389" spans="1:22" x14ac:dyDescent="0.25">
      <c r="A389" t="str">
        <f t="shared" si="76"/>
        <v/>
      </c>
      <c r="B389" t="str">
        <f t="shared" si="74"/>
        <v>ID2019 CPARefrigeration _Vending Machine</v>
      </c>
      <c r="C389" t="s">
        <v>119</v>
      </c>
      <c r="D389" t="s">
        <v>120</v>
      </c>
      <c r="E389" s="4" t="s">
        <v>93</v>
      </c>
      <c r="F389" s="4" t="s">
        <v>25</v>
      </c>
      <c r="G389" s="4" t="s">
        <v>31</v>
      </c>
      <c r="H389" s="7">
        <f>INDEX('Saturation Data'!I:I,MATCH('Intensity Data'!$B389,'Saturation Data'!$C:$C,0))*INDEX('UEC Data'!I:I,MATCH('Intensity Data'!$B389,'UEC Data'!$C:$C,0))</f>
        <v>2.187621290013373E-2</v>
      </c>
      <c r="I389" s="7">
        <f>INDEX('Saturation Data'!J:J,MATCH('Intensity Data'!$B389,'Saturation Data'!$C:$C,0))*INDEX('UEC Data'!J:J,MATCH('Intensity Data'!$B389,'UEC Data'!$C:$C,0))</f>
        <v>5.7823054065934661E-3</v>
      </c>
      <c r="J389" s="7">
        <f>INDEX('Saturation Data'!K:K,MATCH('Intensity Data'!$B389,'Saturation Data'!$C:$C,0))*INDEX('UEC Data'!K:K,MATCH('Intensity Data'!$B389,'UEC Data'!$C:$C,0))</f>
        <v>6.054941698728062E-2</v>
      </c>
      <c r="K389" s="7">
        <f>INDEX('Saturation Data'!L:L,MATCH('Intensity Data'!$B389,'Saturation Data'!$C:$C,0))*INDEX('UEC Data'!L:L,MATCH('Intensity Data'!$B389,'UEC Data'!$C:$C,0))</f>
        <v>3.6005041166783337E-3</v>
      </c>
      <c r="L389" s="7">
        <f>INDEX('Saturation Data'!M:M,MATCH('Intensity Data'!$B389,'Saturation Data'!$C:$C,0))*INDEX('UEC Data'!M:M,MATCH('Intensity Data'!$B389,'UEC Data'!$C:$C,0))</f>
        <v>1.1686103638416141</v>
      </c>
      <c r="M389" s="7">
        <f>INDEX('Saturation Data'!N:N,MATCH('Intensity Data'!$B389,'Saturation Data'!$C:$C,0))*INDEX('UEC Data'!N:N,MATCH('Intensity Data'!$B389,'UEC Data'!$C:$C,0))</f>
        <v>0.25667361731828714</v>
      </c>
      <c r="N389" s="7">
        <f>INDEX('Saturation Data'!O:O,MATCH('Intensity Data'!$B389,'Saturation Data'!$C:$C,0))*INDEX('UEC Data'!O:O,MATCH('Intensity Data'!$B389,'UEC Data'!$C:$C,0))</f>
        <v>7.5202863581723484E-2</v>
      </c>
      <c r="O389" s="7">
        <f>INDEX('Saturation Data'!P:P,MATCH('Intensity Data'!$B389,'Saturation Data'!$C:$C,0))*INDEX('UEC Data'!P:P,MATCH('Intensity Data'!$B389,'UEC Data'!$C:$C,0))</f>
        <v>1.5040577678704521E-2</v>
      </c>
      <c r="P389" s="7">
        <f>INDEX('Saturation Data'!Q:Q,MATCH('Intensity Data'!$B389,'Saturation Data'!$C:$C,0))*INDEX('UEC Data'!Q:Q,MATCH('Intensity Data'!$B389,'UEC Data'!$C:$C,0))</f>
        <v>3.922900017024035E-2</v>
      </c>
      <c r="Q389" s="7">
        <f>INDEX('Saturation Data'!R:R,MATCH('Intensity Data'!$B389,'Saturation Data'!$C:$C,0))*INDEX('UEC Data'!R:R,MATCH('Intensity Data'!$B389,'UEC Data'!$C:$C,0))</f>
        <v>7.9229650498353038E-2</v>
      </c>
      <c r="R389" s="7">
        <f>INDEX('Saturation Data'!S:S,MATCH('Intensity Data'!$B389,'Saturation Data'!$C:$C,0))*INDEX('UEC Data'!S:S,MATCH('Intensity Data'!$B389,'UEC Data'!$C:$C,0))</f>
        <v>7.7031271868778731E-3</v>
      </c>
      <c r="S389" s="7">
        <f>INDEX('Saturation Data'!T:T,MATCH('Intensity Data'!$B389,'Saturation Data'!$C:$C,0))*INDEX('UEC Data'!T:T,MATCH('Intensity Data'!$B389,'UEC Data'!$C:$C,0))</f>
        <v>0.48221251482197125</v>
      </c>
      <c r="T389" s="7">
        <f>INDEX('Saturation Data'!U:U,MATCH('Intensity Data'!$B389,'Saturation Data'!$C:$C,0))*INDEX('UEC Data'!U:U,MATCH('Intensity Data'!$B389,'UEC Data'!$C:$C,0))</f>
        <v>9.338257520882285E-4</v>
      </c>
      <c r="U389" s="7">
        <f>INDEX('Saturation Data'!V:V,MATCH('Intensity Data'!$B389,'Saturation Data'!$C:$C,0))*INDEX('UEC Data'!V:V,MATCH('Intensity Data'!$B389,'UEC Data'!$C:$C,0))</f>
        <v>4.2142536495674385E-2</v>
      </c>
      <c r="V389" t="str">
        <f t="shared" si="75"/>
        <v xml:space="preserve">Refrigeration </v>
      </c>
    </row>
    <row r="390" spans="1:22" x14ac:dyDescent="0.25">
      <c r="A390" t="str">
        <f t="shared" si="76"/>
        <v/>
      </c>
      <c r="B390" t="str">
        <f t="shared" si="74"/>
        <v>ID2019 CPAFood Preparation_Oven</v>
      </c>
      <c r="C390" t="s">
        <v>119</v>
      </c>
      <c r="D390" t="s">
        <v>120</v>
      </c>
      <c r="E390" s="4" t="s">
        <v>94</v>
      </c>
      <c r="F390" s="4" t="s">
        <v>32</v>
      </c>
      <c r="G390" s="4" t="s">
        <v>33</v>
      </c>
      <c r="H390" s="7">
        <f>INDEX('Saturation Data'!I:I,MATCH('Intensity Data'!$B390,'Saturation Data'!$C:$C,0))*INDEX('UEC Data'!I:I,MATCH('Intensity Data'!$B390,'UEC Data'!$C:$C,0))</f>
        <v>5.5430720873240691E-2</v>
      </c>
      <c r="I390" s="7">
        <f>INDEX('Saturation Data'!J:J,MATCH('Intensity Data'!$B390,'Saturation Data'!$C:$C,0))*INDEX('UEC Data'!J:J,MATCH('Intensity Data'!$B390,'UEC Data'!$C:$C,0))</f>
        <v>6.37838944935113E-3</v>
      </c>
      <c r="J390" s="7">
        <f>INDEX('Saturation Data'!K:K,MATCH('Intensity Data'!$B390,'Saturation Data'!$C:$C,0))*INDEX('UEC Data'!K:K,MATCH('Intensity Data'!$B390,'UEC Data'!$C:$C,0))</f>
        <v>7.2584827442393349E-2</v>
      </c>
      <c r="K390" s="7">
        <f>INDEX('Saturation Data'!L:L,MATCH('Intensity Data'!$B390,'Saturation Data'!$C:$C,0))*INDEX('UEC Data'!L:L,MATCH('Intensity Data'!$B390,'UEC Data'!$C:$C,0))</f>
        <v>6.3783894493511309E-3</v>
      </c>
      <c r="L390" s="7">
        <f>INDEX('Saturation Data'!M:M,MATCH('Intensity Data'!$B390,'Saturation Data'!$C:$C,0))*INDEX('UEC Data'!M:M,MATCH('Intensity Data'!$B390,'UEC Data'!$C:$C,0))</f>
        <v>0</v>
      </c>
      <c r="M390" s="7">
        <f>INDEX('Saturation Data'!N:N,MATCH('Intensity Data'!$B390,'Saturation Data'!$C:$C,0))*INDEX('UEC Data'!N:N,MATCH('Intensity Data'!$B390,'UEC Data'!$C:$C,0))</f>
        <v>6.6039474254118949E-2</v>
      </c>
      <c r="N390" s="7">
        <f>INDEX('Saturation Data'!O:O,MATCH('Intensity Data'!$B390,'Saturation Data'!$C:$C,0))*INDEX('UEC Data'!O:O,MATCH('Intensity Data'!$B390,'UEC Data'!$C:$C,0))</f>
        <v>0.34215864955882047</v>
      </c>
      <c r="O390" s="7">
        <f>INDEX('Saturation Data'!P:P,MATCH('Intensity Data'!$B390,'Saturation Data'!$C:$C,0))*INDEX('UEC Data'!P:P,MATCH('Intensity Data'!$B390,'UEC Data'!$C:$C,0))</f>
        <v>4.8183390860319399E-2</v>
      </c>
      <c r="P390" s="7">
        <f>INDEX('Saturation Data'!Q:Q,MATCH('Intensity Data'!$B390,'Saturation Data'!$C:$C,0))*INDEX('UEC Data'!Q:Q,MATCH('Intensity Data'!$B390,'UEC Data'!$C:$C,0))</f>
        <v>7.2828815985733666E-2</v>
      </c>
      <c r="Q390" s="7">
        <f>INDEX('Saturation Data'!R:R,MATCH('Intensity Data'!$B390,'Saturation Data'!$C:$C,0))*INDEX('UEC Data'!R:R,MATCH('Intensity Data'!$B390,'UEC Data'!$C:$C,0))</f>
        <v>3.3804734852897887E-2</v>
      </c>
      <c r="R390" s="7">
        <f>INDEX('Saturation Data'!S:S,MATCH('Intensity Data'!$B390,'Saturation Data'!$C:$C,0))*INDEX('UEC Data'!S:S,MATCH('Intensity Data'!$B390,'UEC Data'!$C:$C,0))</f>
        <v>6.8165277179197054E-4</v>
      </c>
      <c r="S390" s="7">
        <f>INDEX('Saturation Data'!T:T,MATCH('Intensity Data'!$B390,'Saturation Data'!$C:$C,0))*INDEX('UEC Data'!T:T,MATCH('Intensity Data'!$B390,'UEC Data'!$C:$C,0))</f>
        <v>2.1625192173371759E-2</v>
      </c>
      <c r="T390" s="7">
        <f>INDEX('Saturation Data'!U:U,MATCH('Intensity Data'!$B390,'Saturation Data'!$C:$C,0))*INDEX('UEC Data'!U:U,MATCH('Intensity Data'!$B390,'UEC Data'!$C:$C,0))</f>
        <v>2.5626553603729256E-3</v>
      </c>
      <c r="U390" s="7">
        <f>INDEX('Saturation Data'!V:V,MATCH('Intensity Data'!$B390,'Saturation Data'!$C:$C,0))*INDEX('UEC Data'!V:V,MATCH('Intensity Data'!$B390,'UEC Data'!$C:$C,0))</f>
        <v>4.5519362939072452E-2</v>
      </c>
      <c r="V390" t="str">
        <f t="shared" si="75"/>
        <v>Food Preparation</v>
      </c>
    </row>
    <row r="391" spans="1:22" x14ac:dyDescent="0.25">
      <c r="A391" t="str">
        <f t="shared" si="76"/>
        <v/>
      </c>
      <c r="B391" t="str">
        <f t="shared" si="74"/>
        <v>ID2019 CPAFood Preparation_Fryer</v>
      </c>
      <c r="C391" t="s">
        <v>119</v>
      </c>
      <c r="D391" t="s">
        <v>120</v>
      </c>
      <c r="E391" s="4" t="s">
        <v>95</v>
      </c>
      <c r="F391" s="4" t="s">
        <v>32</v>
      </c>
      <c r="G391" s="4" t="s">
        <v>34</v>
      </c>
      <c r="H391" s="7">
        <f>INDEX('Saturation Data'!I:I,MATCH('Intensity Data'!$B391,'Saturation Data'!$C:$C,0))*INDEX('UEC Data'!I:I,MATCH('Intensity Data'!$B391,'UEC Data'!$C:$C,0))</f>
        <v>9.2791935202382658E-2</v>
      </c>
      <c r="I391" s="7">
        <f>INDEX('Saturation Data'!J:J,MATCH('Intensity Data'!$B391,'Saturation Data'!$C:$C,0))*INDEX('UEC Data'!J:J,MATCH('Intensity Data'!$B391,'UEC Data'!$C:$C,0))</f>
        <v>9.2240429228986117E-3</v>
      </c>
      <c r="J391" s="7">
        <f>INDEX('Saturation Data'!K:K,MATCH('Intensity Data'!$B391,'Saturation Data'!$C:$C,0))*INDEX('UEC Data'!K:K,MATCH('Intensity Data'!$B391,'UEC Data'!$C:$C,0))</f>
        <v>9.7025459216637785E-2</v>
      </c>
      <c r="K391" s="7">
        <f>INDEX('Saturation Data'!L:L,MATCH('Intensity Data'!$B391,'Saturation Data'!$C:$C,0))*INDEX('UEC Data'!L:L,MATCH('Intensity Data'!$B391,'UEC Data'!$C:$C,0))</f>
        <v>9.2240429228986117E-3</v>
      </c>
      <c r="L391" s="7">
        <f>INDEX('Saturation Data'!M:M,MATCH('Intensity Data'!$B391,'Saturation Data'!$C:$C,0))*INDEX('UEC Data'!M:M,MATCH('Intensity Data'!$B391,'UEC Data'!$C:$C,0))</f>
        <v>0</v>
      </c>
      <c r="M391" s="7">
        <f>INDEX('Saturation Data'!N:N,MATCH('Intensity Data'!$B391,'Saturation Data'!$C:$C,0))*INDEX('UEC Data'!N:N,MATCH('Intensity Data'!$B391,'UEC Data'!$C:$C,0))</f>
        <v>0.75533647492276235</v>
      </c>
      <c r="N391" s="7">
        <f>INDEX('Saturation Data'!O:O,MATCH('Intensity Data'!$B391,'Saturation Data'!$C:$C,0))*INDEX('UEC Data'!O:O,MATCH('Intensity Data'!$B391,'UEC Data'!$C:$C,0))</f>
        <v>0.57289965709634594</v>
      </c>
      <c r="O391" s="7">
        <f>INDEX('Saturation Data'!P:P,MATCH('Intensity Data'!$B391,'Saturation Data'!$C:$C,0))*INDEX('UEC Data'!P:P,MATCH('Intensity Data'!$B391,'UEC Data'!$C:$C,0))</f>
        <v>6.9679919828601874E-2</v>
      </c>
      <c r="P391" s="7">
        <f>INDEX('Saturation Data'!Q:Q,MATCH('Intensity Data'!$B391,'Saturation Data'!$C:$C,0))*INDEX('UEC Data'!Q:Q,MATCH('Intensity Data'!$B391,'UEC Data'!$C:$C,0))</f>
        <v>9.5243674500254491E-2</v>
      </c>
      <c r="Q391" s="7">
        <f>INDEX('Saturation Data'!R:R,MATCH('Intensity Data'!$B391,'Saturation Data'!$C:$C,0))*INDEX('UEC Data'!R:R,MATCH('Intensity Data'!$B391,'UEC Data'!$C:$C,0))</f>
        <v>7.439230662463546E-2</v>
      </c>
      <c r="R391" s="7">
        <f>INDEX('Saturation Data'!S:S,MATCH('Intensity Data'!$B391,'Saturation Data'!$C:$C,0))*INDEX('UEC Data'!S:S,MATCH('Intensity Data'!$B391,'UEC Data'!$C:$C,0))</f>
        <v>9.8576521164940503E-4</v>
      </c>
      <c r="S391" s="7">
        <f>INDEX('Saturation Data'!T:T,MATCH('Intensity Data'!$B391,'Saturation Data'!$C:$C,0))*INDEX('UEC Data'!T:T,MATCH('Intensity Data'!$B391,'UEC Data'!$C:$C,0))</f>
        <v>3.1273051356781656E-2</v>
      </c>
      <c r="T391" s="7">
        <f>INDEX('Saturation Data'!U:U,MATCH('Intensity Data'!$B391,'Saturation Data'!$C:$C,0))*INDEX('UEC Data'!U:U,MATCH('Intensity Data'!$B391,'UEC Data'!$C:$C,0))</f>
        <v>3.7059579425776129E-3</v>
      </c>
      <c r="U391" s="7">
        <f>INDEX('Saturation Data'!V:V,MATCH('Intensity Data'!$B391,'Saturation Data'!$C:$C,0))*INDEX('UEC Data'!V:V,MATCH('Intensity Data'!$B391,'UEC Data'!$C:$C,0))</f>
        <v>3.3416607018611641E-2</v>
      </c>
      <c r="V391" t="str">
        <f t="shared" si="75"/>
        <v>Food Preparation</v>
      </c>
    </row>
    <row r="392" spans="1:22" x14ac:dyDescent="0.25">
      <c r="A392" t="str">
        <f t="shared" si="76"/>
        <v/>
      </c>
      <c r="B392" t="str">
        <f t="shared" si="74"/>
        <v>ID2019 CPAFood Preparation_Dishwasher</v>
      </c>
      <c r="C392" t="s">
        <v>119</v>
      </c>
      <c r="D392" t="s">
        <v>120</v>
      </c>
      <c r="E392" s="4" t="s">
        <v>96</v>
      </c>
      <c r="F392" s="4" t="s">
        <v>32</v>
      </c>
      <c r="G392" s="4" t="s">
        <v>35</v>
      </c>
      <c r="H392" s="7">
        <f>INDEX('Saturation Data'!I:I,MATCH('Intensity Data'!$B392,'Saturation Data'!$C:$C,0))*INDEX('UEC Data'!I:I,MATCH('Intensity Data'!$B392,'UEC Data'!$C:$C,0))</f>
        <v>7.1981224966019094E-2</v>
      </c>
      <c r="I392" s="7">
        <f>INDEX('Saturation Data'!J:J,MATCH('Intensity Data'!$B392,'Saturation Data'!$C:$C,0))*INDEX('UEC Data'!J:J,MATCH('Intensity Data'!$B392,'UEC Data'!$C:$C,0))</f>
        <v>1.269508255541797E-2</v>
      </c>
      <c r="J392" s="7">
        <f>INDEX('Saturation Data'!K:K,MATCH('Intensity Data'!$B392,'Saturation Data'!$C:$C,0))*INDEX('UEC Data'!K:K,MATCH('Intensity Data'!$B392,'UEC Data'!$C:$C,0))</f>
        <v>0.11690350612561172</v>
      </c>
      <c r="K392" s="7">
        <f>INDEX('Saturation Data'!L:L,MATCH('Intensity Data'!$B392,'Saturation Data'!$C:$C,0))*INDEX('UEC Data'!L:L,MATCH('Intensity Data'!$B392,'UEC Data'!$C:$C,0))</f>
        <v>1.2695082555417972E-2</v>
      </c>
      <c r="L392" s="7">
        <f>INDEX('Saturation Data'!M:M,MATCH('Intensity Data'!$B392,'Saturation Data'!$C:$C,0))*INDEX('UEC Data'!M:M,MATCH('Intensity Data'!$B392,'UEC Data'!$C:$C,0))</f>
        <v>8.8528273365714067</v>
      </c>
      <c r="M392" s="7">
        <f>INDEX('Saturation Data'!N:N,MATCH('Intensity Data'!$B392,'Saturation Data'!$C:$C,0))*INDEX('UEC Data'!N:N,MATCH('Intensity Data'!$B392,'UEC Data'!$C:$C,0))</f>
        <v>0.65562594528737139</v>
      </c>
      <c r="N392" s="7">
        <f>INDEX('Saturation Data'!O:O,MATCH('Intensity Data'!$B392,'Saturation Data'!$C:$C,0))*INDEX('UEC Data'!O:O,MATCH('Intensity Data'!$B392,'UEC Data'!$C:$C,0))</f>
        <v>0.52241302139724677</v>
      </c>
      <c r="O392" s="7">
        <f>INDEX('Saturation Data'!P:P,MATCH('Intensity Data'!$B392,'Saturation Data'!$C:$C,0))*INDEX('UEC Data'!P:P,MATCH('Intensity Data'!$B392,'UEC Data'!$C:$C,0))</f>
        <v>9.5900717513251493E-2</v>
      </c>
      <c r="P392" s="7">
        <f>INDEX('Saturation Data'!Q:Q,MATCH('Intensity Data'!$B392,'Saturation Data'!$C:$C,0))*INDEX('UEC Data'!Q:Q,MATCH('Intensity Data'!$B392,'UEC Data'!$C:$C,0))</f>
        <v>0.11704320541744537</v>
      </c>
      <c r="Q392" s="7">
        <f>INDEX('Saturation Data'!R:R,MATCH('Intensity Data'!$B392,'Saturation Data'!$C:$C,0))*INDEX('UEC Data'!R:R,MATCH('Intensity Data'!$B392,'UEC Data'!$C:$C,0))</f>
        <v>0.14638816277926101</v>
      </c>
      <c r="R392" s="7">
        <f>INDEX('Saturation Data'!S:S,MATCH('Intensity Data'!$B392,'Saturation Data'!$C:$C,0))*INDEX('UEC Data'!S:S,MATCH('Intensity Data'!$B392,'UEC Data'!$C:$C,0))</f>
        <v>1.3567121105953919E-3</v>
      </c>
      <c r="S392" s="7">
        <f>INDEX('Saturation Data'!T:T,MATCH('Intensity Data'!$B392,'Saturation Data'!$C:$C,0))*INDEX('UEC Data'!T:T,MATCH('Intensity Data'!$B392,'UEC Data'!$C:$C,0))</f>
        <v>4.3041210026092264E-2</v>
      </c>
      <c r="T392" s="7">
        <f>INDEX('Saturation Data'!U:U,MATCH('Intensity Data'!$B392,'Saturation Data'!$C:$C,0))*INDEX('UEC Data'!U:U,MATCH('Intensity Data'!$B392,'UEC Data'!$C:$C,0))</f>
        <v>5.1005228858090898E-3</v>
      </c>
      <c r="U392" s="7">
        <f>INDEX('Saturation Data'!V:V,MATCH('Intensity Data'!$B392,'Saturation Data'!$C:$C,0))*INDEX('UEC Data'!V:V,MATCH('Intensity Data'!$B392,'UEC Data'!$C:$C,0))</f>
        <v>2.3702487400860884E-2</v>
      </c>
      <c r="V392" t="str">
        <f t="shared" si="75"/>
        <v>Food Preparation</v>
      </c>
    </row>
    <row r="393" spans="1:22" x14ac:dyDescent="0.25">
      <c r="A393" t="str">
        <f t="shared" si="76"/>
        <v/>
      </c>
      <c r="B393" t="str">
        <f t="shared" si="74"/>
        <v>ID2019 CPAFood Preparation_Hot Food Container</v>
      </c>
      <c r="C393" t="s">
        <v>119</v>
      </c>
      <c r="D393" t="s">
        <v>120</v>
      </c>
      <c r="E393" s="4" t="s">
        <v>97</v>
      </c>
      <c r="F393" s="4" t="s">
        <v>32</v>
      </c>
      <c r="G393" s="4" t="s">
        <v>36</v>
      </c>
      <c r="H393" s="7">
        <f>INDEX('Saturation Data'!I:I,MATCH('Intensity Data'!$B393,'Saturation Data'!$C:$C,0))*INDEX('UEC Data'!I:I,MATCH('Intensity Data'!$B393,'UEC Data'!$C:$C,0))</f>
        <v>9.8518732367865874E-3</v>
      </c>
      <c r="I393" s="7">
        <f>INDEX('Saturation Data'!J:J,MATCH('Intensity Data'!$B393,'Saturation Data'!$C:$C,0))*INDEX('UEC Data'!J:J,MATCH('Intensity Data'!$B393,'UEC Data'!$C:$C,0))</f>
        <v>1.7375412008556648E-3</v>
      </c>
      <c r="J393" s="7">
        <f>INDEX('Saturation Data'!K:K,MATCH('Intensity Data'!$B393,'Saturation Data'!$C:$C,0))*INDEX('UEC Data'!K:K,MATCH('Intensity Data'!$B393,'UEC Data'!$C:$C,0))</f>
        <v>1.6000262899514898E-2</v>
      </c>
      <c r="K393" s="7">
        <f>INDEX('Saturation Data'!L:L,MATCH('Intensity Data'!$B393,'Saturation Data'!$C:$C,0))*INDEX('UEC Data'!L:L,MATCH('Intensity Data'!$B393,'UEC Data'!$C:$C,0))</f>
        <v>1.737541200855665E-3</v>
      </c>
      <c r="L393" s="7">
        <f>INDEX('Saturation Data'!M:M,MATCH('Intensity Data'!$B393,'Saturation Data'!$C:$C,0))*INDEX('UEC Data'!M:M,MATCH('Intensity Data'!$B393,'UEC Data'!$C:$C,0))</f>
        <v>0</v>
      </c>
      <c r="M393" s="7">
        <f>INDEX('Saturation Data'!N:N,MATCH('Intensity Data'!$B393,'Saturation Data'!$C:$C,0))*INDEX('UEC Data'!N:N,MATCH('Intensity Data'!$B393,'UEC Data'!$C:$C,0))</f>
        <v>0.11938722586305961</v>
      </c>
      <c r="N393" s="7">
        <f>INDEX('Saturation Data'!O:O,MATCH('Intensity Data'!$B393,'Saturation Data'!$C:$C,0))*INDEX('UEC Data'!O:O,MATCH('Intensity Data'!$B393,'UEC Data'!$C:$C,0))</f>
        <v>7.1501240309289421E-2</v>
      </c>
      <c r="O393" s="7">
        <f>INDEX('Saturation Data'!P:P,MATCH('Intensity Data'!$B393,'Saturation Data'!$C:$C,0))*INDEX('UEC Data'!P:P,MATCH('Intensity Data'!$B393,'UEC Data'!$C:$C,0))</f>
        <v>1.3125668710187346E-2</v>
      </c>
      <c r="P393" s="7">
        <f>INDEX('Saturation Data'!Q:Q,MATCH('Intensity Data'!$B393,'Saturation Data'!$C:$C,0))*INDEX('UEC Data'!Q:Q,MATCH('Intensity Data'!$B393,'UEC Data'!$C:$C,0))</f>
        <v>1.6019383159208502E-2</v>
      </c>
      <c r="Q393" s="7">
        <f>INDEX('Saturation Data'!R:R,MATCH('Intensity Data'!$B393,'Saturation Data'!$C:$C,0))*INDEX('UEC Data'!R:R,MATCH('Intensity Data'!$B393,'UEC Data'!$C:$C,0))</f>
        <v>2.0035747151402227E-2</v>
      </c>
      <c r="R393" s="7">
        <f>INDEX('Saturation Data'!S:S,MATCH('Intensity Data'!$B393,'Saturation Data'!$C:$C,0))*INDEX('UEC Data'!S:S,MATCH('Intensity Data'!$B393,'UEC Data'!$C:$C,0))</f>
        <v>1.8568947303562676E-4</v>
      </c>
      <c r="S393" s="7">
        <f>INDEX('Saturation Data'!T:T,MATCH('Intensity Data'!$B393,'Saturation Data'!$C:$C,0))*INDEX('UEC Data'!T:T,MATCH('Intensity Data'!$B393,'UEC Data'!$C:$C,0))</f>
        <v>5.8909326054835572E-3</v>
      </c>
      <c r="T393" s="7">
        <f>INDEX('Saturation Data'!U:U,MATCH('Intensity Data'!$B393,'Saturation Data'!$C:$C,0))*INDEX('UEC Data'!U:U,MATCH('Intensity Data'!$B393,'UEC Data'!$C:$C,0))</f>
        <v>6.9809460642052069E-4</v>
      </c>
      <c r="U393" s="7">
        <f>INDEX('Saturation Data'!V:V,MATCH('Intensity Data'!$B393,'Saturation Data'!$C:$C,0))*INDEX('UEC Data'!V:V,MATCH('Intensity Data'!$B393,'UEC Data'!$C:$C,0))</f>
        <v>3.2440945729952484E-3</v>
      </c>
      <c r="V393" t="str">
        <f t="shared" si="75"/>
        <v>Food Preparation</v>
      </c>
    </row>
    <row r="394" spans="1:22" x14ac:dyDescent="0.25">
      <c r="A394" t="str">
        <f t="shared" si="76"/>
        <v/>
      </c>
      <c r="B394" t="str">
        <f t="shared" si="74"/>
        <v>ID2019 CPAFood Preparation_Steamer</v>
      </c>
      <c r="C394" t="s">
        <v>119</v>
      </c>
      <c r="D394" t="s">
        <v>120</v>
      </c>
      <c r="E394" s="4" t="s">
        <v>98</v>
      </c>
      <c r="F394" s="4" t="s">
        <v>32</v>
      </c>
      <c r="G394" s="4" t="s">
        <v>37</v>
      </c>
      <c r="H394" s="7">
        <f>INDEX('Saturation Data'!I:I,MATCH('Intensity Data'!$B394,'Saturation Data'!$C:$C,0))*INDEX('UEC Data'!I:I,MATCH('Intensity Data'!$B394,'UEC Data'!$C:$C,0))</f>
        <v>5.2780510056272802E-2</v>
      </c>
      <c r="I394" s="7">
        <f>INDEX('Saturation Data'!J:J,MATCH('Intensity Data'!$B394,'Saturation Data'!$C:$C,0))*INDEX('UEC Data'!J:J,MATCH('Intensity Data'!$B394,'UEC Data'!$C:$C,0))</f>
        <v>9.3087181108375151E-3</v>
      </c>
      <c r="J394" s="7">
        <f>INDEX('Saturation Data'!K:K,MATCH('Intensity Data'!$B394,'Saturation Data'!$C:$C,0))*INDEX('UEC Data'!K:K,MATCH('Intensity Data'!$B394,'UEC Data'!$C:$C,0))</f>
        <v>8.5719945493970676E-2</v>
      </c>
      <c r="K394" s="7">
        <f>INDEX('Saturation Data'!L:L,MATCH('Intensity Data'!$B394,'Saturation Data'!$C:$C,0))*INDEX('UEC Data'!L:L,MATCH('Intensity Data'!$B394,'UEC Data'!$C:$C,0))</f>
        <v>9.3087181108375151E-3</v>
      </c>
      <c r="L394" s="7">
        <f>INDEX('Saturation Data'!M:M,MATCH('Intensity Data'!$B394,'Saturation Data'!$C:$C,0))*INDEX('UEC Data'!M:M,MATCH('Intensity Data'!$B394,'UEC Data'!$C:$C,0))</f>
        <v>0</v>
      </c>
      <c r="M394" s="7">
        <f>INDEX('Saturation Data'!N:N,MATCH('Intensity Data'!$B394,'Saturation Data'!$C:$C,0))*INDEX('UEC Data'!N:N,MATCH('Intensity Data'!$B394,'UEC Data'!$C:$C,0))</f>
        <v>0.17523456064233278</v>
      </c>
      <c r="N394" s="7">
        <f>INDEX('Saturation Data'!O:O,MATCH('Intensity Data'!$B394,'Saturation Data'!$C:$C,0))*INDEX('UEC Data'!O:O,MATCH('Intensity Data'!$B394,'UEC Data'!$C:$C,0))</f>
        <v>0.38306135721366236</v>
      </c>
      <c r="O394" s="7">
        <f>INDEX('Saturation Data'!P:P,MATCH('Intensity Data'!$B394,'Saturation Data'!$C:$C,0))*INDEX('UEC Data'!P:P,MATCH('Intensity Data'!$B394,'UEC Data'!$C:$C,0))</f>
        <v>7.0319569964271494E-2</v>
      </c>
      <c r="P394" s="7">
        <f>INDEX('Saturation Data'!Q:Q,MATCH('Intensity Data'!$B394,'Saturation Data'!$C:$C,0))*INDEX('UEC Data'!Q:Q,MATCH('Intensity Data'!$B394,'UEC Data'!$C:$C,0))</f>
        <v>8.5822380537010856E-2</v>
      </c>
      <c r="Q394" s="7">
        <f>INDEX('Saturation Data'!R:R,MATCH('Intensity Data'!$B394,'Saturation Data'!$C:$C,0))*INDEX('UEC Data'!R:R,MATCH('Intensity Data'!$B394,'UEC Data'!$C:$C,0))</f>
        <v>0.10733968338740531</v>
      </c>
      <c r="R394" s="7">
        <f>INDEX('Saturation Data'!S:S,MATCH('Intensity Data'!$B394,'Saturation Data'!$C:$C,0))*INDEX('UEC Data'!S:S,MATCH('Intensity Data'!$B394,'UEC Data'!$C:$C,0))</f>
        <v>9.9481437320012066E-4</v>
      </c>
      <c r="S394" s="7">
        <f>INDEX('Saturation Data'!T:T,MATCH('Intensity Data'!$B394,'Saturation Data'!$C:$C,0))*INDEX('UEC Data'!T:T,MATCH('Intensity Data'!$B394,'UEC Data'!$C:$C,0))</f>
        <v>3.1560132794193965E-2</v>
      </c>
      <c r="T394" s="7">
        <f>INDEX('Saturation Data'!U:U,MATCH('Intensity Data'!$B394,'Saturation Data'!$C:$C,0))*INDEX('UEC Data'!U:U,MATCH('Intensity Data'!$B394,'UEC Data'!$C:$C,0))</f>
        <v>3.7399780233496162E-3</v>
      </c>
      <c r="U394" s="7">
        <f>INDEX('Saturation Data'!V:V,MATCH('Intensity Data'!$B394,'Saturation Data'!$C:$C,0))*INDEX('UEC Data'!V:V,MATCH('Intensity Data'!$B394,'UEC Data'!$C:$C,0))</f>
        <v>1.7379940049789416E-2</v>
      </c>
      <c r="V394" t="str">
        <f t="shared" si="75"/>
        <v>Food Preparation</v>
      </c>
    </row>
    <row r="395" spans="1:22" x14ac:dyDescent="0.25">
      <c r="A395" t="str">
        <f t="shared" si="76"/>
        <v/>
      </c>
      <c r="B395" t="str">
        <f t="shared" si="74"/>
        <v>ID2019 CPAOffice Equipment_Desktop Computer</v>
      </c>
      <c r="C395" t="s">
        <v>119</v>
      </c>
      <c r="D395" t="s">
        <v>120</v>
      </c>
      <c r="E395" s="4" t="s">
        <v>99</v>
      </c>
      <c r="F395" s="4" t="s">
        <v>38</v>
      </c>
      <c r="G395" s="4" t="s">
        <v>39</v>
      </c>
      <c r="H395" s="7">
        <f>INDEX('Saturation Data'!I:I,MATCH('Intensity Data'!$B395,'Saturation Data'!$C:$C,0))*INDEX('UEC Data'!I:I,MATCH('Intensity Data'!$B395,'UEC Data'!$C:$C,0))</f>
        <v>2.3470947781525466</v>
      </c>
      <c r="I395" s="7">
        <f>INDEX('Saturation Data'!J:J,MATCH('Intensity Data'!$B395,'Saturation Data'!$C:$C,0))*INDEX('UEC Data'!J:J,MATCH('Intensity Data'!$B395,'UEC Data'!$C:$C,0))</f>
        <v>1.2409215803071783</v>
      </c>
      <c r="J395" s="7">
        <f>INDEX('Saturation Data'!K:K,MATCH('Intensity Data'!$B395,'Saturation Data'!$C:$C,0))*INDEX('UEC Data'!K:K,MATCH('Intensity Data'!$B395,'UEC Data'!$C:$C,0))</f>
        <v>0.30331821961957245</v>
      </c>
      <c r="K395" s="7">
        <f>INDEX('Saturation Data'!L:L,MATCH('Intensity Data'!$B395,'Saturation Data'!$C:$C,0))*INDEX('UEC Data'!L:L,MATCH('Intensity Data'!$B395,'UEC Data'!$C:$C,0))</f>
        <v>0.10277080910218352</v>
      </c>
      <c r="L395" s="7">
        <f>INDEX('Saturation Data'!M:M,MATCH('Intensity Data'!$B395,'Saturation Data'!$C:$C,0))*INDEX('UEC Data'!M:M,MATCH('Intensity Data'!$B395,'UEC Data'!$C:$C,0))</f>
        <v>0.29218666435561025</v>
      </c>
      <c r="M395" s="7">
        <f>INDEX('Saturation Data'!N:N,MATCH('Intensity Data'!$B395,'Saturation Data'!$C:$C,0))*INDEX('UEC Data'!N:N,MATCH('Intensity Data'!$B395,'UEC Data'!$C:$C,0))</f>
        <v>0.15991333774385222</v>
      </c>
      <c r="N395" s="7">
        <f>INDEX('Saturation Data'!O:O,MATCH('Intensity Data'!$B395,'Saturation Data'!$C:$C,0))*INDEX('UEC Data'!O:O,MATCH('Intensity Data'!$B395,'UEC Data'!$C:$C,0))</f>
        <v>0.55738272333901806</v>
      </c>
      <c r="O395" s="7">
        <f>INDEX('Saturation Data'!P:P,MATCH('Intensity Data'!$B395,'Saturation Data'!$C:$C,0))*INDEX('UEC Data'!P:P,MATCH('Intensity Data'!$B395,'UEC Data'!$C:$C,0))</f>
        <v>0.47484456508507095</v>
      </c>
      <c r="P395" s="7">
        <f>INDEX('Saturation Data'!Q:Q,MATCH('Intensity Data'!$B395,'Saturation Data'!$C:$C,0))*INDEX('UEC Data'!Q:Q,MATCH('Intensity Data'!$B395,'UEC Data'!$C:$C,0))</f>
        <v>0.29010358746203213</v>
      </c>
      <c r="Q395" s="7">
        <f>INDEX('Saturation Data'!R:R,MATCH('Intensity Data'!$B395,'Saturation Data'!$C:$C,0))*INDEX('UEC Data'!R:R,MATCH('Intensity Data'!$B395,'UEC Data'!$C:$C,0))</f>
        <v>8.346119549146909E-2</v>
      </c>
      <c r="R395" s="7">
        <f>INDEX('Saturation Data'!S:S,MATCH('Intensity Data'!$B395,'Saturation Data'!$C:$C,0))*INDEX('UEC Data'!S:S,MATCH('Intensity Data'!$B395,'UEC Data'!$C:$C,0))</f>
        <v>8.8429657837817741E-2</v>
      </c>
      <c r="S395" s="7">
        <f>INDEX('Saturation Data'!T:T,MATCH('Intensity Data'!$B395,'Saturation Data'!$C:$C,0))*INDEX('UEC Data'!T:T,MATCH('Intensity Data'!$B395,'UEC Data'!$C:$C,0))</f>
        <v>6.490785995961576E-2</v>
      </c>
      <c r="T395" s="7">
        <f>INDEX('Saturation Data'!U:U,MATCH('Intensity Data'!$B395,'Saturation Data'!$C:$C,0))*INDEX('UEC Data'!U:U,MATCH('Intensity Data'!$B395,'UEC Data'!$C:$C,0))</f>
        <v>5.4010805976660627</v>
      </c>
      <c r="U395" s="7">
        <f>INDEX('Saturation Data'!V:V,MATCH('Intensity Data'!$B395,'Saturation Data'!$C:$C,0))*INDEX('UEC Data'!V:V,MATCH('Intensity Data'!$B395,'UEC Data'!$C:$C,0))</f>
        <v>0.19753969006608063</v>
      </c>
      <c r="V395" t="str">
        <f t="shared" si="75"/>
        <v>Office Equipment</v>
      </c>
    </row>
    <row r="396" spans="1:22" x14ac:dyDescent="0.25">
      <c r="A396" t="str">
        <f t="shared" si="76"/>
        <v/>
      </c>
      <c r="B396" t="str">
        <f t="shared" si="74"/>
        <v>ID2019 CPAOffice Equipment_Laptop</v>
      </c>
      <c r="C396" t="s">
        <v>119</v>
      </c>
      <c r="D396" t="s">
        <v>120</v>
      </c>
      <c r="E396" s="4" t="s">
        <v>100</v>
      </c>
      <c r="F396" s="4" t="s">
        <v>38</v>
      </c>
      <c r="G396" s="4" t="s">
        <v>40</v>
      </c>
      <c r="H396" s="7">
        <f>INDEX('Saturation Data'!I:I,MATCH('Intensity Data'!$B396,'Saturation Data'!$C:$C,0))*INDEX('UEC Data'!I:I,MATCH('Intensity Data'!$B396,'UEC Data'!$C:$C,0))</f>
        <v>0.36241904662649616</v>
      </c>
      <c r="I396" s="7">
        <f>INDEX('Saturation Data'!J:J,MATCH('Intensity Data'!$B396,'Saturation Data'!$C:$C,0))*INDEX('UEC Data'!J:J,MATCH('Intensity Data'!$B396,'UEC Data'!$C:$C,0))</f>
        <v>0.19161289107684371</v>
      </c>
      <c r="J396" s="7">
        <f>INDEX('Saturation Data'!K:K,MATCH('Intensity Data'!$B396,'Saturation Data'!$C:$C,0))*INDEX('UEC Data'!K:K,MATCH('Intensity Data'!$B396,'UEC Data'!$C:$C,0))</f>
        <v>4.6835901558904575E-2</v>
      </c>
      <c r="K396" s="7">
        <f>INDEX('Saturation Data'!L:L,MATCH('Intensity Data'!$B396,'Saturation Data'!$C:$C,0))*INDEX('UEC Data'!L:L,MATCH('Intensity Data'!$B396,'UEC Data'!$C:$C,0))</f>
        <v>1.5869021993719513E-2</v>
      </c>
      <c r="L396" s="7">
        <f>INDEX('Saturation Data'!M:M,MATCH('Intensity Data'!$B396,'Saturation Data'!$C:$C,0))*INDEX('UEC Data'!M:M,MATCH('Intensity Data'!$B396,'UEC Data'!$C:$C,0))</f>
        <v>3.6093646773340093E-2</v>
      </c>
      <c r="M396" s="7">
        <f>INDEX('Saturation Data'!N:N,MATCH('Intensity Data'!$B396,'Saturation Data'!$C:$C,0))*INDEX('UEC Data'!N:N,MATCH('Intensity Data'!$B396,'UEC Data'!$C:$C,0))</f>
        <v>1.5803200435863047E-2</v>
      </c>
      <c r="N396" s="7">
        <f>INDEX('Saturation Data'!O:O,MATCH('Intensity Data'!$B396,'Saturation Data'!$C:$C,0))*INDEX('UEC Data'!O:O,MATCH('Intensity Data'!$B396,'UEC Data'!$C:$C,0))</f>
        <v>3.4426579970939349E-2</v>
      </c>
      <c r="O396" s="7">
        <f>INDEX('Saturation Data'!P:P,MATCH('Intensity Data'!$B396,'Saturation Data'!$C:$C,0))*INDEX('UEC Data'!P:P,MATCH('Intensity Data'!$B396,'UEC Data'!$C:$C,0))</f>
        <v>2.1996476176734902E-2</v>
      </c>
      <c r="P396" s="7">
        <f>INDEX('Saturation Data'!Q:Q,MATCH('Intensity Data'!$B396,'Saturation Data'!$C:$C,0))*INDEX('UEC Data'!Q:Q,MATCH('Intensity Data'!$B396,'UEC Data'!$C:$C,0))</f>
        <v>1.7918162755007867E-2</v>
      </c>
      <c r="Q396" s="7">
        <f>INDEX('Saturation Data'!R:R,MATCH('Intensity Data'!$B396,'Saturation Data'!$C:$C,0))*INDEX('UEC Data'!R:R,MATCH('Intensity Data'!$B396,'UEC Data'!$C:$C,0))</f>
        <v>1.2887390480300376E-2</v>
      </c>
      <c r="R396" s="7">
        <f>INDEX('Saturation Data'!S:S,MATCH('Intensity Data'!$B396,'Saturation Data'!$C:$C,0))*INDEX('UEC Data'!S:S,MATCH('Intensity Data'!$B396,'UEC Data'!$C:$C,0))</f>
        <v>1.0923663615259838E-2</v>
      </c>
      <c r="S396" s="7">
        <f>INDEX('Saturation Data'!T:T,MATCH('Intensity Data'!$B396,'Saturation Data'!$C:$C,0))*INDEX('UEC Data'!T:T,MATCH('Intensity Data'!$B396,'UEC Data'!$C:$C,0))</f>
        <v>8.0180297597172399E-3</v>
      </c>
      <c r="T396" s="7">
        <f>INDEX('Saturation Data'!U:U,MATCH('Intensity Data'!$B396,'Saturation Data'!$C:$C,0))*INDEX('UEC Data'!U:U,MATCH('Intensity Data'!$B396,'UEC Data'!$C:$C,0))</f>
        <v>0.33359615456172742</v>
      </c>
      <c r="U396" s="7">
        <f>INDEX('Saturation Data'!V:V,MATCH('Intensity Data'!$B396,'Saturation Data'!$C:$C,0))*INDEX('UEC Data'!V:V,MATCH('Intensity Data'!$B396,'UEC Data'!$C:$C,0))</f>
        <v>3.0502452142556567E-2</v>
      </c>
      <c r="V396" t="str">
        <f t="shared" si="75"/>
        <v>Office Equipment</v>
      </c>
    </row>
    <row r="397" spans="1:22" x14ac:dyDescent="0.25">
      <c r="A397" t="str">
        <f t="shared" si="76"/>
        <v/>
      </c>
      <c r="B397" t="str">
        <f t="shared" si="74"/>
        <v>ID2019 CPAOffice Equipment_Server</v>
      </c>
      <c r="C397" t="s">
        <v>119</v>
      </c>
      <c r="D397" t="s">
        <v>120</v>
      </c>
      <c r="E397" s="4" t="s">
        <v>101</v>
      </c>
      <c r="F397" s="4" t="s">
        <v>38</v>
      </c>
      <c r="G397" s="4" t="s">
        <v>41</v>
      </c>
      <c r="H397" s="7">
        <f>INDEX('Saturation Data'!I:I,MATCH('Intensity Data'!$B397,'Saturation Data'!$C:$C,0))*INDEX('UEC Data'!I:I,MATCH('Intensity Data'!$B397,'UEC Data'!$C:$C,0))</f>
        <v>0.23010733119142612</v>
      </c>
      <c r="I397" s="7">
        <f>INDEX('Saturation Data'!J:J,MATCH('Intensity Data'!$B397,'Saturation Data'!$C:$C,0))*INDEX('UEC Data'!J:J,MATCH('Intensity Data'!$B397,'UEC Data'!$C:$C,0))</f>
        <v>0.36497693538446419</v>
      </c>
      <c r="J397" s="7">
        <f>INDEX('Saturation Data'!K:K,MATCH('Intensity Data'!$B397,'Saturation Data'!$C:$C,0))*INDEX('UEC Data'!K:K,MATCH('Intensity Data'!$B397,'UEC Data'!$C:$C,0))</f>
        <v>3.6576608836477849E-2</v>
      </c>
      <c r="K397" s="7">
        <f>INDEX('Saturation Data'!L:L,MATCH('Intensity Data'!$B397,'Saturation Data'!$C:$C,0))*INDEX('UEC Data'!L:L,MATCH('Intensity Data'!$B397,'UEC Data'!$C:$C,0))</f>
        <v>0.12090683423786296</v>
      </c>
      <c r="L397" s="7">
        <f>INDEX('Saturation Data'!M:M,MATCH('Intensity Data'!$B397,'Saturation Data'!$C:$C,0))*INDEX('UEC Data'!M:M,MATCH('Intensity Data'!$B397,'UEC Data'!$C:$C,0))</f>
        <v>0.17187450844447663</v>
      </c>
      <c r="M397" s="7">
        <f>INDEX('Saturation Data'!N:N,MATCH('Intensity Data'!$B397,'Saturation Data'!$C:$C,0))*INDEX('UEC Data'!N:N,MATCH('Intensity Data'!$B397,'UEC Data'!$C:$C,0))</f>
        <v>9.4066669261089544E-2</v>
      </c>
      <c r="N397" s="7">
        <f>INDEX('Saturation Data'!O:O,MATCH('Intensity Data'!$B397,'Saturation Data'!$C:$C,0))*INDEX('UEC Data'!O:O,MATCH('Intensity Data'!$B397,'UEC Data'!$C:$C,0))</f>
        <v>6.557443803988447E-2</v>
      </c>
      <c r="O397" s="7">
        <f>INDEX('Saturation Data'!P:P,MATCH('Intensity Data'!$B397,'Saturation Data'!$C:$C,0))*INDEX('UEC Data'!P:P,MATCH('Intensity Data'!$B397,'UEC Data'!$C:$C,0))</f>
        <v>5.586406648059658E-2</v>
      </c>
      <c r="P397" s="7">
        <f>INDEX('Saturation Data'!Q:Q,MATCH('Intensity Data'!$B397,'Saturation Data'!$C:$C,0))*INDEX('UEC Data'!Q:Q,MATCH('Intensity Data'!$B397,'UEC Data'!$C:$C,0))</f>
        <v>6.8259667638125202E-2</v>
      </c>
      <c r="Q397" s="7">
        <f>INDEX('Saturation Data'!R:R,MATCH('Intensity Data'!$B397,'Saturation Data'!$C:$C,0))*INDEX('UEC Data'!R:R,MATCH('Intensity Data'!$B397,'UEC Data'!$C:$C,0))</f>
        <v>4.9094820877334765E-2</v>
      </c>
      <c r="R397" s="7">
        <f>INDEX('Saturation Data'!S:S,MATCH('Intensity Data'!$B397,'Saturation Data'!$C:$C,0))*INDEX('UEC Data'!S:S,MATCH('Intensity Data'!$B397,'UEC Data'!$C:$C,0))</f>
        <v>9.2591053500773859E-2</v>
      </c>
      <c r="S397" s="7">
        <f>INDEX('Saturation Data'!T:T,MATCH('Intensity Data'!$B397,'Saturation Data'!$C:$C,0))*INDEX('UEC Data'!T:T,MATCH('Intensity Data'!$B397,'UEC Data'!$C:$C,0))</f>
        <v>6.7962347487127081E-2</v>
      </c>
      <c r="T397" s="7">
        <f>INDEX('Saturation Data'!U:U,MATCH('Intensity Data'!$B397,'Saturation Data'!$C:$C,0))*INDEX('UEC Data'!U:U,MATCH('Intensity Data'!$B397,'UEC Data'!$C:$C,0))</f>
        <v>63.542124678424265</v>
      </c>
      <c r="U397" s="7">
        <f>INDEX('Saturation Data'!V:V,MATCH('Intensity Data'!$B397,'Saturation Data'!$C:$C,0))*INDEX('UEC Data'!V:V,MATCH('Intensity Data'!$B397,'UEC Data'!$C:$C,0))</f>
        <v>7.6691879672713653E-2</v>
      </c>
      <c r="V397" t="str">
        <f t="shared" si="75"/>
        <v>Office Equipment</v>
      </c>
    </row>
    <row r="398" spans="1:22" x14ac:dyDescent="0.25">
      <c r="A398" t="str">
        <f t="shared" si="76"/>
        <v/>
      </c>
      <c r="B398" t="str">
        <f t="shared" si="74"/>
        <v>ID2019 CPAOffice Equipment_Monitor</v>
      </c>
      <c r="C398" t="s">
        <v>119</v>
      </c>
      <c r="D398" t="s">
        <v>120</v>
      </c>
      <c r="E398" s="4" t="s">
        <v>102</v>
      </c>
      <c r="F398" s="4" t="s">
        <v>38</v>
      </c>
      <c r="G398" s="4" t="s">
        <v>42</v>
      </c>
      <c r="H398" s="7">
        <f>INDEX('Saturation Data'!I:I,MATCH('Intensity Data'!$B398,'Saturation Data'!$C:$C,0))*INDEX('UEC Data'!I:I,MATCH('Intensity Data'!$B398,'UEC Data'!$C:$C,0))</f>
        <v>0.41419319614456707</v>
      </c>
      <c r="I398" s="7">
        <f>INDEX('Saturation Data'!J:J,MATCH('Intensity Data'!$B398,'Saturation Data'!$C:$C,0))*INDEX('UEC Data'!J:J,MATCH('Intensity Data'!$B398,'UEC Data'!$C:$C,0))</f>
        <v>0.21898616123067852</v>
      </c>
      <c r="J398" s="7">
        <f>INDEX('Saturation Data'!K:K,MATCH('Intensity Data'!$B398,'Saturation Data'!$C:$C,0))*INDEX('UEC Data'!K:K,MATCH('Intensity Data'!$B398,'UEC Data'!$C:$C,0))</f>
        <v>5.3526744638748076E-2</v>
      </c>
      <c r="K398" s="7">
        <f>INDEX('Saturation Data'!L:L,MATCH('Intensity Data'!$B398,'Saturation Data'!$C:$C,0))*INDEX('UEC Data'!L:L,MATCH('Intensity Data'!$B398,'UEC Data'!$C:$C,0))</f>
        <v>1.8136025135679443E-2</v>
      </c>
      <c r="L398" s="7">
        <f>INDEX('Saturation Data'!M:M,MATCH('Intensity Data'!$B398,'Saturation Data'!$C:$C,0))*INDEX('UEC Data'!M:M,MATCH('Intensity Data'!$B398,'UEC Data'!$C:$C,0))</f>
        <v>5.1562352533342994E-2</v>
      </c>
      <c r="M398" s="7">
        <f>INDEX('Saturation Data'!N:N,MATCH('Intensity Data'!$B398,'Saturation Data'!$C:$C,0))*INDEX('UEC Data'!N:N,MATCH('Intensity Data'!$B398,'UEC Data'!$C:$C,0))</f>
        <v>2.8220000778326863E-2</v>
      </c>
      <c r="N398" s="7">
        <f>INDEX('Saturation Data'!O:O,MATCH('Intensity Data'!$B398,'Saturation Data'!$C:$C,0))*INDEX('UEC Data'!O:O,MATCH('Intensity Data'!$B398,'UEC Data'!$C:$C,0))</f>
        <v>9.8361657059826704E-2</v>
      </c>
      <c r="O398" s="7">
        <f>INDEX('Saturation Data'!P:P,MATCH('Intensity Data'!$B398,'Saturation Data'!$C:$C,0))*INDEX('UEC Data'!P:P,MATCH('Intensity Data'!$B398,'UEC Data'!$C:$C,0))</f>
        <v>8.3796099720894857E-2</v>
      </c>
      <c r="P398" s="7">
        <f>INDEX('Saturation Data'!Q:Q,MATCH('Intensity Data'!$B398,'Saturation Data'!$C:$C,0))*INDEX('UEC Data'!Q:Q,MATCH('Intensity Data'!$B398,'UEC Data'!$C:$C,0))</f>
        <v>5.1194750728593898E-2</v>
      </c>
      <c r="Q398" s="7">
        <f>INDEX('Saturation Data'!R:R,MATCH('Intensity Data'!$B398,'Saturation Data'!$C:$C,0))*INDEX('UEC Data'!R:R,MATCH('Intensity Data'!$B398,'UEC Data'!$C:$C,0))</f>
        <v>1.4728446263200428E-2</v>
      </c>
      <c r="R398" s="7">
        <f>INDEX('Saturation Data'!S:S,MATCH('Intensity Data'!$B398,'Saturation Data'!$C:$C,0))*INDEX('UEC Data'!S:S,MATCH('Intensity Data'!$B398,'UEC Data'!$C:$C,0))</f>
        <v>1.560523373608548E-2</v>
      </c>
      <c r="S398" s="7">
        <f>INDEX('Saturation Data'!T:T,MATCH('Intensity Data'!$B398,'Saturation Data'!$C:$C,0))*INDEX('UEC Data'!T:T,MATCH('Intensity Data'!$B398,'UEC Data'!$C:$C,0))</f>
        <v>1.1454328228167485E-2</v>
      </c>
      <c r="T398" s="7">
        <f>INDEX('Saturation Data'!U:U,MATCH('Intensity Data'!$B398,'Saturation Data'!$C:$C,0))*INDEX('UEC Data'!U:U,MATCH('Intensity Data'!$B398,'UEC Data'!$C:$C,0))</f>
        <v>0.95313187017636392</v>
      </c>
      <c r="U398" s="7">
        <f>INDEX('Saturation Data'!V:V,MATCH('Intensity Data'!$B398,'Saturation Data'!$C:$C,0))*INDEX('UEC Data'!V:V,MATCH('Intensity Data'!$B398,'UEC Data'!$C:$C,0))</f>
        <v>3.4859945305778933E-2</v>
      </c>
      <c r="V398" t="str">
        <f t="shared" si="75"/>
        <v>Office Equipment</v>
      </c>
    </row>
    <row r="399" spans="1:22" x14ac:dyDescent="0.25">
      <c r="A399" t="str">
        <f t="shared" si="76"/>
        <v/>
      </c>
      <c r="B399" t="str">
        <f t="shared" si="74"/>
        <v>ID2019 CPAOffice Equipment_Printer/Copier/Fax</v>
      </c>
      <c r="C399" t="s">
        <v>119</v>
      </c>
      <c r="D399" t="s">
        <v>120</v>
      </c>
      <c r="E399" s="4" t="s">
        <v>103</v>
      </c>
      <c r="F399" s="4" t="s">
        <v>38</v>
      </c>
      <c r="G399" s="4" t="s">
        <v>43</v>
      </c>
      <c r="H399" s="7">
        <f>INDEX('Saturation Data'!I:I,MATCH('Intensity Data'!$B399,'Saturation Data'!$C:$C,0))*INDEX('UEC Data'!I:I,MATCH('Intensity Data'!$B399,'UEC Data'!$C:$C,0))</f>
        <v>0.21415626542022179</v>
      </c>
      <c r="I399" s="7">
        <f>INDEX('Saturation Data'!J:J,MATCH('Intensity Data'!$B399,'Saturation Data'!$C:$C,0))*INDEX('UEC Data'!J:J,MATCH('Intensity Data'!$B399,'UEC Data'!$C:$C,0))</f>
        <v>0.16983834683092186</v>
      </c>
      <c r="J399" s="7">
        <f>INDEX('Saturation Data'!K:K,MATCH('Intensity Data'!$B399,'Saturation Data'!$C:$C,0))*INDEX('UEC Data'!K:K,MATCH('Intensity Data'!$B399,'UEC Data'!$C:$C,0))</f>
        <v>4.1513553959739019E-2</v>
      </c>
      <c r="K399" s="7">
        <f>INDEX('Saturation Data'!L:L,MATCH('Intensity Data'!$B399,'Saturation Data'!$C:$C,0))*INDEX('UEC Data'!L:L,MATCH('Intensity Data'!$B399,'UEC Data'!$C:$C,0))</f>
        <v>1.1252555905149413E-2</v>
      </c>
      <c r="L399" s="7">
        <f>INDEX('Saturation Data'!M:M,MATCH('Intensity Data'!$B399,'Saturation Data'!$C:$C,0))*INDEX('UEC Data'!M:M,MATCH('Intensity Data'!$B399,'UEC Data'!$C:$C,0))</f>
        <v>6.3984059367121926E-2</v>
      </c>
      <c r="M399" s="7">
        <f>INDEX('Saturation Data'!N:N,MATCH('Intensity Data'!$B399,'Saturation Data'!$C:$C,0))*INDEX('UEC Data'!N:N,MATCH('Intensity Data'!$B399,'UEC Data'!$C:$C,0))</f>
        <v>1.7509191458759329E-2</v>
      </c>
      <c r="N399" s="7">
        <f>INDEX('Saturation Data'!O:O,MATCH('Intensity Data'!$B399,'Saturation Data'!$C:$C,0))*INDEX('UEC Data'!O:O,MATCH('Intensity Data'!$B399,'UEC Data'!$C:$C,0))</f>
        <v>6.1028810707334138E-2</v>
      </c>
      <c r="O399" s="7">
        <f>INDEX('Saturation Data'!P:P,MATCH('Intensity Data'!$B399,'Saturation Data'!$C:$C,0))*INDEX('UEC Data'!P:P,MATCH('Intensity Data'!$B399,'UEC Data'!$C:$C,0))</f>
        <v>6.498945397962469E-2</v>
      </c>
      <c r="P399" s="7">
        <f>INDEX('Saturation Data'!Q:Q,MATCH('Intensity Data'!$B399,'Saturation Data'!$C:$C,0))*INDEX('UEC Data'!Q:Q,MATCH('Intensity Data'!$B399,'UEC Data'!$C:$C,0))</f>
        <v>3.1763949945700705E-2</v>
      </c>
      <c r="Q399" s="7">
        <f>INDEX('Saturation Data'!R:R,MATCH('Intensity Data'!$B399,'Saturation Data'!$C:$C,0))*INDEX('UEC Data'!R:R,MATCH('Intensity Data'!$B399,'UEC Data'!$C:$C,0))</f>
        <v>9.1383124875914455E-3</v>
      </c>
      <c r="R399" s="7">
        <f>INDEX('Saturation Data'!S:S,MATCH('Intensity Data'!$B399,'Saturation Data'!$C:$C,0))*INDEX('UEC Data'!S:S,MATCH('Intensity Data'!$B399,'UEC Data'!$C:$C,0))</f>
        <v>9.68231813280661E-3</v>
      </c>
      <c r="S399" s="7">
        <f>INDEX('Saturation Data'!T:T,MATCH('Intensity Data'!$B399,'Saturation Data'!$C:$C,0))*INDEX('UEC Data'!T:T,MATCH('Intensity Data'!$B399,'UEC Data'!$C:$C,0))</f>
        <v>7.1068752816082232E-3</v>
      </c>
      <c r="T399" s="7">
        <f>INDEX('Saturation Data'!U:U,MATCH('Intensity Data'!$B399,'Saturation Data'!$C:$C,0))*INDEX('UEC Data'!U:U,MATCH('Intensity Data'!$B399,'UEC Data'!$C:$C,0))</f>
        <v>0.59137377533951818</v>
      </c>
      <c r="U399" s="7">
        <f>INDEX('Saturation Data'!V:V,MATCH('Intensity Data'!$B399,'Saturation Data'!$C:$C,0))*INDEX('UEC Data'!V:V,MATCH('Intensity Data'!$B399,'UEC Data'!$C:$C,0))</f>
        <v>2.1628966682011197E-2</v>
      </c>
      <c r="V399" t="str">
        <f t="shared" si="75"/>
        <v>Office Equipment</v>
      </c>
    </row>
    <row r="400" spans="1:22" x14ac:dyDescent="0.25">
      <c r="A400" t="str">
        <f t="shared" si="76"/>
        <v/>
      </c>
      <c r="B400" t="str">
        <f t="shared" si="74"/>
        <v>ID2019 CPAOffice Equipment_POS Terminal</v>
      </c>
      <c r="C400" t="s">
        <v>119</v>
      </c>
      <c r="D400" t="s">
        <v>120</v>
      </c>
      <c r="E400" s="4" t="s">
        <v>104</v>
      </c>
      <c r="F400" s="4" t="s">
        <v>38</v>
      </c>
      <c r="G400" s="4" t="s">
        <v>44</v>
      </c>
      <c r="H400" s="7">
        <f>INDEX('Saturation Data'!I:I,MATCH('Intensity Data'!$B400,'Saturation Data'!$C:$C,0))*INDEX('UEC Data'!I:I,MATCH('Intensity Data'!$B400,'UEC Data'!$C:$C,0))</f>
        <v>1.2291566607808682E-2</v>
      </c>
      <c r="I400" s="7">
        <f>INDEX('Saturation Data'!J:J,MATCH('Intensity Data'!$B400,'Saturation Data'!$C:$C,0))*INDEX('UEC Data'!J:J,MATCH('Intensity Data'!$B400,'UEC Data'!$C:$C,0))</f>
        <v>1.9495851298453465E-2</v>
      </c>
      <c r="J400" s="7">
        <f>INDEX('Saturation Data'!K:K,MATCH('Intensity Data'!$B400,'Saturation Data'!$C:$C,0))*INDEX('UEC Data'!K:K,MATCH('Intensity Data'!$B400,'UEC Data'!$C:$C,0))</f>
        <v>7.1480506902994838E-3</v>
      </c>
      <c r="K400" s="7">
        <f>INDEX('Saturation Data'!L:L,MATCH('Intensity Data'!$B400,'Saturation Data'!$C:$C,0))*INDEX('UEC Data'!L:L,MATCH('Intensity Data'!$B400,'UEC Data'!$C:$C,0))</f>
        <v>3.229220031102923E-2</v>
      </c>
      <c r="L400" s="7">
        <f>INDEX('Saturation Data'!M:M,MATCH('Intensity Data'!$B400,'Saturation Data'!$C:$C,0))*INDEX('UEC Data'!M:M,MATCH('Intensity Data'!$B400,'UEC Data'!$C:$C,0))</f>
        <v>9.1809633260757931E-2</v>
      </c>
      <c r="M400" s="7">
        <f>INDEX('Saturation Data'!N:N,MATCH('Intensity Data'!$B400,'Saturation Data'!$C:$C,0))*INDEX('UEC Data'!N:N,MATCH('Intensity Data'!$B400,'UEC Data'!$C:$C,0))</f>
        <v>6.280909895454001E-2</v>
      </c>
      <c r="N400" s="7">
        <f>INDEX('Saturation Data'!O:O,MATCH('Intensity Data'!$B400,'Saturation Data'!$C:$C,0))*INDEX('UEC Data'!O:O,MATCH('Intensity Data'!$B400,'UEC Data'!$C:$C,0))</f>
        <v>4.3784598732881194E-2</v>
      </c>
      <c r="O400" s="7">
        <f>INDEX('Saturation Data'!P:P,MATCH('Intensity Data'!$B400,'Saturation Data'!$C:$C,0))*INDEX('UEC Data'!P:P,MATCH('Intensity Data'!$B400,'UEC Data'!$C:$C,0))</f>
        <v>1.8650451361490836E-2</v>
      </c>
      <c r="P400" s="7">
        <f>INDEX('Saturation Data'!Q:Q,MATCH('Intensity Data'!$B400,'Saturation Data'!$C:$C,0))*INDEX('UEC Data'!Q:Q,MATCH('Intensity Data'!$B400,'UEC Data'!$C:$C,0))</f>
        <v>3.2815835217028686E-3</v>
      </c>
      <c r="Q400" s="7">
        <f>INDEX('Saturation Data'!R:R,MATCH('Intensity Data'!$B400,'Saturation Data'!$C:$C,0))*INDEX('UEC Data'!R:R,MATCH('Intensity Data'!$B400,'UEC Data'!$C:$C,0))</f>
        <v>7.605196877406465E-3</v>
      </c>
      <c r="R400" s="7">
        <f>INDEX('Saturation Data'!S:S,MATCH('Intensity Data'!$B400,'Saturation Data'!$C:$C,0))*INDEX('UEC Data'!S:S,MATCH('Intensity Data'!$B400,'UEC Data'!$C:$C,0))</f>
        <v>2.1395208930888088E-2</v>
      </c>
      <c r="S400" s="7">
        <f>INDEX('Saturation Data'!T:T,MATCH('Intensity Data'!$B400,'Saturation Data'!$C:$C,0))*INDEX('UEC Data'!T:T,MATCH('Intensity Data'!$B400,'UEC Data'!$C:$C,0))</f>
        <v>1.5704202176601737E-2</v>
      </c>
      <c r="T400" s="7">
        <f>INDEX('Saturation Data'!U:U,MATCH('Intensity Data'!$B400,'Saturation Data'!$C:$C,0))*INDEX('UEC Data'!U:U,MATCH('Intensity Data'!$B400,'UEC Data'!$C:$C,0))</f>
        <v>6.7884169864783267E-2</v>
      </c>
      <c r="U400" s="7">
        <f>INDEX('Saturation Data'!V:V,MATCH('Intensity Data'!$B400,'Saturation Data'!$C:$C,0))*INDEX('UEC Data'!V:V,MATCH('Intensity Data'!$B400,'UEC Data'!$C:$C,0))</f>
        <v>8.6898096992794483E-3</v>
      </c>
      <c r="V400" t="str">
        <f t="shared" si="75"/>
        <v>Office Equipment</v>
      </c>
    </row>
    <row r="401" spans="1:22" x14ac:dyDescent="0.25">
      <c r="A401" t="str">
        <f t="shared" si="76"/>
        <v/>
      </c>
      <c r="B401" t="str">
        <f t="shared" si="74"/>
        <v>ID2019 CPAMiscellaneous_Non-HVAC Motors</v>
      </c>
      <c r="C401" t="s">
        <v>119</v>
      </c>
      <c r="D401" t="s">
        <v>120</v>
      </c>
      <c r="E401" s="4" t="s">
        <v>105</v>
      </c>
      <c r="F401" s="4" t="s">
        <v>45</v>
      </c>
      <c r="G401" s="4" t="s">
        <v>46</v>
      </c>
      <c r="H401" s="7">
        <f>INDEX('Saturation Data'!I:I,MATCH('Intensity Data'!$B401,'Saturation Data'!$C:$C,0))*INDEX('UEC Data'!I:I,MATCH('Intensity Data'!$B401,'UEC Data'!$C:$C,0))</f>
        <v>0.28464629988000373</v>
      </c>
      <c r="I401" s="7">
        <f>INDEX('Saturation Data'!J:J,MATCH('Intensity Data'!$B401,'Saturation Data'!$C:$C,0))*INDEX('UEC Data'!J:J,MATCH('Intensity Data'!$B401,'UEC Data'!$C:$C,0))</f>
        <v>5.2112725944250364E-2</v>
      </c>
      <c r="J401" s="7">
        <f>INDEX('Saturation Data'!K:K,MATCH('Intensity Data'!$B401,'Saturation Data'!$C:$C,0))*INDEX('UEC Data'!K:K,MATCH('Intensity Data'!$B401,'UEC Data'!$C:$C,0))</f>
        <v>7.0626637217901175E-2</v>
      </c>
      <c r="K401" s="7">
        <f>INDEX('Saturation Data'!L:L,MATCH('Intensity Data'!$B401,'Saturation Data'!$C:$C,0))*INDEX('UEC Data'!L:L,MATCH('Intensity Data'!$B401,'UEC Data'!$C:$C,0))</f>
        <v>2.6698645484336182E-2</v>
      </c>
      <c r="L401" s="7">
        <f>INDEX('Saturation Data'!M:M,MATCH('Intensity Data'!$B401,'Saturation Data'!$C:$C,0))*INDEX('UEC Data'!M:M,MATCH('Intensity Data'!$B401,'UEC Data'!$C:$C,0))</f>
        <v>0.10339625691991135</v>
      </c>
      <c r="M401" s="7">
        <f>INDEX('Saturation Data'!N:N,MATCH('Intensity Data'!$B401,'Saturation Data'!$C:$C,0))*INDEX('UEC Data'!N:N,MATCH('Intensity Data'!$B401,'UEC Data'!$C:$C,0))</f>
        <v>5.1408216239916808E-2</v>
      </c>
      <c r="N401" s="7">
        <f>INDEX('Saturation Data'!O:O,MATCH('Intensity Data'!$B401,'Saturation Data'!$C:$C,0))*INDEX('UEC Data'!O:O,MATCH('Intensity Data'!$B401,'UEC Data'!$C:$C,0))</f>
        <v>0.38923029065109743</v>
      </c>
      <c r="O401" s="7">
        <f>INDEX('Saturation Data'!P:P,MATCH('Intensity Data'!$B401,'Saturation Data'!$C:$C,0))*INDEX('UEC Data'!P:P,MATCH('Intensity Data'!$B401,'UEC Data'!$C:$C,0))</f>
        <v>6.7309539642830887E-2</v>
      </c>
      <c r="P401" s="7">
        <f>INDEX('Saturation Data'!Q:Q,MATCH('Intensity Data'!$B401,'Saturation Data'!$C:$C,0))*INDEX('UEC Data'!Q:Q,MATCH('Intensity Data'!$B401,'UEC Data'!$C:$C,0))</f>
        <v>2.0134625032331627E-2</v>
      </c>
      <c r="Q401" s="7">
        <f>INDEX('Saturation Data'!R:R,MATCH('Intensity Data'!$B401,'Saturation Data'!$C:$C,0))*INDEX('UEC Data'!R:R,MATCH('Intensity Data'!$B401,'UEC Data'!$C:$C,0))</f>
        <v>0.1094794526449437</v>
      </c>
      <c r="R401" s="7">
        <f>INDEX('Saturation Data'!S:S,MATCH('Intensity Data'!$B401,'Saturation Data'!$C:$C,0))*INDEX('UEC Data'!S:S,MATCH('Intensity Data'!$B401,'UEC Data'!$C:$C,0))</f>
        <v>4.9263035853269764E-2</v>
      </c>
      <c r="S401" s="7">
        <f>INDEX('Saturation Data'!T:T,MATCH('Intensity Data'!$B401,'Saturation Data'!$C:$C,0))*INDEX('UEC Data'!T:T,MATCH('Intensity Data'!$B401,'UEC Data'!$C:$C,0))</f>
        <v>6.2849093644055415E-2</v>
      </c>
      <c r="T401" s="7">
        <f>INDEX('Saturation Data'!U:U,MATCH('Intensity Data'!$B401,'Saturation Data'!$C:$C,0))*INDEX('UEC Data'!U:U,MATCH('Intensity Data'!$B401,'UEC Data'!$C:$C,0))</f>
        <v>4.8173104985421311</v>
      </c>
      <c r="U401" s="7">
        <f>INDEX('Saturation Data'!V:V,MATCH('Intensity Data'!$B401,'Saturation Data'!$C:$C,0))*INDEX('UEC Data'!V:V,MATCH('Intensity Data'!$B401,'UEC Data'!$C:$C,0))</f>
        <v>8.1146146863134205E-2</v>
      </c>
      <c r="V401" t="str">
        <f t="shared" si="75"/>
        <v>Miscellaneous</v>
      </c>
    </row>
    <row r="402" spans="1:22" x14ac:dyDescent="0.25">
      <c r="A402" t="str">
        <f t="shared" si="76"/>
        <v/>
      </c>
      <c r="B402" t="str">
        <f t="shared" si="74"/>
        <v>ID2019 CPAMiscellaneous_Pool Pump</v>
      </c>
      <c r="C402" t="s">
        <v>119</v>
      </c>
      <c r="D402" t="s">
        <v>120</v>
      </c>
      <c r="E402" s="4" t="s">
        <v>106</v>
      </c>
      <c r="F402" s="4" t="s">
        <v>45</v>
      </c>
      <c r="G402" s="4" t="s">
        <v>47</v>
      </c>
      <c r="H402" s="7">
        <f>INDEX('Saturation Data'!I:I,MATCH('Intensity Data'!$B402,'Saturation Data'!$C:$C,0))*INDEX('UEC Data'!I:I,MATCH('Intensity Data'!$B402,'UEC Data'!$C:$C,0))</f>
        <v>0</v>
      </c>
      <c r="I402" s="7">
        <f>INDEX('Saturation Data'!J:J,MATCH('Intensity Data'!$B402,'Saturation Data'!$C:$C,0))*INDEX('UEC Data'!J:J,MATCH('Intensity Data'!$B402,'UEC Data'!$C:$C,0))</f>
        <v>0</v>
      </c>
      <c r="J402" s="7">
        <f>INDEX('Saturation Data'!K:K,MATCH('Intensity Data'!$B402,'Saturation Data'!$C:$C,0))*INDEX('UEC Data'!K:K,MATCH('Intensity Data'!$B402,'UEC Data'!$C:$C,0))</f>
        <v>0</v>
      </c>
      <c r="K402" s="7">
        <f>INDEX('Saturation Data'!L:L,MATCH('Intensity Data'!$B402,'Saturation Data'!$C:$C,0))*INDEX('UEC Data'!L:L,MATCH('Intensity Data'!$B402,'UEC Data'!$C:$C,0))</f>
        <v>0</v>
      </c>
      <c r="L402" s="7">
        <f>INDEX('Saturation Data'!M:M,MATCH('Intensity Data'!$B402,'Saturation Data'!$C:$C,0))*INDEX('UEC Data'!M:M,MATCH('Intensity Data'!$B402,'UEC Data'!$C:$C,0))</f>
        <v>0</v>
      </c>
      <c r="M402" s="7">
        <f>INDEX('Saturation Data'!N:N,MATCH('Intensity Data'!$B402,'Saturation Data'!$C:$C,0))*INDEX('UEC Data'!N:N,MATCH('Intensity Data'!$B402,'UEC Data'!$C:$C,0))</f>
        <v>0</v>
      </c>
      <c r="N402" s="7">
        <f>INDEX('Saturation Data'!O:O,MATCH('Intensity Data'!$B402,'Saturation Data'!$C:$C,0))*INDEX('UEC Data'!O:O,MATCH('Intensity Data'!$B402,'UEC Data'!$C:$C,0))</f>
        <v>0</v>
      </c>
      <c r="O402" s="7">
        <f>INDEX('Saturation Data'!P:P,MATCH('Intensity Data'!$B402,'Saturation Data'!$C:$C,0))*INDEX('UEC Data'!P:P,MATCH('Intensity Data'!$B402,'UEC Data'!$C:$C,0))</f>
        <v>1.036279546754143E-2</v>
      </c>
      <c r="P402" s="7">
        <f>INDEX('Saturation Data'!Q:Q,MATCH('Intensity Data'!$B402,'Saturation Data'!$C:$C,0))*INDEX('UEC Data'!Q:Q,MATCH('Intensity Data'!$B402,'UEC Data'!$C:$C,0))</f>
        <v>8.380852959013256E-4</v>
      </c>
      <c r="Q402" s="7">
        <f>INDEX('Saturation Data'!R:R,MATCH('Intensity Data'!$B402,'Saturation Data'!$C:$C,0))*INDEX('UEC Data'!R:R,MATCH('Intensity Data'!$B402,'UEC Data'!$C:$C,0))</f>
        <v>9.2042013303696366E-3</v>
      </c>
      <c r="R402" s="7">
        <f>INDEX('Saturation Data'!S:S,MATCH('Intensity Data'!$B402,'Saturation Data'!$C:$C,0))*INDEX('UEC Data'!S:S,MATCH('Intensity Data'!$B402,'UEC Data'!$C:$C,0))</f>
        <v>0</v>
      </c>
      <c r="S402" s="7">
        <f>INDEX('Saturation Data'!T:T,MATCH('Intensity Data'!$B402,'Saturation Data'!$C:$C,0))*INDEX('UEC Data'!T:T,MATCH('Intensity Data'!$B402,'UEC Data'!$C:$C,0))</f>
        <v>0</v>
      </c>
      <c r="T402" s="7">
        <f>INDEX('Saturation Data'!U:U,MATCH('Intensity Data'!$B402,'Saturation Data'!$C:$C,0))*INDEX('UEC Data'!U:U,MATCH('Intensity Data'!$B402,'UEC Data'!$C:$C,0))</f>
        <v>0</v>
      </c>
      <c r="U402" s="7">
        <f>INDEX('Saturation Data'!V:V,MATCH('Intensity Data'!$B402,'Saturation Data'!$C:$C,0))*INDEX('UEC Data'!V:V,MATCH('Intensity Data'!$B402,'UEC Data'!$C:$C,0))</f>
        <v>4.1036341036599359E-4</v>
      </c>
      <c r="V402" t="str">
        <f t="shared" si="75"/>
        <v>Miscellaneous</v>
      </c>
    </row>
    <row r="403" spans="1:22" x14ac:dyDescent="0.25">
      <c r="A403" t="str">
        <f t="shared" si="76"/>
        <v/>
      </c>
      <c r="B403" t="str">
        <f t="shared" si="74"/>
        <v>ID2019 CPAMiscellaneous_Pool Heater</v>
      </c>
      <c r="C403" t="s">
        <v>119</v>
      </c>
      <c r="D403" t="s">
        <v>120</v>
      </c>
      <c r="E403" s="4" t="s">
        <v>107</v>
      </c>
      <c r="F403" s="4" t="s">
        <v>45</v>
      </c>
      <c r="G403" s="4" t="s">
        <v>48</v>
      </c>
      <c r="H403" s="7">
        <f>INDEX('Saturation Data'!I:I,MATCH('Intensity Data'!$B403,'Saturation Data'!$C:$C,0))*INDEX('UEC Data'!I:I,MATCH('Intensity Data'!$B403,'UEC Data'!$C:$C,0))</f>
        <v>0</v>
      </c>
      <c r="I403" s="7">
        <f>INDEX('Saturation Data'!J:J,MATCH('Intensity Data'!$B403,'Saturation Data'!$C:$C,0))*INDEX('UEC Data'!J:J,MATCH('Intensity Data'!$B403,'UEC Data'!$C:$C,0))</f>
        <v>0</v>
      </c>
      <c r="J403" s="7">
        <f>INDEX('Saturation Data'!K:K,MATCH('Intensity Data'!$B403,'Saturation Data'!$C:$C,0))*INDEX('UEC Data'!K:K,MATCH('Intensity Data'!$B403,'UEC Data'!$C:$C,0))</f>
        <v>0</v>
      </c>
      <c r="K403" s="7">
        <f>INDEX('Saturation Data'!L:L,MATCH('Intensity Data'!$B403,'Saturation Data'!$C:$C,0))*INDEX('UEC Data'!L:L,MATCH('Intensity Data'!$B403,'UEC Data'!$C:$C,0))</f>
        <v>0</v>
      </c>
      <c r="L403" s="7">
        <f>INDEX('Saturation Data'!M:M,MATCH('Intensity Data'!$B403,'Saturation Data'!$C:$C,0))*INDEX('UEC Data'!M:M,MATCH('Intensity Data'!$B403,'UEC Data'!$C:$C,0))</f>
        <v>0</v>
      </c>
      <c r="M403" s="7">
        <f>INDEX('Saturation Data'!N:N,MATCH('Intensity Data'!$B403,'Saturation Data'!$C:$C,0))*INDEX('UEC Data'!N:N,MATCH('Intensity Data'!$B403,'UEC Data'!$C:$C,0))</f>
        <v>0</v>
      </c>
      <c r="N403" s="7">
        <f>INDEX('Saturation Data'!O:O,MATCH('Intensity Data'!$B403,'Saturation Data'!$C:$C,0))*INDEX('UEC Data'!O:O,MATCH('Intensity Data'!$B403,'UEC Data'!$C:$C,0))</f>
        <v>0</v>
      </c>
      <c r="O403" s="7">
        <f>INDEX('Saturation Data'!P:P,MATCH('Intensity Data'!$B403,'Saturation Data'!$C:$C,0))*INDEX('UEC Data'!P:P,MATCH('Intensity Data'!$B403,'UEC Data'!$C:$C,0))</f>
        <v>5.3845822171667774E-3</v>
      </c>
      <c r="P403" s="7">
        <f>INDEX('Saturation Data'!Q:Q,MATCH('Intensity Data'!$B403,'Saturation Data'!$C:$C,0))*INDEX('UEC Data'!Q:Q,MATCH('Intensity Data'!$B403,'UEC Data'!$C:$C,0))</f>
        <v>9.0523479937917913E-5</v>
      </c>
      <c r="Q403" s="7">
        <f>INDEX('Saturation Data'!R:R,MATCH('Intensity Data'!$B403,'Saturation Data'!$C:$C,0))*INDEX('UEC Data'!R:R,MATCH('Intensity Data'!$B403,'UEC Data'!$C:$C,0))</f>
        <v>4.2382888096846004E-3</v>
      </c>
      <c r="R403" s="7">
        <f>INDEX('Saturation Data'!S:S,MATCH('Intensity Data'!$B403,'Saturation Data'!$C:$C,0))*INDEX('UEC Data'!S:S,MATCH('Intensity Data'!$B403,'UEC Data'!$C:$C,0))</f>
        <v>0</v>
      </c>
      <c r="S403" s="7">
        <f>INDEX('Saturation Data'!T:T,MATCH('Intensity Data'!$B403,'Saturation Data'!$C:$C,0))*INDEX('UEC Data'!T:T,MATCH('Intensity Data'!$B403,'UEC Data'!$C:$C,0))</f>
        <v>0</v>
      </c>
      <c r="T403" s="7">
        <f>INDEX('Saturation Data'!U:U,MATCH('Intensity Data'!$B403,'Saturation Data'!$C:$C,0))*INDEX('UEC Data'!U:U,MATCH('Intensity Data'!$B403,'UEC Data'!$C:$C,0))</f>
        <v>0</v>
      </c>
      <c r="U403" s="7">
        <f>INDEX('Saturation Data'!V:V,MATCH('Intensity Data'!$B403,'Saturation Data'!$C:$C,0))*INDEX('UEC Data'!V:V,MATCH('Intensity Data'!$B403,'UEC Data'!$C:$C,0))</f>
        <v>1.3297282792285831E-4</v>
      </c>
      <c r="V403" t="str">
        <f t="shared" si="75"/>
        <v>Miscellaneous</v>
      </c>
    </row>
    <row r="404" spans="1:22" x14ac:dyDescent="0.25">
      <c r="A404" t="str">
        <f t="shared" si="76"/>
        <v/>
      </c>
      <c r="B404" t="str">
        <f t="shared" si="74"/>
        <v>ID2019 CPAMiscellaneous_Clothes Washer</v>
      </c>
      <c r="C404" t="s">
        <v>119</v>
      </c>
      <c r="D404" t="s">
        <v>120</v>
      </c>
      <c r="E404" s="4" t="s">
        <v>108</v>
      </c>
      <c r="F404" s="4" t="s">
        <v>45</v>
      </c>
      <c r="G404" s="4" t="s">
        <v>49</v>
      </c>
      <c r="H404" s="7">
        <f>INDEX('Saturation Data'!I:I,MATCH('Intensity Data'!$B404,'Saturation Data'!$C:$C,0))*INDEX('UEC Data'!I:I,MATCH('Intensity Data'!$B404,'UEC Data'!$C:$C,0))</f>
        <v>0</v>
      </c>
      <c r="I404" s="7">
        <f>INDEX('Saturation Data'!J:J,MATCH('Intensity Data'!$B404,'Saturation Data'!$C:$C,0))*INDEX('UEC Data'!J:J,MATCH('Intensity Data'!$B404,'UEC Data'!$C:$C,0))</f>
        <v>0</v>
      </c>
      <c r="J404" s="7">
        <f>INDEX('Saturation Data'!K:K,MATCH('Intensity Data'!$B404,'Saturation Data'!$C:$C,0))*INDEX('UEC Data'!K:K,MATCH('Intensity Data'!$B404,'UEC Data'!$C:$C,0))</f>
        <v>1.175454606255018E-4</v>
      </c>
      <c r="K404" s="7">
        <f>INDEX('Saturation Data'!L:L,MATCH('Intensity Data'!$B404,'Saturation Data'!$C:$C,0))*INDEX('UEC Data'!L:L,MATCH('Intensity Data'!$B404,'UEC Data'!$C:$C,0))</f>
        <v>0</v>
      </c>
      <c r="L404" s="7">
        <f>INDEX('Saturation Data'!M:M,MATCH('Intensity Data'!$B404,'Saturation Data'!$C:$C,0))*INDEX('UEC Data'!M:M,MATCH('Intensity Data'!$B404,'UEC Data'!$C:$C,0))</f>
        <v>0</v>
      </c>
      <c r="M404" s="7">
        <f>INDEX('Saturation Data'!N:N,MATCH('Intensity Data'!$B404,'Saturation Data'!$C:$C,0))*INDEX('UEC Data'!N:N,MATCH('Intensity Data'!$B404,'UEC Data'!$C:$C,0))</f>
        <v>0</v>
      </c>
      <c r="N404" s="7">
        <f>INDEX('Saturation Data'!O:O,MATCH('Intensity Data'!$B404,'Saturation Data'!$C:$C,0))*INDEX('UEC Data'!O:O,MATCH('Intensity Data'!$B404,'UEC Data'!$C:$C,0))</f>
        <v>1.9754400792976592E-2</v>
      </c>
      <c r="O404" s="7">
        <f>INDEX('Saturation Data'!P:P,MATCH('Intensity Data'!$B404,'Saturation Data'!$C:$C,0))*INDEX('UEC Data'!P:P,MATCH('Intensity Data'!$B404,'UEC Data'!$C:$C,0))</f>
        <v>5.4281222399427673E-4</v>
      </c>
      <c r="P404" s="7">
        <f>INDEX('Saturation Data'!Q:Q,MATCH('Intensity Data'!$B404,'Saturation Data'!$C:$C,0))*INDEX('UEC Data'!Q:Q,MATCH('Intensity Data'!$B404,'UEC Data'!$C:$C,0))</f>
        <v>6.6068951366354703E-4</v>
      </c>
      <c r="Q404" s="7">
        <f>INDEX('Saturation Data'!R:R,MATCH('Intensity Data'!$B404,'Saturation Data'!$C:$C,0))*INDEX('UEC Data'!R:R,MATCH('Intensity Data'!$B404,'UEC Data'!$C:$C,0))</f>
        <v>1.2793415605984949E-2</v>
      </c>
      <c r="R404" s="7">
        <f>INDEX('Saturation Data'!S:S,MATCH('Intensity Data'!$B404,'Saturation Data'!$C:$C,0))*INDEX('UEC Data'!S:S,MATCH('Intensity Data'!$B404,'UEC Data'!$C:$C,0))</f>
        <v>0</v>
      </c>
      <c r="S404" s="7">
        <f>INDEX('Saturation Data'!T:T,MATCH('Intensity Data'!$B404,'Saturation Data'!$C:$C,0))*INDEX('UEC Data'!T:T,MATCH('Intensity Data'!$B404,'UEC Data'!$C:$C,0))</f>
        <v>0</v>
      </c>
      <c r="T404" s="7">
        <f>INDEX('Saturation Data'!U:U,MATCH('Intensity Data'!$B404,'Saturation Data'!$C:$C,0))*INDEX('UEC Data'!U:U,MATCH('Intensity Data'!$B404,'UEC Data'!$C:$C,0))</f>
        <v>0</v>
      </c>
      <c r="U404" s="7">
        <f>INDEX('Saturation Data'!V:V,MATCH('Intensity Data'!$B404,'Saturation Data'!$C:$C,0))*INDEX('UEC Data'!V:V,MATCH('Intensity Data'!$B404,'UEC Data'!$C:$C,0))</f>
        <v>1.941015813158552E-4</v>
      </c>
      <c r="V404" t="str">
        <f t="shared" si="75"/>
        <v>Miscellaneous</v>
      </c>
    </row>
    <row r="405" spans="1:22" x14ac:dyDescent="0.25">
      <c r="A405" t="str">
        <f t="shared" si="76"/>
        <v/>
      </c>
      <c r="B405" t="str">
        <f t="shared" si="74"/>
        <v>ID2019 CPAMiscellaneous_Clothes Dryer</v>
      </c>
      <c r="C405" t="s">
        <v>119</v>
      </c>
      <c r="D405" t="s">
        <v>120</v>
      </c>
      <c r="E405" s="4" t="s">
        <v>109</v>
      </c>
      <c r="F405" s="4" t="s">
        <v>45</v>
      </c>
      <c r="G405" s="4" t="s">
        <v>50</v>
      </c>
      <c r="H405" s="7">
        <f>INDEX('Saturation Data'!I:I,MATCH('Intensity Data'!$B405,'Saturation Data'!$C:$C,0))*INDEX('UEC Data'!I:I,MATCH('Intensity Data'!$B405,'UEC Data'!$C:$C,0))</f>
        <v>0</v>
      </c>
      <c r="I405" s="7">
        <f>INDEX('Saturation Data'!J:J,MATCH('Intensity Data'!$B405,'Saturation Data'!$C:$C,0))*INDEX('UEC Data'!J:J,MATCH('Intensity Data'!$B405,'UEC Data'!$C:$C,0))</f>
        <v>0</v>
      </c>
      <c r="J405" s="7">
        <f>INDEX('Saturation Data'!K:K,MATCH('Intensity Data'!$B405,'Saturation Data'!$C:$C,0))*INDEX('UEC Data'!K:K,MATCH('Intensity Data'!$B405,'UEC Data'!$C:$C,0))</f>
        <v>2.1802263983135221E-4</v>
      </c>
      <c r="K405" s="7">
        <f>INDEX('Saturation Data'!L:L,MATCH('Intensity Data'!$B405,'Saturation Data'!$C:$C,0))*INDEX('UEC Data'!L:L,MATCH('Intensity Data'!$B405,'UEC Data'!$C:$C,0))</f>
        <v>0</v>
      </c>
      <c r="L405" s="7">
        <f>INDEX('Saturation Data'!M:M,MATCH('Intensity Data'!$B405,'Saturation Data'!$C:$C,0))*INDEX('UEC Data'!M:M,MATCH('Intensity Data'!$B405,'UEC Data'!$C:$C,0))</f>
        <v>0</v>
      </c>
      <c r="M405" s="7">
        <f>INDEX('Saturation Data'!N:N,MATCH('Intensity Data'!$B405,'Saturation Data'!$C:$C,0))*INDEX('UEC Data'!N:N,MATCH('Intensity Data'!$B405,'UEC Data'!$C:$C,0))</f>
        <v>0</v>
      </c>
      <c r="N405" s="7">
        <f>INDEX('Saturation Data'!O:O,MATCH('Intensity Data'!$B405,'Saturation Data'!$C:$C,0))*INDEX('UEC Data'!O:O,MATCH('Intensity Data'!$B405,'UEC Data'!$C:$C,0))</f>
        <v>5.9031672134588334E-2</v>
      </c>
      <c r="O405" s="7">
        <f>INDEX('Saturation Data'!P:P,MATCH('Intensity Data'!$B405,'Saturation Data'!$C:$C,0))*INDEX('UEC Data'!P:P,MATCH('Intensity Data'!$B405,'UEC Data'!$C:$C,0))</f>
        <v>1.2920663787045303E-3</v>
      </c>
      <c r="P405" s="7">
        <f>INDEX('Saturation Data'!Q:Q,MATCH('Intensity Data'!$B405,'Saturation Data'!$C:$C,0))*INDEX('UEC Data'!Q:Q,MATCH('Intensity Data'!$B405,'UEC Data'!$C:$C,0))</f>
        <v>1.5726519588776194E-3</v>
      </c>
      <c r="Q405" s="7">
        <f>INDEX('Saturation Data'!R:R,MATCH('Intensity Data'!$B405,'Saturation Data'!$C:$C,0))*INDEX('UEC Data'!R:R,MATCH('Intensity Data'!$B405,'UEC Data'!$C:$C,0))</f>
        <v>1.6114574186496099E-2</v>
      </c>
      <c r="R405" s="7">
        <f>INDEX('Saturation Data'!S:S,MATCH('Intensity Data'!$B405,'Saturation Data'!$C:$C,0))*INDEX('UEC Data'!S:S,MATCH('Intensity Data'!$B405,'UEC Data'!$C:$C,0))</f>
        <v>0</v>
      </c>
      <c r="S405" s="7">
        <f>INDEX('Saturation Data'!T:T,MATCH('Intensity Data'!$B405,'Saturation Data'!$C:$C,0))*INDEX('UEC Data'!T:T,MATCH('Intensity Data'!$B405,'UEC Data'!$C:$C,0))</f>
        <v>0</v>
      </c>
      <c r="T405" s="7">
        <f>INDEX('Saturation Data'!U:U,MATCH('Intensity Data'!$B405,'Saturation Data'!$C:$C,0))*INDEX('UEC Data'!U:U,MATCH('Intensity Data'!$B405,'UEC Data'!$C:$C,0))</f>
        <v>0</v>
      </c>
      <c r="U405" s="7">
        <f>INDEX('Saturation Data'!V:V,MATCH('Intensity Data'!$B405,'Saturation Data'!$C:$C,0))*INDEX('UEC Data'!V:V,MATCH('Intensity Data'!$B405,'UEC Data'!$C:$C,0))</f>
        <v>4.2002157080490808E-4</v>
      </c>
      <c r="V405" t="str">
        <f t="shared" si="75"/>
        <v>Miscellaneous</v>
      </c>
    </row>
    <row r="406" spans="1:22" x14ac:dyDescent="0.25">
      <c r="A406" t="str">
        <f t="shared" si="76"/>
        <v/>
      </c>
      <c r="B406" t="str">
        <f t="shared" si="74"/>
        <v>ID2019 CPAMiscellaneous_Other Miscellaneous</v>
      </c>
      <c r="C406" t="s">
        <v>119</v>
      </c>
      <c r="D406" t="s">
        <v>120</v>
      </c>
      <c r="E406" s="4" t="s">
        <v>110</v>
      </c>
      <c r="F406" s="4" t="s">
        <v>45</v>
      </c>
      <c r="G406" s="4" t="s">
        <v>51</v>
      </c>
      <c r="H406" s="7">
        <f>INDEX('Saturation Data'!I:I,MATCH('Intensity Data'!$B406,'Saturation Data'!$C:$C,0))*INDEX('UEC Data'!I:I,MATCH('Intensity Data'!$B406,'UEC Data'!$C:$C,0))</f>
        <v>1.2872133370408414</v>
      </c>
      <c r="I406" s="7">
        <f>INDEX('Saturation Data'!J:J,MATCH('Intensity Data'!$B406,'Saturation Data'!$C:$C,0))*INDEX('UEC Data'!J:J,MATCH('Intensity Data'!$B406,'UEC Data'!$C:$C,0))</f>
        <v>1.0125540802961925</v>
      </c>
      <c r="J406" s="7">
        <f>INDEX('Saturation Data'!K:K,MATCH('Intensity Data'!$B406,'Saturation Data'!$C:$C,0))*INDEX('UEC Data'!K:K,MATCH('Intensity Data'!$B406,'UEC Data'!$C:$C,0))</f>
        <v>0.6647826983678059</v>
      </c>
      <c r="K406" s="7">
        <f>INDEX('Saturation Data'!L:L,MATCH('Intensity Data'!$B406,'Saturation Data'!$C:$C,0))*INDEX('UEC Data'!L:L,MATCH('Intensity Data'!$B406,'UEC Data'!$C:$C,0))</f>
        <v>0.51875663638218839</v>
      </c>
      <c r="L406" s="7">
        <f>INDEX('Saturation Data'!M:M,MATCH('Intensity Data'!$B406,'Saturation Data'!$C:$C,0))*INDEX('UEC Data'!M:M,MATCH('Intensity Data'!$B406,'UEC Data'!$C:$C,0))</f>
        <v>2.0703411152873148</v>
      </c>
      <c r="M406" s="7">
        <f>INDEX('Saturation Data'!N:N,MATCH('Intensity Data'!$B406,'Saturation Data'!$C:$C,0))*INDEX('UEC Data'!N:N,MATCH('Intensity Data'!$B406,'UEC Data'!$C:$C,0))</f>
        <v>0.47035782376509083</v>
      </c>
      <c r="N406" s="7">
        <f>INDEX('Saturation Data'!O:O,MATCH('Intensity Data'!$B406,'Saturation Data'!$C:$C,0))*INDEX('UEC Data'!O:O,MATCH('Intensity Data'!$B406,'UEC Data'!$C:$C,0))</f>
        <v>4.0870198891427716</v>
      </c>
      <c r="O406" s="7">
        <f>INDEX('Saturation Data'!P:P,MATCH('Intensity Data'!$B406,'Saturation Data'!$C:$C,0))*INDEX('UEC Data'!P:P,MATCH('Intensity Data'!$B406,'UEC Data'!$C:$C,0))</f>
        <v>0.33353778740443857</v>
      </c>
      <c r="P406" s="7">
        <f>INDEX('Saturation Data'!Q:Q,MATCH('Intensity Data'!$B406,'Saturation Data'!$C:$C,0))*INDEX('UEC Data'!Q:Q,MATCH('Intensity Data'!$B406,'UEC Data'!$C:$C,0))</f>
        <v>0.21083207034562298</v>
      </c>
      <c r="Q406" s="7">
        <f>INDEX('Saturation Data'!R:R,MATCH('Intensity Data'!$B406,'Saturation Data'!$C:$C,0))*INDEX('UEC Data'!R:R,MATCH('Intensity Data'!$B406,'UEC Data'!$C:$C,0))</f>
        <v>0.55530826688979495</v>
      </c>
      <c r="R406" s="7">
        <f>INDEX('Saturation Data'!S:S,MATCH('Intensity Data'!$B406,'Saturation Data'!$C:$C,0))*INDEX('UEC Data'!S:S,MATCH('Intensity Data'!$B406,'UEC Data'!$C:$C,0))</f>
        <v>0.34487831475148634</v>
      </c>
      <c r="S406" s="7">
        <f>INDEX('Saturation Data'!T:T,MATCH('Intensity Data'!$B406,'Saturation Data'!$C:$C,0))*INDEX('UEC Data'!T:T,MATCH('Intensity Data'!$B406,'UEC Data'!$C:$C,0))</f>
        <v>0.27839989111571473</v>
      </c>
      <c r="T406" s="7">
        <f>INDEX('Saturation Data'!U:U,MATCH('Intensity Data'!$B406,'Saturation Data'!$C:$C,0))*INDEX('UEC Data'!U:U,MATCH('Intensity Data'!$B406,'UEC Data'!$C:$C,0))</f>
        <v>18.389281199746843</v>
      </c>
      <c r="U406" s="7">
        <f>INDEX('Saturation Data'!V:V,MATCH('Intensity Data'!$B406,'Saturation Data'!$C:$C,0))*INDEX('UEC Data'!V:V,MATCH('Intensity Data'!$B406,'UEC Data'!$C:$C,0))</f>
        <v>0.5259442513092597</v>
      </c>
      <c r="V406" t="str">
        <f t="shared" si="75"/>
        <v>Miscellaneous</v>
      </c>
    </row>
    <row r="407" spans="1:22" x14ac:dyDescent="0.25">
      <c r="A407">
        <f t="shared" si="76"/>
        <v>1</v>
      </c>
      <c r="B407" t="str">
        <f t="shared" si="74"/>
        <v>CA2019 CPACooling_Air-Cooled Chiller</v>
      </c>
      <c r="C407" t="s">
        <v>118</v>
      </c>
      <c r="D407" t="s">
        <v>120</v>
      </c>
      <c r="E407" s="4" t="s">
        <v>66</v>
      </c>
      <c r="F407" s="4" t="s">
        <v>3</v>
      </c>
      <c r="G407" s="4" t="s">
        <v>4</v>
      </c>
      <c r="H407" s="7">
        <f>INDEX('Saturation Data'!I:I,MATCH('Intensity Data'!$B407,'Saturation Data'!$C:$C,0))*INDEX('UEC Data'!I:I,MATCH('Intensity Data'!$B407,'UEC Data'!$C:$C,0))</f>
        <v>0.41716936295859908</v>
      </c>
      <c r="I407" s="7">
        <f>INDEX('Saturation Data'!J:J,MATCH('Intensity Data'!$B407,'Saturation Data'!$C:$C,0))*INDEX('UEC Data'!J:J,MATCH('Intensity Data'!$B407,'UEC Data'!$C:$C,0))</f>
        <v>0</v>
      </c>
      <c r="J407" s="7">
        <f>INDEX('Saturation Data'!K:K,MATCH('Intensity Data'!$B407,'Saturation Data'!$C:$C,0))*INDEX('UEC Data'!K:K,MATCH('Intensity Data'!$B407,'UEC Data'!$C:$C,0))</f>
        <v>3.161297998572786E-2</v>
      </c>
      <c r="K407" s="7">
        <f>INDEX('Saturation Data'!L:L,MATCH('Intensity Data'!$B407,'Saturation Data'!$C:$C,0))*INDEX('UEC Data'!L:L,MATCH('Intensity Data'!$B407,'UEC Data'!$C:$C,0))</f>
        <v>0</v>
      </c>
      <c r="L407" s="7">
        <f>INDEX('Saturation Data'!M:M,MATCH('Intensity Data'!$B407,'Saturation Data'!$C:$C,0))*INDEX('UEC Data'!M:M,MATCH('Intensity Data'!$B407,'UEC Data'!$C:$C,0))</f>
        <v>0</v>
      </c>
      <c r="M407" s="7">
        <f>INDEX('Saturation Data'!N:N,MATCH('Intensity Data'!$B407,'Saturation Data'!$C:$C,0))*INDEX('UEC Data'!N:N,MATCH('Intensity Data'!$B407,'UEC Data'!$C:$C,0))</f>
        <v>2.0365216807067394E-2</v>
      </c>
      <c r="N407" s="7">
        <f>INDEX('Saturation Data'!O:O,MATCH('Intensity Data'!$B407,'Saturation Data'!$C:$C,0))*INDEX('UEC Data'!O:O,MATCH('Intensity Data'!$B407,'UEC Data'!$C:$C,0))</f>
        <v>0.96577156583705781</v>
      </c>
      <c r="O407" s="7">
        <f>INDEX('Saturation Data'!P:P,MATCH('Intensity Data'!$B407,'Saturation Data'!$C:$C,0))*INDEX('UEC Data'!P:P,MATCH('Intensity Data'!$B407,'UEC Data'!$C:$C,0))</f>
        <v>1.1163094157699687</v>
      </c>
      <c r="P407" s="7">
        <f>INDEX('Saturation Data'!Q:Q,MATCH('Intensity Data'!$B407,'Saturation Data'!$C:$C,0))*INDEX('UEC Data'!Q:Q,MATCH('Intensity Data'!$B407,'UEC Data'!$C:$C,0))</f>
        <v>0.40001853857917491</v>
      </c>
      <c r="Q407" s="7">
        <f>INDEX('Saturation Data'!R:R,MATCH('Intensity Data'!$B407,'Saturation Data'!$C:$C,0))*INDEX('UEC Data'!R:R,MATCH('Intensity Data'!$B407,'UEC Data'!$C:$C,0))</f>
        <v>1.0185445133287334E-2</v>
      </c>
      <c r="R407" s="7">
        <f>INDEX('Saturation Data'!S:S,MATCH('Intensity Data'!$B407,'Saturation Data'!$C:$C,0))*INDEX('UEC Data'!S:S,MATCH('Intensity Data'!$B407,'UEC Data'!$C:$C,0))</f>
        <v>0</v>
      </c>
      <c r="S407" s="7">
        <f>INDEX('Saturation Data'!T:T,MATCH('Intensity Data'!$B407,'Saturation Data'!$C:$C,0))*INDEX('UEC Data'!T:T,MATCH('Intensity Data'!$B407,'UEC Data'!$C:$C,0))</f>
        <v>0.18953702752367699</v>
      </c>
      <c r="T407" s="7">
        <f>INDEX('Saturation Data'!U:U,MATCH('Intensity Data'!$B407,'Saturation Data'!$C:$C,0))*INDEX('UEC Data'!U:U,MATCH('Intensity Data'!$B407,'UEC Data'!$C:$C,0))</f>
        <v>5.2185818224398366</v>
      </c>
      <c r="U407" s="7">
        <f>INDEX('Saturation Data'!V:V,MATCH('Intensity Data'!$B407,'Saturation Data'!$C:$C,0))*INDEX('UEC Data'!V:V,MATCH('Intensity Data'!$B407,'UEC Data'!$C:$C,0))</f>
        <v>0.15783049235164287</v>
      </c>
      <c r="V407" t="str">
        <f t="shared" si="75"/>
        <v>HVAC</v>
      </c>
    </row>
    <row r="408" spans="1:22" x14ac:dyDescent="0.25">
      <c r="A408" t="str">
        <f t="shared" si="76"/>
        <v/>
      </c>
      <c r="B408" t="str">
        <f t="shared" si="74"/>
        <v>CA2019 CPACooling_Water-Cooled Chiller</v>
      </c>
      <c r="C408" t="s">
        <v>118</v>
      </c>
      <c r="D408" t="s">
        <v>120</v>
      </c>
      <c r="E408" s="4" t="s">
        <v>67</v>
      </c>
      <c r="F408" s="4" t="s">
        <v>3</v>
      </c>
      <c r="G408" s="4" t="s">
        <v>5</v>
      </c>
      <c r="H408" s="7">
        <f>INDEX('Saturation Data'!I:I,MATCH('Intensity Data'!$B408,'Saturation Data'!$C:$C,0))*INDEX('UEC Data'!I:I,MATCH('Intensity Data'!$B408,'UEC Data'!$C:$C,0))</f>
        <v>0.26326328980631064</v>
      </c>
      <c r="I408" s="7">
        <f>INDEX('Saturation Data'!J:J,MATCH('Intensity Data'!$B408,'Saturation Data'!$C:$C,0))*INDEX('UEC Data'!J:J,MATCH('Intensity Data'!$B408,'UEC Data'!$C:$C,0))</f>
        <v>0</v>
      </c>
      <c r="J408" s="7">
        <f>INDEX('Saturation Data'!K:K,MATCH('Intensity Data'!$B408,'Saturation Data'!$C:$C,0))*INDEX('UEC Data'!K:K,MATCH('Intensity Data'!$B408,'UEC Data'!$C:$C,0))</f>
        <v>2.0474192784909622E-2</v>
      </c>
      <c r="K408" s="7">
        <f>INDEX('Saturation Data'!L:L,MATCH('Intensity Data'!$B408,'Saturation Data'!$C:$C,0))*INDEX('UEC Data'!L:L,MATCH('Intensity Data'!$B408,'UEC Data'!$C:$C,0))</f>
        <v>0</v>
      </c>
      <c r="L408" s="7">
        <f>INDEX('Saturation Data'!M:M,MATCH('Intensity Data'!$B408,'Saturation Data'!$C:$C,0))*INDEX('UEC Data'!M:M,MATCH('Intensity Data'!$B408,'UEC Data'!$C:$C,0))</f>
        <v>0</v>
      </c>
      <c r="M408" s="7">
        <f>INDEX('Saturation Data'!N:N,MATCH('Intensity Data'!$B408,'Saturation Data'!$C:$C,0))*INDEX('UEC Data'!N:N,MATCH('Intensity Data'!$B408,'UEC Data'!$C:$C,0))</f>
        <v>1.3189562489920998E-2</v>
      </c>
      <c r="N408" s="7">
        <f>INDEX('Saturation Data'!O:O,MATCH('Intensity Data'!$B408,'Saturation Data'!$C:$C,0))*INDEX('UEC Data'!O:O,MATCH('Intensity Data'!$B408,'UEC Data'!$C:$C,0))</f>
        <v>4.6669142940217041</v>
      </c>
      <c r="O408" s="7">
        <f>INDEX('Saturation Data'!P:P,MATCH('Intensity Data'!$B408,'Saturation Data'!$C:$C,0))*INDEX('UEC Data'!P:P,MATCH('Intensity Data'!$B408,'UEC Data'!$C:$C,0))</f>
        <v>0</v>
      </c>
      <c r="P408" s="7">
        <f>INDEX('Saturation Data'!Q:Q,MATCH('Intensity Data'!$B408,'Saturation Data'!$C:$C,0))*INDEX('UEC Data'!Q:Q,MATCH('Intensity Data'!$B408,'UEC Data'!$C:$C,0))</f>
        <v>0</v>
      </c>
      <c r="Q408" s="7">
        <f>INDEX('Saturation Data'!R:R,MATCH('Intensity Data'!$B408,'Saturation Data'!$C:$C,0))*INDEX('UEC Data'!R:R,MATCH('Intensity Data'!$B408,'UEC Data'!$C:$C,0))</f>
        <v>4.508955904334546E-2</v>
      </c>
      <c r="R408" s="7">
        <f>INDEX('Saturation Data'!S:S,MATCH('Intensity Data'!$B408,'Saturation Data'!$C:$C,0))*INDEX('UEC Data'!S:S,MATCH('Intensity Data'!$B408,'UEC Data'!$C:$C,0))</f>
        <v>0</v>
      </c>
      <c r="S408" s="7">
        <f>INDEX('Saturation Data'!T:T,MATCH('Intensity Data'!$B408,'Saturation Data'!$C:$C,0))*INDEX('UEC Data'!T:T,MATCH('Intensity Data'!$B408,'UEC Data'!$C:$C,0))</f>
        <v>1.9855656199165947E-2</v>
      </c>
      <c r="T408" s="7">
        <f>INDEX('Saturation Data'!U:U,MATCH('Intensity Data'!$B408,'Saturation Data'!$C:$C,0))*INDEX('UEC Data'!U:U,MATCH('Intensity Data'!$B408,'UEC Data'!$C:$C,0))</f>
        <v>3.2932931818276132</v>
      </c>
      <c r="U408" s="7">
        <f>INDEX('Saturation Data'!V:V,MATCH('Intensity Data'!$B408,'Saturation Data'!$C:$C,0))*INDEX('UEC Data'!V:V,MATCH('Intensity Data'!$B408,'UEC Data'!$C:$C,0))</f>
        <v>8.5921886364751232E-2</v>
      </c>
      <c r="V408" t="str">
        <f t="shared" si="75"/>
        <v>HVAC</v>
      </c>
    </row>
    <row r="409" spans="1:22" x14ac:dyDescent="0.25">
      <c r="A409" t="str">
        <f t="shared" si="76"/>
        <v/>
      </c>
      <c r="B409" t="str">
        <f t="shared" si="74"/>
        <v>CA2019 CPACooling_RTU</v>
      </c>
      <c r="C409" t="s">
        <v>118</v>
      </c>
      <c r="D409" t="s">
        <v>120</v>
      </c>
      <c r="E409" s="4" t="s">
        <v>68</v>
      </c>
      <c r="F409" s="4" t="s">
        <v>3</v>
      </c>
      <c r="G409" s="4" t="s">
        <v>6</v>
      </c>
      <c r="H409" s="7">
        <f>INDEX('Saturation Data'!I:I,MATCH('Intensity Data'!$B409,'Saturation Data'!$C:$C,0))*INDEX('UEC Data'!I:I,MATCH('Intensity Data'!$B409,'UEC Data'!$C:$C,0))</f>
        <v>1.458028186204803</v>
      </c>
      <c r="I409" s="7">
        <f>INDEX('Saturation Data'!J:J,MATCH('Intensity Data'!$B409,'Saturation Data'!$C:$C,0))*INDEX('UEC Data'!J:J,MATCH('Intensity Data'!$B409,'UEC Data'!$C:$C,0))</f>
        <v>2.3722416077699782</v>
      </c>
      <c r="J409" s="7">
        <f>INDEX('Saturation Data'!K:K,MATCH('Intensity Data'!$B409,'Saturation Data'!$C:$C,0))*INDEX('UEC Data'!K:K,MATCH('Intensity Data'!$B409,'UEC Data'!$C:$C,0))</f>
        <v>2.5484618554347325</v>
      </c>
      <c r="K409" s="7">
        <f>INDEX('Saturation Data'!L:L,MATCH('Intensity Data'!$B409,'Saturation Data'!$C:$C,0))*INDEX('UEC Data'!L:L,MATCH('Intensity Data'!$B409,'UEC Data'!$C:$C,0))</f>
        <v>2.4292803526100188</v>
      </c>
      <c r="L409" s="7">
        <f>INDEX('Saturation Data'!M:M,MATCH('Intensity Data'!$B409,'Saturation Data'!$C:$C,0))*INDEX('UEC Data'!M:M,MATCH('Intensity Data'!$B409,'UEC Data'!$C:$C,0))</f>
        <v>2.9156054896715768</v>
      </c>
      <c r="M409" s="7">
        <f>INDEX('Saturation Data'!N:N,MATCH('Intensity Data'!$B409,'Saturation Data'!$C:$C,0))*INDEX('UEC Data'!N:N,MATCH('Intensity Data'!$B409,'UEC Data'!$C:$C,0))</f>
        <v>3.2435991988666233</v>
      </c>
      <c r="N409" s="7">
        <f>INDEX('Saturation Data'!O:O,MATCH('Intensity Data'!$B409,'Saturation Data'!$C:$C,0))*INDEX('UEC Data'!O:O,MATCH('Intensity Data'!$B409,'UEC Data'!$C:$C,0))</f>
        <v>0.66383901240795706</v>
      </c>
      <c r="O409" s="7">
        <f>INDEX('Saturation Data'!P:P,MATCH('Intensity Data'!$B409,'Saturation Data'!$C:$C,0))*INDEX('UEC Data'!P:P,MATCH('Intensity Data'!$B409,'UEC Data'!$C:$C,0))</f>
        <v>1.2389147935124829</v>
      </c>
      <c r="P409" s="7">
        <f>INDEX('Saturation Data'!Q:Q,MATCH('Intensity Data'!$B409,'Saturation Data'!$C:$C,0))*INDEX('UEC Data'!Q:Q,MATCH('Intensity Data'!$B409,'UEC Data'!$C:$C,0))</f>
        <v>0.44395297408035728</v>
      </c>
      <c r="Q409" s="7">
        <f>INDEX('Saturation Data'!R:R,MATCH('Intensity Data'!$B409,'Saturation Data'!$C:$C,0))*INDEX('UEC Data'!R:R,MATCH('Intensity Data'!$B409,'UEC Data'!$C:$C,0))</f>
        <v>0.25319253112873824</v>
      </c>
      <c r="R409" s="7">
        <f>INDEX('Saturation Data'!S:S,MATCH('Intensity Data'!$B409,'Saturation Data'!$C:$C,0))*INDEX('UEC Data'!S:S,MATCH('Intensity Data'!$B409,'UEC Data'!$C:$C,0))</f>
        <v>0.28633571892796</v>
      </c>
      <c r="S409" s="7">
        <f>INDEX('Saturation Data'!T:T,MATCH('Intensity Data'!$B409,'Saturation Data'!$C:$C,0))*INDEX('UEC Data'!T:T,MATCH('Intensity Data'!$B409,'UEC Data'!$C:$C,0))</f>
        <v>0.27650094745523468</v>
      </c>
      <c r="T409" s="7">
        <f>INDEX('Saturation Data'!U:U,MATCH('Intensity Data'!$B409,'Saturation Data'!$C:$C,0))*INDEX('UEC Data'!U:U,MATCH('Intensity Data'!$B409,'UEC Data'!$C:$C,0))</f>
        <v>18.239209454814223</v>
      </c>
      <c r="U409" s="7">
        <f>INDEX('Saturation Data'!V:V,MATCH('Intensity Data'!$B409,'Saturation Data'!$C:$C,0))*INDEX('UEC Data'!V:V,MATCH('Intensity Data'!$B409,'UEC Data'!$C:$C,0))</f>
        <v>1.068787180944528</v>
      </c>
      <c r="V409" t="str">
        <f t="shared" si="75"/>
        <v>HVAC</v>
      </c>
    </row>
    <row r="410" spans="1:22" x14ac:dyDescent="0.25">
      <c r="A410" t="str">
        <f t="shared" si="76"/>
        <v/>
      </c>
      <c r="B410" t="str">
        <f t="shared" si="74"/>
        <v>CA2019 CPACooling_PTAC</v>
      </c>
      <c r="C410" t="s">
        <v>118</v>
      </c>
      <c r="D410" t="s">
        <v>120</v>
      </c>
      <c r="E410" s="4" t="s">
        <v>69</v>
      </c>
      <c r="F410" s="4" t="s">
        <v>3</v>
      </c>
      <c r="G410" s="4" t="s">
        <v>7</v>
      </c>
      <c r="H410" s="7">
        <f>INDEX('Saturation Data'!I:I,MATCH('Intensity Data'!$B410,'Saturation Data'!$C:$C,0))*INDEX('UEC Data'!I:I,MATCH('Intensity Data'!$B410,'UEC Data'!$C:$C,0))</f>
        <v>8.2103644162266398E-2</v>
      </c>
      <c r="I410" s="7">
        <f>INDEX('Saturation Data'!J:J,MATCH('Intensity Data'!$B410,'Saturation Data'!$C:$C,0))*INDEX('UEC Data'!J:J,MATCH('Intensity Data'!$B410,'UEC Data'!$C:$C,0))</f>
        <v>8.9134805050571059E-2</v>
      </c>
      <c r="J410" s="7">
        <f>INDEX('Saturation Data'!K:K,MATCH('Intensity Data'!$B410,'Saturation Data'!$C:$C,0))*INDEX('UEC Data'!K:K,MATCH('Intensity Data'!$B410,'UEC Data'!$C:$C,0))</f>
        <v>0.11881697956304965</v>
      </c>
      <c r="K410" s="7">
        <f>INDEX('Saturation Data'!L:L,MATCH('Intensity Data'!$B410,'Saturation Data'!$C:$C,0))*INDEX('UEC Data'!L:L,MATCH('Intensity Data'!$B410,'UEC Data'!$C:$C,0))</f>
        <v>8.8293024700459605E-2</v>
      </c>
      <c r="L410" s="7">
        <f>INDEX('Saturation Data'!M:M,MATCH('Intensity Data'!$B410,'Saturation Data'!$C:$C,0))*INDEX('UEC Data'!M:M,MATCH('Intensity Data'!$B410,'UEC Data'!$C:$C,0))</f>
        <v>0.11368240943623674</v>
      </c>
      <c r="M410" s="7">
        <f>INDEX('Saturation Data'!N:N,MATCH('Intensity Data'!$B410,'Saturation Data'!$C:$C,0))*INDEX('UEC Data'!N:N,MATCH('Intensity Data'!$B410,'UEC Data'!$C:$C,0))</f>
        <v>0.10313472608030311</v>
      </c>
      <c r="N410" s="7">
        <f>INDEX('Saturation Data'!O:O,MATCH('Intensity Data'!$B410,'Saturation Data'!$C:$C,0))*INDEX('UEC Data'!O:O,MATCH('Intensity Data'!$B410,'UEC Data'!$C:$C,0))</f>
        <v>2.480906552247409E-2</v>
      </c>
      <c r="O410" s="7">
        <f>INDEX('Saturation Data'!P:P,MATCH('Intensity Data'!$B410,'Saturation Data'!$C:$C,0))*INDEX('UEC Data'!P:P,MATCH('Intensity Data'!$B410,'UEC Data'!$C:$C,0))</f>
        <v>8.5668719744812549E-2</v>
      </c>
      <c r="P410" s="7">
        <f>INDEX('Saturation Data'!Q:Q,MATCH('Intensity Data'!$B410,'Saturation Data'!$C:$C,0))*INDEX('UEC Data'!Q:Q,MATCH('Intensity Data'!$B410,'UEC Data'!$C:$C,0))</f>
        <v>3.0698546111099408E-2</v>
      </c>
      <c r="Q410" s="7">
        <f>INDEX('Saturation Data'!R:R,MATCH('Intensity Data'!$B410,'Saturation Data'!$C:$C,0))*INDEX('UEC Data'!R:R,MATCH('Intensity Data'!$B410,'UEC Data'!$C:$C,0))</f>
        <v>0.66298885118529027</v>
      </c>
      <c r="R410" s="7">
        <f>INDEX('Saturation Data'!S:S,MATCH('Intensity Data'!$B410,'Saturation Data'!$C:$C,0))*INDEX('UEC Data'!S:S,MATCH('Intensity Data'!$B410,'UEC Data'!$C:$C,0))</f>
        <v>2.0012211523747186E-2</v>
      </c>
      <c r="S410" s="7">
        <f>INDEX('Saturation Data'!T:T,MATCH('Intensity Data'!$B410,'Saturation Data'!$C:$C,0))*INDEX('UEC Data'!T:T,MATCH('Intensity Data'!$B410,'UEC Data'!$C:$C,0))</f>
        <v>1.7741119878832246E-2</v>
      </c>
      <c r="T410" s="7">
        <f>INDEX('Saturation Data'!U:U,MATCH('Intensity Data'!$B410,'Saturation Data'!$C:$C,0))*INDEX('UEC Data'!U:U,MATCH('Intensity Data'!$B410,'UEC Data'!$C:$C,0))</f>
        <v>1.0270758666038324</v>
      </c>
      <c r="U410" s="7">
        <f>INDEX('Saturation Data'!V:V,MATCH('Intensity Data'!$B410,'Saturation Data'!$C:$C,0))*INDEX('UEC Data'!V:V,MATCH('Intensity Data'!$B410,'UEC Data'!$C:$C,0))</f>
        <v>0.10174638567878654</v>
      </c>
      <c r="V410" t="str">
        <f t="shared" si="75"/>
        <v>HVAC</v>
      </c>
    </row>
    <row r="411" spans="1:22" x14ac:dyDescent="0.25">
      <c r="A411" t="str">
        <f t="shared" si="76"/>
        <v/>
      </c>
      <c r="B411" t="str">
        <f t="shared" si="74"/>
        <v>CA2019 CPACooling_PTHP</v>
      </c>
      <c r="C411" t="s">
        <v>118</v>
      </c>
      <c r="D411" t="s">
        <v>120</v>
      </c>
      <c r="E411" s="4" t="s">
        <v>70</v>
      </c>
      <c r="F411" s="4" t="s">
        <v>3</v>
      </c>
      <c r="G411" s="4" t="s">
        <v>8</v>
      </c>
      <c r="H411" s="7">
        <f>INDEX('Saturation Data'!I:I,MATCH('Intensity Data'!$B411,'Saturation Data'!$C:$C,0))*INDEX('UEC Data'!I:I,MATCH('Intensity Data'!$B411,'UEC Data'!$C:$C,0))</f>
        <v>2.4449007082285097E-2</v>
      </c>
      <c r="I411" s="7">
        <f>INDEX('Saturation Data'!J:J,MATCH('Intensity Data'!$B411,'Saturation Data'!$C:$C,0))*INDEX('UEC Data'!J:J,MATCH('Intensity Data'!$B411,'UEC Data'!$C:$C,0))</f>
        <v>2.6542312192177158E-2</v>
      </c>
      <c r="J411" s="7">
        <f>INDEX('Saturation Data'!K:K,MATCH('Intensity Data'!$B411,'Saturation Data'!$C:$C,0))*INDEX('UEC Data'!K:K,MATCH('Intensity Data'!$B411,'UEC Data'!$C:$C,0))</f>
        <v>2.2965295390910766E-2</v>
      </c>
      <c r="K411" s="7">
        <f>INDEX('Saturation Data'!L:L,MATCH('Intensity Data'!$B411,'Saturation Data'!$C:$C,0))*INDEX('UEC Data'!L:L,MATCH('Intensity Data'!$B411,'UEC Data'!$C:$C,0))</f>
        <v>2.7150692397045838E-2</v>
      </c>
      <c r="L411" s="7">
        <f>INDEX('Saturation Data'!M:M,MATCH('Intensity Data'!$B411,'Saturation Data'!$C:$C,0))*INDEX('UEC Data'!M:M,MATCH('Intensity Data'!$B411,'UEC Data'!$C:$C,0))</f>
        <v>7.6875675920411016E-2</v>
      </c>
      <c r="M411" s="7">
        <f>INDEX('Saturation Data'!N:N,MATCH('Intensity Data'!$B411,'Saturation Data'!$C:$C,0))*INDEX('UEC Data'!N:N,MATCH('Intensity Data'!$B411,'UEC Data'!$C:$C,0))</f>
        <v>2.6178353097085088E-2</v>
      </c>
      <c r="N411" s="7">
        <f>INDEX('Saturation Data'!O:O,MATCH('Intensity Data'!$B411,'Saturation Data'!$C:$C,0))*INDEX('UEC Data'!O:O,MATCH('Intensity Data'!$B411,'UEC Data'!$C:$C,0))</f>
        <v>0</v>
      </c>
      <c r="O411" s="7">
        <f>INDEX('Saturation Data'!P:P,MATCH('Intensity Data'!$B411,'Saturation Data'!$C:$C,0))*INDEX('UEC Data'!P:P,MATCH('Intensity Data'!$B411,'UEC Data'!$C:$C,0))</f>
        <v>5.6230391313886512E-2</v>
      </c>
      <c r="P411" s="7">
        <f>INDEX('Saturation Data'!Q:Q,MATCH('Intensity Data'!$B411,'Saturation Data'!$C:$C,0))*INDEX('UEC Data'!Q:Q,MATCH('Intensity Data'!$B411,'UEC Data'!$C:$C,0))</f>
        <v>2.0149609632739186E-2</v>
      </c>
      <c r="Q411" s="7">
        <f>INDEX('Saturation Data'!R:R,MATCH('Intensity Data'!$B411,'Saturation Data'!$C:$C,0))*INDEX('UEC Data'!R:R,MATCH('Intensity Data'!$B411,'UEC Data'!$C:$C,0))</f>
        <v>0.20954421825271555</v>
      </c>
      <c r="R411" s="7">
        <f>INDEX('Saturation Data'!S:S,MATCH('Intensity Data'!$B411,'Saturation Data'!$C:$C,0))*INDEX('UEC Data'!S:S,MATCH('Intensity Data'!$B411,'UEC Data'!$C:$C,0))</f>
        <v>5.2863837312248597E-3</v>
      </c>
      <c r="S411" s="7">
        <f>INDEX('Saturation Data'!T:T,MATCH('Intensity Data'!$B411,'Saturation Data'!$C:$C,0))*INDEX('UEC Data'!T:T,MATCH('Intensity Data'!$B411,'UEC Data'!$C:$C,0))</f>
        <v>1.6652706604834086E-3</v>
      </c>
      <c r="T411" s="7">
        <f>INDEX('Saturation Data'!U:U,MATCH('Intensity Data'!$B411,'Saturation Data'!$C:$C,0))*INDEX('UEC Data'!U:U,MATCH('Intensity Data'!$B411,'UEC Data'!$C:$C,0))</f>
        <v>0.30584495235087061</v>
      </c>
      <c r="U411" s="7">
        <f>INDEX('Saturation Data'!V:V,MATCH('Intensity Data'!$B411,'Saturation Data'!$C:$C,0))*INDEX('UEC Data'!V:V,MATCH('Intensity Data'!$B411,'UEC Data'!$C:$C,0))</f>
        <v>4.8762814277838101E-2</v>
      </c>
      <c r="V411" t="str">
        <f t="shared" si="75"/>
        <v>HVAC</v>
      </c>
    </row>
    <row r="412" spans="1:22" x14ac:dyDescent="0.25">
      <c r="A412" t="str">
        <f t="shared" si="76"/>
        <v/>
      </c>
      <c r="B412" t="str">
        <f t="shared" si="74"/>
        <v>CA2019 CPACooling_Evaporative AC</v>
      </c>
      <c r="C412" t="s">
        <v>118</v>
      </c>
      <c r="D412" t="s">
        <v>120</v>
      </c>
      <c r="E412" s="4" t="s">
        <v>71</v>
      </c>
      <c r="F412" s="4" t="s">
        <v>3</v>
      </c>
      <c r="G412" s="4" t="s">
        <v>9</v>
      </c>
      <c r="H412" s="7">
        <f>INDEX('Saturation Data'!I:I,MATCH('Intensity Data'!$B412,'Saturation Data'!$C:$C,0))*INDEX('UEC Data'!I:I,MATCH('Intensity Data'!$B412,'UEC Data'!$C:$C,0))</f>
        <v>6.1860686956077761E-4</v>
      </c>
      <c r="I412" s="7">
        <f>INDEX('Saturation Data'!J:J,MATCH('Intensity Data'!$B412,'Saturation Data'!$C:$C,0))*INDEX('UEC Data'!J:J,MATCH('Intensity Data'!$B412,'UEC Data'!$C:$C,0))</f>
        <v>6.7158289115972283E-4</v>
      </c>
      <c r="J412" s="7">
        <f>INDEX('Saturation Data'!K:K,MATCH('Intensity Data'!$B412,'Saturation Data'!$C:$C,0))*INDEX('UEC Data'!K:K,MATCH('Intensity Data'!$B412,'UEC Data'!$C:$C,0))</f>
        <v>5.2127777965366183E-2</v>
      </c>
      <c r="K412" s="7">
        <f>INDEX('Saturation Data'!L:L,MATCH('Intensity Data'!$B412,'Saturation Data'!$C:$C,0))*INDEX('UEC Data'!L:L,MATCH('Intensity Data'!$B412,'UEC Data'!$C:$C,0))</f>
        <v>6.8773059088909634E-4</v>
      </c>
      <c r="L412" s="7">
        <f>INDEX('Saturation Data'!M:M,MATCH('Intensity Data'!$B412,'Saturation Data'!$C:$C,0))*INDEX('UEC Data'!M:M,MATCH('Intensity Data'!$B412,'UEC Data'!$C:$C,0))</f>
        <v>5.2673573927924336E-2</v>
      </c>
      <c r="M412" s="7">
        <f>INDEX('Saturation Data'!N:N,MATCH('Intensity Data'!$B412,'Saturation Data'!$C:$C,0))*INDEX('UEC Data'!N:N,MATCH('Intensity Data'!$B412,'UEC Data'!$C:$C,0))</f>
        <v>2.1383788652184068E-2</v>
      </c>
      <c r="N412" s="7">
        <f>INDEX('Saturation Data'!O:O,MATCH('Intensity Data'!$B412,'Saturation Data'!$C:$C,0))*INDEX('UEC Data'!O:O,MATCH('Intensity Data'!$B412,'UEC Data'!$C:$C,0))</f>
        <v>0</v>
      </c>
      <c r="O412" s="7">
        <f>INDEX('Saturation Data'!P:P,MATCH('Intensity Data'!$B412,'Saturation Data'!$C:$C,0))*INDEX('UEC Data'!P:P,MATCH('Intensity Data'!$B412,'UEC Data'!$C:$C,0))</f>
        <v>4.225689132254251E-5</v>
      </c>
      <c r="P412" s="7">
        <f>INDEX('Saturation Data'!Q:Q,MATCH('Intensity Data'!$B412,'Saturation Data'!$C:$C,0))*INDEX('UEC Data'!Q:Q,MATCH('Intensity Data'!$B412,'UEC Data'!$C:$C,0))</f>
        <v>1.5142342860275298E-5</v>
      </c>
      <c r="Q412" s="7">
        <f>INDEX('Saturation Data'!R:R,MATCH('Intensity Data'!$B412,'Saturation Data'!$C:$C,0))*INDEX('UEC Data'!R:R,MATCH('Intensity Data'!$B412,'UEC Data'!$C:$C,0))</f>
        <v>3.0488803990374267E-3</v>
      </c>
      <c r="R412" s="7">
        <f>INDEX('Saturation Data'!S:S,MATCH('Intensity Data'!$B412,'Saturation Data'!$C:$C,0))*INDEX('UEC Data'!S:S,MATCH('Intensity Data'!$B412,'UEC Data'!$C:$C,0))</f>
        <v>0</v>
      </c>
      <c r="S412" s="7">
        <f>INDEX('Saturation Data'!T:T,MATCH('Intensity Data'!$B412,'Saturation Data'!$C:$C,0))*INDEX('UEC Data'!T:T,MATCH('Intensity Data'!$B412,'UEC Data'!$C:$C,0))</f>
        <v>6.6626734326562568E-4</v>
      </c>
      <c r="T412" s="7">
        <f>INDEX('Saturation Data'!U:U,MATCH('Intensity Data'!$B412,'Saturation Data'!$C:$C,0))*INDEX('UEC Data'!U:U,MATCH('Intensity Data'!$B412,'UEC Data'!$C:$C,0))</f>
        <v>7.73846512081153E-3</v>
      </c>
      <c r="U412" s="7">
        <f>INDEX('Saturation Data'!V:V,MATCH('Intensity Data'!$B412,'Saturation Data'!$C:$C,0))*INDEX('UEC Data'!V:V,MATCH('Intensity Data'!$B412,'UEC Data'!$C:$C,0))</f>
        <v>6.5797086531714432E-5</v>
      </c>
      <c r="V412" t="str">
        <f t="shared" si="75"/>
        <v>HVAC</v>
      </c>
    </row>
    <row r="413" spans="1:22" x14ac:dyDescent="0.25">
      <c r="A413" t="str">
        <f t="shared" si="76"/>
        <v/>
      </c>
      <c r="B413" t="str">
        <f t="shared" si="74"/>
        <v>CA2019 CPACooling_Air-Source Heat Pump</v>
      </c>
      <c r="C413" t="s">
        <v>118</v>
      </c>
      <c r="D413" t="s">
        <v>120</v>
      </c>
      <c r="E413" s="4" t="s">
        <v>72</v>
      </c>
      <c r="F413" s="4" t="s">
        <v>3</v>
      </c>
      <c r="G413" s="4" t="s">
        <v>10</v>
      </c>
      <c r="H413" s="7">
        <f>INDEX('Saturation Data'!I:I,MATCH('Intensity Data'!$B413,'Saturation Data'!$C:$C,0))*INDEX('UEC Data'!I:I,MATCH('Intensity Data'!$B413,'UEC Data'!$C:$C,0))</f>
        <v>0.46618355666778699</v>
      </c>
      <c r="I413" s="7">
        <f>INDEX('Saturation Data'!J:J,MATCH('Intensity Data'!$B413,'Saturation Data'!$C:$C,0))*INDEX('UEC Data'!J:J,MATCH('Intensity Data'!$B413,'UEC Data'!$C:$C,0))</f>
        <v>0.50609783286051679</v>
      </c>
      <c r="J413" s="7">
        <f>INDEX('Saturation Data'!K:K,MATCH('Intensity Data'!$B413,'Saturation Data'!$C:$C,0))*INDEX('UEC Data'!K:K,MATCH('Intensity Data'!$B413,'UEC Data'!$C:$C,0))</f>
        <v>0.13506297351165397</v>
      </c>
      <c r="K413" s="7">
        <f>INDEX('Saturation Data'!L:L,MATCH('Intensity Data'!$B413,'Saturation Data'!$C:$C,0))*INDEX('UEC Data'!L:L,MATCH('Intensity Data'!$B413,'UEC Data'!$C:$C,0))</f>
        <v>0.51769817502400106</v>
      </c>
      <c r="L413" s="7">
        <f>INDEX('Saturation Data'!M:M,MATCH('Intensity Data'!$B413,'Saturation Data'!$C:$C,0))*INDEX('UEC Data'!M:M,MATCH('Intensity Data'!$B413,'UEC Data'!$C:$C,0))</f>
        <v>0.32870000124614118</v>
      </c>
      <c r="M413" s="7">
        <f>INDEX('Saturation Data'!N:N,MATCH('Intensity Data'!$B413,'Saturation Data'!$C:$C,0))*INDEX('UEC Data'!N:N,MATCH('Intensity Data'!$B413,'UEC Data'!$C:$C,0))</f>
        <v>0.30064591093729576</v>
      </c>
      <c r="N413" s="7">
        <f>INDEX('Saturation Data'!O:O,MATCH('Intensity Data'!$B413,'Saturation Data'!$C:$C,0))*INDEX('UEC Data'!O:O,MATCH('Intensity Data'!$B413,'UEC Data'!$C:$C,0))</f>
        <v>3.4853271887711652E-2</v>
      </c>
      <c r="O413" s="7">
        <f>INDEX('Saturation Data'!P:P,MATCH('Intensity Data'!$B413,'Saturation Data'!$C:$C,0))*INDEX('UEC Data'!P:P,MATCH('Intensity Data'!$B413,'UEC Data'!$C:$C,0))</f>
        <v>0.2094688176772517</v>
      </c>
      <c r="P413" s="7">
        <f>INDEX('Saturation Data'!Q:Q,MATCH('Intensity Data'!$B413,'Saturation Data'!$C:$C,0))*INDEX('UEC Data'!Q:Q,MATCH('Intensity Data'!$B413,'UEC Data'!$C:$C,0))</f>
        <v>7.5061097883302522E-2</v>
      </c>
      <c r="Q413" s="7">
        <f>INDEX('Saturation Data'!R:R,MATCH('Intensity Data'!$B413,'Saturation Data'!$C:$C,0))*INDEX('UEC Data'!R:R,MATCH('Intensity Data'!$B413,'UEC Data'!$C:$C,0))</f>
        <v>8.1835922842797115E-2</v>
      </c>
      <c r="R413" s="7">
        <f>INDEX('Saturation Data'!S:S,MATCH('Intensity Data'!$B413,'Saturation Data'!$C:$C,0))*INDEX('UEC Data'!S:S,MATCH('Intensity Data'!$B413,'UEC Data'!$C:$C,0))</f>
        <v>3.023654020014014E-2</v>
      </c>
      <c r="S413" s="7">
        <f>INDEX('Saturation Data'!T:T,MATCH('Intensity Data'!$B413,'Saturation Data'!$C:$C,0))*INDEX('UEC Data'!T:T,MATCH('Intensity Data'!$B413,'UEC Data'!$C:$C,0))</f>
        <v>2.60892403475734E-2</v>
      </c>
      <c r="T413" s="7">
        <f>INDEX('Saturation Data'!U:U,MATCH('Intensity Data'!$B413,'Saturation Data'!$C:$C,0))*INDEX('UEC Data'!U:U,MATCH('Intensity Data'!$B413,'UEC Data'!$C:$C,0))</f>
        <v>5.8317250756218701</v>
      </c>
      <c r="U413" s="7">
        <f>INDEX('Saturation Data'!V:V,MATCH('Intensity Data'!$B413,'Saturation Data'!$C:$C,0))*INDEX('UEC Data'!V:V,MATCH('Intensity Data'!$B413,'UEC Data'!$C:$C,0))</f>
        <v>0.103209706915826</v>
      </c>
      <c r="V413" t="str">
        <f t="shared" si="75"/>
        <v>HVAC</v>
      </c>
    </row>
    <row r="414" spans="1:22" x14ac:dyDescent="0.25">
      <c r="A414" t="str">
        <f t="shared" si="76"/>
        <v/>
      </c>
      <c r="B414" t="str">
        <f t="shared" si="74"/>
        <v>CA2019 CPACooling_Geothermal Heat Pump</v>
      </c>
      <c r="C414" t="s">
        <v>118</v>
      </c>
      <c r="D414" t="s">
        <v>120</v>
      </c>
      <c r="E414" s="4" t="s">
        <v>73</v>
      </c>
      <c r="F414" s="4" t="s">
        <v>3</v>
      </c>
      <c r="G414" s="4" t="s">
        <v>11</v>
      </c>
      <c r="H414" s="7">
        <f>INDEX('Saturation Data'!I:I,MATCH('Intensity Data'!$B414,'Saturation Data'!$C:$C,0))*INDEX('UEC Data'!I:I,MATCH('Intensity Data'!$B414,'UEC Data'!$C:$C,0))</f>
        <v>0.1523232238753259</v>
      </c>
      <c r="I414" s="7">
        <f>INDEX('Saturation Data'!J:J,MATCH('Intensity Data'!$B414,'Saturation Data'!$C:$C,0))*INDEX('UEC Data'!J:J,MATCH('Intensity Data'!$B414,'UEC Data'!$C:$C,0))</f>
        <v>0.16535954983472992</v>
      </c>
      <c r="J414" s="7">
        <f>INDEX('Saturation Data'!K:K,MATCH('Intensity Data'!$B414,'Saturation Data'!$C:$C,0))*INDEX('UEC Data'!K:K,MATCH('Intensity Data'!$B414,'UEC Data'!$C:$C,0))</f>
        <v>0</v>
      </c>
      <c r="K414" s="7">
        <f>INDEX('Saturation Data'!L:L,MATCH('Intensity Data'!$B414,'Saturation Data'!$C:$C,0))*INDEX('UEC Data'!L:L,MATCH('Intensity Data'!$B414,'UEC Data'!$C:$C,0))</f>
        <v>0.16907596217758694</v>
      </c>
      <c r="L414" s="7">
        <f>INDEX('Saturation Data'!M:M,MATCH('Intensity Data'!$B414,'Saturation Data'!$C:$C,0))*INDEX('UEC Data'!M:M,MATCH('Intensity Data'!$B414,'UEC Data'!$C:$C,0))</f>
        <v>0</v>
      </c>
      <c r="M414" s="7">
        <f>INDEX('Saturation Data'!N:N,MATCH('Intensity Data'!$B414,'Saturation Data'!$C:$C,0))*INDEX('UEC Data'!N:N,MATCH('Intensity Data'!$B414,'UEC Data'!$C:$C,0))</f>
        <v>0</v>
      </c>
      <c r="N414" s="7">
        <f>INDEX('Saturation Data'!O:O,MATCH('Intensity Data'!$B414,'Saturation Data'!$C:$C,0))*INDEX('UEC Data'!O:O,MATCH('Intensity Data'!$B414,'UEC Data'!$C:$C,0))</f>
        <v>3.1812886476939806E-2</v>
      </c>
      <c r="O414" s="7">
        <f>INDEX('Saturation Data'!P:P,MATCH('Intensity Data'!$B414,'Saturation Data'!$C:$C,0))*INDEX('UEC Data'!P:P,MATCH('Intensity Data'!$B414,'UEC Data'!$C:$C,0))</f>
        <v>9.2322411410952501E-2</v>
      </c>
      <c r="P414" s="7">
        <f>INDEX('Saturation Data'!Q:Q,MATCH('Intensity Data'!$B414,'Saturation Data'!$C:$C,0))*INDEX('UEC Data'!Q:Q,MATCH('Intensity Data'!$B414,'UEC Data'!$C:$C,0))</f>
        <v>3.3082831309132893E-2</v>
      </c>
      <c r="Q414" s="7">
        <f>INDEX('Saturation Data'!R:R,MATCH('Intensity Data'!$B414,'Saturation Data'!$C:$C,0))*INDEX('UEC Data'!R:R,MATCH('Intensity Data'!$B414,'UEC Data'!$C:$C,0))</f>
        <v>8.2758437693716991E-2</v>
      </c>
      <c r="R414" s="7">
        <f>INDEX('Saturation Data'!S:S,MATCH('Intensity Data'!$B414,'Saturation Data'!$C:$C,0))*INDEX('UEC Data'!S:S,MATCH('Intensity Data'!$B414,'UEC Data'!$C:$C,0))</f>
        <v>0</v>
      </c>
      <c r="S414" s="7">
        <f>INDEX('Saturation Data'!T:T,MATCH('Intensity Data'!$B414,'Saturation Data'!$C:$C,0))*INDEX('UEC Data'!T:T,MATCH('Intensity Data'!$B414,'UEC Data'!$C:$C,0))</f>
        <v>0</v>
      </c>
      <c r="T414" s="7">
        <f>INDEX('Saturation Data'!U:U,MATCH('Intensity Data'!$B414,'Saturation Data'!$C:$C,0))*INDEX('UEC Data'!U:U,MATCH('Intensity Data'!$B414,'UEC Data'!$C:$C,0))</f>
        <v>1.9054879812209462</v>
      </c>
      <c r="U414" s="7">
        <f>INDEX('Saturation Data'!V:V,MATCH('Intensity Data'!$B414,'Saturation Data'!$C:$C,0))*INDEX('UEC Data'!V:V,MATCH('Intensity Data'!$B414,'UEC Data'!$C:$C,0))</f>
        <v>1.2018593522952386E-2</v>
      </c>
      <c r="V414" t="str">
        <f t="shared" si="75"/>
        <v>HVAC</v>
      </c>
    </row>
    <row r="415" spans="1:22" x14ac:dyDescent="0.25">
      <c r="A415" t="str">
        <f t="shared" si="76"/>
        <v/>
      </c>
      <c r="B415" t="str">
        <f t="shared" si="74"/>
        <v>CA2019 CPAHeating_Electric Furnace</v>
      </c>
      <c r="C415" t="s">
        <v>118</v>
      </c>
      <c r="D415" t="s">
        <v>120</v>
      </c>
      <c r="E415" s="4" t="s">
        <v>74</v>
      </c>
      <c r="F415" s="4" t="s">
        <v>12</v>
      </c>
      <c r="G415" s="4" t="s">
        <v>13</v>
      </c>
      <c r="H415" s="7">
        <f>INDEX('Saturation Data'!I:I,MATCH('Intensity Data'!$B415,'Saturation Data'!$C:$C,0))*INDEX('UEC Data'!I:I,MATCH('Intensity Data'!$B415,'UEC Data'!$C:$C,0))</f>
        <v>6.6893555063816085E-2</v>
      </c>
      <c r="I415" s="7">
        <f>INDEX('Saturation Data'!J:J,MATCH('Intensity Data'!$B415,'Saturation Data'!$C:$C,0))*INDEX('UEC Data'!J:J,MATCH('Intensity Data'!$B415,'UEC Data'!$C:$C,0))</f>
        <v>7.4746673909693861E-2</v>
      </c>
      <c r="J415" s="7">
        <f>INDEX('Saturation Data'!K:K,MATCH('Intensity Data'!$B415,'Saturation Data'!$C:$C,0))*INDEX('UEC Data'!K:K,MATCH('Intensity Data'!$B415,'UEC Data'!$C:$C,0))</f>
        <v>0.17575692554509809</v>
      </c>
      <c r="K415" s="7">
        <f>INDEX('Saturation Data'!L:L,MATCH('Intensity Data'!$B415,'Saturation Data'!$C:$C,0))*INDEX('UEC Data'!L:L,MATCH('Intensity Data'!$B415,'UEC Data'!$C:$C,0))</f>
        <v>3.9309447079574886E-2</v>
      </c>
      <c r="L415" s="7">
        <f>INDEX('Saturation Data'!M:M,MATCH('Intensity Data'!$B415,'Saturation Data'!$C:$C,0))*INDEX('UEC Data'!M:M,MATCH('Intensity Data'!$B415,'UEC Data'!$C:$C,0))</f>
        <v>0.92444063435081991</v>
      </c>
      <c r="M415" s="7">
        <f>INDEX('Saturation Data'!N:N,MATCH('Intensity Data'!$B415,'Saturation Data'!$C:$C,0))*INDEX('UEC Data'!N:N,MATCH('Intensity Data'!$B415,'UEC Data'!$C:$C,0))</f>
        <v>0.48529279979817752</v>
      </c>
      <c r="N415" s="7">
        <f>INDEX('Saturation Data'!O:O,MATCH('Intensity Data'!$B415,'Saturation Data'!$C:$C,0))*INDEX('UEC Data'!O:O,MATCH('Intensity Data'!$B415,'UEC Data'!$C:$C,0))</f>
        <v>0.51531372928753649</v>
      </c>
      <c r="O415" s="7">
        <f>INDEX('Saturation Data'!P:P,MATCH('Intensity Data'!$B415,'Saturation Data'!$C:$C,0))*INDEX('UEC Data'!P:P,MATCH('Intensity Data'!$B415,'UEC Data'!$C:$C,0))</f>
        <v>0</v>
      </c>
      <c r="P415" s="7">
        <f>INDEX('Saturation Data'!Q:Q,MATCH('Intensity Data'!$B415,'Saturation Data'!$C:$C,0))*INDEX('UEC Data'!Q:Q,MATCH('Intensity Data'!$B415,'UEC Data'!$C:$C,0))</f>
        <v>0</v>
      </c>
      <c r="Q415" s="7">
        <f>INDEX('Saturation Data'!R:R,MATCH('Intensity Data'!$B415,'Saturation Data'!$C:$C,0))*INDEX('UEC Data'!R:R,MATCH('Intensity Data'!$B415,'UEC Data'!$C:$C,0))</f>
        <v>4.305089914860586E-2</v>
      </c>
      <c r="R415" s="7">
        <f>INDEX('Saturation Data'!S:S,MATCH('Intensity Data'!$B415,'Saturation Data'!$C:$C,0))*INDEX('UEC Data'!S:S,MATCH('Intensity Data'!$B415,'UEC Data'!$C:$C,0))</f>
        <v>0.17933300602452637</v>
      </c>
      <c r="S415" s="7">
        <f>INDEX('Saturation Data'!T:T,MATCH('Intensity Data'!$B415,'Saturation Data'!$C:$C,0))*INDEX('UEC Data'!T:T,MATCH('Intensity Data'!$B415,'UEC Data'!$C:$C,0))</f>
        <v>0.11573339243182489</v>
      </c>
      <c r="T415" s="7">
        <f>INDEX('Saturation Data'!U:U,MATCH('Intensity Data'!$B415,'Saturation Data'!$C:$C,0))*INDEX('UEC Data'!U:U,MATCH('Intensity Data'!$B415,'UEC Data'!$C:$C,0))</f>
        <v>4.0900897302749782E-2</v>
      </c>
      <c r="U415" s="7">
        <f>INDEX('Saturation Data'!V:V,MATCH('Intensity Data'!$B415,'Saturation Data'!$C:$C,0))*INDEX('UEC Data'!V:V,MATCH('Intensity Data'!$B415,'UEC Data'!$C:$C,0))</f>
        <v>0.59123797636811459</v>
      </c>
      <c r="V415" t="str">
        <f t="shared" si="75"/>
        <v>HVAC</v>
      </c>
    </row>
    <row r="416" spans="1:22" x14ac:dyDescent="0.25">
      <c r="A416" t="str">
        <f t="shared" si="76"/>
        <v/>
      </c>
      <c r="B416" t="str">
        <f t="shared" si="74"/>
        <v>CA2019 CPAHeating_Electric Room Heat</v>
      </c>
      <c r="C416" t="s">
        <v>118</v>
      </c>
      <c r="D416" t="s">
        <v>120</v>
      </c>
      <c r="E416" s="4" t="s">
        <v>75</v>
      </c>
      <c r="F416" s="4" t="s">
        <v>12</v>
      </c>
      <c r="G416" s="4" t="s">
        <v>14</v>
      </c>
      <c r="H416" s="7">
        <f>INDEX('Saturation Data'!I:I,MATCH('Intensity Data'!$B416,'Saturation Data'!$C:$C,0))*INDEX('UEC Data'!I:I,MATCH('Intensity Data'!$B416,'UEC Data'!$C:$C,0))</f>
        <v>1.2275742297719312</v>
      </c>
      <c r="I416" s="7">
        <f>INDEX('Saturation Data'!J:J,MATCH('Intensity Data'!$B416,'Saturation Data'!$C:$C,0))*INDEX('UEC Data'!J:J,MATCH('Intensity Data'!$B416,'UEC Data'!$C:$C,0))</f>
        <v>1.3716880582168247</v>
      </c>
      <c r="J416" s="7">
        <f>INDEX('Saturation Data'!K:K,MATCH('Intensity Data'!$B416,'Saturation Data'!$C:$C,0))*INDEX('UEC Data'!K:K,MATCH('Intensity Data'!$B416,'UEC Data'!$C:$C,0))</f>
        <v>1.957318115848067</v>
      </c>
      <c r="K416" s="7">
        <f>INDEX('Saturation Data'!L:L,MATCH('Intensity Data'!$B416,'Saturation Data'!$C:$C,0))*INDEX('UEC Data'!L:L,MATCH('Intensity Data'!$B416,'UEC Data'!$C:$C,0))</f>
        <v>0.72137389282770781</v>
      </c>
      <c r="L416" s="7">
        <f>INDEX('Saturation Data'!M:M,MATCH('Intensity Data'!$B416,'Saturation Data'!$C:$C,0))*INDEX('UEC Data'!M:M,MATCH('Intensity Data'!$B416,'UEC Data'!$C:$C,0))</f>
        <v>7.9781096128667947E-2</v>
      </c>
      <c r="M416" s="7">
        <f>INDEX('Saturation Data'!N:N,MATCH('Intensity Data'!$B416,'Saturation Data'!$C:$C,0))*INDEX('UEC Data'!N:N,MATCH('Intensity Data'!$B416,'UEC Data'!$C:$C,0))</f>
        <v>8.5105535334064591E-2</v>
      </c>
      <c r="N416" s="7">
        <f>INDEX('Saturation Data'!O:O,MATCH('Intensity Data'!$B416,'Saturation Data'!$C:$C,0))*INDEX('UEC Data'!O:O,MATCH('Intensity Data'!$B416,'UEC Data'!$C:$C,0))</f>
        <v>1.0112121846301746E-2</v>
      </c>
      <c r="O416" s="7">
        <f>INDEX('Saturation Data'!P:P,MATCH('Intensity Data'!$B416,'Saturation Data'!$C:$C,0))*INDEX('UEC Data'!P:P,MATCH('Intensity Data'!$B416,'UEC Data'!$C:$C,0))</f>
        <v>0.941572847805072</v>
      </c>
      <c r="P416" s="7">
        <f>INDEX('Saturation Data'!Q:Q,MATCH('Intensity Data'!$B416,'Saturation Data'!$C:$C,0))*INDEX('UEC Data'!Q:Q,MATCH('Intensity Data'!$B416,'UEC Data'!$C:$C,0))</f>
        <v>0.28186139019879969</v>
      </c>
      <c r="Q416" s="7">
        <f>INDEX('Saturation Data'!R:R,MATCH('Intensity Data'!$B416,'Saturation Data'!$C:$C,0))*INDEX('UEC Data'!R:R,MATCH('Intensity Data'!$B416,'UEC Data'!$C:$C,0))</f>
        <v>1.4547888949376402</v>
      </c>
      <c r="R416" s="7">
        <f>INDEX('Saturation Data'!S:S,MATCH('Intensity Data'!$B416,'Saturation Data'!$C:$C,0))*INDEX('UEC Data'!S:S,MATCH('Intensity Data'!$B416,'UEC Data'!$C:$C,0))</f>
        <v>0.92381964609438982</v>
      </c>
      <c r="S416" s="7">
        <f>INDEX('Saturation Data'!T:T,MATCH('Intensity Data'!$B416,'Saturation Data'!$C:$C,0))*INDEX('UEC Data'!T:T,MATCH('Intensity Data'!$B416,'UEC Data'!$C:$C,0))</f>
        <v>0.5961913203141711</v>
      </c>
      <c r="T416" s="7">
        <f>INDEX('Saturation Data'!U:U,MATCH('Intensity Data'!$B416,'Saturation Data'!$C:$C,0))*INDEX('UEC Data'!U:U,MATCH('Intensity Data'!$B416,'UEC Data'!$C:$C,0))</f>
        <v>0.75057884807445086</v>
      </c>
      <c r="U416" s="7">
        <f>INDEX('Saturation Data'!V:V,MATCH('Intensity Data'!$B416,'Saturation Data'!$C:$C,0))*INDEX('UEC Data'!V:V,MATCH('Intensity Data'!$B416,'UEC Data'!$C:$C,0))</f>
        <v>0.66859842310703343</v>
      </c>
      <c r="V416" t="str">
        <f t="shared" si="75"/>
        <v>HVAC</v>
      </c>
    </row>
    <row r="417" spans="1:22" x14ac:dyDescent="0.25">
      <c r="A417" t="str">
        <f t="shared" si="76"/>
        <v/>
      </c>
      <c r="B417" t="str">
        <f t="shared" si="74"/>
        <v>CA2019 CPAHeating_PTHP</v>
      </c>
      <c r="C417" t="s">
        <v>118</v>
      </c>
      <c r="D417" t="s">
        <v>120</v>
      </c>
      <c r="E417" s="4" t="s">
        <v>76</v>
      </c>
      <c r="F417" s="4" t="s">
        <v>12</v>
      </c>
      <c r="G417" s="4" t="s">
        <v>8</v>
      </c>
      <c r="H417" s="7">
        <f>INDEX('Saturation Data'!I:I,MATCH('Intensity Data'!$B417,'Saturation Data'!$C:$C,0))*INDEX('UEC Data'!I:I,MATCH('Intensity Data'!$B417,'UEC Data'!$C:$C,0))</f>
        <v>3.2459714732249248E-2</v>
      </c>
      <c r="I417" s="7">
        <f>INDEX('Saturation Data'!J:J,MATCH('Intensity Data'!$B417,'Saturation Data'!$C:$C,0))*INDEX('UEC Data'!J:J,MATCH('Intensity Data'!$B417,'UEC Data'!$C:$C,0))</f>
        <v>3.8239657974129766E-2</v>
      </c>
      <c r="J417" s="7">
        <f>INDEX('Saturation Data'!K:K,MATCH('Intensity Data'!$B417,'Saturation Data'!$C:$C,0))*INDEX('UEC Data'!K:K,MATCH('Intensity Data'!$B417,'UEC Data'!$C:$C,0))</f>
        <v>2.873350888366645E-2</v>
      </c>
      <c r="K417" s="7">
        <f>INDEX('Saturation Data'!L:L,MATCH('Intensity Data'!$B417,'Saturation Data'!$C:$C,0))*INDEX('UEC Data'!L:L,MATCH('Intensity Data'!$B417,'UEC Data'!$C:$C,0))</f>
        <v>3.8232732416379166E-2</v>
      </c>
      <c r="L417" s="7">
        <f>INDEX('Saturation Data'!M:M,MATCH('Intensity Data'!$B417,'Saturation Data'!$C:$C,0))*INDEX('UEC Data'!M:M,MATCH('Intensity Data'!$B417,'UEC Data'!$C:$C,0))</f>
        <v>5.6344246798189515E-2</v>
      </c>
      <c r="M417" s="7">
        <f>INDEX('Saturation Data'!N:N,MATCH('Intensity Data'!$B417,'Saturation Data'!$C:$C,0))*INDEX('UEC Data'!N:N,MATCH('Intensity Data'!$B417,'UEC Data'!$C:$C,0))</f>
        <v>2.0407822633404668E-2</v>
      </c>
      <c r="N417" s="7">
        <f>INDEX('Saturation Data'!O:O,MATCH('Intensity Data'!$B417,'Saturation Data'!$C:$C,0))*INDEX('UEC Data'!O:O,MATCH('Intensity Data'!$B417,'UEC Data'!$C:$C,0))</f>
        <v>0</v>
      </c>
      <c r="O417" s="7">
        <f>INDEX('Saturation Data'!P:P,MATCH('Intensity Data'!$B417,'Saturation Data'!$C:$C,0))*INDEX('UEC Data'!P:P,MATCH('Intensity Data'!$B417,'UEC Data'!$C:$C,0))</f>
        <v>0.14520479688057603</v>
      </c>
      <c r="P417" s="7">
        <f>INDEX('Saturation Data'!Q:Q,MATCH('Intensity Data'!$B417,'Saturation Data'!$C:$C,0))*INDEX('UEC Data'!Q:Q,MATCH('Intensity Data'!$B417,'UEC Data'!$C:$C,0))</f>
        <v>6.1288231400801627E-2</v>
      </c>
      <c r="Q417" s="7">
        <f>INDEX('Saturation Data'!R:R,MATCH('Intensity Data'!$B417,'Saturation Data'!$C:$C,0))*INDEX('UEC Data'!R:R,MATCH('Intensity Data'!$B417,'UEC Data'!$C:$C,0))</f>
        <v>0.32958648553859748</v>
      </c>
      <c r="R417" s="7">
        <f>INDEX('Saturation Data'!S:S,MATCH('Intensity Data'!$B417,'Saturation Data'!$C:$C,0))*INDEX('UEC Data'!S:S,MATCH('Intensity Data'!$B417,'UEC Data'!$C:$C,0))</f>
        <v>1.8665344523408737E-2</v>
      </c>
      <c r="S417" s="7">
        <f>INDEX('Saturation Data'!T:T,MATCH('Intensity Data'!$B417,'Saturation Data'!$C:$C,0))*INDEX('UEC Data'!T:T,MATCH('Intensity Data'!$B417,'UEC Data'!$C:$C,0))</f>
        <v>6.0347726100316414E-3</v>
      </c>
      <c r="T417" s="7">
        <f>INDEX('Saturation Data'!U:U,MATCH('Intensity Data'!$B417,'Saturation Data'!$C:$C,0))*INDEX('UEC Data'!U:U,MATCH('Intensity Data'!$B417,'UEC Data'!$C:$C,0))</f>
        <v>2.2634709713598038E-2</v>
      </c>
      <c r="U417" s="7">
        <f>INDEX('Saturation Data'!V:V,MATCH('Intensity Data'!$B417,'Saturation Data'!$C:$C,0))*INDEX('UEC Data'!V:V,MATCH('Intensity Data'!$B417,'UEC Data'!$C:$C,0))</f>
        <v>9.4549461955472133E-2</v>
      </c>
      <c r="V417" t="str">
        <f t="shared" si="75"/>
        <v>HVAC</v>
      </c>
    </row>
    <row r="418" spans="1:22" x14ac:dyDescent="0.25">
      <c r="A418" t="str">
        <f t="shared" si="76"/>
        <v/>
      </c>
      <c r="B418" t="str">
        <f t="shared" si="74"/>
        <v>CA2019 CPAHeating_Air-Source Heat Pump</v>
      </c>
      <c r="C418" t="s">
        <v>118</v>
      </c>
      <c r="D418" t="s">
        <v>120</v>
      </c>
      <c r="E418" s="4" t="s">
        <v>77</v>
      </c>
      <c r="F418" s="4" t="s">
        <v>12</v>
      </c>
      <c r="G418" s="4" t="s">
        <v>10</v>
      </c>
      <c r="H418" s="7">
        <f>INDEX('Saturation Data'!I:I,MATCH('Intensity Data'!$B418,'Saturation Data'!$C:$C,0))*INDEX('UEC Data'!I:I,MATCH('Intensity Data'!$B418,'UEC Data'!$C:$C,0))</f>
        <v>0.68769824164015847</v>
      </c>
      <c r="I418" s="7">
        <f>INDEX('Saturation Data'!J:J,MATCH('Intensity Data'!$B418,'Saturation Data'!$C:$C,0))*INDEX('UEC Data'!J:J,MATCH('Intensity Data'!$B418,'UEC Data'!$C:$C,0))</f>
        <v>0.81015331670808777</v>
      </c>
      <c r="J418" s="7">
        <f>INDEX('Saturation Data'!K:K,MATCH('Intensity Data'!$B418,'Saturation Data'!$C:$C,0))*INDEX('UEC Data'!K:K,MATCH('Intensity Data'!$B418,'UEC Data'!$C:$C,0))</f>
        <v>0.18776317739889853</v>
      </c>
      <c r="K418" s="7">
        <f>INDEX('Saturation Data'!L:L,MATCH('Intensity Data'!$B418,'Saturation Data'!$C:$C,0))*INDEX('UEC Data'!L:L,MATCH('Intensity Data'!$B418,'UEC Data'!$C:$C,0))</f>
        <v>0.81000659040667822</v>
      </c>
      <c r="L418" s="7">
        <f>INDEX('Saturation Data'!M:M,MATCH('Intensity Data'!$B418,'Saturation Data'!$C:$C,0))*INDEX('UEC Data'!M:M,MATCH('Intensity Data'!$B418,'UEC Data'!$C:$C,0))</f>
        <v>0.26768117296803862</v>
      </c>
      <c r="M418" s="7">
        <f>INDEX('Saturation Data'!N:N,MATCH('Intensity Data'!$B418,'Saturation Data'!$C:$C,0))*INDEX('UEC Data'!N:N,MATCH('Intensity Data'!$B418,'UEC Data'!$C:$C,0))</f>
        <v>0.26041568700812023</v>
      </c>
      <c r="N418" s="7">
        <f>INDEX('Saturation Data'!O:O,MATCH('Intensity Data'!$B418,'Saturation Data'!$C:$C,0))*INDEX('UEC Data'!O:O,MATCH('Intensity Data'!$B418,'UEC Data'!$C:$C,0))</f>
        <v>5.9926430313447993E-2</v>
      </c>
      <c r="O418" s="7">
        <f>INDEX('Saturation Data'!P:P,MATCH('Intensity Data'!$B418,'Saturation Data'!$C:$C,0))*INDEX('UEC Data'!P:P,MATCH('Intensity Data'!$B418,'UEC Data'!$C:$C,0))</f>
        <v>0.60101696318660247</v>
      </c>
      <c r="P418" s="7">
        <f>INDEX('Saturation Data'!Q:Q,MATCH('Intensity Data'!$B418,'Saturation Data'!$C:$C,0))*INDEX('UEC Data'!Q:Q,MATCH('Intensity Data'!$B418,'UEC Data'!$C:$C,0))</f>
        <v>0.25367802928633831</v>
      </c>
      <c r="Q418" s="7">
        <f>INDEX('Saturation Data'!R:R,MATCH('Intensity Data'!$B418,'Saturation Data'!$C:$C,0))*INDEX('UEC Data'!R:R,MATCH('Intensity Data'!$B418,'UEC Data'!$C:$C,0))</f>
        <v>0.14301947778464386</v>
      </c>
      <c r="R418" s="7">
        <f>INDEX('Saturation Data'!S:S,MATCH('Intensity Data'!$B418,'Saturation Data'!$C:$C,0))*INDEX('UEC Data'!S:S,MATCH('Intensity Data'!$B418,'UEC Data'!$C:$C,0))</f>
        <v>0.11862245613258618</v>
      </c>
      <c r="S418" s="7">
        <f>INDEX('Saturation Data'!T:T,MATCH('Intensity Data'!$B418,'Saturation Data'!$C:$C,0))*INDEX('UEC Data'!T:T,MATCH('Intensity Data'!$B418,'UEC Data'!$C:$C,0))</f>
        <v>0.10504974543388416</v>
      </c>
      <c r="T418" s="7">
        <f>INDEX('Saturation Data'!U:U,MATCH('Intensity Data'!$B418,'Saturation Data'!$C:$C,0))*INDEX('UEC Data'!U:U,MATCH('Intensity Data'!$B418,'UEC Data'!$C:$C,0))</f>
        <v>0.47954364967390989</v>
      </c>
      <c r="U418" s="7">
        <f>INDEX('Saturation Data'!V:V,MATCH('Intensity Data'!$B418,'Saturation Data'!$C:$C,0))*INDEX('UEC Data'!V:V,MATCH('Intensity Data'!$B418,'UEC Data'!$C:$C,0))</f>
        <v>0.2223557347493047</v>
      </c>
      <c r="V418" t="str">
        <f t="shared" si="75"/>
        <v>HVAC</v>
      </c>
    </row>
    <row r="419" spans="1:22" x14ac:dyDescent="0.25">
      <c r="A419" t="str">
        <f t="shared" si="76"/>
        <v/>
      </c>
      <c r="B419" t="str">
        <f t="shared" si="74"/>
        <v>CA2019 CPAHeating_Geothermal Heat Pump</v>
      </c>
      <c r="C419" t="s">
        <v>118</v>
      </c>
      <c r="D419" t="s">
        <v>120</v>
      </c>
      <c r="E419" s="4" t="s">
        <v>78</v>
      </c>
      <c r="F419" s="4" t="s">
        <v>12</v>
      </c>
      <c r="G419" s="4" t="s">
        <v>11</v>
      </c>
      <c r="H419" s="7">
        <f>INDEX('Saturation Data'!I:I,MATCH('Intensity Data'!$B419,'Saturation Data'!$C:$C,0))*INDEX('UEC Data'!I:I,MATCH('Intensity Data'!$B419,'UEC Data'!$C:$C,0))</f>
        <v>0.33494598646757529</v>
      </c>
      <c r="I419" s="7">
        <f>INDEX('Saturation Data'!J:J,MATCH('Intensity Data'!$B419,'Saturation Data'!$C:$C,0))*INDEX('UEC Data'!J:J,MATCH('Intensity Data'!$B419,'UEC Data'!$C:$C,0))</f>
        <v>0.37621194347399073</v>
      </c>
      <c r="J419" s="7">
        <f>INDEX('Saturation Data'!K:K,MATCH('Intensity Data'!$B419,'Saturation Data'!$C:$C,0))*INDEX('UEC Data'!K:K,MATCH('Intensity Data'!$B419,'UEC Data'!$C:$C,0))</f>
        <v>0</v>
      </c>
      <c r="K419" s="7">
        <f>INDEX('Saturation Data'!L:L,MATCH('Intensity Data'!$B419,'Saturation Data'!$C:$C,0))*INDEX('UEC Data'!L:L,MATCH('Intensity Data'!$B419,'UEC Data'!$C:$C,0))</f>
        <v>0.32974839247398696</v>
      </c>
      <c r="L419" s="7">
        <f>INDEX('Saturation Data'!M:M,MATCH('Intensity Data'!$B419,'Saturation Data'!$C:$C,0))*INDEX('UEC Data'!M:M,MATCH('Intensity Data'!$B419,'UEC Data'!$C:$C,0))</f>
        <v>0</v>
      </c>
      <c r="M419" s="7">
        <f>INDEX('Saturation Data'!N:N,MATCH('Intensity Data'!$B419,'Saturation Data'!$C:$C,0))*INDEX('UEC Data'!N:N,MATCH('Intensity Data'!$B419,'UEC Data'!$C:$C,0))</f>
        <v>0</v>
      </c>
      <c r="N419" s="7">
        <f>INDEX('Saturation Data'!O:O,MATCH('Intensity Data'!$B419,'Saturation Data'!$C:$C,0))*INDEX('UEC Data'!O:O,MATCH('Intensity Data'!$B419,'UEC Data'!$C:$C,0))</f>
        <v>6.6493685022924687E-2</v>
      </c>
      <c r="O419" s="7">
        <f>INDEX('Saturation Data'!P:P,MATCH('Intensity Data'!$B419,'Saturation Data'!$C:$C,0))*INDEX('UEC Data'!P:P,MATCH('Intensity Data'!$B419,'UEC Data'!$C:$C,0))</f>
        <v>0.34443620680674136</v>
      </c>
      <c r="P419" s="7">
        <f>INDEX('Saturation Data'!Q:Q,MATCH('Intensity Data'!$B419,'Saturation Data'!$C:$C,0))*INDEX('UEC Data'!Q:Q,MATCH('Intensity Data'!$B419,'UEC Data'!$C:$C,0))</f>
        <v>0.14538008660242679</v>
      </c>
      <c r="Q419" s="7">
        <f>INDEX('Saturation Data'!R:R,MATCH('Intensity Data'!$B419,'Saturation Data'!$C:$C,0))*INDEX('UEC Data'!R:R,MATCH('Intensity Data'!$B419,'UEC Data'!$C:$C,0))</f>
        <v>9.8589526244917611E-2</v>
      </c>
      <c r="R419" s="7">
        <f>INDEX('Saturation Data'!S:S,MATCH('Intensity Data'!$B419,'Saturation Data'!$C:$C,0))*INDEX('UEC Data'!S:S,MATCH('Intensity Data'!$B419,'UEC Data'!$C:$C,0))</f>
        <v>0</v>
      </c>
      <c r="S419" s="7">
        <f>INDEX('Saturation Data'!T:T,MATCH('Intensity Data'!$B419,'Saturation Data'!$C:$C,0))*INDEX('UEC Data'!T:T,MATCH('Intensity Data'!$B419,'UEC Data'!$C:$C,0))</f>
        <v>0</v>
      </c>
      <c r="T419" s="7">
        <f>INDEX('Saturation Data'!U:U,MATCH('Intensity Data'!$B419,'Saturation Data'!$C:$C,0))*INDEX('UEC Data'!U:U,MATCH('Intensity Data'!$B419,'UEC Data'!$C:$C,0))</f>
        <v>0.23356351822451649</v>
      </c>
      <c r="U419" s="7">
        <f>INDEX('Saturation Data'!V:V,MATCH('Intensity Data'!$B419,'Saturation Data'!$C:$C,0))*INDEX('UEC Data'!V:V,MATCH('Intensity Data'!$B419,'UEC Data'!$C:$C,0))</f>
        <v>3.6201490903694282E-2</v>
      </c>
      <c r="V419" t="str">
        <f t="shared" si="75"/>
        <v>HVAC</v>
      </c>
    </row>
    <row r="420" spans="1:22" x14ac:dyDescent="0.25">
      <c r="A420" t="str">
        <f t="shared" si="76"/>
        <v/>
      </c>
      <c r="B420" t="str">
        <f t="shared" si="74"/>
        <v>CA2019 CPAVentilation_Ventilation</v>
      </c>
      <c r="C420" t="s">
        <v>118</v>
      </c>
      <c r="D420" t="s">
        <v>120</v>
      </c>
      <c r="E420" s="4" t="s">
        <v>79</v>
      </c>
      <c r="F420" s="4" t="s">
        <v>15</v>
      </c>
      <c r="G420" s="4" t="s">
        <v>15</v>
      </c>
      <c r="H420" s="7">
        <f>INDEX('Saturation Data'!I:I,MATCH('Intensity Data'!$B420,'Saturation Data'!$C:$C,0))*INDEX('UEC Data'!I:I,MATCH('Intensity Data'!$B420,'UEC Data'!$C:$C,0))</f>
        <v>3.113287777941145</v>
      </c>
      <c r="I420" s="7">
        <f>INDEX('Saturation Data'!J:J,MATCH('Intensity Data'!$B420,'Saturation Data'!$C:$C,0))*INDEX('UEC Data'!J:J,MATCH('Intensity Data'!$B420,'UEC Data'!$C:$C,0))</f>
        <v>1.2456093092738532</v>
      </c>
      <c r="J420" s="7">
        <f>INDEX('Saturation Data'!K:K,MATCH('Intensity Data'!$B420,'Saturation Data'!$C:$C,0))*INDEX('UEC Data'!K:K,MATCH('Intensity Data'!$B420,'UEC Data'!$C:$C,0))</f>
        <v>3.113287777941145</v>
      </c>
      <c r="K420" s="7">
        <f>INDEX('Saturation Data'!L:L,MATCH('Intensity Data'!$B420,'Saturation Data'!$C:$C,0))*INDEX('UEC Data'!L:L,MATCH('Intensity Data'!$B420,'UEC Data'!$C:$C,0))</f>
        <v>1.2456093092738532</v>
      </c>
      <c r="L420" s="7">
        <f>INDEX('Saturation Data'!M:M,MATCH('Intensity Data'!$B420,'Saturation Data'!$C:$C,0))*INDEX('UEC Data'!M:M,MATCH('Intensity Data'!$B420,'UEC Data'!$C:$C,0))</f>
        <v>1.9807619069688032</v>
      </c>
      <c r="M420" s="7">
        <f>INDEX('Saturation Data'!N:N,MATCH('Intensity Data'!$B420,'Saturation Data'!$C:$C,0))*INDEX('UEC Data'!N:N,MATCH('Intensity Data'!$B420,'UEC Data'!$C:$C,0))</f>
        <v>2.1802614984672983</v>
      </c>
      <c r="N420" s="7">
        <f>INDEX('Saturation Data'!O:O,MATCH('Intensity Data'!$B420,'Saturation Data'!$C:$C,0))*INDEX('UEC Data'!O:O,MATCH('Intensity Data'!$B420,'UEC Data'!$C:$C,0))</f>
        <v>4.5631386893985457</v>
      </c>
      <c r="O420" s="7">
        <f>INDEX('Saturation Data'!P:P,MATCH('Intensity Data'!$B420,'Saturation Data'!$C:$C,0))*INDEX('UEC Data'!P:P,MATCH('Intensity Data'!$B420,'UEC Data'!$C:$C,0))</f>
        <v>1.5249629331008974</v>
      </c>
      <c r="P420" s="7">
        <f>INDEX('Saturation Data'!Q:Q,MATCH('Intensity Data'!$B420,'Saturation Data'!$C:$C,0))*INDEX('UEC Data'!Q:Q,MATCH('Intensity Data'!$B420,'UEC Data'!$C:$C,0))</f>
        <v>0.7110064297090456</v>
      </c>
      <c r="Q420" s="7">
        <f>INDEX('Saturation Data'!R:R,MATCH('Intensity Data'!$B420,'Saturation Data'!$C:$C,0))*INDEX('UEC Data'!R:R,MATCH('Intensity Data'!$B420,'UEC Data'!$C:$C,0))</f>
        <v>0.94487695122249882</v>
      </c>
      <c r="R420" s="7">
        <f>INDEX('Saturation Data'!S:S,MATCH('Intensity Data'!$B420,'Saturation Data'!$C:$C,0))*INDEX('UEC Data'!S:S,MATCH('Intensity Data'!$B420,'UEC Data'!$C:$C,0))</f>
        <v>0.25924611958934513</v>
      </c>
      <c r="S420" s="7">
        <f>INDEX('Saturation Data'!T:T,MATCH('Intensity Data'!$B420,'Saturation Data'!$C:$C,0))*INDEX('UEC Data'!T:T,MATCH('Intensity Data'!$B420,'UEC Data'!$C:$C,0))</f>
        <v>0.73049740006411235</v>
      </c>
      <c r="T420" s="7">
        <f>INDEX('Saturation Data'!U:U,MATCH('Intensity Data'!$B420,'Saturation Data'!$C:$C,0))*INDEX('UEC Data'!U:U,MATCH('Intensity Data'!$B420,'UEC Data'!$C:$C,0))</f>
        <v>26.307281723602674</v>
      </c>
      <c r="U420" s="7">
        <f>INDEX('Saturation Data'!V:V,MATCH('Intensity Data'!$B420,'Saturation Data'!$C:$C,0))*INDEX('UEC Data'!V:V,MATCH('Intensity Data'!$B420,'UEC Data'!$C:$C,0))</f>
        <v>0.73113904596245305</v>
      </c>
      <c r="V420" t="str">
        <f t="shared" si="75"/>
        <v>HVAC</v>
      </c>
    </row>
    <row r="421" spans="1:22" x14ac:dyDescent="0.25">
      <c r="A421" t="str">
        <f t="shared" si="76"/>
        <v/>
      </c>
      <c r="B421" t="str">
        <f t="shared" si="74"/>
        <v>CA2019 CPAWater Heating_Water Heater</v>
      </c>
      <c r="C421" t="s">
        <v>118</v>
      </c>
      <c r="D421" t="s">
        <v>120</v>
      </c>
      <c r="E421" s="4" t="s">
        <v>80</v>
      </c>
      <c r="F421" s="4" t="s">
        <v>16</v>
      </c>
      <c r="G421" s="4" t="s">
        <v>17</v>
      </c>
      <c r="H421" s="7">
        <f>INDEX('Saturation Data'!I:I,MATCH('Intensity Data'!$B421,'Saturation Data'!$C:$C,0))*INDEX('UEC Data'!I:I,MATCH('Intensity Data'!$B421,'UEC Data'!$C:$C,0))</f>
        <v>0.46961960214310405</v>
      </c>
      <c r="I421" s="7">
        <f>INDEX('Saturation Data'!J:J,MATCH('Intensity Data'!$B421,'Saturation Data'!$C:$C,0))*INDEX('UEC Data'!J:J,MATCH('Intensity Data'!$B421,'UEC Data'!$C:$C,0))</f>
        <v>0.56142959999999997</v>
      </c>
      <c r="J421" s="7">
        <f>INDEX('Saturation Data'!K:K,MATCH('Intensity Data'!$B421,'Saturation Data'!$C:$C,0))*INDEX('UEC Data'!K:K,MATCH('Intensity Data'!$B421,'UEC Data'!$C:$C,0))</f>
        <v>0.68093467011600006</v>
      </c>
      <c r="K421" s="7">
        <f>INDEX('Saturation Data'!L:L,MATCH('Intensity Data'!$B421,'Saturation Data'!$C:$C,0))*INDEX('UEC Data'!L:L,MATCH('Intensity Data'!$B421,'UEC Data'!$C:$C,0))</f>
        <v>0.5779422352941177</v>
      </c>
      <c r="L421" s="7">
        <f>INDEX('Saturation Data'!M:M,MATCH('Intensity Data'!$B421,'Saturation Data'!$C:$C,0))*INDEX('UEC Data'!M:M,MATCH('Intensity Data'!$B421,'UEC Data'!$C:$C,0))</f>
        <v>4.486301715789474</v>
      </c>
      <c r="M421" s="7">
        <f>INDEX('Saturation Data'!N:N,MATCH('Intensity Data'!$B421,'Saturation Data'!$C:$C,0))*INDEX('UEC Data'!N:N,MATCH('Intensity Data'!$B421,'UEC Data'!$C:$C,0))</f>
        <v>1.4311018750000002</v>
      </c>
      <c r="N421" s="7">
        <f>INDEX('Saturation Data'!O:O,MATCH('Intensity Data'!$B421,'Saturation Data'!$C:$C,0))*INDEX('UEC Data'!O:O,MATCH('Intensity Data'!$B421,'UEC Data'!$C:$C,0))</f>
        <v>0.57403353711199989</v>
      </c>
      <c r="O421" s="7">
        <f>INDEX('Saturation Data'!P:P,MATCH('Intensity Data'!$B421,'Saturation Data'!$C:$C,0))*INDEX('UEC Data'!P:P,MATCH('Intensity Data'!$B421,'UEC Data'!$C:$C,0))</f>
        <v>1.1511387018743369</v>
      </c>
      <c r="P421" s="7">
        <f>INDEX('Saturation Data'!Q:Q,MATCH('Intensity Data'!$B421,'Saturation Data'!$C:$C,0))*INDEX('UEC Data'!Q:Q,MATCH('Intensity Data'!$B421,'UEC Data'!$C:$C,0))</f>
        <v>0.49500349999999999</v>
      </c>
      <c r="Q421" s="7">
        <f>INDEX('Saturation Data'!R:R,MATCH('Intensity Data'!$B421,'Saturation Data'!$C:$C,0))*INDEX('UEC Data'!R:R,MATCH('Intensity Data'!$B421,'UEC Data'!$C:$C,0))</f>
        <v>1.6018159999999999</v>
      </c>
      <c r="R421" s="7">
        <f>INDEX('Saturation Data'!S:S,MATCH('Intensity Data'!$B421,'Saturation Data'!$C:$C,0))*INDEX('UEC Data'!S:S,MATCH('Intensity Data'!$B421,'UEC Data'!$C:$C,0))</f>
        <v>0.14551341873599999</v>
      </c>
      <c r="S421" s="7">
        <f>INDEX('Saturation Data'!T:T,MATCH('Intensity Data'!$B421,'Saturation Data'!$C:$C,0))*INDEX('UEC Data'!T:T,MATCH('Intensity Data'!$B421,'UEC Data'!$C:$C,0))</f>
        <v>0.28240360768200001</v>
      </c>
      <c r="T421" s="7">
        <f>INDEX('Saturation Data'!U:U,MATCH('Intensity Data'!$B421,'Saturation Data'!$C:$C,0))*INDEX('UEC Data'!U:U,MATCH('Intensity Data'!$B421,'UEC Data'!$C:$C,0))</f>
        <v>0.30525274139301767</v>
      </c>
      <c r="U421" s="7">
        <f>INDEX('Saturation Data'!V:V,MATCH('Intensity Data'!$B421,'Saturation Data'!$C:$C,0))*INDEX('UEC Data'!V:V,MATCH('Intensity Data'!$B421,'UEC Data'!$C:$C,0))</f>
        <v>0.73705651515151505</v>
      </c>
      <c r="V421" t="str">
        <f t="shared" si="75"/>
        <v>Water Heating</v>
      </c>
    </row>
    <row r="422" spans="1:22" x14ac:dyDescent="0.25">
      <c r="A422" t="str">
        <f t="shared" si="76"/>
        <v/>
      </c>
      <c r="B422" t="str">
        <f t="shared" si="74"/>
        <v>CA2019 CPAInterior Lighting_General Service Lighting</v>
      </c>
      <c r="C422" t="s">
        <v>118</v>
      </c>
      <c r="D422" t="s">
        <v>120</v>
      </c>
      <c r="E422" s="4" t="s">
        <v>81</v>
      </c>
      <c r="F422" s="4" t="s">
        <v>18</v>
      </c>
      <c r="G422" s="4" t="s">
        <v>19</v>
      </c>
      <c r="H422" s="7">
        <f>INDEX('Saturation Data'!I:I,MATCH('Intensity Data'!$B422,'Saturation Data'!$C:$C,0))*INDEX('UEC Data'!I:I,MATCH('Intensity Data'!$B422,'UEC Data'!$C:$C,0))</f>
        <v>0.24854369365134049</v>
      </c>
      <c r="I422" s="7">
        <f>INDEX('Saturation Data'!J:J,MATCH('Intensity Data'!$B422,'Saturation Data'!$C:$C,0))*INDEX('UEC Data'!J:J,MATCH('Intensity Data'!$B422,'UEC Data'!$C:$C,0))</f>
        <v>0.24651165830668834</v>
      </c>
      <c r="J422" s="7">
        <f>INDEX('Saturation Data'!K:K,MATCH('Intensity Data'!$B422,'Saturation Data'!$C:$C,0))*INDEX('UEC Data'!K:K,MATCH('Intensity Data'!$B422,'UEC Data'!$C:$C,0))</f>
        <v>0.49780483994498642</v>
      </c>
      <c r="K422" s="7">
        <f>INDEX('Saturation Data'!L:L,MATCH('Intensity Data'!$B422,'Saturation Data'!$C:$C,0))*INDEX('UEC Data'!L:L,MATCH('Intensity Data'!$B422,'UEC Data'!$C:$C,0))</f>
        <v>0.32855119436369107</v>
      </c>
      <c r="L422" s="7">
        <f>INDEX('Saturation Data'!M:M,MATCH('Intensity Data'!$B422,'Saturation Data'!$C:$C,0))*INDEX('UEC Data'!M:M,MATCH('Intensity Data'!$B422,'UEC Data'!$C:$C,0))</f>
        <v>1.3402191760145017</v>
      </c>
      <c r="M422" s="7">
        <f>INDEX('Saturation Data'!N:N,MATCH('Intensity Data'!$B422,'Saturation Data'!$C:$C,0))*INDEX('UEC Data'!N:N,MATCH('Intensity Data'!$B422,'UEC Data'!$C:$C,0))</f>
        <v>0.38163107331953855</v>
      </c>
      <c r="N422" s="7">
        <f>INDEX('Saturation Data'!O:O,MATCH('Intensity Data'!$B422,'Saturation Data'!$C:$C,0))*INDEX('UEC Data'!O:O,MATCH('Intensity Data'!$B422,'UEC Data'!$C:$C,0))</f>
        <v>0.54894589024056883</v>
      </c>
      <c r="O422" s="7">
        <f>INDEX('Saturation Data'!P:P,MATCH('Intensity Data'!$B422,'Saturation Data'!$C:$C,0))*INDEX('UEC Data'!P:P,MATCH('Intensity Data'!$B422,'UEC Data'!$C:$C,0))</f>
        <v>9.4508344790366489E-2</v>
      </c>
      <c r="P422" s="7">
        <f>INDEX('Saturation Data'!Q:Q,MATCH('Intensity Data'!$B422,'Saturation Data'!$C:$C,0))*INDEX('UEC Data'!Q:Q,MATCH('Intensity Data'!$B422,'UEC Data'!$C:$C,0))</f>
        <v>0.16264221303240564</v>
      </c>
      <c r="Q422" s="7">
        <f>INDEX('Saturation Data'!R:R,MATCH('Intensity Data'!$B422,'Saturation Data'!$C:$C,0))*INDEX('UEC Data'!R:R,MATCH('Intensity Data'!$B422,'UEC Data'!$C:$C,0))</f>
        <v>0.80857252946798985</v>
      </c>
      <c r="R422" s="7">
        <f>INDEX('Saturation Data'!S:S,MATCH('Intensity Data'!$B422,'Saturation Data'!$C:$C,0))*INDEX('UEC Data'!S:S,MATCH('Intensity Data'!$B422,'UEC Data'!$C:$C,0))</f>
        <v>7.243721839474232E-2</v>
      </c>
      <c r="S422" s="7">
        <f>INDEX('Saturation Data'!T:T,MATCH('Intensity Data'!$B422,'Saturation Data'!$C:$C,0))*INDEX('UEC Data'!T:T,MATCH('Intensity Data'!$B422,'UEC Data'!$C:$C,0))</f>
        <v>7.243721839474232E-2</v>
      </c>
      <c r="T422" s="7">
        <f>INDEX('Saturation Data'!U:U,MATCH('Intensity Data'!$B422,'Saturation Data'!$C:$C,0))*INDEX('UEC Data'!U:U,MATCH('Intensity Data'!$B422,'UEC Data'!$C:$C,0))</f>
        <v>0.47440881713066591</v>
      </c>
      <c r="U422" s="7">
        <f>INDEX('Saturation Data'!V:V,MATCH('Intensity Data'!$B422,'Saturation Data'!$C:$C,0))*INDEX('UEC Data'!V:V,MATCH('Intensity Data'!$B422,'UEC Data'!$C:$C,0))</f>
        <v>0.37642815015538239</v>
      </c>
      <c r="V422" t="str">
        <f t="shared" si="75"/>
        <v>Interior Lighting</v>
      </c>
    </row>
    <row r="423" spans="1:22" x14ac:dyDescent="0.25">
      <c r="A423" t="str">
        <f t="shared" si="76"/>
        <v/>
      </c>
      <c r="B423" t="str">
        <f t="shared" si="74"/>
        <v>CA2019 CPAInterior Lighting_Exempted Lighting</v>
      </c>
      <c r="C423" t="s">
        <v>118</v>
      </c>
      <c r="D423" t="s">
        <v>120</v>
      </c>
      <c r="E423" s="4" t="s">
        <v>82</v>
      </c>
      <c r="F423" s="4" t="s">
        <v>18</v>
      </c>
      <c r="G423" s="4" t="s">
        <v>20</v>
      </c>
      <c r="H423" s="7">
        <f>INDEX('Saturation Data'!I:I,MATCH('Intensity Data'!$B423,'Saturation Data'!$C:$C,0))*INDEX('UEC Data'!I:I,MATCH('Intensity Data'!$B423,'UEC Data'!$C:$C,0))</f>
        <v>0.1029930252348189</v>
      </c>
      <c r="I423" s="7">
        <f>INDEX('Saturation Data'!J:J,MATCH('Intensity Data'!$B423,'Saturation Data'!$C:$C,0))*INDEX('UEC Data'!J:J,MATCH('Intensity Data'!$B423,'UEC Data'!$C:$C,0))</f>
        <v>0.13272466392284143</v>
      </c>
      <c r="J423" s="7">
        <f>INDEX('Saturation Data'!K:K,MATCH('Intensity Data'!$B423,'Saturation Data'!$C:$C,0))*INDEX('UEC Data'!K:K,MATCH('Intensity Data'!$B423,'UEC Data'!$C:$C,0))</f>
        <v>0.47362324504374631</v>
      </c>
      <c r="K423" s="7">
        <f>INDEX('Saturation Data'!L:L,MATCH('Intensity Data'!$B423,'Saturation Data'!$C:$C,0))*INDEX('UEC Data'!L:L,MATCH('Intensity Data'!$B423,'UEC Data'!$C:$C,0))</f>
        <v>0.3125913417288726</v>
      </c>
      <c r="L423" s="7">
        <f>INDEX('Saturation Data'!M:M,MATCH('Intensity Data'!$B423,'Saturation Data'!$C:$C,0))*INDEX('UEC Data'!M:M,MATCH('Intensity Data'!$B423,'UEC Data'!$C:$C,0))</f>
        <v>0.93928297420356521</v>
      </c>
      <c r="M423" s="7">
        <f>INDEX('Saturation Data'!N:N,MATCH('Intensity Data'!$B423,'Saturation Data'!$C:$C,0))*INDEX('UEC Data'!N:N,MATCH('Intensity Data'!$B423,'UEC Data'!$C:$C,0))</f>
        <v>0.29517487208245929</v>
      </c>
      <c r="N423" s="7">
        <f>INDEX('Saturation Data'!O:O,MATCH('Intensity Data'!$B423,'Saturation Data'!$C:$C,0))*INDEX('UEC Data'!O:O,MATCH('Intensity Data'!$B423,'UEC Data'!$C:$C,0))</f>
        <v>0.22824905816351321</v>
      </c>
      <c r="O423" s="7">
        <f>INDEX('Saturation Data'!P:P,MATCH('Intensity Data'!$B423,'Saturation Data'!$C:$C,0))*INDEX('UEC Data'!P:P,MATCH('Intensity Data'!$B423,'UEC Data'!$C:$C,0))</f>
        <v>4.0434000324751009E-2</v>
      </c>
      <c r="P423" s="7">
        <f>INDEX('Saturation Data'!Q:Q,MATCH('Intensity Data'!$B423,'Saturation Data'!$C:$C,0))*INDEX('UEC Data'!Q:Q,MATCH('Intensity Data'!$B423,'UEC Data'!$C:$C,0))</f>
        <v>0.18172866156643003</v>
      </c>
      <c r="Q423" s="7">
        <f>INDEX('Saturation Data'!R:R,MATCH('Intensity Data'!$B423,'Saturation Data'!$C:$C,0))*INDEX('UEC Data'!R:R,MATCH('Intensity Data'!$B423,'UEC Data'!$C:$C,0))</f>
        <v>0.42818557630105081</v>
      </c>
      <c r="R423" s="7">
        <f>INDEX('Saturation Data'!S:S,MATCH('Intensity Data'!$B423,'Saturation Data'!$C:$C,0))*INDEX('UEC Data'!S:S,MATCH('Intensity Data'!$B423,'UEC Data'!$C:$C,0))</f>
        <v>3.5816023605558897E-2</v>
      </c>
      <c r="S423" s="7">
        <f>INDEX('Saturation Data'!T:T,MATCH('Intensity Data'!$B423,'Saturation Data'!$C:$C,0))*INDEX('UEC Data'!T:T,MATCH('Intensity Data'!$B423,'UEC Data'!$C:$C,0))</f>
        <v>3.5816023605558897E-2</v>
      </c>
      <c r="T423" s="7">
        <f>INDEX('Saturation Data'!U:U,MATCH('Intensity Data'!$B423,'Saturation Data'!$C:$C,0))*INDEX('UEC Data'!U:U,MATCH('Intensity Data'!$B423,'UEC Data'!$C:$C,0))</f>
        <v>0.26647444706270113</v>
      </c>
      <c r="U423" s="7">
        <f>INDEX('Saturation Data'!V:V,MATCH('Intensity Data'!$B423,'Saturation Data'!$C:$C,0))*INDEX('UEC Data'!V:V,MATCH('Intensity Data'!$B423,'UEC Data'!$C:$C,0))</f>
        <v>0.2286891734756227</v>
      </c>
      <c r="V423" t="str">
        <f t="shared" si="75"/>
        <v>Interior Lighting</v>
      </c>
    </row>
    <row r="424" spans="1:22" x14ac:dyDescent="0.25">
      <c r="A424" t="str">
        <f t="shared" si="76"/>
        <v/>
      </c>
      <c r="B424" t="str">
        <f t="shared" si="74"/>
        <v>CA2019 CPAInterior Lighting_High-Bay Lighting</v>
      </c>
      <c r="C424" t="s">
        <v>118</v>
      </c>
      <c r="D424" t="s">
        <v>120</v>
      </c>
      <c r="E424" s="4" t="s">
        <v>83</v>
      </c>
      <c r="F424" s="4" t="s">
        <v>18</v>
      </c>
      <c r="G424" s="4" t="s">
        <v>21</v>
      </c>
      <c r="H424" s="7">
        <f>INDEX('Saturation Data'!I:I,MATCH('Intensity Data'!$B424,'Saturation Data'!$C:$C,0))*INDEX('UEC Data'!I:I,MATCH('Intensity Data'!$B424,'UEC Data'!$C:$C,0))</f>
        <v>1.0097571904109066</v>
      </c>
      <c r="I424" s="7">
        <f>INDEX('Saturation Data'!J:J,MATCH('Intensity Data'!$B424,'Saturation Data'!$C:$C,0))*INDEX('UEC Data'!J:J,MATCH('Intensity Data'!$B424,'UEC Data'!$C:$C,0))</f>
        <v>1.5097319313691666</v>
      </c>
      <c r="J424" s="7">
        <f>INDEX('Saturation Data'!K:K,MATCH('Intensity Data'!$B424,'Saturation Data'!$C:$C,0))*INDEX('UEC Data'!K:K,MATCH('Intensity Data'!$B424,'UEC Data'!$C:$C,0))</f>
        <v>1.9907982124912358</v>
      </c>
      <c r="K424" s="7">
        <f>INDEX('Saturation Data'!L:L,MATCH('Intensity Data'!$B424,'Saturation Data'!$C:$C,0))*INDEX('UEC Data'!L:L,MATCH('Intensity Data'!$B424,'UEC Data'!$C:$C,0))</f>
        <v>1.3139268202442156</v>
      </c>
      <c r="L424" s="7">
        <f>INDEX('Saturation Data'!M:M,MATCH('Intensity Data'!$B424,'Saturation Data'!$C:$C,0))*INDEX('UEC Data'!M:M,MATCH('Intensity Data'!$B424,'UEC Data'!$C:$C,0))</f>
        <v>2.9189542122173275</v>
      </c>
      <c r="M424" s="7">
        <f>INDEX('Saturation Data'!N:N,MATCH('Intensity Data'!$B424,'Saturation Data'!$C:$C,0))*INDEX('UEC Data'!N:N,MATCH('Intensity Data'!$B424,'UEC Data'!$C:$C,0))</f>
        <v>2.0202514121424442</v>
      </c>
      <c r="N424" s="7">
        <f>INDEX('Saturation Data'!O:O,MATCH('Intensity Data'!$B424,'Saturation Data'!$C:$C,0))*INDEX('UEC Data'!O:O,MATCH('Intensity Data'!$B424,'UEC Data'!$C:$C,0))</f>
        <v>2.593676628981044</v>
      </c>
      <c r="O424" s="7">
        <f>INDEX('Saturation Data'!P:P,MATCH('Intensity Data'!$B424,'Saturation Data'!$C:$C,0))*INDEX('UEC Data'!P:P,MATCH('Intensity Data'!$B424,'UEC Data'!$C:$C,0))</f>
        <v>1.4232784408076913</v>
      </c>
      <c r="P424" s="7">
        <f>INDEX('Saturation Data'!Q:Q,MATCH('Intensity Data'!$B424,'Saturation Data'!$C:$C,0))*INDEX('UEC Data'!Q:Q,MATCH('Intensity Data'!$B424,'UEC Data'!$C:$C,0))</f>
        <v>0.81014056411215796</v>
      </c>
      <c r="Q424" s="7">
        <f>INDEX('Saturation Data'!R:R,MATCH('Intensity Data'!$B424,'Saturation Data'!$C:$C,0))*INDEX('UEC Data'!R:R,MATCH('Intensity Data'!$B424,'UEC Data'!$C:$C,0))</f>
        <v>1.2862972269831965</v>
      </c>
      <c r="R424" s="7">
        <f>INDEX('Saturation Data'!S:S,MATCH('Intensity Data'!$B424,'Saturation Data'!$C:$C,0))*INDEX('UEC Data'!S:S,MATCH('Intensity Data'!$B424,'UEC Data'!$C:$C,0))</f>
        <v>1.6935466856330306</v>
      </c>
      <c r="S424" s="7">
        <f>INDEX('Saturation Data'!T:T,MATCH('Intensity Data'!$B424,'Saturation Data'!$C:$C,0))*INDEX('UEC Data'!T:T,MATCH('Intensity Data'!$B424,'UEC Data'!$C:$C,0))</f>
        <v>1.6935466856330306</v>
      </c>
      <c r="T424" s="7">
        <f>INDEX('Saturation Data'!U:U,MATCH('Intensity Data'!$B424,'Saturation Data'!$C:$C,0))*INDEX('UEC Data'!U:U,MATCH('Intensity Data'!$B424,'UEC Data'!$C:$C,0))</f>
        <v>2.7383703041952336</v>
      </c>
      <c r="U424" s="7">
        <f>INDEX('Saturation Data'!V:V,MATCH('Intensity Data'!$B424,'Saturation Data'!$C:$C,0))*INDEX('UEC Data'!V:V,MATCH('Intensity Data'!$B424,'UEC Data'!$C:$C,0))</f>
        <v>1.5598450753325854</v>
      </c>
      <c r="V424" t="str">
        <f t="shared" si="75"/>
        <v>Interior Lighting</v>
      </c>
    </row>
    <row r="425" spans="1:22" x14ac:dyDescent="0.25">
      <c r="A425" t="str">
        <f t="shared" si="76"/>
        <v/>
      </c>
      <c r="B425" t="str">
        <f t="shared" si="74"/>
        <v>CA2019 CPAInterior Lighting_Linear Lighting</v>
      </c>
      <c r="C425" t="s">
        <v>118</v>
      </c>
      <c r="D425" t="s">
        <v>120</v>
      </c>
      <c r="E425" s="4" t="s">
        <v>84</v>
      </c>
      <c r="F425" s="4" t="s">
        <v>18</v>
      </c>
      <c r="G425" s="4" t="s">
        <v>22</v>
      </c>
      <c r="H425" s="7">
        <f>INDEX('Saturation Data'!I:I,MATCH('Intensity Data'!$B425,'Saturation Data'!$C:$C,0))*INDEX('UEC Data'!I:I,MATCH('Intensity Data'!$B425,'UEC Data'!$C:$C,0))</f>
        <v>1.7246509498917526</v>
      </c>
      <c r="I425" s="7">
        <f>INDEX('Saturation Data'!J:J,MATCH('Intensity Data'!$B425,'Saturation Data'!$C:$C,0))*INDEX('UEC Data'!J:J,MATCH('Intensity Data'!$B425,'UEC Data'!$C:$C,0))</f>
        <v>1.5415598375166626</v>
      </c>
      <c r="J425" s="7">
        <f>INDEX('Saturation Data'!K:K,MATCH('Intensity Data'!$B425,'Saturation Data'!$C:$C,0))*INDEX('UEC Data'!K:K,MATCH('Intensity Data'!$B425,'UEC Data'!$C:$C,0))</f>
        <v>3.0033180740724288</v>
      </c>
      <c r="K425" s="7">
        <f>INDEX('Saturation Data'!L:L,MATCH('Intensity Data'!$B425,'Saturation Data'!$C:$C,0))*INDEX('UEC Data'!L:L,MATCH('Intensity Data'!$B425,'UEC Data'!$C:$C,0))</f>
        <v>1.9821899288878029</v>
      </c>
      <c r="L425" s="7">
        <f>INDEX('Saturation Data'!M:M,MATCH('Intensity Data'!$B425,'Saturation Data'!$C:$C,0))*INDEX('UEC Data'!M:M,MATCH('Intensity Data'!$B425,'UEC Data'!$C:$C,0))</f>
        <v>1.8674442583618971</v>
      </c>
      <c r="M425" s="7">
        <f>INDEX('Saturation Data'!N:N,MATCH('Intensity Data'!$B425,'Saturation Data'!$C:$C,0))*INDEX('UEC Data'!N:N,MATCH('Intensity Data'!$B425,'UEC Data'!$C:$C,0))</f>
        <v>5.0106479032102795</v>
      </c>
      <c r="N425" s="7">
        <f>INDEX('Saturation Data'!O:O,MATCH('Intensity Data'!$B425,'Saturation Data'!$C:$C,0))*INDEX('UEC Data'!O:O,MATCH('Intensity Data'!$B425,'UEC Data'!$C:$C,0))</f>
        <v>4.0374352350241542</v>
      </c>
      <c r="O425" s="7">
        <f>INDEX('Saturation Data'!P:P,MATCH('Intensity Data'!$B425,'Saturation Data'!$C:$C,0))*INDEX('UEC Data'!P:P,MATCH('Intensity Data'!$B425,'UEC Data'!$C:$C,0))</f>
        <v>2.18745514263111</v>
      </c>
      <c r="P425" s="7">
        <f>INDEX('Saturation Data'!Q:Q,MATCH('Intensity Data'!$B425,'Saturation Data'!$C:$C,0))*INDEX('UEC Data'!Q:Q,MATCH('Intensity Data'!$B425,'UEC Data'!$C:$C,0))</f>
        <v>1.5127022615307173</v>
      </c>
      <c r="Q425" s="7">
        <f>INDEX('Saturation Data'!R:R,MATCH('Intensity Data'!$B425,'Saturation Data'!$C:$C,0))*INDEX('UEC Data'!R:R,MATCH('Intensity Data'!$B425,'UEC Data'!$C:$C,0))</f>
        <v>0.45584450142900113</v>
      </c>
      <c r="R425" s="7">
        <f>INDEX('Saturation Data'!S:S,MATCH('Intensity Data'!$B425,'Saturation Data'!$C:$C,0))*INDEX('UEC Data'!S:S,MATCH('Intensity Data'!$B425,'UEC Data'!$C:$C,0))</f>
        <v>0.28151989720595638</v>
      </c>
      <c r="S425" s="7">
        <f>INDEX('Saturation Data'!T:T,MATCH('Intensity Data'!$B425,'Saturation Data'!$C:$C,0))*INDEX('UEC Data'!T:T,MATCH('Intensity Data'!$B425,'UEC Data'!$C:$C,0))</f>
        <v>0.28151989720595638</v>
      </c>
      <c r="T425" s="7">
        <f>INDEX('Saturation Data'!U:U,MATCH('Intensity Data'!$B425,'Saturation Data'!$C:$C,0))*INDEX('UEC Data'!U:U,MATCH('Intensity Data'!$B425,'UEC Data'!$C:$C,0))</f>
        <v>3.907161357362638</v>
      </c>
      <c r="U425" s="7">
        <f>INDEX('Saturation Data'!V:V,MATCH('Intensity Data'!$B425,'Saturation Data'!$C:$C,0))*INDEX('UEC Data'!V:V,MATCH('Intensity Data'!$B425,'UEC Data'!$C:$C,0))</f>
        <v>1.464169865932343</v>
      </c>
      <c r="V425" t="str">
        <f t="shared" si="75"/>
        <v>Interior Lighting</v>
      </c>
    </row>
    <row r="426" spans="1:22" x14ac:dyDescent="0.25">
      <c r="A426" t="str">
        <f t="shared" si="76"/>
        <v/>
      </c>
      <c r="B426" t="str">
        <f t="shared" si="74"/>
        <v>CA2019 CPAExterior Lighting_General Service Lighting</v>
      </c>
      <c r="C426" t="s">
        <v>118</v>
      </c>
      <c r="D426" t="s">
        <v>120</v>
      </c>
      <c r="E426" s="4" t="s">
        <v>85</v>
      </c>
      <c r="F426" s="4" t="s">
        <v>23</v>
      </c>
      <c r="G426" s="4" t="s">
        <v>19</v>
      </c>
      <c r="H426" s="7">
        <f>INDEX('Saturation Data'!I:I,MATCH('Intensity Data'!$B426,'Saturation Data'!$C:$C,0))*INDEX('UEC Data'!I:I,MATCH('Intensity Data'!$B426,'UEC Data'!$C:$C,0))</f>
        <v>9.5513063085817806E-2</v>
      </c>
      <c r="I426" s="7">
        <f>INDEX('Saturation Data'!J:J,MATCH('Intensity Data'!$B426,'Saturation Data'!$C:$C,0))*INDEX('UEC Data'!J:J,MATCH('Intensity Data'!$B426,'UEC Data'!$C:$C,0))</f>
        <v>0.16243010034900959</v>
      </c>
      <c r="J426" s="7">
        <f>INDEX('Saturation Data'!K:K,MATCH('Intensity Data'!$B426,'Saturation Data'!$C:$C,0))*INDEX('UEC Data'!K:K,MATCH('Intensity Data'!$B426,'UEC Data'!$C:$C,0))</f>
        <v>0.23794212601226408</v>
      </c>
      <c r="K426" s="7">
        <f>INDEX('Saturation Data'!L:L,MATCH('Intensity Data'!$B426,'Saturation Data'!$C:$C,0))*INDEX('UEC Data'!L:L,MATCH('Intensity Data'!$B426,'UEC Data'!$C:$C,0))</f>
        <v>0.23794212601226408</v>
      </c>
      <c r="L426" s="7">
        <f>INDEX('Saturation Data'!M:M,MATCH('Intensity Data'!$B426,'Saturation Data'!$C:$C,0))*INDEX('UEC Data'!M:M,MATCH('Intensity Data'!$B426,'UEC Data'!$C:$C,0))</f>
        <v>0.27618212354593696</v>
      </c>
      <c r="M426" s="7">
        <f>INDEX('Saturation Data'!N:N,MATCH('Intensity Data'!$B426,'Saturation Data'!$C:$C,0))*INDEX('UEC Data'!N:N,MATCH('Intensity Data'!$B426,'UEC Data'!$C:$C,0))</f>
        <v>0.36198121188018928</v>
      </c>
      <c r="N426" s="7">
        <f>INDEX('Saturation Data'!O:O,MATCH('Intensity Data'!$B426,'Saturation Data'!$C:$C,0))*INDEX('UEC Data'!O:O,MATCH('Intensity Data'!$B426,'UEC Data'!$C:$C,0))</f>
        <v>4.4121385283345624E-2</v>
      </c>
      <c r="O426" s="7">
        <f>INDEX('Saturation Data'!P:P,MATCH('Intensity Data'!$B426,'Saturation Data'!$C:$C,0))*INDEX('UEC Data'!P:P,MATCH('Intensity Data'!$B426,'UEC Data'!$C:$C,0))</f>
        <v>2.0014407489942935E-2</v>
      </c>
      <c r="P426" s="7">
        <f>INDEX('Saturation Data'!Q:Q,MATCH('Intensity Data'!$B426,'Saturation Data'!$C:$C,0))*INDEX('UEC Data'!Q:Q,MATCH('Intensity Data'!$B426,'UEC Data'!$C:$C,0))</f>
        <v>3.990962547375485E-3</v>
      </c>
      <c r="Q426" s="7">
        <f>INDEX('Saturation Data'!R:R,MATCH('Intensity Data'!$B426,'Saturation Data'!$C:$C,0))*INDEX('UEC Data'!R:R,MATCH('Intensity Data'!$B426,'UEC Data'!$C:$C,0))</f>
        <v>3.8082042924893707E-2</v>
      </c>
      <c r="R426" s="7">
        <f>INDEX('Saturation Data'!S:S,MATCH('Intensity Data'!$B426,'Saturation Data'!$C:$C,0))*INDEX('UEC Data'!S:S,MATCH('Intensity Data'!$B426,'UEC Data'!$C:$C,0))</f>
        <v>1.9928645621352149E-2</v>
      </c>
      <c r="S426" s="7">
        <f>INDEX('Saturation Data'!T:T,MATCH('Intensity Data'!$B426,'Saturation Data'!$C:$C,0))*INDEX('UEC Data'!T:T,MATCH('Intensity Data'!$B426,'UEC Data'!$C:$C,0))</f>
        <v>1.9928645621352149E-2</v>
      </c>
      <c r="T426" s="7">
        <f>INDEX('Saturation Data'!U:U,MATCH('Intensity Data'!$B426,'Saturation Data'!$C:$C,0))*INDEX('UEC Data'!U:U,MATCH('Intensity Data'!$B426,'UEC Data'!$C:$C,0))</f>
        <v>0.10945423176127128</v>
      </c>
      <c r="U426" s="7">
        <f>INDEX('Saturation Data'!V:V,MATCH('Intensity Data'!$B426,'Saturation Data'!$C:$C,0))*INDEX('UEC Data'!V:V,MATCH('Intensity Data'!$B426,'UEC Data'!$C:$C,0))</f>
        <v>9.2876428298923994E-2</v>
      </c>
      <c r="V426" t="str">
        <f t="shared" si="75"/>
        <v>Exterior Lighting</v>
      </c>
    </row>
    <row r="427" spans="1:22" x14ac:dyDescent="0.25">
      <c r="A427" t="str">
        <f t="shared" si="76"/>
        <v/>
      </c>
      <c r="B427" t="str">
        <f t="shared" si="74"/>
        <v>CA2019 CPAExterior Lighting_Area Lighting</v>
      </c>
      <c r="C427" t="s">
        <v>118</v>
      </c>
      <c r="D427" t="s">
        <v>120</v>
      </c>
      <c r="E427" s="4" t="s">
        <v>86</v>
      </c>
      <c r="F427" s="4" t="s">
        <v>23</v>
      </c>
      <c r="G427" s="4" t="s">
        <v>24</v>
      </c>
      <c r="H427" s="7">
        <f>INDEX('Saturation Data'!I:I,MATCH('Intensity Data'!$B427,'Saturation Data'!$C:$C,0))*INDEX('UEC Data'!I:I,MATCH('Intensity Data'!$B427,'UEC Data'!$C:$C,0))</f>
        <v>1.2776745024992495</v>
      </c>
      <c r="I427" s="7">
        <f>INDEX('Saturation Data'!J:J,MATCH('Intensity Data'!$B427,'Saturation Data'!$C:$C,0))*INDEX('UEC Data'!J:J,MATCH('Intensity Data'!$B427,'UEC Data'!$C:$C,0))</f>
        <v>1.5773307041073741</v>
      </c>
      <c r="J427" s="7">
        <f>INDEX('Saturation Data'!K:K,MATCH('Intensity Data'!$B427,'Saturation Data'!$C:$C,0))*INDEX('UEC Data'!K:K,MATCH('Intensity Data'!$B427,'UEC Data'!$C:$C,0))</f>
        <v>0.84447642280672996</v>
      </c>
      <c r="K427" s="7">
        <f>INDEX('Saturation Data'!L:L,MATCH('Intensity Data'!$B427,'Saturation Data'!$C:$C,0))*INDEX('UEC Data'!L:L,MATCH('Intensity Data'!$B427,'UEC Data'!$C:$C,0))</f>
        <v>0.84447642280672996</v>
      </c>
      <c r="L427" s="7">
        <f>INDEX('Saturation Data'!M:M,MATCH('Intensity Data'!$B427,'Saturation Data'!$C:$C,0))*INDEX('UEC Data'!M:M,MATCH('Intensity Data'!$B427,'UEC Data'!$C:$C,0))</f>
        <v>2.1410175142692172</v>
      </c>
      <c r="M427" s="7">
        <f>INDEX('Saturation Data'!N:N,MATCH('Intensity Data'!$B427,'Saturation Data'!$C:$C,0))*INDEX('UEC Data'!N:N,MATCH('Intensity Data'!$B427,'UEC Data'!$C:$C,0))</f>
        <v>1.7833920471292941</v>
      </c>
      <c r="N427" s="7">
        <f>INDEX('Saturation Data'!O:O,MATCH('Intensity Data'!$B427,'Saturation Data'!$C:$C,0))*INDEX('UEC Data'!O:O,MATCH('Intensity Data'!$B427,'UEC Data'!$C:$C,0))</f>
        <v>0.66430062146194035</v>
      </c>
      <c r="O427" s="7">
        <f>INDEX('Saturation Data'!P:P,MATCH('Intensity Data'!$B427,'Saturation Data'!$C:$C,0))*INDEX('UEC Data'!P:P,MATCH('Intensity Data'!$B427,'UEC Data'!$C:$C,0))</f>
        <v>0.28734694198828503</v>
      </c>
      <c r="P427" s="7">
        <f>INDEX('Saturation Data'!Q:Q,MATCH('Intensity Data'!$B427,'Saturation Data'!$C:$C,0))*INDEX('UEC Data'!Q:Q,MATCH('Intensity Data'!$B427,'UEC Data'!$C:$C,0))</f>
        <v>0.12004484213925479</v>
      </c>
      <c r="Q427" s="7">
        <f>INDEX('Saturation Data'!R:R,MATCH('Intensity Data'!$B427,'Saturation Data'!$C:$C,0))*INDEX('UEC Data'!R:R,MATCH('Intensity Data'!$B427,'UEC Data'!$C:$C,0))</f>
        <v>1.7301616523403083</v>
      </c>
      <c r="R427" s="7">
        <f>INDEX('Saturation Data'!S:S,MATCH('Intensity Data'!$B427,'Saturation Data'!$C:$C,0))*INDEX('UEC Data'!S:S,MATCH('Intensity Data'!$B427,'UEC Data'!$C:$C,0))</f>
        <v>0.37757329938433987</v>
      </c>
      <c r="S427" s="7">
        <f>INDEX('Saturation Data'!T:T,MATCH('Intensity Data'!$B427,'Saturation Data'!$C:$C,0))*INDEX('UEC Data'!T:T,MATCH('Intensity Data'!$B427,'UEC Data'!$C:$C,0))</f>
        <v>0.37757329938433987</v>
      </c>
      <c r="T427" s="7">
        <f>INDEX('Saturation Data'!U:U,MATCH('Intensity Data'!$B427,'Saturation Data'!$C:$C,0))*INDEX('UEC Data'!U:U,MATCH('Intensity Data'!$B427,'UEC Data'!$C:$C,0))</f>
        <v>1.1168155767710217</v>
      </c>
      <c r="U427" s="7">
        <f>INDEX('Saturation Data'!V:V,MATCH('Intensity Data'!$B427,'Saturation Data'!$C:$C,0))*INDEX('UEC Data'!V:V,MATCH('Intensity Data'!$B427,'UEC Data'!$C:$C,0))</f>
        <v>0.63826748610116635</v>
      </c>
      <c r="V427" t="str">
        <f t="shared" si="75"/>
        <v>Exterior Lighting</v>
      </c>
    </row>
    <row r="428" spans="1:22" x14ac:dyDescent="0.25">
      <c r="A428" t="str">
        <f t="shared" si="76"/>
        <v/>
      </c>
      <c r="B428" t="str">
        <f t="shared" si="74"/>
        <v>CA2019 CPAExterior Lighting_Linear Lighting</v>
      </c>
      <c r="C428" t="s">
        <v>118</v>
      </c>
      <c r="D428" t="s">
        <v>120</v>
      </c>
      <c r="E428" s="4" t="s">
        <v>87</v>
      </c>
      <c r="F428" s="4" t="s">
        <v>23</v>
      </c>
      <c r="G428" s="4" t="s">
        <v>22</v>
      </c>
      <c r="H428" s="7">
        <f>INDEX('Saturation Data'!I:I,MATCH('Intensity Data'!$B428,'Saturation Data'!$C:$C,0))*INDEX('UEC Data'!I:I,MATCH('Intensity Data'!$B428,'UEC Data'!$C:$C,0))</f>
        <v>0.17998060318671685</v>
      </c>
      <c r="I428" s="7">
        <f>INDEX('Saturation Data'!J:J,MATCH('Intensity Data'!$B428,'Saturation Data'!$C:$C,0))*INDEX('UEC Data'!J:J,MATCH('Intensity Data'!$B428,'UEC Data'!$C:$C,0))</f>
        <v>7.2716734974156386E-2</v>
      </c>
      <c r="J428" s="7">
        <f>INDEX('Saturation Data'!K:K,MATCH('Intensity Data'!$B428,'Saturation Data'!$C:$C,0))*INDEX('UEC Data'!K:K,MATCH('Intensity Data'!$B428,'UEC Data'!$C:$C,0))</f>
        <v>7.9875366371784634E-2</v>
      </c>
      <c r="K428" s="7">
        <f>INDEX('Saturation Data'!L:L,MATCH('Intensity Data'!$B428,'Saturation Data'!$C:$C,0))*INDEX('UEC Data'!L:L,MATCH('Intensity Data'!$B428,'UEC Data'!$C:$C,0))</f>
        <v>7.9875366371784634E-2</v>
      </c>
      <c r="L428" s="7">
        <f>INDEX('Saturation Data'!M:M,MATCH('Intensity Data'!$B428,'Saturation Data'!$C:$C,0))*INDEX('UEC Data'!M:M,MATCH('Intensity Data'!$B428,'UEC Data'!$C:$C,0))</f>
        <v>0.40359773533941284</v>
      </c>
      <c r="M428" s="7">
        <f>INDEX('Saturation Data'!N:N,MATCH('Intensity Data'!$B428,'Saturation Data'!$C:$C,0))*INDEX('UEC Data'!N:N,MATCH('Intensity Data'!$B428,'UEC Data'!$C:$C,0))</f>
        <v>0.3815598518016472</v>
      </c>
      <c r="N428" s="7">
        <f>INDEX('Saturation Data'!O:O,MATCH('Intensity Data'!$B428,'Saturation Data'!$C:$C,0))*INDEX('UEC Data'!O:O,MATCH('Intensity Data'!$B428,'UEC Data'!$C:$C,0))</f>
        <v>8.1899905131840825E-2</v>
      </c>
      <c r="O428" s="7">
        <f>INDEX('Saturation Data'!P:P,MATCH('Intensity Data'!$B428,'Saturation Data'!$C:$C,0))*INDEX('UEC Data'!P:P,MATCH('Intensity Data'!$B428,'UEC Data'!$C:$C,0))</f>
        <v>0.74928674288024677</v>
      </c>
      <c r="P428" s="7">
        <f>INDEX('Saturation Data'!Q:Q,MATCH('Intensity Data'!$B428,'Saturation Data'!$C:$C,0))*INDEX('UEC Data'!Q:Q,MATCH('Intensity Data'!$B428,'UEC Data'!$C:$C,0))</f>
        <v>0.6570892244201626</v>
      </c>
      <c r="Q428" s="7">
        <f>INDEX('Saturation Data'!R:R,MATCH('Intensity Data'!$B428,'Saturation Data'!$C:$C,0))*INDEX('UEC Data'!R:R,MATCH('Intensity Data'!$B428,'UEC Data'!$C:$C,0))</f>
        <v>2.5582070828392617E-2</v>
      </c>
      <c r="R428" s="7">
        <f>INDEX('Saturation Data'!S:S,MATCH('Intensity Data'!$B428,'Saturation Data'!$C:$C,0))*INDEX('UEC Data'!S:S,MATCH('Intensity Data'!$B428,'UEC Data'!$C:$C,0))</f>
        <v>7.7353172351847979E-2</v>
      </c>
      <c r="S428" s="7">
        <f>INDEX('Saturation Data'!T:T,MATCH('Intensity Data'!$B428,'Saturation Data'!$C:$C,0))*INDEX('UEC Data'!T:T,MATCH('Intensity Data'!$B428,'UEC Data'!$C:$C,0))</f>
        <v>7.7353172351847979E-2</v>
      </c>
      <c r="T428" s="7">
        <f>INDEX('Saturation Data'!U:U,MATCH('Intensity Data'!$B428,'Saturation Data'!$C:$C,0))*INDEX('UEC Data'!U:U,MATCH('Intensity Data'!$B428,'UEC Data'!$C:$C,0))</f>
        <v>0.24079761846153852</v>
      </c>
      <c r="U428" s="7">
        <f>INDEX('Saturation Data'!V:V,MATCH('Intensity Data'!$B428,'Saturation Data'!$C:$C,0))*INDEX('UEC Data'!V:V,MATCH('Intensity Data'!$B428,'UEC Data'!$C:$C,0))</f>
        <v>5.901349395031337E-2</v>
      </c>
      <c r="V428" t="str">
        <f t="shared" si="75"/>
        <v>Exterior Lighting</v>
      </c>
    </row>
    <row r="429" spans="1:22" x14ac:dyDescent="0.25">
      <c r="A429" t="str">
        <f t="shared" si="76"/>
        <v/>
      </c>
      <c r="B429" t="str">
        <f t="shared" si="74"/>
        <v>CA2019 CPARefrigeration _Walk-in Refrigerator/Freezer</v>
      </c>
      <c r="C429" t="s">
        <v>118</v>
      </c>
      <c r="D429" t="s">
        <v>120</v>
      </c>
      <c r="E429" s="4" t="s">
        <v>88</v>
      </c>
      <c r="F429" s="4" t="s">
        <v>25</v>
      </c>
      <c r="G429" s="4" t="s">
        <v>26</v>
      </c>
      <c r="H429" s="7">
        <f>INDEX('Saturation Data'!I:I,MATCH('Intensity Data'!$B429,'Saturation Data'!$C:$C,0))*INDEX('UEC Data'!I:I,MATCH('Intensity Data'!$B429,'UEC Data'!$C:$C,0))</f>
        <v>2.8406559531837712E-3</v>
      </c>
      <c r="I429" s="7">
        <f>INDEX('Saturation Data'!J:J,MATCH('Intensity Data'!$B429,'Saturation Data'!$C:$C,0))*INDEX('UEC Data'!J:J,MATCH('Intensity Data'!$B429,'UEC Data'!$C:$C,0))</f>
        <v>0</v>
      </c>
      <c r="J429" s="7">
        <f>INDEX('Saturation Data'!K:K,MATCH('Intensity Data'!$B429,'Saturation Data'!$C:$C,0))*INDEX('UEC Data'!K:K,MATCH('Intensity Data'!$B429,'UEC Data'!$C:$C,0))</f>
        <v>6.8753508826245677E-3</v>
      </c>
      <c r="K429" s="7">
        <f>INDEX('Saturation Data'!L:L,MATCH('Intensity Data'!$B429,'Saturation Data'!$C:$C,0))*INDEX('UEC Data'!L:L,MATCH('Intensity Data'!$B429,'UEC Data'!$C:$C,0))</f>
        <v>0</v>
      </c>
      <c r="L429" s="7">
        <f>INDEX('Saturation Data'!M:M,MATCH('Intensity Data'!$B429,'Saturation Data'!$C:$C,0))*INDEX('UEC Data'!M:M,MATCH('Intensity Data'!$B429,'UEC Data'!$C:$C,0))</f>
        <v>4.8763717167635958</v>
      </c>
      <c r="M429" s="7">
        <f>INDEX('Saturation Data'!N:N,MATCH('Intensity Data'!$B429,'Saturation Data'!$C:$C,0))*INDEX('UEC Data'!N:N,MATCH('Intensity Data'!$B429,'UEC Data'!$C:$C,0))</f>
        <v>0.86017745456582306</v>
      </c>
      <c r="N429" s="7">
        <f>INDEX('Saturation Data'!O:O,MATCH('Intensity Data'!$B429,'Saturation Data'!$C:$C,0))*INDEX('UEC Data'!O:O,MATCH('Intensity Data'!$B429,'UEC Data'!$C:$C,0))</f>
        <v>9.0658289370457876E-2</v>
      </c>
      <c r="O429" s="7">
        <f>INDEX('Saturation Data'!P:P,MATCH('Intensity Data'!$B429,'Saturation Data'!$C:$C,0))*INDEX('UEC Data'!P:P,MATCH('Intensity Data'!$B429,'UEC Data'!$C:$C,0))</f>
        <v>1.2512801482661857E-2</v>
      </c>
      <c r="P429" s="7">
        <f>INDEX('Saturation Data'!Q:Q,MATCH('Intensity Data'!$B429,'Saturation Data'!$C:$C,0))*INDEX('UEC Data'!Q:Q,MATCH('Intensity Data'!$B429,'UEC Data'!$C:$C,0))</f>
        <v>3.1794344416262867E-2</v>
      </c>
      <c r="Q429" s="7">
        <f>INDEX('Saturation Data'!R:R,MATCH('Intensity Data'!$B429,'Saturation Data'!$C:$C,0))*INDEX('UEC Data'!R:R,MATCH('Intensity Data'!$B429,'UEC Data'!$C:$C,0))</f>
        <v>1.1810601294502201E-2</v>
      </c>
      <c r="R429" s="7">
        <f>INDEX('Saturation Data'!S:S,MATCH('Intensity Data'!$B429,'Saturation Data'!$C:$C,0))*INDEX('UEC Data'!S:S,MATCH('Intensity Data'!$B429,'UEC Data'!$C:$C,0))</f>
        <v>5.4293726414461913E-3</v>
      </c>
      <c r="S429" s="7">
        <f>INDEX('Saturation Data'!T:T,MATCH('Intensity Data'!$B429,'Saturation Data'!$C:$C,0))*INDEX('UEC Data'!T:T,MATCH('Intensity Data'!$B429,'UEC Data'!$C:$C,0))</f>
        <v>14.243039550895416</v>
      </c>
      <c r="T429" s="7">
        <f>INDEX('Saturation Data'!U:U,MATCH('Intensity Data'!$B429,'Saturation Data'!$C:$C,0))*INDEX('UEC Data'!U:U,MATCH('Intensity Data'!$B429,'UEC Data'!$C:$C,0))</f>
        <v>2.1027513664940317E-3</v>
      </c>
      <c r="U429" s="7">
        <f>INDEX('Saturation Data'!V:V,MATCH('Intensity Data'!$B429,'Saturation Data'!$C:$C,0))*INDEX('UEC Data'!V:V,MATCH('Intensity Data'!$B429,'UEC Data'!$C:$C,0))</f>
        <v>5.9499872932997168E-2</v>
      </c>
      <c r="V429" t="str">
        <f t="shared" si="75"/>
        <v xml:space="preserve">Refrigeration </v>
      </c>
    </row>
    <row r="430" spans="1:22" x14ac:dyDescent="0.25">
      <c r="A430" t="str">
        <f t="shared" si="76"/>
        <v/>
      </c>
      <c r="B430" t="str">
        <f t="shared" si="74"/>
        <v>CA2019 CPARefrigeration _Reach-in Refrigerator/Freezer</v>
      </c>
      <c r="C430" t="s">
        <v>118</v>
      </c>
      <c r="D430" t="s">
        <v>120</v>
      </c>
      <c r="E430" s="4" t="s">
        <v>89</v>
      </c>
      <c r="F430" s="4" t="s">
        <v>25</v>
      </c>
      <c r="G430" s="4" t="s">
        <v>27</v>
      </c>
      <c r="H430" s="7">
        <f>INDEX('Saturation Data'!I:I,MATCH('Intensity Data'!$B430,'Saturation Data'!$C:$C,0))*INDEX('UEC Data'!I:I,MATCH('Intensity Data'!$B430,'UEC Data'!$C:$C,0))</f>
        <v>4.4628261477079913E-3</v>
      </c>
      <c r="I430" s="7">
        <f>INDEX('Saturation Data'!J:J,MATCH('Intensity Data'!$B430,'Saturation Data'!$C:$C,0))*INDEX('UEC Data'!J:J,MATCH('Intensity Data'!$B430,'UEC Data'!$C:$C,0))</f>
        <v>1.3047838630547814E-2</v>
      </c>
      <c r="J430" s="7">
        <f>INDEX('Saturation Data'!K:K,MATCH('Intensity Data'!$B430,'Saturation Data'!$C:$C,0))*INDEX('UEC Data'!K:K,MATCH('Intensity Data'!$B430,'UEC Data'!$C:$C,0))</f>
        <v>1.0801552950914195E-2</v>
      </c>
      <c r="K430" s="7">
        <f>INDEX('Saturation Data'!L:L,MATCH('Intensity Data'!$B430,'Saturation Data'!$C:$C,0))*INDEX('UEC Data'!L:L,MATCH('Intensity Data'!$B430,'UEC Data'!$C:$C,0))</f>
        <v>2.4808982105562517E-3</v>
      </c>
      <c r="L430" s="7">
        <f>INDEX('Saturation Data'!M:M,MATCH('Intensity Data'!$B430,'Saturation Data'!$C:$C,0))*INDEX('UEC Data'!M:M,MATCH('Intensity Data'!$B430,'UEC Data'!$C:$C,0))</f>
        <v>0.20705532846635979</v>
      </c>
      <c r="M430" s="7">
        <f>INDEX('Saturation Data'!N:N,MATCH('Intensity Data'!$B430,'Saturation Data'!$C:$C,0))*INDEX('UEC Data'!N:N,MATCH('Intensity Data'!$B430,'UEC Data'!$C:$C,0))</f>
        <v>0.28632825406588713</v>
      </c>
      <c r="N430" s="7">
        <f>INDEX('Saturation Data'!O:O,MATCH('Intensity Data'!$B430,'Saturation Data'!$C:$C,0))*INDEX('UEC Data'!O:O,MATCH('Intensity Data'!$B430,'UEC Data'!$C:$C,0))</f>
        <v>3.0828818171235305E-2</v>
      </c>
      <c r="O430" s="7">
        <f>INDEX('Saturation Data'!P:P,MATCH('Intensity Data'!$B430,'Saturation Data'!$C:$C,0))*INDEX('UEC Data'!P:P,MATCH('Intensity Data'!$B430,'UEC Data'!$C:$C,0))</f>
        <v>9.7552449942495002E-3</v>
      </c>
      <c r="P430" s="7">
        <f>INDEX('Saturation Data'!Q:Q,MATCH('Intensity Data'!$B430,'Saturation Data'!$C:$C,0))*INDEX('UEC Data'!Q:Q,MATCH('Intensity Data'!$B430,'UEC Data'!$C:$C,0))</f>
        <v>2.4787544151640452E-2</v>
      </c>
      <c r="Q430" s="7">
        <f>INDEX('Saturation Data'!R:R,MATCH('Intensity Data'!$B430,'Saturation Data'!$C:$C,0))*INDEX('UEC Data'!R:R,MATCH('Intensity Data'!$B430,'UEC Data'!$C:$C,0))</f>
        <v>1.6787949211678154E-2</v>
      </c>
      <c r="R430" s="7">
        <f>INDEX('Saturation Data'!S:S,MATCH('Intensity Data'!$B430,'Saturation Data'!$C:$C,0))*INDEX('UEC Data'!S:S,MATCH('Intensity Data'!$B430,'UEC Data'!$C:$C,0))</f>
        <v>2.2177588955509513E-3</v>
      </c>
      <c r="S430" s="7">
        <f>INDEX('Saturation Data'!T:T,MATCH('Intensity Data'!$B430,'Saturation Data'!$C:$C,0))*INDEX('UEC Data'!T:T,MATCH('Intensity Data'!$B430,'UEC Data'!$C:$C,0))</f>
        <v>1.3943976033186953E-2</v>
      </c>
      <c r="T430" s="7">
        <f>INDEX('Saturation Data'!U:U,MATCH('Intensity Data'!$B430,'Saturation Data'!$C:$C,0))*INDEX('UEC Data'!U:U,MATCH('Intensity Data'!$B430,'UEC Data'!$C:$C,0))</f>
        <v>3.303537610741127E-3</v>
      </c>
      <c r="U430" s="7">
        <f>INDEX('Saturation Data'!V:V,MATCH('Intensity Data'!$B430,'Saturation Data'!$C:$C,0))*INDEX('UEC Data'!V:V,MATCH('Intensity Data'!$B430,'UEC Data'!$C:$C,0))</f>
        <v>1.5579593415919279E-2</v>
      </c>
      <c r="V430" t="str">
        <f t="shared" si="75"/>
        <v xml:space="preserve">Refrigeration </v>
      </c>
    </row>
    <row r="431" spans="1:22" x14ac:dyDescent="0.25">
      <c r="A431" t="str">
        <f t="shared" si="76"/>
        <v/>
      </c>
      <c r="B431" t="str">
        <f t="shared" si="74"/>
        <v>CA2019 CPARefrigeration _Glass Door Display</v>
      </c>
      <c r="C431" t="s">
        <v>118</v>
      </c>
      <c r="D431" t="s">
        <v>120</v>
      </c>
      <c r="E431" s="4" t="s">
        <v>90</v>
      </c>
      <c r="F431" s="4" t="s">
        <v>25</v>
      </c>
      <c r="G431" s="4" t="s">
        <v>28</v>
      </c>
      <c r="H431" s="7">
        <f>INDEX('Saturation Data'!I:I,MATCH('Intensity Data'!$B431,'Saturation Data'!$C:$C,0))*INDEX('UEC Data'!I:I,MATCH('Intensity Data'!$B431,'UEC Data'!$C:$C,0))</f>
        <v>2.5322344002765684E-2</v>
      </c>
      <c r="I431" s="7">
        <f>INDEX('Saturation Data'!J:J,MATCH('Intensity Data'!$B431,'Saturation Data'!$C:$C,0))*INDEX('UEC Data'!J:J,MATCH('Intensity Data'!$B431,'UEC Data'!$C:$C,0))</f>
        <v>0</v>
      </c>
      <c r="J431" s="7">
        <f>INDEX('Saturation Data'!K:K,MATCH('Intensity Data'!$B431,'Saturation Data'!$C:$C,0))*INDEX('UEC Data'!K:K,MATCH('Intensity Data'!$B431,'UEC Data'!$C:$C,0))</f>
        <v>6.4693586781011073E-2</v>
      </c>
      <c r="K431" s="7">
        <f>INDEX('Saturation Data'!L:L,MATCH('Intensity Data'!$B431,'Saturation Data'!$C:$C,0))*INDEX('UEC Data'!L:L,MATCH('Intensity Data'!$B431,'UEC Data'!$C:$C,0))</f>
        <v>2.54618500557089E-3</v>
      </c>
      <c r="L431" s="7">
        <f>INDEX('Saturation Data'!M:M,MATCH('Intensity Data'!$B431,'Saturation Data'!$C:$C,0))*INDEX('UEC Data'!M:M,MATCH('Intensity Data'!$B431,'UEC Data'!$C:$C,0))</f>
        <v>7.8930113934168725E-2</v>
      </c>
      <c r="M431" s="7">
        <f>INDEX('Saturation Data'!N:N,MATCH('Intensity Data'!$B431,'Saturation Data'!$C:$C,0))*INDEX('UEC Data'!N:N,MATCH('Intensity Data'!$B431,'UEC Data'!$C:$C,0))</f>
        <v>3.3576895803013693</v>
      </c>
      <c r="N431" s="7">
        <f>INDEX('Saturation Data'!O:O,MATCH('Intensity Data'!$B431,'Saturation Data'!$C:$C,0))*INDEX('UEC Data'!O:O,MATCH('Intensity Data'!$B431,'UEC Data'!$C:$C,0))</f>
        <v>5.7205305970793256E-2</v>
      </c>
      <c r="O431" s="7">
        <f>INDEX('Saturation Data'!P:P,MATCH('Intensity Data'!$B431,'Saturation Data'!$C:$C,0))*INDEX('UEC Data'!P:P,MATCH('Intensity Data'!$B431,'UEC Data'!$C:$C,0))</f>
        <v>9.966453049747007E-3</v>
      </c>
      <c r="P431" s="7">
        <f>INDEX('Saturation Data'!Q:Q,MATCH('Intensity Data'!$B431,'Saturation Data'!$C:$C,0))*INDEX('UEC Data'!Q:Q,MATCH('Intensity Data'!$B431,'UEC Data'!$C:$C,0))</f>
        <v>2.5324212272626923E-2</v>
      </c>
      <c r="Q431" s="7">
        <f>INDEX('Saturation Data'!R:R,MATCH('Intensity Data'!$B431,'Saturation Data'!$C:$C,0))*INDEX('UEC Data'!R:R,MATCH('Intensity Data'!$B431,'UEC Data'!$C:$C,0))</f>
        <v>5.3412185781365494E-2</v>
      </c>
      <c r="R431" s="7">
        <f>INDEX('Saturation Data'!S:S,MATCH('Intensity Data'!$B431,'Saturation Data'!$C:$C,0))*INDEX('UEC Data'!S:S,MATCH('Intensity Data'!$B431,'UEC Data'!$C:$C,0))</f>
        <v>1.1494410907335786E-2</v>
      </c>
      <c r="S431" s="7">
        <f>INDEX('Saturation Data'!T:T,MATCH('Intensity Data'!$B431,'Saturation Data'!$C:$C,0))*INDEX('UEC Data'!T:T,MATCH('Intensity Data'!$B431,'UEC Data'!$C:$C,0))</f>
        <v>7.2270159993057123E-2</v>
      </c>
      <c r="T431" s="7">
        <f>INDEX('Saturation Data'!U:U,MATCH('Intensity Data'!$B431,'Saturation Data'!$C:$C,0))*INDEX('UEC Data'!U:U,MATCH('Intensity Data'!$B431,'UEC Data'!$C:$C,0))</f>
        <v>1.2351008097300942E-3</v>
      </c>
      <c r="U431" s="7">
        <f>INDEX('Saturation Data'!V:V,MATCH('Intensity Data'!$B431,'Saturation Data'!$C:$C,0))*INDEX('UEC Data'!V:V,MATCH('Intensity Data'!$B431,'UEC Data'!$C:$C,0))</f>
        <v>4.5684522046680592E-3</v>
      </c>
      <c r="V431" t="str">
        <f t="shared" si="75"/>
        <v xml:space="preserve">Refrigeration </v>
      </c>
    </row>
    <row r="432" spans="1:22" x14ac:dyDescent="0.25">
      <c r="A432" t="str">
        <f t="shared" si="76"/>
        <v/>
      </c>
      <c r="B432" t="str">
        <f t="shared" si="74"/>
        <v>CA2019 CPARefrigeration _Open Display Case</v>
      </c>
      <c r="C432" t="s">
        <v>118</v>
      </c>
      <c r="D432" t="s">
        <v>120</v>
      </c>
      <c r="E432" s="4" t="s">
        <v>91</v>
      </c>
      <c r="F432" s="4" t="s">
        <v>25</v>
      </c>
      <c r="G432" s="4" t="s">
        <v>29</v>
      </c>
      <c r="H432" s="7">
        <f>INDEX('Saturation Data'!I:I,MATCH('Intensity Data'!$B432,'Saturation Data'!$C:$C,0))*INDEX('UEC Data'!I:I,MATCH('Intensity Data'!$B432,'UEC Data'!$C:$C,0))</f>
        <v>0.15009657084921391</v>
      </c>
      <c r="I432" s="7">
        <f>INDEX('Saturation Data'!J:J,MATCH('Intensity Data'!$B432,'Saturation Data'!$C:$C,0))*INDEX('UEC Data'!J:J,MATCH('Intensity Data'!$B432,'UEC Data'!$C:$C,0))</f>
        <v>0</v>
      </c>
      <c r="J432" s="7">
        <f>INDEX('Saturation Data'!K:K,MATCH('Intensity Data'!$B432,'Saturation Data'!$C:$C,0))*INDEX('UEC Data'!K:K,MATCH('Intensity Data'!$B432,'UEC Data'!$C:$C,0))</f>
        <v>0.38346708861964951</v>
      </c>
      <c r="K432" s="7">
        <f>INDEX('Saturation Data'!L:L,MATCH('Intensity Data'!$B432,'Saturation Data'!$C:$C,0))*INDEX('UEC Data'!L:L,MATCH('Intensity Data'!$B432,'UEC Data'!$C:$C,0))</f>
        <v>1.5092348403533911E-2</v>
      </c>
      <c r="L432" s="7">
        <f>INDEX('Saturation Data'!M:M,MATCH('Intensity Data'!$B432,'Saturation Data'!$C:$C,0))*INDEX('UEC Data'!M:M,MATCH('Intensity Data'!$B432,'UEC Data'!$C:$C,0))</f>
        <v>0.46785319072209702</v>
      </c>
      <c r="M432" s="7">
        <f>INDEX('Saturation Data'!N:N,MATCH('Intensity Data'!$B432,'Saturation Data'!$C:$C,0))*INDEX('UEC Data'!N:N,MATCH('Intensity Data'!$B432,'UEC Data'!$C:$C,0))</f>
        <v>19.902489750724808</v>
      </c>
      <c r="N432" s="7">
        <f>INDEX('Saturation Data'!O:O,MATCH('Intensity Data'!$B432,'Saturation Data'!$C:$C,0))*INDEX('UEC Data'!O:O,MATCH('Intensity Data'!$B432,'UEC Data'!$C:$C,0))</f>
        <v>0.33908078413508397</v>
      </c>
      <c r="O432" s="7">
        <f>INDEX('Saturation Data'!P:P,MATCH('Intensity Data'!$B432,'Saturation Data'!$C:$C,0))*INDEX('UEC Data'!P:P,MATCH('Intensity Data'!$B432,'UEC Data'!$C:$C,0))</f>
        <v>5.9075511577179884E-2</v>
      </c>
      <c r="P432" s="7">
        <f>INDEX('Saturation Data'!Q:Q,MATCH('Intensity Data'!$B432,'Saturation Data'!$C:$C,0))*INDEX('UEC Data'!Q:Q,MATCH('Intensity Data'!$B432,'UEC Data'!$C:$C,0))</f>
        <v>0.15010764489905554</v>
      </c>
      <c r="Q432" s="7">
        <f>INDEX('Saturation Data'!R:R,MATCH('Intensity Data'!$B432,'Saturation Data'!$C:$C,0))*INDEX('UEC Data'!R:R,MATCH('Intensity Data'!$B432,'UEC Data'!$C:$C,0))</f>
        <v>0.31659730736098107</v>
      </c>
      <c r="R432" s="7">
        <f>INDEX('Saturation Data'!S:S,MATCH('Intensity Data'!$B432,'Saturation Data'!$C:$C,0))*INDEX('UEC Data'!S:S,MATCH('Intensity Data'!$B432,'UEC Data'!$C:$C,0))</f>
        <v>6.813238383202086E-2</v>
      </c>
      <c r="S432" s="7">
        <f>INDEX('Saturation Data'!T:T,MATCH('Intensity Data'!$B432,'Saturation Data'!$C:$C,0))*INDEX('UEC Data'!T:T,MATCH('Intensity Data'!$B432,'UEC Data'!$C:$C,0))</f>
        <v>0.42837674065628245</v>
      </c>
      <c r="T432" s="7">
        <f>INDEX('Saturation Data'!U:U,MATCH('Intensity Data'!$B432,'Saturation Data'!$C:$C,0))*INDEX('UEC Data'!U:U,MATCH('Intensity Data'!$B432,'UEC Data'!$C:$C,0))</f>
        <v>7.3209808765463038E-3</v>
      </c>
      <c r="U432" s="7">
        <f>INDEX('Saturation Data'!V:V,MATCH('Intensity Data'!$B432,'Saturation Data'!$C:$C,0))*INDEX('UEC Data'!V:V,MATCH('Intensity Data'!$B432,'UEC Data'!$C:$C,0))</f>
        <v>2.7079207593669621E-2</v>
      </c>
      <c r="V432" t="str">
        <f t="shared" si="75"/>
        <v xml:space="preserve">Refrigeration </v>
      </c>
    </row>
    <row r="433" spans="1:22" x14ac:dyDescent="0.25">
      <c r="A433" t="str">
        <f t="shared" si="76"/>
        <v/>
      </c>
      <c r="B433" t="str">
        <f t="shared" si="74"/>
        <v>CA2019 CPARefrigeration _Icemaker</v>
      </c>
      <c r="C433" t="s">
        <v>118</v>
      </c>
      <c r="D433" t="s">
        <v>120</v>
      </c>
      <c r="E433" s="4" t="s">
        <v>92</v>
      </c>
      <c r="F433" s="4" t="s">
        <v>25</v>
      </c>
      <c r="G433" s="4" t="s">
        <v>30</v>
      </c>
      <c r="H433" s="7">
        <f>INDEX('Saturation Data'!I:I,MATCH('Intensity Data'!$B433,'Saturation Data'!$C:$C,0))*INDEX('UEC Data'!I:I,MATCH('Intensity Data'!$B433,'UEC Data'!$C:$C,0))</f>
        <v>2.4060773516484651E-2</v>
      </c>
      <c r="I433" s="7">
        <f>INDEX('Saturation Data'!J:J,MATCH('Intensity Data'!$B433,'Saturation Data'!$C:$C,0))*INDEX('UEC Data'!J:J,MATCH('Intensity Data'!$B433,'UEC Data'!$C:$C,0))</f>
        <v>1.2752487755306737E-2</v>
      </c>
      <c r="J433" s="7">
        <f>INDEX('Saturation Data'!K:K,MATCH('Intensity Data'!$B433,'Saturation Data'!$C:$C,0))*INDEX('UEC Data'!K:K,MATCH('Intensity Data'!$B433,'UEC Data'!$C:$C,0))</f>
        <v>0.13592544289936279</v>
      </c>
      <c r="K433" s="7">
        <f>INDEX('Saturation Data'!L:L,MATCH('Intensity Data'!$B433,'Saturation Data'!$C:$C,0))*INDEX('UEC Data'!L:L,MATCH('Intensity Data'!$B433,'UEC Data'!$C:$C,0))</f>
        <v>7.9406709663788072E-3</v>
      </c>
      <c r="L433" s="7">
        <f>INDEX('Saturation Data'!M:M,MATCH('Intensity Data'!$B433,'Saturation Data'!$C:$C,0))*INDEX('UEC Data'!M:M,MATCH('Intensity Data'!$B433,'UEC Data'!$C:$C,0))</f>
        <v>2.4190927883656812</v>
      </c>
      <c r="M433" s="7">
        <f>INDEX('Saturation Data'!N:N,MATCH('Intensity Data'!$B433,'Saturation Data'!$C:$C,0))*INDEX('UEC Data'!N:N,MATCH('Intensity Data'!$B433,'UEC Data'!$C:$C,0))</f>
        <v>0.28657673269482759</v>
      </c>
      <c r="N433" s="7">
        <f>INDEX('Saturation Data'!O:O,MATCH('Intensity Data'!$B433,'Saturation Data'!$C:$C,0))*INDEX('UEC Data'!O:O,MATCH('Intensity Data'!$B433,'UEC Data'!$C:$C,0))</f>
        <v>0.18739871514944992</v>
      </c>
      <c r="O433" s="7">
        <f>INDEX('Saturation Data'!P:P,MATCH('Intensity Data'!$B433,'Saturation Data'!$C:$C,0))*INDEX('UEC Data'!P:P,MATCH('Intensity Data'!$B433,'UEC Data'!$C:$C,0))</f>
        <v>3.2649077990658401E-2</v>
      </c>
      <c r="P433" s="7">
        <f>INDEX('Saturation Data'!Q:Q,MATCH('Intensity Data'!$B433,'Saturation Data'!$C:$C,0))*INDEX('UEC Data'!Q:Q,MATCH('Intensity Data'!$B433,'UEC Data'!$C:$C,0))</f>
        <v>8.2959522050020912E-2</v>
      </c>
      <c r="Q433" s="7">
        <f>INDEX('Saturation Data'!R:R,MATCH('Intensity Data'!$B433,'Saturation Data'!$C:$C,0))*INDEX('UEC Data'!R:R,MATCH('Intensity Data'!$B433,'UEC Data'!$C:$C,0))</f>
        <v>8.7486421223426356E-2</v>
      </c>
      <c r="R433" s="7">
        <f>INDEX('Saturation Data'!S:S,MATCH('Intensity Data'!$B433,'Saturation Data'!$C:$C,0))*INDEX('UEC Data'!S:S,MATCH('Intensity Data'!$B433,'UEC Data'!$C:$C,0))</f>
        <v>1.8827255609246411E-2</v>
      </c>
      <c r="S433" s="7">
        <f>INDEX('Saturation Data'!T:T,MATCH('Intensity Data'!$B433,'Saturation Data'!$C:$C,0))*INDEX('UEC Data'!T:T,MATCH('Intensity Data'!$B433,'UEC Data'!$C:$C,0))</f>
        <v>1.0747495662012949</v>
      </c>
      <c r="T433" s="7">
        <f>INDEX('Saturation Data'!U:U,MATCH('Intensity Data'!$B433,'Saturation Data'!$C:$C,0))*INDEX('UEC Data'!U:U,MATCH('Intensity Data'!$B433,'UEC Data'!$C:$C,0))</f>
        <v>2.0230317878348314E-3</v>
      </c>
      <c r="U433" s="7">
        <f>INDEX('Saturation Data'!V:V,MATCH('Intensity Data'!$B433,'Saturation Data'!$C:$C,0))*INDEX('UEC Data'!V:V,MATCH('Intensity Data'!$B433,'UEC Data'!$C:$C,0))</f>
        <v>4.687282566383081E-2</v>
      </c>
      <c r="V433" t="str">
        <f t="shared" si="75"/>
        <v xml:space="preserve">Refrigeration </v>
      </c>
    </row>
    <row r="434" spans="1:22" x14ac:dyDescent="0.25">
      <c r="A434" t="str">
        <f t="shared" si="76"/>
        <v/>
      </c>
      <c r="B434" t="str">
        <f t="shared" si="74"/>
        <v>CA2019 CPARefrigeration _Vending Machine</v>
      </c>
      <c r="C434" t="s">
        <v>118</v>
      </c>
      <c r="D434" t="s">
        <v>120</v>
      </c>
      <c r="E434" s="4" t="s">
        <v>93</v>
      </c>
      <c r="F434" s="4" t="s">
        <v>25</v>
      </c>
      <c r="G434" s="4" t="s">
        <v>31</v>
      </c>
      <c r="H434" s="7">
        <f>INDEX('Saturation Data'!I:I,MATCH('Intensity Data'!$B434,'Saturation Data'!$C:$C,0))*INDEX('UEC Data'!I:I,MATCH('Intensity Data'!$B434,'UEC Data'!$C:$C,0))</f>
        <v>2.2599348950987457E-2</v>
      </c>
      <c r="I434" s="7">
        <f>INDEX('Saturation Data'!J:J,MATCH('Intensity Data'!$B434,'Saturation Data'!$C:$C,0))*INDEX('UEC Data'!J:J,MATCH('Intensity Data'!$B434,'UEC Data'!$C:$C,0))</f>
        <v>5.9889579314214474E-3</v>
      </c>
      <c r="J434" s="7">
        <f>INDEX('Saturation Data'!K:K,MATCH('Intensity Data'!$B434,'Saturation Data'!$C:$C,0))*INDEX('UEC Data'!K:K,MATCH('Intensity Data'!$B434,'UEC Data'!$C:$C,0))</f>
        <v>6.3834741499387643E-2</v>
      </c>
      <c r="K434" s="7">
        <f>INDEX('Saturation Data'!L:L,MATCH('Intensity Data'!$B434,'Saturation Data'!$C:$C,0))*INDEX('UEC Data'!L:L,MATCH('Intensity Data'!$B434,'UEC Data'!$C:$C,0))</f>
        <v>3.729181731236134E-3</v>
      </c>
      <c r="L434" s="7">
        <f>INDEX('Saturation Data'!M:M,MATCH('Intensity Data'!$B434,'Saturation Data'!$C:$C,0))*INDEX('UEC Data'!M:M,MATCH('Intensity Data'!$B434,'UEC Data'!$C:$C,0))</f>
        <v>1.1360798943483159</v>
      </c>
      <c r="M434" s="7">
        <f>INDEX('Saturation Data'!N:N,MATCH('Intensity Data'!$B434,'Saturation Data'!$C:$C,0))*INDEX('UEC Data'!N:N,MATCH('Intensity Data'!$B434,'UEC Data'!$C:$C,0))</f>
        <v>0.26917038136646299</v>
      </c>
      <c r="N434" s="7">
        <f>INDEX('Saturation Data'!O:O,MATCH('Intensity Data'!$B434,'Saturation Data'!$C:$C,0))*INDEX('UEC Data'!O:O,MATCH('Intensity Data'!$B434,'UEC Data'!$C:$C,0))</f>
        <v>8.800816303198962E-2</v>
      </c>
      <c r="O434" s="7">
        <f>INDEX('Saturation Data'!P:P,MATCH('Intensity Data'!$B434,'Saturation Data'!$C:$C,0))*INDEX('UEC Data'!P:P,MATCH('Intensity Data'!$B434,'UEC Data'!$C:$C,0))</f>
        <v>1.5333004691918475E-2</v>
      </c>
      <c r="P434" s="7">
        <f>INDEX('Saturation Data'!Q:Q,MATCH('Intensity Data'!$B434,'Saturation Data'!$C:$C,0))*INDEX('UEC Data'!Q:Q,MATCH('Intensity Data'!$B434,'UEC Data'!$C:$C,0))</f>
        <v>3.896032657327219E-2</v>
      </c>
      <c r="Q434" s="7">
        <f>INDEX('Saturation Data'!R:R,MATCH('Intensity Data'!$B434,'Saturation Data'!$C:$C,0))*INDEX('UEC Data'!R:R,MATCH('Intensity Data'!$B434,'UEC Data'!$C:$C,0))</f>
        <v>8.2172593509793071E-2</v>
      </c>
      <c r="R434" s="7">
        <f>INDEX('Saturation Data'!S:S,MATCH('Intensity Data'!$B434,'Saturation Data'!$C:$C,0))*INDEX('UEC Data'!S:S,MATCH('Intensity Data'!$B434,'UEC Data'!$C:$C,0))</f>
        <v>8.8418545441044504E-3</v>
      </c>
      <c r="S434" s="7">
        <f>INDEX('Saturation Data'!T:T,MATCH('Intensity Data'!$B434,'Saturation Data'!$C:$C,0))*INDEX('UEC Data'!T:T,MATCH('Intensity Data'!$B434,'UEC Data'!$C:$C,0))</f>
        <v>0.50473523772759621</v>
      </c>
      <c r="T434" s="7">
        <f>INDEX('Saturation Data'!U:U,MATCH('Intensity Data'!$B434,'Saturation Data'!$C:$C,0))*INDEX('UEC Data'!U:U,MATCH('Intensity Data'!$B434,'UEC Data'!$C:$C,0))</f>
        <v>9.5007754594622618E-4</v>
      </c>
      <c r="U434" s="7">
        <f>INDEX('Saturation Data'!V:V,MATCH('Intensity Data'!$B434,'Saturation Data'!$C:$C,0))*INDEX('UEC Data'!V:V,MATCH('Intensity Data'!$B434,'UEC Data'!$C:$C,0))</f>
        <v>4.4025822476985728E-2</v>
      </c>
      <c r="V434" t="str">
        <f t="shared" si="75"/>
        <v xml:space="preserve">Refrigeration </v>
      </c>
    </row>
    <row r="435" spans="1:22" x14ac:dyDescent="0.25">
      <c r="A435" t="str">
        <f t="shared" si="76"/>
        <v/>
      </c>
      <c r="B435" t="str">
        <f t="shared" si="74"/>
        <v>CA2019 CPAFood Preparation_Oven</v>
      </c>
      <c r="C435" t="s">
        <v>118</v>
      </c>
      <c r="D435" t="s">
        <v>120</v>
      </c>
      <c r="E435" s="4" t="s">
        <v>94</v>
      </c>
      <c r="F435" s="4" t="s">
        <v>32</v>
      </c>
      <c r="G435" s="4" t="s">
        <v>33</v>
      </c>
      <c r="H435" s="7">
        <f>INDEX('Saturation Data'!I:I,MATCH('Intensity Data'!$B435,'Saturation Data'!$C:$C,0))*INDEX('UEC Data'!I:I,MATCH('Intensity Data'!$B435,'UEC Data'!$C:$C,0))</f>
        <v>5.829457856105371E-2</v>
      </c>
      <c r="I435" s="7">
        <f>INDEX('Saturation Data'!J:J,MATCH('Intensity Data'!$B435,'Saturation Data'!$C:$C,0))*INDEX('UEC Data'!J:J,MATCH('Intensity Data'!$B435,'UEC Data'!$C:$C,0))</f>
        <v>6.8190224873688875E-3</v>
      </c>
      <c r="J435" s="7">
        <f>INDEX('Saturation Data'!K:K,MATCH('Intensity Data'!$B435,'Saturation Data'!$C:$C,0))*INDEX('UEC Data'!K:K,MATCH('Intensity Data'!$B435,'UEC Data'!$C:$C,0))</f>
        <v>7.9141624325296214E-2</v>
      </c>
      <c r="K435" s="7">
        <f>INDEX('Saturation Data'!L:L,MATCH('Intensity Data'!$B435,'Saturation Data'!$C:$C,0))*INDEX('UEC Data'!L:L,MATCH('Intensity Data'!$B435,'UEC Data'!$C:$C,0))</f>
        <v>6.8190224873688884E-3</v>
      </c>
      <c r="L435" s="7">
        <f>INDEX('Saturation Data'!M:M,MATCH('Intensity Data'!$B435,'Saturation Data'!$C:$C,0))*INDEX('UEC Data'!M:M,MATCH('Intensity Data'!$B435,'UEC Data'!$C:$C,0))</f>
        <v>0.82887213597218545</v>
      </c>
      <c r="M435" s="7">
        <f>INDEX('Saturation Data'!N:N,MATCH('Intensity Data'!$B435,'Saturation Data'!$C:$C,0))*INDEX('UEC Data'!N:N,MATCH('Intensity Data'!$B435,'UEC Data'!$C:$C,0))</f>
        <v>7.0035737280408364E-2</v>
      </c>
      <c r="N435" s="7">
        <f>INDEX('Saturation Data'!O:O,MATCH('Intensity Data'!$B435,'Saturation Data'!$C:$C,0))*INDEX('UEC Data'!O:O,MATCH('Intensity Data'!$B435,'UEC Data'!$C:$C,0))</f>
        <v>0.44654341577985751</v>
      </c>
      <c r="O435" s="7">
        <f>INDEX('Saturation Data'!P:P,MATCH('Intensity Data'!$B435,'Saturation Data'!$C:$C,0))*INDEX('UEC Data'!P:P,MATCH('Intensity Data'!$B435,'UEC Data'!$C:$C,0))</f>
        <v>4.9833923998852885E-2</v>
      </c>
      <c r="P435" s="7">
        <f>INDEX('Saturation Data'!Q:Q,MATCH('Intensity Data'!$B435,'Saturation Data'!$C:$C,0))*INDEX('UEC Data'!Q:Q,MATCH('Intensity Data'!$B435,'UEC Data'!$C:$C,0))</f>
        <v>7.200402437286503E-2</v>
      </c>
      <c r="Q435" s="7">
        <f>INDEX('Saturation Data'!R:R,MATCH('Intensity Data'!$B435,'Saturation Data'!$C:$C,0))*INDEX('UEC Data'!R:R,MATCH('Intensity Data'!$B435,'UEC Data'!$C:$C,0))</f>
        <v>3.5556698213090168E-2</v>
      </c>
      <c r="R435" s="7">
        <f>INDEX('Saturation Data'!S:S,MATCH('Intensity Data'!$B435,'Saturation Data'!$C:$C,0))*INDEX('UEC Data'!S:S,MATCH('Intensity Data'!$B435,'UEC Data'!$C:$C,0))</f>
        <v>7.931896984840123E-4</v>
      </c>
      <c r="S435" s="7">
        <f>INDEX('Saturation Data'!T:T,MATCH('Intensity Data'!$B435,'Saturation Data'!$C:$C,0))*INDEX('UEC Data'!T:T,MATCH('Intensity Data'!$B435,'UEC Data'!$C:$C,0))</f>
        <v>2.3190829233684949E-2</v>
      </c>
      <c r="T435" s="7">
        <f>INDEX('Saturation Data'!U:U,MATCH('Intensity Data'!$B435,'Saturation Data'!$C:$C,0))*INDEX('UEC Data'!U:U,MATCH('Intensity Data'!$B435,'UEC Data'!$C:$C,0))</f>
        <v>2.6542221265565989E-3</v>
      </c>
      <c r="U435" s="7">
        <f>INDEX('Saturation Data'!V:V,MATCH('Intensity Data'!$B435,'Saturation Data'!$C:$C,0))*INDEX('UEC Data'!V:V,MATCH('Intensity Data'!$B435,'UEC Data'!$C:$C,0))</f>
        <v>4.9105173826484605E-2</v>
      </c>
      <c r="V435" t="str">
        <f t="shared" si="75"/>
        <v>Food Preparation</v>
      </c>
    </row>
    <row r="436" spans="1:22" x14ac:dyDescent="0.25">
      <c r="A436" t="str">
        <f t="shared" si="76"/>
        <v/>
      </c>
      <c r="B436" t="str">
        <f t="shared" si="74"/>
        <v>CA2019 CPAFood Preparation_Fryer</v>
      </c>
      <c r="C436" t="s">
        <v>118</v>
      </c>
      <c r="D436" t="s">
        <v>120</v>
      </c>
      <c r="E436" s="4" t="s">
        <v>95</v>
      </c>
      <c r="F436" s="4" t="s">
        <v>32</v>
      </c>
      <c r="G436" s="4" t="s">
        <v>34</v>
      </c>
      <c r="H436" s="7">
        <f>INDEX('Saturation Data'!I:I,MATCH('Intensity Data'!$B436,'Saturation Data'!$C:$C,0))*INDEX('UEC Data'!I:I,MATCH('Intensity Data'!$B436,'UEC Data'!$C:$C,0))</f>
        <v>9.7586079907880791E-2</v>
      </c>
      <c r="I436" s="7">
        <f>INDEX('Saturation Data'!J:J,MATCH('Intensity Data'!$B436,'Saturation Data'!$C:$C,0))*INDEX('UEC Data'!J:J,MATCH('Intensity Data'!$B436,'UEC Data'!$C:$C,0))</f>
        <v>9.8612599019177391E-3</v>
      </c>
      <c r="J436" s="7">
        <f>INDEX('Saturation Data'!K:K,MATCH('Intensity Data'!$B436,'Saturation Data'!$C:$C,0))*INDEX('UEC Data'!K:K,MATCH('Intensity Data'!$B436,'UEC Data'!$C:$C,0))</f>
        <v>0.10579004888324225</v>
      </c>
      <c r="K436" s="7">
        <f>INDEX('Saturation Data'!L:L,MATCH('Intensity Data'!$B436,'Saturation Data'!$C:$C,0))*INDEX('UEC Data'!L:L,MATCH('Intensity Data'!$B436,'UEC Data'!$C:$C,0))</f>
        <v>9.8612599019177426E-3</v>
      </c>
      <c r="L436" s="7">
        <f>INDEX('Saturation Data'!M:M,MATCH('Intensity Data'!$B436,'Saturation Data'!$C:$C,0))*INDEX('UEC Data'!M:M,MATCH('Intensity Data'!$B436,'UEC Data'!$C:$C,0))</f>
        <v>4.6805014105092546</v>
      </c>
      <c r="M436" s="7">
        <f>INDEX('Saturation Data'!N:N,MATCH('Intensity Data'!$B436,'Saturation Data'!$C:$C,0))*INDEX('UEC Data'!N:N,MATCH('Intensity Data'!$B436,'UEC Data'!$C:$C,0))</f>
        <v>0.80104433770080907</v>
      </c>
      <c r="N436" s="7">
        <f>INDEX('Saturation Data'!O:O,MATCH('Intensity Data'!$B436,'Saturation Data'!$C:$C,0))*INDEX('UEC Data'!O:O,MATCH('Intensity Data'!$B436,'UEC Data'!$C:$C,0))</f>
        <v>0.74767821917923671</v>
      </c>
      <c r="O436" s="7">
        <f>INDEX('Saturation Data'!P:P,MATCH('Intensity Data'!$B436,'Saturation Data'!$C:$C,0))*INDEX('UEC Data'!P:P,MATCH('Intensity Data'!$B436,'UEC Data'!$C:$C,0))</f>
        <v>7.206682151223115E-2</v>
      </c>
      <c r="P436" s="7">
        <f>INDEX('Saturation Data'!Q:Q,MATCH('Intensity Data'!$B436,'Saturation Data'!$C:$C,0))*INDEX('UEC Data'!Q:Q,MATCH('Intensity Data'!$B436,'UEC Data'!$C:$C,0))</f>
        <v>9.4165032992173561E-2</v>
      </c>
      <c r="Q436" s="7">
        <f>INDEX('Saturation Data'!R:R,MATCH('Intensity Data'!$B436,'Saturation Data'!$C:$C,0))*INDEX('UEC Data'!R:R,MATCH('Intensity Data'!$B436,'UEC Data'!$C:$C,0))</f>
        <v>7.8247760484980652E-2</v>
      </c>
      <c r="R436" s="7">
        <f>INDEX('Saturation Data'!S:S,MATCH('Intensity Data'!$B436,'Saturation Data'!$C:$C,0))*INDEX('UEC Data'!S:S,MATCH('Intensity Data'!$B436,'UEC Data'!$C:$C,0))</f>
        <v>1.1470632019124876E-3</v>
      </c>
      <c r="S436" s="7">
        <f>INDEX('Saturation Data'!T:T,MATCH('Intensity Data'!$B436,'Saturation Data'!$C:$C,0))*INDEX('UEC Data'!T:T,MATCH('Intensity Data'!$B436,'UEC Data'!$C:$C,0))</f>
        <v>3.3537181441763979E-2</v>
      </c>
      <c r="T436" s="7">
        <f>INDEX('Saturation Data'!U:U,MATCH('Intensity Data'!$B436,'Saturation Data'!$C:$C,0))*INDEX('UEC Data'!U:U,MATCH('Intensity Data'!$B436,'UEC Data'!$C:$C,0))</f>
        <v>3.8383762886657702E-3</v>
      </c>
      <c r="U436" s="7">
        <f>INDEX('Saturation Data'!V:V,MATCH('Intensity Data'!$B436,'Saturation Data'!$C:$C,0))*INDEX('UEC Data'!V:V,MATCH('Intensity Data'!$B436,'UEC Data'!$C:$C,0))</f>
        <v>3.6049017174001934E-2</v>
      </c>
      <c r="V436" t="str">
        <f t="shared" si="75"/>
        <v>Food Preparation</v>
      </c>
    </row>
    <row r="437" spans="1:22" x14ac:dyDescent="0.25">
      <c r="A437" t="str">
        <f t="shared" si="76"/>
        <v/>
      </c>
      <c r="B437" t="str">
        <f t="shared" si="74"/>
        <v>CA2019 CPAFood Preparation_Dishwasher</v>
      </c>
      <c r="C437" t="s">
        <v>118</v>
      </c>
      <c r="D437" t="s">
        <v>120</v>
      </c>
      <c r="E437" s="4" t="s">
        <v>96</v>
      </c>
      <c r="F437" s="4" t="s">
        <v>32</v>
      </c>
      <c r="G437" s="4" t="s">
        <v>35</v>
      </c>
      <c r="H437" s="7">
        <f>INDEX('Saturation Data'!I:I,MATCH('Intensity Data'!$B437,'Saturation Data'!$C:$C,0))*INDEX('UEC Data'!I:I,MATCH('Intensity Data'!$B437,'UEC Data'!$C:$C,0))</f>
        <v>7.5700173254073008E-2</v>
      </c>
      <c r="I437" s="7">
        <f>INDEX('Saturation Data'!J:J,MATCH('Intensity Data'!$B437,'Saturation Data'!$C:$C,0))*INDEX('UEC Data'!J:J,MATCH('Intensity Data'!$B437,'UEC Data'!$C:$C,0))</f>
        <v>1.3572086513658418E-2</v>
      </c>
      <c r="J437" s="7">
        <f>INDEX('Saturation Data'!K:K,MATCH('Intensity Data'!$B437,'Saturation Data'!$C:$C,0))*INDEX('UEC Data'!K:K,MATCH('Intensity Data'!$B437,'UEC Data'!$C:$C,0))</f>
        <v>0.12746373712117573</v>
      </c>
      <c r="K437" s="7">
        <f>INDEX('Saturation Data'!L:L,MATCH('Intensity Data'!$B437,'Saturation Data'!$C:$C,0))*INDEX('UEC Data'!L:L,MATCH('Intensity Data'!$B437,'UEC Data'!$C:$C,0))</f>
        <v>1.3572086513658418E-2</v>
      </c>
      <c r="L437" s="7">
        <f>INDEX('Saturation Data'!M:M,MATCH('Intensity Data'!$B437,'Saturation Data'!$C:$C,0))*INDEX('UEC Data'!M:M,MATCH('Intensity Data'!$B437,'UEC Data'!$C:$C,0))</f>
        <v>2.0625395433439078</v>
      </c>
      <c r="M437" s="7">
        <f>INDEX('Saturation Data'!N:N,MATCH('Intensity Data'!$B437,'Saturation Data'!$C:$C,0))*INDEX('UEC Data'!N:N,MATCH('Intensity Data'!$B437,'UEC Data'!$C:$C,0))</f>
        <v>0.69530000014350235</v>
      </c>
      <c r="N437" s="7">
        <f>INDEX('Saturation Data'!O:O,MATCH('Intensity Data'!$B437,'Saturation Data'!$C:$C,0))*INDEX('UEC Data'!O:O,MATCH('Intensity Data'!$B437,'UEC Data'!$C:$C,0))</f>
        <v>0.68178926741555079</v>
      </c>
      <c r="O437" s="7">
        <f>INDEX('Saturation Data'!P:P,MATCH('Intensity Data'!$B437,'Saturation Data'!$C:$C,0))*INDEX('UEC Data'!P:P,MATCH('Intensity Data'!$B437,'UEC Data'!$C:$C,0))</f>
        <v>9.9185818653676094E-2</v>
      </c>
      <c r="P437" s="7">
        <f>INDEX('Saturation Data'!Q:Q,MATCH('Intensity Data'!$B437,'Saturation Data'!$C:$C,0))*INDEX('UEC Data'!Q:Q,MATCH('Intensity Data'!$B437,'UEC Data'!$C:$C,0))</f>
        <v>0.11571768264373337</v>
      </c>
      <c r="Q437" s="7">
        <f>INDEX('Saturation Data'!R:R,MATCH('Intensity Data'!$B437,'Saturation Data'!$C:$C,0))*INDEX('UEC Data'!R:R,MATCH('Intensity Data'!$B437,'UEC Data'!$C:$C,0))</f>
        <v>0.15397487211661123</v>
      </c>
      <c r="R437" s="7">
        <f>INDEX('Saturation Data'!S:S,MATCH('Intensity Data'!$B437,'Saturation Data'!$C:$C,0))*INDEX('UEC Data'!S:S,MATCH('Intensity Data'!$B437,'UEC Data'!$C:$C,0))</f>
        <v>1.5787070990759273E-3</v>
      </c>
      <c r="S437" s="7">
        <f>INDEX('Saturation Data'!T:T,MATCH('Intensity Data'!$B437,'Saturation Data'!$C:$C,0))*INDEX('UEC Data'!T:T,MATCH('Intensity Data'!$B437,'UEC Data'!$C:$C,0))</f>
        <v>4.6157340185645296E-2</v>
      </c>
      <c r="T437" s="7">
        <f>INDEX('Saturation Data'!U:U,MATCH('Intensity Data'!$B437,'Saturation Data'!$C:$C,0))*INDEX('UEC Data'!U:U,MATCH('Intensity Data'!$B437,'UEC Data'!$C:$C,0))</f>
        <v>5.2827707189439322E-3</v>
      </c>
      <c r="U437" s="7">
        <f>INDEX('Saturation Data'!V:V,MATCH('Intensity Data'!$B437,'Saturation Data'!$C:$C,0))*INDEX('UEC Data'!V:V,MATCH('Intensity Data'!$B437,'UEC Data'!$C:$C,0))</f>
        <v>2.5569662859676486E-2</v>
      </c>
      <c r="V437" t="str">
        <f t="shared" si="75"/>
        <v>Food Preparation</v>
      </c>
    </row>
    <row r="438" spans="1:22" x14ac:dyDescent="0.25">
      <c r="A438" t="str">
        <f t="shared" si="76"/>
        <v/>
      </c>
      <c r="B438" t="str">
        <f t="shared" si="74"/>
        <v>CA2019 CPAFood Preparation_Hot Food Container</v>
      </c>
      <c r="C438" t="s">
        <v>118</v>
      </c>
      <c r="D438" t="s">
        <v>120</v>
      </c>
      <c r="E438" s="4" t="s">
        <v>97</v>
      </c>
      <c r="F438" s="4" t="s">
        <v>32</v>
      </c>
      <c r="G438" s="4" t="s">
        <v>36</v>
      </c>
      <c r="H438" s="7">
        <f>INDEX('Saturation Data'!I:I,MATCH('Intensity Data'!$B438,'Saturation Data'!$C:$C,0))*INDEX('UEC Data'!I:I,MATCH('Intensity Data'!$B438,'UEC Data'!$C:$C,0))</f>
        <v>1.036087550960659E-2</v>
      </c>
      <c r="I438" s="7">
        <f>INDEX('Saturation Data'!J:J,MATCH('Intensity Data'!$B438,'Saturation Data'!$C:$C,0))*INDEX('UEC Data'!J:J,MATCH('Intensity Data'!$B438,'UEC Data'!$C:$C,0))</f>
        <v>1.8575743321176546E-3</v>
      </c>
      <c r="J438" s="7">
        <f>INDEX('Saturation Data'!K:K,MATCH('Intensity Data'!$B438,'Saturation Data'!$C:$C,0))*INDEX('UEC Data'!K:K,MATCH('Intensity Data'!$B438,'UEC Data'!$C:$C,0))</f>
        <v>1.7445612810809068E-2</v>
      </c>
      <c r="K438" s="7">
        <f>INDEX('Saturation Data'!L:L,MATCH('Intensity Data'!$B438,'Saturation Data'!$C:$C,0))*INDEX('UEC Data'!L:L,MATCH('Intensity Data'!$B438,'UEC Data'!$C:$C,0))</f>
        <v>1.8575743321176546E-3</v>
      </c>
      <c r="L438" s="7">
        <f>INDEX('Saturation Data'!M:M,MATCH('Intensity Data'!$B438,'Saturation Data'!$C:$C,0))*INDEX('UEC Data'!M:M,MATCH('Intensity Data'!$B438,'UEC Data'!$C:$C,0))</f>
        <v>0.45158719075688353</v>
      </c>
      <c r="M438" s="7">
        <f>INDEX('Saturation Data'!N:N,MATCH('Intensity Data'!$B438,'Saturation Data'!$C:$C,0))*INDEX('UEC Data'!N:N,MATCH('Intensity Data'!$B438,'UEC Data'!$C:$C,0))</f>
        <v>0.12661173456662567</v>
      </c>
      <c r="N438" s="7">
        <f>INDEX('Saturation Data'!O:O,MATCH('Intensity Data'!$B438,'Saturation Data'!$C:$C,0))*INDEX('UEC Data'!O:O,MATCH('Intensity Data'!$B438,'UEC Data'!$C:$C,0))</f>
        <v>9.3314630863124554E-2</v>
      </c>
      <c r="O438" s="7">
        <f>INDEX('Saturation Data'!P:P,MATCH('Intensity Data'!$B438,'Saturation Data'!$C:$C,0))*INDEX('UEC Data'!P:P,MATCH('Intensity Data'!$B438,'UEC Data'!$C:$C,0))</f>
        <v>1.3575291511421487E-2</v>
      </c>
      <c r="P438" s="7">
        <f>INDEX('Saturation Data'!Q:Q,MATCH('Intensity Data'!$B438,'Saturation Data'!$C:$C,0))*INDEX('UEC Data'!Q:Q,MATCH('Intensity Data'!$B438,'UEC Data'!$C:$C,0))</f>
        <v>1.5837962485341823E-2</v>
      </c>
      <c r="Q438" s="7">
        <f>INDEX('Saturation Data'!R:R,MATCH('Intensity Data'!$B438,'Saturation Data'!$C:$C,0))*INDEX('UEC Data'!R:R,MATCH('Intensity Data'!$B438,'UEC Data'!$C:$C,0))</f>
        <v>2.1074119292348766E-2</v>
      </c>
      <c r="R438" s="7">
        <f>INDEX('Saturation Data'!S:S,MATCH('Intensity Data'!$B438,'Saturation Data'!$C:$C,0))*INDEX('UEC Data'!S:S,MATCH('Intensity Data'!$B438,'UEC Data'!$C:$C,0))</f>
        <v>2.1607331947259142E-4</v>
      </c>
      <c r="S438" s="7">
        <f>INDEX('Saturation Data'!T:T,MATCH('Intensity Data'!$B438,'Saturation Data'!$C:$C,0))*INDEX('UEC Data'!T:T,MATCH('Intensity Data'!$B438,'UEC Data'!$C:$C,0))</f>
        <v>6.317428811066843E-3</v>
      </c>
      <c r="T438" s="7">
        <f>INDEX('Saturation Data'!U:U,MATCH('Intensity Data'!$B438,'Saturation Data'!$C:$C,0))*INDEX('UEC Data'!U:U,MATCH('Intensity Data'!$B438,'UEC Data'!$C:$C,0))</f>
        <v>7.23038368499745E-4</v>
      </c>
      <c r="U438" s="7">
        <f>INDEX('Saturation Data'!V:V,MATCH('Intensity Data'!$B438,'Saturation Data'!$C:$C,0))*INDEX('UEC Data'!V:V,MATCH('Intensity Data'!$B438,'UEC Data'!$C:$C,0))</f>
        <v>3.4996497672806211E-3</v>
      </c>
      <c r="V438" t="str">
        <f t="shared" si="75"/>
        <v>Food Preparation</v>
      </c>
    </row>
    <row r="439" spans="1:22" x14ac:dyDescent="0.25">
      <c r="A439" t="str">
        <f t="shared" si="76"/>
        <v/>
      </c>
      <c r="B439" t="str">
        <f t="shared" si="74"/>
        <v>CA2019 CPAFood Preparation_Steamer</v>
      </c>
      <c r="C439" t="s">
        <v>118</v>
      </c>
      <c r="D439" t="s">
        <v>120</v>
      </c>
      <c r="E439" s="4" t="s">
        <v>98</v>
      </c>
      <c r="F439" s="4" t="s">
        <v>32</v>
      </c>
      <c r="G439" s="4" t="s">
        <v>37</v>
      </c>
      <c r="H439" s="7">
        <f>INDEX('Saturation Data'!I:I,MATCH('Intensity Data'!$B439,'Saturation Data'!$C:$C,0))*INDEX('UEC Data'!I:I,MATCH('Intensity Data'!$B439,'UEC Data'!$C:$C,0))</f>
        <v>5.5507443192087745E-2</v>
      </c>
      <c r="I439" s="7">
        <f>INDEX('Saturation Data'!J:J,MATCH('Intensity Data'!$B439,'Saturation Data'!$C:$C,0))*INDEX('UEC Data'!J:J,MATCH('Intensity Data'!$B439,'UEC Data'!$C:$C,0))</f>
        <v>9.9517846362981895E-3</v>
      </c>
      <c r="J439" s="7">
        <f>INDEX('Saturation Data'!K:K,MATCH('Intensity Data'!$B439,'Saturation Data'!$C:$C,0))*INDEX('UEC Data'!K:K,MATCH('Intensity Data'!$B439,'UEC Data'!$C:$C,0))</f>
        <v>9.3463275487605191E-2</v>
      </c>
      <c r="K439" s="7">
        <f>INDEX('Saturation Data'!L:L,MATCH('Intensity Data'!$B439,'Saturation Data'!$C:$C,0))*INDEX('UEC Data'!L:L,MATCH('Intensity Data'!$B439,'UEC Data'!$C:$C,0))</f>
        <v>9.9517846362981895E-3</v>
      </c>
      <c r="L439" s="7">
        <f>INDEX('Saturation Data'!M:M,MATCH('Intensity Data'!$B439,'Saturation Data'!$C:$C,0))*INDEX('UEC Data'!M:M,MATCH('Intensity Data'!$B439,'UEC Data'!$C:$C,0))</f>
        <v>0.46082611112987826</v>
      </c>
      <c r="M439" s="7">
        <f>INDEX('Saturation Data'!N:N,MATCH('Intensity Data'!$B439,'Saturation Data'!$C:$C,0))*INDEX('UEC Data'!N:N,MATCH('Intensity Data'!$B439,'UEC Data'!$C:$C,0))</f>
        <v>0.18583857291729949</v>
      </c>
      <c r="N439" s="7">
        <f>INDEX('Saturation Data'!O:O,MATCH('Intensity Data'!$B439,'Saturation Data'!$C:$C,0))*INDEX('UEC Data'!O:O,MATCH('Intensity Data'!$B439,'UEC Data'!$C:$C,0))</f>
        <v>0.49992460259009519</v>
      </c>
      <c r="O439" s="7">
        <f>INDEX('Saturation Data'!P:P,MATCH('Intensity Data'!$B439,'Saturation Data'!$C:$C,0))*INDEX('UEC Data'!P:P,MATCH('Intensity Data'!$B439,'UEC Data'!$C:$C,0))</f>
        <v>7.2728383010449968E-2</v>
      </c>
      <c r="P439" s="7">
        <f>INDEX('Saturation Data'!Q:Q,MATCH('Intensity Data'!$B439,'Saturation Data'!$C:$C,0))*INDEX('UEC Data'!Q:Q,MATCH('Intensity Data'!$B439,'UEC Data'!$C:$C,0))</f>
        <v>8.485043586503907E-2</v>
      </c>
      <c r="Q439" s="7">
        <f>INDEX('Saturation Data'!R:R,MATCH('Intensity Data'!$B439,'Saturation Data'!$C:$C,0))*INDEX('UEC Data'!R:R,MATCH('Intensity Data'!$B439,'UEC Data'!$C:$C,0))</f>
        <v>0.11290266718857106</v>
      </c>
      <c r="R439" s="7">
        <f>INDEX('Saturation Data'!S:S,MATCH('Intensity Data'!$B439,'Saturation Data'!$C:$C,0))*INDEX('UEC Data'!S:S,MATCH('Intensity Data'!$B439,'UEC Data'!$C:$C,0))</f>
        <v>1.1575930523274962E-3</v>
      </c>
      <c r="S439" s="7">
        <f>INDEX('Saturation Data'!T:T,MATCH('Intensity Data'!$B439,'Saturation Data'!$C:$C,0))*INDEX('UEC Data'!T:T,MATCH('Intensity Data'!$B439,'UEC Data'!$C:$C,0))</f>
        <v>3.384504721876213E-2</v>
      </c>
      <c r="T439" s="7">
        <f>INDEX('Saturation Data'!U:U,MATCH('Intensity Data'!$B439,'Saturation Data'!$C:$C,0))*INDEX('UEC Data'!U:U,MATCH('Intensity Data'!$B439,'UEC Data'!$C:$C,0))</f>
        <v>3.8736119479466005E-3</v>
      </c>
      <c r="U439" s="7">
        <f>INDEX('Saturation Data'!V:V,MATCH('Intensity Data'!$B439,'Saturation Data'!$C:$C,0))*INDEX('UEC Data'!V:V,MATCH('Intensity Data'!$B439,'UEC Data'!$C:$C,0))</f>
        <v>1.8749053636386011E-2</v>
      </c>
      <c r="V439" t="str">
        <f t="shared" si="75"/>
        <v>Food Preparation</v>
      </c>
    </row>
    <row r="440" spans="1:22" x14ac:dyDescent="0.25">
      <c r="A440" t="str">
        <f t="shared" si="76"/>
        <v/>
      </c>
      <c r="B440" t="str">
        <f t="shared" si="74"/>
        <v>CA2019 CPAOffice Equipment_Desktop Computer</v>
      </c>
      <c r="C440" t="s">
        <v>118</v>
      </c>
      <c r="D440" t="s">
        <v>120</v>
      </c>
      <c r="E440" s="4" t="s">
        <v>99</v>
      </c>
      <c r="F440" s="4" t="s">
        <v>38</v>
      </c>
      <c r="G440" s="4" t="s">
        <v>39</v>
      </c>
      <c r="H440" s="7">
        <f>INDEX('Saturation Data'!I:I,MATCH('Intensity Data'!$B440,'Saturation Data'!$C:$C,0))*INDEX('UEC Data'!I:I,MATCH('Intensity Data'!$B440,'UEC Data'!$C:$C,0))</f>
        <v>2.3470947781525466</v>
      </c>
      <c r="I440" s="7">
        <f>INDEX('Saturation Data'!J:J,MATCH('Intensity Data'!$B440,'Saturation Data'!$C:$C,0))*INDEX('UEC Data'!J:J,MATCH('Intensity Data'!$B440,'UEC Data'!$C:$C,0))</f>
        <v>1.2409215803071783</v>
      </c>
      <c r="J440" s="7">
        <f>INDEX('Saturation Data'!K:K,MATCH('Intensity Data'!$B440,'Saturation Data'!$C:$C,0))*INDEX('UEC Data'!K:K,MATCH('Intensity Data'!$B440,'UEC Data'!$C:$C,0))</f>
        <v>0.30331821961957245</v>
      </c>
      <c r="K440" s="7">
        <f>INDEX('Saturation Data'!L:L,MATCH('Intensity Data'!$B440,'Saturation Data'!$C:$C,0))*INDEX('UEC Data'!L:L,MATCH('Intensity Data'!$B440,'UEC Data'!$C:$C,0))</f>
        <v>0.10277080910218352</v>
      </c>
      <c r="L440" s="7">
        <f>INDEX('Saturation Data'!M:M,MATCH('Intensity Data'!$B440,'Saturation Data'!$C:$C,0))*INDEX('UEC Data'!M:M,MATCH('Intensity Data'!$B440,'UEC Data'!$C:$C,0))</f>
        <v>0.29218666435561025</v>
      </c>
      <c r="M440" s="7">
        <f>INDEX('Saturation Data'!N:N,MATCH('Intensity Data'!$B440,'Saturation Data'!$C:$C,0))*INDEX('UEC Data'!N:N,MATCH('Intensity Data'!$B440,'UEC Data'!$C:$C,0))</f>
        <v>0.15991333774385222</v>
      </c>
      <c r="N440" s="7">
        <f>INDEX('Saturation Data'!O:O,MATCH('Intensity Data'!$B440,'Saturation Data'!$C:$C,0))*INDEX('UEC Data'!O:O,MATCH('Intensity Data'!$B440,'UEC Data'!$C:$C,0))</f>
        <v>0.55738272333901806</v>
      </c>
      <c r="O440" s="7">
        <f>INDEX('Saturation Data'!P:P,MATCH('Intensity Data'!$B440,'Saturation Data'!$C:$C,0))*INDEX('UEC Data'!P:P,MATCH('Intensity Data'!$B440,'UEC Data'!$C:$C,0))</f>
        <v>0.47484456508507095</v>
      </c>
      <c r="P440" s="7">
        <f>INDEX('Saturation Data'!Q:Q,MATCH('Intensity Data'!$B440,'Saturation Data'!$C:$C,0))*INDEX('UEC Data'!Q:Q,MATCH('Intensity Data'!$B440,'UEC Data'!$C:$C,0))</f>
        <v>0.29010358746203213</v>
      </c>
      <c r="Q440" s="7">
        <f>INDEX('Saturation Data'!R:R,MATCH('Intensity Data'!$B440,'Saturation Data'!$C:$C,0))*INDEX('UEC Data'!R:R,MATCH('Intensity Data'!$B440,'UEC Data'!$C:$C,0))</f>
        <v>8.346119549146909E-2</v>
      </c>
      <c r="R440" s="7">
        <f>INDEX('Saturation Data'!S:S,MATCH('Intensity Data'!$B440,'Saturation Data'!$C:$C,0))*INDEX('UEC Data'!S:S,MATCH('Intensity Data'!$B440,'UEC Data'!$C:$C,0))</f>
        <v>8.8429657837817741E-2</v>
      </c>
      <c r="S440" s="7">
        <f>INDEX('Saturation Data'!T:T,MATCH('Intensity Data'!$B440,'Saturation Data'!$C:$C,0))*INDEX('UEC Data'!T:T,MATCH('Intensity Data'!$B440,'UEC Data'!$C:$C,0))</f>
        <v>6.490785995961576E-2</v>
      </c>
      <c r="T440" s="7">
        <f>INDEX('Saturation Data'!U:U,MATCH('Intensity Data'!$B440,'Saturation Data'!$C:$C,0))*INDEX('UEC Data'!U:U,MATCH('Intensity Data'!$B440,'UEC Data'!$C:$C,0))</f>
        <v>5.31924604315597</v>
      </c>
      <c r="U440" s="7">
        <f>INDEX('Saturation Data'!V:V,MATCH('Intensity Data'!$B440,'Saturation Data'!$C:$C,0))*INDEX('UEC Data'!V:V,MATCH('Intensity Data'!$B440,'UEC Data'!$C:$C,0))</f>
        <v>0.19753969006608063</v>
      </c>
      <c r="V440" t="str">
        <f t="shared" si="75"/>
        <v>Office Equipment</v>
      </c>
    </row>
    <row r="441" spans="1:22" x14ac:dyDescent="0.25">
      <c r="A441" t="str">
        <f t="shared" si="76"/>
        <v/>
      </c>
      <c r="B441" t="str">
        <f t="shared" si="74"/>
        <v>CA2019 CPAOffice Equipment_Laptop</v>
      </c>
      <c r="C441" t="s">
        <v>118</v>
      </c>
      <c r="D441" t="s">
        <v>120</v>
      </c>
      <c r="E441" s="4" t="s">
        <v>100</v>
      </c>
      <c r="F441" s="4" t="s">
        <v>38</v>
      </c>
      <c r="G441" s="4" t="s">
        <v>40</v>
      </c>
      <c r="H441" s="7">
        <f>INDEX('Saturation Data'!I:I,MATCH('Intensity Data'!$B441,'Saturation Data'!$C:$C,0))*INDEX('UEC Data'!I:I,MATCH('Intensity Data'!$B441,'UEC Data'!$C:$C,0))</f>
        <v>0.36241904662649616</v>
      </c>
      <c r="I441" s="7">
        <f>INDEX('Saturation Data'!J:J,MATCH('Intensity Data'!$B441,'Saturation Data'!$C:$C,0))*INDEX('UEC Data'!J:J,MATCH('Intensity Data'!$B441,'UEC Data'!$C:$C,0))</f>
        <v>0.19161289107684371</v>
      </c>
      <c r="J441" s="7">
        <f>INDEX('Saturation Data'!K:K,MATCH('Intensity Data'!$B441,'Saturation Data'!$C:$C,0))*INDEX('UEC Data'!K:K,MATCH('Intensity Data'!$B441,'UEC Data'!$C:$C,0))</f>
        <v>4.6835901558904575E-2</v>
      </c>
      <c r="K441" s="7">
        <f>INDEX('Saturation Data'!L:L,MATCH('Intensity Data'!$B441,'Saturation Data'!$C:$C,0))*INDEX('UEC Data'!L:L,MATCH('Intensity Data'!$B441,'UEC Data'!$C:$C,0))</f>
        <v>1.5869021993719513E-2</v>
      </c>
      <c r="L441" s="7">
        <f>INDEX('Saturation Data'!M:M,MATCH('Intensity Data'!$B441,'Saturation Data'!$C:$C,0))*INDEX('UEC Data'!M:M,MATCH('Intensity Data'!$B441,'UEC Data'!$C:$C,0))</f>
        <v>3.6093646773340093E-2</v>
      </c>
      <c r="M441" s="7">
        <f>INDEX('Saturation Data'!N:N,MATCH('Intensity Data'!$B441,'Saturation Data'!$C:$C,0))*INDEX('UEC Data'!N:N,MATCH('Intensity Data'!$B441,'UEC Data'!$C:$C,0))</f>
        <v>1.5803200435863047E-2</v>
      </c>
      <c r="N441" s="7">
        <f>INDEX('Saturation Data'!O:O,MATCH('Intensity Data'!$B441,'Saturation Data'!$C:$C,0))*INDEX('UEC Data'!O:O,MATCH('Intensity Data'!$B441,'UEC Data'!$C:$C,0))</f>
        <v>3.4426579970939349E-2</v>
      </c>
      <c r="O441" s="7">
        <f>INDEX('Saturation Data'!P:P,MATCH('Intensity Data'!$B441,'Saturation Data'!$C:$C,0))*INDEX('UEC Data'!P:P,MATCH('Intensity Data'!$B441,'UEC Data'!$C:$C,0))</f>
        <v>2.1996476176734902E-2</v>
      </c>
      <c r="P441" s="7">
        <f>INDEX('Saturation Data'!Q:Q,MATCH('Intensity Data'!$B441,'Saturation Data'!$C:$C,0))*INDEX('UEC Data'!Q:Q,MATCH('Intensity Data'!$B441,'UEC Data'!$C:$C,0))</f>
        <v>1.7918162755007867E-2</v>
      </c>
      <c r="Q441" s="7">
        <f>INDEX('Saturation Data'!R:R,MATCH('Intensity Data'!$B441,'Saturation Data'!$C:$C,0))*INDEX('UEC Data'!R:R,MATCH('Intensity Data'!$B441,'UEC Data'!$C:$C,0))</f>
        <v>1.2887390480300376E-2</v>
      </c>
      <c r="R441" s="7">
        <f>INDEX('Saturation Data'!S:S,MATCH('Intensity Data'!$B441,'Saturation Data'!$C:$C,0))*INDEX('UEC Data'!S:S,MATCH('Intensity Data'!$B441,'UEC Data'!$C:$C,0))</f>
        <v>1.0923663615259838E-2</v>
      </c>
      <c r="S441" s="7">
        <f>INDEX('Saturation Data'!T:T,MATCH('Intensity Data'!$B441,'Saturation Data'!$C:$C,0))*INDEX('UEC Data'!T:T,MATCH('Intensity Data'!$B441,'UEC Data'!$C:$C,0))</f>
        <v>8.0180297597172399E-3</v>
      </c>
      <c r="T441" s="7">
        <f>INDEX('Saturation Data'!U:U,MATCH('Intensity Data'!$B441,'Saturation Data'!$C:$C,0))*INDEX('UEC Data'!U:U,MATCH('Intensity Data'!$B441,'UEC Data'!$C:$C,0))</f>
        <v>0.32854166737139817</v>
      </c>
      <c r="U441" s="7">
        <f>INDEX('Saturation Data'!V:V,MATCH('Intensity Data'!$B441,'Saturation Data'!$C:$C,0))*INDEX('UEC Data'!V:V,MATCH('Intensity Data'!$B441,'UEC Data'!$C:$C,0))</f>
        <v>3.0502452142556567E-2</v>
      </c>
      <c r="V441" t="str">
        <f t="shared" si="75"/>
        <v>Office Equipment</v>
      </c>
    </row>
    <row r="442" spans="1:22" x14ac:dyDescent="0.25">
      <c r="A442" t="str">
        <f t="shared" si="76"/>
        <v/>
      </c>
      <c r="B442" t="str">
        <f t="shared" si="74"/>
        <v>CA2019 CPAOffice Equipment_Server</v>
      </c>
      <c r="C442" t="s">
        <v>118</v>
      </c>
      <c r="D442" t="s">
        <v>120</v>
      </c>
      <c r="E442" s="4" t="s">
        <v>101</v>
      </c>
      <c r="F442" s="4" t="s">
        <v>38</v>
      </c>
      <c r="G442" s="4" t="s">
        <v>41</v>
      </c>
      <c r="H442" s="7">
        <f>INDEX('Saturation Data'!I:I,MATCH('Intensity Data'!$B442,'Saturation Data'!$C:$C,0))*INDEX('UEC Data'!I:I,MATCH('Intensity Data'!$B442,'UEC Data'!$C:$C,0))</f>
        <v>0.23010733119142612</v>
      </c>
      <c r="I442" s="7">
        <f>INDEX('Saturation Data'!J:J,MATCH('Intensity Data'!$B442,'Saturation Data'!$C:$C,0))*INDEX('UEC Data'!J:J,MATCH('Intensity Data'!$B442,'UEC Data'!$C:$C,0))</f>
        <v>0.36497693538446419</v>
      </c>
      <c r="J442" s="7">
        <f>INDEX('Saturation Data'!K:K,MATCH('Intensity Data'!$B442,'Saturation Data'!$C:$C,0))*INDEX('UEC Data'!K:K,MATCH('Intensity Data'!$B442,'UEC Data'!$C:$C,0))</f>
        <v>3.6576608836477849E-2</v>
      </c>
      <c r="K442" s="7">
        <f>INDEX('Saturation Data'!L:L,MATCH('Intensity Data'!$B442,'Saturation Data'!$C:$C,0))*INDEX('UEC Data'!L:L,MATCH('Intensity Data'!$B442,'UEC Data'!$C:$C,0))</f>
        <v>0.12090683423786296</v>
      </c>
      <c r="L442" s="7">
        <f>INDEX('Saturation Data'!M:M,MATCH('Intensity Data'!$B442,'Saturation Data'!$C:$C,0))*INDEX('UEC Data'!M:M,MATCH('Intensity Data'!$B442,'UEC Data'!$C:$C,0))</f>
        <v>0.17187450844447663</v>
      </c>
      <c r="M442" s="7">
        <f>INDEX('Saturation Data'!N:N,MATCH('Intensity Data'!$B442,'Saturation Data'!$C:$C,0))*INDEX('UEC Data'!N:N,MATCH('Intensity Data'!$B442,'UEC Data'!$C:$C,0))</f>
        <v>9.4066669261089544E-2</v>
      </c>
      <c r="N442" s="7">
        <f>INDEX('Saturation Data'!O:O,MATCH('Intensity Data'!$B442,'Saturation Data'!$C:$C,0))*INDEX('UEC Data'!O:O,MATCH('Intensity Data'!$B442,'UEC Data'!$C:$C,0))</f>
        <v>6.557443803988447E-2</v>
      </c>
      <c r="O442" s="7">
        <f>INDEX('Saturation Data'!P:P,MATCH('Intensity Data'!$B442,'Saturation Data'!$C:$C,0))*INDEX('UEC Data'!P:P,MATCH('Intensity Data'!$B442,'UEC Data'!$C:$C,0))</f>
        <v>5.586406648059658E-2</v>
      </c>
      <c r="P442" s="7">
        <f>INDEX('Saturation Data'!Q:Q,MATCH('Intensity Data'!$B442,'Saturation Data'!$C:$C,0))*INDEX('UEC Data'!Q:Q,MATCH('Intensity Data'!$B442,'UEC Data'!$C:$C,0))</f>
        <v>6.8259667638125202E-2</v>
      </c>
      <c r="Q442" s="7">
        <f>INDEX('Saturation Data'!R:R,MATCH('Intensity Data'!$B442,'Saturation Data'!$C:$C,0))*INDEX('UEC Data'!R:R,MATCH('Intensity Data'!$B442,'UEC Data'!$C:$C,0))</f>
        <v>4.9094820877334765E-2</v>
      </c>
      <c r="R442" s="7">
        <f>INDEX('Saturation Data'!S:S,MATCH('Intensity Data'!$B442,'Saturation Data'!$C:$C,0))*INDEX('UEC Data'!S:S,MATCH('Intensity Data'!$B442,'UEC Data'!$C:$C,0))</f>
        <v>9.2591053500773859E-2</v>
      </c>
      <c r="S442" s="7">
        <f>INDEX('Saturation Data'!T:T,MATCH('Intensity Data'!$B442,'Saturation Data'!$C:$C,0))*INDEX('UEC Data'!T:T,MATCH('Intensity Data'!$B442,'UEC Data'!$C:$C,0))</f>
        <v>6.7962347487127081E-2</v>
      </c>
      <c r="T442" s="7">
        <f>INDEX('Saturation Data'!U:U,MATCH('Intensity Data'!$B442,'Saturation Data'!$C:$C,0))*INDEX('UEC Data'!U:U,MATCH('Intensity Data'!$B442,'UEC Data'!$C:$C,0))</f>
        <v>62.579365213599644</v>
      </c>
      <c r="U442" s="7">
        <f>INDEX('Saturation Data'!V:V,MATCH('Intensity Data'!$B442,'Saturation Data'!$C:$C,0))*INDEX('UEC Data'!V:V,MATCH('Intensity Data'!$B442,'UEC Data'!$C:$C,0))</f>
        <v>7.6691879672713653E-2</v>
      </c>
      <c r="V442" t="str">
        <f t="shared" si="75"/>
        <v>Office Equipment</v>
      </c>
    </row>
    <row r="443" spans="1:22" x14ac:dyDescent="0.25">
      <c r="A443" t="str">
        <f t="shared" si="76"/>
        <v/>
      </c>
      <c r="B443" t="str">
        <f t="shared" si="74"/>
        <v>CA2019 CPAOffice Equipment_Monitor</v>
      </c>
      <c r="C443" t="s">
        <v>118</v>
      </c>
      <c r="D443" t="s">
        <v>120</v>
      </c>
      <c r="E443" s="4" t="s">
        <v>102</v>
      </c>
      <c r="F443" s="4" t="s">
        <v>38</v>
      </c>
      <c r="G443" s="4" t="s">
        <v>42</v>
      </c>
      <c r="H443" s="7">
        <f>INDEX('Saturation Data'!I:I,MATCH('Intensity Data'!$B443,'Saturation Data'!$C:$C,0))*INDEX('UEC Data'!I:I,MATCH('Intensity Data'!$B443,'UEC Data'!$C:$C,0))</f>
        <v>0.41419319614456707</v>
      </c>
      <c r="I443" s="7">
        <f>INDEX('Saturation Data'!J:J,MATCH('Intensity Data'!$B443,'Saturation Data'!$C:$C,0))*INDEX('UEC Data'!J:J,MATCH('Intensity Data'!$B443,'UEC Data'!$C:$C,0))</f>
        <v>0.21898616123067852</v>
      </c>
      <c r="J443" s="7">
        <f>INDEX('Saturation Data'!K:K,MATCH('Intensity Data'!$B443,'Saturation Data'!$C:$C,0))*INDEX('UEC Data'!K:K,MATCH('Intensity Data'!$B443,'UEC Data'!$C:$C,0))</f>
        <v>5.3526744638748076E-2</v>
      </c>
      <c r="K443" s="7">
        <f>INDEX('Saturation Data'!L:L,MATCH('Intensity Data'!$B443,'Saturation Data'!$C:$C,0))*INDEX('UEC Data'!L:L,MATCH('Intensity Data'!$B443,'UEC Data'!$C:$C,0))</f>
        <v>1.8136025135679443E-2</v>
      </c>
      <c r="L443" s="7">
        <f>INDEX('Saturation Data'!M:M,MATCH('Intensity Data'!$B443,'Saturation Data'!$C:$C,0))*INDEX('UEC Data'!M:M,MATCH('Intensity Data'!$B443,'UEC Data'!$C:$C,0))</f>
        <v>5.1562352533342994E-2</v>
      </c>
      <c r="M443" s="7">
        <f>INDEX('Saturation Data'!N:N,MATCH('Intensity Data'!$B443,'Saturation Data'!$C:$C,0))*INDEX('UEC Data'!N:N,MATCH('Intensity Data'!$B443,'UEC Data'!$C:$C,0))</f>
        <v>2.8220000778326863E-2</v>
      </c>
      <c r="N443" s="7">
        <f>INDEX('Saturation Data'!O:O,MATCH('Intensity Data'!$B443,'Saturation Data'!$C:$C,0))*INDEX('UEC Data'!O:O,MATCH('Intensity Data'!$B443,'UEC Data'!$C:$C,0))</f>
        <v>9.8361657059826704E-2</v>
      </c>
      <c r="O443" s="7">
        <f>INDEX('Saturation Data'!P:P,MATCH('Intensity Data'!$B443,'Saturation Data'!$C:$C,0))*INDEX('UEC Data'!P:P,MATCH('Intensity Data'!$B443,'UEC Data'!$C:$C,0))</f>
        <v>8.3796099720894857E-2</v>
      </c>
      <c r="P443" s="7">
        <f>INDEX('Saturation Data'!Q:Q,MATCH('Intensity Data'!$B443,'Saturation Data'!$C:$C,0))*INDEX('UEC Data'!Q:Q,MATCH('Intensity Data'!$B443,'UEC Data'!$C:$C,0))</f>
        <v>5.1194750728593898E-2</v>
      </c>
      <c r="Q443" s="7">
        <f>INDEX('Saturation Data'!R:R,MATCH('Intensity Data'!$B443,'Saturation Data'!$C:$C,0))*INDEX('UEC Data'!R:R,MATCH('Intensity Data'!$B443,'UEC Data'!$C:$C,0))</f>
        <v>1.4728446263200428E-2</v>
      </c>
      <c r="R443" s="7">
        <f>INDEX('Saturation Data'!S:S,MATCH('Intensity Data'!$B443,'Saturation Data'!$C:$C,0))*INDEX('UEC Data'!S:S,MATCH('Intensity Data'!$B443,'UEC Data'!$C:$C,0))</f>
        <v>1.560523373608548E-2</v>
      </c>
      <c r="S443" s="7">
        <f>INDEX('Saturation Data'!T:T,MATCH('Intensity Data'!$B443,'Saturation Data'!$C:$C,0))*INDEX('UEC Data'!T:T,MATCH('Intensity Data'!$B443,'UEC Data'!$C:$C,0))</f>
        <v>1.1454328228167485E-2</v>
      </c>
      <c r="T443" s="7">
        <f>INDEX('Saturation Data'!U:U,MATCH('Intensity Data'!$B443,'Saturation Data'!$C:$C,0))*INDEX('UEC Data'!U:U,MATCH('Intensity Data'!$B443,'UEC Data'!$C:$C,0))</f>
        <v>0.93869047820399465</v>
      </c>
      <c r="U443" s="7">
        <f>INDEX('Saturation Data'!V:V,MATCH('Intensity Data'!$B443,'Saturation Data'!$C:$C,0))*INDEX('UEC Data'!V:V,MATCH('Intensity Data'!$B443,'UEC Data'!$C:$C,0))</f>
        <v>3.4859945305778933E-2</v>
      </c>
      <c r="V443" t="str">
        <f t="shared" si="75"/>
        <v>Office Equipment</v>
      </c>
    </row>
    <row r="444" spans="1:22" x14ac:dyDescent="0.25">
      <c r="A444" t="str">
        <f t="shared" si="76"/>
        <v/>
      </c>
      <c r="B444" t="str">
        <f t="shared" si="74"/>
        <v>CA2019 CPAOffice Equipment_Printer/Copier/Fax</v>
      </c>
      <c r="C444" t="s">
        <v>118</v>
      </c>
      <c r="D444" t="s">
        <v>120</v>
      </c>
      <c r="E444" s="4" t="s">
        <v>103</v>
      </c>
      <c r="F444" s="4" t="s">
        <v>38</v>
      </c>
      <c r="G444" s="4" t="s">
        <v>43</v>
      </c>
      <c r="H444" s="7">
        <f>INDEX('Saturation Data'!I:I,MATCH('Intensity Data'!$B444,'Saturation Data'!$C:$C,0))*INDEX('UEC Data'!I:I,MATCH('Intensity Data'!$B444,'UEC Data'!$C:$C,0))</f>
        <v>0.21415626542022179</v>
      </c>
      <c r="I444" s="7">
        <f>INDEX('Saturation Data'!J:J,MATCH('Intensity Data'!$B444,'Saturation Data'!$C:$C,0))*INDEX('UEC Data'!J:J,MATCH('Intensity Data'!$B444,'UEC Data'!$C:$C,0))</f>
        <v>0.16983834683092186</v>
      </c>
      <c r="J444" s="7">
        <f>INDEX('Saturation Data'!K:K,MATCH('Intensity Data'!$B444,'Saturation Data'!$C:$C,0))*INDEX('UEC Data'!K:K,MATCH('Intensity Data'!$B444,'UEC Data'!$C:$C,0))</f>
        <v>4.1513553959739019E-2</v>
      </c>
      <c r="K444" s="7">
        <f>INDEX('Saturation Data'!L:L,MATCH('Intensity Data'!$B444,'Saturation Data'!$C:$C,0))*INDEX('UEC Data'!L:L,MATCH('Intensity Data'!$B444,'UEC Data'!$C:$C,0))</f>
        <v>1.1252555905149413E-2</v>
      </c>
      <c r="L444" s="7">
        <f>INDEX('Saturation Data'!M:M,MATCH('Intensity Data'!$B444,'Saturation Data'!$C:$C,0))*INDEX('UEC Data'!M:M,MATCH('Intensity Data'!$B444,'UEC Data'!$C:$C,0))</f>
        <v>6.3984059367121926E-2</v>
      </c>
      <c r="M444" s="7">
        <f>INDEX('Saturation Data'!N:N,MATCH('Intensity Data'!$B444,'Saturation Data'!$C:$C,0))*INDEX('UEC Data'!N:N,MATCH('Intensity Data'!$B444,'UEC Data'!$C:$C,0))</f>
        <v>1.7509191458759329E-2</v>
      </c>
      <c r="N444" s="7">
        <f>INDEX('Saturation Data'!O:O,MATCH('Intensity Data'!$B444,'Saturation Data'!$C:$C,0))*INDEX('UEC Data'!O:O,MATCH('Intensity Data'!$B444,'UEC Data'!$C:$C,0))</f>
        <v>6.1028810707334138E-2</v>
      </c>
      <c r="O444" s="7">
        <f>INDEX('Saturation Data'!P:P,MATCH('Intensity Data'!$B444,'Saturation Data'!$C:$C,0))*INDEX('UEC Data'!P:P,MATCH('Intensity Data'!$B444,'UEC Data'!$C:$C,0))</f>
        <v>6.498945397962469E-2</v>
      </c>
      <c r="P444" s="7">
        <f>INDEX('Saturation Data'!Q:Q,MATCH('Intensity Data'!$B444,'Saturation Data'!$C:$C,0))*INDEX('UEC Data'!Q:Q,MATCH('Intensity Data'!$B444,'UEC Data'!$C:$C,0))</f>
        <v>3.1763949945700705E-2</v>
      </c>
      <c r="Q444" s="7">
        <f>INDEX('Saturation Data'!R:R,MATCH('Intensity Data'!$B444,'Saturation Data'!$C:$C,0))*INDEX('UEC Data'!R:R,MATCH('Intensity Data'!$B444,'UEC Data'!$C:$C,0))</f>
        <v>9.1383124875914455E-3</v>
      </c>
      <c r="R444" s="7">
        <f>INDEX('Saturation Data'!S:S,MATCH('Intensity Data'!$B444,'Saturation Data'!$C:$C,0))*INDEX('UEC Data'!S:S,MATCH('Intensity Data'!$B444,'UEC Data'!$C:$C,0))</f>
        <v>9.68231813280661E-3</v>
      </c>
      <c r="S444" s="7">
        <f>INDEX('Saturation Data'!T:T,MATCH('Intensity Data'!$B444,'Saturation Data'!$C:$C,0))*INDEX('UEC Data'!T:T,MATCH('Intensity Data'!$B444,'UEC Data'!$C:$C,0))</f>
        <v>7.1068752816082232E-3</v>
      </c>
      <c r="T444" s="7">
        <f>INDEX('Saturation Data'!U:U,MATCH('Intensity Data'!$B444,'Saturation Data'!$C:$C,0))*INDEX('UEC Data'!U:U,MATCH('Intensity Data'!$B444,'UEC Data'!$C:$C,0))</f>
        <v>0.58241356662225263</v>
      </c>
      <c r="U444" s="7">
        <f>INDEX('Saturation Data'!V:V,MATCH('Intensity Data'!$B444,'Saturation Data'!$C:$C,0))*INDEX('UEC Data'!V:V,MATCH('Intensity Data'!$B444,'UEC Data'!$C:$C,0))</f>
        <v>2.1628966682011197E-2</v>
      </c>
      <c r="V444" t="str">
        <f t="shared" si="75"/>
        <v>Office Equipment</v>
      </c>
    </row>
    <row r="445" spans="1:22" x14ac:dyDescent="0.25">
      <c r="A445" t="str">
        <f t="shared" si="76"/>
        <v/>
      </c>
      <c r="B445" t="str">
        <f t="shared" si="74"/>
        <v>CA2019 CPAOffice Equipment_POS Terminal</v>
      </c>
      <c r="C445" t="s">
        <v>118</v>
      </c>
      <c r="D445" t="s">
        <v>120</v>
      </c>
      <c r="E445" s="4" t="s">
        <v>104</v>
      </c>
      <c r="F445" s="4" t="s">
        <v>38</v>
      </c>
      <c r="G445" s="4" t="s">
        <v>44</v>
      </c>
      <c r="H445" s="7">
        <f>INDEX('Saturation Data'!I:I,MATCH('Intensity Data'!$B445,'Saturation Data'!$C:$C,0))*INDEX('UEC Data'!I:I,MATCH('Intensity Data'!$B445,'UEC Data'!$C:$C,0))</f>
        <v>1.2291566607808682E-2</v>
      </c>
      <c r="I445" s="7">
        <f>INDEX('Saturation Data'!J:J,MATCH('Intensity Data'!$B445,'Saturation Data'!$C:$C,0))*INDEX('UEC Data'!J:J,MATCH('Intensity Data'!$B445,'UEC Data'!$C:$C,0))</f>
        <v>1.9495851298453465E-2</v>
      </c>
      <c r="J445" s="7">
        <f>INDEX('Saturation Data'!K:K,MATCH('Intensity Data'!$B445,'Saturation Data'!$C:$C,0))*INDEX('UEC Data'!K:K,MATCH('Intensity Data'!$B445,'UEC Data'!$C:$C,0))</f>
        <v>7.1480506902994838E-3</v>
      </c>
      <c r="K445" s="7">
        <f>INDEX('Saturation Data'!L:L,MATCH('Intensity Data'!$B445,'Saturation Data'!$C:$C,0))*INDEX('UEC Data'!L:L,MATCH('Intensity Data'!$B445,'UEC Data'!$C:$C,0))</f>
        <v>3.229220031102923E-2</v>
      </c>
      <c r="L445" s="7">
        <f>INDEX('Saturation Data'!M:M,MATCH('Intensity Data'!$B445,'Saturation Data'!$C:$C,0))*INDEX('UEC Data'!M:M,MATCH('Intensity Data'!$B445,'UEC Data'!$C:$C,0))</f>
        <v>9.1809633260757931E-2</v>
      </c>
      <c r="M445" s="7">
        <f>INDEX('Saturation Data'!N:N,MATCH('Intensity Data'!$B445,'Saturation Data'!$C:$C,0))*INDEX('UEC Data'!N:N,MATCH('Intensity Data'!$B445,'UEC Data'!$C:$C,0))</f>
        <v>6.280909895454001E-2</v>
      </c>
      <c r="N445" s="7">
        <f>INDEX('Saturation Data'!O:O,MATCH('Intensity Data'!$B445,'Saturation Data'!$C:$C,0))*INDEX('UEC Data'!O:O,MATCH('Intensity Data'!$B445,'UEC Data'!$C:$C,0))</f>
        <v>4.3784598732881194E-2</v>
      </c>
      <c r="O445" s="7">
        <f>INDEX('Saturation Data'!P:P,MATCH('Intensity Data'!$B445,'Saturation Data'!$C:$C,0))*INDEX('UEC Data'!P:P,MATCH('Intensity Data'!$B445,'UEC Data'!$C:$C,0))</f>
        <v>1.8650451361490836E-2</v>
      </c>
      <c r="P445" s="7">
        <f>INDEX('Saturation Data'!Q:Q,MATCH('Intensity Data'!$B445,'Saturation Data'!$C:$C,0))*INDEX('UEC Data'!Q:Q,MATCH('Intensity Data'!$B445,'UEC Data'!$C:$C,0))</f>
        <v>3.2815835217028686E-3</v>
      </c>
      <c r="Q445" s="7">
        <f>INDEX('Saturation Data'!R:R,MATCH('Intensity Data'!$B445,'Saturation Data'!$C:$C,0))*INDEX('UEC Data'!R:R,MATCH('Intensity Data'!$B445,'UEC Data'!$C:$C,0))</f>
        <v>7.605196877406465E-3</v>
      </c>
      <c r="R445" s="7">
        <f>INDEX('Saturation Data'!S:S,MATCH('Intensity Data'!$B445,'Saturation Data'!$C:$C,0))*INDEX('UEC Data'!S:S,MATCH('Intensity Data'!$B445,'UEC Data'!$C:$C,0))</f>
        <v>2.1395208930888088E-2</v>
      </c>
      <c r="S445" s="7">
        <f>INDEX('Saturation Data'!T:T,MATCH('Intensity Data'!$B445,'Saturation Data'!$C:$C,0))*INDEX('UEC Data'!T:T,MATCH('Intensity Data'!$B445,'UEC Data'!$C:$C,0))</f>
        <v>1.5704202176601737E-2</v>
      </c>
      <c r="T445" s="7">
        <f>INDEX('Saturation Data'!U:U,MATCH('Intensity Data'!$B445,'Saturation Data'!$C:$C,0))*INDEX('UEC Data'!U:U,MATCH('Intensity Data'!$B445,'UEC Data'!$C:$C,0))</f>
        <v>6.6855621836528961E-2</v>
      </c>
      <c r="U445" s="7">
        <f>INDEX('Saturation Data'!V:V,MATCH('Intensity Data'!$B445,'Saturation Data'!$C:$C,0))*INDEX('UEC Data'!V:V,MATCH('Intensity Data'!$B445,'UEC Data'!$C:$C,0))</f>
        <v>8.6898096992794483E-3</v>
      </c>
      <c r="V445" t="str">
        <f t="shared" si="75"/>
        <v>Office Equipment</v>
      </c>
    </row>
    <row r="446" spans="1:22" x14ac:dyDescent="0.25">
      <c r="A446" t="str">
        <f t="shared" si="76"/>
        <v/>
      </c>
      <c r="B446" t="str">
        <f t="shared" si="74"/>
        <v>CA2019 CPAMiscellaneous_Non-HVAC Motors</v>
      </c>
      <c r="C446" t="s">
        <v>118</v>
      </c>
      <c r="D446" t="s">
        <v>120</v>
      </c>
      <c r="E446" s="4" t="s">
        <v>105</v>
      </c>
      <c r="F446" s="4" t="s">
        <v>45</v>
      </c>
      <c r="G446" s="4" t="s">
        <v>46</v>
      </c>
      <c r="H446" s="7">
        <f>INDEX('Saturation Data'!I:I,MATCH('Intensity Data'!$B446,'Saturation Data'!$C:$C,0))*INDEX('UEC Data'!I:I,MATCH('Intensity Data'!$B446,'UEC Data'!$C:$C,0))</f>
        <v>0.31324919007414126</v>
      </c>
      <c r="I446" s="7">
        <f>INDEX('Saturation Data'!J:J,MATCH('Intensity Data'!$B446,'Saturation Data'!$C:$C,0))*INDEX('UEC Data'!J:J,MATCH('Intensity Data'!$B446,'UEC Data'!$C:$C,0))</f>
        <v>6.1004574567392209E-2</v>
      </c>
      <c r="J446" s="7">
        <f>INDEX('Saturation Data'!K:K,MATCH('Intensity Data'!$B446,'Saturation Data'!$C:$C,0))*INDEX('UEC Data'!K:K,MATCH('Intensity Data'!$B446,'UEC Data'!$C:$C,0))</f>
        <v>8.2800768803192537E-2</v>
      </c>
      <c r="K446" s="7">
        <f>INDEX('Saturation Data'!L:L,MATCH('Intensity Data'!$B446,'Saturation Data'!$C:$C,0))*INDEX('UEC Data'!L:L,MATCH('Intensity Data'!$B446,'UEC Data'!$C:$C,0))</f>
        <v>2.9610754254690893E-2</v>
      </c>
      <c r="L446" s="7">
        <f>INDEX('Saturation Data'!M:M,MATCH('Intensity Data'!$B446,'Saturation Data'!$C:$C,0))*INDEX('UEC Data'!M:M,MATCH('Intensity Data'!$B446,'UEC Data'!$C:$C,0))</f>
        <v>0.107272404051882</v>
      </c>
      <c r="M446" s="7">
        <f>INDEX('Saturation Data'!N:N,MATCH('Intensity Data'!$B446,'Saturation Data'!$C:$C,0))*INDEX('UEC Data'!N:N,MATCH('Intensity Data'!$B446,'UEC Data'!$C:$C,0))</f>
        <v>6.9152727364138772E-2</v>
      </c>
      <c r="N446" s="7">
        <f>INDEX('Saturation Data'!O:O,MATCH('Intensity Data'!$B446,'Saturation Data'!$C:$C,0))*INDEX('UEC Data'!O:O,MATCH('Intensity Data'!$B446,'UEC Data'!$C:$C,0))</f>
        <v>0.46571419009592152</v>
      </c>
      <c r="O446" s="7">
        <f>INDEX('Saturation Data'!P:P,MATCH('Intensity Data'!$B446,'Saturation Data'!$C:$C,0))*INDEX('UEC Data'!P:P,MATCH('Intensity Data'!$B446,'UEC Data'!$C:$C,0))</f>
        <v>7.0311823337627144E-2</v>
      </c>
      <c r="P446" s="7">
        <f>INDEX('Saturation Data'!Q:Q,MATCH('Intensity Data'!$B446,'Saturation Data'!$C:$C,0))*INDEX('UEC Data'!Q:Q,MATCH('Intensity Data'!$B446,'UEC Data'!$C:$C,0))</f>
        <v>3.1224889937066944E-2</v>
      </c>
      <c r="Q446" s="7">
        <f>INDEX('Saturation Data'!R:R,MATCH('Intensity Data'!$B446,'Saturation Data'!$C:$C,0))*INDEX('UEC Data'!R:R,MATCH('Intensity Data'!$B446,'UEC Data'!$C:$C,0))</f>
        <v>0.12450222407584824</v>
      </c>
      <c r="R446" s="7">
        <f>INDEX('Saturation Data'!S:S,MATCH('Intensity Data'!$B446,'Saturation Data'!$C:$C,0))*INDEX('UEC Data'!S:S,MATCH('Intensity Data'!$B446,'UEC Data'!$C:$C,0))</f>
        <v>6.1683227469016916E-2</v>
      </c>
      <c r="S446" s="7">
        <f>INDEX('Saturation Data'!T:T,MATCH('Intensity Data'!$B446,'Saturation Data'!$C:$C,0))*INDEX('UEC Data'!T:T,MATCH('Intensity Data'!$B446,'UEC Data'!$C:$C,0))</f>
        <v>7.1932994259981314E-2</v>
      </c>
      <c r="T446" s="7">
        <f>INDEX('Saturation Data'!U:U,MATCH('Intensity Data'!$B446,'Saturation Data'!$C:$C,0))*INDEX('UEC Data'!U:U,MATCH('Intensity Data'!$B446,'UEC Data'!$C:$C,0))</f>
        <v>4.8173104985421311</v>
      </c>
      <c r="U446" s="7">
        <f>INDEX('Saturation Data'!V:V,MATCH('Intensity Data'!$B446,'Saturation Data'!$C:$C,0))*INDEX('UEC Data'!V:V,MATCH('Intensity Data'!$B446,'UEC Data'!$C:$C,0))</f>
        <v>8.7189875022060229E-2</v>
      </c>
      <c r="V446" t="str">
        <f t="shared" si="75"/>
        <v>Miscellaneous</v>
      </c>
    </row>
    <row r="447" spans="1:22" x14ac:dyDescent="0.25">
      <c r="A447" t="str">
        <f t="shared" si="76"/>
        <v/>
      </c>
      <c r="B447" t="str">
        <f t="shared" si="74"/>
        <v>CA2019 CPAMiscellaneous_Pool Pump</v>
      </c>
      <c r="C447" t="s">
        <v>118</v>
      </c>
      <c r="D447" t="s">
        <v>120</v>
      </c>
      <c r="E447" s="4" t="s">
        <v>106</v>
      </c>
      <c r="F447" s="4" t="s">
        <v>45</v>
      </c>
      <c r="G447" s="4" t="s">
        <v>47</v>
      </c>
      <c r="H447" s="7">
        <f>INDEX('Saturation Data'!I:I,MATCH('Intensity Data'!$B447,'Saturation Data'!$C:$C,0))*INDEX('UEC Data'!I:I,MATCH('Intensity Data'!$B447,'UEC Data'!$C:$C,0))</f>
        <v>0</v>
      </c>
      <c r="I447" s="7">
        <f>INDEX('Saturation Data'!J:J,MATCH('Intensity Data'!$B447,'Saturation Data'!$C:$C,0))*INDEX('UEC Data'!J:J,MATCH('Intensity Data'!$B447,'UEC Data'!$C:$C,0))</f>
        <v>0</v>
      </c>
      <c r="J447" s="7">
        <f>INDEX('Saturation Data'!K:K,MATCH('Intensity Data'!$B447,'Saturation Data'!$C:$C,0))*INDEX('UEC Data'!K:K,MATCH('Intensity Data'!$B447,'UEC Data'!$C:$C,0))</f>
        <v>0</v>
      </c>
      <c r="K447" s="7">
        <f>INDEX('Saturation Data'!L:L,MATCH('Intensity Data'!$B447,'Saturation Data'!$C:$C,0))*INDEX('UEC Data'!L:L,MATCH('Intensity Data'!$B447,'UEC Data'!$C:$C,0))</f>
        <v>0</v>
      </c>
      <c r="L447" s="7">
        <f>INDEX('Saturation Data'!M:M,MATCH('Intensity Data'!$B447,'Saturation Data'!$C:$C,0))*INDEX('UEC Data'!M:M,MATCH('Intensity Data'!$B447,'UEC Data'!$C:$C,0))</f>
        <v>0</v>
      </c>
      <c r="M447" s="7">
        <f>INDEX('Saturation Data'!N:N,MATCH('Intensity Data'!$B447,'Saturation Data'!$C:$C,0))*INDEX('UEC Data'!N:N,MATCH('Intensity Data'!$B447,'UEC Data'!$C:$C,0))</f>
        <v>0</v>
      </c>
      <c r="N447" s="7">
        <f>INDEX('Saturation Data'!O:O,MATCH('Intensity Data'!$B447,'Saturation Data'!$C:$C,0))*INDEX('UEC Data'!O:O,MATCH('Intensity Data'!$B447,'UEC Data'!$C:$C,0))</f>
        <v>0</v>
      </c>
      <c r="O447" s="7">
        <f>INDEX('Saturation Data'!P:P,MATCH('Intensity Data'!$B447,'Saturation Data'!$C:$C,0))*INDEX('UEC Data'!P:P,MATCH('Intensity Data'!$B447,'UEC Data'!$C:$C,0))</f>
        <v>1.0825018980431285E-2</v>
      </c>
      <c r="P447" s="7">
        <f>INDEX('Saturation Data'!Q:Q,MATCH('Intensity Data'!$B447,'Saturation Data'!$C:$C,0))*INDEX('UEC Data'!Q:Q,MATCH('Intensity Data'!$B447,'UEC Data'!$C:$C,0))</f>
        <v>1.2997073985918002E-3</v>
      </c>
      <c r="Q447" s="7">
        <f>INDEX('Saturation Data'!R:R,MATCH('Intensity Data'!$B447,'Saturation Data'!$C:$C,0))*INDEX('UEC Data'!R:R,MATCH('Intensity Data'!$B447,'UEC Data'!$C:$C,0))</f>
        <v>1.0467201915864038E-2</v>
      </c>
      <c r="R447" s="7">
        <f>INDEX('Saturation Data'!S:S,MATCH('Intensity Data'!$B447,'Saturation Data'!$C:$C,0))*INDEX('UEC Data'!S:S,MATCH('Intensity Data'!$B447,'UEC Data'!$C:$C,0))</f>
        <v>0</v>
      </c>
      <c r="S447" s="7">
        <f>INDEX('Saturation Data'!T:T,MATCH('Intensity Data'!$B447,'Saturation Data'!$C:$C,0))*INDEX('UEC Data'!T:T,MATCH('Intensity Data'!$B447,'UEC Data'!$C:$C,0))</f>
        <v>0</v>
      </c>
      <c r="T447" s="7">
        <f>INDEX('Saturation Data'!U:U,MATCH('Intensity Data'!$B447,'Saturation Data'!$C:$C,0))*INDEX('UEC Data'!U:U,MATCH('Intensity Data'!$B447,'UEC Data'!$C:$C,0))</f>
        <v>0</v>
      </c>
      <c r="U447" s="7">
        <f>INDEX('Saturation Data'!V:V,MATCH('Intensity Data'!$B447,'Saturation Data'!$C:$C,0))*INDEX('UEC Data'!V:V,MATCH('Intensity Data'!$B447,'UEC Data'!$C:$C,0))</f>
        <v>4.40927090768527E-4</v>
      </c>
      <c r="V447" t="str">
        <f t="shared" si="75"/>
        <v>Miscellaneous</v>
      </c>
    </row>
    <row r="448" spans="1:22" x14ac:dyDescent="0.25">
      <c r="A448" t="str">
        <f t="shared" si="76"/>
        <v/>
      </c>
      <c r="B448" t="str">
        <f t="shared" si="74"/>
        <v>CA2019 CPAMiscellaneous_Pool Heater</v>
      </c>
      <c r="C448" t="s">
        <v>118</v>
      </c>
      <c r="D448" t="s">
        <v>120</v>
      </c>
      <c r="E448" s="4" t="s">
        <v>107</v>
      </c>
      <c r="F448" s="4" t="s">
        <v>45</v>
      </c>
      <c r="G448" s="4" t="s">
        <v>48</v>
      </c>
      <c r="H448" s="7">
        <f>INDEX('Saturation Data'!I:I,MATCH('Intensity Data'!$B448,'Saturation Data'!$C:$C,0))*INDEX('UEC Data'!I:I,MATCH('Intensity Data'!$B448,'UEC Data'!$C:$C,0))</f>
        <v>0</v>
      </c>
      <c r="I448" s="7">
        <f>INDEX('Saturation Data'!J:J,MATCH('Intensity Data'!$B448,'Saturation Data'!$C:$C,0))*INDEX('UEC Data'!J:J,MATCH('Intensity Data'!$B448,'UEC Data'!$C:$C,0))</f>
        <v>0</v>
      </c>
      <c r="J448" s="7">
        <f>INDEX('Saturation Data'!K:K,MATCH('Intensity Data'!$B448,'Saturation Data'!$C:$C,0))*INDEX('UEC Data'!K:K,MATCH('Intensity Data'!$B448,'UEC Data'!$C:$C,0))</f>
        <v>0</v>
      </c>
      <c r="K448" s="7">
        <f>INDEX('Saturation Data'!L:L,MATCH('Intensity Data'!$B448,'Saturation Data'!$C:$C,0))*INDEX('UEC Data'!L:L,MATCH('Intensity Data'!$B448,'UEC Data'!$C:$C,0))</f>
        <v>0</v>
      </c>
      <c r="L448" s="7">
        <f>INDEX('Saturation Data'!M:M,MATCH('Intensity Data'!$B448,'Saturation Data'!$C:$C,0))*INDEX('UEC Data'!M:M,MATCH('Intensity Data'!$B448,'UEC Data'!$C:$C,0))</f>
        <v>0</v>
      </c>
      <c r="M448" s="7">
        <f>INDEX('Saturation Data'!N:N,MATCH('Intensity Data'!$B448,'Saturation Data'!$C:$C,0))*INDEX('UEC Data'!N:N,MATCH('Intensity Data'!$B448,'UEC Data'!$C:$C,0))</f>
        <v>0</v>
      </c>
      <c r="N448" s="7">
        <f>INDEX('Saturation Data'!O:O,MATCH('Intensity Data'!$B448,'Saturation Data'!$C:$C,0))*INDEX('UEC Data'!O:O,MATCH('Intensity Data'!$B448,'UEC Data'!$C:$C,0))</f>
        <v>0</v>
      </c>
      <c r="O448" s="7">
        <f>INDEX('Saturation Data'!P:P,MATCH('Intensity Data'!$B448,'Saturation Data'!$C:$C,0))*INDEX('UEC Data'!P:P,MATCH('Intensity Data'!$B448,'UEC Data'!$C:$C,0))</f>
        <v>5.6247568414425136E-3</v>
      </c>
      <c r="P448" s="7">
        <f>INDEX('Saturation Data'!Q:Q,MATCH('Intensity Data'!$B448,'Saturation Data'!$C:$C,0))*INDEX('UEC Data'!Q:Q,MATCH('Intensity Data'!$B448,'UEC Data'!$C:$C,0))</f>
        <v>1.4038432269003874E-4</v>
      </c>
      <c r="Q448" s="7">
        <f>INDEX('Saturation Data'!R:R,MATCH('Intensity Data'!$B448,'Saturation Data'!$C:$C,0))*INDEX('UEC Data'!R:R,MATCH('Intensity Data'!$B448,'UEC Data'!$C:$C,0))</f>
        <v>4.8198668364997799E-3</v>
      </c>
      <c r="R448" s="7">
        <f>INDEX('Saturation Data'!S:S,MATCH('Intensity Data'!$B448,'Saturation Data'!$C:$C,0))*INDEX('UEC Data'!S:S,MATCH('Intensity Data'!$B448,'UEC Data'!$C:$C,0))</f>
        <v>0</v>
      </c>
      <c r="S448" s="7">
        <f>INDEX('Saturation Data'!T:T,MATCH('Intensity Data'!$B448,'Saturation Data'!$C:$C,0))*INDEX('UEC Data'!T:T,MATCH('Intensity Data'!$B448,'UEC Data'!$C:$C,0))</f>
        <v>0</v>
      </c>
      <c r="T448" s="7">
        <f>INDEX('Saturation Data'!U:U,MATCH('Intensity Data'!$B448,'Saturation Data'!$C:$C,0))*INDEX('UEC Data'!U:U,MATCH('Intensity Data'!$B448,'UEC Data'!$C:$C,0))</f>
        <v>0</v>
      </c>
      <c r="U448" s="7">
        <f>INDEX('Saturation Data'!V:V,MATCH('Intensity Data'!$B448,'Saturation Data'!$C:$C,0))*INDEX('UEC Data'!V:V,MATCH('Intensity Data'!$B448,'UEC Data'!$C:$C,0))</f>
        <v>1.4287658374560722E-4</v>
      </c>
      <c r="V448" t="str">
        <f t="shared" si="75"/>
        <v>Miscellaneous</v>
      </c>
    </row>
    <row r="449" spans="1:59" x14ac:dyDescent="0.25">
      <c r="A449" t="str">
        <f t="shared" si="76"/>
        <v/>
      </c>
      <c r="B449" t="str">
        <f t="shared" si="74"/>
        <v>CA2019 CPAMiscellaneous_Clothes Washer</v>
      </c>
      <c r="C449" t="s">
        <v>118</v>
      </c>
      <c r="D449" t="s">
        <v>120</v>
      </c>
      <c r="E449" s="4" t="s">
        <v>108</v>
      </c>
      <c r="F449" s="4" t="s">
        <v>45</v>
      </c>
      <c r="G449" s="4" t="s">
        <v>49</v>
      </c>
      <c r="H449" s="7">
        <f>INDEX('Saturation Data'!I:I,MATCH('Intensity Data'!$B449,'Saturation Data'!$C:$C,0))*INDEX('UEC Data'!I:I,MATCH('Intensity Data'!$B449,'UEC Data'!$C:$C,0))</f>
        <v>0</v>
      </c>
      <c r="I449" s="7">
        <f>INDEX('Saturation Data'!J:J,MATCH('Intensity Data'!$B449,'Saturation Data'!$C:$C,0))*INDEX('UEC Data'!J:J,MATCH('Intensity Data'!$B449,'UEC Data'!$C:$C,0))</f>
        <v>0</v>
      </c>
      <c r="J449" s="7">
        <f>INDEX('Saturation Data'!K:K,MATCH('Intensity Data'!$B449,'Saturation Data'!$C:$C,0))*INDEX('UEC Data'!K:K,MATCH('Intensity Data'!$B449,'UEC Data'!$C:$C,0))</f>
        <v>1.3780713470880129E-4</v>
      </c>
      <c r="K449" s="7">
        <f>INDEX('Saturation Data'!L:L,MATCH('Intensity Data'!$B449,'Saturation Data'!$C:$C,0))*INDEX('UEC Data'!L:L,MATCH('Intensity Data'!$B449,'UEC Data'!$C:$C,0))</f>
        <v>0</v>
      </c>
      <c r="L449" s="7">
        <f>INDEX('Saturation Data'!M:M,MATCH('Intensity Data'!$B449,'Saturation Data'!$C:$C,0))*INDEX('UEC Data'!M:M,MATCH('Intensity Data'!$B449,'UEC Data'!$C:$C,0))</f>
        <v>0</v>
      </c>
      <c r="M449" s="7">
        <f>INDEX('Saturation Data'!N:N,MATCH('Intensity Data'!$B449,'Saturation Data'!$C:$C,0))*INDEX('UEC Data'!N:N,MATCH('Intensity Data'!$B449,'UEC Data'!$C:$C,0))</f>
        <v>0</v>
      </c>
      <c r="N449" s="7">
        <f>INDEX('Saturation Data'!O:O,MATCH('Intensity Data'!$B449,'Saturation Data'!$C:$C,0))*INDEX('UEC Data'!O:O,MATCH('Intensity Data'!$B449,'UEC Data'!$C:$C,0))</f>
        <v>2.3636148026254297E-2</v>
      </c>
      <c r="O449" s="7">
        <f>INDEX('Saturation Data'!P:P,MATCH('Intensity Data'!$B449,'Saturation Data'!$C:$C,0))*INDEX('UEC Data'!P:P,MATCH('Intensity Data'!$B449,'UEC Data'!$C:$C,0))</f>
        <v>5.6702389292087715E-4</v>
      </c>
      <c r="P449" s="7">
        <f>INDEX('Saturation Data'!Q:Q,MATCH('Intensity Data'!$B449,'Saturation Data'!$C:$C,0))*INDEX('UEC Data'!Q:Q,MATCH('Intensity Data'!$B449,'UEC Data'!$C:$C,0))</f>
        <v>1.0246010200632755E-3</v>
      </c>
      <c r="Q449" s="7">
        <f>INDEX('Saturation Data'!R:R,MATCH('Intensity Data'!$B449,'Saturation Data'!$C:$C,0))*INDEX('UEC Data'!R:R,MATCH('Intensity Data'!$B449,'UEC Data'!$C:$C,0))</f>
        <v>1.4548928205162666E-2</v>
      </c>
      <c r="R449" s="7">
        <f>INDEX('Saturation Data'!S:S,MATCH('Intensity Data'!$B449,'Saturation Data'!$C:$C,0))*INDEX('UEC Data'!S:S,MATCH('Intensity Data'!$B449,'UEC Data'!$C:$C,0))</f>
        <v>0</v>
      </c>
      <c r="S449" s="7">
        <f>INDEX('Saturation Data'!T:T,MATCH('Intensity Data'!$B449,'Saturation Data'!$C:$C,0))*INDEX('UEC Data'!T:T,MATCH('Intensity Data'!$B449,'UEC Data'!$C:$C,0))</f>
        <v>0</v>
      </c>
      <c r="T449" s="7">
        <f>INDEX('Saturation Data'!U:U,MATCH('Intensity Data'!$B449,'Saturation Data'!$C:$C,0))*INDEX('UEC Data'!U:U,MATCH('Intensity Data'!$B449,'UEC Data'!$C:$C,0))</f>
        <v>0</v>
      </c>
      <c r="U449" s="7">
        <f>INDEX('Saturation Data'!V:V,MATCH('Intensity Data'!$B449,'Saturation Data'!$C:$C,0))*INDEX('UEC Data'!V:V,MATCH('Intensity Data'!$B449,'UEC Data'!$C:$C,0))</f>
        <v>2.0855817892448001E-4</v>
      </c>
      <c r="V449" t="str">
        <f t="shared" si="75"/>
        <v>Miscellaneous</v>
      </c>
    </row>
    <row r="450" spans="1:59" x14ac:dyDescent="0.25">
      <c r="A450" t="str">
        <f t="shared" si="76"/>
        <v/>
      </c>
      <c r="B450" t="str">
        <f t="shared" ref="B450:B513" si="77">C450&amp;D450&amp;E450</f>
        <v>CA2019 CPAMiscellaneous_Clothes Dryer</v>
      </c>
      <c r="C450" t="s">
        <v>118</v>
      </c>
      <c r="D450" t="s">
        <v>120</v>
      </c>
      <c r="E450" s="4" t="s">
        <v>109</v>
      </c>
      <c r="F450" s="4" t="s">
        <v>45</v>
      </c>
      <c r="G450" s="4" t="s">
        <v>50</v>
      </c>
      <c r="H450" s="7">
        <f>INDEX('Saturation Data'!I:I,MATCH('Intensity Data'!$B450,'Saturation Data'!$C:$C,0))*INDEX('UEC Data'!I:I,MATCH('Intensity Data'!$B450,'UEC Data'!$C:$C,0))</f>
        <v>0</v>
      </c>
      <c r="I450" s="7">
        <f>INDEX('Saturation Data'!J:J,MATCH('Intensity Data'!$B450,'Saturation Data'!$C:$C,0))*INDEX('UEC Data'!J:J,MATCH('Intensity Data'!$B450,'UEC Data'!$C:$C,0))</f>
        <v>0</v>
      </c>
      <c r="J450" s="7">
        <f>INDEX('Saturation Data'!K:K,MATCH('Intensity Data'!$B450,'Saturation Data'!$C:$C,0))*INDEX('UEC Data'!K:K,MATCH('Intensity Data'!$B450,'UEC Data'!$C:$C,0))</f>
        <v>2.5560387561482113E-4</v>
      </c>
      <c r="K450" s="7">
        <f>INDEX('Saturation Data'!L:L,MATCH('Intensity Data'!$B450,'Saturation Data'!$C:$C,0))*INDEX('UEC Data'!L:L,MATCH('Intensity Data'!$B450,'UEC Data'!$C:$C,0))</f>
        <v>0</v>
      </c>
      <c r="L450" s="7">
        <f>INDEX('Saturation Data'!M:M,MATCH('Intensity Data'!$B450,'Saturation Data'!$C:$C,0))*INDEX('UEC Data'!M:M,MATCH('Intensity Data'!$B450,'UEC Data'!$C:$C,0))</f>
        <v>0</v>
      </c>
      <c r="M450" s="7">
        <f>INDEX('Saturation Data'!N:N,MATCH('Intensity Data'!$B450,'Saturation Data'!$C:$C,0))*INDEX('UEC Data'!N:N,MATCH('Intensity Data'!$B450,'UEC Data'!$C:$C,0))</f>
        <v>0</v>
      </c>
      <c r="N450" s="7">
        <f>INDEX('Saturation Data'!O:O,MATCH('Intensity Data'!$B450,'Saturation Data'!$C:$C,0))*INDEX('UEC Data'!O:O,MATCH('Intensity Data'!$B450,'UEC Data'!$C:$C,0))</f>
        <v>7.0631418053769268E-2</v>
      </c>
      <c r="O450" s="7">
        <f>INDEX('Saturation Data'!P:P,MATCH('Intensity Data'!$B450,'Saturation Data'!$C:$C,0))*INDEX('UEC Data'!P:P,MATCH('Intensity Data'!$B450,'UEC Data'!$C:$C,0))</f>
        <v>1.3496978800038E-3</v>
      </c>
      <c r="P450" s="7">
        <f>INDEX('Saturation Data'!Q:Q,MATCH('Intensity Data'!$B450,'Saturation Data'!$C:$C,0))*INDEX('UEC Data'!Q:Q,MATCH('Intensity Data'!$B450,'UEC Data'!$C:$C,0))</f>
        <v>2.4388775180274542E-3</v>
      </c>
      <c r="Q450" s="7">
        <f>INDEX('Saturation Data'!R:R,MATCH('Intensity Data'!$B450,'Saturation Data'!$C:$C,0))*INDEX('UEC Data'!R:R,MATCH('Intensity Data'!$B450,'UEC Data'!$C:$C,0))</f>
        <v>1.8325816194575927E-2</v>
      </c>
      <c r="R450" s="7">
        <f>INDEX('Saturation Data'!S:S,MATCH('Intensity Data'!$B450,'Saturation Data'!$C:$C,0))*INDEX('UEC Data'!S:S,MATCH('Intensity Data'!$B450,'UEC Data'!$C:$C,0))</f>
        <v>0</v>
      </c>
      <c r="S450" s="7">
        <f>INDEX('Saturation Data'!T:T,MATCH('Intensity Data'!$B450,'Saturation Data'!$C:$C,0))*INDEX('UEC Data'!T:T,MATCH('Intensity Data'!$B450,'UEC Data'!$C:$C,0))</f>
        <v>0</v>
      </c>
      <c r="T450" s="7">
        <f>INDEX('Saturation Data'!U:U,MATCH('Intensity Data'!$B450,'Saturation Data'!$C:$C,0))*INDEX('UEC Data'!U:U,MATCH('Intensity Data'!$B450,'UEC Data'!$C:$C,0))</f>
        <v>0</v>
      </c>
      <c r="U450" s="7">
        <f>INDEX('Saturation Data'!V:V,MATCH('Intensity Data'!$B450,'Saturation Data'!$C:$C,0))*INDEX('UEC Data'!V:V,MATCH('Intensity Data'!$B450,'UEC Data'!$C:$C,0))</f>
        <v>4.513045866098549E-4</v>
      </c>
      <c r="V450" t="str">
        <f t="shared" ref="V450:V513" si="78">IF(OR(F450="Cooling",F450="heating",F450="ventilation"),"HVAC",F450)</f>
        <v>Miscellaneous</v>
      </c>
    </row>
    <row r="451" spans="1:59" x14ac:dyDescent="0.25">
      <c r="A451" t="str">
        <f t="shared" ref="A451" si="79">IF(C451=C450,"",1)</f>
        <v/>
      </c>
      <c r="B451" t="str">
        <f t="shared" si="77"/>
        <v>CA2019 CPAMiscellaneous_Other Miscellaneous</v>
      </c>
      <c r="C451" t="s">
        <v>118</v>
      </c>
      <c r="D451" t="s">
        <v>120</v>
      </c>
      <c r="E451" s="4" t="s">
        <v>110</v>
      </c>
      <c r="F451" s="4" t="s">
        <v>45</v>
      </c>
      <c r="G451" s="4" t="s">
        <v>51</v>
      </c>
      <c r="H451" s="7">
        <f>INDEX('Saturation Data'!I:I,MATCH('Intensity Data'!$B451,'Saturation Data'!$C:$C,0))*INDEX('UEC Data'!I:I,MATCH('Intensity Data'!$B451,'UEC Data'!$C:$C,0))</f>
        <v>1.4165599041710997</v>
      </c>
      <c r="I451" s="7">
        <f>INDEX('Saturation Data'!J:J,MATCH('Intensity Data'!$B451,'Saturation Data'!$C:$C,0))*INDEX('UEC Data'!J:J,MATCH('Intensity Data'!$B451,'UEC Data'!$C:$C,0))</f>
        <v>1.185323350020639</v>
      </c>
      <c r="J451" s="7">
        <f>INDEX('Saturation Data'!K:K,MATCH('Intensity Data'!$B451,'Saturation Data'!$C:$C,0))*INDEX('UEC Data'!K:K,MATCH('Intensity Data'!$B451,'UEC Data'!$C:$C,0))</f>
        <v>0.77937334524492241</v>
      </c>
      <c r="K451" s="7">
        <f>INDEX('Saturation Data'!L:L,MATCH('Intensity Data'!$B451,'Saturation Data'!$C:$C,0))*INDEX('UEC Data'!L:L,MATCH('Intensity Data'!$B451,'UEC Data'!$C:$C,0))</f>
        <v>0.57533912298715773</v>
      </c>
      <c r="L451" s="7">
        <f>INDEX('Saturation Data'!M:M,MATCH('Intensity Data'!$B451,'Saturation Data'!$C:$C,0))*INDEX('UEC Data'!M:M,MATCH('Intensity Data'!$B451,'UEC Data'!$C:$C,0))</f>
        <v>2.1479546287285007</v>
      </c>
      <c r="M451" s="7">
        <f>INDEX('Saturation Data'!N:N,MATCH('Intensity Data'!$B451,'Saturation Data'!$C:$C,0))*INDEX('UEC Data'!N:N,MATCH('Intensity Data'!$B451,'UEC Data'!$C:$C,0))</f>
        <v>0.6327106585184562</v>
      </c>
      <c r="N451" s="7">
        <f>INDEX('Saturation Data'!O:O,MATCH('Intensity Data'!$B451,'Saturation Data'!$C:$C,0))*INDEX('UEC Data'!O:O,MATCH('Intensity Data'!$B451,'UEC Data'!$C:$C,0))</f>
        <v>4.8901208443826487</v>
      </c>
      <c r="O451" s="7">
        <f>INDEX('Saturation Data'!P:P,MATCH('Intensity Data'!$B451,'Saturation Data'!$C:$C,0))*INDEX('UEC Data'!P:P,MATCH('Intensity Data'!$B451,'UEC Data'!$C:$C,0))</f>
        <v>0.34841495141471746</v>
      </c>
      <c r="P451" s="7">
        <f>INDEX('Saturation Data'!Q:Q,MATCH('Intensity Data'!$B451,'Saturation Data'!$C:$C,0))*INDEX('UEC Data'!Q:Q,MATCH('Intensity Data'!$B451,'UEC Data'!$C:$C,0))</f>
        <v>0.32695956250364228</v>
      </c>
      <c r="Q451" s="7">
        <f>INDEX('Saturation Data'!R:R,MATCH('Intensity Data'!$B451,'Saturation Data'!$C:$C,0))*INDEX('UEC Data'!R:R,MATCH('Intensity Data'!$B451,'UEC Data'!$C:$C,0))</f>
        <v>0.63150767203508928</v>
      </c>
      <c r="R451" s="7">
        <f>INDEX('Saturation Data'!S:S,MATCH('Intensity Data'!$B451,'Saturation Data'!$C:$C,0))*INDEX('UEC Data'!S:S,MATCH('Intensity Data'!$B451,'UEC Data'!$C:$C,0))</f>
        <v>0.43182900057782703</v>
      </c>
      <c r="S451" s="7">
        <f>INDEX('Saturation Data'!T:T,MATCH('Intensity Data'!$B451,'Saturation Data'!$C:$C,0))*INDEX('UEC Data'!T:T,MATCH('Intensity Data'!$B451,'UEC Data'!$C:$C,0))</f>
        <v>0.31863844979251033</v>
      </c>
      <c r="T451" s="7">
        <f>INDEX('Saturation Data'!U:U,MATCH('Intensity Data'!$B451,'Saturation Data'!$C:$C,0))*INDEX('UEC Data'!U:U,MATCH('Intensity Data'!$B451,'UEC Data'!$C:$C,0))</f>
        <v>18.389281199746843</v>
      </c>
      <c r="U451" s="7">
        <f>INDEX('Saturation Data'!V:V,MATCH('Intensity Data'!$B451,'Saturation Data'!$C:$C,0))*INDEX('UEC Data'!V:V,MATCH('Intensity Data'!$B451,'UEC Data'!$C:$C,0))</f>
        <v>0.56511634024435553</v>
      </c>
      <c r="V451" t="str">
        <f t="shared" si="78"/>
        <v>Miscellaneous</v>
      </c>
    </row>
    <row r="452" spans="1:59" x14ac:dyDescent="0.25">
      <c r="A452">
        <f>IF(C452=C451,"",1)</f>
        <v>1</v>
      </c>
      <c r="B452" t="str">
        <f t="shared" si="77"/>
        <v>WY2016 CPACooling_Air-Cooled Chiller</v>
      </c>
      <c r="C452" t="s">
        <v>115</v>
      </c>
      <c r="D452" t="s">
        <v>142</v>
      </c>
      <c r="E452" s="3" t="s">
        <v>66</v>
      </c>
      <c r="F452" s="3" t="s">
        <v>3</v>
      </c>
      <c r="G452" s="3" t="s">
        <v>4</v>
      </c>
      <c r="H452" s="7">
        <f>INDEX('Saturation Data'!I:I,MATCH('Intensity Data'!$B452,'Saturation Data'!$C:$C,0))*INDEX('UEC Data'!I:I,MATCH('Intensity Data'!$B452,'UEC Data'!$C:$C,0))</f>
        <v>0.49192477754744834</v>
      </c>
      <c r="I452" s="7">
        <f>INDEX('Saturation Data'!J:J,MATCH('Intensity Data'!$B452,'Saturation Data'!$C:$C,0))*INDEX('UEC Data'!J:J,MATCH('Intensity Data'!$B452,'UEC Data'!$C:$C,0))</f>
        <v>0</v>
      </c>
      <c r="J452" s="7">
        <f>INDEX('Saturation Data'!K:K,MATCH('Intensity Data'!$B452,'Saturation Data'!$C:$C,0))*INDEX('UEC Data'!K:K,MATCH('Intensity Data'!$B452,'UEC Data'!$C:$C,0))</f>
        <v>3.2662095040528846E-2</v>
      </c>
      <c r="K452" s="7">
        <f>INDEX('Saturation Data'!L:L,MATCH('Intensity Data'!$B452,'Saturation Data'!$C:$C,0))*INDEX('UEC Data'!L:L,MATCH('Intensity Data'!$B452,'UEC Data'!$C:$C,0))</f>
        <v>0</v>
      </c>
      <c r="L452" s="7">
        <f>INDEX('Saturation Data'!M:M,MATCH('Intensity Data'!$B452,'Saturation Data'!$C:$C,0))*INDEX('UEC Data'!M:M,MATCH('Intensity Data'!$B452,'UEC Data'!$C:$C,0))</f>
        <v>0</v>
      </c>
      <c r="M452" s="7">
        <f>INDEX('Saturation Data'!N:N,MATCH('Intensity Data'!$B452,'Saturation Data'!$C:$C,0))*INDEX('UEC Data'!N:N,MATCH('Intensity Data'!$B452,'UEC Data'!$C:$C,0))</f>
        <v>2.343628456310998E-2</v>
      </c>
      <c r="N452" s="7">
        <f>INDEX('Saturation Data'!O:O,MATCH('Intensity Data'!$B452,'Saturation Data'!$C:$C,0))*INDEX('UEC Data'!O:O,MATCH('Intensity Data'!$B452,'UEC Data'!$C:$C,0))</f>
        <v>0.82831452491623259</v>
      </c>
      <c r="O452" s="7">
        <f>INDEX('Saturation Data'!P:P,MATCH('Intensity Data'!$B452,'Saturation Data'!$C:$C,0))*INDEX('UEC Data'!P:P,MATCH('Intensity Data'!$B452,'UEC Data'!$C:$C,0))</f>
        <v>1.4783787687735774</v>
      </c>
      <c r="P452" s="7">
        <f>INDEX('Saturation Data'!Q:Q,MATCH('Intensity Data'!$B452,'Saturation Data'!$C:$C,0))*INDEX('UEC Data'!Q:Q,MATCH('Intensity Data'!$B452,'UEC Data'!$C:$C,0))</f>
        <v>0.58720148647341608</v>
      </c>
      <c r="Q452" s="7">
        <f>INDEX('Saturation Data'!R:R,MATCH('Intensity Data'!$B452,'Saturation Data'!$C:$C,0))*INDEX('UEC Data'!R:R,MATCH('Intensity Data'!$B452,'UEC Data'!$C:$C,0))</f>
        <v>1.4245483378198986E-2</v>
      </c>
      <c r="R452" s="7">
        <f>INDEX('Saturation Data'!S:S,MATCH('Intensity Data'!$B452,'Saturation Data'!$C:$C,0))*INDEX('UEC Data'!S:S,MATCH('Intensity Data'!$B452,'UEC Data'!$C:$C,0))</f>
        <v>0</v>
      </c>
      <c r="S452" s="7">
        <f>INDEX('Saturation Data'!T:T,MATCH('Intensity Data'!$B452,'Saturation Data'!$C:$C,0))*INDEX('UEC Data'!T:T,MATCH('Intensity Data'!$B452,'UEC Data'!$C:$C,0))</f>
        <v>0.16360605336360695</v>
      </c>
      <c r="T452" s="7">
        <f>INDEX('Saturation Data'!U:U,MATCH('Intensity Data'!$B452,'Saturation Data'!$C:$C,0))*INDEX('UEC Data'!U:U,MATCH('Intensity Data'!$B452,'UEC Data'!$C:$C,0))</f>
        <v>6.552154803103968</v>
      </c>
      <c r="U452" s="7">
        <f>INDEX('Saturation Data'!V:V,MATCH('Intensity Data'!$B452,'Saturation Data'!$C:$C,0))*INDEX('UEC Data'!V:V,MATCH('Intensity Data'!$B452,'UEC Data'!$C:$C,0))</f>
        <v>0.21300190102950978</v>
      </c>
      <c r="V452" t="str">
        <f t="shared" si="78"/>
        <v>HVAC</v>
      </c>
      <c r="AP452" s="5" t="s">
        <v>66</v>
      </c>
      <c r="AQ452" s="5" t="s">
        <v>3</v>
      </c>
      <c r="AR452" s="5" t="s">
        <v>4</v>
      </c>
      <c r="AS452" s="2">
        <f t="shared" ref="AS452:BF454" si="80">IFERROR(H452/H632-1,"NA")</f>
        <v>-6.8896381196307033E-2</v>
      </c>
      <c r="AT452" s="2" t="str">
        <f t="shared" si="80"/>
        <v>NA</v>
      </c>
      <c r="AU452" s="2">
        <f t="shared" si="80"/>
        <v>-0.91268415351209198</v>
      </c>
      <c r="AV452" s="2" t="str">
        <f t="shared" si="80"/>
        <v>NA</v>
      </c>
      <c r="AW452" s="2">
        <f t="shared" si="80"/>
        <v>-1</v>
      </c>
      <c r="AX452" s="2">
        <f t="shared" si="80"/>
        <v>-0.89597142783179229</v>
      </c>
      <c r="AY452" s="2">
        <f t="shared" si="80"/>
        <v>-0.2224915999095618</v>
      </c>
      <c r="AZ452" s="2">
        <f t="shared" si="80"/>
        <v>-0.27418103756270984</v>
      </c>
      <c r="BA452" s="2">
        <f t="shared" si="80"/>
        <v>-0.30954569017463929</v>
      </c>
      <c r="BB452" s="2">
        <f t="shared" si="80"/>
        <v>-0.70464838239943128</v>
      </c>
      <c r="BC452" s="2">
        <f t="shared" si="80"/>
        <v>-1</v>
      </c>
      <c r="BD452" s="2">
        <f t="shared" si="80"/>
        <v>-0.10093873337261838</v>
      </c>
      <c r="BE452" s="2">
        <f t="shared" si="80"/>
        <v>-8.4185358017219825E-2</v>
      </c>
      <c r="BF452" s="2">
        <f t="shared" si="80"/>
        <v>0.75273443147031793</v>
      </c>
      <c r="BG452" s="2" t="str">
        <f>IFERROR(#REF!/#REF!-1,"NA")</f>
        <v>NA</v>
      </c>
    </row>
    <row r="453" spans="1:59" x14ac:dyDescent="0.25">
      <c r="A453" t="str">
        <f t="shared" ref="A453:A499" si="81">IF(C453=C452,"",1)</f>
        <v/>
      </c>
      <c r="B453" t="str">
        <f t="shared" si="77"/>
        <v>WY2016 CPACooling_Water-Cooled Chiller</v>
      </c>
      <c r="C453" t="s">
        <v>115</v>
      </c>
      <c r="D453" t="s">
        <v>142</v>
      </c>
      <c r="E453" s="3" t="s">
        <v>67</v>
      </c>
      <c r="F453" s="3" t="s">
        <v>3</v>
      </c>
      <c r="G453" s="3" t="s">
        <v>5</v>
      </c>
      <c r="H453" s="7">
        <f>INDEX('Saturation Data'!I:I,MATCH('Intensity Data'!$B453,'Saturation Data'!$C:$C,0))*INDEX('UEC Data'!I:I,MATCH('Intensity Data'!$B453,'UEC Data'!$C:$C,0))</f>
        <v>0.31531148431022826</v>
      </c>
      <c r="I453" s="7">
        <f>INDEX('Saturation Data'!J:J,MATCH('Intensity Data'!$B453,'Saturation Data'!$C:$C,0))*INDEX('UEC Data'!J:J,MATCH('Intensity Data'!$B453,'UEC Data'!$C:$C,0))</f>
        <v>0</v>
      </c>
      <c r="J453" s="7">
        <f>INDEX('Saturation Data'!K:K,MATCH('Intensity Data'!$B453,'Saturation Data'!$C:$C,0))*INDEX('UEC Data'!K:K,MATCH('Intensity Data'!$B453,'UEC Data'!$C:$C,0))</f>
        <v>2.0805843609357551E-2</v>
      </c>
      <c r="K453" s="7">
        <f>INDEX('Saturation Data'!L:L,MATCH('Intensity Data'!$B453,'Saturation Data'!$C:$C,0))*INDEX('UEC Data'!L:L,MATCH('Intensity Data'!$B453,'UEC Data'!$C:$C,0))</f>
        <v>0</v>
      </c>
      <c r="L453" s="7">
        <f>INDEX('Saturation Data'!M:M,MATCH('Intensity Data'!$B453,'Saturation Data'!$C:$C,0))*INDEX('UEC Data'!M:M,MATCH('Intensity Data'!$B453,'UEC Data'!$C:$C,0))</f>
        <v>0</v>
      </c>
      <c r="M453" s="7">
        <f>INDEX('Saturation Data'!N:N,MATCH('Intensity Data'!$B453,'Saturation Data'!$C:$C,0))*INDEX('UEC Data'!N:N,MATCH('Intensity Data'!$B453,'UEC Data'!$C:$C,0))</f>
        <v>1.4928977176736906E-2</v>
      </c>
      <c r="N453" s="7">
        <f>INDEX('Saturation Data'!O:O,MATCH('Intensity Data'!$B453,'Saturation Data'!$C:$C,0))*INDEX('UEC Data'!O:O,MATCH('Intensity Data'!$B453,'UEC Data'!$C:$C,0))</f>
        <v>3.9010386615619712</v>
      </c>
      <c r="O453" s="7">
        <f>INDEX('Saturation Data'!P:P,MATCH('Intensity Data'!$B453,'Saturation Data'!$C:$C,0))*INDEX('UEC Data'!P:P,MATCH('Intensity Data'!$B453,'UEC Data'!$C:$C,0))</f>
        <v>0</v>
      </c>
      <c r="P453" s="7">
        <f>INDEX('Saturation Data'!Q:Q,MATCH('Intensity Data'!$B453,'Saturation Data'!$C:$C,0))*INDEX('UEC Data'!Q:Q,MATCH('Intensity Data'!$B453,'UEC Data'!$C:$C,0))</f>
        <v>0</v>
      </c>
      <c r="Q453" s="7">
        <f>INDEX('Saturation Data'!R:R,MATCH('Intensity Data'!$B453,'Saturation Data'!$C:$C,0))*INDEX('UEC Data'!R:R,MATCH('Intensity Data'!$B453,'UEC Data'!$C:$C,0))</f>
        <v>6.5350999607496046E-2</v>
      </c>
      <c r="R453" s="7">
        <f>INDEX('Saturation Data'!S:S,MATCH('Intensity Data'!$B453,'Saturation Data'!$C:$C,0))*INDEX('UEC Data'!S:S,MATCH('Intensity Data'!$B453,'UEC Data'!$C:$C,0))</f>
        <v>0</v>
      </c>
      <c r="S453" s="7">
        <f>INDEX('Saturation Data'!T:T,MATCH('Intensity Data'!$B453,'Saturation Data'!$C:$C,0))*INDEX('UEC Data'!T:T,MATCH('Intensity Data'!$B453,'UEC Data'!$C:$C,0))</f>
        <v>1.8718115182957146E-2</v>
      </c>
      <c r="T453" s="7">
        <f>INDEX('Saturation Data'!U:U,MATCH('Intensity Data'!$B453,'Saturation Data'!$C:$C,0))*INDEX('UEC Data'!U:U,MATCH('Intensity Data'!$B453,'UEC Data'!$C:$C,0))</f>
        <v>4.1997674252092976</v>
      </c>
      <c r="U453" s="7">
        <f>INDEX('Saturation Data'!V:V,MATCH('Intensity Data'!$B453,'Saturation Data'!$C:$C,0))*INDEX('UEC Data'!V:V,MATCH('Intensity Data'!$B453,'UEC Data'!$C:$C,0))</f>
        <v>0.11405026821874059</v>
      </c>
      <c r="V453" t="str">
        <f t="shared" si="78"/>
        <v>HVAC</v>
      </c>
      <c r="AP453" s="5" t="s">
        <v>67</v>
      </c>
      <c r="AQ453" s="5" t="s">
        <v>3</v>
      </c>
      <c r="AR453" s="5" t="s">
        <v>5</v>
      </c>
      <c r="AS453" s="2">
        <f t="shared" si="80"/>
        <v>-0.42658706790820922</v>
      </c>
      <c r="AT453" s="2" t="str">
        <f t="shared" si="80"/>
        <v>NA</v>
      </c>
      <c r="AU453" s="2">
        <f t="shared" si="80"/>
        <v>-0.78490885636536645</v>
      </c>
      <c r="AV453" s="2" t="str">
        <f t="shared" si="80"/>
        <v>NA</v>
      </c>
      <c r="AW453" s="2" t="str">
        <f t="shared" si="80"/>
        <v>NA</v>
      </c>
      <c r="AX453" s="2" t="str">
        <f t="shared" si="80"/>
        <v>NA</v>
      </c>
      <c r="AY453" s="2">
        <f t="shared" si="80"/>
        <v>-0.22249159990956191</v>
      </c>
      <c r="AZ453" s="2">
        <f t="shared" si="80"/>
        <v>-1</v>
      </c>
      <c r="BA453" s="2">
        <f t="shared" si="80"/>
        <v>-1</v>
      </c>
      <c r="BB453" s="2">
        <f t="shared" si="80"/>
        <v>-0.78587025476047545</v>
      </c>
      <c r="BC453" s="2">
        <f t="shared" si="80"/>
        <v>-1</v>
      </c>
      <c r="BD453" s="2">
        <f t="shared" si="80"/>
        <v>-0.10093873337261827</v>
      </c>
      <c r="BE453" s="2">
        <f t="shared" si="80"/>
        <v>-0.43600266553935907</v>
      </c>
      <c r="BF453" s="2">
        <f t="shared" si="80"/>
        <v>-0.77317175346214095</v>
      </c>
      <c r="BG453" s="2" t="str">
        <f>IFERROR(#REF!/#REF!-1,"NA")</f>
        <v>NA</v>
      </c>
    </row>
    <row r="454" spans="1:59" x14ac:dyDescent="0.25">
      <c r="A454" t="str">
        <f t="shared" si="81"/>
        <v/>
      </c>
      <c r="B454" t="str">
        <f t="shared" si="77"/>
        <v>WY2016 CPACooling_RTU</v>
      </c>
      <c r="C454" t="s">
        <v>115</v>
      </c>
      <c r="D454" t="s">
        <v>142</v>
      </c>
      <c r="E454" s="3" t="s">
        <v>68</v>
      </c>
      <c r="F454" s="3" t="s">
        <v>3</v>
      </c>
      <c r="G454" s="3" t="s">
        <v>6</v>
      </c>
      <c r="H454" s="7">
        <f>INDEX('Saturation Data'!I:I,MATCH('Intensity Data'!$B454,'Saturation Data'!$C:$C,0))*INDEX('UEC Data'!I:I,MATCH('Intensity Data'!$B454,'UEC Data'!$C:$C,0))</f>
        <v>1.6843475448604714</v>
      </c>
      <c r="I454" s="7">
        <f>INDEX('Saturation Data'!J:J,MATCH('Intensity Data'!$B454,'Saturation Data'!$C:$C,0))*INDEX('UEC Data'!J:J,MATCH('Intensity Data'!$B454,'UEC Data'!$C:$C,0))</f>
        <v>3.058570968478747</v>
      </c>
      <c r="J454" s="7">
        <f>INDEX('Saturation Data'!K:K,MATCH('Intensity Data'!$B454,'Saturation Data'!$C:$C,0))*INDEX('UEC Data'!K:K,MATCH('Intensity Data'!$B454,'UEC Data'!$C:$C,0))</f>
        <v>2.5502504015955791</v>
      </c>
      <c r="K454" s="7">
        <f>INDEX('Saturation Data'!L:L,MATCH('Intensity Data'!$B454,'Saturation Data'!$C:$C,0))*INDEX('UEC Data'!L:L,MATCH('Intensity Data'!$B454,'UEC Data'!$C:$C,0))</f>
        <v>2.696230576759592</v>
      </c>
      <c r="L454" s="7">
        <f>INDEX('Saturation Data'!M:M,MATCH('Intensity Data'!$B454,'Saturation Data'!$C:$C,0))*INDEX('UEC Data'!M:M,MATCH('Intensity Data'!$B454,'UEC Data'!$C:$C,0))</f>
        <v>3.2041572461207326</v>
      </c>
      <c r="M454" s="7">
        <f>INDEX('Saturation Data'!N:N,MATCH('Intensity Data'!$B454,'Saturation Data'!$C:$C,0))*INDEX('UEC Data'!N:N,MATCH('Intensity Data'!$B454,'UEC Data'!$C:$C,0))</f>
        <v>3.6153720343782951</v>
      </c>
      <c r="N454" s="7">
        <f>INDEX('Saturation Data'!O:O,MATCH('Intensity Data'!$B454,'Saturation Data'!$C:$C,0))*INDEX('UEC Data'!O:O,MATCH('Intensity Data'!$B454,'UEC Data'!$C:$C,0))</f>
        <v>0.53442568232893906</v>
      </c>
      <c r="O454" s="7">
        <f>INDEX('Saturation Data'!P:P,MATCH('Intensity Data'!$B454,'Saturation Data'!$C:$C,0))*INDEX('UEC Data'!P:P,MATCH('Intensity Data'!$B454,'UEC Data'!$C:$C,0))</f>
        <v>1.3303182178089517</v>
      </c>
      <c r="P454" s="7">
        <f>INDEX('Saturation Data'!Q:Q,MATCH('Intensity Data'!$B454,'Saturation Data'!$C:$C,0))*INDEX('UEC Data'!Q:Q,MATCH('Intensity Data'!$B454,'UEC Data'!$C:$C,0))</f>
        <v>0.52839289326923655</v>
      </c>
      <c r="Q454" s="7">
        <f>INDEX('Saturation Data'!R:R,MATCH('Intensity Data'!$B454,'Saturation Data'!$C:$C,0))*INDEX('UEC Data'!R:R,MATCH('Intensity Data'!$B454,'UEC Data'!$C:$C,0))</f>
        <v>0.33986958486354846</v>
      </c>
      <c r="R454" s="7">
        <f>INDEX('Saturation Data'!S:S,MATCH('Intensity Data'!$B454,'Saturation Data'!$C:$C,0))*INDEX('UEC Data'!S:S,MATCH('Intensity Data'!$B454,'UEC Data'!$C:$C,0))</f>
        <v>0.2251613024848606</v>
      </c>
      <c r="S454" s="7">
        <f>INDEX('Saturation Data'!T:T,MATCH('Intensity Data'!$B454,'Saturation Data'!$C:$C,0))*INDEX('UEC Data'!T:T,MATCH('Intensity Data'!$B454,'UEC Data'!$C:$C,0))</f>
        <v>0.22898331413265341</v>
      </c>
      <c r="T454" s="7">
        <f>INDEX('Saturation Data'!U:U,MATCH('Intensity Data'!$B454,'Saturation Data'!$C:$C,0))*INDEX('UEC Data'!U:U,MATCH('Intensity Data'!$B454,'UEC Data'!$C:$C,0))</f>
        <v>22.434539506580219</v>
      </c>
      <c r="U454" s="7">
        <f>INDEX('Saturation Data'!V:V,MATCH('Intensity Data'!$B454,'Saturation Data'!$C:$C,0))*INDEX('UEC Data'!V:V,MATCH('Intensity Data'!$B454,'UEC Data'!$C:$C,0))</f>
        <v>1.3970433733420919</v>
      </c>
      <c r="V454" t="str">
        <f t="shared" si="78"/>
        <v>HVAC</v>
      </c>
      <c r="AP454" s="5" t="s">
        <v>68</v>
      </c>
      <c r="AQ454" s="5" t="s">
        <v>3</v>
      </c>
      <c r="AR454" s="5" t="s">
        <v>6</v>
      </c>
      <c r="AS454" s="2">
        <f t="shared" si="80"/>
        <v>3.7918301105967167E-2</v>
      </c>
      <c r="AT454" s="2">
        <f t="shared" si="80"/>
        <v>-8.4000514750202204E-2</v>
      </c>
      <c r="AU454" s="2">
        <f t="shared" si="80"/>
        <v>4.0846165526057021E-2</v>
      </c>
      <c r="AV454" s="2">
        <f t="shared" si="80"/>
        <v>0.17099761616380293</v>
      </c>
      <c r="AW454" s="2">
        <f t="shared" si="80"/>
        <v>-4.0024344742586093E-2</v>
      </c>
      <c r="AX454" s="2">
        <f t="shared" si="80"/>
        <v>0.21644717587777196</v>
      </c>
      <c r="AY454" s="2">
        <f t="shared" si="80"/>
        <v>-0.22249159990956191</v>
      </c>
      <c r="AZ454" s="2">
        <f t="shared" si="80"/>
        <v>0.88668208157010087</v>
      </c>
      <c r="BA454" s="2">
        <f t="shared" si="80"/>
        <v>0.56611372536117699</v>
      </c>
      <c r="BB454" s="2">
        <f t="shared" si="80"/>
        <v>-0.39467870413063588</v>
      </c>
      <c r="BC454" s="2">
        <f t="shared" si="80"/>
        <v>0.25305897087743046</v>
      </c>
      <c r="BD454" s="2">
        <f t="shared" si="80"/>
        <v>-0.10093873337261838</v>
      </c>
      <c r="BE454" s="2">
        <f t="shared" si="80"/>
        <v>-4.5601008098276052E-3</v>
      </c>
      <c r="BF454" s="2">
        <f t="shared" si="80"/>
        <v>0.27529895565107187</v>
      </c>
      <c r="BG454" s="2" t="str">
        <f>IFERROR(#REF!/#REF!-1,"NA")</f>
        <v>NA</v>
      </c>
    </row>
    <row r="455" spans="1:59" x14ac:dyDescent="0.25">
      <c r="A455" t="e">
        <f>IF(C455=#REF!,"",1)</f>
        <v>#REF!</v>
      </c>
      <c r="B455" t="str">
        <f t="shared" si="77"/>
        <v>WY2016 CPACooling_Evaporative AC</v>
      </c>
      <c r="C455" t="s">
        <v>115</v>
      </c>
      <c r="D455" t="s">
        <v>142</v>
      </c>
      <c r="E455" s="3" t="s">
        <v>71</v>
      </c>
      <c r="F455" s="3" t="s">
        <v>3</v>
      </c>
      <c r="G455" s="3" t="s">
        <v>9</v>
      </c>
      <c r="H455" s="7">
        <f>INDEX('Saturation Data'!I:I,MATCH('Intensity Data'!$B455,'Saturation Data'!$C:$C,0))*INDEX('UEC Data'!I:I,MATCH('Intensity Data'!$B455,'UEC Data'!$C:$C,0))</f>
        <v>7.1462881982458444E-4</v>
      </c>
      <c r="I455" s="7">
        <f>INDEX('Saturation Data'!J:J,MATCH('Intensity Data'!$B455,'Saturation Data'!$C:$C,0))*INDEX('UEC Data'!J:J,MATCH('Intensity Data'!$B455,'UEC Data'!$C:$C,0))</f>
        <v>8.6588310697369858E-4</v>
      </c>
      <c r="J455" s="7">
        <f>INDEX('Saturation Data'!K:K,MATCH('Intensity Data'!$B455,'Saturation Data'!$C:$C,0))*INDEX('UEC Data'!K:K,MATCH('Intensity Data'!$B455,'UEC Data'!$C:$C,0))</f>
        <v>5.2164361968754194E-2</v>
      </c>
      <c r="K455" s="7">
        <f>INDEX('Saturation Data'!L:L,MATCH('Intensity Data'!$B455,'Saturation Data'!$C:$C,0))*INDEX('UEC Data'!L:L,MATCH('Intensity Data'!$B455,'UEC Data'!$C:$C,0))</f>
        <v>6.7106369266000515E-4</v>
      </c>
      <c r="L455" s="7">
        <f>INDEX('Saturation Data'!M:M,MATCH('Intensity Data'!$B455,'Saturation Data'!$C:$C,0))*INDEX('UEC Data'!M:M,MATCH('Intensity Data'!$B455,'UEC Data'!$C:$C,0))</f>
        <v>5.7886574222099633E-2</v>
      </c>
      <c r="M455" s="7">
        <f>INDEX('Saturation Data'!N:N,MATCH('Intensity Data'!$B455,'Saturation Data'!$C:$C,0))*INDEX('UEC Data'!N:N,MATCH('Intensity Data'!$B455,'UEC Data'!$C:$C,0))</f>
        <v>2.3834742439564034E-2</v>
      </c>
      <c r="N455" s="7">
        <f>INDEX('Saturation Data'!O:O,MATCH('Intensity Data'!$B455,'Saturation Data'!$C:$C,0))*INDEX('UEC Data'!O:O,MATCH('Intensity Data'!$B455,'UEC Data'!$C:$C,0))</f>
        <v>0</v>
      </c>
      <c r="O455" s="7">
        <f>INDEX('Saturation Data'!P:P,MATCH('Intensity Data'!$B455,'Saturation Data'!$C:$C,0))*INDEX('UEC Data'!P:P,MATCH('Intensity Data'!$B455,'UEC Data'!$C:$C,0))</f>
        <v>4.5374478252030747E-5</v>
      </c>
      <c r="P455" s="7">
        <f>INDEX('Saturation Data'!Q:Q,MATCH('Intensity Data'!$B455,'Saturation Data'!$C:$C,0))*INDEX('UEC Data'!Q:Q,MATCH('Intensity Data'!$B455,'UEC Data'!$C:$C,0))</f>
        <v>1.8022418638797993E-5</v>
      </c>
      <c r="Q455" s="7">
        <f>INDEX('Saturation Data'!R:R,MATCH('Intensity Data'!$B455,'Saturation Data'!$C:$C,0))*INDEX('UEC Data'!R:R,MATCH('Intensity Data'!$B455,'UEC Data'!$C:$C,0))</f>
        <v>4.0926235497546447E-3</v>
      </c>
      <c r="R455" s="7">
        <f>INDEX('Saturation Data'!S:S,MATCH('Intensity Data'!$B455,'Saturation Data'!$C:$C,0))*INDEX('UEC Data'!S:S,MATCH('Intensity Data'!$B455,'UEC Data'!$C:$C,0))</f>
        <v>0</v>
      </c>
      <c r="S455" s="7">
        <f>INDEX('Saturation Data'!T:T,MATCH('Intensity Data'!$B455,'Saturation Data'!$C:$C,0))*INDEX('UEC Data'!T:T,MATCH('Intensity Data'!$B455,'UEC Data'!$C:$C,0))</f>
        <v>5.5176702200639377E-4</v>
      </c>
      <c r="T455" s="7">
        <f>INDEX('Saturation Data'!U:U,MATCH('Intensity Data'!$B455,'Saturation Data'!$C:$C,0))*INDEX('UEC Data'!U:U,MATCH('Intensity Data'!$B455,'UEC Data'!$C:$C,0))</f>
        <v>9.5184444206991362E-3</v>
      </c>
      <c r="U455" s="7">
        <f>INDEX('Saturation Data'!V:V,MATCH('Intensity Data'!$B455,'Saturation Data'!$C:$C,0))*INDEX('UEC Data'!V:V,MATCH('Intensity Data'!$B455,'UEC Data'!$C:$C,0))</f>
        <v>8.6005320201458082E-5</v>
      </c>
      <c r="V455" t="str">
        <f t="shared" si="78"/>
        <v>HVAC</v>
      </c>
      <c r="AP455" s="5" t="s">
        <v>71</v>
      </c>
      <c r="AQ455" s="5" t="s">
        <v>3</v>
      </c>
      <c r="AR455" s="5" t="s">
        <v>9</v>
      </c>
      <c r="AS455" s="2">
        <f t="shared" ref="AS455:BF459" si="82">IFERROR(H455/H637-1,"NA")</f>
        <v>-0.99019692779194513</v>
      </c>
      <c r="AT455" s="2">
        <f t="shared" si="82"/>
        <v>-0.99288028016045449</v>
      </c>
      <c r="AU455" s="2">
        <f t="shared" si="82"/>
        <v>0.29684809798757317</v>
      </c>
      <c r="AV455" s="2">
        <f t="shared" si="82"/>
        <v>-0.99184803749342743</v>
      </c>
      <c r="AW455" s="2">
        <f t="shared" si="82"/>
        <v>-0.64621716831454257</v>
      </c>
      <c r="AX455" s="2">
        <f t="shared" si="82"/>
        <v>-0.62043885911294505</v>
      </c>
      <c r="AY455" s="2">
        <f t="shared" si="82"/>
        <v>-1</v>
      </c>
      <c r="AZ455" s="2">
        <f t="shared" si="82"/>
        <v>-0.99936410016830735</v>
      </c>
      <c r="BA455" s="2">
        <f t="shared" si="82"/>
        <v>-0.99953072970850998</v>
      </c>
      <c r="BB455" s="2">
        <f t="shared" si="82"/>
        <v>-0.9215655563610502</v>
      </c>
      <c r="BC455" s="2">
        <f t="shared" si="82"/>
        <v>-1</v>
      </c>
      <c r="BD455" s="2">
        <f t="shared" si="82"/>
        <v>-0.97703973495467311</v>
      </c>
      <c r="BE455" s="2">
        <f t="shared" si="82"/>
        <v>-0.98652590521220473</v>
      </c>
      <c r="BF455" s="2">
        <f t="shared" si="82"/>
        <v>-0.99851676353440455</v>
      </c>
      <c r="BG455" s="2" t="str">
        <f>IFERROR(#REF!/#REF!-1,"NA")</f>
        <v>NA</v>
      </c>
    </row>
    <row r="456" spans="1:59" x14ac:dyDescent="0.25">
      <c r="A456" t="str">
        <f t="shared" si="81"/>
        <v/>
      </c>
      <c r="B456" t="str">
        <f t="shared" si="77"/>
        <v>WY2016 CPACooling_Air-Source Heat Pump</v>
      </c>
      <c r="C456" t="s">
        <v>115</v>
      </c>
      <c r="D456" t="s">
        <v>142</v>
      </c>
      <c r="E456" s="3" t="s">
        <v>72</v>
      </c>
      <c r="F456" s="3" t="s">
        <v>3</v>
      </c>
      <c r="G456" s="3" t="s">
        <v>10</v>
      </c>
      <c r="H456" s="7">
        <f>INDEX('Saturation Data'!I:I,MATCH('Intensity Data'!$B456,'Saturation Data'!$C:$C,0))*INDEX('UEC Data'!I:I,MATCH('Intensity Data'!$B456,'UEC Data'!$C:$C,0))</f>
        <v>8.5228741830797192E-2</v>
      </c>
      <c r="I456" s="7">
        <f>INDEX('Saturation Data'!J:J,MATCH('Intensity Data'!$B456,'Saturation Data'!$C:$C,0))*INDEX('UEC Data'!J:J,MATCH('Intensity Data'!$B456,'UEC Data'!$C:$C,0))</f>
        <v>0.11927097144578358</v>
      </c>
      <c r="J456" s="7">
        <f>INDEX('Saturation Data'!K:K,MATCH('Intensity Data'!$B456,'Saturation Data'!$C:$C,0))*INDEX('UEC Data'!K:K,MATCH('Intensity Data'!$B456,'UEC Data'!$C:$C,0))</f>
        <v>6.7075389267748239E-2</v>
      </c>
      <c r="K456" s="7">
        <f>INDEX('Saturation Data'!L:L,MATCH('Intensity Data'!$B456,'Saturation Data'!$C:$C,0))*INDEX('UEC Data'!L:L,MATCH('Intensity Data'!$B456,'UEC Data'!$C:$C,0))</f>
        <v>9.5643577780234357E-2</v>
      </c>
      <c r="L456" s="7">
        <f>INDEX('Saturation Data'!M:M,MATCH('Intensity Data'!$B456,'Saturation Data'!$C:$C,0))*INDEX('UEC Data'!M:M,MATCH('Intensity Data'!$B456,'UEC Data'!$C:$C,0))</f>
        <v>0.18467667797027568</v>
      </c>
      <c r="M456" s="7">
        <f>INDEX('Saturation Data'!N:N,MATCH('Intensity Data'!$B456,'Saturation Data'!$C:$C,0))*INDEX('UEC Data'!N:N,MATCH('Intensity Data'!$B456,'UEC Data'!$C:$C,0))</f>
        <v>0.10097625959919322</v>
      </c>
      <c r="N456" s="7">
        <f>INDEX('Saturation Data'!O:O,MATCH('Intensity Data'!$B456,'Saturation Data'!$C:$C,0))*INDEX('UEC Data'!O:O,MATCH('Intensity Data'!$B456,'UEC Data'!$C:$C,0))</f>
        <v>5.2672942272132588E-2</v>
      </c>
      <c r="O456" s="7">
        <f>INDEX('Saturation Data'!P:P,MATCH('Intensity Data'!$B456,'Saturation Data'!$C:$C,0))*INDEX('UEC Data'!P:P,MATCH('Intensity Data'!$B456,'UEC Data'!$C:$C,0))</f>
        <v>9.6161382823394995E-2</v>
      </c>
      <c r="P456" s="7">
        <f>INDEX('Saturation Data'!Q:Q,MATCH('Intensity Data'!$B456,'Saturation Data'!$C:$C,0))*INDEX('UEC Data'!Q:Q,MATCH('Intensity Data'!$B456,'UEC Data'!$C:$C,0))</f>
        <v>6.528906904813532E-2</v>
      </c>
      <c r="Q456" s="7">
        <f>INDEX('Saturation Data'!R:R,MATCH('Intensity Data'!$B456,'Saturation Data'!$C:$C,0))*INDEX('UEC Data'!R:R,MATCH('Intensity Data'!$B456,'UEC Data'!$C:$C,0))</f>
        <v>4.9527779781021956E-2</v>
      </c>
      <c r="R456" s="7">
        <f>INDEX('Saturation Data'!S:S,MATCH('Intensity Data'!$B456,'Saturation Data'!$C:$C,0))*INDEX('UEC Data'!S:S,MATCH('Intensity Data'!$B456,'UEC Data'!$C:$C,0))</f>
        <v>3.9922899401852299E-2</v>
      </c>
      <c r="S456" s="7">
        <f>INDEX('Saturation Data'!T:T,MATCH('Intensity Data'!$B456,'Saturation Data'!$C:$C,0))*INDEX('UEC Data'!T:T,MATCH('Intensity Data'!$B456,'UEC Data'!$C:$C,0))</f>
        <v>2.1605689512249431E-2</v>
      </c>
      <c r="T456" s="7">
        <f>INDEX('Saturation Data'!U:U,MATCH('Intensity Data'!$B456,'Saturation Data'!$C:$C,0))*INDEX('UEC Data'!U:U,MATCH('Intensity Data'!$B456,'UEC Data'!$C:$C,0))</f>
        <v>0.85995756760857001</v>
      </c>
      <c r="U456" s="7">
        <f>INDEX('Saturation Data'!V:V,MATCH('Intensity Data'!$B456,'Saturation Data'!$C:$C,0))*INDEX('UEC Data'!V:V,MATCH('Intensity Data'!$B456,'UEC Data'!$C:$C,0))</f>
        <v>8.095117696641678E-2</v>
      </c>
      <c r="V456" t="str">
        <f t="shared" si="78"/>
        <v>HVAC</v>
      </c>
      <c r="AP456" s="5" t="s">
        <v>72</v>
      </c>
      <c r="AQ456" s="5" t="s">
        <v>3</v>
      </c>
      <c r="AR456" s="5" t="s">
        <v>10</v>
      </c>
      <c r="AS456" s="2">
        <f t="shared" si="82"/>
        <v>2.3978016459640621</v>
      </c>
      <c r="AT456" s="2">
        <f t="shared" si="82"/>
        <v>2.4319329899846411</v>
      </c>
      <c r="AU456" s="2">
        <f t="shared" si="82"/>
        <v>3.5058006771860146</v>
      </c>
      <c r="AV456" s="2">
        <f t="shared" si="82"/>
        <v>3.4706708897467209</v>
      </c>
      <c r="AW456" s="2">
        <f t="shared" si="82"/>
        <v>4.1070161317168026</v>
      </c>
      <c r="AX456" s="2" t="str">
        <f t="shared" si="82"/>
        <v>NA</v>
      </c>
      <c r="AY456" s="2">
        <f t="shared" si="82"/>
        <v>0.59734789204846317</v>
      </c>
      <c r="AZ456" s="2" t="str">
        <f t="shared" si="82"/>
        <v>NA</v>
      </c>
      <c r="BA456" s="2">
        <f t="shared" si="82"/>
        <v>3.0278412524888623</v>
      </c>
      <c r="BB456" s="2">
        <f t="shared" si="82"/>
        <v>1.2356292243516958</v>
      </c>
      <c r="BC456" s="2" t="str">
        <f t="shared" si="82"/>
        <v>NA</v>
      </c>
      <c r="BD456" s="2" t="str">
        <f t="shared" si="82"/>
        <v>NA</v>
      </c>
      <c r="BE456" s="2">
        <f t="shared" si="82"/>
        <v>4.1007405134057491</v>
      </c>
      <c r="BF456" s="2">
        <f t="shared" si="82"/>
        <v>2.5530875005054305</v>
      </c>
      <c r="BG456" s="2" t="str">
        <f>IFERROR(#REF!/#REF!-1,"NA")</f>
        <v>NA</v>
      </c>
    </row>
    <row r="457" spans="1:59" x14ac:dyDescent="0.25">
      <c r="A457" t="str">
        <f t="shared" si="81"/>
        <v/>
      </c>
      <c r="B457" t="str">
        <f t="shared" si="77"/>
        <v>WY2016 CPACooling_Geothermal Heat Pump</v>
      </c>
      <c r="C457" t="s">
        <v>115</v>
      </c>
      <c r="D457" t="s">
        <v>142</v>
      </c>
      <c r="E457" s="3" t="s">
        <v>73</v>
      </c>
      <c r="F457" s="3" t="s">
        <v>3</v>
      </c>
      <c r="G457" s="3" t="s">
        <v>11</v>
      </c>
      <c r="H457" s="7">
        <f>INDEX('Saturation Data'!I:I,MATCH('Intensity Data'!$B457,'Saturation Data'!$C:$C,0))*INDEX('UEC Data'!I:I,MATCH('Intensity Data'!$B457,'UEC Data'!$C:$C,0))</f>
        <v>3.088550564865487E-2</v>
      </c>
      <c r="I457" s="7">
        <f>INDEX('Saturation Data'!J:J,MATCH('Intensity Data'!$B457,'Saturation Data'!$C:$C,0))*INDEX('UEC Data'!J:J,MATCH('Intensity Data'!$B457,'UEC Data'!$C:$C,0))</f>
        <v>3.6684679427267962E-2</v>
      </c>
      <c r="J457" s="7">
        <f>INDEX('Saturation Data'!K:K,MATCH('Intensity Data'!$B457,'Saturation Data'!$C:$C,0))*INDEX('UEC Data'!K:K,MATCH('Intensity Data'!$B457,'UEC Data'!$C:$C,0))</f>
        <v>2.0263784561307601E-2</v>
      </c>
      <c r="K457" s="7">
        <f>INDEX('Saturation Data'!L:L,MATCH('Intensity Data'!$B457,'Saturation Data'!$C:$C,0))*INDEX('UEC Data'!L:L,MATCH('Intensity Data'!$B457,'UEC Data'!$C:$C,0))</f>
        <v>2.835622889499299E-2</v>
      </c>
      <c r="L457" s="7">
        <f>INDEX('Saturation Data'!M:M,MATCH('Intensity Data'!$B457,'Saturation Data'!$C:$C,0))*INDEX('UEC Data'!M:M,MATCH('Intensity Data'!$B457,'UEC Data'!$C:$C,0))</f>
        <v>5.1131260949252209E-2</v>
      </c>
      <c r="M457" s="7">
        <f>INDEX('Saturation Data'!N:N,MATCH('Intensity Data'!$B457,'Saturation Data'!$C:$C,0))*INDEX('UEC Data'!N:N,MATCH('Intensity Data'!$B457,'UEC Data'!$C:$C,0))</f>
        <v>0</v>
      </c>
      <c r="N457" s="7">
        <f>INDEX('Saturation Data'!O:O,MATCH('Intensity Data'!$B457,'Saturation Data'!$C:$C,0))*INDEX('UEC Data'!O:O,MATCH('Intensity Data'!$B457,'UEC Data'!$C:$C,0))</f>
        <v>2.5774532616216622E-2</v>
      </c>
      <c r="O457" s="7">
        <f>INDEX('Saturation Data'!P:P,MATCH('Intensity Data'!$B457,'Saturation Data'!$C:$C,0))*INDEX('UEC Data'!P:P,MATCH('Intensity Data'!$B457,'UEC Data'!$C:$C,0))</f>
        <v>8.8419109162255847E-3</v>
      </c>
      <c r="P457" s="7">
        <f>INDEX('Saturation Data'!Q:Q,MATCH('Intensity Data'!$B457,'Saturation Data'!$C:$C,0))*INDEX('UEC Data'!Q:Q,MATCH('Intensity Data'!$B457,'UEC Data'!$C:$C,0))</f>
        <v>2.947721238283068E-2</v>
      </c>
      <c r="Q457" s="7">
        <f>INDEX('Saturation Data'!R:R,MATCH('Intensity Data'!$B457,'Saturation Data'!$C:$C,0))*INDEX('UEC Data'!R:R,MATCH('Intensity Data'!$B457,'UEC Data'!$C:$C,0))</f>
        <v>2.2091418093782515E-2</v>
      </c>
      <c r="R457" s="7">
        <f>INDEX('Saturation Data'!S:S,MATCH('Intensity Data'!$B457,'Saturation Data'!$C:$C,0))*INDEX('UEC Data'!S:S,MATCH('Intensity Data'!$B457,'UEC Data'!$C:$C,0))</f>
        <v>0</v>
      </c>
      <c r="S457" s="7">
        <f>INDEX('Saturation Data'!T:T,MATCH('Intensity Data'!$B457,'Saturation Data'!$C:$C,0))*INDEX('UEC Data'!T:T,MATCH('Intensity Data'!$B457,'UEC Data'!$C:$C,0))</f>
        <v>0</v>
      </c>
      <c r="T457" s="7">
        <f>INDEX('Saturation Data'!U:U,MATCH('Intensity Data'!$B457,'Saturation Data'!$C:$C,0))*INDEX('UEC Data'!U:U,MATCH('Intensity Data'!$B457,'UEC Data'!$C:$C,0))</f>
        <v>0.27432741819794809</v>
      </c>
      <c r="U457" s="7">
        <f>INDEX('Saturation Data'!V:V,MATCH('Intensity Data'!$B457,'Saturation Data'!$C:$C,0))*INDEX('UEC Data'!V:V,MATCH('Intensity Data'!$B457,'UEC Data'!$C:$C,0))</f>
        <v>3.1363921448405489E-2</v>
      </c>
      <c r="V457" t="str">
        <f t="shared" si="78"/>
        <v>HVAC</v>
      </c>
      <c r="AP457" s="5" t="s">
        <v>73</v>
      </c>
      <c r="AQ457" s="5" t="s">
        <v>3</v>
      </c>
      <c r="AR457" s="5" t="s">
        <v>11</v>
      </c>
      <c r="AS457" s="2">
        <f t="shared" si="82"/>
        <v>-0.45014008858784016</v>
      </c>
      <c r="AT457" s="2">
        <f t="shared" si="82"/>
        <v>4.2945945140685575</v>
      </c>
      <c r="AU457" s="2">
        <f t="shared" si="82"/>
        <v>-0.88622125427344001</v>
      </c>
      <c r="AV457" s="2">
        <f t="shared" si="82"/>
        <v>-0.48387736905642464</v>
      </c>
      <c r="AW457" s="2">
        <f t="shared" si="82"/>
        <v>-0.96175331323544311</v>
      </c>
      <c r="AX457" s="2">
        <f t="shared" si="82"/>
        <v>-1</v>
      </c>
      <c r="AY457" s="2">
        <f t="shared" si="82"/>
        <v>-0.95371404291190653</v>
      </c>
      <c r="AZ457" s="2" t="str">
        <f t="shared" si="82"/>
        <v>NA</v>
      </c>
      <c r="BA457" s="2" t="str">
        <f t="shared" si="82"/>
        <v>NA</v>
      </c>
      <c r="BB457" s="2">
        <f t="shared" si="82"/>
        <v>-0.4371833019332042</v>
      </c>
      <c r="BC457" s="2">
        <f t="shared" si="82"/>
        <v>-1</v>
      </c>
      <c r="BD457" s="2">
        <f t="shared" si="82"/>
        <v>-1</v>
      </c>
      <c r="BE457" s="2">
        <f t="shared" si="82"/>
        <v>4.1547925889126169</v>
      </c>
      <c r="BF457" s="2">
        <f t="shared" si="82"/>
        <v>-0.9548720505281415</v>
      </c>
      <c r="BG457" s="2" t="str">
        <f>IFERROR(#REF!/#REF!-1,"NA")</f>
        <v>NA</v>
      </c>
    </row>
    <row r="458" spans="1:59" x14ac:dyDescent="0.25">
      <c r="A458" t="str">
        <f t="shared" si="81"/>
        <v/>
      </c>
      <c r="B458" t="str">
        <f t="shared" si="77"/>
        <v>WY2016 CPAHeating_Electric Furnace</v>
      </c>
      <c r="C458" t="s">
        <v>115</v>
      </c>
      <c r="D458" t="s">
        <v>142</v>
      </c>
      <c r="E458" s="3" t="s">
        <v>74</v>
      </c>
      <c r="F458" s="3" t="s">
        <v>12</v>
      </c>
      <c r="G458" s="3" t="s">
        <v>13</v>
      </c>
      <c r="H458" s="7">
        <f>INDEX('Saturation Data'!I:I,MATCH('Intensity Data'!$B458,'Saturation Data'!$C:$C,0))*INDEX('UEC Data'!I:I,MATCH('Intensity Data'!$B458,'UEC Data'!$C:$C,0))</f>
        <v>6.3689845242077603E-2</v>
      </c>
      <c r="I458" s="7">
        <f>INDEX('Saturation Data'!J:J,MATCH('Intensity Data'!$B458,'Saturation Data'!$C:$C,0))*INDEX('UEC Data'!J:J,MATCH('Intensity Data'!$B458,'UEC Data'!$C:$C,0))</f>
        <v>7.4248238996085514E-2</v>
      </c>
      <c r="J458" s="7">
        <f>INDEX('Saturation Data'!K:K,MATCH('Intensity Data'!$B458,'Saturation Data'!$C:$C,0))*INDEX('UEC Data'!K:K,MATCH('Intensity Data'!$B458,'UEC Data'!$C:$C,0))</f>
        <v>0.10900461911219758</v>
      </c>
      <c r="K458" s="7">
        <f>INDEX('Saturation Data'!L:L,MATCH('Intensity Data'!$B458,'Saturation Data'!$C:$C,0))*INDEX('UEC Data'!L:L,MATCH('Intensity Data'!$B458,'UEC Data'!$C:$C,0))</f>
        <v>6.4547507460397488E-2</v>
      </c>
      <c r="L458" s="7">
        <f>INDEX('Saturation Data'!M:M,MATCH('Intensity Data'!$B458,'Saturation Data'!$C:$C,0))*INDEX('UEC Data'!M:M,MATCH('Intensity Data'!$B458,'UEC Data'!$C:$C,0))</f>
        <v>0.54761383200611446</v>
      </c>
      <c r="M458" s="7">
        <f>INDEX('Saturation Data'!N:N,MATCH('Intensity Data'!$B458,'Saturation Data'!$C:$C,0))*INDEX('UEC Data'!N:N,MATCH('Intensity Data'!$B458,'UEC Data'!$C:$C,0))</f>
        <v>0.92072039698380315</v>
      </c>
      <c r="N458" s="7">
        <f>INDEX('Saturation Data'!O:O,MATCH('Intensity Data'!$B458,'Saturation Data'!$C:$C,0))*INDEX('UEC Data'!O:O,MATCH('Intensity Data'!$B458,'UEC Data'!$C:$C,0))</f>
        <v>0.59934104437674918</v>
      </c>
      <c r="O458" s="7">
        <f>INDEX('Saturation Data'!P:P,MATCH('Intensity Data'!$B458,'Saturation Data'!$C:$C,0))*INDEX('UEC Data'!P:P,MATCH('Intensity Data'!$B458,'UEC Data'!$C:$C,0))</f>
        <v>0</v>
      </c>
      <c r="P458" s="7">
        <f>INDEX('Saturation Data'!Q:Q,MATCH('Intensity Data'!$B458,'Saturation Data'!$C:$C,0))*INDEX('UEC Data'!Q:Q,MATCH('Intensity Data'!$B458,'UEC Data'!$C:$C,0))</f>
        <v>0</v>
      </c>
      <c r="Q458" s="7">
        <f>INDEX('Saturation Data'!R:R,MATCH('Intensity Data'!$B458,'Saturation Data'!$C:$C,0))*INDEX('UEC Data'!R:R,MATCH('Intensity Data'!$B458,'UEC Data'!$C:$C,0))</f>
        <v>4.5957775977412921E-2</v>
      </c>
      <c r="R458" s="7">
        <f>INDEX('Saturation Data'!S:S,MATCH('Intensity Data'!$B458,'Saturation Data'!$C:$C,0))*INDEX('UEC Data'!S:S,MATCH('Intensity Data'!$B458,'UEC Data'!$C:$C,0))</f>
        <v>0.23337924516871514</v>
      </c>
      <c r="S458" s="7">
        <f>INDEX('Saturation Data'!T:T,MATCH('Intensity Data'!$B458,'Saturation Data'!$C:$C,0))*INDEX('UEC Data'!T:T,MATCH('Intensity Data'!$B458,'UEC Data'!$C:$C,0))</f>
        <v>0.14345465436842669</v>
      </c>
      <c r="T458" s="7">
        <f>INDEX('Saturation Data'!U:U,MATCH('Intensity Data'!$B458,'Saturation Data'!$C:$C,0))*INDEX('UEC Data'!U:U,MATCH('Intensity Data'!$B458,'UEC Data'!$C:$C,0))</f>
        <v>3.4519921372339266E-2</v>
      </c>
      <c r="U458" s="7">
        <f>INDEX('Saturation Data'!V:V,MATCH('Intensity Data'!$B458,'Saturation Data'!$C:$C,0))*INDEX('UEC Data'!V:V,MATCH('Intensity Data'!$B458,'UEC Data'!$C:$C,0))</f>
        <v>0.75561081295333443</v>
      </c>
      <c r="V458" t="str">
        <f t="shared" si="78"/>
        <v>HVAC</v>
      </c>
      <c r="AP458" s="5" t="s">
        <v>74</v>
      </c>
      <c r="AQ458" s="5" t="s">
        <v>12</v>
      </c>
      <c r="AR458" s="5" t="s">
        <v>13</v>
      </c>
      <c r="AS458" s="2">
        <f t="shared" si="82"/>
        <v>-0.96171502116038754</v>
      </c>
      <c r="AT458" s="2">
        <f t="shared" si="82"/>
        <v>-0.95381785015216924</v>
      </c>
      <c r="AU458" s="2">
        <f t="shared" si="82"/>
        <v>-0.9493929618609579</v>
      </c>
      <c r="AV458" s="2">
        <f t="shared" si="82"/>
        <v>-0.94621739913581715</v>
      </c>
      <c r="AW458" s="2">
        <f t="shared" si="82"/>
        <v>5.8935180827862261</v>
      </c>
      <c r="AX458" s="2">
        <f t="shared" si="82"/>
        <v>12.273030056274882</v>
      </c>
      <c r="AY458" s="2">
        <f t="shared" si="82"/>
        <v>53.848138083211026</v>
      </c>
      <c r="AZ458" s="2">
        <f t="shared" si="82"/>
        <v>-1</v>
      </c>
      <c r="BA458" s="2">
        <f t="shared" si="82"/>
        <v>-1</v>
      </c>
      <c r="BB458" s="2">
        <f t="shared" si="82"/>
        <v>-0.98452774996642678</v>
      </c>
      <c r="BC458" s="2">
        <f t="shared" si="82"/>
        <v>-0.79045404601333469</v>
      </c>
      <c r="BD458" s="2">
        <f t="shared" si="82"/>
        <v>-0.7738934973850351</v>
      </c>
      <c r="BE458" s="2">
        <f t="shared" si="82"/>
        <v>-0.97625416990213987</v>
      </c>
      <c r="BF458" s="2">
        <f t="shared" si="82"/>
        <v>-9.1185226205194203E-2</v>
      </c>
      <c r="BG458" s="2" t="str">
        <f>IFERROR(#REF!/#REF!-1,"NA")</f>
        <v>NA</v>
      </c>
    </row>
    <row r="459" spans="1:59" x14ac:dyDescent="0.25">
      <c r="A459" t="str">
        <f t="shared" si="81"/>
        <v/>
      </c>
      <c r="B459" t="str">
        <f t="shared" si="77"/>
        <v>WY2016 CPAHeating_Electric Room Heat</v>
      </c>
      <c r="C459" t="s">
        <v>115</v>
      </c>
      <c r="D459" t="s">
        <v>142</v>
      </c>
      <c r="E459" s="3" t="s">
        <v>75</v>
      </c>
      <c r="F459" s="3" t="s">
        <v>12</v>
      </c>
      <c r="G459" s="3" t="s">
        <v>14</v>
      </c>
      <c r="H459" s="7">
        <f>INDEX('Saturation Data'!I:I,MATCH('Intensity Data'!$B459,'Saturation Data'!$C:$C,0))*INDEX('UEC Data'!I:I,MATCH('Intensity Data'!$B459,'UEC Data'!$C:$C,0))</f>
        <v>1.1687824431329714</v>
      </c>
      <c r="I459" s="7">
        <f>INDEX('Saturation Data'!J:J,MATCH('Intensity Data'!$B459,'Saturation Data'!$C:$C,0))*INDEX('UEC Data'!J:J,MATCH('Intensity Data'!$B459,'UEC Data'!$C:$C,0))</f>
        <v>1.3625412001289197</v>
      </c>
      <c r="J459" s="7">
        <f>INDEX('Saturation Data'!K:K,MATCH('Intensity Data'!$B459,'Saturation Data'!$C:$C,0))*INDEX('UEC Data'!K:K,MATCH('Intensity Data'!$B459,'UEC Data'!$C:$C,0))</f>
        <v>1.2139306319663448</v>
      </c>
      <c r="K459" s="7">
        <f>INDEX('Saturation Data'!L:L,MATCH('Intensity Data'!$B459,'Saturation Data'!$C:$C,0))*INDEX('UEC Data'!L:L,MATCH('Intensity Data'!$B459,'UEC Data'!$C:$C,0))</f>
        <v>1.1845215384173247</v>
      </c>
      <c r="L459" s="7">
        <f>INDEX('Saturation Data'!M:M,MATCH('Intensity Data'!$B459,'Saturation Data'!$C:$C,0))*INDEX('UEC Data'!M:M,MATCH('Intensity Data'!$B459,'UEC Data'!$C:$C,0))</f>
        <v>4.7260181075173567E-2</v>
      </c>
      <c r="M459" s="7">
        <f>INDEX('Saturation Data'!N:N,MATCH('Intensity Data'!$B459,'Saturation Data'!$C:$C,0))*INDEX('UEC Data'!N:N,MATCH('Intensity Data'!$B459,'UEC Data'!$C:$C,0))</f>
        <v>0.16146623710651914</v>
      </c>
      <c r="N459" s="7">
        <f>INDEX('Saturation Data'!O:O,MATCH('Intensity Data'!$B459,'Saturation Data'!$C:$C,0))*INDEX('UEC Data'!O:O,MATCH('Intensity Data'!$B459,'UEC Data'!$C:$C,0))</f>
        <v>1.1761009505038261E-2</v>
      </c>
      <c r="O459" s="7">
        <f>INDEX('Saturation Data'!P:P,MATCH('Intensity Data'!$B459,'Saturation Data'!$C:$C,0))*INDEX('UEC Data'!P:P,MATCH('Intensity Data'!$B459,'UEC Data'!$C:$C,0))</f>
        <v>2.6301733143878172</v>
      </c>
      <c r="P459" s="7">
        <f>INDEX('Saturation Data'!Q:Q,MATCH('Intensity Data'!$B459,'Saturation Data'!$C:$C,0))*INDEX('UEC Data'!Q:Q,MATCH('Intensity Data'!$B459,'UEC Data'!$C:$C,0))</f>
        <v>0.9932369787241665</v>
      </c>
      <c r="Q459" s="7">
        <f>INDEX('Saturation Data'!R:R,MATCH('Intensity Data'!$B459,'Saturation Data'!$C:$C,0))*INDEX('UEC Data'!R:R,MATCH('Intensity Data'!$B459,'UEC Data'!$C:$C,0))</f>
        <v>1.5530189485052213</v>
      </c>
      <c r="R459" s="7">
        <f>INDEX('Saturation Data'!S:S,MATCH('Intensity Data'!$B459,'Saturation Data'!$C:$C,0))*INDEX('UEC Data'!S:S,MATCH('Intensity Data'!$B459,'UEC Data'!$C:$C,0))</f>
        <v>1.2022345270231614</v>
      </c>
      <c r="S459" s="7">
        <f>INDEX('Saturation Data'!T:T,MATCH('Intensity Data'!$B459,'Saturation Data'!$C:$C,0))*INDEX('UEC Data'!T:T,MATCH('Intensity Data'!$B459,'UEC Data'!$C:$C,0))</f>
        <v>0.73899518536542053</v>
      </c>
      <c r="T459" s="7">
        <f>INDEX('Saturation Data'!U:U,MATCH('Intensity Data'!$B459,'Saturation Data'!$C:$C,0))*INDEX('UEC Data'!U:U,MATCH('Intensity Data'!$B459,'UEC Data'!$C:$C,0))</f>
        <v>0.63348054756561734</v>
      </c>
      <c r="U459" s="7">
        <f>INDEX('Saturation Data'!V:V,MATCH('Intensity Data'!$B459,'Saturation Data'!$C:$C,0))*INDEX('UEC Data'!V:V,MATCH('Intensity Data'!$B459,'UEC Data'!$C:$C,0))</f>
        <v>0.85447859950842631</v>
      </c>
      <c r="V459" t="str">
        <f t="shared" si="78"/>
        <v>HVAC</v>
      </c>
      <c r="AP459" s="5" t="s">
        <v>75</v>
      </c>
      <c r="AQ459" s="5" t="s">
        <v>12</v>
      </c>
      <c r="AR459" s="5" t="s">
        <v>14</v>
      </c>
      <c r="AS459" s="2">
        <f t="shared" si="82"/>
        <v>7.5375228949203574</v>
      </c>
      <c r="AT459" s="2">
        <f t="shared" si="82"/>
        <v>4.5757381110941857</v>
      </c>
      <c r="AU459" s="2">
        <f t="shared" si="82"/>
        <v>12.726782830765073</v>
      </c>
      <c r="AV459" s="2">
        <f t="shared" si="82"/>
        <v>7.2381884973392019</v>
      </c>
      <c r="AW459" s="2">
        <f t="shared" si="82"/>
        <v>-0.79554122624803347</v>
      </c>
      <c r="AX459" s="2">
        <f t="shared" si="82"/>
        <v>1.351670058214721</v>
      </c>
      <c r="AY459" s="2">
        <f t="shared" si="82"/>
        <v>-0.85801782149704364</v>
      </c>
      <c r="AZ459" s="2">
        <f t="shared" si="82"/>
        <v>7.4557198078452789</v>
      </c>
      <c r="BA459" s="2">
        <f t="shared" si="82"/>
        <v>4.3561651352721507</v>
      </c>
      <c r="BB459" s="2">
        <f t="shared" si="82"/>
        <v>10.043304437607066</v>
      </c>
      <c r="BC459" s="2">
        <f t="shared" si="82"/>
        <v>3.3062554535826294</v>
      </c>
      <c r="BD459" s="2">
        <f t="shared" si="82"/>
        <v>4.0511242227047388</v>
      </c>
      <c r="BE459" s="2">
        <f t="shared" si="82"/>
        <v>8.7232238764393237</v>
      </c>
      <c r="BF459" s="2">
        <f t="shared" si="82"/>
        <v>5.2747770815766755</v>
      </c>
      <c r="BG459" s="2" t="str">
        <f>IFERROR(#REF!/#REF!-1,"NA")</f>
        <v>NA</v>
      </c>
    </row>
    <row r="460" spans="1:59" x14ac:dyDescent="0.25">
      <c r="A460" t="e">
        <f>IF(C460=#REF!,"",1)</f>
        <v>#REF!</v>
      </c>
      <c r="B460" t="str">
        <f t="shared" si="77"/>
        <v>WY2016 CPAHeating_Air-Source Heat Pump</v>
      </c>
      <c r="C460" t="s">
        <v>115</v>
      </c>
      <c r="D460" t="s">
        <v>142</v>
      </c>
      <c r="E460" s="3" t="s">
        <v>77</v>
      </c>
      <c r="F460" s="3" t="s">
        <v>12</v>
      </c>
      <c r="G460" s="3" t="s">
        <v>10</v>
      </c>
      <c r="H460" s="7">
        <f>INDEX('Saturation Data'!I:I,MATCH('Intensity Data'!$B460,'Saturation Data'!$C:$C,0))*INDEX('UEC Data'!I:I,MATCH('Intensity Data'!$B460,'UEC Data'!$C:$C,0))</f>
        <v>0.16585947821328001</v>
      </c>
      <c r="I460" s="7">
        <f>INDEX('Saturation Data'!J:J,MATCH('Intensity Data'!$B460,'Saturation Data'!$C:$C,0))*INDEX('UEC Data'!J:J,MATCH('Intensity Data'!$B460,'UEC Data'!$C:$C,0))</f>
        <v>0.2579635951264187</v>
      </c>
      <c r="J460" s="7">
        <f>INDEX('Saturation Data'!K:K,MATCH('Intensity Data'!$B460,'Saturation Data'!$C:$C,0))*INDEX('UEC Data'!K:K,MATCH('Intensity Data'!$B460,'UEC Data'!$C:$C,0))</f>
        <v>0.12568891683650632</v>
      </c>
      <c r="K460" s="7">
        <f>INDEX('Saturation Data'!L:L,MATCH('Intensity Data'!$B460,'Saturation Data'!$C:$C,0))*INDEX('UEC Data'!L:L,MATCH('Intensity Data'!$B460,'UEC Data'!$C:$C,0))</f>
        <v>0.19007344674568594</v>
      </c>
      <c r="L460" s="7">
        <f>INDEX('Saturation Data'!M:M,MATCH('Intensity Data'!$B460,'Saturation Data'!$C:$C,0))*INDEX('UEC Data'!M:M,MATCH('Intensity Data'!$B460,'UEC Data'!$C:$C,0))</f>
        <v>0.25851098403613831</v>
      </c>
      <c r="M460" s="7">
        <f>INDEX('Saturation Data'!N:N,MATCH('Intensity Data'!$B460,'Saturation Data'!$C:$C,0))*INDEX('UEC Data'!N:N,MATCH('Intensity Data'!$B460,'UEC Data'!$C:$C,0))</f>
        <v>0.10952394859295124</v>
      </c>
      <c r="N460" s="7">
        <f>INDEX('Saturation Data'!O:O,MATCH('Intensity Data'!$B460,'Saturation Data'!$C:$C,0))*INDEX('UEC Data'!O:O,MATCH('Intensity Data'!$B460,'UEC Data'!$C:$C,0))</f>
        <v>0.14666065099715575</v>
      </c>
      <c r="O460" s="7">
        <f>INDEX('Saturation Data'!P:P,MATCH('Intensity Data'!$B460,'Saturation Data'!$C:$C,0))*INDEX('UEC Data'!P:P,MATCH('Intensity Data'!$B460,'UEC Data'!$C:$C,0))</f>
        <v>0.37751799219739879</v>
      </c>
      <c r="P460" s="7">
        <f>INDEX('Saturation Data'!Q:Q,MATCH('Intensity Data'!$B460,'Saturation Data'!$C:$C,0))*INDEX('UEC Data'!Q:Q,MATCH('Intensity Data'!$B460,'UEC Data'!$C:$C,0))</f>
        <v>0.31157786290457562</v>
      </c>
      <c r="Q460" s="7">
        <f>INDEX('Saturation Data'!R:R,MATCH('Intensity Data'!$B460,'Saturation Data'!$C:$C,0))*INDEX('UEC Data'!R:R,MATCH('Intensity Data'!$B460,'UEC Data'!$C:$C,0))</f>
        <v>0.12114145296567015</v>
      </c>
      <c r="R460" s="7">
        <f>INDEX('Saturation Data'!S:S,MATCH('Intensity Data'!$B460,'Saturation Data'!$C:$C,0))*INDEX('UEC Data'!S:S,MATCH('Intensity Data'!$B460,'UEC Data'!$C:$C,0))</f>
        <v>0.21115085067386108</v>
      </c>
      <c r="S460" s="7">
        <f>INDEX('Saturation Data'!T:T,MATCH('Intensity Data'!$B460,'Saturation Data'!$C:$C,0))*INDEX('UEC Data'!T:T,MATCH('Intensity Data'!$B460,'UEC Data'!$C:$C,0))</f>
        <v>0.11830418675994246</v>
      </c>
      <c r="T460" s="7">
        <f>INDEX('Saturation Data'!U:U,MATCH('Intensity Data'!$B460,'Saturation Data'!$C:$C,0))*INDEX('UEC Data'!U:U,MATCH('Intensity Data'!$B460,'UEC Data'!$C:$C,0))</f>
        <v>7.0278034028782535E-2</v>
      </c>
      <c r="U460" s="7">
        <f>INDEX('Saturation Data'!V:V,MATCH('Intensity Data'!$B460,'Saturation Data'!$C:$C,0))*INDEX('UEC Data'!V:V,MATCH('Intensity Data'!$B460,'UEC Data'!$C:$C,0))</f>
        <v>0.23886904616777363</v>
      </c>
      <c r="V460" t="str">
        <f t="shared" si="78"/>
        <v>HVAC</v>
      </c>
      <c r="AP460" s="5" t="s">
        <v>77</v>
      </c>
      <c r="AQ460" s="5" t="s">
        <v>12</v>
      </c>
      <c r="AR460" s="5" t="s">
        <v>10</v>
      </c>
      <c r="AS460" s="2">
        <f t="shared" ref="AS460:BF463" si="83">IFERROR(H460/H643-1,"NA")</f>
        <v>-0.9520047730877893</v>
      </c>
      <c r="AT460" s="2">
        <f t="shared" si="83"/>
        <v>-0.84992875373986265</v>
      </c>
      <c r="AU460" s="2">
        <f t="shared" si="83"/>
        <v>-0.91851908938863236</v>
      </c>
      <c r="AV460" s="2">
        <f t="shared" si="83"/>
        <v>-0.84586388434819593</v>
      </c>
      <c r="AW460" s="2">
        <f t="shared" si="83"/>
        <v>-0.89803837323017832</v>
      </c>
      <c r="AX460" s="2">
        <f t="shared" si="83"/>
        <v>-0.94019724093715074</v>
      </c>
      <c r="AY460" s="2">
        <f t="shared" si="83"/>
        <v>-0.97365549098088677</v>
      </c>
      <c r="AZ460" s="2">
        <f t="shared" si="83"/>
        <v>-0.80352476271953077</v>
      </c>
      <c r="BA460" s="2">
        <f t="shared" si="83"/>
        <v>-0.63174716014629295</v>
      </c>
      <c r="BB460" s="2">
        <f t="shared" si="83"/>
        <v>-0.9263168345858831</v>
      </c>
      <c r="BC460" s="2">
        <f t="shared" si="83"/>
        <v>-0.29175628295066214</v>
      </c>
      <c r="BD460" s="2">
        <f t="shared" si="83"/>
        <v>-0.85409893529665326</v>
      </c>
      <c r="BE460" s="2">
        <f t="shared" si="83"/>
        <v>-0.99755432560788315</v>
      </c>
      <c r="BF460" s="2">
        <f t="shared" si="83"/>
        <v>-0.79322272357441737</v>
      </c>
      <c r="BG460" s="2" t="str">
        <f>IFERROR(#REF!/#REF!-1,"NA")</f>
        <v>NA</v>
      </c>
    </row>
    <row r="461" spans="1:59" x14ac:dyDescent="0.25">
      <c r="A461" t="str">
        <f t="shared" si="81"/>
        <v/>
      </c>
      <c r="B461" t="str">
        <f t="shared" si="77"/>
        <v>WY2016 CPAHeating_Geothermal Heat Pump</v>
      </c>
      <c r="C461" t="s">
        <v>115</v>
      </c>
      <c r="D461" t="s">
        <v>142</v>
      </c>
      <c r="E461" s="3" t="s">
        <v>78</v>
      </c>
      <c r="F461" s="3" t="s">
        <v>12</v>
      </c>
      <c r="G461" s="3" t="s">
        <v>11</v>
      </c>
      <c r="H461" s="7">
        <f>INDEX('Saturation Data'!I:I,MATCH('Intensity Data'!$B461,'Saturation Data'!$C:$C,0))*INDEX('UEC Data'!I:I,MATCH('Intensity Data'!$B461,'UEC Data'!$C:$C,0))</f>
        <v>7.5820379154166104E-2</v>
      </c>
      <c r="I461" s="7">
        <f>INDEX('Saturation Data'!J:J,MATCH('Intensity Data'!$B461,'Saturation Data'!$C:$C,0))*INDEX('UEC Data'!J:J,MATCH('Intensity Data'!$B461,'UEC Data'!$C:$C,0))</f>
        <v>9.2444459391483921E-2</v>
      </c>
      <c r="J461" s="7">
        <f>INDEX('Saturation Data'!K:K,MATCH('Intensity Data'!$B461,'Saturation Data'!$C:$C,0))*INDEX('UEC Data'!K:K,MATCH('Intensity Data'!$B461,'UEC Data'!$C:$C,0))</f>
        <v>4.5396985009192807E-2</v>
      </c>
      <c r="K461" s="7">
        <f>INDEX('Saturation Data'!L:L,MATCH('Intensity Data'!$B461,'Saturation Data'!$C:$C,0))*INDEX('UEC Data'!L:L,MATCH('Intensity Data'!$B461,'UEC Data'!$C:$C,0))</f>
        <v>5.828294362631118E-2</v>
      </c>
      <c r="L461" s="7">
        <f>INDEX('Saturation Data'!M:M,MATCH('Intensity Data'!$B461,'Saturation Data'!$C:$C,0))*INDEX('UEC Data'!M:M,MATCH('Intensity Data'!$B461,'UEC Data'!$C:$C,0))</f>
        <v>7.6876651342681041E-2</v>
      </c>
      <c r="M461" s="7">
        <f>INDEX('Saturation Data'!N:N,MATCH('Intensity Data'!$B461,'Saturation Data'!$C:$C,0))*INDEX('UEC Data'!N:N,MATCH('Intensity Data'!$B461,'UEC Data'!$C:$C,0))</f>
        <v>0</v>
      </c>
      <c r="N461" s="7">
        <f>INDEX('Saturation Data'!O:O,MATCH('Intensity Data'!$B461,'Saturation Data'!$C:$C,0))*INDEX('UEC Data'!O:O,MATCH('Intensity Data'!$B461,'UEC Data'!$C:$C,0))</f>
        <v>7.8814203418000356E-2</v>
      </c>
      <c r="O461" s="7">
        <f>INDEX('Saturation Data'!P:P,MATCH('Intensity Data'!$B461,'Saturation Data'!$C:$C,0))*INDEX('UEC Data'!P:P,MATCH('Intensity Data'!$B461,'UEC Data'!$C:$C,0))</f>
        <v>4.0654915433270544E-2</v>
      </c>
      <c r="P461" s="7">
        <f>INDEX('Saturation Data'!Q:Q,MATCH('Intensity Data'!$B461,'Saturation Data'!$C:$C,0))*INDEX('UEC Data'!Q:Q,MATCH('Intensity Data'!$B461,'UEC Data'!$C:$C,0))</f>
        <v>0.16475647859822334</v>
      </c>
      <c r="Q461" s="7">
        <f>INDEX('Saturation Data'!R:R,MATCH('Intensity Data'!$B461,'Saturation Data'!$C:$C,0))*INDEX('UEC Data'!R:R,MATCH('Intensity Data'!$B461,'UEC Data'!$C:$C,0))</f>
        <v>3.856181365794048E-2</v>
      </c>
      <c r="R461" s="7">
        <f>INDEX('Saturation Data'!S:S,MATCH('Intensity Data'!$B461,'Saturation Data'!$C:$C,0))*INDEX('UEC Data'!S:S,MATCH('Intensity Data'!$B461,'UEC Data'!$C:$C,0))</f>
        <v>0</v>
      </c>
      <c r="S461" s="7">
        <f>INDEX('Saturation Data'!T:T,MATCH('Intensity Data'!$B461,'Saturation Data'!$C:$C,0))*INDEX('UEC Data'!T:T,MATCH('Intensity Data'!$B461,'UEC Data'!$C:$C,0))</f>
        <v>0</v>
      </c>
      <c r="T461" s="7">
        <f>INDEX('Saturation Data'!U:U,MATCH('Intensity Data'!$B461,'Saturation Data'!$C:$C,0))*INDEX('UEC Data'!U:U,MATCH('Intensity Data'!$B461,'UEC Data'!$C:$C,0))</f>
        <v>2.8280612819357988E-2</v>
      </c>
      <c r="U461" s="7">
        <f>INDEX('Saturation Data'!V:V,MATCH('Intensity Data'!$B461,'Saturation Data'!$C:$C,0))*INDEX('UEC Data'!V:V,MATCH('Intensity Data'!$B461,'UEC Data'!$C:$C,0))</f>
        <v>0.11064702328996692</v>
      </c>
      <c r="V461" t="str">
        <f t="shared" si="78"/>
        <v>HVAC</v>
      </c>
      <c r="AP461" s="5" t="s">
        <v>78</v>
      </c>
      <c r="AQ461" s="5" t="s">
        <v>12</v>
      </c>
      <c r="AR461" s="5" t="s">
        <v>11</v>
      </c>
      <c r="AS461" s="2">
        <f t="shared" si="83"/>
        <v>-0.83497694598074157</v>
      </c>
      <c r="AT461" s="2">
        <f t="shared" si="83"/>
        <v>-0.79624132079598764</v>
      </c>
      <c r="AU461" s="2">
        <f t="shared" si="83"/>
        <v>-0.91953982116918209</v>
      </c>
      <c r="AV461" s="2">
        <f t="shared" si="83"/>
        <v>-0.85793124519854314</v>
      </c>
      <c r="AW461" s="2">
        <f t="shared" si="83"/>
        <v>-0.94270759506648416</v>
      </c>
      <c r="AX461" s="2">
        <f t="shared" si="83"/>
        <v>-1</v>
      </c>
      <c r="AY461" s="2">
        <f t="shared" si="83"/>
        <v>-0.93641634330909995</v>
      </c>
      <c r="AZ461" s="2">
        <f t="shared" si="83"/>
        <v>-0.88213788952499395</v>
      </c>
      <c r="BA461" s="2">
        <f t="shared" si="83"/>
        <v>-0.2658880489240889</v>
      </c>
      <c r="BB461" s="2">
        <f t="shared" si="83"/>
        <v>-0.95849343144459864</v>
      </c>
      <c r="BC461" s="2">
        <f t="shared" si="83"/>
        <v>-1</v>
      </c>
      <c r="BD461" s="2">
        <f t="shared" si="83"/>
        <v>-1</v>
      </c>
      <c r="BE461" s="2">
        <f t="shared" si="83"/>
        <v>-0.90376963912873343</v>
      </c>
      <c r="BF461" s="2">
        <f t="shared" si="83"/>
        <v>-0.88579276293403364</v>
      </c>
      <c r="BG461" s="2" t="str">
        <f>IFERROR(#REF!/#REF!-1,"NA")</f>
        <v>NA</v>
      </c>
    </row>
    <row r="462" spans="1:59" x14ac:dyDescent="0.25">
      <c r="A462" t="str">
        <f t="shared" si="81"/>
        <v/>
      </c>
      <c r="B462" t="str">
        <f t="shared" si="77"/>
        <v>WY2016 CPAVentilation_Ventilation</v>
      </c>
      <c r="C462" t="s">
        <v>115</v>
      </c>
      <c r="D462" t="s">
        <v>142</v>
      </c>
      <c r="E462" s="3" t="s">
        <v>79</v>
      </c>
      <c r="F462" s="3" t="s">
        <v>15</v>
      </c>
      <c r="G462" s="3" t="s">
        <v>15</v>
      </c>
      <c r="H462" s="7">
        <f>INDEX('Saturation Data'!I:I,MATCH('Intensity Data'!$B462,'Saturation Data'!$C:$C,0))*INDEX('UEC Data'!I:I,MATCH('Intensity Data'!$B462,'UEC Data'!$C:$C,0))</f>
        <v>3.2066864112793794</v>
      </c>
      <c r="I462" s="7">
        <f>INDEX('Saturation Data'!J:J,MATCH('Intensity Data'!$B462,'Saturation Data'!$C:$C,0))*INDEX('UEC Data'!J:J,MATCH('Intensity Data'!$B462,'UEC Data'!$C:$C,0))</f>
        <v>1.4199946125721925</v>
      </c>
      <c r="J462" s="7">
        <f>INDEX('Saturation Data'!K:K,MATCH('Intensity Data'!$B462,'Saturation Data'!$C:$C,0))*INDEX('UEC Data'!K:K,MATCH('Intensity Data'!$B462,'UEC Data'!$C:$C,0))</f>
        <v>3.5180151890734934</v>
      </c>
      <c r="K462" s="7">
        <f>INDEX('Saturation Data'!L:L,MATCH('Intensity Data'!$B462,'Saturation Data'!$C:$C,0))*INDEX('UEC Data'!L:L,MATCH('Intensity Data'!$B462,'UEC Data'!$C:$C,0))</f>
        <v>1.3950824263867156</v>
      </c>
      <c r="L462" s="7">
        <f>INDEX('Saturation Data'!M:M,MATCH('Intensity Data'!$B462,'Saturation Data'!$C:$C,0))*INDEX('UEC Data'!M:M,MATCH('Intensity Data'!$B462,'UEC Data'!$C:$C,0))</f>
        <v>2.6146057171988204</v>
      </c>
      <c r="M462" s="7">
        <f>INDEX('Saturation Data'!N:N,MATCH('Intensity Data'!$B462,'Saturation Data'!$C:$C,0))*INDEX('UEC Data'!N:N,MATCH('Intensity Data'!$B462,'UEC Data'!$C:$C,0))</f>
        <v>2.529103338222066</v>
      </c>
      <c r="N462" s="7">
        <f>INDEX('Saturation Data'!O:O,MATCH('Intensity Data'!$B462,'Saturation Data'!$C:$C,0))*INDEX('UEC Data'!O:O,MATCH('Intensity Data'!$B462,'UEC Data'!$C:$C,0))</f>
        <v>4.2893503680346328</v>
      </c>
      <c r="O462" s="7">
        <f>INDEX('Saturation Data'!P:P,MATCH('Intensity Data'!$B462,'Saturation Data'!$C:$C,0))*INDEX('UEC Data'!P:P,MATCH('Intensity Data'!$B462,'UEC Data'!$C:$C,0))</f>
        <v>1.9824518130311666</v>
      </c>
      <c r="P462" s="7">
        <f>INDEX('Saturation Data'!Q:Q,MATCH('Intensity Data'!$B462,'Saturation Data'!$C:$C,0))*INDEX('UEC Data'!Q:Q,MATCH('Intensity Data'!$B462,'UEC Data'!$C:$C,0))</f>
        <v>1.0096291301868447</v>
      </c>
      <c r="Q462" s="7">
        <f>INDEX('Saturation Data'!R:R,MATCH('Intensity Data'!$B462,'Saturation Data'!$C:$C,0))*INDEX('UEC Data'!R:R,MATCH('Intensity Data'!$B462,'UEC Data'!$C:$C,0))</f>
        <v>1.8425100548838726</v>
      </c>
      <c r="R462" s="7">
        <f>INDEX('Saturation Data'!S:S,MATCH('Intensity Data'!$B462,'Saturation Data'!$C:$C,0))*INDEX('UEC Data'!S:S,MATCH('Intensity Data'!$B462,'UEC Data'!$C:$C,0))</f>
        <v>0.15554767175360706</v>
      </c>
      <c r="S462" s="7">
        <f>INDEX('Saturation Data'!T:T,MATCH('Intensity Data'!$B462,'Saturation Data'!$C:$C,0))*INDEX('UEC Data'!T:T,MATCH('Intensity Data'!$B462,'UEC Data'!$C:$C,0))</f>
        <v>0.67936258205962452</v>
      </c>
      <c r="T462" s="7">
        <f>INDEX('Saturation Data'!U:U,MATCH('Intensity Data'!$B462,'Saturation Data'!$C:$C,0))*INDEX('UEC Data'!U:U,MATCH('Intensity Data'!$B462,'UEC Data'!$C:$C,0))</f>
        <v>26.307281723602674</v>
      </c>
      <c r="U462" s="7">
        <f>INDEX('Saturation Data'!V:V,MATCH('Intensity Data'!$B462,'Saturation Data'!$C:$C,0))*INDEX('UEC Data'!V:V,MATCH('Intensity Data'!$B462,'UEC Data'!$C:$C,0))</f>
        <v>0.84080990285682089</v>
      </c>
      <c r="V462" t="str">
        <f t="shared" si="78"/>
        <v>HVAC</v>
      </c>
      <c r="AP462" s="5" t="s">
        <v>79</v>
      </c>
      <c r="AQ462" s="5" t="s">
        <v>15</v>
      </c>
      <c r="AR462" s="5" t="s">
        <v>15</v>
      </c>
      <c r="AS462" s="2">
        <f t="shared" si="83"/>
        <v>2.3667698959173009</v>
      </c>
      <c r="AT462" s="2">
        <f t="shared" si="83"/>
        <v>1.1278169535077889</v>
      </c>
      <c r="AU462" s="2">
        <f t="shared" si="83"/>
        <v>0.7733337268272773</v>
      </c>
      <c r="AV462" s="2">
        <f t="shared" si="83"/>
        <v>0.3101127705202309</v>
      </c>
      <c r="AW462" s="2">
        <f t="shared" si="83"/>
        <v>-8.0221024920611339E-2</v>
      </c>
      <c r="AX462" s="2">
        <f t="shared" si="83"/>
        <v>0.71987920574964059</v>
      </c>
      <c r="AY462" s="2">
        <f t="shared" si="83"/>
        <v>1.1216172689327188</v>
      </c>
      <c r="AZ462" s="2">
        <f t="shared" si="83"/>
        <v>3.995653695187257</v>
      </c>
      <c r="BA462" s="2">
        <f t="shared" si="83"/>
        <v>1.7277811174944291</v>
      </c>
      <c r="BB462" s="2">
        <f t="shared" si="83"/>
        <v>-0.56624984790372146</v>
      </c>
      <c r="BC462" s="2">
        <f t="shared" si="83"/>
        <v>-0.37694958131499112</v>
      </c>
      <c r="BD462" s="2">
        <f t="shared" si="83"/>
        <v>1.8192667017158617</v>
      </c>
      <c r="BE462" s="2">
        <f t="shared" si="83"/>
        <v>20.753077709966224</v>
      </c>
      <c r="BF462" s="2">
        <f t="shared" si="83"/>
        <v>-0.2477851993103668</v>
      </c>
      <c r="BG462" s="2" t="str">
        <f>IFERROR(#REF!/#REF!-1,"NA")</f>
        <v>NA</v>
      </c>
    </row>
    <row r="463" spans="1:59" x14ac:dyDescent="0.25">
      <c r="A463" t="str">
        <f t="shared" si="81"/>
        <v/>
      </c>
      <c r="B463" t="str">
        <f t="shared" si="77"/>
        <v>WY2016 CPAWater Heating_Water Heater</v>
      </c>
      <c r="C463" t="s">
        <v>115</v>
      </c>
      <c r="D463" t="s">
        <v>142</v>
      </c>
      <c r="E463" s="3" t="s">
        <v>80</v>
      </c>
      <c r="F463" s="3" t="s">
        <v>16</v>
      </c>
      <c r="G463" s="3" t="s">
        <v>17</v>
      </c>
      <c r="H463" s="7">
        <f>INDEX('Saturation Data'!I:I,MATCH('Intensity Data'!$B463,'Saturation Data'!$C:$C,0))*INDEX('UEC Data'!I:I,MATCH('Intensity Data'!$B463,'UEC Data'!$C:$C,0))</f>
        <v>0.48370819020739714</v>
      </c>
      <c r="I463" s="7">
        <f>INDEX('Saturation Data'!J:J,MATCH('Intensity Data'!$B463,'Saturation Data'!$C:$C,0))*INDEX('UEC Data'!J:J,MATCH('Intensity Data'!$B463,'UEC Data'!$C:$C,0))</f>
        <v>0.37479219243243239</v>
      </c>
      <c r="J463" s="7">
        <f>INDEX('Saturation Data'!K:K,MATCH('Intensity Data'!$B463,'Saturation Data'!$C:$C,0))*INDEX('UEC Data'!K:K,MATCH('Intensity Data'!$B463,'UEC Data'!$C:$C,0))</f>
        <v>0.60920404543225148</v>
      </c>
      <c r="K463" s="7">
        <f>INDEX('Saturation Data'!L:L,MATCH('Intensity Data'!$B463,'Saturation Data'!$C:$C,0))*INDEX('UEC Data'!L:L,MATCH('Intensity Data'!$B463,'UEC Data'!$C:$C,0))</f>
        <v>0.46411513600000004</v>
      </c>
      <c r="L463" s="7">
        <f>INDEX('Saturation Data'!M:M,MATCH('Intensity Data'!$B463,'Saturation Data'!$C:$C,0))*INDEX('UEC Data'!M:M,MATCH('Intensity Data'!$B463,'UEC Data'!$C:$C,0))</f>
        <v>1.7712152228571429</v>
      </c>
      <c r="M463" s="7">
        <f>INDEX('Saturation Data'!N:N,MATCH('Intensity Data'!$B463,'Saturation Data'!$C:$C,0))*INDEX('UEC Data'!N:N,MATCH('Intensity Data'!$B463,'UEC Data'!$C:$C,0))</f>
        <v>1.3280625400000001</v>
      </c>
      <c r="N463" s="7">
        <f>INDEX('Saturation Data'!O:O,MATCH('Intensity Data'!$B463,'Saturation Data'!$C:$C,0))*INDEX('UEC Data'!O:O,MATCH('Intensity Data'!$B463,'UEC Data'!$C:$C,0))</f>
        <v>1.0791830497705597</v>
      </c>
      <c r="O463" s="7">
        <f>INDEX('Saturation Data'!P:P,MATCH('Intensity Data'!$B463,'Saturation Data'!$C:$C,0))*INDEX('UEC Data'!P:P,MATCH('Intensity Data'!$B463,'UEC Data'!$C:$C,0))</f>
        <v>0.42756580355332507</v>
      </c>
      <c r="P463" s="7">
        <f>INDEX('Saturation Data'!Q:Q,MATCH('Intensity Data'!$B463,'Saturation Data'!$C:$C,0))*INDEX('UEC Data'!Q:Q,MATCH('Intensity Data'!$B463,'UEC Data'!$C:$C,0))</f>
        <v>0.20082999142857144</v>
      </c>
      <c r="Q463" s="7">
        <f>INDEX('Saturation Data'!R:R,MATCH('Intensity Data'!$B463,'Saturation Data'!$C:$C,0))*INDEX('UEC Data'!R:R,MATCH('Intensity Data'!$B463,'UEC Data'!$C:$C,0))</f>
        <v>1.0411803999999998</v>
      </c>
      <c r="R463" s="7">
        <f>INDEX('Saturation Data'!S:S,MATCH('Intensity Data'!$B463,'Saturation Data'!$C:$C,0))*INDEX('UEC Data'!S:S,MATCH('Intensity Data'!$B463,'UEC Data'!$C:$C,0))</f>
        <v>6.042290693069307E-2</v>
      </c>
      <c r="S463" s="7">
        <f>INDEX('Saturation Data'!T:T,MATCH('Intensity Data'!$B463,'Saturation Data'!$C:$C,0))*INDEX('UEC Data'!T:T,MATCH('Intensity Data'!$B463,'UEC Data'!$C:$C,0))</f>
        <v>0.18176091889484178</v>
      </c>
      <c r="T463" s="7">
        <f>INDEX('Saturation Data'!U:U,MATCH('Intensity Data'!$B463,'Saturation Data'!$C:$C,0))*INDEX('UEC Data'!U:U,MATCH('Intensity Data'!$B463,'UEC Data'!$C:$C,0))</f>
        <v>0.30525274139301767</v>
      </c>
      <c r="U463" s="7">
        <f>INDEX('Saturation Data'!V:V,MATCH('Intensity Data'!$B463,'Saturation Data'!$C:$C,0))*INDEX('UEC Data'!V:V,MATCH('Intensity Data'!$B463,'UEC Data'!$C:$C,0))</f>
        <v>0.70515869117647045</v>
      </c>
      <c r="V463" t="str">
        <f t="shared" si="78"/>
        <v>Water Heating</v>
      </c>
      <c r="AP463" s="5" t="s">
        <v>80</v>
      </c>
      <c r="AQ463" s="5" t="s">
        <v>16</v>
      </c>
      <c r="AR463" s="5" t="s">
        <v>17</v>
      </c>
      <c r="AS463" s="2">
        <f t="shared" si="83"/>
        <v>8.5639506117421105E-2</v>
      </c>
      <c r="AT463" s="2">
        <f t="shared" si="83"/>
        <v>-0.36507796915326141</v>
      </c>
      <c r="AU463" s="2">
        <f t="shared" si="83"/>
        <v>-0.70993418913677775</v>
      </c>
      <c r="AV463" s="2">
        <f t="shared" si="83"/>
        <v>-0.58830504540613604</v>
      </c>
      <c r="AW463" s="2">
        <f t="shared" si="83"/>
        <v>2.3018039593913238</v>
      </c>
      <c r="AX463" s="2">
        <f t="shared" si="83"/>
        <v>-0.30927821800424882</v>
      </c>
      <c r="AY463" s="2">
        <f t="shared" si="83"/>
        <v>1.0878128925225234</v>
      </c>
      <c r="AZ463" s="2">
        <f t="shared" si="83"/>
        <v>0.25135751539702222</v>
      </c>
      <c r="BA463" s="2">
        <f t="shared" si="83"/>
        <v>-0.39178317929775386</v>
      </c>
      <c r="BB463" s="2">
        <f t="shared" si="83"/>
        <v>2.3816953986822313</v>
      </c>
      <c r="BC463" s="2">
        <f t="shared" si="83"/>
        <v>-0.9505892606739067</v>
      </c>
      <c r="BD463" s="2">
        <f t="shared" si="83"/>
        <v>-0.84600908193346613</v>
      </c>
      <c r="BE463" s="2">
        <f t="shared" si="83"/>
        <v>-0.46042780396770799</v>
      </c>
      <c r="BF463" s="2">
        <f t="shared" si="83"/>
        <v>0.41128326541525606</v>
      </c>
      <c r="BG463" s="2" t="str">
        <f>IFERROR(#REF!/#REF!-1,"NA")</f>
        <v>NA</v>
      </c>
    </row>
    <row r="464" spans="1:59" x14ac:dyDescent="0.25">
      <c r="A464" t="e">
        <f>IF(C464=#REF!,"",1)</f>
        <v>#REF!</v>
      </c>
      <c r="B464" t="str">
        <f t="shared" si="77"/>
        <v>WY2016 CPAInterior Lighting_Linear Lighting</v>
      </c>
      <c r="C464" t="s">
        <v>115</v>
      </c>
      <c r="D464" t="s">
        <v>142</v>
      </c>
      <c r="E464" s="3" t="s">
        <v>84</v>
      </c>
      <c r="F464" s="3" t="s">
        <v>18</v>
      </c>
      <c r="G464" s="3" t="s">
        <v>22</v>
      </c>
      <c r="H464" s="7">
        <f>INDEX('Saturation Data'!I:I,MATCH('Intensity Data'!$B464,'Saturation Data'!$C:$C,0))*INDEX('UEC Data'!I:I,MATCH('Intensity Data'!$B464,'UEC Data'!$C:$C,0))</f>
        <v>1.7246509498917526</v>
      </c>
      <c r="I464" s="7">
        <f>INDEX('Saturation Data'!J:J,MATCH('Intensity Data'!$B464,'Saturation Data'!$C:$C,0))*INDEX('UEC Data'!J:J,MATCH('Intensity Data'!$B464,'UEC Data'!$C:$C,0))</f>
        <v>1.5415598375166626</v>
      </c>
      <c r="J464" s="7">
        <f>INDEX('Saturation Data'!K:K,MATCH('Intensity Data'!$B464,'Saturation Data'!$C:$C,0))*INDEX('UEC Data'!K:K,MATCH('Intensity Data'!$B464,'UEC Data'!$C:$C,0))</f>
        <v>3.0033180740724288</v>
      </c>
      <c r="K464" s="7">
        <f>INDEX('Saturation Data'!L:L,MATCH('Intensity Data'!$B464,'Saturation Data'!$C:$C,0))*INDEX('UEC Data'!L:L,MATCH('Intensity Data'!$B464,'UEC Data'!$C:$C,0))</f>
        <v>1.9821899288878029</v>
      </c>
      <c r="L464" s="7">
        <f>INDEX('Saturation Data'!M:M,MATCH('Intensity Data'!$B464,'Saturation Data'!$C:$C,0))*INDEX('UEC Data'!M:M,MATCH('Intensity Data'!$B464,'UEC Data'!$C:$C,0))</f>
        <v>1.8674442583618971</v>
      </c>
      <c r="M464" s="7">
        <f>INDEX('Saturation Data'!N:N,MATCH('Intensity Data'!$B464,'Saturation Data'!$C:$C,0))*INDEX('UEC Data'!N:N,MATCH('Intensity Data'!$B464,'UEC Data'!$C:$C,0))</f>
        <v>5.0106479032102795</v>
      </c>
      <c r="N464" s="7">
        <f>INDEX('Saturation Data'!O:O,MATCH('Intensity Data'!$B464,'Saturation Data'!$C:$C,0))*INDEX('UEC Data'!O:O,MATCH('Intensity Data'!$B464,'UEC Data'!$C:$C,0))</f>
        <v>4.0374352350241542</v>
      </c>
      <c r="O464" s="7">
        <f>INDEX('Saturation Data'!P:P,MATCH('Intensity Data'!$B464,'Saturation Data'!$C:$C,0))*INDEX('UEC Data'!P:P,MATCH('Intensity Data'!$B464,'UEC Data'!$C:$C,0))</f>
        <v>2.18745514263111</v>
      </c>
      <c r="P464" s="7">
        <f>INDEX('Saturation Data'!Q:Q,MATCH('Intensity Data'!$B464,'Saturation Data'!$C:$C,0))*INDEX('UEC Data'!Q:Q,MATCH('Intensity Data'!$B464,'UEC Data'!$C:$C,0))</f>
        <v>1.5127022615307173</v>
      </c>
      <c r="Q464" s="7">
        <f>INDEX('Saturation Data'!R:R,MATCH('Intensity Data'!$B464,'Saturation Data'!$C:$C,0))*INDEX('UEC Data'!R:R,MATCH('Intensity Data'!$B464,'UEC Data'!$C:$C,0))</f>
        <v>0.45584450142900113</v>
      </c>
      <c r="R464" s="7">
        <f>INDEX('Saturation Data'!S:S,MATCH('Intensity Data'!$B464,'Saturation Data'!$C:$C,0))*INDEX('UEC Data'!S:S,MATCH('Intensity Data'!$B464,'UEC Data'!$C:$C,0))</f>
        <v>0.28151989720595638</v>
      </c>
      <c r="S464" s="7">
        <f>INDEX('Saturation Data'!T:T,MATCH('Intensity Data'!$B464,'Saturation Data'!$C:$C,0))*INDEX('UEC Data'!T:T,MATCH('Intensity Data'!$B464,'UEC Data'!$C:$C,0))</f>
        <v>0.28151989720595638</v>
      </c>
      <c r="T464" s="7">
        <f>INDEX('Saturation Data'!U:U,MATCH('Intensity Data'!$B464,'Saturation Data'!$C:$C,0))*INDEX('UEC Data'!U:U,MATCH('Intensity Data'!$B464,'UEC Data'!$C:$C,0))</f>
        <v>3.907161357362638</v>
      </c>
      <c r="U464" s="7">
        <f>INDEX('Saturation Data'!V:V,MATCH('Intensity Data'!$B464,'Saturation Data'!$C:$C,0))*INDEX('UEC Data'!V:V,MATCH('Intensity Data'!$B464,'UEC Data'!$C:$C,0))</f>
        <v>1.464169865932343</v>
      </c>
      <c r="V464" t="str">
        <f t="shared" si="78"/>
        <v>Interior Lighting</v>
      </c>
      <c r="AP464" s="5" t="s">
        <v>84</v>
      </c>
      <c r="AQ464" s="5" t="s">
        <v>18</v>
      </c>
      <c r="AR464" s="5" t="s">
        <v>22</v>
      </c>
      <c r="AS464" s="2">
        <f t="shared" ref="AS464:BF464" si="84">IFERROR(H464/H650-1,"NA")</f>
        <v>9.5764100552971705</v>
      </c>
      <c r="AT464" s="2">
        <f t="shared" si="84"/>
        <v>12.514140306507269</v>
      </c>
      <c r="AU464" s="2">
        <f t="shared" si="84"/>
        <v>7.6535058152165281</v>
      </c>
      <c r="AV464" s="2">
        <f t="shared" si="84"/>
        <v>7.8265759315208587</v>
      </c>
      <c r="AW464" s="2">
        <f t="shared" si="84"/>
        <v>2.1146506763067099</v>
      </c>
      <c r="AX464" s="2">
        <f t="shared" si="84"/>
        <v>16.962785580215385</v>
      </c>
      <c r="AY464" s="2">
        <f t="shared" si="84"/>
        <v>45.711929224369086</v>
      </c>
      <c r="AZ464" s="2">
        <f t="shared" si="84"/>
        <v>5.8258090268523173</v>
      </c>
      <c r="BA464" s="2">
        <f t="shared" si="84"/>
        <v>0.96025472029910497</v>
      </c>
      <c r="BB464" s="2">
        <f t="shared" si="84"/>
        <v>6.899302698547908</v>
      </c>
      <c r="BC464" s="2">
        <f t="shared" si="84"/>
        <v>1.3127570587852375</v>
      </c>
      <c r="BD464" s="2">
        <f t="shared" si="84"/>
        <v>1.3960996554982184</v>
      </c>
      <c r="BE464" s="2">
        <f t="shared" si="84"/>
        <v>36.459592232028655</v>
      </c>
      <c r="BF464" s="2">
        <f t="shared" si="84"/>
        <v>16.904974652555467</v>
      </c>
      <c r="BG464" s="2" t="str">
        <f>IFERROR(#REF!/#REF!-1,"NA")</f>
        <v>NA</v>
      </c>
    </row>
    <row r="465" spans="1:59" x14ac:dyDescent="0.25">
      <c r="A465" t="e">
        <f>IF(C465=#REF!,"",1)</f>
        <v>#REF!</v>
      </c>
      <c r="B465" t="str">
        <f t="shared" si="77"/>
        <v>WY2016 CPAExterior Lighting_Area Lighting</v>
      </c>
      <c r="C465" t="s">
        <v>115</v>
      </c>
      <c r="D465" t="s">
        <v>142</v>
      </c>
      <c r="E465" s="3" t="s">
        <v>86</v>
      </c>
      <c r="F465" s="3" t="s">
        <v>23</v>
      </c>
      <c r="G465" s="3" t="s">
        <v>24</v>
      </c>
      <c r="H465" s="7">
        <f>INDEX('Saturation Data'!I:I,MATCH('Intensity Data'!$B465,'Saturation Data'!$C:$C,0))*INDEX('UEC Data'!I:I,MATCH('Intensity Data'!$B465,'UEC Data'!$C:$C,0))</f>
        <v>1.2776745024992495</v>
      </c>
      <c r="I465" s="7">
        <f>INDEX('Saturation Data'!J:J,MATCH('Intensity Data'!$B465,'Saturation Data'!$C:$C,0))*INDEX('UEC Data'!J:J,MATCH('Intensity Data'!$B465,'UEC Data'!$C:$C,0))</f>
        <v>1.5773307041073741</v>
      </c>
      <c r="J465" s="7">
        <f>INDEX('Saturation Data'!K:K,MATCH('Intensity Data'!$B465,'Saturation Data'!$C:$C,0))*INDEX('UEC Data'!K:K,MATCH('Intensity Data'!$B465,'UEC Data'!$C:$C,0))</f>
        <v>0.84447642280672996</v>
      </c>
      <c r="K465" s="7">
        <f>INDEX('Saturation Data'!L:L,MATCH('Intensity Data'!$B465,'Saturation Data'!$C:$C,0))*INDEX('UEC Data'!L:L,MATCH('Intensity Data'!$B465,'UEC Data'!$C:$C,0))</f>
        <v>0.84447642280672996</v>
      </c>
      <c r="L465" s="7">
        <f>INDEX('Saturation Data'!M:M,MATCH('Intensity Data'!$B465,'Saturation Data'!$C:$C,0))*INDEX('UEC Data'!M:M,MATCH('Intensity Data'!$B465,'UEC Data'!$C:$C,0))</f>
        <v>2.1410175142692172</v>
      </c>
      <c r="M465" s="7">
        <f>INDEX('Saturation Data'!N:N,MATCH('Intensity Data'!$B465,'Saturation Data'!$C:$C,0))*INDEX('UEC Data'!N:N,MATCH('Intensity Data'!$B465,'UEC Data'!$C:$C,0))</f>
        <v>1.7833920471292941</v>
      </c>
      <c r="N465" s="7">
        <f>INDEX('Saturation Data'!O:O,MATCH('Intensity Data'!$B465,'Saturation Data'!$C:$C,0))*INDEX('UEC Data'!O:O,MATCH('Intensity Data'!$B465,'UEC Data'!$C:$C,0))</f>
        <v>0.66430062146194035</v>
      </c>
      <c r="O465" s="7">
        <f>INDEX('Saturation Data'!P:P,MATCH('Intensity Data'!$B465,'Saturation Data'!$C:$C,0))*INDEX('UEC Data'!P:P,MATCH('Intensity Data'!$B465,'UEC Data'!$C:$C,0))</f>
        <v>0.28734694198828503</v>
      </c>
      <c r="P465" s="7">
        <f>INDEX('Saturation Data'!Q:Q,MATCH('Intensity Data'!$B465,'Saturation Data'!$C:$C,0))*INDEX('UEC Data'!Q:Q,MATCH('Intensity Data'!$B465,'UEC Data'!$C:$C,0))</f>
        <v>0.12004484213925479</v>
      </c>
      <c r="Q465" s="7">
        <f>INDEX('Saturation Data'!R:R,MATCH('Intensity Data'!$B465,'Saturation Data'!$C:$C,0))*INDEX('UEC Data'!R:R,MATCH('Intensity Data'!$B465,'UEC Data'!$C:$C,0))</f>
        <v>1.7301616523403083</v>
      </c>
      <c r="R465" s="7">
        <f>INDEX('Saturation Data'!S:S,MATCH('Intensity Data'!$B465,'Saturation Data'!$C:$C,0))*INDEX('UEC Data'!S:S,MATCH('Intensity Data'!$B465,'UEC Data'!$C:$C,0))</f>
        <v>0.37757329938433987</v>
      </c>
      <c r="S465" s="7">
        <f>INDEX('Saturation Data'!T:T,MATCH('Intensity Data'!$B465,'Saturation Data'!$C:$C,0))*INDEX('UEC Data'!T:T,MATCH('Intensity Data'!$B465,'UEC Data'!$C:$C,0))</f>
        <v>0.37757329938433987</v>
      </c>
      <c r="T465" s="7">
        <f>INDEX('Saturation Data'!U:U,MATCH('Intensity Data'!$B465,'Saturation Data'!$C:$C,0))*INDEX('UEC Data'!U:U,MATCH('Intensity Data'!$B465,'UEC Data'!$C:$C,0))</f>
        <v>1.1168155767710217</v>
      </c>
      <c r="U465" s="7">
        <f>INDEX('Saturation Data'!V:V,MATCH('Intensity Data'!$B465,'Saturation Data'!$C:$C,0))*INDEX('UEC Data'!V:V,MATCH('Intensity Data'!$B465,'UEC Data'!$C:$C,0))</f>
        <v>0.63826748610116635</v>
      </c>
      <c r="V465" t="str">
        <f t="shared" si="78"/>
        <v>Exterior Lighting</v>
      </c>
      <c r="AP465" s="5" t="s">
        <v>86</v>
      </c>
      <c r="AQ465" s="5" t="s">
        <v>23</v>
      </c>
      <c r="AR465" s="5" t="s">
        <v>24</v>
      </c>
      <c r="AS465" s="2">
        <f t="shared" ref="AS465:AS486" si="85">IFERROR(H465/H652-1,"NA")</f>
        <v>138.7148262436375</v>
      </c>
      <c r="AT465" s="2">
        <f t="shared" ref="AT465:AT486" si="86">IFERROR(I465/I652-1,"NA")</f>
        <v>83.60426962601845</v>
      </c>
      <c r="AU465" s="2">
        <f t="shared" ref="AU465:AU486" si="87">IFERROR(J465/J652-1,"NA")</f>
        <v>27.705240696017523</v>
      </c>
      <c r="AV465" s="2">
        <f t="shared" ref="AV465:AV486" si="88">IFERROR(K465/K652-1,"NA")</f>
        <v>76.297560736157152</v>
      </c>
      <c r="AW465" s="2">
        <f t="shared" ref="AW465:AW486" si="89">IFERROR(L465/L652-1,"NA")</f>
        <v>6.2578244182847911</v>
      </c>
      <c r="AX465" s="2">
        <f t="shared" ref="AX465:AX486" si="90">IFERROR(M465/M652-1,"NA")</f>
        <v>2.4342257452043405</v>
      </c>
      <c r="AY465" s="2">
        <f t="shared" ref="AY465:AY486" si="91">IFERROR(N465/N652-1,"NA")</f>
        <v>10.239373582954604</v>
      </c>
      <c r="AZ465" s="2">
        <f t="shared" ref="AZ465:AZ486" si="92">IFERROR(O465/O652-1,"NA")</f>
        <v>14.025937960123828</v>
      </c>
      <c r="BA465" s="2">
        <f t="shared" ref="BA465:BA486" si="93">IFERROR(P465/P652-1,"NA")</f>
        <v>1.6158135211229814</v>
      </c>
      <c r="BB465" s="2">
        <f t="shared" ref="BB465:BB486" si="94">IFERROR(Q465/Q652-1,"NA")</f>
        <v>34.2212114798321</v>
      </c>
      <c r="BC465" s="2">
        <f t="shared" ref="BC465:BC486" si="95">IFERROR(R465/R652-1,"NA")</f>
        <v>81.302559177669053</v>
      </c>
      <c r="BD465" s="2">
        <f t="shared" ref="BD465:BD486" si="96">IFERROR(S465/S652-1,"NA")</f>
        <v>19.359475209291713</v>
      </c>
      <c r="BE465" s="2">
        <f t="shared" ref="BE465:BE486" si="97">IFERROR(T465/T652-1,"NA")</f>
        <v>204.10893828943355</v>
      </c>
      <c r="BF465" s="2">
        <f t="shared" ref="BF465:BF486" si="98">IFERROR(U465/U652-1,"NA")</f>
        <v>13.025230210909996</v>
      </c>
      <c r="BG465" s="2" t="str">
        <f>IFERROR(#REF!/#REF!-1,"NA")</f>
        <v>NA</v>
      </c>
    </row>
    <row r="466" spans="1:59" x14ac:dyDescent="0.25">
      <c r="A466" t="str">
        <f t="shared" si="81"/>
        <v/>
      </c>
      <c r="B466" t="str">
        <f t="shared" si="77"/>
        <v>WY2016 CPAExterior Lighting_Linear Lighting</v>
      </c>
      <c r="C466" t="s">
        <v>115</v>
      </c>
      <c r="D466" t="s">
        <v>142</v>
      </c>
      <c r="E466" s="3" t="s">
        <v>87</v>
      </c>
      <c r="F466" s="3" t="s">
        <v>23</v>
      </c>
      <c r="G466" s="3" t="s">
        <v>22</v>
      </c>
      <c r="H466" s="7">
        <f>INDEX('Saturation Data'!I:I,MATCH('Intensity Data'!$B466,'Saturation Data'!$C:$C,0))*INDEX('UEC Data'!I:I,MATCH('Intensity Data'!$B466,'UEC Data'!$C:$C,0))</f>
        <v>0.17998060318671685</v>
      </c>
      <c r="I466" s="7">
        <f>INDEX('Saturation Data'!J:J,MATCH('Intensity Data'!$B466,'Saturation Data'!$C:$C,0))*INDEX('UEC Data'!J:J,MATCH('Intensity Data'!$B466,'UEC Data'!$C:$C,0))</f>
        <v>7.2716734974156386E-2</v>
      </c>
      <c r="J466" s="7">
        <f>INDEX('Saturation Data'!K:K,MATCH('Intensity Data'!$B466,'Saturation Data'!$C:$C,0))*INDEX('UEC Data'!K:K,MATCH('Intensity Data'!$B466,'UEC Data'!$C:$C,0))</f>
        <v>7.9875366371784634E-2</v>
      </c>
      <c r="K466" s="7">
        <f>INDEX('Saturation Data'!L:L,MATCH('Intensity Data'!$B466,'Saturation Data'!$C:$C,0))*INDEX('UEC Data'!L:L,MATCH('Intensity Data'!$B466,'UEC Data'!$C:$C,0))</f>
        <v>7.9875366371784634E-2</v>
      </c>
      <c r="L466" s="7">
        <f>INDEX('Saturation Data'!M:M,MATCH('Intensity Data'!$B466,'Saturation Data'!$C:$C,0))*INDEX('UEC Data'!M:M,MATCH('Intensity Data'!$B466,'UEC Data'!$C:$C,0))</f>
        <v>0.40359773533941284</v>
      </c>
      <c r="M466" s="7">
        <f>INDEX('Saturation Data'!N:N,MATCH('Intensity Data'!$B466,'Saturation Data'!$C:$C,0))*INDEX('UEC Data'!N:N,MATCH('Intensity Data'!$B466,'UEC Data'!$C:$C,0))</f>
        <v>0.3815598518016472</v>
      </c>
      <c r="N466" s="7">
        <f>INDEX('Saturation Data'!O:O,MATCH('Intensity Data'!$B466,'Saturation Data'!$C:$C,0))*INDEX('UEC Data'!O:O,MATCH('Intensity Data'!$B466,'UEC Data'!$C:$C,0))</f>
        <v>8.1899905131840825E-2</v>
      </c>
      <c r="O466" s="7">
        <f>INDEX('Saturation Data'!P:P,MATCH('Intensity Data'!$B466,'Saturation Data'!$C:$C,0))*INDEX('UEC Data'!P:P,MATCH('Intensity Data'!$B466,'UEC Data'!$C:$C,0))</f>
        <v>0.74928674288024677</v>
      </c>
      <c r="P466" s="7">
        <f>INDEX('Saturation Data'!Q:Q,MATCH('Intensity Data'!$B466,'Saturation Data'!$C:$C,0))*INDEX('UEC Data'!Q:Q,MATCH('Intensity Data'!$B466,'UEC Data'!$C:$C,0))</f>
        <v>0.6570892244201626</v>
      </c>
      <c r="Q466" s="7">
        <f>INDEX('Saturation Data'!R:R,MATCH('Intensity Data'!$B466,'Saturation Data'!$C:$C,0))*INDEX('UEC Data'!R:R,MATCH('Intensity Data'!$B466,'UEC Data'!$C:$C,0))</f>
        <v>2.5582070828392617E-2</v>
      </c>
      <c r="R466" s="7">
        <f>INDEX('Saturation Data'!S:S,MATCH('Intensity Data'!$B466,'Saturation Data'!$C:$C,0))*INDEX('UEC Data'!S:S,MATCH('Intensity Data'!$B466,'UEC Data'!$C:$C,0))</f>
        <v>7.7353172351847979E-2</v>
      </c>
      <c r="S466" s="7">
        <f>INDEX('Saturation Data'!T:T,MATCH('Intensity Data'!$B466,'Saturation Data'!$C:$C,0))*INDEX('UEC Data'!T:T,MATCH('Intensity Data'!$B466,'UEC Data'!$C:$C,0))</f>
        <v>7.7353172351847979E-2</v>
      </c>
      <c r="T466" s="7">
        <f>INDEX('Saturation Data'!U:U,MATCH('Intensity Data'!$B466,'Saturation Data'!$C:$C,0))*INDEX('UEC Data'!U:U,MATCH('Intensity Data'!$B466,'UEC Data'!$C:$C,0))</f>
        <v>0.24079761846153852</v>
      </c>
      <c r="U466" s="7">
        <f>INDEX('Saturation Data'!V:V,MATCH('Intensity Data'!$B466,'Saturation Data'!$C:$C,0))*INDEX('UEC Data'!V:V,MATCH('Intensity Data'!$B466,'UEC Data'!$C:$C,0))</f>
        <v>5.901349395031337E-2</v>
      </c>
      <c r="V466" t="str">
        <f t="shared" si="78"/>
        <v>Exterior Lighting</v>
      </c>
      <c r="AP466" s="5" t="s">
        <v>87</v>
      </c>
      <c r="AQ466" s="5" t="s">
        <v>23</v>
      </c>
      <c r="AR466" s="5" t="s">
        <v>22</v>
      </c>
      <c r="AS466" s="2">
        <f t="shared" si="85"/>
        <v>1.1150580958798568</v>
      </c>
      <c r="AT466" s="2">
        <f t="shared" si="86"/>
        <v>15.221431984852504</v>
      </c>
      <c r="AU466" s="2">
        <f t="shared" si="87"/>
        <v>-0.72357344437712645</v>
      </c>
      <c r="AV466" s="2">
        <f t="shared" si="88"/>
        <v>33.751084826578492</v>
      </c>
      <c r="AW466" s="2">
        <f t="shared" si="89"/>
        <v>1.1885017905517445</v>
      </c>
      <c r="AX466" s="2">
        <f t="shared" si="90"/>
        <v>-0.96179355637809683</v>
      </c>
      <c r="AY466" s="2">
        <f t="shared" si="91"/>
        <v>-0.5446454539414084</v>
      </c>
      <c r="AZ466" s="2">
        <f t="shared" si="92"/>
        <v>22.385619678879408</v>
      </c>
      <c r="BA466" s="2">
        <f t="shared" si="93"/>
        <v>7.5458141300915162</v>
      </c>
      <c r="BB466" s="2">
        <f t="shared" si="94"/>
        <v>-0.90018889417363335</v>
      </c>
      <c r="BC466" s="2">
        <f t="shared" si="95"/>
        <v>0.98374603632622715</v>
      </c>
      <c r="BD466" s="2">
        <f t="shared" si="96"/>
        <v>-0.50927372548734906</v>
      </c>
      <c r="BE466" s="2">
        <f t="shared" si="97"/>
        <v>71.127424842924725</v>
      </c>
      <c r="BF466" s="2">
        <f t="shared" si="98"/>
        <v>5.934072378690507</v>
      </c>
      <c r="BG466" s="2" t="str">
        <f>IFERROR(#REF!/#REF!-1,"NA")</f>
        <v>NA</v>
      </c>
    </row>
    <row r="467" spans="1:59" x14ac:dyDescent="0.25">
      <c r="A467" t="str">
        <f t="shared" si="81"/>
        <v/>
      </c>
      <c r="B467" t="str">
        <f t="shared" si="77"/>
        <v>WY2016 CPARefrigeration _Walk-in Refrigerator/Freezer</v>
      </c>
      <c r="C467" t="s">
        <v>115</v>
      </c>
      <c r="D467" t="s">
        <v>142</v>
      </c>
      <c r="E467" s="3" t="s">
        <v>88</v>
      </c>
      <c r="F467" s="3" t="s">
        <v>25</v>
      </c>
      <c r="G467" s="3" t="s">
        <v>26</v>
      </c>
      <c r="H467" s="7">
        <f>INDEX('Saturation Data'!I:I,MATCH('Intensity Data'!$B467,'Saturation Data'!$C:$C,0))*INDEX('UEC Data'!I:I,MATCH('Intensity Data'!$B467,'UEC Data'!$C:$C,0))</f>
        <v>2.9258756317792839E-3</v>
      </c>
      <c r="I467" s="7">
        <f>INDEX('Saturation Data'!J:J,MATCH('Intensity Data'!$B467,'Saturation Data'!$C:$C,0))*INDEX('UEC Data'!J:J,MATCH('Intensity Data'!$B467,'UEC Data'!$C:$C,0))</f>
        <v>0</v>
      </c>
      <c r="J467" s="7">
        <f>INDEX('Saturation Data'!K:K,MATCH('Intensity Data'!$B467,'Saturation Data'!$C:$C,0))*INDEX('UEC Data'!K:K,MATCH('Intensity Data'!$B467,'UEC Data'!$C:$C,0))</f>
        <v>7.7691464973657608E-3</v>
      </c>
      <c r="K467" s="7">
        <f>INDEX('Saturation Data'!L:L,MATCH('Intensity Data'!$B467,'Saturation Data'!$C:$C,0))*INDEX('UEC Data'!L:L,MATCH('Intensity Data'!$B467,'UEC Data'!$C:$C,0))</f>
        <v>0</v>
      </c>
      <c r="L467" s="7">
        <f>INDEX('Saturation Data'!M:M,MATCH('Intensity Data'!$B467,'Saturation Data'!$C:$C,0))*INDEX('UEC Data'!M:M,MATCH('Intensity Data'!$B467,'UEC Data'!$C:$C,0))</f>
        <v>5.8516460601163143</v>
      </c>
      <c r="M467" s="7">
        <f>INDEX('Saturation Data'!N:N,MATCH('Intensity Data'!$B467,'Saturation Data'!$C:$C,0))*INDEX('UEC Data'!N:N,MATCH('Intensity Data'!$B467,'UEC Data'!$C:$C,0))</f>
        <v>0.99780584729635469</v>
      </c>
      <c r="N467" s="7">
        <f>INDEX('Saturation Data'!O:O,MATCH('Intensity Data'!$B467,'Saturation Data'!$C:$C,0))*INDEX('UEC Data'!O:O,MATCH('Intensity Data'!$B467,'UEC Data'!$C:$C,0))</f>
        <v>8.521879200823039E-2</v>
      </c>
      <c r="O467" s="7">
        <f>INDEX('Saturation Data'!P:P,MATCH('Intensity Data'!$B467,'Saturation Data'!$C:$C,0))*INDEX('UEC Data'!P:P,MATCH('Intensity Data'!$B467,'UEC Data'!$C:$C,0))</f>
        <v>1.6266641927460419E-2</v>
      </c>
      <c r="P467" s="7">
        <f>INDEX('Saturation Data'!Q:Q,MATCH('Intensity Data'!$B467,'Saturation Data'!$C:$C,0))*INDEX('UEC Data'!Q:Q,MATCH('Intensity Data'!$B467,'UEC Data'!$C:$C,0))</f>
        <v>4.5147969071093273E-2</v>
      </c>
      <c r="Q467" s="7">
        <f>INDEX('Saturation Data'!R:R,MATCH('Intensity Data'!$B467,'Saturation Data'!$C:$C,0))*INDEX('UEC Data'!R:R,MATCH('Intensity Data'!$B467,'UEC Data'!$C:$C,0))</f>
        <v>2.3030672524279289E-2</v>
      </c>
      <c r="R467" s="7">
        <f>INDEX('Saturation Data'!S:S,MATCH('Intensity Data'!$B467,'Saturation Data'!$C:$C,0))*INDEX('UEC Data'!S:S,MATCH('Intensity Data'!$B467,'UEC Data'!$C:$C,0))</f>
        <v>3.2576235848677149E-3</v>
      </c>
      <c r="S467" s="7">
        <f>INDEX('Saturation Data'!T:T,MATCH('Intensity Data'!$B467,'Saturation Data'!$C:$C,0))*INDEX('UEC Data'!T:T,MATCH('Intensity Data'!$B467,'UEC Data'!$C:$C,0))</f>
        <v>13.246026782332741</v>
      </c>
      <c r="T467" s="7">
        <f>INDEX('Saturation Data'!U:U,MATCH('Intensity Data'!$B467,'Saturation Data'!$C:$C,0))*INDEX('UEC Data'!U:U,MATCH('Intensity Data'!$B467,'UEC Data'!$C:$C,0))</f>
        <v>2.1027513664940317E-3</v>
      </c>
      <c r="U467" s="7">
        <f>INDEX('Saturation Data'!V:V,MATCH('Intensity Data'!$B467,'Saturation Data'!$C:$C,0))*INDEX('UEC Data'!V:V,MATCH('Intensity Data'!$B467,'UEC Data'!$C:$C,0))</f>
        <v>5.574513936513726E-2</v>
      </c>
      <c r="V467" t="str">
        <f t="shared" si="78"/>
        <v xml:space="preserve">Refrigeration </v>
      </c>
      <c r="AP467" s="5" t="s">
        <v>88</v>
      </c>
      <c r="AQ467" s="5" t="s">
        <v>25</v>
      </c>
      <c r="AR467" s="5" t="s">
        <v>26</v>
      </c>
      <c r="AS467" s="2">
        <f t="shared" si="85"/>
        <v>-0.95831363416861304</v>
      </c>
      <c r="AT467" s="2">
        <f t="shared" si="86"/>
        <v>-1</v>
      </c>
      <c r="AU467" s="2">
        <f t="shared" si="87"/>
        <v>-0.96740268828967069</v>
      </c>
      <c r="AV467" s="2">
        <f t="shared" si="88"/>
        <v>-1</v>
      </c>
      <c r="AW467" s="2">
        <f t="shared" si="89"/>
        <v>37.469612427147169</v>
      </c>
      <c r="AX467" s="2">
        <f t="shared" si="90"/>
        <v>-0.87886725390636866</v>
      </c>
      <c r="AY467" s="2">
        <f t="shared" si="91"/>
        <v>-0.42556191288448975</v>
      </c>
      <c r="AZ467" s="2">
        <f t="shared" si="92"/>
        <v>-0.38448262599810334</v>
      </c>
      <c r="BA467" s="2">
        <f t="shared" si="93"/>
        <v>-0.28811655748920917</v>
      </c>
      <c r="BB467" s="2">
        <f t="shared" si="94"/>
        <v>-0.89105899788508947</v>
      </c>
      <c r="BC467" s="2">
        <f t="shared" si="95"/>
        <v>-0.89871376711876982</v>
      </c>
      <c r="BD467" s="2">
        <f t="shared" si="96"/>
        <v>100.87987106619654</v>
      </c>
      <c r="BE467" s="2">
        <f t="shared" si="97"/>
        <v>-0.23637921839210163</v>
      </c>
      <c r="BF467" s="2">
        <f t="shared" si="98"/>
        <v>6.9411906665215346</v>
      </c>
      <c r="BG467" s="2" t="str">
        <f>IFERROR(#REF!/#REF!-1,"NA")</f>
        <v>NA</v>
      </c>
    </row>
    <row r="468" spans="1:59" x14ac:dyDescent="0.25">
      <c r="A468" t="str">
        <f t="shared" si="81"/>
        <v/>
      </c>
      <c r="B468" t="str">
        <f t="shared" si="77"/>
        <v>WY2016 CPARefrigeration _Reach-in Refrigerator/Freezer</v>
      </c>
      <c r="C468" t="s">
        <v>115</v>
      </c>
      <c r="D468" t="s">
        <v>142</v>
      </c>
      <c r="E468" s="3" t="s">
        <v>89</v>
      </c>
      <c r="F468" s="3" t="s">
        <v>25</v>
      </c>
      <c r="G468" s="3" t="s">
        <v>27</v>
      </c>
      <c r="H468" s="7">
        <f>INDEX('Saturation Data'!I:I,MATCH('Intensity Data'!$B468,'Saturation Data'!$C:$C,0))*INDEX('UEC Data'!I:I,MATCH('Intensity Data'!$B468,'UEC Data'!$C:$C,0))</f>
        <v>4.5967109321392316E-3</v>
      </c>
      <c r="I468" s="7">
        <f>INDEX('Saturation Data'!J:J,MATCH('Intensity Data'!$B468,'Saturation Data'!$C:$C,0))*INDEX('UEC Data'!J:J,MATCH('Intensity Data'!$B468,'UEC Data'!$C:$C,0))</f>
        <v>1.157211020168719E-2</v>
      </c>
      <c r="J468" s="7">
        <f>INDEX('Saturation Data'!K:K,MATCH('Intensity Data'!$B468,'Saturation Data'!$C:$C,0))*INDEX('UEC Data'!K:K,MATCH('Intensity Data'!$B468,'UEC Data'!$C:$C,0))</f>
        <v>1.2205754834533041E-2</v>
      </c>
      <c r="K468" s="7">
        <f>INDEX('Saturation Data'!L:L,MATCH('Intensity Data'!$B468,'Saturation Data'!$C:$C,0))*INDEX('UEC Data'!L:L,MATCH('Intensity Data'!$B468,'UEC Data'!$C:$C,0))</f>
        <v>9.5821173105523454E-3</v>
      </c>
      <c r="L468" s="7">
        <f>INDEX('Saturation Data'!M:M,MATCH('Intensity Data'!$B468,'Saturation Data'!$C:$C,0))*INDEX('UEC Data'!M:M,MATCH('Intensity Data'!$B468,'UEC Data'!$C:$C,0))</f>
        <v>0.2484663941596317</v>
      </c>
      <c r="M468" s="7">
        <f>INDEX('Saturation Data'!N:N,MATCH('Intensity Data'!$B468,'Saturation Data'!$C:$C,0))*INDEX('UEC Data'!N:N,MATCH('Intensity Data'!$B468,'UEC Data'!$C:$C,0))</f>
        <v>0.332140774716429</v>
      </c>
      <c r="N468" s="7">
        <f>INDEX('Saturation Data'!O:O,MATCH('Intensity Data'!$B468,'Saturation Data'!$C:$C,0))*INDEX('UEC Data'!O:O,MATCH('Intensity Data'!$B468,'UEC Data'!$C:$C,0))</f>
        <v>2.8979089080961182E-2</v>
      </c>
      <c r="O468" s="7">
        <f>INDEX('Saturation Data'!P:P,MATCH('Intensity Data'!$B468,'Saturation Data'!$C:$C,0))*INDEX('UEC Data'!P:P,MATCH('Intensity Data'!$B468,'UEC Data'!$C:$C,0))</f>
        <v>1.2681818492524352E-2</v>
      </c>
      <c r="P468" s="7">
        <f>INDEX('Saturation Data'!Q:Q,MATCH('Intensity Data'!$B468,'Saturation Data'!$C:$C,0))*INDEX('UEC Data'!Q:Q,MATCH('Intensity Data'!$B468,'UEC Data'!$C:$C,0))</f>
        <v>3.5198312695329435E-2</v>
      </c>
      <c r="Q468" s="7">
        <f>INDEX('Saturation Data'!R:R,MATCH('Intensity Data'!$B468,'Saturation Data'!$C:$C,0))*INDEX('UEC Data'!R:R,MATCH('Intensity Data'!$B468,'UEC Data'!$C:$C,0))</f>
        <v>3.2736500962772398E-2</v>
      </c>
      <c r="R468" s="7">
        <f>INDEX('Saturation Data'!S:S,MATCH('Intensity Data'!$B468,'Saturation Data'!$C:$C,0))*INDEX('UEC Data'!S:S,MATCH('Intensity Data'!$B468,'UEC Data'!$C:$C,0))</f>
        <v>1.3306553373305708E-3</v>
      </c>
      <c r="S468" s="7">
        <f>INDEX('Saturation Data'!T:T,MATCH('Intensity Data'!$B468,'Saturation Data'!$C:$C,0))*INDEX('UEC Data'!T:T,MATCH('Intensity Data'!$B468,'UEC Data'!$C:$C,0))</f>
        <v>1.296789771086387E-2</v>
      </c>
      <c r="T468" s="7">
        <f>INDEX('Saturation Data'!U:U,MATCH('Intensity Data'!$B468,'Saturation Data'!$C:$C,0))*INDEX('UEC Data'!U:U,MATCH('Intensity Data'!$B468,'UEC Data'!$C:$C,0))</f>
        <v>3.303537610741127E-3</v>
      </c>
      <c r="U468" s="7">
        <f>INDEX('Saturation Data'!V:V,MATCH('Intensity Data'!$B468,'Saturation Data'!$C:$C,0))*INDEX('UEC Data'!V:V,MATCH('Intensity Data'!$B468,'UEC Data'!$C:$C,0))</f>
        <v>2.8150286249249826E-2</v>
      </c>
      <c r="V468" t="str">
        <f t="shared" si="78"/>
        <v xml:space="preserve">Refrigeration </v>
      </c>
      <c r="AP468" s="5" t="s">
        <v>89</v>
      </c>
      <c r="AQ468" s="5" t="s">
        <v>25</v>
      </c>
      <c r="AR468" s="5" t="s">
        <v>27</v>
      </c>
      <c r="AS468" s="2">
        <f t="shared" si="85"/>
        <v>-0.86272827460802159</v>
      </c>
      <c r="AT468" s="2">
        <f t="shared" si="86"/>
        <v>0.20350582243272597</v>
      </c>
      <c r="AU468" s="2">
        <f t="shared" si="87"/>
        <v>-0.9514560628781682</v>
      </c>
      <c r="AV468" s="2">
        <f t="shared" si="88"/>
        <v>3.8798951502267531E-2</v>
      </c>
      <c r="AW468" s="2">
        <f t="shared" si="89"/>
        <v>-0.8938551256023346</v>
      </c>
      <c r="AX468" s="2">
        <f t="shared" si="90"/>
        <v>-5.911025613731169E-2</v>
      </c>
      <c r="AY468" s="2">
        <f t="shared" si="91"/>
        <v>-0.88124177622728705</v>
      </c>
      <c r="AZ468" s="2">
        <f t="shared" si="92"/>
        <v>-0.70826062225787623</v>
      </c>
      <c r="BA468" s="2">
        <f t="shared" si="93"/>
        <v>-0.66258558845752558</v>
      </c>
      <c r="BB468" s="2">
        <f t="shared" si="94"/>
        <v>-0.8117139652644112</v>
      </c>
      <c r="BC468" s="2">
        <f t="shared" si="95"/>
        <v>-0.94969441496538098</v>
      </c>
      <c r="BD468" s="2">
        <f t="shared" si="96"/>
        <v>-0.98664249093165501</v>
      </c>
      <c r="BE468" s="2">
        <f t="shared" si="97"/>
        <v>0.458714084546749</v>
      </c>
      <c r="BF468" s="2">
        <f t="shared" si="98"/>
        <v>-0.58956338404886033</v>
      </c>
      <c r="BG468" s="2" t="str">
        <f>IFERROR(#REF!/#REF!-1,"NA")</f>
        <v>NA</v>
      </c>
    </row>
    <row r="469" spans="1:59" x14ac:dyDescent="0.25">
      <c r="A469" t="str">
        <f t="shared" si="81"/>
        <v/>
      </c>
      <c r="B469" t="str">
        <f t="shared" si="77"/>
        <v>WY2016 CPARefrigeration _Glass Door Display</v>
      </c>
      <c r="C469" t="s">
        <v>115</v>
      </c>
      <c r="D469" t="s">
        <v>142</v>
      </c>
      <c r="E469" s="3" t="s">
        <v>90</v>
      </c>
      <c r="F469" s="3" t="s">
        <v>25</v>
      </c>
      <c r="G469" s="3" t="s">
        <v>28</v>
      </c>
      <c r="H469" s="7">
        <f>INDEX('Saturation Data'!I:I,MATCH('Intensity Data'!$B469,'Saturation Data'!$C:$C,0))*INDEX('UEC Data'!I:I,MATCH('Intensity Data'!$B469,'UEC Data'!$C:$C,0))</f>
        <v>2.6082014322848655E-2</v>
      </c>
      <c r="I469" s="7">
        <f>INDEX('Saturation Data'!J:J,MATCH('Intensity Data'!$B469,'Saturation Data'!$C:$C,0))*INDEX('UEC Data'!J:J,MATCH('Intensity Data'!$B469,'UEC Data'!$C:$C,0))</f>
        <v>1.6966627739315805E-3</v>
      </c>
      <c r="J469" s="7">
        <f>INDEX('Saturation Data'!K:K,MATCH('Intensity Data'!$B469,'Saturation Data'!$C:$C,0))*INDEX('UEC Data'!K:K,MATCH('Intensity Data'!$B469,'UEC Data'!$C:$C,0))</f>
        <v>7.3103753062542534E-2</v>
      </c>
      <c r="K469" s="7">
        <f>INDEX('Saturation Data'!L:L,MATCH('Intensity Data'!$B469,'Saturation Data'!$C:$C,0))*INDEX('UEC Data'!L:L,MATCH('Intensity Data'!$B469,'UEC Data'!$C:$C,0))</f>
        <v>1.2292847865511233E-3</v>
      </c>
      <c r="L469" s="7">
        <f>INDEX('Saturation Data'!M:M,MATCH('Intensity Data'!$B469,'Saturation Data'!$C:$C,0))*INDEX('UEC Data'!M:M,MATCH('Intensity Data'!$B469,'UEC Data'!$C:$C,0))</f>
        <v>9.4716136721002459E-2</v>
      </c>
      <c r="M469" s="7">
        <f>INDEX('Saturation Data'!N:N,MATCH('Intensity Data'!$B469,'Saturation Data'!$C:$C,0))*INDEX('UEC Data'!N:N,MATCH('Intensity Data'!$B469,'UEC Data'!$C:$C,0))</f>
        <v>3.8949199131495877</v>
      </c>
      <c r="N469" s="7">
        <f>INDEX('Saturation Data'!O:O,MATCH('Intensity Data'!$B469,'Saturation Data'!$C:$C,0))*INDEX('UEC Data'!O:O,MATCH('Intensity Data'!$B469,'UEC Data'!$C:$C,0))</f>
        <v>5.3772987612545654E-2</v>
      </c>
      <c r="O469" s="7">
        <f>INDEX('Saturation Data'!P:P,MATCH('Intensity Data'!$B469,'Saturation Data'!$C:$C,0))*INDEX('UEC Data'!P:P,MATCH('Intensity Data'!$B469,'UEC Data'!$C:$C,0))</f>
        <v>1.2956388964671111E-2</v>
      </c>
      <c r="P469" s="7">
        <f>INDEX('Saturation Data'!Q:Q,MATCH('Intensity Data'!$B469,'Saturation Data'!$C:$C,0))*INDEX('UEC Data'!Q:Q,MATCH('Intensity Data'!$B469,'UEC Data'!$C:$C,0))</f>
        <v>3.596038142713022E-2</v>
      </c>
      <c r="Q469" s="7">
        <f>INDEX('Saturation Data'!R:R,MATCH('Intensity Data'!$B469,'Saturation Data'!$C:$C,0))*INDEX('UEC Data'!R:R,MATCH('Intensity Data'!$B469,'UEC Data'!$C:$C,0))</f>
        <v>0.10415376227366269</v>
      </c>
      <c r="R469" s="7">
        <f>INDEX('Saturation Data'!S:S,MATCH('Intensity Data'!$B469,'Saturation Data'!$C:$C,0))*INDEX('UEC Data'!S:S,MATCH('Intensity Data'!$B469,'UEC Data'!$C:$C,0))</f>
        <v>6.8966465444014729E-3</v>
      </c>
      <c r="S469" s="7">
        <f>INDEX('Saturation Data'!T:T,MATCH('Intensity Data'!$B469,'Saturation Data'!$C:$C,0))*INDEX('UEC Data'!T:T,MATCH('Intensity Data'!$B469,'UEC Data'!$C:$C,0))</f>
        <v>6.7211248793543149E-2</v>
      </c>
      <c r="T469" s="7">
        <f>INDEX('Saturation Data'!U:U,MATCH('Intensity Data'!$B469,'Saturation Data'!$C:$C,0))*INDEX('UEC Data'!U:U,MATCH('Intensity Data'!$B469,'UEC Data'!$C:$C,0))</f>
        <v>1.2351008097300942E-3</v>
      </c>
      <c r="U469" s="7">
        <f>INDEX('Saturation Data'!V:V,MATCH('Intensity Data'!$B469,'Saturation Data'!$C:$C,0))*INDEX('UEC Data'!V:V,MATCH('Intensity Data'!$B469,'UEC Data'!$C:$C,0))</f>
        <v>3.2101203617565591E-3</v>
      </c>
      <c r="V469" t="str">
        <f t="shared" si="78"/>
        <v xml:space="preserve">Refrigeration </v>
      </c>
      <c r="AP469" s="5" t="s">
        <v>90</v>
      </c>
      <c r="AQ469" s="5" t="s">
        <v>25</v>
      </c>
      <c r="AR469" s="5" t="s">
        <v>28</v>
      </c>
      <c r="AS469" s="2">
        <f t="shared" si="85"/>
        <v>-0.49601362970472274</v>
      </c>
      <c r="AT469" s="2">
        <f t="shared" si="86"/>
        <v>-0.77164794435044692</v>
      </c>
      <c r="AU469" s="2">
        <f t="shared" si="87"/>
        <v>-0.62374369408133123</v>
      </c>
      <c r="AV469" s="2">
        <f t="shared" si="88"/>
        <v>-0.82753686137984794</v>
      </c>
      <c r="AW469" s="2">
        <f t="shared" si="89"/>
        <v>-0.94763644719011231</v>
      </c>
      <c r="AX469" s="2">
        <f t="shared" si="90"/>
        <v>6.1393526768273139</v>
      </c>
      <c r="AY469" s="2">
        <f t="shared" si="91"/>
        <v>-0.71482142841709939</v>
      </c>
      <c r="AZ469" s="2">
        <f t="shared" si="92"/>
        <v>-0.61428080103785132</v>
      </c>
      <c r="BA469" s="2">
        <f t="shared" si="93"/>
        <v>-0.55389218436775955</v>
      </c>
      <c r="BB469" s="2">
        <f t="shared" si="94"/>
        <v>-0.61238142787173455</v>
      </c>
      <c r="BC469" s="2">
        <f t="shared" si="95"/>
        <v>-0.66258657988157754</v>
      </c>
      <c r="BD469" s="2">
        <f t="shared" si="96"/>
        <v>-0.91040750612657551</v>
      </c>
      <c r="BE469" s="2">
        <f t="shared" si="97"/>
        <v>-0.29422367413095285</v>
      </c>
      <c r="BF469" s="2">
        <f t="shared" si="98"/>
        <v>-0.96971494526263524</v>
      </c>
      <c r="BG469" s="2" t="str">
        <f>IFERROR(#REF!/#REF!-1,"NA")</f>
        <v>NA</v>
      </c>
    </row>
    <row r="470" spans="1:59" x14ac:dyDescent="0.25">
      <c r="A470" t="str">
        <f t="shared" si="81"/>
        <v/>
      </c>
      <c r="B470" t="str">
        <f t="shared" si="77"/>
        <v>WY2016 CPARefrigeration _Open Display Case</v>
      </c>
      <c r="C470" t="s">
        <v>115</v>
      </c>
      <c r="D470" t="s">
        <v>142</v>
      </c>
      <c r="E470" s="3" t="s">
        <v>91</v>
      </c>
      <c r="F470" s="3" t="s">
        <v>25</v>
      </c>
      <c r="G470" s="3" t="s">
        <v>29</v>
      </c>
      <c r="H470" s="7">
        <f>INDEX('Saturation Data'!I:I,MATCH('Intensity Data'!$B470,'Saturation Data'!$C:$C,0))*INDEX('UEC Data'!I:I,MATCH('Intensity Data'!$B470,'UEC Data'!$C:$C,0))</f>
        <v>0.15459946797469032</v>
      </c>
      <c r="I470" s="7">
        <f>INDEX('Saturation Data'!J:J,MATCH('Intensity Data'!$B470,'Saturation Data'!$C:$C,0))*INDEX('UEC Data'!J:J,MATCH('Intensity Data'!$B470,'UEC Data'!$C:$C,0))</f>
        <v>1.0056859832045215E-2</v>
      </c>
      <c r="J470" s="7">
        <f>INDEX('Saturation Data'!K:K,MATCH('Intensity Data'!$B470,'Saturation Data'!$C:$C,0))*INDEX('UEC Data'!K:K,MATCH('Intensity Data'!$B470,'UEC Data'!$C:$C,0))</f>
        <v>0.43331781014020399</v>
      </c>
      <c r="K470" s="7">
        <f>INDEX('Saturation Data'!L:L,MATCH('Intensity Data'!$B470,'Saturation Data'!$C:$C,0))*INDEX('UEC Data'!L:L,MATCH('Intensity Data'!$B470,'UEC Data'!$C:$C,0))</f>
        <v>7.2865067719749526E-3</v>
      </c>
      <c r="L470" s="7">
        <f>INDEX('Saturation Data'!M:M,MATCH('Intensity Data'!$B470,'Saturation Data'!$C:$C,0))*INDEX('UEC Data'!M:M,MATCH('Intensity Data'!$B470,'UEC Data'!$C:$C,0))</f>
        <v>0.56142382886651632</v>
      </c>
      <c r="M470" s="7">
        <f>INDEX('Saturation Data'!N:N,MATCH('Intensity Data'!$B470,'Saturation Data'!$C:$C,0))*INDEX('UEC Data'!N:N,MATCH('Intensity Data'!$B470,'UEC Data'!$C:$C,0))</f>
        <v>23.086888110840775</v>
      </c>
      <c r="N470" s="7">
        <f>INDEX('Saturation Data'!O:O,MATCH('Intensity Data'!$B470,'Saturation Data'!$C:$C,0))*INDEX('UEC Data'!O:O,MATCH('Intensity Data'!$B470,'UEC Data'!$C:$C,0))</f>
        <v>0.31873593708697889</v>
      </c>
      <c r="O470" s="7">
        <f>INDEX('Saturation Data'!P:P,MATCH('Intensity Data'!$B470,'Saturation Data'!$C:$C,0))*INDEX('UEC Data'!P:P,MATCH('Intensity Data'!$B470,'UEC Data'!$C:$C,0))</f>
        <v>7.679816505033385E-2</v>
      </c>
      <c r="P470" s="7">
        <f>INDEX('Saturation Data'!Q:Q,MATCH('Intensity Data'!$B470,'Saturation Data'!$C:$C,0))*INDEX('UEC Data'!Q:Q,MATCH('Intensity Data'!$B470,'UEC Data'!$C:$C,0))</f>
        <v>0.21315285575665879</v>
      </c>
      <c r="Q470" s="7">
        <f>INDEX('Saturation Data'!R:R,MATCH('Intensity Data'!$B470,'Saturation Data'!$C:$C,0))*INDEX('UEC Data'!R:R,MATCH('Intensity Data'!$B470,'UEC Data'!$C:$C,0))</f>
        <v>0.61736474935391294</v>
      </c>
      <c r="R470" s="7">
        <f>INDEX('Saturation Data'!S:S,MATCH('Intensity Data'!$B470,'Saturation Data'!$C:$C,0))*INDEX('UEC Data'!S:S,MATCH('Intensity Data'!$B470,'UEC Data'!$C:$C,0))</f>
        <v>4.0879430299212517E-2</v>
      </c>
      <c r="S470" s="7">
        <f>INDEX('Saturation Data'!T:T,MATCH('Intensity Data'!$B470,'Saturation Data'!$C:$C,0))*INDEX('UEC Data'!T:T,MATCH('Intensity Data'!$B470,'UEC Data'!$C:$C,0))</f>
        <v>0.39839036881034279</v>
      </c>
      <c r="T470" s="7">
        <f>INDEX('Saturation Data'!U:U,MATCH('Intensity Data'!$B470,'Saturation Data'!$C:$C,0))*INDEX('UEC Data'!U:U,MATCH('Intensity Data'!$B470,'UEC Data'!$C:$C,0))</f>
        <v>7.3209808765463038E-3</v>
      </c>
      <c r="U470" s="7">
        <f>INDEX('Saturation Data'!V:V,MATCH('Intensity Data'!$B470,'Saturation Data'!$C:$C,0))*INDEX('UEC Data'!V:V,MATCH('Intensity Data'!$B470,'UEC Data'!$C:$C,0))</f>
        <v>1.9027782667365739E-2</v>
      </c>
      <c r="V470" t="str">
        <f t="shared" si="78"/>
        <v xml:space="preserve">Refrigeration </v>
      </c>
      <c r="AP470" s="5" t="s">
        <v>91</v>
      </c>
      <c r="AQ470" s="5" t="s">
        <v>25</v>
      </c>
      <c r="AR470" s="5" t="s">
        <v>29</v>
      </c>
      <c r="AS470" s="2">
        <f t="shared" si="85"/>
        <v>0.65159543244198703</v>
      </c>
      <c r="AT470" s="2">
        <f t="shared" si="86"/>
        <v>-0.26219194683603186</v>
      </c>
      <c r="AU470" s="2">
        <f t="shared" si="87"/>
        <v>1.4943564165104024</v>
      </c>
      <c r="AV470" s="2">
        <f t="shared" si="88"/>
        <v>-0.25484905127426394</v>
      </c>
      <c r="AW470" s="2">
        <f t="shared" si="89"/>
        <v>-0.67465565687658702</v>
      </c>
      <c r="AX470" s="2">
        <f t="shared" si="90"/>
        <v>63.014040827107095</v>
      </c>
      <c r="AY470" s="2">
        <f t="shared" si="91"/>
        <v>-0.59688760874757563</v>
      </c>
      <c r="AZ470" s="2">
        <f t="shared" si="92"/>
        <v>-0.15562101508693649</v>
      </c>
      <c r="BA470" s="2">
        <f t="shared" si="93"/>
        <v>0.73605505077459443</v>
      </c>
      <c r="BB470" s="2">
        <f t="shared" si="94"/>
        <v>5.6852613880658582</v>
      </c>
      <c r="BC470" s="2">
        <f t="shared" si="95"/>
        <v>29.939417458600428</v>
      </c>
      <c r="BD470" s="2">
        <f t="shared" si="96"/>
        <v>9.6844403070490799</v>
      </c>
      <c r="BE470" s="2">
        <f t="shared" si="97"/>
        <v>0.74328831096896164</v>
      </c>
      <c r="BF470" s="2">
        <f t="shared" si="98"/>
        <v>-0.81452756807573434</v>
      </c>
      <c r="BG470" s="2" t="str">
        <f>IFERROR(#REF!/#REF!-1,"NA")</f>
        <v>NA</v>
      </c>
    </row>
    <row r="471" spans="1:59" x14ac:dyDescent="0.25">
      <c r="A471" t="str">
        <f t="shared" si="81"/>
        <v/>
      </c>
      <c r="B471" t="str">
        <f t="shared" si="77"/>
        <v>WY2016 CPARefrigeration _Icemaker</v>
      </c>
      <c r="C471" t="s">
        <v>115</v>
      </c>
      <c r="D471" t="s">
        <v>142</v>
      </c>
      <c r="E471" s="3" t="s">
        <v>92</v>
      </c>
      <c r="F471" s="3" t="s">
        <v>25</v>
      </c>
      <c r="G471" s="3" t="s">
        <v>30</v>
      </c>
      <c r="H471" s="7">
        <f>INDEX('Saturation Data'!I:I,MATCH('Intensity Data'!$B471,'Saturation Data'!$C:$C,0))*INDEX('UEC Data'!I:I,MATCH('Intensity Data'!$B471,'UEC Data'!$C:$C,0))</f>
        <v>2.4782596721979189E-2</v>
      </c>
      <c r="I471" s="7">
        <f>INDEX('Saturation Data'!J:J,MATCH('Intensity Data'!$B471,'Saturation Data'!$C:$C,0))*INDEX('UEC Data'!J:J,MATCH('Intensity Data'!$B471,'UEC Data'!$C:$C,0))</f>
        <v>8.7873453977447558E-3</v>
      </c>
      <c r="J471" s="7">
        <f>INDEX('Saturation Data'!K:K,MATCH('Intensity Data'!$B471,'Saturation Data'!$C:$C,0))*INDEX('UEC Data'!K:K,MATCH('Intensity Data'!$B471,'UEC Data'!$C:$C,0))</f>
        <v>0.15359575047627994</v>
      </c>
      <c r="K471" s="7">
        <f>INDEX('Saturation Data'!L:L,MATCH('Intensity Data'!$B471,'Saturation Data'!$C:$C,0))*INDEX('UEC Data'!L:L,MATCH('Intensity Data'!$B471,'UEC Data'!$C:$C,0))</f>
        <v>1.191189818378113E-2</v>
      </c>
      <c r="L471" s="7">
        <f>INDEX('Saturation Data'!M:M,MATCH('Intensity Data'!$B471,'Saturation Data'!$C:$C,0))*INDEX('UEC Data'!M:M,MATCH('Intensity Data'!$B471,'UEC Data'!$C:$C,0))</f>
        <v>2.9029113460388172</v>
      </c>
      <c r="M471" s="7">
        <f>INDEX('Saturation Data'!N:N,MATCH('Intensity Data'!$B471,'Saturation Data'!$C:$C,0))*INDEX('UEC Data'!N:N,MATCH('Intensity Data'!$B471,'UEC Data'!$C:$C,0))</f>
        <v>0.332429009926</v>
      </c>
      <c r="N471" s="7">
        <f>INDEX('Saturation Data'!O:O,MATCH('Intensity Data'!$B471,'Saturation Data'!$C:$C,0))*INDEX('UEC Data'!O:O,MATCH('Intensity Data'!$B471,'UEC Data'!$C:$C,0))</f>
        <v>0.17615479224048289</v>
      </c>
      <c r="O471" s="7">
        <f>INDEX('Saturation Data'!P:P,MATCH('Intensity Data'!$B471,'Saturation Data'!$C:$C,0))*INDEX('UEC Data'!P:P,MATCH('Intensity Data'!$B471,'UEC Data'!$C:$C,0))</f>
        <v>4.2443801387855924E-2</v>
      </c>
      <c r="P471" s="7">
        <f>INDEX('Saturation Data'!Q:Q,MATCH('Intensity Data'!$B471,'Saturation Data'!$C:$C,0))*INDEX('UEC Data'!Q:Q,MATCH('Intensity Data'!$B471,'UEC Data'!$C:$C,0))</f>
        <v>0.11780252131102968</v>
      </c>
      <c r="Q471" s="7">
        <f>INDEX('Saturation Data'!R:R,MATCH('Intensity Data'!$B471,'Saturation Data'!$C:$C,0))*INDEX('UEC Data'!R:R,MATCH('Intensity Data'!$B471,'UEC Data'!$C:$C,0))</f>
        <v>0.17059852138568138</v>
      </c>
      <c r="R471" s="7">
        <f>INDEX('Saturation Data'!S:S,MATCH('Intensity Data'!$B471,'Saturation Data'!$C:$C,0))*INDEX('UEC Data'!S:S,MATCH('Intensity Data'!$B471,'UEC Data'!$C:$C,0))</f>
        <v>1.1296353365547849E-2</v>
      </c>
      <c r="S471" s="7">
        <f>INDEX('Saturation Data'!T:T,MATCH('Intensity Data'!$B471,'Saturation Data'!$C:$C,0))*INDEX('UEC Data'!T:T,MATCH('Intensity Data'!$B471,'UEC Data'!$C:$C,0))</f>
        <v>0.99951709656720455</v>
      </c>
      <c r="T471" s="7">
        <f>INDEX('Saturation Data'!U:U,MATCH('Intensity Data'!$B471,'Saturation Data'!$C:$C,0))*INDEX('UEC Data'!U:U,MATCH('Intensity Data'!$B471,'UEC Data'!$C:$C,0))</f>
        <v>2.0230317878348314E-3</v>
      </c>
      <c r="U471" s="7">
        <f>INDEX('Saturation Data'!V:V,MATCH('Intensity Data'!$B471,'Saturation Data'!$C:$C,0))*INDEX('UEC Data'!V:V,MATCH('Intensity Data'!$B471,'UEC Data'!$C:$C,0))</f>
        <v>6.2465188868282749E-2</v>
      </c>
      <c r="V471" t="str">
        <f t="shared" si="78"/>
        <v xml:space="preserve">Refrigeration </v>
      </c>
      <c r="AP471" s="5" t="s">
        <v>92</v>
      </c>
      <c r="AQ471" s="5" t="s">
        <v>25</v>
      </c>
      <c r="AR471" s="5" t="s">
        <v>30</v>
      </c>
      <c r="AS471" s="2">
        <f t="shared" si="85"/>
        <v>-0.71209343954919357</v>
      </c>
      <c r="AT471" s="2">
        <f t="shared" si="86"/>
        <v>-0.18848381189497854</v>
      </c>
      <c r="AU471" s="2">
        <f t="shared" si="87"/>
        <v>0.20409316376150333</v>
      </c>
      <c r="AV471" s="2">
        <f t="shared" si="88"/>
        <v>0.53343140964889568</v>
      </c>
      <c r="AW471" s="2">
        <f t="shared" si="89"/>
        <v>2.6165816011098606</v>
      </c>
      <c r="AX471" s="2">
        <f t="shared" si="90"/>
        <v>3.4752111778278083E-2</v>
      </c>
      <c r="AY471" s="2">
        <f t="shared" si="91"/>
        <v>-0.7577814957911736</v>
      </c>
      <c r="AZ471" s="2">
        <f t="shared" si="92"/>
        <v>-0.41256564432051157</v>
      </c>
      <c r="BA471" s="2">
        <f t="shared" si="93"/>
        <v>0.33555817152400769</v>
      </c>
      <c r="BB471" s="2">
        <f t="shared" si="94"/>
        <v>0.52816452907933176</v>
      </c>
      <c r="BC471" s="2">
        <f t="shared" si="95"/>
        <v>9.7622744553282104</v>
      </c>
      <c r="BD471" s="2">
        <f t="shared" si="96"/>
        <v>32.743619843197365</v>
      </c>
      <c r="BE471" s="2">
        <f t="shared" si="97"/>
        <v>-0.39359726851617904</v>
      </c>
      <c r="BF471" s="2">
        <f t="shared" si="98"/>
        <v>0.5098431894492661</v>
      </c>
      <c r="BG471" s="2" t="str">
        <f>IFERROR(#REF!/#REF!-1,"NA")</f>
        <v>NA</v>
      </c>
    </row>
    <row r="472" spans="1:59" x14ac:dyDescent="0.25">
      <c r="A472" t="str">
        <f t="shared" si="81"/>
        <v/>
      </c>
      <c r="B472" t="str">
        <f t="shared" si="77"/>
        <v>WY2016 CPARefrigeration _Vending Machine</v>
      </c>
      <c r="C472" t="s">
        <v>115</v>
      </c>
      <c r="D472" t="s">
        <v>142</v>
      </c>
      <c r="E472" s="3" t="s">
        <v>93</v>
      </c>
      <c r="F472" s="3" t="s">
        <v>25</v>
      </c>
      <c r="G472" s="3" t="s">
        <v>31</v>
      </c>
      <c r="H472" s="7">
        <f>INDEX('Saturation Data'!I:I,MATCH('Intensity Data'!$B472,'Saturation Data'!$C:$C,0))*INDEX('UEC Data'!I:I,MATCH('Intensity Data'!$B472,'UEC Data'!$C:$C,0))</f>
        <v>2.327732941951708E-2</v>
      </c>
      <c r="I472" s="7">
        <f>INDEX('Saturation Data'!J:J,MATCH('Intensity Data'!$B472,'Saturation Data'!$C:$C,0))*INDEX('UEC Data'!J:J,MATCH('Intensity Data'!$B472,'UEC Data'!$C:$C,0))</f>
        <v>4.1268059162858899E-3</v>
      </c>
      <c r="J472" s="7">
        <f>INDEX('Saturation Data'!K:K,MATCH('Intensity Data'!$B472,'Saturation Data'!$C:$C,0))*INDEX('UEC Data'!K:K,MATCH('Intensity Data'!$B472,'UEC Data'!$C:$C,0))</f>
        <v>7.2133257894308037E-2</v>
      </c>
      <c r="K472" s="7">
        <f>INDEX('Saturation Data'!L:L,MATCH('Intensity Data'!$B472,'Saturation Data'!$C:$C,0))*INDEX('UEC Data'!L:L,MATCH('Intensity Data'!$B472,'UEC Data'!$C:$C,0))</f>
        <v>5.5941913824895731E-3</v>
      </c>
      <c r="L472" s="7">
        <f>INDEX('Saturation Data'!M:M,MATCH('Intensity Data'!$B472,'Saturation Data'!$C:$C,0))*INDEX('UEC Data'!M:M,MATCH('Intensity Data'!$B472,'UEC Data'!$C:$C,0))</f>
        <v>1.3632958732179792</v>
      </c>
      <c r="M472" s="7">
        <f>INDEX('Saturation Data'!N:N,MATCH('Intensity Data'!$B472,'Saturation Data'!$C:$C,0))*INDEX('UEC Data'!N:N,MATCH('Intensity Data'!$B472,'UEC Data'!$C:$C,0))</f>
        <v>0.31223764238509705</v>
      </c>
      <c r="N472" s="7">
        <f>INDEX('Saturation Data'!O:O,MATCH('Intensity Data'!$B472,'Saturation Data'!$C:$C,0))*INDEX('UEC Data'!O:O,MATCH('Intensity Data'!$B472,'UEC Data'!$C:$C,0))</f>
        <v>8.272767325007023E-2</v>
      </c>
      <c r="O472" s="7">
        <f>INDEX('Saturation Data'!P:P,MATCH('Intensity Data'!$B472,'Saturation Data'!$C:$C,0))*INDEX('UEC Data'!P:P,MATCH('Intensity Data'!$B472,'UEC Data'!$C:$C,0))</f>
        <v>1.9932906099494021E-2</v>
      </c>
      <c r="P472" s="7">
        <f>INDEX('Saturation Data'!Q:Q,MATCH('Intensity Data'!$B472,'Saturation Data'!$C:$C,0))*INDEX('UEC Data'!Q:Q,MATCH('Intensity Data'!$B472,'UEC Data'!$C:$C,0))</f>
        <v>5.5323663734046499E-2</v>
      </c>
      <c r="Q472" s="7">
        <f>INDEX('Saturation Data'!R:R,MATCH('Intensity Data'!$B472,'Saturation Data'!$C:$C,0))*INDEX('UEC Data'!R:R,MATCH('Intensity Data'!$B472,'UEC Data'!$C:$C,0))</f>
        <v>0.16023655734409645</v>
      </c>
      <c r="R472" s="7">
        <f>INDEX('Saturation Data'!S:S,MATCH('Intensity Data'!$B472,'Saturation Data'!$C:$C,0))*INDEX('UEC Data'!S:S,MATCH('Intensity Data'!$B472,'UEC Data'!$C:$C,0))</f>
        <v>5.3051127264626711E-3</v>
      </c>
      <c r="S472" s="7">
        <f>INDEX('Saturation Data'!T:T,MATCH('Intensity Data'!$B472,'Saturation Data'!$C:$C,0))*INDEX('UEC Data'!T:T,MATCH('Intensity Data'!$B472,'UEC Data'!$C:$C,0))</f>
        <v>0.46940377108666459</v>
      </c>
      <c r="T472" s="7">
        <f>INDEX('Saturation Data'!U:U,MATCH('Intensity Data'!$B472,'Saturation Data'!$C:$C,0))*INDEX('UEC Data'!U:U,MATCH('Intensity Data'!$B472,'UEC Data'!$C:$C,0))</f>
        <v>9.5007754594622618E-4</v>
      </c>
      <c r="U472" s="7">
        <f>INDEX('Saturation Data'!V:V,MATCH('Intensity Data'!$B472,'Saturation Data'!$C:$C,0))*INDEX('UEC Data'!V:V,MATCH('Intensity Data'!$B472,'UEC Data'!$C:$C,0))</f>
        <v>5.8671122919489116E-2</v>
      </c>
      <c r="V472" t="str">
        <f t="shared" si="78"/>
        <v xml:space="preserve">Refrigeration </v>
      </c>
      <c r="AP472" s="5" t="s">
        <v>93</v>
      </c>
      <c r="AQ472" s="5" t="s">
        <v>25</v>
      </c>
      <c r="AR472" s="5" t="s">
        <v>31</v>
      </c>
      <c r="AS472" s="2">
        <f t="shared" si="85"/>
        <v>-0.82634209194135033</v>
      </c>
      <c r="AT472" s="2">
        <f t="shared" si="86"/>
        <v>-0.86205531157005189</v>
      </c>
      <c r="AU472" s="2">
        <f t="shared" si="87"/>
        <v>-0.76620228070277152</v>
      </c>
      <c r="AV472" s="2">
        <f t="shared" si="88"/>
        <v>-0.73934134508560367</v>
      </c>
      <c r="AW472" s="2">
        <f t="shared" si="89"/>
        <v>-0.79160536752700095</v>
      </c>
      <c r="AX472" s="2">
        <f t="shared" si="90"/>
        <v>-0.60890412610675382</v>
      </c>
      <c r="AY472" s="2">
        <f t="shared" si="91"/>
        <v>-0.93785675950945646</v>
      </c>
      <c r="AZ472" s="2">
        <f t="shared" si="92"/>
        <v>-0.90014561587923925</v>
      </c>
      <c r="BA472" s="2">
        <f t="shared" si="93"/>
        <v>-0.74574192586729071</v>
      </c>
      <c r="BB472" s="2">
        <f t="shared" si="94"/>
        <v>-0.6366340869244016</v>
      </c>
      <c r="BC472" s="2">
        <f t="shared" si="95"/>
        <v>0.8294134094903749</v>
      </c>
      <c r="BD472" s="2">
        <f t="shared" si="96"/>
        <v>4.735872178517881</v>
      </c>
      <c r="BE472" s="2">
        <f t="shared" si="97"/>
        <v>-0.89692129733981385</v>
      </c>
      <c r="BF472" s="2">
        <f t="shared" si="98"/>
        <v>-4.0161962191941347E-3</v>
      </c>
      <c r="BG472" s="2" t="str">
        <f>IFERROR(#REF!/#REF!-1,"NA")</f>
        <v>NA</v>
      </c>
    </row>
    <row r="473" spans="1:59" x14ac:dyDescent="0.25">
      <c r="A473" t="str">
        <f t="shared" si="81"/>
        <v/>
      </c>
      <c r="B473" t="str">
        <f t="shared" si="77"/>
        <v>WY2016 CPAFood Preparation_Oven</v>
      </c>
      <c r="C473" t="s">
        <v>115</v>
      </c>
      <c r="D473" t="s">
        <v>142</v>
      </c>
      <c r="E473" s="3" t="s">
        <v>94</v>
      </c>
      <c r="F473" s="3" t="s">
        <v>32</v>
      </c>
      <c r="G473" s="3" t="s">
        <v>33</v>
      </c>
      <c r="H473" s="7">
        <f>INDEX('Saturation Data'!I:I,MATCH('Intensity Data'!$B473,'Saturation Data'!$C:$C,0))*INDEX('UEC Data'!I:I,MATCH('Intensity Data'!$B473,'UEC Data'!$C:$C,0))</f>
        <v>6.0043415917885326E-2</v>
      </c>
      <c r="I473" s="7">
        <f>INDEX('Saturation Data'!J:J,MATCH('Intensity Data'!$B473,'Saturation Data'!$C:$C,0))*INDEX('UEC Data'!J:J,MATCH('Intensity Data'!$B473,'UEC Data'!$C:$C,0))</f>
        <v>7.7736856356005312E-3</v>
      </c>
      <c r="J473" s="7">
        <f>INDEX('Saturation Data'!K:K,MATCH('Intensity Data'!$B473,'Saturation Data'!$C:$C,0))*INDEX('UEC Data'!K:K,MATCH('Intensity Data'!$B473,'UEC Data'!$C:$C,0))</f>
        <v>8.9430035487584728E-2</v>
      </c>
      <c r="K473" s="7">
        <f>INDEX('Saturation Data'!L:L,MATCH('Intensity Data'!$B473,'Saturation Data'!$C:$C,0))*INDEX('UEC Data'!L:L,MATCH('Intensity Data'!$B473,'UEC Data'!$C:$C,0))</f>
        <v>7.6373051858531554E-3</v>
      </c>
      <c r="L473" s="7">
        <f>INDEX('Saturation Data'!M:M,MATCH('Intensity Data'!$B473,'Saturation Data'!$C:$C,0))*INDEX('UEC Data'!M:M,MATCH('Intensity Data'!$B473,'UEC Data'!$C:$C,0))</f>
        <v>0.99464656316662237</v>
      </c>
      <c r="M473" s="7">
        <f>INDEX('Saturation Data'!N:N,MATCH('Intensity Data'!$B473,'Saturation Data'!$C:$C,0))*INDEX('UEC Data'!N:N,MATCH('Intensity Data'!$B473,'UEC Data'!$C:$C,0))</f>
        <v>8.1241455245273722E-2</v>
      </c>
      <c r="N473" s="7">
        <f>INDEX('Saturation Data'!O:O,MATCH('Intensity Data'!$B473,'Saturation Data'!$C:$C,0))*INDEX('UEC Data'!O:O,MATCH('Intensity Data'!$B473,'UEC Data'!$C:$C,0))</f>
        <v>0.41975081083306615</v>
      </c>
      <c r="O473" s="7">
        <f>INDEX('Saturation Data'!P:P,MATCH('Intensity Data'!$B473,'Saturation Data'!$C:$C,0))*INDEX('UEC Data'!P:P,MATCH('Intensity Data'!$B473,'UEC Data'!$C:$C,0))</f>
        <v>6.4784101198508748E-2</v>
      </c>
      <c r="P473" s="7">
        <f>INDEX('Saturation Data'!Q:Q,MATCH('Intensity Data'!$B473,'Saturation Data'!$C:$C,0))*INDEX('UEC Data'!Q:Q,MATCH('Intensity Data'!$B473,'UEC Data'!$C:$C,0))</f>
        <v>0.10224571460946835</v>
      </c>
      <c r="Q473" s="7">
        <f>INDEX('Saturation Data'!R:R,MATCH('Intensity Data'!$B473,'Saturation Data'!$C:$C,0))*INDEX('UEC Data'!R:R,MATCH('Intensity Data'!$B473,'UEC Data'!$C:$C,0))</f>
        <v>6.9335561515525834E-2</v>
      </c>
      <c r="R473" s="7">
        <f>INDEX('Saturation Data'!S:S,MATCH('Intensity Data'!$B473,'Saturation Data'!$C:$C,0))*INDEX('UEC Data'!S:S,MATCH('Intensity Data'!$B473,'UEC Data'!$C:$C,0))</f>
        <v>4.7591381909040743E-4</v>
      </c>
      <c r="S473" s="7">
        <f>INDEX('Saturation Data'!T:T,MATCH('Intensity Data'!$B473,'Saturation Data'!$C:$C,0))*INDEX('UEC Data'!T:T,MATCH('Intensity Data'!$B473,'UEC Data'!$C:$C,0))</f>
        <v>2.1567471187327009E-2</v>
      </c>
      <c r="T473" s="7">
        <f>INDEX('Saturation Data'!U:U,MATCH('Intensity Data'!$B473,'Saturation Data'!$C:$C,0))*INDEX('UEC Data'!U:U,MATCH('Intensity Data'!$B473,'UEC Data'!$C:$C,0))</f>
        <v>2.6542221265565989E-3</v>
      </c>
      <c r="U473" s="7">
        <f>INDEX('Saturation Data'!V:V,MATCH('Intensity Data'!$B473,'Saturation Data'!$C:$C,0))*INDEX('UEC Data'!V:V,MATCH('Intensity Data'!$B473,'UEC Data'!$C:$C,0))</f>
        <v>5.6470949900457292E-2</v>
      </c>
      <c r="V473" t="str">
        <f t="shared" si="78"/>
        <v>Food Preparation</v>
      </c>
      <c r="AP473" s="5" t="s">
        <v>94</v>
      </c>
      <c r="AQ473" s="5" t="s">
        <v>32</v>
      </c>
      <c r="AR473" s="5" t="s">
        <v>33</v>
      </c>
      <c r="AS473" s="2">
        <f t="shared" si="85"/>
        <v>2.6517154995141965</v>
      </c>
      <c r="AT473" s="2">
        <f t="shared" si="86"/>
        <v>1.1183028132479738</v>
      </c>
      <c r="AU473" s="2">
        <f t="shared" si="87"/>
        <v>1.3629702657941798</v>
      </c>
      <c r="AV473" s="2">
        <f t="shared" si="88"/>
        <v>1.9009824810881355</v>
      </c>
      <c r="AW473" s="2">
        <f t="shared" si="89"/>
        <v>0.23946802045791982</v>
      </c>
      <c r="AX473" s="2">
        <f t="shared" si="90"/>
        <v>-0.17044382564657323</v>
      </c>
      <c r="AY473" s="2">
        <f t="shared" si="91"/>
        <v>1.5704239603617696</v>
      </c>
      <c r="AZ473" s="2">
        <f t="shared" si="92"/>
        <v>1.6456664208903273</v>
      </c>
      <c r="BA473" s="2">
        <f t="shared" si="93"/>
        <v>2.8307081502328924</v>
      </c>
      <c r="BB473" s="2">
        <f t="shared" si="94"/>
        <v>0.28176599761514853</v>
      </c>
      <c r="BC473" s="2">
        <f t="shared" si="95"/>
        <v>0.33787546099872068</v>
      </c>
      <c r="BD473" s="2">
        <f t="shared" si="96"/>
        <v>1.1484351434506488</v>
      </c>
      <c r="BE473" s="2">
        <f t="shared" si="97"/>
        <v>1.3475631621984605</v>
      </c>
      <c r="BF473" s="2">
        <f t="shared" si="98"/>
        <v>6.8148941462841153</v>
      </c>
      <c r="BG473" s="2" t="str">
        <f>IFERROR(#REF!/#REF!-1,"NA")</f>
        <v>NA</v>
      </c>
    </row>
    <row r="474" spans="1:59" x14ac:dyDescent="0.25">
      <c r="A474" t="str">
        <f t="shared" si="81"/>
        <v/>
      </c>
      <c r="B474" t="str">
        <f t="shared" si="77"/>
        <v>WY2016 CPAFood Preparation_Fryer</v>
      </c>
      <c r="C474" t="s">
        <v>115</v>
      </c>
      <c r="D474" t="s">
        <v>142</v>
      </c>
      <c r="E474" s="3" t="s">
        <v>95</v>
      </c>
      <c r="F474" s="3" t="s">
        <v>32</v>
      </c>
      <c r="G474" s="3" t="s">
        <v>34</v>
      </c>
      <c r="H474" s="7">
        <f>INDEX('Saturation Data'!I:I,MATCH('Intensity Data'!$B474,'Saturation Data'!$C:$C,0))*INDEX('UEC Data'!I:I,MATCH('Intensity Data'!$B474,'UEC Data'!$C:$C,0))</f>
        <v>0.10051366230511721</v>
      </c>
      <c r="I474" s="7">
        <f>INDEX('Saturation Data'!J:J,MATCH('Intensity Data'!$B474,'Saturation Data'!$C:$C,0))*INDEX('UEC Data'!J:J,MATCH('Intensity Data'!$B474,'UEC Data'!$C:$C,0))</f>
        <v>1.1241836288186225E-2</v>
      </c>
      <c r="J474" s="7">
        <f>INDEX('Saturation Data'!K:K,MATCH('Intensity Data'!$B474,'Saturation Data'!$C:$C,0))*INDEX('UEC Data'!K:K,MATCH('Intensity Data'!$B474,'UEC Data'!$C:$C,0))</f>
        <v>0.11954275523806376</v>
      </c>
      <c r="K474" s="7">
        <f>INDEX('Saturation Data'!L:L,MATCH('Intensity Data'!$B474,'Saturation Data'!$C:$C,0))*INDEX('UEC Data'!L:L,MATCH('Intensity Data'!$B474,'UEC Data'!$C:$C,0))</f>
        <v>1.1044611090147871E-2</v>
      </c>
      <c r="L474" s="7">
        <f>INDEX('Saturation Data'!M:M,MATCH('Intensity Data'!$B474,'Saturation Data'!$C:$C,0))*INDEX('UEC Data'!M:M,MATCH('Intensity Data'!$B474,'UEC Data'!$C:$C,0))</f>
        <v>5.6166016926111055</v>
      </c>
      <c r="M474" s="7">
        <f>INDEX('Saturation Data'!N:N,MATCH('Intensity Data'!$B474,'Saturation Data'!$C:$C,0))*INDEX('UEC Data'!N:N,MATCH('Intensity Data'!$B474,'UEC Data'!$C:$C,0))</f>
        <v>0.92921143173293841</v>
      </c>
      <c r="N474" s="7">
        <f>INDEX('Saturation Data'!O:O,MATCH('Intensity Data'!$B474,'Saturation Data'!$C:$C,0))*INDEX('UEC Data'!O:O,MATCH('Intensity Data'!$B474,'UEC Data'!$C:$C,0))</f>
        <v>0.70281752602848269</v>
      </c>
      <c r="O474" s="7">
        <f>INDEX('Saturation Data'!P:P,MATCH('Intensity Data'!$B474,'Saturation Data'!$C:$C,0))*INDEX('UEC Data'!P:P,MATCH('Intensity Data'!$B474,'UEC Data'!$C:$C,0))</f>
        <v>9.3686867965900505E-2</v>
      </c>
      <c r="P474" s="7">
        <f>INDEX('Saturation Data'!Q:Q,MATCH('Intensity Data'!$B474,'Saturation Data'!$C:$C,0))*INDEX('UEC Data'!Q:Q,MATCH('Intensity Data'!$B474,'UEC Data'!$C:$C,0))</f>
        <v>0.13371434684888647</v>
      </c>
      <c r="Q474" s="7">
        <f>INDEX('Saturation Data'!R:R,MATCH('Intensity Data'!$B474,'Saturation Data'!$C:$C,0))*INDEX('UEC Data'!R:R,MATCH('Intensity Data'!$B474,'UEC Data'!$C:$C,0))</f>
        <v>0.15258313294571227</v>
      </c>
      <c r="R474" s="7">
        <f>INDEX('Saturation Data'!S:S,MATCH('Intensity Data'!$B474,'Saturation Data'!$C:$C,0))*INDEX('UEC Data'!S:S,MATCH('Intensity Data'!$B474,'UEC Data'!$C:$C,0))</f>
        <v>6.8823792114749266E-4</v>
      </c>
      <c r="S474" s="7">
        <f>INDEX('Saturation Data'!T:T,MATCH('Intensity Data'!$B474,'Saturation Data'!$C:$C,0))*INDEX('UEC Data'!T:T,MATCH('Intensity Data'!$B474,'UEC Data'!$C:$C,0))</f>
        <v>3.1189578740840506E-2</v>
      </c>
      <c r="T474" s="7">
        <f>INDEX('Saturation Data'!U:U,MATCH('Intensity Data'!$B474,'Saturation Data'!$C:$C,0))*INDEX('UEC Data'!U:U,MATCH('Intensity Data'!$B474,'UEC Data'!$C:$C,0))</f>
        <v>3.8383762886657702E-3</v>
      </c>
      <c r="U474" s="7">
        <f>INDEX('Saturation Data'!V:V,MATCH('Intensity Data'!$B474,'Saturation Data'!$C:$C,0))*INDEX('UEC Data'!V:V,MATCH('Intensity Data'!$B474,'UEC Data'!$C:$C,0))</f>
        <v>4.1456369750102223E-2</v>
      </c>
      <c r="V474" t="str">
        <f t="shared" si="78"/>
        <v>Food Preparation</v>
      </c>
      <c r="AP474" s="5" t="s">
        <v>95</v>
      </c>
      <c r="AQ474" s="5" t="s">
        <v>32</v>
      </c>
      <c r="AR474" s="5" t="s">
        <v>34</v>
      </c>
      <c r="AS474" s="2">
        <f t="shared" si="85"/>
        <v>-0.95643426795147801</v>
      </c>
      <c r="AT474" s="2">
        <f t="shared" si="86"/>
        <v>-0.99247220028717686</v>
      </c>
      <c r="AU474" s="2">
        <f t="shared" si="87"/>
        <v>-0.70703287686771432</v>
      </c>
      <c r="AV474" s="2">
        <f t="shared" si="88"/>
        <v>-0.87096738535396556</v>
      </c>
      <c r="AW474" s="2">
        <f t="shared" si="89"/>
        <v>18.48431488839649</v>
      </c>
      <c r="AX474" s="2">
        <f t="shared" si="90"/>
        <v>7.1403187973832605</v>
      </c>
      <c r="AY474" s="2">
        <f t="shared" si="91"/>
        <v>0.16842784280726453</v>
      </c>
      <c r="AZ474" s="2">
        <f t="shared" si="92"/>
        <v>-0.82344050526099888</v>
      </c>
      <c r="BA474" s="2">
        <f t="shared" si="93"/>
        <v>-0.56165958878396816</v>
      </c>
      <c r="BB474" s="2">
        <f t="shared" si="94"/>
        <v>0.22203901627749723</v>
      </c>
      <c r="BC474" s="2">
        <f t="shared" si="95"/>
        <v>-0.99199980865601778</v>
      </c>
      <c r="BD474" s="2">
        <f t="shared" si="96"/>
        <v>-0.48826302103727248</v>
      </c>
      <c r="BE474" s="2">
        <f t="shared" si="97"/>
        <v>-0.9991891826593442</v>
      </c>
      <c r="BF474" s="2">
        <f t="shared" si="98"/>
        <v>-0.84705189880373055</v>
      </c>
      <c r="BG474" s="2" t="str">
        <f>IFERROR(#REF!/#REF!-1,"NA")</f>
        <v>NA</v>
      </c>
    </row>
    <row r="475" spans="1:59" x14ac:dyDescent="0.25">
      <c r="A475" t="str">
        <f t="shared" si="81"/>
        <v/>
      </c>
      <c r="B475" t="str">
        <f t="shared" si="77"/>
        <v>WY2016 CPAFood Preparation_Dishwasher</v>
      </c>
      <c r="C475" t="s">
        <v>115</v>
      </c>
      <c r="D475" t="s">
        <v>142</v>
      </c>
      <c r="E475" s="3" t="s">
        <v>96</v>
      </c>
      <c r="F475" s="3" t="s">
        <v>32</v>
      </c>
      <c r="G475" s="3" t="s">
        <v>35</v>
      </c>
      <c r="H475" s="7">
        <f>INDEX('Saturation Data'!I:I,MATCH('Intensity Data'!$B475,'Saturation Data'!$C:$C,0))*INDEX('UEC Data'!I:I,MATCH('Intensity Data'!$B475,'UEC Data'!$C:$C,0))</f>
        <v>7.7971178451695197E-2</v>
      </c>
      <c r="I475" s="7">
        <f>INDEX('Saturation Data'!J:J,MATCH('Intensity Data'!$B475,'Saturation Data'!$C:$C,0))*INDEX('UEC Data'!J:J,MATCH('Intensity Data'!$B475,'UEC Data'!$C:$C,0))</f>
        <v>1.5472178625570598E-2</v>
      </c>
      <c r="J475" s="7">
        <f>INDEX('Saturation Data'!K:K,MATCH('Intensity Data'!$B475,'Saturation Data'!$C:$C,0))*INDEX('UEC Data'!K:K,MATCH('Intensity Data'!$B475,'UEC Data'!$C:$C,0))</f>
        <v>0.14403402294692857</v>
      </c>
      <c r="K475" s="7">
        <f>INDEX('Saturation Data'!L:L,MATCH('Intensity Data'!$B475,'Saturation Data'!$C:$C,0))*INDEX('UEC Data'!L:L,MATCH('Intensity Data'!$B475,'UEC Data'!$C:$C,0))</f>
        <v>1.5200736895297433E-2</v>
      </c>
      <c r="L475" s="7">
        <f>INDEX('Saturation Data'!M:M,MATCH('Intensity Data'!$B475,'Saturation Data'!$C:$C,0))*INDEX('UEC Data'!M:M,MATCH('Intensity Data'!$B475,'UEC Data'!$C:$C,0))</f>
        <v>2.4750474520126895</v>
      </c>
      <c r="M475" s="7">
        <f>INDEX('Saturation Data'!N:N,MATCH('Intensity Data'!$B475,'Saturation Data'!$C:$C,0))*INDEX('UEC Data'!N:N,MATCH('Intensity Data'!$B475,'UEC Data'!$C:$C,0))</f>
        <v>0.80654800016646289</v>
      </c>
      <c r="N475" s="7">
        <f>INDEX('Saturation Data'!O:O,MATCH('Intensity Data'!$B475,'Saturation Data'!$C:$C,0))*INDEX('UEC Data'!O:O,MATCH('Intensity Data'!$B475,'UEC Data'!$C:$C,0))</f>
        <v>0.64088191137061779</v>
      </c>
      <c r="O475" s="7">
        <f>INDEX('Saturation Data'!P:P,MATCH('Intensity Data'!$B475,'Saturation Data'!$C:$C,0))*INDEX('UEC Data'!P:P,MATCH('Intensity Data'!$B475,'UEC Data'!$C:$C,0))</f>
        <v>0.12894156424977893</v>
      </c>
      <c r="P475" s="7">
        <f>INDEX('Saturation Data'!Q:Q,MATCH('Intensity Data'!$B475,'Saturation Data'!$C:$C,0))*INDEX('UEC Data'!Q:Q,MATCH('Intensity Data'!$B475,'UEC Data'!$C:$C,0))</f>
        <v>0.16431910935410141</v>
      </c>
      <c r="Q475" s="7">
        <f>INDEX('Saturation Data'!R:R,MATCH('Intensity Data'!$B475,'Saturation Data'!$C:$C,0))*INDEX('UEC Data'!R:R,MATCH('Intensity Data'!$B475,'UEC Data'!$C:$C,0))</f>
        <v>0.30025100062739191</v>
      </c>
      <c r="R475" s="7">
        <f>INDEX('Saturation Data'!S:S,MATCH('Intensity Data'!$B475,'Saturation Data'!$C:$C,0))*INDEX('UEC Data'!S:S,MATCH('Intensity Data'!$B475,'UEC Data'!$C:$C,0))</f>
        <v>9.4722425944555638E-4</v>
      </c>
      <c r="S475" s="7">
        <f>INDEX('Saturation Data'!T:T,MATCH('Intensity Data'!$B475,'Saturation Data'!$C:$C,0))*INDEX('UEC Data'!T:T,MATCH('Intensity Data'!$B475,'UEC Data'!$C:$C,0))</f>
        <v>4.2926326372650134E-2</v>
      </c>
      <c r="T475" s="7">
        <f>INDEX('Saturation Data'!U:U,MATCH('Intensity Data'!$B475,'Saturation Data'!$C:$C,0))*INDEX('UEC Data'!U:U,MATCH('Intensity Data'!$B475,'UEC Data'!$C:$C,0))</f>
        <v>5.2827707189439322E-3</v>
      </c>
      <c r="U475" s="7">
        <f>INDEX('Saturation Data'!V:V,MATCH('Intensity Data'!$B475,'Saturation Data'!$C:$C,0))*INDEX('UEC Data'!V:V,MATCH('Intensity Data'!$B475,'UEC Data'!$C:$C,0))</f>
        <v>2.9405112288627955E-2</v>
      </c>
      <c r="V475" t="str">
        <f t="shared" si="78"/>
        <v>Food Preparation</v>
      </c>
      <c r="AP475" s="5" t="s">
        <v>96</v>
      </c>
      <c r="AQ475" s="5" t="s">
        <v>32</v>
      </c>
      <c r="AR475" s="5" t="s">
        <v>35</v>
      </c>
      <c r="AS475" s="2">
        <f t="shared" si="85"/>
        <v>-0.83094392603765965</v>
      </c>
      <c r="AT475" s="2">
        <f t="shared" si="86"/>
        <v>-0.94817264660861578</v>
      </c>
      <c r="AU475" s="2">
        <f t="shared" si="87"/>
        <v>0.76578359652551131</v>
      </c>
      <c r="AV475" s="2">
        <f t="shared" si="88"/>
        <v>-0.11163697582406318</v>
      </c>
      <c r="AW475" s="2">
        <f t="shared" si="89"/>
        <v>52.688567678871848</v>
      </c>
      <c r="AX475" s="2">
        <f t="shared" si="90"/>
        <v>54.227308192305443</v>
      </c>
      <c r="AY475" s="2">
        <f t="shared" si="91"/>
        <v>12.324597502850578</v>
      </c>
      <c r="AZ475" s="2">
        <f t="shared" si="92"/>
        <v>3.0519194087372492</v>
      </c>
      <c r="BA475" s="2">
        <f t="shared" si="93"/>
        <v>5.736562546460525</v>
      </c>
      <c r="BB475" s="2">
        <f t="shared" si="94"/>
        <v>11.02928375573104</v>
      </c>
      <c r="BC475" s="2">
        <f t="shared" si="95"/>
        <v>-0.93115040918315051</v>
      </c>
      <c r="BD475" s="2">
        <f t="shared" si="96"/>
        <v>3.4040048659507427</v>
      </c>
      <c r="BE475" s="2">
        <f t="shared" si="97"/>
        <v>-0.98604422326139762</v>
      </c>
      <c r="BF475" s="2">
        <f t="shared" si="98"/>
        <v>-0.45730924308021625</v>
      </c>
      <c r="BG475" s="2" t="str">
        <f>IFERROR(#REF!/#REF!-1,"NA")</f>
        <v>NA</v>
      </c>
    </row>
    <row r="476" spans="1:59" x14ac:dyDescent="0.25">
      <c r="A476" t="str">
        <f t="shared" si="81"/>
        <v/>
      </c>
      <c r="B476" t="str">
        <f t="shared" si="77"/>
        <v>WY2016 CPAFood Preparation_Hot Food Container</v>
      </c>
      <c r="C476" t="s">
        <v>115</v>
      </c>
      <c r="D476" t="s">
        <v>142</v>
      </c>
      <c r="E476" s="3" t="s">
        <v>97</v>
      </c>
      <c r="F476" s="3" t="s">
        <v>32</v>
      </c>
      <c r="G476" s="3" t="s">
        <v>36</v>
      </c>
      <c r="H476" s="7">
        <f>INDEX('Saturation Data'!I:I,MATCH('Intensity Data'!$B476,'Saturation Data'!$C:$C,0))*INDEX('UEC Data'!I:I,MATCH('Intensity Data'!$B476,'UEC Data'!$C:$C,0))</f>
        <v>1.0671701774894786E-2</v>
      </c>
      <c r="I476" s="7">
        <f>INDEX('Saturation Data'!J:J,MATCH('Intensity Data'!$B476,'Saturation Data'!$C:$C,0))*INDEX('UEC Data'!J:J,MATCH('Intensity Data'!$B476,'UEC Data'!$C:$C,0))</f>
        <v>2.1176347386141262E-3</v>
      </c>
      <c r="J476" s="7">
        <f>INDEX('Saturation Data'!K:K,MATCH('Intensity Data'!$B476,'Saturation Data'!$C:$C,0))*INDEX('UEC Data'!K:K,MATCH('Intensity Data'!$B476,'UEC Data'!$C:$C,0))</f>
        <v>1.9713542476214246E-2</v>
      </c>
      <c r="K476" s="7">
        <f>INDEX('Saturation Data'!L:L,MATCH('Intensity Data'!$B476,'Saturation Data'!$C:$C,0))*INDEX('UEC Data'!L:L,MATCH('Intensity Data'!$B476,'UEC Data'!$C:$C,0))</f>
        <v>2.0804832519717735E-3</v>
      </c>
      <c r="L476" s="7">
        <f>INDEX('Saturation Data'!M:M,MATCH('Intensity Data'!$B476,'Saturation Data'!$C:$C,0))*INDEX('UEC Data'!M:M,MATCH('Intensity Data'!$B476,'UEC Data'!$C:$C,0))</f>
        <v>0.54190462890826019</v>
      </c>
      <c r="M476" s="7">
        <f>INDEX('Saturation Data'!N:N,MATCH('Intensity Data'!$B476,'Saturation Data'!$C:$C,0))*INDEX('UEC Data'!N:N,MATCH('Intensity Data'!$B476,'UEC Data'!$C:$C,0))</f>
        <v>0.1468696120972858</v>
      </c>
      <c r="N476" s="7">
        <f>INDEX('Saturation Data'!O:O,MATCH('Intensity Data'!$B476,'Saturation Data'!$C:$C,0))*INDEX('UEC Data'!O:O,MATCH('Intensity Data'!$B476,'UEC Data'!$C:$C,0))</f>
        <v>8.7715753011337091E-2</v>
      </c>
      <c r="O476" s="7">
        <f>INDEX('Saturation Data'!P:P,MATCH('Intensity Data'!$B476,'Saturation Data'!$C:$C,0))*INDEX('UEC Data'!P:P,MATCH('Intensity Data'!$B476,'UEC Data'!$C:$C,0))</f>
        <v>1.7647878964847936E-2</v>
      </c>
      <c r="P476" s="7">
        <f>INDEX('Saturation Data'!Q:Q,MATCH('Intensity Data'!$B476,'Saturation Data'!$C:$C,0))*INDEX('UEC Data'!Q:Q,MATCH('Intensity Data'!$B476,'UEC Data'!$C:$C,0))</f>
        <v>2.248990672918539E-2</v>
      </c>
      <c r="Q476" s="7">
        <f>INDEX('Saturation Data'!R:R,MATCH('Intensity Data'!$B476,'Saturation Data'!$C:$C,0))*INDEX('UEC Data'!R:R,MATCH('Intensity Data'!$B476,'UEC Data'!$C:$C,0))</f>
        <v>4.1094532620080094E-2</v>
      </c>
      <c r="R476" s="7">
        <f>INDEX('Saturation Data'!S:S,MATCH('Intensity Data'!$B476,'Saturation Data'!$C:$C,0))*INDEX('UEC Data'!S:S,MATCH('Intensity Data'!$B476,'UEC Data'!$C:$C,0))</f>
        <v>1.2964399168355486E-4</v>
      </c>
      <c r="S476" s="7">
        <f>INDEX('Saturation Data'!T:T,MATCH('Intensity Data'!$B476,'Saturation Data'!$C:$C,0))*INDEX('UEC Data'!T:T,MATCH('Intensity Data'!$B476,'UEC Data'!$C:$C,0))</f>
        <v>5.875208794292164E-3</v>
      </c>
      <c r="T476" s="7">
        <f>INDEX('Saturation Data'!U:U,MATCH('Intensity Data'!$B476,'Saturation Data'!$C:$C,0))*INDEX('UEC Data'!U:U,MATCH('Intensity Data'!$B476,'UEC Data'!$C:$C,0))</f>
        <v>7.23038368499745E-4</v>
      </c>
      <c r="U476" s="7">
        <f>INDEX('Saturation Data'!V:V,MATCH('Intensity Data'!$B476,'Saturation Data'!$C:$C,0))*INDEX('UEC Data'!V:V,MATCH('Intensity Data'!$B476,'UEC Data'!$C:$C,0))</f>
        <v>4.0245972323727135E-3</v>
      </c>
      <c r="V476" t="str">
        <f t="shared" si="78"/>
        <v>Food Preparation</v>
      </c>
      <c r="AP476" s="5" t="s">
        <v>97</v>
      </c>
      <c r="AQ476" s="5" t="s">
        <v>32</v>
      </c>
      <c r="AR476" s="5" t="s">
        <v>36</v>
      </c>
      <c r="AS476" s="2">
        <f t="shared" si="85"/>
        <v>-0.96196962991996027</v>
      </c>
      <c r="AT476" s="2">
        <f t="shared" si="86"/>
        <v>-0.99611368901937547</v>
      </c>
      <c r="AU476" s="2">
        <f t="shared" si="87"/>
        <v>-0.67705234212383836</v>
      </c>
      <c r="AV476" s="2">
        <f t="shared" si="88"/>
        <v>-0.98334636659157637</v>
      </c>
      <c r="AW476" s="2">
        <f t="shared" si="89"/>
        <v>1.5760843312788353</v>
      </c>
      <c r="AX476" s="2">
        <f t="shared" si="90"/>
        <v>0.76313074788948709</v>
      </c>
      <c r="AY476" s="2">
        <f t="shared" si="91"/>
        <v>-8.455728642567939E-4</v>
      </c>
      <c r="AZ476" s="2">
        <f t="shared" si="92"/>
        <v>-0.77212295447737023</v>
      </c>
      <c r="BA476" s="2">
        <f t="shared" si="93"/>
        <v>-0.74742703145318601</v>
      </c>
      <c r="BB476" s="2">
        <f t="shared" si="94"/>
        <v>-0.54898779804645281</v>
      </c>
      <c r="BC476" s="2">
        <f t="shared" si="95"/>
        <v>-0.99883983470358595</v>
      </c>
      <c r="BD476" s="2">
        <f t="shared" si="96"/>
        <v>-0.92578933948487485</v>
      </c>
      <c r="BE476" s="2">
        <f t="shared" si="97"/>
        <v>-0.99998953516148648</v>
      </c>
      <c r="BF476" s="2">
        <f t="shared" si="98"/>
        <v>-0.96917117223365512</v>
      </c>
      <c r="BG476" s="2" t="str">
        <f>IFERROR(#REF!/#REF!-1,"NA")</f>
        <v>NA</v>
      </c>
    </row>
    <row r="477" spans="1:59" x14ac:dyDescent="0.25">
      <c r="A477" t="str">
        <f t="shared" si="81"/>
        <v/>
      </c>
      <c r="B477" t="str">
        <f t="shared" si="77"/>
        <v>WY2016 CPAFood Preparation_Steamer</v>
      </c>
      <c r="C477" t="s">
        <v>115</v>
      </c>
      <c r="D477" t="s">
        <v>142</v>
      </c>
      <c r="E477" s="3" t="s">
        <v>98</v>
      </c>
      <c r="F477" s="3" t="s">
        <v>32</v>
      </c>
      <c r="G477" s="3" t="s">
        <v>37</v>
      </c>
      <c r="H477" s="7">
        <f>INDEX('Saturation Data'!I:I,MATCH('Intensity Data'!$B477,'Saturation Data'!$C:$C,0))*INDEX('UEC Data'!I:I,MATCH('Intensity Data'!$B477,'UEC Data'!$C:$C,0))</f>
        <v>5.7172666487850389E-2</v>
      </c>
      <c r="I477" s="7">
        <f>INDEX('Saturation Data'!J:J,MATCH('Intensity Data'!$B477,'Saturation Data'!$C:$C,0))*INDEX('UEC Data'!J:J,MATCH('Intensity Data'!$B477,'UEC Data'!$C:$C,0))</f>
        <v>1.1345034485379936E-2</v>
      </c>
      <c r="J477" s="7">
        <f>INDEX('Saturation Data'!K:K,MATCH('Intensity Data'!$B477,'Saturation Data'!$C:$C,0))*INDEX('UEC Data'!K:K,MATCH('Intensity Data'!$B477,'UEC Data'!$C:$C,0))</f>
        <v>0.10561350130099387</v>
      </c>
      <c r="K477" s="7">
        <f>INDEX('Saturation Data'!L:L,MATCH('Intensity Data'!$B477,'Saturation Data'!$C:$C,0))*INDEX('UEC Data'!L:L,MATCH('Intensity Data'!$B477,'UEC Data'!$C:$C,0))</f>
        <v>1.1145998792653973E-2</v>
      </c>
      <c r="L477" s="7">
        <f>INDEX('Saturation Data'!M:M,MATCH('Intensity Data'!$B477,'Saturation Data'!$C:$C,0))*INDEX('UEC Data'!M:M,MATCH('Intensity Data'!$B477,'UEC Data'!$C:$C,0))</f>
        <v>0.55299133335585393</v>
      </c>
      <c r="M477" s="7">
        <f>INDEX('Saturation Data'!N:N,MATCH('Intensity Data'!$B477,'Saturation Data'!$C:$C,0))*INDEX('UEC Data'!N:N,MATCH('Intensity Data'!$B477,'UEC Data'!$C:$C,0))</f>
        <v>0.21557274458406744</v>
      </c>
      <c r="N477" s="7">
        <f>INDEX('Saturation Data'!O:O,MATCH('Intensity Data'!$B477,'Saturation Data'!$C:$C,0))*INDEX('UEC Data'!O:O,MATCH('Intensity Data'!$B477,'UEC Data'!$C:$C,0))</f>
        <v>0.46992912643468948</v>
      </c>
      <c r="O477" s="7">
        <f>INDEX('Saturation Data'!P:P,MATCH('Intensity Data'!$B477,'Saturation Data'!$C:$C,0))*INDEX('UEC Data'!P:P,MATCH('Intensity Data'!$B477,'UEC Data'!$C:$C,0))</f>
        <v>9.4546897913584976E-2</v>
      </c>
      <c r="P477" s="7">
        <f>INDEX('Saturation Data'!Q:Q,MATCH('Intensity Data'!$B477,'Saturation Data'!$C:$C,0))*INDEX('UEC Data'!Q:Q,MATCH('Intensity Data'!$B477,'UEC Data'!$C:$C,0))</f>
        <v>0.12048761892835549</v>
      </c>
      <c r="Q477" s="7">
        <f>INDEX('Saturation Data'!R:R,MATCH('Intensity Data'!$B477,'Saturation Data'!$C:$C,0))*INDEX('UEC Data'!R:R,MATCH('Intensity Data'!$B477,'UEC Data'!$C:$C,0))</f>
        <v>0.22016020101771355</v>
      </c>
      <c r="R477" s="7">
        <f>INDEX('Saturation Data'!S:S,MATCH('Intensity Data'!$B477,'Saturation Data'!$C:$C,0))*INDEX('UEC Data'!S:S,MATCH('Intensity Data'!$B477,'UEC Data'!$C:$C,0))</f>
        <v>6.9455583139649789E-4</v>
      </c>
      <c r="S477" s="7">
        <f>INDEX('Saturation Data'!T:T,MATCH('Intensity Data'!$B477,'Saturation Data'!$C:$C,0))*INDEX('UEC Data'!T:T,MATCH('Intensity Data'!$B477,'UEC Data'!$C:$C,0))</f>
        <v>3.1475893913448794E-2</v>
      </c>
      <c r="T477" s="7">
        <f>INDEX('Saturation Data'!U:U,MATCH('Intensity Data'!$B477,'Saturation Data'!$C:$C,0))*INDEX('UEC Data'!U:U,MATCH('Intensity Data'!$B477,'UEC Data'!$C:$C,0))</f>
        <v>3.8736119479466005E-3</v>
      </c>
      <c r="U477" s="7">
        <f>INDEX('Saturation Data'!V:V,MATCH('Intensity Data'!$B477,'Saturation Data'!$C:$C,0))*INDEX('UEC Data'!V:V,MATCH('Intensity Data'!$B477,'UEC Data'!$C:$C,0))</f>
        <v>2.1561411681843907E-2</v>
      </c>
      <c r="V477" t="str">
        <f t="shared" si="78"/>
        <v>Food Preparation</v>
      </c>
      <c r="AP477" s="5" t="s">
        <v>98</v>
      </c>
      <c r="AQ477" s="5" t="s">
        <v>32</v>
      </c>
      <c r="AR477" s="5" t="s">
        <v>37</v>
      </c>
      <c r="AS477" s="2">
        <f t="shared" si="85"/>
        <v>-0.91023512602158652</v>
      </c>
      <c r="AT477" s="2">
        <f t="shared" si="86"/>
        <v>-0.97248087136550532</v>
      </c>
      <c r="AU477" s="2">
        <f t="shared" si="87"/>
        <v>-6.2409659113629612E-2</v>
      </c>
      <c r="AV477" s="2">
        <f t="shared" si="88"/>
        <v>-0.52829973485602633</v>
      </c>
      <c r="AW477" s="2">
        <f t="shared" si="89"/>
        <v>5.949089368563147</v>
      </c>
      <c r="AX477" s="2">
        <f t="shared" si="90"/>
        <v>5.8409872206066078</v>
      </c>
      <c r="AY477" s="2">
        <f t="shared" si="91"/>
        <v>1.8300215132711717</v>
      </c>
      <c r="AZ477" s="2">
        <f t="shared" si="92"/>
        <v>-0.3545572899492323</v>
      </c>
      <c r="BA477" s="2">
        <f t="shared" si="93"/>
        <v>0.43078370118883935</v>
      </c>
      <c r="BB477" s="2">
        <f t="shared" si="94"/>
        <v>5.3872720753252246</v>
      </c>
      <c r="BC477" s="2">
        <f t="shared" si="95"/>
        <v>-0.97075396489088439</v>
      </c>
      <c r="BD477" s="2">
        <f t="shared" si="96"/>
        <v>0.87073996231783868</v>
      </c>
      <c r="BE477" s="2">
        <f t="shared" si="97"/>
        <v>-0.99703592184332734</v>
      </c>
      <c r="BF477" s="2">
        <f t="shared" si="98"/>
        <v>-0.71184373171350224</v>
      </c>
      <c r="BG477" s="2" t="str">
        <f>IFERROR(#REF!/#REF!-1,"NA")</f>
        <v>NA</v>
      </c>
    </row>
    <row r="478" spans="1:59" x14ac:dyDescent="0.25">
      <c r="A478" t="str">
        <f t="shared" si="81"/>
        <v/>
      </c>
      <c r="B478" t="str">
        <f t="shared" si="77"/>
        <v>WY2016 CPAOffice Equipment_Desktop Computer</v>
      </c>
      <c r="C478" t="s">
        <v>115</v>
      </c>
      <c r="D478" t="s">
        <v>142</v>
      </c>
      <c r="E478" s="3" t="s">
        <v>99</v>
      </c>
      <c r="F478" s="3" t="s">
        <v>38</v>
      </c>
      <c r="G478" s="3" t="s">
        <v>39</v>
      </c>
      <c r="H478" s="7">
        <f>INDEX('Saturation Data'!I:I,MATCH('Intensity Data'!$B478,'Saturation Data'!$C:$C,0))*INDEX('UEC Data'!I:I,MATCH('Intensity Data'!$B478,'UEC Data'!$C:$C,0))</f>
        <v>2.4175076214971232</v>
      </c>
      <c r="I478" s="7">
        <f>INDEX('Saturation Data'!J:J,MATCH('Intensity Data'!$B478,'Saturation Data'!$C:$C,0))*INDEX('UEC Data'!J:J,MATCH('Intensity Data'!$B478,'UEC Data'!$C:$C,0))</f>
        <v>1.4146506015501832</v>
      </c>
      <c r="J478" s="7">
        <f>INDEX('Saturation Data'!K:K,MATCH('Intensity Data'!$B478,'Saturation Data'!$C:$C,0))*INDEX('UEC Data'!K:K,MATCH('Intensity Data'!$B478,'UEC Data'!$C:$C,0))</f>
        <v>0.3427495881701168</v>
      </c>
      <c r="K478" s="7">
        <f>INDEX('Saturation Data'!L:L,MATCH('Intensity Data'!$B478,'Saturation Data'!$C:$C,0))*INDEX('UEC Data'!L:L,MATCH('Intensity Data'!$B478,'UEC Data'!$C:$C,0))</f>
        <v>0.11510330619444556</v>
      </c>
      <c r="L478" s="7">
        <f>INDEX('Saturation Data'!M:M,MATCH('Intensity Data'!$B478,'Saturation Data'!$C:$C,0))*INDEX('UEC Data'!M:M,MATCH('Intensity Data'!$B478,'UEC Data'!$C:$C,0))</f>
        <v>0.35062399722673232</v>
      </c>
      <c r="M478" s="7">
        <f>INDEX('Saturation Data'!N:N,MATCH('Intensity Data'!$B478,'Saturation Data'!$C:$C,0))*INDEX('UEC Data'!N:N,MATCH('Intensity Data'!$B478,'UEC Data'!$C:$C,0))</f>
        <v>0.18549947178286855</v>
      </c>
      <c r="N478" s="7">
        <f>INDEX('Saturation Data'!O:O,MATCH('Intensity Data'!$B478,'Saturation Data'!$C:$C,0))*INDEX('UEC Data'!O:O,MATCH('Intensity Data'!$B478,'UEC Data'!$C:$C,0))</f>
        <v>0.52393975993867703</v>
      </c>
      <c r="O478" s="7">
        <f>INDEX('Saturation Data'!P:P,MATCH('Intensity Data'!$B478,'Saturation Data'!$C:$C,0))*INDEX('UEC Data'!P:P,MATCH('Intensity Data'!$B478,'UEC Data'!$C:$C,0))</f>
        <v>0.61729793461059224</v>
      </c>
      <c r="P478" s="7">
        <f>INDEX('Saturation Data'!Q:Q,MATCH('Intensity Data'!$B478,'Saturation Data'!$C:$C,0))*INDEX('UEC Data'!Q:Q,MATCH('Intensity Data'!$B478,'UEC Data'!$C:$C,0))</f>
        <v>0.41194709419608561</v>
      </c>
      <c r="Q478" s="7">
        <f>INDEX('Saturation Data'!R:R,MATCH('Intensity Data'!$B478,'Saturation Data'!$C:$C,0))*INDEX('UEC Data'!R:R,MATCH('Intensity Data'!$B478,'UEC Data'!$C:$C,0))</f>
        <v>0.16274933120836474</v>
      </c>
      <c r="R478" s="7">
        <f>INDEX('Saturation Data'!S:S,MATCH('Intensity Data'!$B478,'Saturation Data'!$C:$C,0))*INDEX('UEC Data'!S:S,MATCH('Intensity Data'!$B478,'UEC Data'!$C:$C,0))</f>
        <v>5.3057794702690633E-2</v>
      </c>
      <c r="S478" s="7">
        <f>INDEX('Saturation Data'!T:T,MATCH('Intensity Data'!$B478,'Saturation Data'!$C:$C,0))*INDEX('UEC Data'!T:T,MATCH('Intensity Data'!$B478,'UEC Data'!$C:$C,0))</f>
        <v>6.0364309762442656E-2</v>
      </c>
      <c r="T478" s="7">
        <f>INDEX('Saturation Data'!U:U,MATCH('Intensity Data'!$B478,'Saturation Data'!$C:$C,0))*INDEX('UEC Data'!U:U,MATCH('Intensity Data'!$B478,'UEC Data'!$C:$C,0))</f>
        <v>5.31924604315597</v>
      </c>
      <c r="U478" s="7">
        <f>INDEX('Saturation Data'!V:V,MATCH('Intensity Data'!$B478,'Saturation Data'!$C:$C,0))*INDEX('UEC Data'!V:V,MATCH('Intensity Data'!$B478,'UEC Data'!$C:$C,0))</f>
        <v>0.22717064357599273</v>
      </c>
      <c r="V478" t="str">
        <f t="shared" si="78"/>
        <v>Office Equipment</v>
      </c>
      <c r="AP478" s="5" t="s">
        <v>99</v>
      </c>
      <c r="AQ478" s="5" t="s">
        <v>38</v>
      </c>
      <c r="AR478" s="5" t="s">
        <v>39</v>
      </c>
      <c r="AS478" s="2">
        <f t="shared" si="85"/>
        <v>7.8704318081109701</v>
      </c>
      <c r="AT478" s="2">
        <f t="shared" si="86"/>
        <v>4.3462063751071165</v>
      </c>
      <c r="AU478" s="2">
        <f t="shared" si="87"/>
        <v>3.740654429476538</v>
      </c>
      <c r="AV478" s="2">
        <f t="shared" si="88"/>
        <v>8.4866442101208861</v>
      </c>
      <c r="AW478" s="2">
        <f t="shared" si="89"/>
        <v>3.2904110134148139</v>
      </c>
      <c r="AX478" s="2">
        <f t="shared" si="90"/>
        <v>10.464240581771604</v>
      </c>
      <c r="AY478" s="2">
        <f t="shared" si="91"/>
        <v>5.1449225864116013</v>
      </c>
      <c r="AZ478" s="2">
        <f t="shared" si="92"/>
        <v>5.5655772056613531</v>
      </c>
      <c r="BA478" s="2">
        <f t="shared" si="93"/>
        <v>8.5268799356704132</v>
      </c>
      <c r="BB478" s="2">
        <f t="shared" si="94"/>
        <v>8.1954608857297639</v>
      </c>
      <c r="BC478" s="2">
        <f t="shared" si="95"/>
        <v>3.350976283112888</v>
      </c>
      <c r="BD478" s="2">
        <f t="shared" si="96"/>
        <v>5.9870407429267782</v>
      </c>
      <c r="BE478" s="2">
        <f t="shared" si="97"/>
        <v>6.9268621245756909</v>
      </c>
      <c r="BF478" s="2">
        <f t="shared" si="98"/>
        <v>4.9126309685077176</v>
      </c>
      <c r="BG478" s="2" t="str">
        <f>IFERROR(#REF!/#REF!-1,"NA")</f>
        <v>NA</v>
      </c>
    </row>
    <row r="479" spans="1:59" x14ac:dyDescent="0.25">
      <c r="A479" t="str">
        <f t="shared" si="81"/>
        <v/>
      </c>
      <c r="B479" t="str">
        <f t="shared" si="77"/>
        <v>WY2016 CPAOffice Equipment_Laptop</v>
      </c>
      <c r="C479" t="s">
        <v>115</v>
      </c>
      <c r="D479" t="s">
        <v>142</v>
      </c>
      <c r="E479" s="3" t="s">
        <v>100</v>
      </c>
      <c r="F479" s="3" t="s">
        <v>38</v>
      </c>
      <c r="G479" s="3" t="s">
        <v>40</v>
      </c>
      <c r="H479" s="7">
        <f>INDEX('Saturation Data'!I:I,MATCH('Intensity Data'!$B479,'Saturation Data'!$C:$C,0))*INDEX('UEC Data'!I:I,MATCH('Intensity Data'!$B479,'UEC Data'!$C:$C,0))</f>
        <v>0.37329161802529109</v>
      </c>
      <c r="I479" s="7">
        <f>INDEX('Saturation Data'!J:J,MATCH('Intensity Data'!$B479,'Saturation Data'!$C:$C,0))*INDEX('UEC Data'!J:J,MATCH('Intensity Data'!$B479,'UEC Data'!$C:$C,0))</f>
        <v>0.21843869582760181</v>
      </c>
      <c r="J479" s="7">
        <f>INDEX('Saturation Data'!K:K,MATCH('Intensity Data'!$B479,'Saturation Data'!$C:$C,0))*INDEX('UEC Data'!K:K,MATCH('Intensity Data'!$B479,'UEC Data'!$C:$C,0))</f>
        <v>5.2924568761562159E-2</v>
      </c>
      <c r="K479" s="7">
        <f>INDEX('Saturation Data'!L:L,MATCH('Intensity Data'!$B479,'Saturation Data'!$C:$C,0))*INDEX('UEC Data'!L:L,MATCH('Intensity Data'!$B479,'UEC Data'!$C:$C,0))</f>
        <v>1.7773304632965857E-2</v>
      </c>
      <c r="L479" s="7">
        <f>INDEX('Saturation Data'!M:M,MATCH('Intensity Data'!$B479,'Saturation Data'!$C:$C,0))*INDEX('UEC Data'!M:M,MATCH('Intensity Data'!$B479,'UEC Data'!$C:$C,0))</f>
        <v>4.3312376128008111E-2</v>
      </c>
      <c r="M479" s="7">
        <f>INDEX('Saturation Data'!N:N,MATCH('Intensity Data'!$B479,'Saturation Data'!$C:$C,0))*INDEX('UEC Data'!N:N,MATCH('Intensity Data'!$B479,'UEC Data'!$C:$C,0))</f>
        <v>1.8331712505601127E-2</v>
      </c>
      <c r="N479" s="7">
        <f>INDEX('Saturation Data'!O:O,MATCH('Intensity Data'!$B479,'Saturation Data'!$C:$C,0))*INDEX('UEC Data'!O:O,MATCH('Intensity Data'!$B479,'UEC Data'!$C:$C,0))</f>
        <v>3.2360985172682988E-2</v>
      </c>
      <c r="O479" s="7">
        <f>INDEX('Saturation Data'!P:P,MATCH('Intensity Data'!$B479,'Saturation Data'!$C:$C,0))*INDEX('UEC Data'!P:P,MATCH('Intensity Data'!$B479,'UEC Data'!$C:$C,0))</f>
        <v>2.8595419029755376E-2</v>
      </c>
      <c r="P479" s="7">
        <f>INDEX('Saturation Data'!Q:Q,MATCH('Intensity Data'!$B479,'Saturation Data'!$C:$C,0))*INDEX('UEC Data'!Q:Q,MATCH('Intensity Data'!$B479,'UEC Data'!$C:$C,0))</f>
        <v>2.5443791112111168E-2</v>
      </c>
      <c r="Q479" s="7">
        <f>INDEX('Saturation Data'!R:R,MATCH('Intensity Data'!$B479,'Saturation Data'!$C:$C,0))*INDEX('UEC Data'!R:R,MATCH('Intensity Data'!$B479,'UEC Data'!$C:$C,0))</f>
        <v>2.5130411436585735E-2</v>
      </c>
      <c r="R479" s="7">
        <f>INDEX('Saturation Data'!S:S,MATCH('Intensity Data'!$B479,'Saturation Data'!$C:$C,0))*INDEX('UEC Data'!S:S,MATCH('Intensity Data'!$B479,'UEC Data'!$C:$C,0))</f>
        <v>6.5541981691559018E-3</v>
      </c>
      <c r="S479" s="7">
        <f>INDEX('Saturation Data'!T:T,MATCH('Intensity Data'!$B479,'Saturation Data'!$C:$C,0))*INDEX('UEC Data'!T:T,MATCH('Intensity Data'!$B479,'UEC Data'!$C:$C,0))</f>
        <v>7.4567676765370343E-3</v>
      </c>
      <c r="T479" s="7">
        <f>INDEX('Saturation Data'!U:U,MATCH('Intensity Data'!$B479,'Saturation Data'!$C:$C,0))*INDEX('UEC Data'!U:U,MATCH('Intensity Data'!$B479,'UEC Data'!$C:$C,0))</f>
        <v>0.32854166737139817</v>
      </c>
      <c r="U479" s="7">
        <f>INDEX('Saturation Data'!V:V,MATCH('Intensity Data'!$B479,'Saturation Data'!$C:$C,0))*INDEX('UEC Data'!V:V,MATCH('Intensity Data'!$B479,'UEC Data'!$C:$C,0))</f>
        <v>3.5077819963940049E-2</v>
      </c>
      <c r="V479" t="str">
        <f t="shared" si="78"/>
        <v>Office Equipment</v>
      </c>
      <c r="AP479" s="5" t="s">
        <v>100</v>
      </c>
      <c r="AQ479" s="5" t="s">
        <v>38</v>
      </c>
      <c r="AR479" s="5" t="s">
        <v>40</v>
      </c>
      <c r="AS479" s="2">
        <f t="shared" si="85"/>
        <v>22.864299661806925</v>
      </c>
      <c r="AT479" s="2">
        <f t="shared" si="86"/>
        <v>6.1915028348878485</v>
      </c>
      <c r="AU479" s="2">
        <f t="shared" si="87"/>
        <v>3.2512923964856713</v>
      </c>
      <c r="AV479" s="2">
        <f t="shared" si="88"/>
        <v>-0.48955783638793915</v>
      </c>
      <c r="AW479" s="2">
        <f t="shared" si="89"/>
        <v>-0.63063749296957083</v>
      </c>
      <c r="AX479" s="2">
        <f t="shared" si="90"/>
        <v>-0.68417305443281617</v>
      </c>
      <c r="AY479" s="2">
        <f t="shared" si="91"/>
        <v>-0.47098214951243078</v>
      </c>
      <c r="AZ479" s="2">
        <f t="shared" si="92"/>
        <v>5.98102005273069E-2</v>
      </c>
      <c r="BA479" s="2">
        <f t="shared" si="93"/>
        <v>4.6956344790592848</v>
      </c>
      <c r="BB479" s="2">
        <f t="shared" si="94"/>
        <v>0.70611943957082346</v>
      </c>
      <c r="BC479" s="2">
        <f t="shared" si="95"/>
        <v>-0.75676845094920475</v>
      </c>
      <c r="BD479" s="2">
        <f t="shared" si="96"/>
        <v>-0.60940519262788961</v>
      </c>
      <c r="BE479" s="2">
        <f t="shared" si="97"/>
        <v>3.2651590635244832</v>
      </c>
      <c r="BF479" s="2">
        <f t="shared" si="98"/>
        <v>1.2724098648263857</v>
      </c>
      <c r="BG479" s="2" t="str">
        <f>IFERROR(#REF!/#REF!-1,"NA")</f>
        <v>NA</v>
      </c>
    </row>
    <row r="480" spans="1:59" x14ac:dyDescent="0.25">
      <c r="A480" t="str">
        <f t="shared" si="81"/>
        <v/>
      </c>
      <c r="B480" t="str">
        <f t="shared" si="77"/>
        <v>WY2016 CPAOffice Equipment_Server</v>
      </c>
      <c r="C480" t="s">
        <v>115</v>
      </c>
      <c r="D480" t="s">
        <v>142</v>
      </c>
      <c r="E480" s="3" t="s">
        <v>101</v>
      </c>
      <c r="F480" s="3" t="s">
        <v>38</v>
      </c>
      <c r="G480" s="3" t="s">
        <v>41</v>
      </c>
      <c r="H480" s="7">
        <f>INDEX('Saturation Data'!I:I,MATCH('Intensity Data'!$B480,'Saturation Data'!$C:$C,0))*INDEX('UEC Data'!I:I,MATCH('Intensity Data'!$B480,'UEC Data'!$C:$C,0))</f>
        <v>0.23701055112716893</v>
      </c>
      <c r="I480" s="7">
        <f>INDEX('Saturation Data'!J:J,MATCH('Intensity Data'!$B480,'Saturation Data'!$C:$C,0))*INDEX('UEC Data'!J:J,MATCH('Intensity Data'!$B480,'UEC Data'!$C:$C,0))</f>
        <v>0.41607370633828916</v>
      </c>
      <c r="J480" s="7">
        <f>INDEX('Saturation Data'!K:K,MATCH('Intensity Data'!$B480,'Saturation Data'!$C:$C,0))*INDEX('UEC Data'!K:K,MATCH('Intensity Data'!$B480,'UEC Data'!$C:$C,0))</f>
        <v>4.1331567985219961E-2</v>
      </c>
      <c r="K480" s="7">
        <f>INDEX('Saturation Data'!L:L,MATCH('Intensity Data'!$B480,'Saturation Data'!$C:$C,0))*INDEX('UEC Data'!L:L,MATCH('Intensity Data'!$B480,'UEC Data'!$C:$C,0))</f>
        <v>0.13541565434640654</v>
      </c>
      <c r="L480" s="7">
        <f>INDEX('Saturation Data'!M:M,MATCH('Intensity Data'!$B480,'Saturation Data'!$C:$C,0))*INDEX('UEC Data'!M:M,MATCH('Intensity Data'!$B480,'UEC Data'!$C:$C,0))</f>
        <v>0.20624941013337195</v>
      </c>
      <c r="M480" s="7">
        <f>INDEX('Saturation Data'!N:N,MATCH('Intensity Data'!$B480,'Saturation Data'!$C:$C,0))*INDEX('UEC Data'!N:N,MATCH('Intensity Data'!$B480,'UEC Data'!$C:$C,0))</f>
        <v>0.10911733634286386</v>
      </c>
      <c r="N480" s="7">
        <f>INDEX('Saturation Data'!O:O,MATCH('Intensity Data'!$B480,'Saturation Data'!$C:$C,0))*INDEX('UEC Data'!O:O,MATCH('Intensity Data'!$B480,'UEC Data'!$C:$C,0))</f>
        <v>6.1639971757491412E-2</v>
      </c>
      <c r="O480" s="7">
        <f>INDEX('Saturation Data'!P:P,MATCH('Intensity Data'!$B480,'Saturation Data'!$C:$C,0))*INDEX('UEC Data'!P:P,MATCH('Intensity Data'!$B480,'UEC Data'!$C:$C,0))</f>
        <v>7.2623286424775557E-2</v>
      </c>
      <c r="P480" s="7">
        <f>INDEX('Saturation Data'!Q:Q,MATCH('Intensity Data'!$B480,'Saturation Data'!$C:$C,0))*INDEX('UEC Data'!Q:Q,MATCH('Intensity Data'!$B480,'UEC Data'!$C:$C,0))</f>
        <v>9.692872804613778E-2</v>
      </c>
      <c r="Q480" s="7">
        <f>INDEX('Saturation Data'!R:R,MATCH('Intensity Data'!$B480,'Saturation Data'!$C:$C,0))*INDEX('UEC Data'!R:R,MATCH('Intensity Data'!$B480,'UEC Data'!$C:$C,0))</f>
        <v>9.5734900710802803E-2</v>
      </c>
      <c r="R480" s="7">
        <f>INDEX('Saturation Data'!S:S,MATCH('Intensity Data'!$B480,'Saturation Data'!$C:$C,0))*INDEX('UEC Data'!S:S,MATCH('Intensity Data'!$B480,'UEC Data'!$C:$C,0))</f>
        <v>5.555463210046431E-2</v>
      </c>
      <c r="S480" s="7">
        <f>INDEX('Saturation Data'!T:T,MATCH('Intensity Data'!$B480,'Saturation Data'!$C:$C,0))*INDEX('UEC Data'!T:T,MATCH('Intensity Data'!$B480,'UEC Data'!$C:$C,0))</f>
        <v>6.3204983163028194E-2</v>
      </c>
      <c r="T480" s="7">
        <f>INDEX('Saturation Data'!U:U,MATCH('Intensity Data'!$B480,'Saturation Data'!$C:$C,0))*INDEX('UEC Data'!U:U,MATCH('Intensity Data'!$B480,'UEC Data'!$C:$C,0))</f>
        <v>62.579365213599644</v>
      </c>
      <c r="U480" s="7">
        <f>INDEX('Saturation Data'!V:V,MATCH('Intensity Data'!$B480,'Saturation Data'!$C:$C,0))*INDEX('UEC Data'!V:V,MATCH('Intensity Data'!$B480,'UEC Data'!$C:$C,0))</f>
        <v>8.8195661623620705E-2</v>
      </c>
      <c r="V480" t="str">
        <f t="shared" si="78"/>
        <v>Office Equipment</v>
      </c>
      <c r="AP480" s="5" t="s">
        <v>101</v>
      </c>
      <c r="AQ480" s="5" t="s">
        <v>38</v>
      </c>
      <c r="AR480" s="5" t="s">
        <v>41</v>
      </c>
      <c r="AS480" s="2">
        <f t="shared" si="85"/>
        <v>7.0872983341154105E-2</v>
      </c>
      <c r="AT480" s="2">
        <f t="shared" si="86"/>
        <v>6.5234030506555278</v>
      </c>
      <c r="AU480" s="2">
        <f t="shared" si="87"/>
        <v>-0.71079494449705682</v>
      </c>
      <c r="AV480" s="2">
        <f t="shared" si="88"/>
        <v>2.4295916035884346</v>
      </c>
      <c r="AW480" s="2">
        <f t="shared" si="89"/>
        <v>0.50948495043005915</v>
      </c>
      <c r="AX480" s="2">
        <f t="shared" si="90"/>
        <v>-0.41589230246386977</v>
      </c>
      <c r="AY480" s="2">
        <f t="shared" si="91"/>
        <v>-0.80530359522812955</v>
      </c>
      <c r="AZ480" s="2">
        <f t="shared" si="92"/>
        <v>-0.40889254694792321</v>
      </c>
      <c r="BA480" s="2">
        <f t="shared" si="93"/>
        <v>1.2799945882027117</v>
      </c>
      <c r="BB480" s="2">
        <f t="shared" si="94"/>
        <v>-0.50517287901852659</v>
      </c>
      <c r="BC480" s="2">
        <f t="shared" si="95"/>
        <v>-4.133089421668501E-2</v>
      </c>
      <c r="BD480" s="2">
        <f t="shared" si="96"/>
        <v>-0.80686290710944764</v>
      </c>
      <c r="BE480" s="2">
        <f t="shared" si="97"/>
        <v>12.276045183946783</v>
      </c>
      <c r="BF480" s="2">
        <f t="shared" si="98"/>
        <v>-0.18108664038709277</v>
      </c>
      <c r="BG480" s="2" t="str">
        <f>IFERROR(#REF!/#REF!-1,"NA")</f>
        <v>NA</v>
      </c>
    </row>
    <row r="481" spans="1:59" x14ac:dyDescent="0.25">
      <c r="A481" t="str">
        <f t="shared" si="81"/>
        <v/>
      </c>
      <c r="B481" t="str">
        <f t="shared" si="77"/>
        <v>WY2016 CPAOffice Equipment_Monitor</v>
      </c>
      <c r="C481" t="s">
        <v>115</v>
      </c>
      <c r="D481" t="s">
        <v>142</v>
      </c>
      <c r="E481" s="3" t="s">
        <v>102</v>
      </c>
      <c r="F481" s="3" t="s">
        <v>38</v>
      </c>
      <c r="G481" s="3" t="s">
        <v>42</v>
      </c>
      <c r="H481" s="7">
        <f>INDEX('Saturation Data'!I:I,MATCH('Intensity Data'!$B481,'Saturation Data'!$C:$C,0))*INDEX('UEC Data'!I:I,MATCH('Intensity Data'!$B481,'UEC Data'!$C:$C,0))</f>
        <v>0.42661899202890408</v>
      </c>
      <c r="I481" s="7">
        <f>INDEX('Saturation Data'!J:J,MATCH('Intensity Data'!$B481,'Saturation Data'!$C:$C,0))*INDEX('UEC Data'!J:J,MATCH('Intensity Data'!$B481,'UEC Data'!$C:$C,0))</f>
        <v>0.24964422380297349</v>
      </c>
      <c r="J481" s="7">
        <f>INDEX('Saturation Data'!K:K,MATCH('Intensity Data'!$B481,'Saturation Data'!$C:$C,0))*INDEX('UEC Data'!K:K,MATCH('Intensity Data'!$B481,'UEC Data'!$C:$C,0))</f>
        <v>6.0485221441785315E-2</v>
      </c>
      <c r="K481" s="7">
        <f>INDEX('Saturation Data'!L:L,MATCH('Intensity Data'!$B481,'Saturation Data'!$C:$C,0))*INDEX('UEC Data'!L:L,MATCH('Intensity Data'!$B481,'UEC Data'!$C:$C,0))</f>
        <v>2.0312348151960979E-2</v>
      </c>
      <c r="L481" s="7">
        <f>INDEX('Saturation Data'!M:M,MATCH('Intensity Data'!$B481,'Saturation Data'!$C:$C,0))*INDEX('UEC Data'!M:M,MATCH('Intensity Data'!$B481,'UEC Data'!$C:$C,0))</f>
        <v>6.1874823040011587E-2</v>
      </c>
      <c r="M481" s="7">
        <f>INDEX('Saturation Data'!N:N,MATCH('Intensity Data'!$B481,'Saturation Data'!$C:$C,0))*INDEX('UEC Data'!N:N,MATCH('Intensity Data'!$B481,'UEC Data'!$C:$C,0))</f>
        <v>3.2735200902859155E-2</v>
      </c>
      <c r="N481" s="7">
        <f>INDEX('Saturation Data'!O:O,MATCH('Intensity Data'!$B481,'Saturation Data'!$C:$C,0))*INDEX('UEC Data'!O:O,MATCH('Intensity Data'!$B481,'UEC Data'!$C:$C,0))</f>
        <v>9.2459957636237114E-2</v>
      </c>
      <c r="O481" s="7">
        <f>INDEX('Saturation Data'!P:P,MATCH('Intensity Data'!$B481,'Saturation Data'!$C:$C,0))*INDEX('UEC Data'!P:P,MATCH('Intensity Data'!$B481,'UEC Data'!$C:$C,0))</f>
        <v>0.10893492963716334</v>
      </c>
      <c r="P481" s="7">
        <f>INDEX('Saturation Data'!Q:Q,MATCH('Intensity Data'!$B481,'Saturation Data'!$C:$C,0))*INDEX('UEC Data'!Q:Q,MATCH('Intensity Data'!$B481,'UEC Data'!$C:$C,0))</f>
        <v>7.2696546034603335E-2</v>
      </c>
      <c r="Q481" s="7">
        <f>INDEX('Saturation Data'!R:R,MATCH('Intensity Data'!$B481,'Saturation Data'!$C:$C,0))*INDEX('UEC Data'!R:R,MATCH('Intensity Data'!$B481,'UEC Data'!$C:$C,0))</f>
        <v>2.8720470213240836E-2</v>
      </c>
      <c r="R481" s="7">
        <f>INDEX('Saturation Data'!S:S,MATCH('Intensity Data'!$B481,'Saturation Data'!$C:$C,0))*INDEX('UEC Data'!S:S,MATCH('Intensity Data'!$B481,'UEC Data'!$C:$C,0))</f>
        <v>9.3631402416512882E-3</v>
      </c>
      <c r="S481" s="7">
        <f>INDEX('Saturation Data'!T:T,MATCH('Intensity Data'!$B481,'Saturation Data'!$C:$C,0))*INDEX('UEC Data'!T:T,MATCH('Intensity Data'!$B481,'UEC Data'!$C:$C,0))</f>
        <v>1.0652525252195762E-2</v>
      </c>
      <c r="T481" s="7">
        <f>INDEX('Saturation Data'!U:U,MATCH('Intensity Data'!$B481,'Saturation Data'!$C:$C,0))*INDEX('UEC Data'!U:U,MATCH('Intensity Data'!$B481,'UEC Data'!$C:$C,0))</f>
        <v>0.93869047820399465</v>
      </c>
      <c r="U481" s="7">
        <f>INDEX('Saturation Data'!V:V,MATCH('Intensity Data'!$B481,'Saturation Data'!$C:$C,0))*INDEX('UEC Data'!V:V,MATCH('Intensity Data'!$B481,'UEC Data'!$C:$C,0))</f>
        <v>4.0088937101645773E-2</v>
      </c>
      <c r="V481" t="str">
        <f t="shared" si="78"/>
        <v>Office Equipment</v>
      </c>
      <c r="AP481" s="5" t="s">
        <v>102</v>
      </c>
      <c r="AQ481" s="5" t="s">
        <v>38</v>
      </c>
      <c r="AR481" s="5" t="s">
        <v>42</v>
      </c>
      <c r="AS481" s="2" t="str">
        <f t="shared" si="85"/>
        <v>NA</v>
      </c>
      <c r="AT481" s="2" t="str">
        <f t="shared" si="86"/>
        <v>NA</v>
      </c>
      <c r="AU481" s="2" t="str">
        <f t="shared" si="87"/>
        <v>NA</v>
      </c>
      <c r="AV481" s="2" t="str">
        <f t="shared" si="88"/>
        <v>NA</v>
      </c>
      <c r="AW481" s="2" t="str">
        <f t="shared" si="89"/>
        <v>NA</v>
      </c>
      <c r="AX481" s="2" t="str">
        <f t="shared" si="90"/>
        <v>NA</v>
      </c>
      <c r="AY481" s="2" t="str">
        <f t="shared" si="91"/>
        <v>NA</v>
      </c>
      <c r="AZ481" s="2">
        <f t="shared" si="92"/>
        <v>5.8099576567397317</v>
      </c>
      <c r="BA481" s="2">
        <f t="shared" si="93"/>
        <v>47.577753646079124</v>
      </c>
      <c r="BB481" s="2">
        <f t="shared" si="94"/>
        <v>1.6098665054322221</v>
      </c>
      <c r="BC481" s="2" t="str">
        <f t="shared" si="95"/>
        <v>NA</v>
      </c>
      <c r="BD481" s="2" t="str">
        <f t="shared" si="96"/>
        <v>NA</v>
      </c>
      <c r="BE481" s="2" t="str">
        <f t="shared" si="97"/>
        <v>NA</v>
      </c>
      <c r="BF481" s="2">
        <f t="shared" si="98"/>
        <v>96.916096920551638</v>
      </c>
      <c r="BG481" s="2" t="str">
        <f>IFERROR(#REF!/#REF!-1,"NA")</f>
        <v>NA</v>
      </c>
    </row>
    <row r="482" spans="1:59" x14ac:dyDescent="0.25">
      <c r="A482" t="str">
        <f t="shared" si="81"/>
        <v/>
      </c>
      <c r="B482" t="str">
        <f t="shared" si="77"/>
        <v>WY2016 CPAOffice Equipment_Printer/Copier/Fax</v>
      </c>
      <c r="C482" t="s">
        <v>115</v>
      </c>
      <c r="D482" t="s">
        <v>142</v>
      </c>
      <c r="E482" s="3" t="s">
        <v>103</v>
      </c>
      <c r="F482" s="3" t="s">
        <v>38</v>
      </c>
      <c r="G482" s="3" t="s">
        <v>43</v>
      </c>
      <c r="H482" s="7">
        <f>INDEX('Saturation Data'!I:I,MATCH('Intensity Data'!$B482,'Saturation Data'!$C:$C,0))*INDEX('UEC Data'!I:I,MATCH('Intensity Data'!$B482,'UEC Data'!$C:$C,0))</f>
        <v>0.22058095338282846</v>
      </c>
      <c r="I482" s="7">
        <f>INDEX('Saturation Data'!J:J,MATCH('Intensity Data'!$B482,'Saturation Data'!$C:$C,0))*INDEX('UEC Data'!J:J,MATCH('Intensity Data'!$B482,'UEC Data'!$C:$C,0))</f>
        <v>0.19361571538725089</v>
      </c>
      <c r="J482" s="7">
        <f>INDEX('Saturation Data'!K:K,MATCH('Intensity Data'!$B482,'Saturation Data'!$C:$C,0))*INDEX('UEC Data'!K:K,MATCH('Intensity Data'!$B482,'UEC Data'!$C:$C,0))</f>
        <v>4.6910315974505089E-2</v>
      </c>
      <c r="K482" s="7">
        <f>INDEX('Saturation Data'!L:L,MATCH('Intensity Data'!$B482,'Saturation Data'!$C:$C,0))*INDEX('UEC Data'!L:L,MATCH('Intensity Data'!$B482,'UEC Data'!$C:$C,0))</f>
        <v>1.2602862613767344E-2</v>
      </c>
      <c r="L482" s="7">
        <f>INDEX('Saturation Data'!M:M,MATCH('Intensity Data'!$B482,'Saturation Data'!$C:$C,0))*INDEX('UEC Data'!M:M,MATCH('Intensity Data'!$B482,'UEC Data'!$C:$C,0))</f>
        <v>7.6780871240546306E-2</v>
      </c>
      <c r="M482" s="7">
        <f>INDEX('Saturation Data'!N:N,MATCH('Intensity Data'!$B482,'Saturation Data'!$C:$C,0))*INDEX('UEC Data'!N:N,MATCH('Intensity Data'!$B482,'UEC Data'!$C:$C,0))</f>
        <v>2.0310662092160821E-2</v>
      </c>
      <c r="N482" s="7">
        <f>INDEX('Saturation Data'!O:O,MATCH('Intensity Data'!$B482,'Saturation Data'!$C:$C,0))*INDEX('UEC Data'!O:O,MATCH('Intensity Data'!$B482,'UEC Data'!$C:$C,0))</f>
        <v>5.7367082064894097E-2</v>
      </c>
      <c r="O482" s="7">
        <f>INDEX('Saturation Data'!P:P,MATCH('Intensity Data'!$B482,'Saturation Data'!$C:$C,0))*INDEX('UEC Data'!P:P,MATCH('Intensity Data'!$B482,'UEC Data'!$C:$C,0))</f>
        <v>8.4486290173512099E-2</v>
      </c>
      <c r="P482" s="7">
        <f>INDEX('Saturation Data'!Q:Q,MATCH('Intensity Data'!$B482,'Saturation Data'!$C:$C,0))*INDEX('UEC Data'!Q:Q,MATCH('Intensity Data'!$B482,'UEC Data'!$C:$C,0))</f>
        <v>4.5104808922894993E-2</v>
      </c>
      <c r="Q482" s="7">
        <f>INDEX('Saturation Data'!R:R,MATCH('Intensity Data'!$B482,'Saturation Data'!$C:$C,0))*INDEX('UEC Data'!R:R,MATCH('Intensity Data'!$B482,'UEC Data'!$C:$C,0))</f>
        <v>1.781970935080332E-2</v>
      </c>
      <c r="R482" s="7">
        <f>INDEX('Saturation Data'!S:S,MATCH('Intensity Data'!$B482,'Saturation Data'!$C:$C,0))*INDEX('UEC Data'!S:S,MATCH('Intensity Data'!$B482,'UEC Data'!$C:$C,0))</f>
        <v>5.8093908796839656E-3</v>
      </c>
      <c r="S482" s="7">
        <f>INDEX('Saturation Data'!T:T,MATCH('Intensity Data'!$B482,'Saturation Data'!$C:$C,0))*INDEX('UEC Data'!T:T,MATCH('Intensity Data'!$B482,'UEC Data'!$C:$C,0))</f>
        <v>6.6093940118956479E-3</v>
      </c>
      <c r="T482" s="7">
        <f>INDEX('Saturation Data'!U:U,MATCH('Intensity Data'!$B482,'Saturation Data'!$C:$C,0))*INDEX('UEC Data'!U:U,MATCH('Intensity Data'!$B482,'UEC Data'!$C:$C,0))</f>
        <v>0.58241356662225263</v>
      </c>
      <c r="U482" s="7">
        <f>INDEX('Saturation Data'!V:V,MATCH('Intensity Data'!$B482,'Saturation Data'!$C:$C,0))*INDEX('UEC Data'!V:V,MATCH('Intensity Data'!$B482,'UEC Data'!$C:$C,0))</f>
        <v>2.4873311684312879E-2</v>
      </c>
      <c r="V482" t="str">
        <f t="shared" si="78"/>
        <v>Office Equipment</v>
      </c>
      <c r="AP482" s="5" t="s">
        <v>103</v>
      </c>
      <c r="AQ482" s="5" t="s">
        <v>38</v>
      </c>
      <c r="AR482" s="5" t="s">
        <v>43</v>
      </c>
      <c r="AS482" s="2" t="str">
        <f t="shared" si="85"/>
        <v>NA</v>
      </c>
      <c r="AT482" s="2" t="str">
        <f t="shared" si="86"/>
        <v>NA</v>
      </c>
      <c r="AU482" s="2" t="str">
        <f t="shared" si="87"/>
        <v>NA</v>
      </c>
      <c r="AV482" s="2" t="str">
        <f t="shared" si="88"/>
        <v>NA</v>
      </c>
      <c r="AW482" s="2" t="str">
        <f t="shared" si="89"/>
        <v>NA</v>
      </c>
      <c r="AX482" s="2" t="str">
        <f t="shared" si="90"/>
        <v>NA</v>
      </c>
      <c r="AY482" s="2" t="str">
        <f t="shared" si="91"/>
        <v>NA</v>
      </c>
      <c r="AZ482" s="2">
        <f t="shared" si="92"/>
        <v>5.8768788305316768</v>
      </c>
      <c r="BA482" s="2">
        <f t="shared" si="93"/>
        <v>187.78889392035859</v>
      </c>
      <c r="BB482" s="2">
        <f t="shared" si="94"/>
        <v>1.3791722721504041</v>
      </c>
      <c r="BC482" s="2" t="str">
        <f t="shared" si="95"/>
        <v>NA</v>
      </c>
      <c r="BD482" s="2" t="str">
        <f t="shared" si="96"/>
        <v>NA</v>
      </c>
      <c r="BE482" s="2" t="str">
        <f t="shared" si="97"/>
        <v>NA</v>
      </c>
      <c r="BF482" s="2">
        <f t="shared" si="98"/>
        <v>125.84456187708464</v>
      </c>
      <c r="BG482" s="2" t="str">
        <f>IFERROR(#REF!/#REF!-1,"NA")</f>
        <v>NA</v>
      </c>
    </row>
    <row r="483" spans="1:59" x14ac:dyDescent="0.25">
      <c r="A483" t="str">
        <f t="shared" si="81"/>
        <v/>
      </c>
      <c r="B483" t="str">
        <f t="shared" si="77"/>
        <v>WY2016 CPAOffice Equipment_POS Terminal</v>
      </c>
      <c r="C483" t="s">
        <v>115</v>
      </c>
      <c r="D483" t="s">
        <v>142</v>
      </c>
      <c r="E483" s="3" t="s">
        <v>104</v>
      </c>
      <c r="F483" s="3" t="s">
        <v>38</v>
      </c>
      <c r="G483" s="3" t="s">
        <v>44</v>
      </c>
      <c r="H483" s="7">
        <f>INDEX('Saturation Data'!I:I,MATCH('Intensity Data'!$B483,'Saturation Data'!$C:$C,0))*INDEX('UEC Data'!I:I,MATCH('Intensity Data'!$B483,'UEC Data'!$C:$C,0))</f>
        <v>1.2660313606042943E-2</v>
      </c>
      <c r="I483" s="7">
        <f>INDEX('Saturation Data'!J:J,MATCH('Intensity Data'!$B483,'Saturation Data'!$C:$C,0))*INDEX('UEC Data'!J:J,MATCH('Intensity Data'!$B483,'UEC Data'!$C:$C,0))</f>
        <v>2.2225270480236949E-2</v>
      </c>
      <c r="J483" s="7">
        <f>INDEX('Saturation Data'!K:K,MATCH('Intensity Data'!$B483,'Saturation Data'!$C:$C,0))*INDEX('UEC Data'!K:K,MATCH('Intensity Data'!$B483,'UEC Data'!$C:$C,0))</f>
        <v>8.077297280038415E-3</v>
      </c>
      <c r="K483" s="7">
        <f>INDEX('Saturation Data'!L:L,MATCH('Intensity Data'!$B483,'Saturation Data'!$C:$C,0))*INDEX('UEC Data'!L:L,MATCH('Intensity Data'!$B483,'UEC Data'!$C:$C,0))</f>
        <v>3.616726434835274E-2</v>
      </c>
      <c r="L483" s="7">
        <f>INDEX('Saturation Data'!M:M,MATCH('Intensity Data'!$B483,'Saturation Data'!$C:$C,0))*INDEX('UEC Data'!M:M,MATCH('Intensity Data'!$B483,'UEC Data'!$C:$C,0))</f>
        <v>0.11017155991290951</v>
      </c>
      <c r="M483" s="7">
        <f>INDEX('Saturation Data'!N:N,MATCH('Intensity Data'!$B483,'Saturation Data'!$C:$C,0))*INDEX('UEC Data'!N:N,MATCH('Intensity Data'!$B483,'UEC Data'!$C:$C,0))</f>
        <v>7.2858554787266397E-2</v>
      </c>
      <c r="N483" s="7">
        <f>INDEX('Saturation Data'!O:O,MATCH('Intensity Data'!$B483,'Saturation Data'!$C:$C,0))*INDEX('UEC Data'!O:O,MATCH('Intensity Data'!$B483,'UEC Data'!$C:$C,0))</f>
        <v>4.1157522808908324E-2</v>
      </c>
      <c r="O483" s="7">
        <f>INDEX('Saturation Data'!P:P,MATCH('Intensity Data'!$B483,'Saturation Data'!$C:$C,0))*INDEX('UEC Data'!P:P,MATCH('Intensity Data'!$B483,'UEC Data'!$C:$C,0))</f>
        <v>2.4245586769938089E-2</v>
      </c>
      <c r="P483" s="7">
        <f>INDEX('Saturation Data'!Q:Q,MATCH('Intensity Data'!$B483,'Saturation Data'!$C:$C,0))*INDEX('UEC Data'!Q:Q,MATCH('Intensity Data'!$B483,'UEC Data'!$C:$C,0))</f>
        <v>4.6598486008180735E-3</v>
      </c>
      <c r="Q483" s="7">
        <f>INDEX('Saturation Data'!R:R,MATCH('Intensity Data'!$B483,'Saturation Data'!$C:$C,0))*INDEX('UEC Data'!R:R,MATCH('Intensity Data'!$B483,'UEC Data'!$C:$C,0))</f>
        <v>1.4830133910942607E-2</v>
      </c>
      <c r="R483" s="7">
        <f>INDEX('Saturation Data'!S:S,MATCH('Intensity Data'!$B483,'Saturation Data'!$C:$C,0))*INDEX('UEC Data'!S:S,MATCH('Intensity Data'!$B483,'UEC Data'!$C:$C,0))</f>
        <v>1.2837125358532852E-2</v>
      </c>
      <c r="S483" s="7">
        <f>INDEX('Saturation Data'!T:T,MATCH('Intensity Data'!$B483,'Saturation Data'!$C:$C,0))*INDEX('UEC Data'!T:T,MATCH('Intensity Data'!$B483,'UEC Data'!$C:$C,0))</f>
        <v>1.4604908024239619E-2</v>
      </c>
      <c r="T483" s="7">
        <f>INDEX('Saturation Data'!U:U,MATCH('Intensity Data'!$B483,'Saturation Data'!$C:$C,0))*INDEX('UEC Data'!U:U,MATCH('Intensity Data'!$B483,'UEC Data'!$C:$C,0))</f>
        <v>6.6855621836528961E-2</v>
      </c>
      <c r="U483" s="7">
        <f>INDEX('Saturation Data'!V:V,MATCH('Intensity Data'!$B483,'Saturation Data'!$C:$C,0))*INDEX('UEC Data'!V:V,MATCH('Intensity Data'!$B483,'UEC Data'!$C:$C,0))</f>
        <v>9.9932811541713663E-3</v>
      </c>
      <c r="V483" t="str">
        <f t="shared" si="78"/>
        <v>Office Equipment</v>
      </c>
      <c r="AP483" s="5" t="s">
        <v>104</v>
      </c>
      <c r="AQ483" s="5" t="s">
        <v>38</v>
      </c>
      <c r="AR483" s="5" t="s">
        <v>44</v>
      </c>
      <c r="AS483" s="2">
        <f t="shared" si="85"/>
        <v>-0.98735060491311522</v>
      </c>
      <c r="AT483" s="2">
        <f t="shared" si="86"/>
        <v>-0.97931685029686832</v>
      </c>
      <c r="AU483" s="2">
        <f t="shared" si="87"/>
        <v>-0.9939954718285684</v>
      </c>
      <c r="AV483" s="2">
        <f t="shared" si="88"/>
        <v>-0.95285726679800697</v>
      </c>
      <c r="AW483" s="2">
        <f t="shared" si="89"/>
        <v>-0.95973121918737225</v>
      </c>
      <c r="AX483" s="2">
        <f t="shared" si="90"/>
        <v>-0.96792244635373192</v>
      </c>
      <c r="AY483" s="2">
        <f t="shared" si="91"/>
        <v>-0.99017738731251903</v>
      </c>
      <c r="AZ483" s="2">
        <f t="shared" si="92"/>
        <v>-0.96984571625202276</v>
      </c>
      <c r="BA483" s="2">
        <f t="shared" si="93"/>
        <v>-0.9921380582444016</v>
      </c>
      <c r="BB483" s="2">
        <f t="shared" si="94"/>
        <v>-0.98499368804977805</v>
      </c>
      <c r="BC483" s="2">
        <f t="shared" si="95"/>
        <v>-0.97231494526297446</v>
      </c>
      <c r="BD483" s="2">
        <f t="shared" si="96"/>
        <v>-0.99148670462257293</v>
      </c>
      <c r="BE483" s="2">
        <f t="shared" si="97"/>
        <v>-0.99657925876959175</v>
      </c>
      <c r="BF483" s="2">
        <f t="shared" si="98"/>
        <v>-0.98751577870199858</v>
      </c>
      <c r="BG483" s="2" t="str">
        <f>IFERROR(#REF!/#REF!-1,"NA")</f>
        <v>NA</v>
      </c>
    </row>
    <row r="484" spans="1:59" x14ac:dyDescent="0.25">
      <c r="A484" t="str">
        <f t="shared" si="81"/>
        <v/>
      </c>
      <c r="B484" t="str">
        <f t="shared" si="77"/>
        <v>WY2016 CPAMiscellaneous_Non-HVAC Motors</v>
      </c>
      <c r="C484" t="s">
        <v>115</v>
      </c>
      <c r="D484" t="s">
        <v>142</v>
      </c>
      <c r="E484" s="3" t="s">
        <v>105</v>
      </c>
      <c r="F484" s="3" t="s">
        <v>45</v>
      </c>
      <c r="G484" s="3" t="s">
        <v>46</v>
      </c>
      <c r="H484" s="7">
        <f>INDEX('Saturation Data'!I:I,MATCH('Intensity Data'!$B484,'Saturation Data'!$C:$C,0))*INDEX('UEC Data'!I:I,MATCH('Intensity Data'!$B484,'UEC Data'!$C:$C,0))</f>
        <v>0.23583040607741304</v>
      </c>
      <c r="I484" s="7">
        <f>INDEX('Saturation Data'!J:J,MATCH('Intensity Data'!$B484,'Saturation Data'!$C:$C,0))*INDEX('UEC Data'!J:J,MATCH('Intensity Data'!$B484,'UEC Data'!$C:$C,0))</f>
        <v>5.481905789242069E-2</v>
      </c>
      <c r="J484" s="7">
        <f>INDEX('Saturation Data'!K:K,MATCH('Intensity Data'!$B484,'Saturation Data'!$C:$C,0))*INDEX('UEC Data'!K:K,MATCH('Intensity Data'!$B484,'UEC Data'!$C:$C,0))</f>
        <v>0.11836152790076133</v>
      </c>
      <c r="K484" s="7">
        <f>INDEX('Saturation Data'!L:L,MATCH('Intensity Data'!$B484,'Saturation Data'!$C:$C,0))*INDEX('UEC Data'!L:L,MATCH('Intensity Data'!$B484,'UEC Data'!$C:$C,0))</f>
        <v>4.4698876277329595E-2</v>
      </c>
      <c r="L484" s="7">
        <f>INDEX('Saturation Data'!M:M,MATCH('Intensity Data'!$B484,'Saturation Data'!$C:$C,0))*INDEX('UEC Data'!M:M,MATCH('Intensity Data'!$B484,'UEC Data'!$C:$C,0))</f>
        <v>0.17570592163257623</v>
      </c>
      <c r="M484" s="7">
        <f>INDEX('Saturation Data'!N:N,MATCH('Intensity Data'!$B484,'Saturation Data'!$C:$C,0))*INDEX('UEC Data'!N:N,MATCH('Intensity Data'!$B484,'UEC Data'!$C:$C,0))</f>
        <v>0.28292413512823045</v>
      </c>
      <c r="N484" s="7">
        <f>INDEX('Saturation Data'!O:O,MATCH('Intensity Data'!$B484,'Saturation Data'!$C:$C,0))*INDEX('UEC Data'!O:O,MATCH('Intensity Data'!$B484,'UEC Data'!$C:$C,0))</f>
        <v>0.37042264287515009</v>
      </c>
      <c r="O484" s="7">
        <f>INDEX('Saturation Data'!P:P,MATCH('Intensity Data'!$B484,'Saturation Data'!$C:$C,0))*INDEX('UEC Data'!P:P,MATCH('Intensity Data'!$B484,'UEC Data'!$C:$C,0))</f>
        <v>0.12192787366980667</v>
      </c>
      <c r="P484" s="7">
        <f>INDEX('Saturation Data'!Q:Q,MATCH('Intensity Data'!$B484,'Saturation Data'!$C:$C,0))*INDEX('UEC Data'!Q:Q,MATCH('Intensity Data'!$B484,'UEC Data'!$C:$C,0))</f>
        <v>3.9611634099640747E-2</v>
      </c>
      <c r="Q484" s="7">
        <f>INDEX('Saturation Data'!R:R,MATCH('Intensity Data'!$B484,'Saturation Data'!$C:$C,0))*INDEX('UEC Data'!R:R,MATCH('Intensity Data'!$B484,'UEC Data'!$C:$C,0))</f>
        <v>0.17808268002183408</v>
      </c>
      <c r="R484" s="7">
        <f>INDEX('Saturation Data'!S:S,MATCH('Intensity Data'!$B484,'Saturation Data'!$C:$C,0))*INDEX('UEC Data'!S:S,MATCH('Intensity Data'!$B484,'UEC Data'!$C:$C,0))</f>
        <v>6.6003609589927695E-2</v>
      </c>
      <c r="S484" s="7">
        <f>INDEX('Saturation Data'!T:T,MATCH('Intensity Data'!$B484,'Saturation Data'!$C:$C,0))*INDEX('UEC Data'!T:T,MATCH('Intensity Data'!$B484,'UEC Data'!$C:$C,0))</f>
        <v>0.35552846227343998</v>
      </c>
      <c r="T484" s="7">
        <f>INDEX('Saturation Data'!U:U,MATCH('Intensity Data'!$B484,'Saturation Data'!$C:$C,0))*INDEX('UEC Data'!U:U,MATCH('Intensity Data'!$B484,'UEC Data'!$C:$C,0))</f>
        <v>4.3336861140453911</v>
      </c>
      <c r="U484" s="7">
        <f>INDEX('Saturation Data'!V:V,MATCH('Intensity Data'!$B484,'Saturation Data'!$C:$C,0))*INDEX('UEC Data'!V:V,MATCH('Intensity Data'!$B484,'UEC Data'!$C:$C,0))</f>
        <v>9.6486415019416349E-2</v>
      </c>
      <c r="V484" t="str">
        <f t="shared" si="78"/>
        <v>Miscellaneous</v>
      </c>
      <c r="AP484" s="5" t="s">
        <v>105</v>
      </c>
      <c r="AQ484" s="5" t="s">
        <v>45</v>
      </c>
      <c r="AR484" s="5" t="s">
        <v>46</v>
      </c>
      <c r="AS484" s="2">
        <f t="shared" si="85"/>
        <v>-0.57654405579424273</v>
      </c>
      <c r="AT484" s="2" t="str">
        <f t="shared" si="86"/>
        <v>NA</v>
      </c>
      <c r="AU484" s="2">
        <f t="shared" si="87"/>
        <v>-0.69751821953350412</v>
      </c>
      <c r="AV484" s="2" t="str">
        <f t="shared" si="88"/>
        <v>NA</v>
      </c>
      <c r="AW484" s="2">
        <f t="shared" si="89"/>
        <v>14.665779799707096</v>
      </c>
      <c r="AX484" s="2">
        <f t="shared" si="90"/>
        <v>0.3595431495241046</v>
      </c>
      <c r="AY484" s="2">
        <f t="shared" si="91"/>
        <v>-0.63301857055509891</v>
      </c>
      <c r="AZ484" s="2">
        <f t="shared" si="92"/>
        <v>-0.93904360690399957</v>
      </c>
      <c r="BA484" s="2">
        <f t="shared" si="93"/>
        <v>-0.94534015226676527</v>
      </c>
      <c r="BB484" s="2">
        <f t="shared" si="94"/>
        <v>3.1484468113783244</v>
      </c>
      <c r="BC484" s="2">
        <f t="shared" si="95"/>
        <v>0.15989979739883631</v>
      </c>
      <c r="BD484" s="2">
        <f t="shared" si="96"/>
        <v>0.99255708176639357</v>
      </c>
      <c r="BE484" s="2">
        <f t="shared" si="97"/>
        <v>-0.41119820292672904</v>
      </c>
      <c r="BF484" s="2">
        <f t="shared" si="98"/>
        <v>-0.23346427467634068</v>
      </c>
      <c r="BG484" s="2" t="str">
        <f>IFERROR(#REF!/#REF!-1,"NA")</f>
        <v>NA</v>
      </c>
    </row>
    <row r="485" spans="1:59" x14ac:dyDescent="0.25">
      <c r="A485" t="str">
        <f t="shared" si="81"/>
        <v/>
      </c>
      <c r="B485" t="str">
        <f t="shared" si="77"/>
        <v>WY2016 CPAMiscellaneous_Pool Pump</v>
      </c>
      <c r="C485" t="s">
        <v>115</v>
      </c>
      <c r="D485" t="s">
        <v>142</v>
      </c>
      <c r="E485" s="3" t="s">
        <v>106</v>
      </c>
      <c r="F485" s="3" t="s">
        <v>45</v>
      </c>
      <c r="G485" s="3" t="s">
        <v>47</v>
      </c>
      <c r="H485" s="7">
        <f>INDEX('Saturation Data'!I:I,MATCH('Intensity Data'!$B485,'Saturation Data'!$C:$C,0))*INDEX('UEC Data'!I:I,MATCH('Intensity Data'!$B485,'UEC Data'!$C:$C,0))</f>
        <v>0</v>
      </c>
      <c r="I485" s="7">
        <f>INDEX('Saturation Data'!J:J,MATCH('Intensity Data'!$B485,'Saturation Data'!$C:$C,0))*INDEX('UEC Data'!J:J,MATCH('Intensity Data'!$B485,'UEC Data'!$C:$C,0))</f>
        <v>0</v>
      </c>
      <c r="J485" s="7">
        <f>INDEX('Saturation Data'!K:K,MATCH('Intensity Data'!$B485,'Saturation Data'!$C:$C,0))*INDEX('UEC Data'!K:K,MATCH('Intensity Data'!$B485,'UEC Data'!$C:$C,0))</f>
        <v>0</v>
      </c>
      <c r="K485" s="7">
        <f>INDEX('Saturation Data'!L:L,MATCH('Intensity Data'!$B485,'Saturation Data'!$C:$C,0))*INDEX('UEC Data'!L:L,MATCH('Intensity Data'!$B485,'UEC Data'!$C:$C,0))</f>
        <v>0</v>
      </c>
      <c r="L485" s="7">
        <f>INDEX('Saturation Data'!M:M,MATCH('Intensity Data'!$B485,'Saturation Data'!$C:$C,0))*INDEX('UEC Data'!M:M,MATCH('Intensity Data'!$B485,'UEC Data'!$C:$C,0))</f>
        <v>0</v>
      </c>
      <c r="M485" s="7">
        <f>INDEX('Saturation Data'!N:N,MATCH('Intensity Data'!$B485,'Saturation Data'!$C:$C,0))*INDEX('UEC Data'!N:N,MATCH('Intensity Data'!$B485,'UEC Data'!$C:$C,0))</f>
        <v>0</v>
      </c>
      <c r="N485" s="7">
        <f>INDEX('Saturation Data'!O:O,MATCH('Intensity Data'!$B485,'Saturation Data'!$C:$C,0))*INDEX('UEC Data'!O:O,MATCH('Intensity Data'!$B485,'UEC Data'!$C:$C,0))</f>
        <v>0</v>
      </c>
      <c r="O485" s="7">
        <f>INDEX('Saturation Data'!P:P,MATCH('Intensity Data'!$B485,'Saturation Data'!$C:$C,0))*INDEX('UEC Data'!P:P,MATCH('Intensity Data'!$B485,'UEC Data'!$C:$C,0))</f>
        <v>3.7543374188476211E-2</v>
      </c>
      <c r="P485" s="7">
        <f>INDEX('Saturation Data'!Q:Q,MATCH('Intensity Data'!$B485,'Saturation Data'!$C:$C,0))*INDEX('UEC Data'!Q:Q,MATCH('Intensity Data'!$B485,'UEC Data'!$C:$C,0))</f>
        <v>2.7479965509020856E-3</v>
      </c>
      <c r="Q485" s="7">
        <f>INDEX('Saturation Data'!R:R,MATCH('Intensity Data'!$B485,'Saturation Data'!$C:$C,0))*INDEX('UEC Data'!R:R,MATCH('Intensity Data'!$B485,'UEC Data'!$C:$C,0))</f>
        <v>1.7966207913244891E-2</v>
      </c>
      <c r="R485" s="7">
        <f>INDEX('Saturation Data'!S:S,MATCH('Intensity Data'!$B485,'Saturation Data'!$C:$C,0))*INDEX('UEC Data'!S:S,MATCH('Intensity Data'!$B485,'UEC Data'!$C:$C,0))</f>
        <v>0</v>
      </c>
      <c r="S485" s="7">
        <f>INDEX('Saturation Data'!T:T,MATCH('Intensity Data'!$B485,'Saturation Data'!$C:$C,0))*INDEX('UEC Data'!T:T,MATCH('Intensity Data'!$B485,'UEC Data'!$C:$C,0))</f>
        <v>0</v>
      </c>
      <c r="T485" s="7">
        <f>INDEX('Saturation Data'!U:U,MATCH('Intensity Data'!$B485,'Saturation Data'!$C:$C,0))*INDEX('UEC Data'!U:U,MATCH('Intensity Data'!$B485,'UEC Data'!$C:$C,0))</f>
        <v>0</v>
      </c>
      <c r="U485" s="7">
        <f>INDEX('Saturation Data'!V:V,MATCH('Intensity Data'!$B485,'Saturation Data'!$C:$C,0))*INDEX('UEC Data'!V:V,MATCH('Intensity Data'!$B485,'UEC Data'!$C:$C,0))</f>
        <v>6.9705790727964817E-4</v>
      </c>
      <c r="V485" t="str">
        <f t="shared" si="78"/>
        <v>Miscellaneous</v>
      </c>
      <c r="AP485" s="5" t="s">
        <v>106</v>
      </c>
      <c r="AQ485" s="5" t="s">
        <v>45</v>
      </c>
      <c r="AR485" s="5" t="s">
        <v>47</v>
      </c>
      <c r="AS485" s="2">
        <f t="shared" si="85"/>
        <v>-1</v>
      </c>
      <c r="AT485" s="2" t="str">
        <f t="shared" si="86"/>
        <v>NA</v>
      </c>
      <c r="AU485" s="2">
        <f t="shared" si="87"/>
        <v>-1</v>
      </c>
      <c r="AV485" s="2" t="str">
        <f t="shared" si="88"/>
        <v>NA</v>
      </c>
      <c r="AW485" s="2" t="str">
        <f t="shared" si="89"/>
        <v>NA</v>
      </c>
      <c r="AX485" s="2" t="str">
        <f t="shared" si="90"/>
        <v>NA</v>
      </c>
      <c r="AY485" s="2">
        <f t="shared" si="91"/>
        <v>-1</v>
      </c>
      <c r="AZ485" s="2">
        <f t="shared" si="92"/>
        <v>-0.94021294582159465</v>
      </c>
      <c r="BA485" s="2">
        <f t="shared" si="93"/>
        <v>-0.98792132114353992</v>
      </c>
      <c r="BB485" s="2">
        <f t="shared" si="94"/>
        <v>-0.91769524908279276</v>
      </c>
      <c r="BC485" s="2">
        <f t="shared" si="95"/>
        <v>-1</v>
      </c>
      <c r="BD485" s="2">
        <f t="shared" si="96"/>
        <v>-1</v>
      </c>
      <c r="BE485" s="2">
        <f t="shared" si="97"/>
        <v>-1</v>
      </c>
      <c r="BF485" s="2">
        <f t="shared" si="98"/>
        <v>-0.9987264140552039</v>
      </c>
      <c r="BG485" s="2" t="str">
        <f>IFERROR(#REF!/#REF!-1,"NA")</f>
        <v>NA</v>
      </c>
    </row>
    <row r="486" spans="1:59" x14ac:dyDescent="0.25">
      <c r="A486" t="str">
        <f t="shared" si="81"/>
        <v/>
      </c>
      <c r="B486" t="str">
        <f t="shared" si="77"/>
        <v>WY2016 CPAMiscellaneous_Pool Heater</v>
      </c>
      <c r="C486" t="s">
        <v>115</v>
      </c>
      <c r="D486" t="s">
        <v>142</v>
      </c>
      <c r="E486" s="3" t="s">
        <v>107</v>
      </c>
      <c r="F486" s="3" t="s">
        <v>45</v>
      </c>
      <c r="G486" s="3" t="s">
        <v>48</v>
      </c>
      <c r="H486" s="7">
        <f>INDEX('Saturation Data'!I:I,MATCH('Intensity Data'!$B486,'Saturation Data'!$C:$C,0))*INDEX('UEC Data'!I:I,MATCH('Intensity Data'!$B486,'UEC Data'!$C:$C,0))</f>
        <v>0</v>
      </c>
      <c r="I486" s="7">
        <f>INDEX('Saturation Data'!J:J,MATCH('Intensity Data'!$B486,'Saturation Data'!$C:$C,0))*INDEX('UEC Data'!J:J,MATCH('Intensity Data'!$B486,'UEC Data'!$C:$C,0))</f>
        <v>0</v>
      </c>
      <c r="J486" s="7">
        <f>INDEX('Saturation Data'!K:K,MATCH('Intensity Data'!$B486,'Saturation Data'!$C:$C,0))*INDEX('UEC Data'!K:K,MATCH('Intensity Data'!$B486,'UEC Data'!$C:$C,0))</f>
        <v>0</v>
      </c>
      <c r="K486" s="7">
        <f>INDEX('Saturation Data'!L:L,MATCH('Intensity Data'!$B486,'Saturation Data'!$C:$C,0))*INDEX('UEC Data'!L:L,MATCH('Intensity Data'!$B486,'UEC Data'!$C:$C,0))</f>
        <v>0</v>
      </c>
      <c r="L486" s="7">
        <f>INDEX('Saturation Data'!M:M,MATCH('Intensity Data'!$B486,'Saturation Data'!$C:$C,0))*INDEX('UEC Data'!M:M,MATCH('Intensity Data'!$B486,'UEC Data'!$C:$C,0))</f>
        <v>0</v>
      </c>
      <c r="M486" s="7">
        <f>INDEX('Saturation Data'!N:N,MATCH('Intensity Data'!$B486,'Saturation Data'!$C:$C,0))*INDEX('UEC Data'!N:N,MATCH('Intensity Data'!$B486,'UEC Data'!$C:$C,0))</f>
        <v>0</v>
      </c>
      <c r="N486" s="7">
        <f>INDEX('Saturation Data'!O:O,MATCH('Intensity Data'!$B486,'Saturation Data'!$C:$C,0))*INDEX('UEC Data'!O:O,MATCH('Intensity Data'!$B486,'UEC Data'!$C:$C,0))</f>
        <v>0</v>
      </c>
      <c r="O486" s="7">
        <f>INDEX('Saturation Data'!P:P,MATCH('Intensity Data'!$B486,'Saturation Data'!$C:$C,0))*INDEX('UEC Data'!P:P,MATCH('Intensity Data'!$B486,'UEC Data'!$C:$C,0))</f>
        <v>1.950780420793816E-2</v>
      </c>
      <c r="P486" s="7">
        <f>INDEX('Saturation Data'!Q:Q,MATCH('Intensity Data'!$B486,'Saturation Data'!$C:$C,0))*INDEX('UEC Data'!Q:Q,MATCH('Intensity Data'!$B486,'UEC Data'!$C:$C,0))</f>
        <v>2.9681729516268807E-4</v>
      </c>
      <c r="Q486" s="7">
        <f>INDEX('Saturation Data'!R:R,MATCH('Intensity Data'!$B486,'Saturation Data'!$C:$C,0))*INDEX('UEC Data'!R:R,MATCH('Intensity Data'!$B486,'UEC Data'!$C:$C,0))</f>
        <v>8.2729587519914383E-3</v>
      </c>
      <c r="R486" s="7">
        <f>INDEX('Saturation Data'!S:S,MATCH('Intensity Data'!$B486,'Saturation Data'!$C:$C,0))*INDEX('UEC Data'!S:S,MATCH('Intensity Data'!$B486,'UEC Data'!$C:$C,0))</f>
        <v>0</v>
      </c>
      <c r="S486" s="7">
        <f>INDEX('Saturation Data'!T:T,MATCH('Intensity Data'!$B486,'Saturation Data'!$C:$C,0))*INDEX('UEC Data'!T:T,MATCH('Intensity Data'!$B486,'UEC Data'!$C:$C,0))</f>
        <v>0</v>
      </c>
      <c r="T486" s="7">
        <f>INDEX('Saturation Data'!U:U,MATCH('Intensity Data'!$B486,'Saturation Data'!$C:$C,0))*INDEX('UEC Data'!U:U,MATCH('Intensity Data'!$B486,'UEC Data'!$C:$C,0))</f>
        <v>0</v>
      </c>
      <c r="U486" s="7">
        <f>INDEX('Saturation Data'!V:V,MATCH('Intensity Data'!$B486,'Saturation Data'!$C:$C,0))*INDEX('UEC Data'!V:V,MATCH('Intensity Data'!$B486,'UEC Data'!$C:$C,0))</f>
        <v>2.2587238241902836E-4</v>
      </c>
      <c r="V486" t="str">
        <f t="shared" si="78"/>
        <v>Miscellaneous</v>
      </c>
      <c r="AP486" s="5" t="s">
        <v>107</v>
      </c>
      <c r="AQ486" s="5" t="s">
        <v>45</v>
      </c>
      <c r="AR486" s="5" t="s">
        <v>48</v>
      </c>
      <c r="AS486" s="2">
        <f t="shared" si="85"/>
        <v>-1</v>
      </c>
      <c r="AT486" s="2">
        <f t="shared" si="86"/>
        <v>-1</v>
      </c>
      <c r="AU486" s="2">
        <f t="shared" si="87"/>
        <v>-1</v>
      </c>
      <c r="AV486" s="2">
        <f t="shared" si="88"/>
        <v>-1</v>
      </c>
      <c r="AW486" s="2">
        <f t="shared" si="89"/>
        <v>-1</v>
      </c>
      <c r="AX486" s="2">
        <f t="shared" si="90"/>
        <v>-1</v>
      </c>
      <c r="AY486" s="2">
        <f t="shared" si="91"/>
        <v>-1</v>
      </c>
      <c r="AZ486" s="2">
        <f t="shared" si="92"/>
        <v>-0.971813864739414</v>
      </c>
      <c r="BA486" s="2">
        <f t="shared" si="93"/>
        <v>-0.99895983724938187</v>
      </c>
      <c r="BB486" s="2">
        <f t="shared" si="94"/>
        <v>-0.96609217332525121</v>
      </c>
      <c r="BC486" s="2">
        <f t="shared" si="95"/>
        <v>-1</v>
      </c>
      <c r="BD486" s="2">
        <f t="shared" si="96"/>
        <v>-1</v>
      </c>
      <c r="BE486" s="2">
        <f t="shared" si="97"/>
        <v>-1</v>
      </c>
      <c r="BF486" s="2">
        <f t="shared" si="98"/>
        <v>-0.999809892707055</v>
      </c>
      <c r="BG486" s="2" t="str">
        <f>IFERROR(#REF!/#REF!-1,"NA")</f>
        <v>NA</v>
      </c>
    </row>
    <row r="487" spans="1:59" x14ac:dyDescent="0.25">
      <c r="A487" t="e">
        <f>IF(C487=#REF!,"",1)</f>
        <v>#REF!</v>
      </c>
      <c r="B487" t="str">
        <f t="shared" si="77"/>
        <v>WY2016 CPAMiscellaneous_Other Miscellaneous</v>
      </c>
      <c r="C487" t="s">
        <v>115</v>
      </c>
      <c r="D487" t="s">
        <v>142</v>
      </c>
      <c r="E487" s="3" t="s">
        <v>110</v>
      </c>
      <c r="F487" s="3" t="s">
        <v>45</v>
      </c>
      <c r="G487" s="3" t="s">
        <v>51</v>
      </c>
      <c r="H487" s="7">
        <f>INDEX('Saturation Data'!I:I,MATCH('Intensity Data'!$B487,'Saturation Data'!$C:$C,0))*INDEX('UEC Data'!I:I,MATCH('Intensity Data'!$B487,'UEC Data'!$C:$C,0))</f>
        <v>1.0684189426520896</v>
      </c>
      <c r="I487" s="7">
        <f>INDEX('Saturation Data'!J:J,MATCH('Intensity Data'!$B487,'Saturation Data'!$C:$C,0))*INDEX('UEC Data'!J:J,MATCH('Intensity Data'!$B487,'UEC Data'!$C:$C,0))</f>
        <v>1.0696257053340592</v>
      </c>
      <c r="J487" s="7">
        <f>INDEX('Saturation Data'!K:K,MATCH('Intensity Data'!$B487,'Saturation Data'!$C:$C,0))*INDEX('UEC Data'!K:K,MATCH('Intensity Data'!$B487,'UEC Data'!$C:$C,0))</f>
        <v>1.2173301562115757</v>
      </c>
      <c r="K487" s="7">
        <f>INDEX('Saturation Data'!L:L,MATCH('Intensity Data'!$B487,'Saturation Data'!$C:$C,0))*INDEX('UEC Data'!L:L,MATCH('Intensity Data'!$B487,'UEC Data'!$C:$C,0))</f>
        <v>0.87216141436806582</v>
      </c>
      <c r="L487" s="7">
        <f>INDEX('Saturation Data'!M:M,MATCH('Intensity Data'!$B487,'Saturation Data'!$C:$C,0))*INDEX('UEC Data'!M:M,MATCH('Intensity Data'!$B487,'UEC Data'!$C:$C,0))</f>
        <v>3.0227875829225548</v>
      </c>
      <c r="M487" s="7">
        <f>INDEX('Saturation Data'!N:N,MATCH('Intensity Data'!$B487,'Saturation Data'!$C:$C,0))*INDEX('UEC Data'!N:N,MATCH('Intensity Data'!$B487,'UEC Data'!$C:$C,0))</f>
        <v>3.5439219570696947</v>
      </c>
      <c r="N487" s="7">
        <f>INDEX('Saturation Data'!O:O,MATCH('Intensity Data'!$B487,'Saturation Data'!$C:$C,0))*INDEX('UEC Data'!O:O,MATCH('Intensity Data'!$B487,'UEC Data'!$C:$C,0))</f>
        <v>3.6843085476307293</v>
      </c>
      <c r="O487" s="7">
        <f>INDEX('Saturation Data'!P:P,MATCH('Intensity Data'!$B487,'Saturation Data'!$C:$C,0))*INDEX('UEC Data'!P:P,MATCH('Intensity Data'!$B487,'UEC Data'!$C:$C,0))</f>
        <v>0.97058925873137869</v>
      </c>
      <c r="P487" s="7">
        <f>INDEX('Saturation Data'!Q:Q,MATCH('Intensity Data'!$B487,'Saturation Data'!$C:$C,0))*INDEX('UEC Data'!Q:Q,MATCH('Intensity Data'!$B487,'UEC Data'!$C:$C,0))</f>
        <v>0.64262773856214117</v>
      </c>
      <c r="Q487" s="7">
        <f>INDEX('Saturation Data'!R:R,MATCH('Intensity Data'!$B487,'Saturation Data'!$C:$C,0))*INDEX('UEC Data'!R:R,MATCH('Intensity Data'!$B487,'UEC Data'!$C:$C,0))</f>
        <v>0.89311153511564412</v>
      </c>
      <c r="R487" s="7">
        <f>INDEX('Saturation Data'!S:S,MATCH('Intensity Data'!$B487,'Saturation Data'!$C:$C,0))*INDEX('UEC Data'!S:S,MATCH('Intensity Data'!$B487,'UEC Data'!$C:$C,0))</f>
        <v>0.47425575839248907</v>
      </c>
      <c r="S487" s="7">
        <f>INDEX('Saturation Data'!T:T,MATCH('Intensity Data'!$B487,'Saturation Data'!$C:$C,0))*INDEX('UEC Data'!T:T,MATCH('Intensity Data'!$B487,'UEC Data'!$C:$C,0))</f>
        <v>1.9040800194335581</v>
      </c>
      <c r="T487" s="7">
        <f>INDEX('Saturation Data'!U:U,MATCH('Intensity Data'!$B487,'Saturation Data'!$C:$C,0))*INDEX('UEC Data'!U:U,MATCH('Intensity Data'!$B487,'UEC Data'!$C:$C,0))</f>
        <v>19.633568091446723</v>
      </c>
      <c r="U487" s="7">
        <f>INDEX('Saturation Data'!V:V,MATCH('Intensity Data'!$B487,'Saturation Data'!$C:$C,0))*INDEX('UEC Data'!V:V,MATCH('Intensity Data'!$B487,'UEC Data'!$C:$C,0))</f>
        <v>0.77786822570716163</v>
      </c>
      <c r="V487" t="str">
        <f t="shared" si="78"/>
        <v>Miscellaneous</v>
      </c>
      <c r="AP487" s="5" t="s">
        <v>110</v>
      </c>
      <c r="AQ487" s="5" t="s">
        <v>45</v>
      </c>
      <c r="AR487" s="5" t="s">
        <v>51</v>
      </c>
      <c r="AS487" s="2">
        <f t="shared" ref="AS487:BF490" si="99">IFERROR(H487/H676-1,"NA")</f>
        <v>3.491902176054011</v>
      </c>
      <c r="AT487" s="2">
        <f t="shared" si="99"/>
        <v>1.2268970110963235</v>
      </c>
      <c r="AU487" s="2">
        <f t="shared" si="99"/>
        <v>14.038546119235995</v>
      </c>
      <c r="AV487" s="2">
        <f t="shared" si="99"/>
        <v>2.8534485742891755</v>
      </c>
      <c r="AW487" s="2">
        <f t="shared" si="99"/>
        <v>9.0540296608625059</v>
      </c>
      <c r="AX487" s="2">
        <f t="shared" si="99"/>
        <v>26.756922828456133</v>
      </c>
      <c r="AY487" s="2">
        <f t="shared" si="99"/>
        <v>105.25599749249355</v>
      </c>
      <c r="AZ487" s="2">
        <f t="shared" si="99"/>
        <v>6.9382127489756495</v>
      </c>
      <c r="BA487" s="2">
        <f t="shared" si="99"/>
        <v>10.726038775093862</v>
      </c>
      <c r="BB487" s="2">
        <f t="shared" si="99"/>
        <v>0.68453220839399176</v>
      </c>
      <c r="BC487" s="2">
        <f t="shared" si="99"/>
        <v>9.0749115835650258</v>
      </c>
      <c r="BD487" s="2">
        <f t="shared" si="99"/>
        <v>76.401377235782732</v>
      </c>
      <c r="BE487" s="2">
        <f t="shared" si="99"/>
        <v>5.2458447206324035</v>
      </c>
      <c r="BF487" s="2">
        <f t="shared" si="99"/>
        <v>2.6766958565066514</v>
      </c>
      <c r="BG487" s="2" t="str">
        <f>IFERROR(#REF!/#REF!-1,"NA")</f>
        <v>NA</v>
      </c>
    </row>
    <row r="488" spans="1:59" x14ac:dyDescent="0.25">
      <c r="A488">
        <f t="shared" si="81"/>
        <v>1</v>
      </c>
      <c r="B488" t="str">
        <f t="shared" si="77"/>
        <v>WA2016 CPACooling_Air-Cooled Chiller</v>
      </c>
      <c r="C488" t="s">
        <v>116</v>
      </c>
      <c r="D488" t="s">
        <v>142</v>
      </c>
      <c r="E488" s="3" t="s">
        <v>66</v>
      </c>
      <c r="F488" s="3" t="s">
        <v>3</v>
      </c>
      <c r="G488" s="3" t="s">
        <v>4</v>
      </c>
      <c r="H488" s="7">
        <f>INDEX('Saturation Data'!I:I,MATCH('Intensity Data'!$B488,'Saturation Data'!$C:$C,0))*INDEX('UEC Data'!I:I,MATCH('Intensity Data'!$B488,'UEC Data'!$C:$C,0))</f>
        <v>0.40103443016867002</v>
      </c>
      <c r="I488" s="7">
        <f>INDEX('Saturation Data'!J:J,MATCH('Intensity Data'!$B488,'Saturation Data'!$C:$C,0))*INDEX('UEC Data'!J:J,MATCH('Intensity Data'!$B488,'UEC Data'!$C:$C,0))</f>
        <v>0</v>
      </c>
      <c r="J488" s="7">
        <f>INDEX('Saturation Data'!K:K,MATCH('Intensity Data'!$B488,'Saturation Data'!$C:$C,0))*INDEX('UEC Data'!K:K,MATCH('Intensity Data'!$B488,'UEC Data'!$C:$C,0))</f>
        <v>3.1117103930837185E-2</v>
      </c>
      <c r="K488" s="7">
        <f>INDEX('Saturation Data'!L:L,MATCH('Intensity Data'!$B488,'Saturation Data'!$C:$C,0))*INDEX('UEC Data'!L:L,MATCH('Intensity Data'!$B488,'UEC Data'!$C:$C,0))</f>
        <v>0</v>
      </c>
      <c r="L488" s="7">
        <f>INDEX('Saturation Data'!M:M,MATCH('Intensity Data'!$B488,'Saturation Data'!$C:$C,0))*INDEX('UEC Data'!M:M,MATCH('Intensity Data'!$B488,'UEC Data'!$C:$C,0))</f>
        <v>0</v>
      </c>
      <c r="M488" s="7">
        <f>INDEX('Saturation Data'!N:N,MATCH('Intensity Data'!$B488,'Saturation Data'!$C:$C,0))*INDEX('UEC Data'!N:N,MATCH('Intensity Data'!$B488,'UEC Data'!$C:$C,0))</f>
        <v>2.3572465931570315E-2</v>
      </c>
      <c r="N488" s="7">
        <f>INDEX('Saturation Data'!O:O,MATCH('Intensity Data'!$B488,'Saturation Data'!$C:$C,0))*INDEX('UEC Data'!O:O,MATCH('Intensity Data'!$B488,'UEC Data'!$C:$C,0))</f>
        <v>0.88743448964118665</v>
      </c>
      <c r="O488" s="7">
        <f>INDEX('Saturation Data'!P:P,MATCH('Intensity Data'!$B488,'Saturation Data'!$C:$C,0))*INDEX('UEC Data'!P:P,MATCH('Intensity Data'!$B488,'UEC Data'!$C:$C,0))</f>
        <v>1.4311627589087115</v>
      </c>
      <c r="P488" s="7">
        <f>INDEX('Saturation Data'!Q:Q,MATCH('Intensity Data'!$B488,'Saturation Data'!$C:$C,0))*INDEX('UEC Data'!Q:Q,MATCH('Intensity Data'!$B488,'UEC Data'!$C:$C,0))</f>
        <v>0.60126438079408284</v>
      </c>
      <c r="Q488" s="7">
        <f>INDEX('Saturation Data'!R:R,MATCH('Intensity Data'!$B488,'Saturation Data'!$C:$C,0))*INDEX('UEC Data'!R:R,MATCH('Intensity Data'!$B488,'UEC Data'!$C:$C,0))</f>
        <v>1.3830680510209907E-2</v>
      </c>
      <c r="R488" s="7">
        <f>INDEX('Saturation Data'!S:S,MATCH('Intensity Data'!$B488,'Saturation Data'!$C:$C,0))*INDEX('UEC Data'!S:S,MATCH('Intensity Data'!$B488,'UEC Data'!$C:$C,0))</f>
        <v>0</v>
      </c>
      <c r="S488" s="7">
        <f>INDEX('Saturation Data'!T:T,MATCH('Intensity Data'!$B488,'Saturation Data'!$C:$C,0))*INDEX('UEC Data'!T:T,MATCH('Intensity Data'!$B488,'UEC Data'!$C:$C,0))</f>
        <v>0.17847566307362966</v>
      </c>
      <c r="T488" s="7">
        <f>INDEX('Saturation Data'!U:U,MATCH('Intensity Data'!$B488,'Saturation Data'!$C:$C,0))*INDEX('UEC Data'!U:U,MATCH('Intensity Data'!$B488,'UEC Data'!$C:$C,0))</f>
        <v>5.3369593785761413</v>
      </c>
      <c r="U488" s="7">
        <f>INDEX('Saturation Data'!V:V,MATCH('Intensity Data'!$B488,'Saturation Data'!$C:$C,0))*INDEX('UEC Data'!V:V,MATCH('Intensity Data'!$B488,'UEC Data'!$C:$C,0))</f>
        <v>0.19396417376446526</v>
      </c>
      <c r="V488" t="str">
        <f t="shared" si="78"/>
        <v>HVAC</v>
      </c>
      <c r="AP488" s="5" t="s">
        <v>66</v>
      </c>
      <c r="AQ488" s="5" t="s">
        <v>3</v>
      </c>
      <c r="AR488" s="5" t="s">
        <v>4</v>
      </c>
      <c r="AS488" s="2">
        <f t="shared" si="99"/>
        <v>2.2141848038198311</v>
      </c>
      <c r="AT488" s="2">
        <f t="shared" si="99"/>
        <v>-1</v>
      </c>
      <c r="AU488" s="2">
        <f t="shared" si="99"/>
        <v>-0.20317596529445858</v>
      </c>
      <c r="AV488" s="2">
        <f t="shared" si="99"/>
        <v>-1</v>
      </c>
      <c r="AW488" s="2">
        <f t="shared" si="99"/>
        <v>-1</v>
      </c>
      <c r="AX488" s="2" t="str">
        <f t="shared" si="99"/>
        <v>NA</v>
      </c>
      <c r="AY488" s="2">
        <f t="shared" si="99"/>
        <v>27.037172079771256</v>
      </c>
      <c r="AZ488" s="2" t="str">
        <f t="shared" si="99"/>
        <v>NA</v>
      </c>
      <c r="BA488" s="2">
        <f t="shared" si="99"/>
        <v>21.529026663527581</v>
      </c>
      <c r="BB488" s="2">
        <f t="shared" si="99"/>
        <v>-0.80491429481130661</v>
      </c>
      <c r="BC488" s="2" t="str">
        <f t="shared" si="99"/>
        <v>NA</v>
      </c>
      <c r="BD488" s="2" t="str">
        <f t="shared" si="99"/>
        <v>NA</v>
      </c>
      <c r="BE488" s="2">
        <f t="shared" si="99"/>
        <v>2.2365798084759669</v>
      </c>
      <c r="BF488" s="2">
        <f t="shared" si="99"/>
        <v>7.0532987149647344</v>
      </c>
      <c r="BG488" s="2" t="str">
        <f>IFERROR(#REF!/#REF!-1,"NA")</f>
        <v>NA</v>
      </c>
    </row>
    <row r="489" spans="1:59" x14ac:dyDescent="0.25">
      <c r="A489" t="str">
        <f t="shared" si="81"/>
        <v/>
      </c>
      <c r="B489" t="str">
        <f t="shared" si="77"/>
        <v>WA2016 CPACooling_Water-Cooled Chiller</v>
      </c>
      <c r="C489" t="s">
        <v>116</v>
      </c>
      <c r="D489" t="s">
        <v>142</v>
      </c>
      <c r="E489" s="3" t="s">
        <v>67</v>
      </c>
      <c r="F489" s="3" t="s">
        <v>3</v>
      </c>
      <c r="G489" s="3" t="s">
        <v>5</v>
      </c>
      <c r="H489" s="7">
        <f>INDEX('Saturation Data'!I:I,MATCH('Intensity Data'!$B489,'Saturation Data'!$C:$C,0))*INDEX('UEC Data'!I:I,MATCH('Intensity Data'!$B489,'UEC Data'!$C:$C,0))</f>
        <v>0.2699901836484449</v>
      </c>
      <c r="I489" s="7">
        <f>INDEX('Saturation Data'!J:J,MATCH('Intensity Data'!$B489,'Saturation Data'!$C:$C,0))*INDEX('UEC Data'!J:J,MATCH('Intensity Data'!$B489,'UEC Data'!$C:$C,0))</f>
        <v>0</v>
      </c>
      <c r="J489" s="7">
        <f>INDEX('Saturation Data'!K:K,MATCH('Intensity Data'!$B489,'Saturation Data'!$C:$C,0))*INDEX('UEC Data'!K:K,MATCH('Intensity Data'!$B489,'UEC Data'!$C:$C,0))</f>
        <v>2.083125707247058E-2</v>
      </c>
      <c r="K489" s="7">
        <f>INDEX('Saturation Data'!L:L,MATCH('Intensity Data'!$B489,'Saturation Data'!$C:$C,0))*INDEX('UEC Data'!L:L,MATCH('Intensity Data'!$B489,'UEC Data'!$C:$C,0))</f>
        <v>0</v>
      </c>
      <c r="L489" s="7">
        <f>INDEX('Saturation Data'!M:M,MATCH('Intensity Data'!$B489,'Saturation Data'!$C:$C,0))*INDEX('UEC Data'!M:M,MATCH('Intensity Data'!$B489,'UEC Data'!$C:$C,0))</f>
        <v>0</v>
      </c>
      <c r="M489" s="7">
        <f>INDEX('Saturation Data'!N:N,MATCH('Intensity Data'!$B489,'Saturation Data'!$C:$C,0))*INDEX('UEC Data'!N:N,MATCH('Intensity Data'!$B489,'UEC Data'!$C:$C,0))</f>
        <v>1.5780520537644543E-2</v>
      </c>
      <c r="N489" s="7">
        <f>INDEX('Saturation Data'!O:O,MATCH('Intensity Data'!$B489,'Saturation Data'!$C:$C,0))*INDEX('UEC Data'!O:O,MATCH('Intensity Data'!$B489,'UEC Data'!$C:$C,0))</f>
        <v>4.5183173724691734</v>
      </c>
      <c r="O489" s="7">
        <f>INDEX('Saturation Data'!P:P,MATCH('Intensity Data'!$B489,'Saturation Data'!$C:$C,0))*INDEX('UEC Data'!P:P,MATCH('Intensity Data'!$B489,'UEC Data'!$C:$C,0))</f>
        <v>0</v>
      </c>
      <c r="P489" s="7">
        <f>INDEX('Saturation Data'!Q:Q,MATCH('Intensity Data'!$B489,'Saturation Data'!$C:$C,0))*INDEX('UEC Data'!Q:Q,MATCH('Intensity Data'!$B489,'UEC Data'!$C:$C,0))</f>
        <v>0</v>
      </c>
      <c r="Q489" s="7">
        <f>INDEX('Saturation Data'!R:R,MATCH('Intensity Data'!$B489,'Saturation Data'!$C:$C,0))*INDEX('UEC Data'!R:R,MATCH('Intensity Data'!$B489,'UEC Data'!$C:$C,0))</f>
        <v>6.3768206915125747E-2</v>
      </c>
      <c r="R489" s="7">
        <f>INDEX('Saturation Data'!S:S,MATCH('Intensity Data'!$B489,'Saturation Data'!$C:$C,0))*INDEX('UEC Data'!S:S,MATCH('Intensity Data'!$B489,'UEC Data'!$C:$C,0))</f>
        <v>0</v>
      </c>
      <c r="S489" s="7">
        <f>INDEX('Saturation Data'!T:T,MATCH('Intensity Data'!$B489,'Saturation Data'!$C:$C,0))*INDEX('UEC Data'!T:T,MATCH('Intensity Data'!$B489,'UEC Data'!$C:$C,0))</f>
        <v>2.0887530024746571E-2</v>
      </c>
      <c r="T489" s="7">
        <f>INDEX('Saturation Data'!U:U,MATCH('Intensity Data'!$B489,'Saturation Data'!$C:$C,0))*INDEX('UEC Data'!U:U,MATCH('Intensity Data'!$B489,'UEC Data'!$C:$C,0))</f>
        <v>3.5930247738081427</v>
      </c>
      <c r="U489" s="7">
        <f>INDEX('Saturation Data'!V:V,MATCH('Intensity Data'!$B489,'Saturation Data'!$C:$C,0))*INDEX('UEC Data'!V:V,MATCH('Intensity Data'!$B489,'UEC Data'!$C:$C,0))</f>
        <v>0.10914638816782406</v>
      </c>
      <c r="V489" t="str">
        <f t="shared" si="78"/>
        <v>HVAC</v>
      </c>
      <c r="AP489" s="5" t="s">
        <v>67</v>
      </c>
      <c r="AQ489" s="5" t="s">
        <v>3</v>
      </c>
      <c r="AR489" s="5" t="s">
        <v>5</v>
      </c>
      <c r="AS489" s="2">
        <f t="shared" si="99"/>
        <v>1.1823293358417595</v>
      </c>
      <c r="AT489" s="2">
        <f t="shared" si="99"/>
        <v>-1</v>
      </c>
      <c r="AU489" s="2">
        <f t="shared" si="99"/>
        <v>-0.91076520497350533</v>
      </c>
      <c r="AV489" s="2">
        <f t="shared" si="99"/>
        <v>-1</v>
      </c>
      <c r="AW489" s="2">
        <f t="shared" si="99"/>
        <v>-1</v>
      </c>
      <c r="AX489" s="2">
        <f t="shared" si="99"/>
        <v>-0.97386316955107854</v>
      </c>
      <c r="AY489" s="2">
        <f t="shared" si="99"/>
        <v>6.3576272784525081</v>
      </c>
      <c r="AZ489" s="2" t="str">
        <f t="shared" si="99"/>
        <v>NA</v>
      </c>
      <c r="BA489" s="2" t="str">
        <f t="shared" si="99"/>
        <v>NA</v>
      </c>
      <c r="BB489" s="2">
        <f t="shared" si="99"/>
        <v>6.3741614947602221E-2</v>
      </c>
      <c r="BC489" s="2">
        <f t="shared" si="99"/>
        <v>-1</v>
      </c>
      <c r="BD489" s="2">
        <f t="shared" si="99"/>
        <v>-0.84861050362447976</v>
      </c>
      <c r="BE489" s="2">
        <f t="shared" si="99"/>
        <v>39.946901369108822</v>
      </c>
      <c r="BF489" s="2">
        <f t="shared" si="99"/>
        <v>-0.87051507608793954</v>
      </c>
      <c r="BG489" s="2" t="str">
        <f>IFERROR(#REF!/#REF!-1,"NA")</f>
        <v>NA</v>
      </c>
    </row>
    <row r="490" spans="1:59" x14ac:dyDescent="0.25">
      <c r="A490" t="str">
        <f t="shared" si="81"/>
        <v/>
      </c>
      <c r="B490" t="str">
        <f t="shared" si="77"/>
        <v>WA2016 CPACooling_RTU</v>
      </c>
      <c r="C490" t="s">
        <v>116</v>
      </c>
      <c r="D490" t="s">
        <v>142</v>
      </c>
      <c r="E490" s="3" t="s">
        <v>68</v>
      </c>
      <c r="F490" s="3" t="s">
        <v>3</v>
      </c>
      <c r="G490" s="3" t="s">
        <v>6</v>
      </c>
      <c r="H490" s="7">
        <f>INDEX('Saturation Data'!I:I,MATCH('Intensity Data'!$B490,'Saturation Data'!$C:$C,0))*INDEX('UEC Data'!I:I,MATCH('Intensity Data'!$B490,'UEC Data'!$C:$C,0))</f>
        <v>1.359401440954922</v>
      </c>
      <c r="I490" s="7">
        <f>INDEX('Saturation Data'!J:J,MATCH('Intensity Data'!$B490,'Saturation Data'!$C:$C,0))*INDEX('UEC Data'!J:J,MATCH('Intensity Data'!$B490,'UEC Data'!$C:$C,0))</f>
        <v>2.2898651335388598</v>
      </c>
      <c r="J490" s="7">
        <f>INDEX('Saturation Data'!K:K,MATCH('Intensity Data'!$B490,'Saturation Data'!$C:$C,0))*INDEX('UEC Data'!K:K,MATCH('Intensity Data'!$B490,'UEC Data'!$C:$C,0))</f>
        <v>2.4797635159985565</v>
      </c>
      <c r="K490" s="7">
        <f>INDEX('Saturation Data'!L:L,MATCH('Intensity Data'!$B490,'Saturation Data'!$C:$C,0))*INDEX('UEC Data'!L:L,MATCH('Intensity Data'!$B490,'UEC Data'!$C:$C,0))</f>
        <v>2.2280865923276632</v>
      </c>
      <c r="L490" s="7">
        <f>INDEX('Saturation Data'!M:M,MATCH('Intensity Data'!$B490,'Saturation Data'!$C:$C,0))*INDEX('UEC Data'!M:M,MATCH('Intensity Data'!$B490,'UEC Data'!$C:$C,0))</f>
        <v>3.1599551557271748</v>
      </c>
      <c r="M490" s="7">
        <f>INDEX('Saturation Data'!N:N,MATCH('Intensity Data'!$B490,'Saturation Data'!$C:$C,0))*INDEX('UEC Data'!N:N,MATCH('Intensity Data'!$B490,'UEC Data'!$C:$C,0))</f>
        <v>3.7114324258062612</v>
      </c>
      <c r="N490" s="7">
        <f>INDEX('Saturation Data'!O:O,MATCH('Intensity Data'!$B490,'Saturation Data'!$C:$C,0))*INDEX('UEC Data'!O:O,MATCH('Intensity Data'!$B490,'UEC Data'!$C:$C,0))</f>
        <v>0.58055503489248483</v>
      </c>
      <c r="O490" s="7">
        <f>INDEX('Saturation Data'!P:P,MATCH('Intensity Data'!$B490,'Saturation Data'!$C:$C,0))*INDEX('UEC Data'!P:P,MATCH('Intensity Data'!$B490,'UEC Data'!$C:$C,0))</f>
        <v>1.37538706939155</v>
      </c>
      <c r="P490" s="7">
        <f>INDEX('Saturation Data'!Q:Q,MATCH('Intensity Data'!$B490,'Saturation Data'!$C:$C,0))*INDEX('UEC Data'!Q:Q,MATCH('Intensity Data'!$B490,'UEC Data'!$C:$C,0))</f>
        <v>0.57783173121447062</v>
      </c>
      <c r="Q490" s="7">
        <f>INDEX('Saturation Data'!R:R,MATCH('Intensity Data'!$B490,'Saturation Data'!$C:$C,0))*INDEX('UEC Data'!R:R,MATCH('Intensity Data'!$B490,'UEC Data'!$C:$C,0))</f>
        <v>0.33814803753958445</v>
      </c>
      <c r="R490" s="7">
        <f>INDEX('Saturation Data'!S:S,MATCH('Intensity Data'!$B490,'Saturation Data'!$C:$C,0))*INDEX('UEC Data'!S:S,MATCH('Intensity Data'!$B490,'UEC Data'!$C:$C,0))</f>
        <v>0.29770081345218136</v>
      </c>
      <c r="S490" s="7">
        <f>INDEX('Saturation Data'!T:T,MATCH('Intensity Data'!$B490,'Saturation Data'!$C:$C,0))*INDEX('UEC Data'!T:T,MATCH('Intensity Data'!$B490,'UEC Data'!$C:$C,0))</f>
        <v>0.26084455194787814</v>
      </c>
      <c r="T490" s="7">
        <f>INDEX('Saturation Data'!U:U,MATCH('Intensity Data'!$B490,'Saturation Data'!$C:$C,0))*INDEX('UEC Data'!U:U,MATCH('Intensity Data'!$B490,'UEC Data'!$C:$C,0))</f>
        <v>18.090891264630077</v>
      </c>
      <c r="U490" s="7">
        <f>INDEX('Saturation Data'!V:V,MATCH('Intensity Data'!$B490,'Saturation Data'!$C:$C,0))*INDEX('UEC Data'!V:V,MATCH('Intensity Data'!$B490,'UEC Data'!$C:$C,0))</f>
        <v>1.2984350793833379</v>
      </c>
      <c r="V490" t="str">
        <f t="shared" si="78"/>
        <v>HVAC</v>
      </c>
      <c r="AP490" s="5" t="s">
        <v>68</v>
      </c>
      <c r="AQ490" s="5" t="s">
        <v>3</v>
      </c>
      <c r="AR490" s="5" t="s">
        <v>6</v>
      </c>
      <c r="AS490" s="2">
        <f t="shared" si="99"/>
        <v>-0.40123479264022255</v>
      </c>
      <c r="AT490" s="2">
        <f t="shared" si="99"/>
        <v>0.39563233477569137</v>
      </c>
      <c r="AU490" s="2">
        <f t="shared" si="99"/>
        <v>-4.6150076240519922E-2</v>
      </c>
      <c r="AV490" s="2">
        <f t="shared" si="99"/>
        <v>0.99494113246385485</v>
      </c>
      <c r="AW490" s="2">
        <f t="shared" si="99"/>
        <v>25.144347596639722</v>
      </c>
      <c r="AX490" s="2">
        <f t="shared" si="99"/>
        <v>34.052515779131063</v>
      </c>
      <c r="AY490" s="2">
        <f t="shared" si="99"/>
        <v>47.176346941372969</v>
      </c>
      <c r="AZ490" s="2">
        <f t="shared" si="99"/>
        <v>-0.29576859797693733</v>
      </c>
      <c r="BA490" s="2">
        <f t="shared" si="99"/>
        <v>-0.39087375255502987</v>
      </c>
      <c r="BB490" s="2">
        <f t="shared" si="99"/>
        <v>-0.83307512298409081</v>
      </c>
      <c r="BC490" s="2">
        <f t="shared" si="99"/>
        <v>-0.75242114659937054</v>
      </c>
      <c r="BD490" s="2">
        <f t="shared" si="99"/>
        <v>-0.63300219906588395</v>
      </c>
      <c r="BE490" s="2">
        <f t="shared" si="99"/>
        <v>10.234592087613569</v>
      </c>
      <c r="BF490" s="2">
        <f t="shared" si="99"/>
        <v>0.36215663828031097</v>
      </c>
      <c r="BG490" s="2" t="str">
        <f>IFERROR(#REF!/#REF!-1,"NA")</f>
        <v>NA</v>
      </c>
    </row>
    <row r="491" spans="1:59" x14ac:dyDescent="0.25">
      <c r="A491" t="e">
        <f>IF(C491=#REF!,"",1)</f>
        <v>#REF!</v>
      </c>
      <c r="B491" t="str">
        <f t="shared" si="77"/>
        <v>WA2016 CPACooling_Evaporative AC</v>
      </c>
      <c r="C491" t="s">
        <v>116</v>
      </c>
      <c r="D491" t="s">
        <v>142</v>
      </c>
      <c r="E491" s="3" t="s">
        <v>71</v>
      </c>
      <c r="F491" s="3" t="s">
        <v>3</v>
      </c>
      <c r="G491" s="3" t="s">
        <v>9</v>
      </c>
      <c r="H491" s="7">
        <f>INDEX('Saturation Data'!I:I,MATCH('Intensity Data'!$B491,'Saturation Data'!$C:$C,0))*INDEX('UEC Data'!I:I,MATCH('Intensity Data'!$B491,'UEC Data'!$C:$C,0))</f>
        <v>5.7676187457970875E-4</v>
      </c>
      <c r="I491" s="7">
        <f>INDEX('Saturation Data'!J:J,MATCH('Intensity Data'!$B491,'Saturation Data'!$C:$C,0))*INDEX('UEC Data'!J:J,MATCH('Intensity Data'!$B491,'UEC Data'!$C:$C,0))</f>
        <v>6.4826206643998224E-4</v>
      </c>
      <c r="J491" s="7">
        <f>INDEX('Saturation Data'!K:K,MATCH('Intensity Data'!$B491,'Saturation Data'!$C:$C,0))*INDEX('UEC Data'!K:K,MATCH('Intensity Data'!$B491,'UEC Data'!$C:$C,0))</f>
        <v>5.0722580639347169E-2</v>
      </c>
      <c r="K491" s="7">
        <f>INDEX('Saturation Data'!L:L,MATCH('Intensity Data'!$B491,'Saturation Data'!$C:$C,0))*INDEX('UEC Data'!L:L,MATCH('Intensity Data'!$B491,'UEC Data'!$C:$C,0))</f>
        <v>6.3077252777648683E-4</v>
      </c>
      <c r="L491" s="7">
        <f>INDEX('Saturation Data'!M:M,MATCH('Intensity Data'!$B491,'Saturation Data'!$C:$C,0))*INDEX('UEC Data'!M:M,MATCH('Intensity Data'!$B491,'UEC Data'!$C:$C,0))</f>
        <v>5.7088015540425543E-2</v>
      </c>
      <c r="M491" s="7">
        <f>INDEX('Saturation Data'!N:N,MATCH('Intensity Data'!$B491,'Saturation Data'!$C:$C,0))*INDEX('UEC Data'!N:N,MATCH('Intensity Data'!$B491,'UEC Data'!$C:$C,0))</f>
        <v>2.4468031259236779E-2</v>
      </c>
      <c r="N491" s="7">
        <f>INDEX('Saturation Data'!O:O,MATCH('Intensity Data'!$B491,'Saturation Data'!$C:$C,0))*INDEX('UEC Data'!O:O,MATCH('Intensity Data'!$B491,'UEC Data'!$C:$C,0))</f>
        <v>0</v>
      </c>
      <c r="O491" s="7">
        <f>INDEX('Saturation Data'!P:P,MATCH('Intensity Data'!$B491,'Saturation Data'!$C:$C,0))*INDEX('UEC Data'!P:P,MATCH('Intensity Data'!$B491,'UEC Data'!$C:$C,0))</f>
        <v>4.6911686115985816E-5</v>
      </c>
      <c r="P491" s="7">
        <f>INDEX('Saturation Data'!Q:Q,MATCH('Intensity Data'!$B491,'Saturation Data'!$C:$C,0))*INDEX('UEC Data'!Q:Q,MATCH('Intensity Data'!$B491,'UEC Data'!$C:$C,0))</f>
        <v>1.9708677946624632E-5</v>
      </c>
      <c r="Q491" s="7">
        <f>INDEX('Saturation Data'!R:R,MATCH('Intensity Data'!$B491,'Saturation Data'!$C:$C,0))*INDEX('UEC Data'!R:R,MATCH('Intensity Data'!$B491,'UEC Data'!$C:$C,0))</f>
        <v>4.0718931124520521E-3</v>
      </c>
      <c r="R491" s="7">
        <f>INDEX('Saturation Data'!S:S,MATCH('Intensity Data'!$B491,'Saturation Data'!$C:$C,0))*INDEX('UEC Data'!S:S,MATCH('Intensity Data'!$B491,'UEC Data'!$C:$C,0))</f>
        <v>0</v>
      </c>
      <c r="S491" s="7">
        <f>INDEX('Saturation Data'!T:T,MATCH('Intensity Data'!$B491,'Saturation Data'!$C:$C,0))*INDEX('UEC Data'!T:T,MATCH('Intensity Data'!$B491,'UEC Data'!$C:$C,0))</f>
        <v>6.2854108903103172E-4</v>
      </c>
      <c r="T491" s="7">
        <f>INDEX('Saturation Data'!U:U,MATCH('Intensity Data'!$B491,'Saturation Data'!$C:$C,0))*INDEX('UEC Data'!U:U,MATCH('Intensity Data'!$B491,'UEC Data'!$C:$C,0))</f>
        <v>7.6755372212024284E-3</v>
      </c>
      <c r="U491" s="7">
        <f>INDEX('Saturation Data'!V:V,MATCH('Intensity Data'!$B491,'Saturation Data'!$C:$C,0))*INDEX('UEC Data'!V:V,MATCH('Intensity Data'!$B491,'UEC Data'!$C:$C,0))</f>
        <v>7.9934758572327143E-5</v>
      </c>
      <c r="V491" t="str">
        <f t="shared" si="78"/>
        <v>HVAC</v>
      </c>
      <c r="AP491" s="5" t="s">
        <v>71</v>
      </c>
      <c r="AQ491" s="5" t="s">
        <v>3</v>
      </c>
      <c r="AR491" s="5" t="s">
        <v>9</v>
      </c>
      <c r="AS491" s="2">
        <f t="shared" ref="AS491:BF495" si="100">IFERROR(H491/H682-1,"NA")</f>
        <v>-0.99981096109095624</v>
      </c>
      <c r="AT491" s="2">
        <f t="shared" si="100"/>
        <v>-0.99955895108643933</v>
      </c>
      <c r="AU491" s="2">
        <f t="shared" si="100"/>
        <v>-0.96481839688848958</v>
      </c>
      <c r="AV491" s="2">
        <f t="shared" si="100"/>
        <v>-0.99944352003572112</v>
      </c>
      <c r="AW491" s="2">
        <f t="shared" si="100"/>
        <v>-0.97598229947965309</v>
      </c>
      <c r="AX491" s="2">
        <f t="shared" si="100"/>
        <v>-0.98663985551163214</v>
      </c>
      <c r="AY491" s="2">
        <f t="shared" si="100"/>
        <v>-1</v>
      </c>
      <c r="AZ491" s="2">
        <f t="shared" si="100"/>
        <v>-0.99997478482860158</v>
      </c>
      <c r="BA491" s="2">
        <f t="shared" si="100"/>
        <v>-0.99997589616618499</v>
      </c>
      <c r="BB491" s="2">
        <f t="shared" si="100"/>
        <v>-0.99721971436483203</v>
      </c>
      <c r="BC491" s="2">
        <f t="shared" si="100"/>
        <v>-1</v>
      </c>
      <c r="BD491" s="2">
        <f t="shared" si="100"/>
        <v>-0.99921779189087045</v>
      </c>
      <c r="BE491" s="2">
        <f t="shared" si="100"/>
        <v>-0.99972907559825341</v>
      </c>
      <c r="BF491" s="2">
        <f t="shared" si="100"/>
        <v>-0.9999235460985475</v>
      </c>
      <c r="BG491" s="2" t="str">
        <f>IFERROR(#REF!/#REF!-1,"NA")</f>
        <v>NA</v>
      </c>
    </row>
    <row r="492" spans="1:59" x14ac:dyDescent="0.25">
      <c r="A492" t="str">
        <f t="shared" si="81"/>
        <v/>
      </c>
      <c r="B492" t="str">
        <f t="shared" si="77"/>
        <v>WA2016 CPACooling_Air-Source Heat Pump</v>
      </c>
      <c r="C492" t="s">
        <v>116</v>
      </c>
      <c r="D492" t="s">
        <v>142</v>
      </c>
      <c r="E492" s="3" t="s">
        <v>72</v>
      </c>
      <c r="F492" s="3" t="s">
        <v>3</v>
      </c>
      <c r="G492" s="3" t="s">
        <v>10</v>
      </c>
      <c r="H492" s="7">
        <f>INDEX('Saturation Data'!I:I,MATCH('Intensity Data'!$B492,'Saturation Data'!$C:$C,0))*INDEX('UEC Data'!I:I,MATCH('Intensity Data'!$B492,'UEC Data'!$C:$C,0))</f>
        <v>0.43465297525598584</v>
      </c>
      <c r="I492" s="7">
        <f>INDEX('Saturation Data'!J:J,MATCH('Intensity Data'!$B492,'Saturation Data'!$C:$C,0))*INDEX('UEC Data'!J:J,MATCH('Intensity Data'!$B492,'UEC Data'!$C:$C,0))</f>
        <v>0.48845641259170319</v>
      </c>
      <c r="J492" s="7">
        <f>INDEX('Saturation Data'!K:K,MATCH('Intensity Data'!$B492,'Saturation Data'!$C:$C,0))*INDEX('UEC Data'!K:K,MATCH('Intensity Data'!$B492,'UEC Data'!$C:$C,0))</f>
        <v>0.13141987991608375</v>
      </c>
      <c r="K492" s="7">
        <f>INDEX('Saturation Data'!L:L,MATCH('Intensity Data'!$B492,'Saturation Data'!$C:$C,0))*INDEX('UEC Data'!L:L,MATCH('Intensity Data'!$B492,'UEC Data'!$C:$C,0))</f>
        <v>0.47493387901983675</v>
      </c>
      <c r="L492" s="7">
        <f>INDEX('Saturation Data'!M:M,MATCH('Intensity Data'!$B492,'Saturation Data'!$C:$C,0))*INDEX('UEC Data'!M:M,MATCH('Intensity Data'!$B492,'UEC Data'!$C:$C,0))</f>
        <v>0.3562508788239806</v>
      </c>
      <c r="M492" s="7">
        <f>INDEX('Saturation Data'!N:N,MATCH('Intensity Data'!$B492,'Saturation Data'!$C:$C,0))*INDEX('UEC Data'!N:N,MATCH('Intensity Data'!$B492,'UEC Data'!$C:$C,0))</f>
        <v>0.34480254953290806</v>
      </c>
      <c r="N492" s="7">
        <f>INDEX('Saturation Data'!O:O,MATCH('Intensity Data'!$B492,'Saturation Data'!$C:$C,0))*INDEX('UEC Data'!O:O,MATCH('Intensity Data'!$B492,'UEC Data'!$C:$C,0))</f>
        <v>3.0484944332065785E-2</v>
      </c>
      <c r="O492" s="7">
        <f>INDEX('Saturation Data'!P:P,MATCH('Intensity Data'!$B492,'Saturation Data'!$C:$C,0))*INDEX('UEC Data'!P:P,MATCH('Intensity Data'!$B492,'UEC Data'!$C:$C,0))</f>
        <v>0.23257951356369982</v>
      </c>
      <c r="P492" s="7">
        <f>INDEX('Saturation Data'!Q:Q,MATCH('Intensity Data'!$B492,'Saturation Data'!$C:$C,0))*INDEX('UEC Data'!Q:Q,MATCH('Intensity Data'!$B492,'UEC Data'!$C:$C,0))</f>
        <v>9.7712001194678197E-2</v>
      </c>
      <c r="Q492" s="7">
        <f>INDEX('Saturation Data'!R:R,MATCH('Intensity Data'!$B492,'Saturation Data'!$C:$C,0))*INDEX('UEC Data'!R:R,MATCH('Intensity Data'!$B492,'UEC Data'!$C:$C,0))</f>
        <v>0.10929604452814912</v>
      </c>
      <c r="R492" s="7">
        <f>INDEX('Saturation Data'!S:S,MATCH('Intensity Data'!$B492,'Saturation Data'!$C:$C,0))*INDEX('UEC Data'!S:S,MATCH('Intensity Data'!$B492,'UEC Data'!$C:$C,0))</f>
        <v>3.1429821761118602E-2</v>
      </c>
      <c r="S492" s="7">
        <f>INDEX('Saturation Data'!T:T,MATCH('Intensity Data'!$B492,'Saturation Data'!$C:$C,0))*INDEX('UEC Data'!T:T,MATCH('Intensity Data'!$B492,'UEC Data'!$C:$C,0))</f>
        <v>2.4606616957821809E-2</v>
      </c>
      <c r="T492" s="7">
        <f>INDEX('Saturation Data'!U:U,MATCH('Intensity Data'!$B492,'Saturation Data'!$C:$C,0))*INDEX('UEC Data'!U:U,MATCH('Intensity Data'!$B492,'UEC Data'!$C:$C,0))</f>
        <v>5.7843544050390125</v>
      </c>
      <c r="U492" s="7">
        <f>INDEX('Saturation Data'!V:V,MATCH('Intensity Data'!$B492,'Saturation Data'!$C:$C,0))*INDEX('UEC Data'!V:V,MATCH('Intensity Data'!$B492,'UEC Data'!$C:$C,0))</f>
        <v>0.12538401699904611</v>
      </c>
      <c r="V492" t="str">
        <f t="shared" si="78"/>
        <v>HVAC</v>
      </c>
      <c r="AP492" s="5" t="s">
        <v>72</v>
      </c>
      <c r="AQ492" s="5" t="s">
        <v>3</v>
      </c>
      <c r="AR492" s="5" t="s">
        <v>10</v>
      </c>
      <c r="AS492" s="2">
        <f t="shared" si="100"/>
        <v>-0.37253630009072769</v>
      </c>
      <c r="AT492" s="2">
        <f t="shared" si="100"/>
        <v>-0.26269275370260103</v>
      </c>
      <c r="AU492" s="2">
        <f t="shared" si="100"/>
        <v>-0.82131268692887538</v>
      </c>
      <c r="AV492" s="2">
        <f t="shared" si="100"/>
        <v>-9.6959298545364225E-2</v>
      </c>
      <c r="AW492" s="2">
        <f t="shared" si="100"/>
        <v>-0.91265055461446631</v>
      </c>
      <c r="AX492" s="2">
        <f t="shared" si="100"/>
        <v>-0.71317260300954166</v>
      </c>
      <c r="AY492" s="2">
        <f t="shared" si="100"/>
        <v>-0.97457246623114346</v>
      </c>
      <c r="AZ492" s="2">
        <f t="shared" si="100"/>
        <v>-0.73468103198308143</v>
      </c>
      <c r="BA492" s="2">
        <f t="shared" si="100"/>
        <v>-0.82835079436692927</v>
      </c>
      <c r="BB492" s="2">
        <f t="shared" si="100"/>
        <v>-0.95597897816295074</v>
      </c>
      <c r="BC492" s="2">
        <f t="shared" si="100"/>
        <v>-0.86127250268849065</v>
      </c>
      <c r="BD492" s="2">
        <f t="shared" si="100"/>
        <v>-0.9304418829796719</v>
      </c>
      <c r="BE492" s="2">
        <f t="shared" si="100"/>
        <v>10.690386750967512</v>
      </c>
      <c r="BF492" s="2">
        <f t="shared" si="100"/>
        <v>-0.88103879557927889</v>
      </c>
      <c r="BG492" s="2" t="str">
        <f>IFERROR(#REF!/#REF!-1,"NA")</f>
        <v>NA</v>
      </c>
    </row>
    <row r="493" spans="1:59" x14ac:dyDescent="0.25">
      <c r="A493" t="str">
        <f t="shared" si="81"/>
        <v/>
      </c>
      <c r="B493" t="str">
        <f t="shared" si="77"/>
        <v>WA2016 CPACooling_Geothermal Heat Pump</v>
      </c>
      <c r="C493" t="s">
        <v>116</v>
      </c>
      <c r="D493" t="s">
        <v>142</v>
      </c>
      <c r="E493" s="3" t="s">
        <v>73</v>
      </c>
      <c r="F493" s="3" t="s">
        <v>3</v>
      </c>
      <c r="G493" s="3" t="s">
        <v>11</v>
      </c>
      <c r="H493" s="7">
        <f>INDEX('Saturation Data'!I:I,MATCH('Intensity Data'!$B493,'Saturation Data'!$C:$C,0))*INDEX('UEC Data'!I:I,MATCH('Intensity Data'!$B493,'UEC Data'!$C:$C,0))</f>
        <v>0.14202830302746614</v>
      </c>
      <c r="I493" s="7">
        <f>INDEX('Saturation Data'!J:J,MATCH('Intensity Data'!$B493,'Saturation Data'!$C:$C,0))*INDEX('UEC Data'!J:J,MATCH('Intensity Data'!$B493,'UEC Data'!$C:$C,0))</f>
        <v>0.15958100655307983</v>
      </c>
      <c r="J493" s="7">
        <f>INDEX('Saturation Data'!K:K,MATCH('Intensity Data'!$B493,'Saturation Data'!$C:$C,0))*INDEX('UEC Data'!K:K,MATCH('Intensity Data'!$B493,'UEC Data'!$C:$C,0))</f>
        <v>0</v>
      </c>
      <c r="K493" s="7">
        <f>INDEX('Saturation Data'!L:L,MATCH('Intensity Data'!$B493,'Saturation Data'!$C:$C,0))*INDEX('UEC Data'!L:L,MATCH('Intensity Data'!$B493,'UEC Data'!$C:$C,0))</f>
        <v>0.15509422502940767</v>
      </c>
      <c r="L493" s="7">
        <f>INDEX('Saturation Data'!M:M,MATCH('Intensity Data'!$B493,'Saturation Data'!$C:$C,0))*INDEX('UEC Data'!M:M,MATCH('Intensity Data'!$B493,'UEC Data'!$C:$C,0))</f>
        <v>0</v>
      </c>
      <c r="M493" s="7">
        <f>INDEX('Saturation Data'!N:N,MATCH('Intensity Data'!$B493,'Saturation Data'!$C:$C,0))*INDEX('UEC Data'!N:N,MATCH('Intensity Data'!$B493,'UEC Data'!$C:$C,0))</f>
        <v>0</v>
      </c>
      <c r="N493" s="7">
        <f>INDEX('Saturation Data'!O:O,MATCH('Intensity Data'!$B493,'Saturation Data'!$C:$C,0))*INDEX('UEC Data'!O:O,MATCH('Intensity Data'!$B493,'UEC Data'!$C:$C,0))</f>
        <v>2.782819010080417E-2</v>
      </c>
      <c r="O493" s="7">
        <f>INDEX('Saturation Data'!P:P,MATCH('Intensity Data'!$B493,'Saturation Data'!$C:$C,0))*INDEX('UEC Data'!P:P,MATCH('Intensity Data'!$B493,'UEC Data'!$C:$C,0))</f>
        <v>0.10249856588306208</v>
      </c>
      <c r="P493" s="7">
        <f>INDEX('Saturation Data'!Q:Q,MATCH('Intensity Data'!$B493,'Saturation Data'!$C:$C,0))*INDEX('UEC Data'!Q:Q,MATCH('Intensity Data'!$B493,'UEC Data'!$C:$C,0))</f>
        <v>4.30620042090488E-2</v>
      </c>
      <c r="Q493" s="7">
        <f>INDEX('Saturation Data'!R:R,MATCH('Intensity Data'!$B493,'Saturation Data'!$C:$C,0))*INDEX('UEC Data'!R:R,MATCH('Intensity Data'!$B493,'UEC Data'!$C:$C,0))</f>
        <v>0.11062118459227804</v>
      </c>
      <c r="R493" s="7">
        <f>INDEX('Saturation Data'!S:S,MATCH('Intensity Data'!$B493,'Saturation Data'!$C:$C,0))*INDEX('UEC Data'!S:S,MATCH('Intensity Data'!$B493,'UEC Data'!$C:$C,0))</f>
        <v>0</v>
      </c>
      <c r="S493" s="7">
        <f>INDEX('Saturation Data'!T:T,MATCH('Intensity Data'!$B493,'Saturation Data'!$C:$C,0))*INDEX('UEC Data'!T:T,MATCH('Intensity Data'!$B493,'UEC Data'!$C:$C,0))</f>
        <v>0</v>
      </c>
      <c r="T493" s="7">
        <f>INDEX('Saturation Data'!U:U,MATCH('Intensity Data'!$B493,'Saturation Data'!$C:$C,0))*INDEX('UEC Data'!U:U,MATCH('Intensity Data'!$B493,'UEC Data'!$C:$C,0))</f>
        <v>1.8901102420230718</v>
      </c>
      <c r="U493" s="7">
        <f>INDEX('Saturation Data'!V:V,MATCH('Intensity Data'!$B493,'Saturation Data'!$C:$C,0))*INDEX('UEC Data'!V:V,MATCH('Intensity Data'!$B493,'UEC Data'!$C:$C,0))</f>
        <v>1.4600625653666613E-2</v>
      </c>
      <c r="V493" t="str">
        <f t="shared" si="78"/>
        <v>HVAC</v>
      </c>
      <c r="AP493" s="5" t="s">
        <v>73</v>
      </c>
      <c r="AQ493" s="5" t="s">
        <v>3</v>
      </c>
      <c r="AR493" s="5" t="s">
        <v>11</v>
      </c>
      <c r="AS493" s="2">
        <f t="shared" si="100"/>
        <v>-0.83110035178935204</v>
      </c>
      <c r="AT493" s="2">
        <f t="shared" si="100"/>
        <v>-0.72034290159685543</v>
      </c>
      <c r="AU493" s="2">
        <f t="shared" si="100"/>
        <v>-1</v>
      </c>
      <c r="AV493" s="2">
        <f t="shared" si="100"/>
        <v>-0.84154781171933524</v>
      </c>
      <c r="AW493" s="2">
        <f t="shared" si="100"/>
        <v>-1</v>
      </c>
      <c r="AX493" s="2">
        <f t="shared" si="100"/>
        <v>-1</v>
      </c>
      <c r="AY493" s="2">
        <f t="shared" si="100"/>
        <v>-0.98576890544426088</v>
      </c>
      <c r="AZ493" s="2">
        <f t="shared" si="100"/>
        <v>-0.73324154802326869</v>
      </c>
      <c r="BA493" s="2">
        <f t="shared" si="100"/>
        <v>-0.87960983592323116</v>
      </c>
      <c r="BB493" s="2">
        <f t="shared" si="100"/>
        <v>-0.97076617596854353</v>
      </c>
      <c r="BC493" s="2">
        <f t="shared" si="100"/>
        <v>-1</v>
      </c>
      <c r="BD493" s="2">
        <f t="shared" si="100"/>
        <v>-1</v>
      </c>
      <c r="BE493" s="2">
        <f t="shared" si="100"/>
        <v>0.58522962463669792</v>
      </c>
      <c r="BF493" s="2">
        <f t="shared" si="100"/>
        <v>-0.98556766596432155</v>
      </c>
      <c r="BG493" s="2" t="str">
        <f>IFERROR(#REF!/#REF!-1,"NA")</f>
        <v>NA</v>
      </c>
    </row>
    <row r="494" spans="1:59" x14ac:dyDescent="0.25">
      <c r="A494" t="str">
        <f t="shared" si="81"/>
        <v/>
      </c>
      <c r="B494" t="str">
        <f t="shared" si="77"/>
        <v>WA2016 CPAHeating_Electric Furnace</v>
      </c>
      <c r="C494" t="s">
        <v>116</v>
      </c>
      <c r="D494" t="s">
        <v>142</v>
      </c>
      <c r="E494" s="3" t="s">
        <v>74</v>
      </c>
      <c r="F494" s="3" t="s">
        <v>12</v>
      </c>
      <c r="G494" s="3" t="s">
        <v>13</v>
      </c>
      <c r="H494" s="7">
        <f>INDEX('Saturation Data'!I:I,MATCH('Intensity Data'!$B494,'Saturation Data'!$C:$C,0))*INDEX('UEC Data'!I:I,MATCH('Intensity Data'!$B494,'UEC Data'!$C:$C,0))</f>
        <v>6.6689501300595963E-2</v>
      </c>
      <c r="I494" s="7">
        <f>INDEX('Saturation Data'!J:J,MATCH('Intensity Data'!$B494,'Saturation Data'!$C:$C,0))*INDEX('UEC Data'!J:J,MATCH('Intensity Data'!$B494,'UEC Data'!$C:$C,0))</f>
        <v>7.5927228164746632E-2</v>
      </c>
      <c r="J494" s="7">
        <f>INDEX('Saturation Data'!K:K,MATCH('Intensity Data'!$B494,'Saturation Data'!$C:$C,0))*INDEX('UEC Data'!K:K,MATCH('Intensity Data'!$B494,'UEC Data'!$C:$C,0))</f>
        <v>0.17293422268605688</v>
      </c>
      <c r="K494" s="7">
        <f>INDEX('Saturation Data'!L:L,MATCH('Intensity Data'!$B494,'Saturation Data'!$C:$C,0))*INDEX('UEC Data'!L:L,MATCH('Intensity Data'!$B494,'UEC Data'!$C:$C,0))</f>
        <v>3.7512530706881257E-2</v>
      </c>
      <c r="L494" s="7">
        <f>INDEX('Saturation Data'!M:M,MATCH('Intensity Data'!$B494,'Saturation Data'!$C:$C,0))*INDEX('UEC Data'!M:M,MATCH('Intensity Data'!$B494,'UEC Data'!$C:$C,0))</f>
        <v>1.1347449536343555</v>
      </c>
      <c r="M494" s="7">
        <f>INDEX('Saturation Data'!N:N,MATCH('Intensity Data'!$B494,'Saturation Data'!$C:$C,0))*INDEX('UEC Data'!N:N,MATCH('Intensity Data'!$B494,'UEC Data'!$C:$C,0))</f>
        <v>0.56409145336193811</v>
      </c>
      <c r="N494" s="7">
        <f>INDEX('Saturation Data'!O:O,MATCH('Intensity Data'!$B494,'Saturation Data'!$C:$C,0))*INDEX('UEC Data'!O:O,MATCH('Intensity Data'!$B494,'UEC Data'!$C:$C,0))</f>
        <v>0.41832610307111923</v>
      </c>
      <c r="O494" s="7">
        <f>INDEX('Saturation Data'!P:P,MATCH('Intensity Data'!$B494,'Saturation Data'!$C:$C,0))*INDEX('UEC Data'!P:P,MATCH('Intensity Data'!$B494,'UEC Data'!$C:$C,0))</f>
        <v>0</v>
      </c>
      <c r="P494" s="7">
        <f>INDEX('Saturation Data'!Q:Q,MATCH('Intensity Data'!$B494,'Saturation Data'!$C:$C,0))*INDEX('UEC Data'!Q:Q,MATCH('Intensity Data'!$B494,'UEC Data'!$C:$C,0))</f>
        <v>0</v>
      </c>
      <c r="Q494" s="7">
        <f>INDEX('Saturation Data'!R:R,MATCH('Intensity Data'!$B494,'Saturation Data'!$C:$C,0))*INDEX('UEC Data'!R:R,MATCH('Intensity Data'!$B494,'UEC Data'!$C:$C,0))</f>
        <v>6.1843062654426177E-2</v>
      </c>
      <c r="R494" s="7">
        <f>INDEX('Saturation Data'!S:S,MATCH('Intensity Data'!$B494,'Saturation Data'!$C:$C,0))*INDEX('UEC Data'!S:S,MATCH('Intensity Data'!$B494,'UEC Data'!$C:$C,0))</f>
        <v>0.18797035461590261</v>
      </c>
      <c r="S494" s="7">
        <f>INDEX('Saturation Data'!T:T,MATCH('Intensity Data'!$B494,'Saturation Data'!$C:$C,0))*INDEX('UEC Data'!T:T,MATCH('Intensity Data'!$B494,'UEC Data'!$C:$C,0))</f>
        <v>9.8421099012332355E-2</v>
      </c>
      <c r="T494" s="7">
        <f>INDEX('Saturation Data'!U:U,MATCH('Intensity Data'!$B494,'Saturation Data'!$C:$C,0))*INDEX('UEC Data'!U:U,MATCH('Intensity Data'!$B494,'UEC Data'!$C:$C,0))</f>
        <v>4.3631645270307051E-2</v>
      </c>
      <c r="U494" s="7">
        <f>INDEX('Saturation Data'!V:V,MATCH('Intensity Data'!$B494,'Saturation Data'!$C:$C,0))*INDEX('UEC Data'!V:V,MATCH('Intensity Data'!$B494,'UEC Data'!$C:$C,0))</f>
        <v>0.75744562241738789</v>
      </c>
      <c r="V494" t="str">
        <f t="shared" si="78"/>
        <v>HVAC</v>
      </c>
      <c r="AP494" s="5" t="s">
        <v>74</v>
      </c>
      <c r="AQ494" s="5" t="s">
        <v>12</v>
      </c>
      <c r="AR494" s="5" t="s">
        <v>13</v>
      </c>
      <c r="AS494" s="2">
        <f t="shared" si="100"/>
        <v>-0.83046609298695517</v>
      </c>
      <c r="AT494" s="2">
        <f t="shared" si="100"/>
        <v>-0.84957345310664678</v>
      </c>
      <c r="AU494" s="2">
        <f t="shared" si="100"/>
        <v>-0.91190117750305144</v>
      </c>
      <c r="AV494" s="2">
        <f t="shared" si="100"/>
        <v>-0.9637990490714633</v>
      </c>
      <c r="AW494" s="2">
        <f t="shared" si="100"/>
        <v>1.2563524115850435</v>
      </c>
      <c r="AX494" s="2">
        <f t="shared" si="100"/>
        <v>-0.70661754086164419</v>
      </c>
      <c r="AY494" s="2">
        <f t="shared" si="100"/>
        <v>-0.16326247160171869</v>
      </c>
      <c r="AZ494" s="2">
        <f t="shared" si="100"/>
        <v>-1</v>
      </c>
      <c r="BA494" s="2">
        <f t="shared" si="100"/>
        <v>-1</v>
      </c>
      <c r="BB494" s="2">
        <f t="shared" si="100"/>
        <v>-0.77451531920149752</v>
      </c>
      <c r="BC494" s="2">
        <f t="shared" si="100"/>
        <v>-0.84217023298685501</v>
      </c>
      <c r="BD494" s="2">
        <f t="shared" si="100"/>
        <v>-0.91585794735364712</v>
      </c>
      <c r="BE494" s="2">
        <f t="shared" si="100"/>
        <v>-0.9217738623093964</v>
      </c>
      <c r="BF494" s="2">
        <f t="shared" si="100"/>
        <v>0.67494225228793736</v>
      </c>
      <c r="BG494" s="2" t="str">
        <f>IFERROR(#REF!/#REF!-1,"NA")</f>
        <v>NA</v>
      </c>
    </row>
    <row r="495" spans="1:59" x14ac:dyDescent="0.25">
      <c r="A495" t="str">
        <f t="shared" si="81"/>
        <v/>
      </c>
      <c r="B495" t="str">
        <f t="shared" si="77"/>
        <v>WA2016 CPAHeating_Electric Room Heat</v>
      </c>
      <c r="C495" t="s">
        <v>116</v>
      </c>
      <c r="D495" t="s">
        <v>142</v>
      </c>
      <c r="E495" s="3" t="s">
        <v>75</v>
      </c>
      <c r="F495" s="3" t="s">
        <v>12</v>
      </c>
      <c r="G495" s="3" t="s">
        <v>14</v>
      </c>
      <c r="H495" s="7">
        <f>INDEX('Saturation Data'!I:I,MATCH('Intensity Data'!$B495,'Saturation Data'!$C:$C,0))*INDEX('UEC Data'!I:I,MATCH('Intensity Data'!$B495,'UEC Data'!$C:$C,0))</f>
        <v>1.2238296068261476</v>
      </c>
      <c r="I495" s="7">
        <f>INDEX('Saturation Data'!J:J,MATCH('Intensity Data'!$B495,'Saturation Data'!$C:$C,0))*INDEX('UEC Data'!J:J,MATCH('Intensity Data'!$B495,'UEC Data'!$C:$C,0))</f>
        <v>1.393352596436805</v>
      </c>
      <c r="J495" s="7">
        <f>INDEX('Saturation Data'!K:K,MATCH('Intensity Data'!$B495,'Saturation Data'!$C:$C,0))*INDEX('UEC Data'!K:K,MATCH('Intensity Data'!$B495,'UEC Data'!$C:$C,0))</f>
        <v>1.9258830675589462</v>
      </c>
      <c r="K495" s="7">
        <f>INDEX('Saturation Data'!L:L,MATCH('Intensity Data'!$B495,'Saturation Data'!$C:$C,0))*INDEX('UEC Data'!L:L,MATCH('Intensity Data'!$B495,'UEC Data'!$C:$C,0))</f>
        <v>0.68839839571039085</v>
      </c>
      <c r="L495" s="7">
        <f>INDEX('Saturation Data'!M:M,MATCH('Intensity Data'!$B495,'Saturation Data'!$C:$C,0))*INDEX('UEC Data'!M:M,MATCH('Intensity Data'!$B495,'UEC Data'!$C:$C,0))</f>
        <v>9.7930784155759357E-2</v>
      </c>
      <c r="M495" s="7">
        <f>INDEX('Saturation Data'!N:N,MATCH('Intensity Data'!$B495,'Saturation Data'!$C:$C,0))*INDEX('UEC Data'!N:N,MATCH('Intensity Data'!$B495,'UEC Data'!$C:$C,0))</f>
        <v>9.8924412510763504E-2</v>
      </c>
      <c r="N495" s="7">
        <f>INDEX('Saturation Data'!O:O,MATCH('Intensity Data'!$B495,'Saturation Data'!$C:$C,0))*INDEX('UEC Data'!O:O,MATCH('Intensity Data'!$B495,'UEC Data'!$C:$C,0))</f>
        <v>8.2089109707833511E-3</v>
      </c>
      <c r="O495" s="7">
        <f>INDEX('Saturation Data'!P:P,MATCH('Intensity Data'!$B495,'Saturation Data'!$C:$C,0))*INDEX('UEC Data'!P:P,MATCH('Intensity Data'!$B495,'UEC Data'!$C:$C,0))</f>
        <v>1.2500827874829841</v>
      </c>
      <c r="P495" s="7">
        <f>INDEX('Saturation Data'!Q:Q,MATCH('Intensity Data'!$B495,'Saturation Data'!$C:$C,0))*INDEX('UEC Data'!Q:Q,MATCH('Intensity Data'!$B495,'UEC Data'!$C:$C,0))</f>
        <v>0.46693689590647519</v>
      </c>
      <c r="Q495" s="7">
        <f>INDEX('Saturation Data'!R:R,MATCH('Intensity Data'!$B495,'Saturation Data'!$C:$C,0))*INDEX('UEC Data'!R:R,MATCH('Intensity Data'!$B495,'UEC Data'!$C:$C,0))</f>
        <v>2.0898193198714048</v>
      </c>
      <c r="R495" s="7">
        <f>INDEX('Saturation Data'!S:S,MATCH('Intensity Data'!$B495,'Saturation Data'!$C:$C,0))*INDEX('UEC Data'!S:S,MATCH('Intensity Data'!$B495,'UEC Data'!$C:$C,0))</f>
        <v>0.96831425696255169</v>
      </c>
      <c r="S495" s="7">
        <f>INDEX('Saturation Data'!T:T,MATCH('Intensity Data'!$B495,'Saturation Data'!$C:$C,0))*INDEX('UEC Data'!T:T,MATCH('Intensity Data'!$B495,'UEC Data'!$C:$C,0))</f>
        <v>0.50700842456942186</v>
      </c>
      <c r="T495" s="7">
        <f>INDEX('Saturation Data'!U:U,MATCH('Intensity Data'!$B495,'Saturation Data'!$C:$C,0))*INDEX('UEC Data'!U:U,MATCH('Intensity Data'!$B495,'UEC Data'!$C:$C,0))</f>
        <v>0.80069123677583476</v>
      </c>
      <c r="U495" s="7">
        <f>INDEX('Saturation Data'!V:V,MATCH('Intensity Data'!$B495,'Saturation Data'!$C:$C,0))*INDEX('UEC Data'!V:V,MATCH('Intensity Data'!$B495,'UEC Data'!$C:$C,0))</f>
        <v>0.85655348434905154</v>
      </c>
      <c r="V495" t="str">
        <f t="shared" si="78"/>
        <v>HVAC</v>
      </c>
      <c r="AP495" s="5" t="s">
        <v>75</v>
      </c>
      <c r="AQ495" s="5" t="s">
        <v>12</v>
      </c>
      <c r="AR495" s="5" t="s">
        <v>14</v>
      </c>
      <c r="AS495" s="2">
        <f t="shared" si="100"/>
        <v>-0.54762226936223768</v>
      </c>
      <c r="AT495" s="2">
        <f t="shared" si="100"/>
        <v>-0.46537472113207745</v>
      </c>
      <c r="AU495" s="2">
        <f t="shared" si="100"/>
        <v>-0.614180067000762</v>
      </c>
      <c r="AV495" s="2">
        <f t="shared" si="100"/>
        <v>-0.73875435877880724</v>
      </c>
      <c r="AW495" s="2">
        <f t="shared" si="100"/>
        <v>-0.97733140614992109</v>
      </c>
      <c r="AX495" s="2">
        <f t="shared" si="100"/>
        <v>-0.98320117790635242</v>
      </c>
      <c r="AY495" s="2">
        <f t="shared" si="100"/>
        <v>-0.99824509721019783</v>
      </c>
      <c r="AZ495" s="2">
        <f t="shared" si="100"/>
        <v>-0.40213975209647967</v>
      </c>
      <c r="BA495" s="2">
        <f t="shared" si="100"/>
        <v>-0.80207973272312616</v>
      </c>
      <c r="BB495" s="2">
        <f t="shared" si="100"/>
        <v>0.9776485575979259</v>
      </c>
      <c r="BC495" s="2">
        <f t="shared" si="100"/>
        <v>5.4936413550947805E-2</v>
      </c>
      <c r="BD495" s="2">
        <f t="shared" si="100"/>
        <v>-0.43759332014875452</v>
      </c>
      <c r="BE495" s="2">
        <f t="shared" si="100"/>
        <v>-0.79126439501975576</v>
      </c>
      <c r="BF495" s="2">
        <f t="shared" si="100"/>
        <v>-0.65302298051012408</v>
      </c>
      <c r="BG495" s="2" t="str">
        <f>IFERROR(#REF!/#REF!-1,"NA")</f>
        <v>NA</v>
      </c>
    </row>
    <row r="496" spans="1:59" x14ac:dyDescent="0.25">
      <c r="A496" t="e">
        <f>IF(C496=#REF!,"",1)</f>
        <v>#REF!</v>
      </c>
      <c r="B496" t="str">
        <f t="shared" si="77"/>
        <v>WA2016 CPAHeating_Air-Source Heat Pump</v>
      </c>
      <c r="C496" t="s">
        <v>116</v>
      </c>
      <c r="D496" t="s">
        <v>142</v>
      </c>
      <c r="E496" s="3" t="s">
        <v>77</v>
      </c>
      <c r="F496" s="3" t="s">
        <v>12</v>
      </c>
      <c r="G496" s="3" t="s">
        <v>10</v>
      </c>
      <c r="H496" s="7">
        <f>INDEX('Saturation Data'!I:I,MATCH('Intensity Data'!$B496,'Saturation Data'!$C:$C,0))*INDEX('UEC Data'!I:I,MATCH('Intensity Data'!$B496,'UEC Data'!$C:$C,0))</f>
        <v>0.64092836073619341</v>
      </c>
      <c r="I496" s="7">
        <f>INDEX('Saturation Data'!J:J,MATCH('Intensity Data'!$B496,'Saturation Data'!$C:$C,0))*INDEX('UEC Data'!J:J,MATCH('Intensity Data'!$B496,'UEC Data'!$C:$C,0))</f>
        <v>0.77390550952024117</v>
      </c>
      <c r="J496" s="7">
        <f>INDEX('Saturation Data'!K:K,MATCH('Intensity Data'!$B496,'Saturation Data'!$C:$C,0))*INDEX('UEC Data'!K:K,MATCH('Intensity Data'!$B496,'UEC Data'!$C:$C,0))</f>
        <v>0.18026728560045518</v>
      </c>
      <c r="K496" s="7">
        <f>INDEX('Saturation Data'!L:L,MATCH('Intensity Data'!$B496,'Saturation Data'!$C:$C,0))*INDEX('UEC Data'!L:L,MATCH('Intensity Data'!$B496,'UEC Data'!$C:$C,0))</f>
        <v>0.76097730582087608</v>
      </c>
      <c r="L496" s="7">
        <f>INDEX('Saturation Data'!M:M,MATCH('Intensity Data'!$B496,'Saturation Data'!$C:$C,0))*INDEX('UEC Data'!M:M,MATCH('Intensity Data'!$B496,'UEC Data'!$C:$C,0))</f>
        <v>0.32137342799737273</v>
      </c>
      <c r="M496" s="7">
        <f>INDEX('Saturation Data'!N:N,MATCH('Intensity Data'!$B496,'Saturation Data'!$C:$C,0))*INDEX('UEC Data'!N:N,MATCH('Intensity Data'!$B496,'UEC Data'!$C:$C,0))</f>
        <v>0.30737703716939235</v>
      </c>
      <c r="N496" s="7">
        <f>INDEX('Saturation Data'!O:O,MATCH('Intensity Data'!$B496,'Saturation Data'!$C:$C,0))*INDEX('UEC Data'!O:O,MATCH('Intensity Data'!$B496,'UEC Data'!$C:$C,0))</f>
        <v>6.2781181121928126E-2</v>
      </c>
      <c r="O496" s="7">
        <f>INDEX('Saturation Data'!P:P,MATCH('Intensity Data'!$B496,'Saturation Data'!$C:$C,0))*INDEX('UEC Data'!P:P,MATCH('Intensity Data'!$B496,'UEC Data'!$C:$C,0))</f>
        <v>0.71706816310229471</v>
      </c>
      <c r="P496" s="7">
        <f>INDEX('Saturation Data'!Q:Q,MATCH('Intensity Data'!$B496,'Saturation Data'!$C:$C,0))*INDEX('UEC Data'!Q:Q,MATCH('Intensity Data'!$B496,'UEC Data'!$C:$C,0))</f>
        <v>0.35128970398297837</v>
      </c>
      <c r="Q496" s="7">
        <f>INDEX('Saturation Data'!R:R,MATCH('Intensity Data'!$B496,'Saturation Data'!$C:$C,0))*INDEX('UEC Data'!R:R,MATCH('Intensity Data'!$B496,'UEC Data'!$C:$C,0))</f>
        <v>0.18851695413501085</v>
      </c>
      <c r="R496" s="7">
        <f>INDEX('Saturation Data'!S:S,MATCH('Intensity Data'!$B496,'Saturation Data'!$C:$C,0))*INDEX('UEC Data'!S:S,MATCH('Intensity Data'!$B496,'UEC Data'!$C:$C,0))</f>
        <v>0.12136905477970376</v>
      </c>
      <c r="S496" s="7">
        <f>INDEX('Saturation Data'!T:T,MATCH('Intensity Data'!$B496,'Saturation Data'!$C:$C,0))*INDEX('UEC Data'!T:T,MATCH('Intensity Data'!$B496,'UEC Data'!$C:$C,0))</f>
        <v>9.7918070481365985E-2</v>
      </c>
      <c r="T496" s="7">
        <f>INDEX('Saturation Data'!U:U,MATCH('Intensity Data'!$B496,'Saturation Data'!$C:$C,0))*INDEX('UEC Data'!U:U,MATCH('Intensity Data'!$B496,'UEC Data'!$C:$C,0))</f>
        <v>0.47674491708030364</v>
      </c>
      <c r="U496" s="7">
        <f>INDEX('Saturation Data'!V:V,MATCH('Intensity Data'!$B496,'Saturation Data'!$C:$C,0))*INDEX('UEC Data'!V:V,MATCH('Intensity Data'!$B496,'UEC Data'!$C:$C,0))</f>
        <v>0.26568436448895189</v>
      </c>
      <c r="V496" t="str">
        <f t="shared" si="78"/>
        <v>HVAC</v>
      </c>
      <c r="AP496" s="5" t="s">
        <v>77</v>
      </c>
      <c r="AQ496" s="5" t="s">
        <v>12</v>
      </c>
      <c r="AR496" s="5" t="s">
        <v>10</v>
      </c>
      <c r="AS496" s="2">
        <f t="shared" ref="AS496:BF499" si="101">IFERROR(H496/H688-1,"NA")</f>
        <v>1.7361659812002901</v>
      </c>
      <c r="AT496" s="2">
        <f t="shared" si="101"/>
        <v>1.8730373216385949</v>
      </c>
      <c r="AU496" s="2">
        <f t="shared" si="101"/>
        <v>-0.71990284836299923</v>
      </c>
      <c r="AV496" s="2">
        <f t="shared" si="101"/>
        <v>0.85805310963609682</v>
      </c>
      <c r="AW496" s="2">
        <f t="shared" si="101"/>
        <v>-0.83480796550802039</v>
      </c>
      <c r="AX496" s="2">
        <f t="shared" si="101"/>
        <v>-0.53526086108824034</v>
      </c>
      <c r="AY496" s="2">
        <f t="shared" si="101"/>
        <v>-0.75956005077144539</v>
      </c>
      <c r="AZ496" s="2">
        <f t="shared" si="101"/>
        <v>7.138378276647634</v>
      </c>
      <c r="BA496" s="2">
        <f t="shared" si="101"/>
        <v>1.6542018674525107</v>
      </c>
      <c r="BB496" s="2">
        <f t="shared" si="101"/>
        <v>-0.74518898337616357</v>
      </c>
      <c r="BC496" s="2">
        <f t="shared" si="101"/>
        <v>-0.2123027013971629</v>
      </c>
      <c r="BD496" s="2">
        <f t="shared" si="101"/>
        <v>-0.35294742355955966</v>
      </c>
      <c r="BE496" s="2">
        <f t="shared" si="101"/>
        <v>1.8493582516113238</v>
      </c>
      <c r="BF496" s="2">
        <f t="shared" si="101"/>
        <v>-0.74167680414189419</v>
      </c>
      <c r="BG496" s="2" t="str">
        <f>IFERROR(#REF!/#REF!-1,"NA")</f>
        <v>NA</v>
      </c>
    </row>
    <row r="497" spans="1:59" x14ac:dyDescent="0.25">
      <c r="A497" t="str">
        <f t="shared" si="81"/>
        <v/>
      </c>
      <c r="B497" t="str">
        <f t="shared" si="77"/>
        <v>WA2016 CPAHeating_Geothermal Heat Pump</v>
      </c>
      <c r="C497" t="s">
        <v>116</v>
      </c>
      <c r="D497" t="s">
        <v>142</v>
      </c>
      <c r="E497" s="3" t="s">
        <v>78</v>
      </c>
      <c r="F497" s="3" t="s">
        <v>12</v>
      </c>
      <c r="G497" s="3" t="s">
        <v>11</v>
      </c>
      <c r="H497" s="7">
        <f>INDEX('Saturation Data'!I:I,MATCH('Intensity Data'!$B497,'Saturation Data'!$C:$C,0))*INDEX('UEC Data'!I:I,MATCH('Intensity Data'!$B497,'UEC Data'!$C:$C,0))</f>
        <v>0.27714995515224949</v>
      </c>
      <c r="I497" s="7">
        <f>INDEX('Saturation Data'!J:J,MATCH('Intensity Data'!$B497,'Saturation Data'!$C:$C,0))*INDEX('UEC Data'!J:J,MATCH('Intensity Data'!$B497,'UEC Data'!$C:$C,0))</f>
        <v>0.32101273014962473</v>
      </c>
      <c r="J497" s="7">
        <f>INDEX('Saturation Data'!K:K,MATCH('Intensity Data'!$B497,'Saturation Data'!$C:$C,0))*INDEX('UEC Data'!K:K,MATCH('Intensity Data'!$B497,'UEC Data'!$C:$C,0))</f>
        <v>0</v>
      </c>
      <c r="K497" s="7">
        <f>INDEX('Saturation Data'!L:L,MATCH('Intensity Data'!$B497,'Saturation Data'!$C:$C,0))*INDEX('UEC Data'!L:L,MATCH('Intensity Data'!$B497,'UEC Data'!$C:$C,0))</f>
        <v>0.27730242799778998</v>
      </c>
      <c r="L497" s="7">
        <f>INDEX('Saturation Data'!M:M,MATCH('Intensity Data'!$B497,'Saturation Data'!$C:$C,0))*INDEX('UEC Data'!M:M,MATCH('Intensity Data'!$B497,'UEC Data'!$C:$C,0))</f>
        <v>0</v>
      </c>
      <c r="M497" s="7">
        <f>INDEX('Saturation Data'!N:N,MATCH('Intensity Data'!$B497,'Saturation Data'!$C:$C,0))*INDEX('UEC Data'!N:N,MATCH('Intensity Data'!$B497,'UEC Data'!$C:$C,0))</f>
        <v>0</v>
      </c>
      <c r="N497" s="7">
        <f>INDEX('Saturation Data'!O:O,MATCH('Intensity Data'!$B497,'Saturation Data'!$C:$C,0))*INDEX('UEC Data'!O:O,MATCH('Intensity Data'!$B497,'UEC Data'!$C:$C,0))</f>
        <v>6.6451680977495084E-2</v>
      </c>
      <c r="O497" s="7">
        <f>INDEX('Saturation Data'!P:P,MATCH('Intensity Data'!$B497,'Saturation Data'!$C:$C,0))*INDEX('UEC Data'!P:P,MATCH('Intensity Data'!$B497,'UEC Data'!$C:$C,0))</f>
        <v>0.39023679444235121</v>
      </c>
      <c r="P497" s="7">
        <f>INDEX('Saturation Data'!Q:Q,MATCH('Intensity Data'!$B497,'Saturation Data'!$C:$C,0))*INDEX('UEC Data'!Q:Q,MATCH('Intensity Data'!$B497,'UEC Data'!$C:$C,0))</f>
        <v>0.19117592309472486</v>
      </c>
      <c r="Q497" s="7">
        <f>INDEX('Saturation Data'!R:R,MATCH('Intensity Data'!$B497,'Saturation Data'!$C:$C,0))*INDEX('UEC Data'!R:R,MATCH('Intensity Data'!$B497,'UEC Data'!$C:$C,0))</f>
        <v>0.14266300372444482</v>
      </c>
      <c r="R497" s="7">
        <f>INDEX('Saturation Data'!S:S,MATCH('Intensity Data'!$B497,'Saturation Data'!$C:$C,0))*INDEX('UEC Data'!S:S,MATCH('Intensity Data'!$B497,'UEC Data'!$C:$C,0))</f>
        <v>0</v>
      </c>
      <c r="S497" s="7">
        <f>INDEX('Saturation Data'!T:T,MATCH('Intensity Data'!$B497,'Saturation Data'!$C:$C,0))*INDEX('UEC Data'!T:T,MATCH('Intensity Data'!$B497,'UEC Data'!$C:$C,0))</f>
        <v>0</v>
      </c>
      <c r="T497" s="7">
        <f>INDEX('Saturation Data'!U:U,MATCH('Intensity Data'!$B497,'Saturation Data'!$C:$C,0))*INDEX('UEC Data'!U:U,MATCH('Intensity Data'!$B497,'UEC Data'!$C:$C,0))</f>
        <v>0.20615382386277928</v>
      </c>
      <c r="U497" s="7">
        <f>INDEX('Saturation Data'!V:V,MATCH('Intensity Data'!$B497,'Saturation Data'!$C:$C,0))*INDEX('UEC Data'!V:V,MATCH('Intensity Data'!$B497,'UEC Data'!$C:$C,0))</f>
        <v>3.9718802374115313E-2</v>
      </c>
      <c r="V497" t="str">
        <f t="shared" si="78"/>
        <v>HVAC</v>
      </c>
      <c r="AP497" s="5" t="s">
        <v>78</v>
      </c>
      <c r="AQ497" s="5" t="s">
        <v>12</v>
      </c>
      <c r="AR497" s="5" t="s">
        <v>11</v>
      </c>
      <c r="AS497" s="2">
        <f t="shared" si="101"/>
        <v>0.92508000938779955</v>
      </c>
      <c r="AT497" s="2">
        <f t="shared" si="101"/>
        <v>2.2911476834869764</v>
      </c>
      <c r="AU497" s="2">
        <f t="shared" si="101"/>
        <v>-1</v>
      </c>
      <c r="AV497" s="2">
        <f t="shared" si="101"/>
        <v>0.34336636666131182</v>
      </c>
      <c r="AW497" s="2">
        <f t="shared" si="101"/>
        <v>-1</v>
      </c>
      <c r="AX497" s="2">
        <f t="shared" si="101"/>
        <v>-1</v>
      </c>
      <c r="AY497" s="2">
        <f t="shared" si="101"/>
        <v>-0.20511183622950846</v>
      </c>
      <c r="AZ497" s="2">
        <f t="shared" si="101"/>
        <v>0.25763295032978273</v>
      </c>
      <c r="BA497" s="2">
        <f t="shared" si="101"/>
        <v>-0.74364524992112302</v>
      </c>
      <c r="BB497" s="2">
        <f t="shared" si="101"/>
        <v>1.7752425753009322</v>
      </c>
      <c r="BC497" s="2">
        <f t="shared" si="101"/>
        <v>-1</v>
      </c>
      <c r="BD497" s="2">
        <f t="shared" si="101"/>
        <v>-1</v>
      </c>
      <c r="BE497" s="2">
        <f t="shared" si="101"/>
        <v>1.0047185176079445</v>
      </c>
      <c r="BF497" s="2">
        <f t="shared" si="101"/>
        <v>-0.46333973529602024</v>
      </c>
      <c r="BG497" s="2" t="str">
        <f>IFERROR(#REF!/#REF!-1,"NA")</f>
        <v>NA</v>
      </c>
    </row>
    <row r="498" spans="1:59" x14ac:dyDescent="0.25">
      <c r="A498" t="str">
        <f t="shared" si="81"/>
        <v/>
      </c>
      <c r="B498" t="str">
        <f t="shared" si="77"/>
        <v>WA2016 CPAVentilation_Ventilation</v>
      </c>
      <c r="C498" t="s">
        <v>116</v>
      </c>
      <c r="D498" t="s">
        <v>142</v>
      </c>
      <c r="E498" s="3" t="s">
        <v>79</v>
      </c>
      <c r="F498" s="3" t="s">
        <v>15</v>
      </c>
      <c r="G498" s="3" t="s">
        <v>15</v>
      </c>
      <c r="H498" s="7">
        <f>INDEX('Saturation Data'!I:I,MATCH('Intensity Data'!$B498,'Saturation Data'!$C:$C,0))*INDEX('UEC Data'!I:I,MATCH('Intensity Data'!$B498,'UEC Data'!$C:$C,0))</f>
        <v>2.9264905112646762</v>
      </c>
      <c r="I498" s="7">
        <f>INDEX('Saturation Data'!J:J,MATCH('Intensity Data'!$B498,'Saturation Data'!$C:$C,0))*INDEX('UEC Data'!J:J,MATCH('Intensity Data'!$B498,'UEC Data'!$C:$C,0))</f>
        <v>1.195784936902899</v>
      </c>
      <c r="J498" s="7">
        <f>INDEX('Saturation Data'!K:K,MATCH('Intensity Data'!$B498,'Saturation Data'!$C:$C,0))*INDEX('UEC Data'!K:K,MATCH('Intensity Data'!$B498,'UEC Data'!$C:$C,0))</f>
        <v>3.0198891446029106</v>
      </c>
      <c r="K498" s="7">
        <f>INDEX('Saturation Data'!L:L,MATCH('Intensity Data'!$B498,'Saturation Data'!$C:$C,0))*INDEX('UEC Data'!L:L,MATCH('Intensity Data'!$B498,'UEC Data'!$C:$C,0))</f>
        <v>1.1335044714392064</v>
      </c>
      <c r="L498" s="7">
        <f>INDEX('Saturation Data'!M:M,MATCH('Intensity Data'!$B498,'Saturation Data'!$C:$C,0))*INDEX('UEC Data'!M:M,MATCH('Intensity Data'!$B498,'UEC Data'!$C:$C,0))</f>
        <v>2.3174914311534995</v>
      </c>
      <c r="M498" s="7">
        <f>INDEX('Saturation Data'!N:N,MATCH('Intensity Data'!$B498,'Saturation Data'!$C:$C,0))*INDEX('UEC Data'!N:N,MATCH('Intensity Data'!$B498,'UEC Data'!$C:$C,0))</f>
        <v>2.4854981082527199</v>
      </c>
      <c r="N498" s="7">
        <f>INDEX('Saturation Data'!O:O,MATCH('Intensity Data'!$B498,'Saturation Data'!$C:$C,0))*INDEX('UEC Data'!O:O,MATCH('Intensity Data'!$B498,'UEC Data'!$C:$C,0))</f>
        <v>4.3349817549286183</v>
      </c>
      <c r="O498" s="7">
        <f>INDEX('Saturation Data'!P:P,MATCH('Intensity Data'!$B498,'Saturation Data'!$C:$C,0))*INDEX('UEC Data'!P:P,MATCH('Intensity Data'!$B498,'UEC Data'!$C:$C,0))</f>
        <v>1.7689570023970409</v>
      </c>
      <c r="P498" s="7">
        <f>INDEX('Saturation Data'!Q:Q,MATCH('Intensity Data'!$B498,'Saturation Data'!$C:$C,0))*INDEX('UEC Data'!Q:Q,MATCH('Intensity Data'!$B498,'UEC Data'!$C:$C,0))</f>
        <v>0.96696874440430203</v>
      </c>
      <c r="Q498" s="7">
        <f>INDEX('Saturation Data'!R:R,MATCH('Intensity Data'!$B498,'Saturation Data'!$C:$C,0))*INDEX('UEC Data'!R:R,MATCH('Intensity Data'!$B498,'UEC Data'!$C:$C,0))</f>
        <v>1.1338523414669985</v>
      </c>
      <c r="R498" s="7">
        <f>INDEX('Saturation Data'!S:S,MATCH('Intensity Data'!$B498,'Saturation Data'!$C:$C,0))*INDEX('UEC Data'!S:S,MATCH('Intensity Data'!$B498,'UEC Data'!$C:$C,0))</f>
        <v>0.2670235031770255</v>
      </c>
      <c r="S498" s="7">
        <f>INDEX('Saturation Data'!T:T,MATCH('Intensity Data'!$B498,'Saturation Data'!$C:$C,0))*INDEX('UEC Data'!T:T,MATCH('Intensity Data'!$B498,'UEC Data'!$C:$C,0))</f>
        <v>0.69397253006090664</v>
      </c>
      <c r="T498" s="7">
        <f>INDEX('Saturation Data'!U:U,MATCH('Intensity Data'!$B498,'Saturation Data'!$C:$C,0))*INDEX('UEC Data'!U:U,MATCH('Intensity Data'!$B498,'UEC Data'!$C:$C,0))</f>
        <v>26.307281723602674</v>
      </c>
      <c r="U498" s="7">
        <f>INDEX('Saturation Data'!V:V,MATCH('Intensity Data'!$B498,'Saturation Data'!$C:$C,0))*INDEX('UEC Data'!V:V,MATCH('Intensity Data'!$B498,'UEC Data'!$C:$C,0))</f>
        <v>0.87005546469531914</v>
      </c>
      <c r="V498" t="str">
        <f t="shared" si="78"/>
        <v>HVAC</v>
      </c>
      <c r="AP498" s="5" t="s">
        <v>79</v>
      </c>
      <c r="AQ498" s="5" t="s">
        <v>15</v>
      </c>
      <c r="AR498" s="5" t="s">
        <v>15</v>
      </c>
      <c r="AS498" s="2">
        <f t="shared" si="101"/>
        <v>668.72126400617253</v>
      </c>
      <c r="AT498" s="2" t="str">
        <f t="shared" si="101"/>
        <v>NA</v>
      </c>
      <c r="AU498" s="2">
        <f t="shared" si="101"/>
        <v>201.93074798575594</v>
      </c>
      <c r="AV498" s="2" t="str">
        <f t="shared" si="101"/>
        <v>NA</v>
      </c>
      <c r="AW498" s="2">
        <f t="shared" si="101"/>
        <v>-0.58153496909406988</v>
      </c>
      <c r="AX498" s="2">
        <f t="shared" si="101"/>
        <v>0.87373455826067148</v>
      </c>
      <c r="AY498" s="2">
        <f t="shared" si="101"/>
        <v>29.32692434001164</v>
      </c>
      <c r="AZ498" s="2">
        <f t="shared" si="101"/>
        <v>86.595762090033034</v>
      </c>
      <c r="BA498" s="2">
        <f t="shared" si="101"/>
        <v>18.991479017025654</v>
      </c>
      <c r="BB498" s="2">
        <f t="shared" si="101"/>
        <v>42.316540430336495</v>
      </c>
      <c r="BC498" s="2">
        <f t="shared" si="101"/>
        <v>27.710616457915226</v>
      </c>
      <c r="BD498" s="2">
        <f t="shared" si="101"/>
        <v>-0.95652312793106753</v>
      </c>
      <c r="BE498" s="2">
        <f t="shared" si="101"/>
        <v>9053.5569821685458</v>
      </c>
      <c r="BF498" s="2">
        <f t="shared" si="101"/>
        <v>8.7900659413348823</v>
      </c>
      <c r="BG498" s="2" t="str">
        <f>IFERROR(#REF!/#REF!-1,"NA")</f>
        <v>NA</v>
      </c>
    </row>
    <row r="499" spans="1:59" x14ac:dyDescent="0.25">
      <c r="A499" t="str">
        <f t="shared" si="81"/>
        <v/>
      </c>
      <c r="B499" t="str">
        <f t="shared" si="77"/>
        <v>WA2016 CPAWater Heating_Water Heater</v>
      </c>
      <c r="C499" t="s">
        <v>116</v>
      </c>
      <c r="D499" t="s">
        <v>142</v>
      </c>
      <c r="E499" s="3" t="s">
        <v>80</v>
      </c>
      <c r="F499" s="3" t="s">
        <v>16</v>
      </c>
      <c r="G499" s="3" t="s">
        <v>17</v>
      </c>
      <c r="H499" s="7">
        <f>INDEX('Saturation Data'!I:I,MATCH('Intensity Data'!$B499,'Saturation Data'!$C:$C,0))*INDEX('UEC Data'!I:I,MATCH('Intensity Data'!$B499,'UEC Data'!$C:$C,0))</f>
        <v>0.44144242601451783</v>
      </c>
      <c r="I499" s="7">
        <f>INDEX('Saturation Data'!J:J,MATCH('Intensity Data'!$B499,'Saturation Data'!$C:$C,0))*INDEX('UEC Data'!J:J,MATCH('Intensity Data'!$B499,'UEC Data'!$C:$C,0))</f>
        <v>0.53897241600000001</v>
      </c>
      <c r="J499" s="7">
        <f>INDEX('Saturation Data'!K:K,MATCH('Intensity Data'!$B499,'Saturation Data'!$C:$C,0))*INDEX('UEC Data'!K:K,MATCH('Intensity Data'!$B499,'UEC Data'!$C:$C,0))</f>
        <v>0.66050663001252008</v>
      </c>
      <c r="K499" s="7">
        <f>INDEX('Saturation Data'!L:L,MATCH('Intensity Data'!$B499,'Saturation Data'!$C:$C,0))*INDEX('UEC Data'!L:L,MATCH('Intensity Data'!$B499,'UEC Data'!$C:$C,0))</f>
        <v>0.52592743411764697</v>
      </c>
      <c r="L499" s="7">
        <f>INDEX('Saturation Data'!M:M,MATCH('Intensity Data'!$B499,'Saturation Data'!$C:$C,0))*INDEX('UEC Data'!M:M,MATCH('Intensity Data'!$B499,'UEC Data'!$C:$C,0))</f>
        <v>4.0784561052631583</v>
      </c>
      <c r="M499" s="7">
        <f>INDEX('Saturation Data'!N:N,MATCH('Intensity Data'!$B499,'Saturation Data'!$C:$C,0))*INDEX('UEC Data'!N:N,MATCH('Intensity Data'!$B499,'UEC Data'!$C:$C,0))</f>
        <v>1.6314561375000001</v>
      </c>
      <c r="N499" s="7">
        <f>INDEX('Saturation Data'!O:O,MATCH('Intensity Data'!$B499,'Saturation Data'!$C:$C,0))*INDEX('UEC Data'!O:O,MATCH('Intensity Data'!$B499,'UEC Data'!$C:$C,0))</f>
        <v>0.5453318602563999</v>
      </c>
      <c r="O499" s="7">
        <f>INDEX('Saturation Data'!P:P,MATCH('Intensity Data'!$B499,'Saturation Data'!$C:$C,0))*INDEX('UEC Data'!P:P,MATCH('Intensity Data'!$B499,'UEC Data'!$C:$C,0))</f>
        <v>1.3353208941742307</v>
      </c>
      <c r="P499" s="7">
        <f>INDEX('Saturation Data'!Q:Q,MATCH('Intensity Data'!$B499,'Saturation Data'!$C:$C,0))*INDEX('UEC Data'!Q:Q,MATCH('Intensity Data'!$B499,'UEC Data'!$C:$C,0))</f>
        <v>0.67320476000000007</v>
      </c>
      <c r="Q499" s="7">
        <f>INDEX('Saturation Data'!R:R,MATCH('Intensity Data'!$B499,'Saturation Data'!$C:$C,0))*INDEX('UEC Data'!R:R,MATCH('Intensity Data'!$B499,'UEC Data'!$C:$C,0))</f>
        <v>1.9221791999999998</v>
      </c>
      <c r="R499" s="7">
        <f>INDEX('Saturation Data'!S:S,MATCH('Intensity Data'!$B499,'Saturation Data'!$C:$C,0))*INDEX('UEC Data'!S:S,MATCH('Intensity Data'!$B499,'UEC Data'!$C:$C,0))</f>
        <v>0.14987882129808</v>
      </c>
      <c r="S499" s="7">
        <f>INDEX('Saturation Data'!T:T,MATCH('Intensity Data'!$B499,'Saturation Data'!$C:$C,0))*INDEX('UEC Data'!T:T,MATCH('Intensity Data'!$B499,'UEC Data'!$C:$C,0))</f>
        <v>0.2682834272979</v>
      </c>
      <c r="T499" s="7">
        <f>INDEX('Saturation Data'!U:U,MATCH('Intensity Data'!$B499,'Saturation Data'!$C:$C,0))*INDEX('UEC Data'!U:U,MATCH('Intensity Data'!$B499,'UEC Data'!$C:$C,0))</f>
        <v>0.30525274139301767</v>
      </c>
      <c r="U499" s="7">
        <f>INDEX('Saturation Data'!V:V,MATCH('Intensity Data'!$B499,'Saturation Data'!$C:$C,0))*INDEX('UEC Data'!V:V,MATCH('Intensity Data'!$B499,'UEC Data'!$C:$C,0))</f>
        <v>0.87709725303030317</v>
      </c>
      <c r="V499" t="str">
        <f t="shared" si="78"/>
        <v>Water Heating</v>
      </c>
      <c r="AP499" s="5" t="s">
        <v>80</v>
      </c>
      <c r="AQ499" s="5" t="s">
        <v>16</v>
      </c>
      <c r="AR499" s="5" t="s">
        <v>17</v>
      </c>
      <c r="AS499" s="2">
        <f t="shared" si="101"/>
        <v>53.675560005549272</v>
      </c>
      <c r="AT499" s="2">
        <f t="shared" si="101"/>
        <v>30.276190743487088</v>
      </c>
      <c r="AU499" s="2">
        <f t="shared" si="101"/>
        <v>23.021838265014253</v>
      </c>
      <c r="AV499" s="2">
        <f t="shared" si="101"/>
        <v>143.08122921464081</v>
      </c>
      <c r="AW499" s="2">
        <f t="shared" si="101"/>
        <v>13.747240188319573</v>
      </c>
      <c r="AX499" s="2">
        <f t="shared" si="101"/>
        <v>2.1416472214244076</v>
      </c>
      <c r="AY499" s="2">
        <f t="shared" si="101"/>
        <v>8.5392920030657358</v>
      </c>
      <c r="AZ499" s="2">
        <f t="shared" si="101"/>
        <v>71.115956945132481</v>
      </c>
      <c r="BA499" s="2">
        <f t="shared" si="101"/>
        <v>14.179573681547206</v>
      </c>
      <c r="BB499" s="2">
        <f t="shared" si="101"/>
        <v>42.926745869218927</v>
      </c>
      <c r="BC499" s="2">
        <f t="shared" si="101"/>
        <v>32.545336396554411</v>
      </c>
      <c r="BD499" s="2">
        <f t="shared" si="101"/>
        <v>13.597868386462046</v>
      </c>
      <c r="BE499" s="2">
        <f t="shared" si="101"/>
        <v>55.862114504729085</v>
      </c>
      <c r="BF499" s="2">
        <f t="shared" si="101"/>
        <v>31.048660406504133</v>
      </c>
      <c r="BG499" s="2" t="str">
        <f>IFERROR(#REF!/#REF!-1,"NA")</f>
        <v>NA</v>
      </c>
    </row>
    <row r="500" spans="1:59" x14ac:dyDescent="0.25">
      <c r="A500" t="e">
        <f>IF(C500=#REF!,"",1)</f>
        <v>#REF!</v>
      </c>
      <c r="B500" t="str">
        <f t="shared" si="77"/>
        <v>WA2016 CPAInterior Lighting_Linear Lighting</v>
      </c>
      <c r="C500" t="s">
        <v>116</v>
      </c>
      <c r="D500" t="s">
        <v>142</v>
      </c>
      <c r="E500" s="3" t="s">
        <v>84</v>
      </c>
      <c r="F500" s="3" t="s">
        <v>18</v>
      </c>
      <c r="G500" s="3" t="s">
        <v>22</v>
      </c>
      <c r="H500" s="7">
        <f>INDEX('Saturation Data'!I:I,MATCH('Intensity Data'!$B500,'Saturation Data'!$C:$C,0))*INDEX('UEC Data'!I:I,MATCH('Intensity Data'!$B500,'UEC Data'!$C:$C,0))</f>
        <v>1.7246509498917526</v>
      </c>
      <c r="I500" s="7">
        <f>INDEX('Saturation Data'!J:J,MATCH('Intensity Data'!$B500,'Saturation Data'!$C:$C,0))*INDEX('UEC Data'!J:J,MATCH('Intensity Data'!$B500,'UEC Data'!$C:$C,0))</f>
        <v>1.5415598375166626</v>
      </c>
      <c r="J500" s="7">
        <f>INDEX('Saturation Data'!K:K,MATCH('Intensity Data'!$B500,'Saturation Data'!$C:$C,0))*INDEX('UEC Data'!K:K,MATCH('Intensity Data'!$B500,'UEC Data'!$C:$C,0))</f>
        <v>3.0033180740724288</v>
      </c>
      <c r="K500" s="7">
        <f>INDEX('Saturation Data'!L:L,MATCH('Intensity Data'!$B500,'Saturation Data'!$C:$C,0))*INDEX('UEC Data'!L:L,MATCH('Intensity Data'!$B500,'UEC Data'!$C:$C,0))</f>
        <v>1.9821899288878029</v>
      </c>
      <c r="L500" s="7">
        <f>INDEX('Saturation Data'!M:M,MATCH('Intensity Data'!$B500,'Saturation Data'!$C:$C,0))*INDEX('UEC Data'!M:M,MATCH('Intensity Data'!$B500,'UEC Data'!$C:$C,0))</f>
        <v>1.8674442583618971</v>
      </c>
      <c r="M500" s="7">
        <f>INDEX('Saturation Data'!N:N,MATCH('Intensity Data'!$B500,'Saturation Data'!$C:$C,0))*INDEX('UEC Data'!N:N,MATCH('Intensity Data'!$B500,'UEC Data'!$C:$C,0))</f>
        <v>5.0106479032102795</v>
      </c>
      <c r="N500" s="7">
        <f>INDEX('Saturation Data'!O:O,MATCH('Intensity Data'!$B500,'Saturation Data'!$C:$C,0))*INDEX('UEC Data'!O:O,MATCH('Intensity Data'!$B500,'UEC Data'!$C:$C,0))</f>
        <v>4.0374352350241542</v>
      </c>
      <c r="O500" s="7">
        <f>INDEX('Saturation Data'!P:P,MATCH('Intensity Data'!$B500,'Saturation Data'!$C:$C,0))*INDEX('UEC Data'!P:P,MATCH('Intensity Data'!$B500,'UEC Data'!$C:$C,0))</f>
        <v>2.18745514263111</v>
      </c>
      <c r="P500" s="7">
        <f>INDEX('Saturation Data'!Q:Q,MATCH('Intensity Data'!$B500,'Saturation Data'!$C:$C,0))*INDEX('UEC Data'!Q:Q,MATCH('Intensity Data'!$B500,'UEC Data'!$C:$C,0))</f>
        <v>1.5127022615307173</v>
      </c>
      <c r="Q500" s="7">
        <f>INDEX('Saturation Data'!R:R,MATCH('Intensity Data'!$B500,'Saturation Data'!$C:$C,0))*INDEX('UEC Data'!R:R,MATCH('Intensity Data'!$B500,'UEC Data'!$C:$C,0))</f>
        <v>0.45584450142900113</v>
      </c>
      <c r="R500" s="7">
        <f>INDEX('Saturation Data'!S:S,MATCH('Intensity Data'!$B500,'Saturation Data'!$C:$C,0))*INDEX('UEC Data'!S:S,MATCH('Intensity Data'!$B500,'UEC Data'!$C:$C,0))</f>
        <v>0.28151989720595638</v>
      </c>
      <c r="S500" s="7">
        <f>INDEX('Saturation Data'!T:T,MATCH('Intensity Data'!$B500,'Saturation Data'!$C:$C,0))*INDEX('UEC Data'!T:T,MATCH('Intensity Data'!$B500,'UEC Data'!$C:$C,0))</f>
        <v>0.28151989720595638</v>
      </c>
      <c r="T500" s="7">
        <f>INDEX('Saturation Data'!U:U,MATCH('Intensity Data'!$B500,'Saturation Data'!$C:$C,0))*INDEX('UEC Data'!U:U,MATCH('Intensity Data'!$B500,'UEC Data'!$C:$C,0))</f>
        <v>3.907161357362638</v>
      </c>
      <c r="U500" s="7">
        <f>INDEX('Saturation Data'!V:V,MATCH('Intensity Data'!$B500,'Saturation Data'!$C:$C,0))*INDEX('UEC Data'!V:V,MATCH('Intensity Data'!$B500,'UEC Data'!$C:$C,0))</f>
        <v>1.464169865932343</v>
      </c>
      <c r="V500" t="str">
        <f t="shared" si="78"/>
        <v>Interior Lighting</v>
      </c>
      <c r="AP500" s="5" t="s">
        <v>84</v>
      </c>
      <c r="AQ500" s="5" t="s">
        <v>18</v>
      </c>
      <c r="AR500" s="5" t="s">
        <v>22</v>
      </c>
      <c r="AS500" s="2">
        <f t="shared" ref="AS500:BF500" si="102">IFERROR(H500/H695-1,"NA")</f>
        <v>36.746420840220793</v>
      </c>
      <c r="AT500" s="2">
        <f t="shared" si="102"/>
        <v>173.39594003032101</v>
      </c>
      <c r="AU500" s="2">
        <f t="shared" si="102"/>
        <v>15.538679707799002</v>
      </c>
      <c r="AV500" s="2">
        <f t="shared" si="102"/>
        <v>322.26865561738009</v>
      </c>
      <c r="AW500" s="2">
        <f t="shared" si="102"/>
        <v>0.10123878981305934</v>
      </c>
      <c r="AX500" s="2">
        <f t="shared" si="102"/>
        <v>8.1844719065086444</v>
      </c>
      <c r="AY500" s="2">
        <f t="shared" si="102"/>
        <v>21.137884390922736</v>
      </c>
      <c r="AZ500" s="2">
        <f t="shared" si="102"/>
        <v>66.256946922334294</v>
      </c>
      <c r="BA500" s="2">
        <f t="shared" si="102"/>
        <v>18.418609109014145</v>
      </c>
      <c r="BB500" s="2">
        <f t="shared" si="102"/>
        <v>0.90442505180466015</v>
      </c>
      <c r="BC500" s="2">
        <f t="shared" si="102"/>
        <v>13.14208021071688</v>
      </c>
      <c r="BD500" s="2">
        <f t="shared" si="102"/>
        <v>-0.62132289363842319</v>
      </c>
      <c r="BE500" s="2">
        <f t="shared" si="102"/>
        <v>2263.5730564934552</v>
      </c>
      <c r="BF500" s="2">
        <f t="shared" si="102"/>
        <v>15.941177433277591</v>
      </c>
      <c r="BG500" s="2" t="str">
        <f>IFERROR(#REF!/#REF!-1,"NA")</f>
        <v>NA</v>
      </c>
    </row>
    <row r="501" spans="1:59" x14ac:dyDescent="0.25">
      <c r="A501" t="e">
        <f>IF(C501=#REF!,"",1)</f>
        <v>#REF!</v>
      </c>
      <c r="B501" t="str">
        <f t="shared" si="77"/>
        <v>WA2016 CPAExterior Lighting_Area Lighting</v>
      </c>
      <c r="C501" t="s">
        <v>116</v>
      </c>
      <c r="D501" t="s">
        <v>142</v>
      </c>
      <c r="E501" s="3" t="s">
        <v>86</v>
      </c>
      <c r="F501" s="3" t="s">
        <v>23</v>
      </c>
      <c r="G501" s="3" t="s">
        <v>24</v>
      </c>
      <c r="H501" s="7">
        <f>INDEX('Saturation Data'!I:I,MATCH('Intensity Data'!$B501,'Saturation Data'!$C:$C,0))*INDEX('UEC Data'!I:I,MATCH('Intensity Data'!$B501,'UEC Data'!$C:$C,0))</f>
        <v>1.2776745024992495</v>
      </c>
      <c r="I501" s="7">
        <f>INDEX('Saturation Data'!J:J,MATCH('Intensity Data'!$B501,'Saturation Data'!$C:$C,0))*INDEX('UEC Data'!J:J,MATCH('Intensity Data'!$B501,'UEC Data'!$C:$C,0))</f>
        <v>1.5773307041073741</v>
      </c>
      <c r="J501" s="7">
        <f>INDEX('Saturation Data'!K:K,MATCH('Intensity Data'!$B501,'Saturation Data'!$C:$C,0))*INDEX('UEC Data'!K:K,MATCH('Intensity Data'!$B501,'UEC Data'!$C:$C,0))</f>
        <v>0.84447642280672996</v>
      </c>
      <c r="K501" s="7">
        <f>INDEX('Saturation Data'!L:L,MATCH('Intensity Data'!$B501,'Saturation Data'!$C:$C,0))*INDEX('UEC Data'!L:L,MATCH('Intensity Data'!$B501,'UEC Data'!$C:$C,0))</f>
        <v>0.84447642280672996</v>
      </c>
      <c r="L501" s="7">
        <f>INDEX('Saturation Data'!M:M,MATCH('Intensity Data'!$B501,'Saturation Data'!$C:$C,0))*INDEX('UEC Data'!M:M,MATCH('Intensity Data'!$B501,'UEC Data'!$C:$C,0))</f>
        <v>2.1410175142692172</v>
      </c>
      <c r="M501" s="7">
        <f>INDEX('Saturation Data'!N:N,MATCH('Intensity Data'!$B501,'Saturation Data'!$C:$C,0))*INDEX('UEC Data'!N:N,MATCH('Intensity Data'!$B501,'UEC Data'!$C:$C,0))</f>
        <v>1.7833920471292941</v>
      </c>
      <c r="N501" s="7">
        <f>INDEX('Saturation Data'!O:O,MATCH('Intensity Data'!$B501,'Saturation Data'!$C:$C,0))*INDEX('UEC Data'!O:O,MATCH('Intensity Data'!$B501,'UEC Data'!$C:$C,0))</f>
        <v>0.66430062146194035</v>
      </c>
      <c r="O501" s="7">
        <f>INDEX('Saturation Data'!P:P,MATCH('Intensity Data'!$B501,'Saturation Data'!$C:$C,0))*INDEX('UEC Data'!P:P,MATCH('Intensity Data'!$B501,'UEC Data'!$C:$C,0))</f>
        <v>0.28734694198828503</v>
      </c>
      <c r="P501" s="7">
        <f>INDEX('Saturation Data'!Q:Q,MATCH('Intensity Data'!$B501,'Saturation Data'!$C:$C,0))*INDEX('UEC Data'!Q:Q,MATCH('Intensity Data'!$B501,'UEC Data'!$C:$C,0))</f>
        <v>0.12004484213925479</v>
      </c>
      <c r="Q501" s="7">
        <f>INDEX('Saturation Data'!R:R,MATCH('Intensity Data'!$B501,'Saturation Data'!$C:$C,0))*INDEX('UEC Data'!R:R,MATCH('Intensity Data'!$B501,'UEC Data'!$C:$C,0))</f>
        <v>1.7301616523403083</v>
      </c>
      <c r="R501" s="7">
        <f>INDEX('Saturation Data'!S:S,MATCH('Intensity Data'!$B501,'Saturation Data'!$C:$C,0))*INDEX('UEC Data'!S:S,MATCH('Intensity Data'!$B501,'UEC Data'!$C:$C,0))</f>
        <v>0.37757329938433987</v>
      </c>
      <c r="S501" s="7">
        <f>INDEX('Saturation Data'!T:T,MATCH('Intensity Data'!$B501,'Saturation Data'!$C:$C,0))*INDEX('UEC Data'!T:T,MATCH('Intensity Data'!$B501,'UEC Data'!$C:$C,0))</f>
        <v>0.37757329938433987</v>
      </c>
      <c r="T501" s="7">
        <f>INDEX('Saturation Data'!U:U,MATCH('Intensity Data'!$B501,'Saturation Data'!$C:$C,0))*INDEX('UEC Data'!U:U,MATCH('Intensity Data'!$B501,'UEC Data'!$C:$C,0))</f>
        <v>1.1168155767710217</v>
      </c>
      <c r="U501" s="7">
        <f>INDEX('Saturation Data'!V:V,MATCH('Intensity Data'!$B501,'Saturation Data'!$C:$C,0))*INDEX('UEC Data'!V:V,MATCH('Intensity Data'!$B501,'UEC Data'!$C:$C,0))</f>
        <v>0.63826748610116635</v>
      </c>
      <c r="V501" t="str">
        <f t="shared" si="78"/>
        <v>Exterior Lighting</v>
      </c>
      <c r="AP501" s="5" t="s">
        <v>86</v>
      </c>
      <c r="AQ501" s="5" t="s">
        <v>23</v>
      </c>
      <c r="AR501" s="5" t="s">
        <v>24</v>
      </c>
      <c r="AS501" s="2">
        <f t="shared" ref="AS501:AS522" si="103">IFERROR(H501/H697-1,"NA")</f>
        <v>15.81209682053823</v>
      </c>
      <c r="AT501" s="2">
        <f t="shared" ref="AT501:AT522" si="104">IFERROR(I501/I697-1,"NA")</f>
        <v>169.35674236951556</v>
      </c>
      <c r="AU501" s="2">
        <f t="shared" ref="AU501:AU522" si="105">IFERROR(J501/J697-1,"NA")</f>
        <v>6.083107166368225</v>
      </c>
      <c r="AV501" s="2">
        <f t="shared" ref="AV501:AV522" si="106">IFERROR(K501/K697-1,"NA")</f>
        <v>117.26730847809146</v>
      </c>
      <c r="AW501" s="2">
        <f t="shared" ref="AW501:AW522" si="107">IFERROR(L501/L697-1,"NA")</f>
        <v>1.8452041882072612</v>
      </c>
      <c r="AX501" s="2">
        <f t="shared" ref="AX501:AX522" si="108">IFERROR(M501/M697-1,"NA")</f>
        <v>4.551166209310102</v>
      </c>
      <c r="AY501" s="2">
        <f t="shared" ref="AY501:AY522" si="109">IFERROR(N501/N697-1,"NA")</f>
        <v>-5.5601393835464585E-2</v>
      </c>
      <c r="AZ501" s="2">
        <f t="shared" ref="AZ501:AZ522" si="110">IFERROR(O501/O697-1,"NA")</f>
        <v>3.1073561547602191</v>
      </c>
      <c r="BA501" s="2">
        <f t="shared" ref="BA501:BA522" si="111">IFERROR(P501/P697-1,"NA")</f>
        <v>0.40831838571938106</v>
      </c>
      <c r="BB501" s="2">
        <f t="shared" ref="BB501:BB522" si="112">IFERROR(Q501/Q697-1,"NA")</f>
        <v>16.397990294766032</v>
      </c>
      <c r="BC501" s="2">
        <f t="shared" ref="BC501:BC522" si="113">IFERROR(R501/R697-1,"NA")</f>
        <v>368.35746976138597</v>
      </c>
      <c r="BD501" s="2">
        <f t="shared" ref="BD501:BD522" si="114">IFERROR(S501/S697-1,"NA")</f>
        <v>11.862725785234312</v>
      </c>
      <c r="BE501" s="2">
        <f t="shared" ref="BE501:BE522" si="115">IFERROR(T501/T697-1,"NA")</f>
        <v>338.54724677300777</v>
      </c>
      <c r="BF501" s="2">
        <f t="shared" ref="BF501:BF522" si="116">IFERROR(U501/U697-1,"NA")</f>
        <v>16.0458066531308</v>
      </c>
      <c r="BG501" s="2" t="str">
        <f>IFERROR(#REF!/#REF!-1,"NA")</f>
        <v>NA</v>
      </c>
    </row>
    <row r="502" spans="1:59" x14ac:dyDescent="0.25">
      <c r="A502" t="str">
        <f t="shared" ref="A502:A555" si="117">IF(C502=C501,"",1)</f>
        <v/>
      </c>
      <c r="B502" t="str">
        <f t="shared" si="77"/>
        <v>WA2016 CPAExterior Lighting_Linear Lighting</v>
      </c>
      <c r="C502" t="s">
        <v>116</v>
      </c>
      <c r="D502" t="s">
        <v>142</v>
      </c>
      <c r="E502" s="3" t="s">
        <v>87</v>
      </c>
      <c r="F502" s="3" t="s">
        <v>23</v>
      </c>
      <c r="G502" s="3" t="s">
        <v>22</v>
      </c>
      <c r="H502" s="7">
        <f>INDEX('Saturation Data'!I:I,MATCH('Intensity Data'!$B502,'Saturation Data'!$C:$C,0))*INDEX('UEC Data'!I:I,MATCH('Intensity Data'!$B502,'UEC Data'!$C:$C,0))</f>
        <v>0.17998060318671685</v>
      </c>
      <c r="I502" s="7">
        <f>INDEX('Saturation Data'!J:J,MATCH('Intensity Data'!$B502,'Saturation Data'!$C:$C,0))*INDEX('UEC Data'!J:J,MATCH('Intensity Data'!$B502,'UEC Data'!$C:$C,0))</f>
        <v>7.2716734974156386E-2</v>
      </c>
      <c r="J502" s="7">
        <f>INDEX('Saturation Data'!K:K,MATCH('Intensity Data'!$B502,'Saturation Data'!$C:$C,0))*INDEX('UEC Data'!K:K,MATCH('Intensity Data'!$B502,'UEC Data'!$C:$C,0))</f>
        <v>7.9875366371784634E-2</v>
      </c>
      <c r="K502" s="7">
        <f>INDEX('Saturation Data'!L:L,MATCH('Intensity Data'!$B502,'Saturation Data'!$C:$C,0))*INDEX('UEC Data'!L:L,MATCH('Intensity Data'!$B502,'UEC Data'!$C:$C,0))</f>
        <v>7.9875366371784634E-2</v>
      </c>
      <c r="L502" s="7">
        <f>INDEX('Saturation Data'!M:M,MATCH('Intensity Data'!$B502,'Saturation Data'!$C:$C,0))*INDEX('UEC Data'!M:M,MATCH('Intensity Data'!$B502,'UEC Data'!$C:$C,0))</f>
        <v>0.40359773533941284</v>
      </c>
      <c r="M502" s="7">
        <f>INDEX('Saturation Data'!N:N,MATCH('Intensity Data'!$B502,'Saturation Data'!$C:$C,0))*INDEX('UEC Data'!N:N,MATCH('Intensity Data'!$B502,'UEC Data'!$C:$C,0))</f>
        <v>0.3815598518016472</v>
      </c>
      <c r="N502" s="7">
        <f>INDEX('Saturation Data'!O:O,MATCH('Intensity Data'!$B502,'Saturation Data'!$C:$C,0))*INDEX('UEC Data'!O:O,MATCH('Intensity Data'!$B502,'UEC Data'!$C:$C,0))</f>
        <v>8.1899905131840825E-2</v>
      </c>
      <c r="O502" s="7">
        <f>INDEX('Saturation Data'!P:P,MATCH('Intensity Data'!$B502,'Saturation Data'!$C:$C,0))*INDEX('UEC Data'!P:P,MATCH('Intensity Data'!$B502,'UEC Data'!$C:$C,0))</f>
        <v>0.74928674288024677</v>
      </c>
      <c r="P502" s="7">
        <f>INDEX('Saturation Data'!Q:Q,MATCH('Intensity Data'!$B502,'Saturation Data'!$C:$C,0))*INDEX('UEC Data'!Q:Q,MATCH('Intensity Data'!$B502,'UEC Data'!$C:$C,0))</f>
        <v>0.6570892244201626</v>
      </c>
      <c r="Q502" s="7">
        <f>INDEX('Saturation Data'!R:R,MATCH('Intensity Data'!$B502,'Saturation Data'!$C:$C,0))*INDEX('UEC Data'!R:R,MATCH('Intensity Data'!$B502,'UEC Data'!$C:$C,0))</f>
        <v>2.5582070828392617E-2</v>
      </c>
      <c r="R502" s="7">
        <f>INDEX('Saturation Data'!S:S,MATCH('Intensity Data'!$B502,'Saturation Data'!$C:$C,0))*INDEX('UEC Data'!S:S,MATCH('Intensity Data'!$B502,'UEC Data'!$C:$C,0))</f>
        <v>7.7353172351847979E-2</v>
      </c>
      <c r="S502" s="7">
        <f>INDEX('Saturation Data'!T:T,MATCH('Intensity Data'!$B502,'Saturation Data'!$C:$C,0))*INDEX('UEC Data'!T:T,MATCH('Intensity Data'!$B502,'UEC Data'!$C:$C,0))</f>
        <v>7.7353172351847979E-2</v>
      </c>
      <c r="T502" s="7">
        <f>INDEX('Saturation Data'!U:U,MATCH('Intensity Data'!$B502,'Saturation Data'!$C:$C,0))*INDEX('UEC Data'!U:U,MATCH('Intensity Data'!$B502,'UEC Data'!$C:$C,0))</f>
        <v>0.24079761846153852</v>
      </c>
      <c r="U502" s="7">
        <f>INDEX('Saturation Data'!V:V,MATCH('Intensity Data'!$B502,'Saturation Data'!$C:$C,0))*INDEX('UEC Data'!V:V,MATCH('Intensity Data'!$B502,'UEC Data'!$C:$C,0))</f>
        <v>5.901349395031337E-2</v>
      </c>
      <c r="V502" t="str">
        <f t="shared" si="78"/>
        <v>Exterior Lighting</v>
      </c>
      <c r="AP502" s="5" t="s">
        <v>87</v>
      </c>
      <c r="AQ502" s="5" t="s">
        <v>23</v>
      </c>
      <c r="AR502" s="5" t="s">
        <v>22</v>
      </c>
      <c r="AS502" s="2">
        <f t="shared" si="103"/>
        <v>0.52084172253558569</v>
      </c>
      <c r="AT502" s="2">
        <f t="shared" si="104"/>
        <v>1.8426434355937178</v>
      </c>
      <c r="AU502" s="2">
        <f t="shared" si="105"/>
        <v>-0.72300433057577496</v>
      </c>
      <c r="AV502" s="2">
        <f t="shared" si="106"/>
        <v>3.0489414380130855</v>
      </c>
      <c r="AW502" s="2">
        <f t="shared" si="107"/>
        <v>-0.93419273326235142</v>
      </c>
      <c r="AX502" s="2">
        <f t="shared" si="108"/>
        <v>-0.52207401214330584</v>
      </c>
      <c r="AY502" s="2">
        <f t="shared" si="109"/>
        <v>-0.93639308852533698</v>
      </c>
      <c r="AZ502" s="2">
        <f t="shared" si="110"/>
        <v>2.8766382777764443</v>
      </c>
      <c r="BA502" s="2">
        <f t="shared" si="111"/>
        <v>2.1249083642338009</v>
      </c>
      <c r="BB502" s="2">
        <f t="shared" si="112"/>
        <v>-0.93487678603693947</v>
      </c>
      <c r="BC502" s="2">
        <f t="shared" si="113"/>
        <v>26.388937732112485</v>
      </c>
      <c r="BD502" s="2">
        <f t="shared" si="114"/>
        <v>-4.6191225468886654E-2</v>
      </c>
      <c r="BE502" s="2">
        <f t="shared" si="115"/>
        <v>25.498566829946409</v>
      </c>
      <c r="BF502" s="2">
        <f t="shared" si="116"/>
        <v>0.10687926906511103</v>
      </c>
      <c r="BG502" s="2" t="str">
        <f>IFERROR(#REF!/#REF!-1,"NA")</f>
        <v>NA</v>
      </c>
    </row>
    <row r="503" spans="1:59" x14ac:dyDescent="0.25">
      <c r="A503" t="str">
        <f t="shared" si="117"/>
        <v/>
      </c>
      <c r="B503" t="str">
        <f t="shared" si="77"/>
        <v>WA2016 CPARefrigeration _Walk-in Refrigerator/Freezer</v>
      </c>
      <c r="C503" t="s">
        <v>116</v>
      </c>
      <c r="D503" t="s">
        <v>142</v>
      </c>
      <c r="E503" s="3" t="s">
        <v>88</v>
      </c>
      <c r="F503" s="3" t="s">
        <v>25</v>
      </c>
      <c r="G503" s="3" t="s">
        <v>26</v>
      </c>
      <c r="H503" s="7">
        <f>INDEX('Saturation Data'!I:I,MATCH('Intensity Data'!$B503,'Saturation Data'!$C:$C,0))*INDEX('UEC Data'!I:I,MATCH('Intensity Data'!$B503,'UEC Data'!$C:$C,0))</f>
        <v>2.6702165959927443E-3</v>
      </c>
      <c r="I503" s="7">
        <f>INDEX('Saturation Data'!J:J,MATCH('Intensity Data'!$B503,'Saturation Data'!$C:$C,0))*INDEX('UEC Data'!J:J,MATCH('Intensity Data'!$B503,'UEC Data'!$C:$C,0))</f>
        <v>0</v>
      </c>
      <c r="J503" s="7">
        <f>INDEX('Saturation Data'!K:K,MATCH('Intensity Data'!$B503,'Saturation Data'!$C:$C,0))*INDEX('UEC Data'!K:K,MATCH('Intensity Data'!$B503,'UEC Data'!$C:$C,0))</f>
        <v>6.6690903561458306E-3</v>
      </c>
      <c r="K503" s="7">
        <f>INDEX('Saturation Data'!L:L,MATCH('Intensity Data'!$B503,'Saturation Data'!$C:$C,0))*INDEX('UEC Data'!L:L,MATCH('Intensity Data'!$B503,'UEC Data'!$C:$C,0))</f>
        <v>0</v>
      </c>
      <c r="L503" s="7">
        <f>INDEX('Saturation Data'!M:M,MATCH('Intensity Data'!$B503,'Saturation Data'!$C:$C,0))*INDEX('UEC Data'!M:M,MATCH('Intensity Data'!$B503,'UEC Data'!$C:$C,0))</f>
        <v>5.1866862805576419</v>
      </c>
      <c r="M503" s="7">
        <f>INDEX('Saturation Data'!N:N,MATCH('Intensity Data'!$B503,'Saturation Data'!$C:$C,0))*INDEX('UEC Data'!N:N,MATCH('Intensity Data'!$B503,'UEC Data'!$C:$C,0))</f>
        <v>0.98060229820503808</v>
      </c>
      <c r="N503" s="7">
        <f>INDEX('Saturation Data'!O:O,MATCH('Intensity Data'!$B503,'Saturation Data'!$C:$C,0))*INDEX('UEC Data'!O:O,MATCH('Intensity Data'!$B503,'UEC Data'!$C:$C,0))</f>
        <v>8.6125374901934976E-2</v>
      </c>
      <c r="O503" s="7">
        <f>INDEX('Saturation Data'!P:P,MATCH('Intensity Data'!$B503,'Saturation Data'!$C:$C,0))*INDEX('UEC Data'!P:P,MATCH('Intensity Data'!$B503,'UEC Data'!$C:$C,0))</f>
        <v>1.4514849719887755E-2</v>
      </c>
      <c r="P503" s="7">
        <f>INDEX('Saturation Data'!Q:Q,MATCH('Intensity Data'!$B503,'Saturation Data'!$C:$C,0))*INDEX('UEC Data'!Q:Q,MATCH('Intensity Data'!$B503,'UEC Data'!$C:$C,0))</f>
        <v>4.3240308406117499E-2</v>
      </c>
      <c r="Q503" s="7">
        <f>INDEX('Saturation Data'!R:R,MATCH('Intensity Data'!$B503,'Saturation Data'!$C:$C,0))*INDEX('UEC Data'!R:R,MATCH('Intensity Data'!$B503,'UEC Data'!$C:$C,0))</f>
        <v>1.4172721553402639E-2</v>
      </c>
      <c r="R503" s="7">
        <f>INDEX('Saturation Data'!S:S,MATCH('Intensity Data'!$B503,'Saturation Data'!$C:$C,0))*INDEX('UEC Data'!S:S,MATCH('Intensity Data'!$B503,'UEC Data'!$C:$C,0))</f>
        <v>5.5922538206895772E-3</v>
      </c>
      <c r="S503" s="7">
        <f>INDEX('Saturation Data'!T:T,MATCH('Intensity Data'!$B503,'Saturation Data'!$C:$C,0))*INDEX('UEC Data'!T:T,MATCH('Intensity Data'!$B503,'UEC Data'!$C:$C,0))</f>
        <v>13.530887573350647</v>
      </c>
      <c r="T503" s="7">
        <f>INDEX('Saturation Data'!U:U,MATCH('Intensity Data'!$B503,'Saturation Data'!$C:$C,0))*INDEX('UEC Data'!U:U,MATCH('Intensity Data'!$B503,'UEC Data'!$C:$C,0))</f>
        <v>2.1027513664940317E-3</v>
      </c>
      <c r="U503" s="7">
        <f>INDEX('Saturation Data'!V:V,MATCH('Intensity Data'!$B503,'Saturation Data'!$C:$C,0))*INDEX('UEC Data'!V:V,MATCH('Intensity Data'!$B503,'UEC Data'!$C:$C,0))</f>
        <v>7.0804848790266606E-2</v>
      </c>
      <c r="V503" t="str">
        <f t="shared" si="78"/>
        <v xml:space="preserve">Refrigeration </v>
      </c>
      <c r="AP503" s="5" t="s">
        <v>88</v>
      </c>
      <c r="AQ503" s="5" t="s">
        <v>25</v>
      </c>
      <c r="AR503" s="5" t="s">
        <v>26</v>
      </c>
      <c r="AS503" s="2">
        <f t="shared" si="103"/>
        <v>-0.81606052731298173</v>
      </c>
      <c r="AT503" s="2">
        <f t="shared" si="104"/>
        <v>-1</v>
      </c>
      <c r="AU503" s="2">
        <f t="shared" si="105"/>
        <v>-0.81146288877102923</v>
      </c>
      <c r="AV503" s="2">
        <f t="shared" si="106"/>
        <v>-1</v>
      </c>
      <c r="AW503" s="2">
        <f t="shared" si="107"/>
        <v>5.8942216756146735</v>
      </c>
      <c r="AX503" s="2">
        <f t="shared" si="108"/>
        <v>9.0129261422661866</v>
      </c>
      <c r="AY503" s="2">
        <f t="shared" si="109"/>
        <v>-0.45471673914298039</v>
      </c>
      <c r="AZ503" s="2">
        <f t="shared" si="110"/>
        <v>-0.38780482054172416</v>
      </c>
      <c r="BA503" s="2">
        <f t="shared" si="111"/>
        <v>0.67637762262390977</v>
      </c>
      <c r="BB503" s="2">
        <f t="shared" si="112"/>
        <v>-0.70588070630275623</v>
      </c>
      <c r="BC503" s="2">
        <f t="shared" si="113"/>
        <v>15.141878167177374</v>
      </c>
      <c r="BD503" s="2">
        <f t="shared" si="114"/>
        <v>1359.1274339453157</v>
      </c>
      <c r="BE503" s="2">
        <f t="shared" si="115"/>
        <v>0.88637596060153778</v>
      </c>
      <c r="BF503" s="2">
        <f t="shared" si="116"/>
        <v>9.8263498202697424</v>
      </c>
      <c r="BG503" s="2" t="str">
        <f>IFERROR(#REF!/#REF!-1,"NA")</f>
        <v>NA</v>
      </c>
    </row>
    <row r="504" spans="1:59" x14ac:dyDescent="0.25">
      <c r="A504" t="str">
        <f t="shared" si="117"/>
        <v/>
      </c>
      <c r="B504" t="str">
        <f t="shared" si="77"/>
        <v>WA2016 CPARefrigeration _Reach-in Refrigerator/Freezer</v>
      </c>
      <c r="C504" t="s">
        <v>116</v>
      </c>
      <c r="D504" t="s">
        <v>142</v>
      </c>
      <c r="E504" s="3" t="s">
        <v>89</v>
      </c>
      <c r="F504" s="3" t="s">
        <v>25</v>
      </c>
      <c r="G504" s="3" t="s">
        <v>27</v>
      </c>
      <c r="H504" s="7">
        <f>INDEX('Saturation Data'!I:I,MATCH('Intensity Data'!$B504,'Saturation Data'!$C:$C,0))*INDEX('UEC Data'!I:I,MATCH('Intensity Data'!$B504,'UEC Data'!$C:$C,0))</f>
        <v>4.1950565788455114E-3</v>
      </c>
      <c r="I504" s="7">
        <f>INDEX('Saturation Data'!J:J,MATCH('Intensity Data'!$B504,'Saturation Data'!$C:$C,0))*INDEX('UEC Data'!J:J,MATCH('Intensity Data'!$B504,'UEC Data'!$C:$C,0))</f>
        <v>1.2525925085325905E-2</v>
      </c>
      <c r="J504" s="7">
        <f>INDEX('Saturation Data'!K:K,MATCH('Intensity Data'!$B504,'Saturation Data'!$C:$C,0))*INDEX('UEC Data'!K:K,MATCH('Intensity Data'!$B504,'UEC Data'!$C:$C,0))</f>
        <v>1.0477506362386769E-2</v>
      </c>
      <c r="K504" s="7">
        <f>INDEX('Saturation Data'!L:L,MATCH('Intensity Data'!$B504,'Saturation Data'!$C:$C,0))*INDEX('UEC Data'!L:L,MATCH('Intensity Data'!$B504,'UEC Data'!$C:$C,0))</f>
        <v>2.2576173716061894E-3</v>
      </c>
      <c r="L504" s="7">
        <f>INDEX('Saturation Data'!M:M,MATCH('Intensity Data'!$B504,'Saturation Data'!$C:$C,0))*INDEX('UEC Data'!M:M,MATCH('Intensity Data'!$B504,'UEC Data'!$C:$C,0))</f>
        <v>0.22023157664149176</v>
      </c>
      <c r="M504" s="7">
        <f>INDEX('Saturation Data'!N:N,MATCH('Intensity Data'!$B504,'Saturation Data'!$C:$C,0))*INDEX('UEC Data'!N:N,MATCH('Intensity Data'!$B504,'UEC Data'!$C:$C,0))</f>
        <v>0.32641420963511125</v>
      </c>
      <c r="N504" s="7">
        <f>INDEX('Saturation Data'!O:O,MATCH('Intensity Data'!$B504,'Saturation Data'!$C:$C,0))*INDEX('UEC Data'!O:O,MATCH('Intensity Data'!$B504,'UEC Data'!$C:$C,0))</f>
        <v>2.9287377262673539E-2</v>
      </c>
      <c r="O504" s="7">
        <f>INDEX('Saturation Data'!P:P,MATCH('Intensity Data'!$B504,'Saturation Data'!$C:$C,0))*INDEX('UEC Data'!P:P,MATCH('Intensity Data'!$B504,'UEC Data'!$C:$C,0))</f>
        <v>1.1316084193329419E-2</v>
      </c>
      <c r="P504" s="7">
        <f>INDEX('Saturation Data'!Q:Q,MATCH('Intensity Data'!$B504,'Saturation Data'!$C:$C,0))*INDEX('UEC Data'!Q:Q,MATCH('Intensity Data'!$B504,'UEC Data'!$C:$C,0))</f>
        <v>3.3711060046231006E-2</v>
      </c>
      <c r="Q504" s="7">
        <f>INDEX('Saturation Data'!R:R,MATCH('Intensity Data'!$B504,'Saturation Data'!$C:$C,0))*INDEX('UEC Data'!R:R,MATCH('Intensity Data'!$B504,'UEC Data'!$C:$C,0))</f>
        <v>2.0145539054013787E-2</v>
      </c>
      <c r="R504" s="7">
        <f>INDEX('Saturation Data'!S:S,MATCH('Intensity Data'!$B504,'Saturation Data'!$C:$C,0))*INDEX('UEC Data'!S:S,MATCH('Intensity Data'!$B504,'UEC Data'!$C:$C,0))</f>
        <v>2.2842916624174797E-3</v>
      </c>
      <c r="S504" s="7">
        <f>INDEX('Saturation Data'!T:T,MATCH('Intensity Data'!$B504,'Saturation Data'!$C:$C,0))*INDEX('UEC Data'!T:T,MATCH('Intensity Data'!$B504,'UEC Data'!$C:$C,0))</f>
        <v>1.3246777231527609E-2</v>
      </c>
      <c r="T504" s="7">
        <f>INDEX('Saturation Data'!U:U,MATCH('Intensity Data'!$B504,'Saturation Data'!$C:$C,0))*INDEX('UEC Data'!U:U,MATCH('Intensity Data'!$B504,'UEC Data'!$C:$C,0))</f>
        <v>3.303537610741127E-3</v>
      </c>
      <c r="U504" s="7">
        <f>INDEX('Saturation Data'!V:V,MATCH('Intensity Data'!$B504,'Saturation Data'!$C:$C,0))*INDEX('UEC Data'!V:V,MATCH('Intensity Data'!$B504,'UEC Data'!$C:$C,0))</f>
        <v>1.8539716164943942E-2</v>
      </c>
      <c r="V504" t="str">
        <f t="shared" si="78"/>
        <v xml:space="preserve">Refrigeration </v>
      </c>
      <c r="AP504" s="5" t="s">
        <v>89</v>
      </c>
      <c r="AQ504" s="5" t="s">
        <v>25</v>
      </c>
      <c r="AR504" s="5" t="s">
        <v>27</v>
      </c>
      <c r="AS504" s="2">
        <f t="shared" si="103"/>
        <v>-0.99794053391489412</v>
      </c>
      <c r="AT504" s="2">
        <f t="shared" si="104"/>
        <v>-0.99019070742452064</v>
      </c>
      <c r="AU504" s="2">
        <f t="shared" si="105"/>
        <v>-0.97252681872756208</v>
      </c>
      <c r="AV504" s="2">
        <f t="shared" si="106"/>
        <v>-0.97130586017341503</v>
      </c>
      <c r="AW504" s="2">
        <f t="shared" si="107"/>
        <v>-0.18507090277578342</v>
      </c>
      <c r="AX504" s="2">
        <f t="shared" si="108"/>
        <v>1.8595383522889857</v>
      </c>
      <c r="AY504" s="2">
        <f t="shared" si="109"/>
        <v>-0.94965948903315345</v>
      </c>
      <c r="AZ504" s="2">
        <f t="shared" si="110"/>
        <v>-0.97797483140650221</v>
      </c>
      <c r="BA504" s="2">
        <f t="shared" si="111"/>
        <v>-0.88564503281095752</v>
      </c>
      <c r="BB504" s="2">
        <f t="shared" si="112"/>
        <v>-0.81887642282373652</v>
      </c>
      <c r="BC504" s="2">
        <f t="shared" si="113"/>
        <v>-0.97273577554157165</v>
      </c>
      <c r="BD504" s="2">
        <f t="shared" si="114"/>
        <v>-0.78068021146839328</v>
      </c>
      <c r="BE504" s="2">
        <f t="shared" si="115"/>
        <v>-0.99929219268811775</v>
      </c>
      <c r="BF504" s="2">
        <f t="shared" si="116"/>
        <v>-0.92442520965296793</v>
      </c>
      <c r="BG504" s="2" t="str">
        <f>IFERROR(#REF!/#REF!-1,"NA")</f>
        <v>NA</v>
      </c>
    </row>
    <row r="505" spans="1:59" x14ac:dyDescent="0.25">
      <c r="A505" t="str">
        <f t="shared" si="117"/>
        <v/>
      </c>
      <c r="B505" t="str">
        <f t="shared" si="77"/>
        <v>WA2016 CPARefrigeration _Glass Door Display</v>
      </c>
      <c r="C505" t="s">
        <v>116</v>
      </c>
      <c r="D505" t="s">
        <v>142</v>
      </c>
      <c r="E505" s="3" t="s">
        <v>90</v>
      </c>
      <c r="F505" s="3" t="s">
        <v>25</v>
      </c>
      <c r="G505" s="3" t="s">
        <v>28</v>
      </c>
      <c r="H505" s="7">
        <f>INDEX('Saturation Data'!I:I,MATCH('Intensity Data'!$B505,'Saturation Data'!$C:$C,0))*INDEX('UEC Data'!I:I,MATCH('Intensity Data'!$B505,'UEC Data'!$C:$C,0))</f>
        <v>2.3803003362599738E-2</v>
      </c>
      <c r="I505" s="7">
        <f>INDEX('Saturation Data'!J:J,MATCH('Intensity Data'!$B505,'Saturation Data'!$C:$C,0))*INDEX('UEC Data'!J:J,MATCH('Intensity Data'!$B505,'UEC Data'!$C:$C,0))</f>
        <v>0</v>
      </c>
      <c r="J505" s="7">
        <f>INDEX('Saturation Data'!K:K,MATCH('Intensity Data'!$B505,'Saturation Data'!$C:$C,0))*INDEX('UEC Data'!K:K,MATCH('Intensity Data'!$B505,'UEC Data'!$C:$C,0))</f>
        <v>6.275277917758075E-2</v>
      </c>
      <c r="K505" s="7">
        <f>INDEX('Saturation Data'!L:L,MATCH('Intensity Data'!$B505,'Saturation Data'!$C:$C,0))*INDEX('UEC Data'!L:L,MATCH('Intensity Data'!$B505,'UEC Data'!$C:$C,0))</f>
        <v>2.3170283550695099E-3</v>
      </c>
      <c r="L505" s="7">
        <f>INDEX('Saturation Data'!M:M,MATCH('Intensity Data'!$B505,'Saturation Data'!$C:$C,0))*INDEX('UEC Data'!M:M,MATCH('Intensity Data'!$B505,'UEC Data'!$C:$C,0))</f>
        <v>8.3952939366343085E-2</v>
      </c>
      <c r="M505" s="7">
        <f>INDEX('Saturation Data'!N:N,MATCH('Intensity Data'!$B505,'Saturation Data'!$C:$C,0))*INDEX('UEC Data'!N:N,MATCH('Intensity Data'!$B505,'UEC Data'!$C:$C,0))</f>
        <v>3.8277661215435601</v>
      </c>
      <c r="N505" s="7">
        <f>INDEX('Saturation Data'!O:O,MATCH('Intensity Data'!$B505,'Saturation Data'!$C:$C,0))*INDEX('UEC Data'!O:O,MATCH('Intensity Data'!$B505,'UEC Data'!$C:$C,0))</f>
        <v>5.4345040672253597E-2</v>
      </c>
      <c r="O505" s="7">
        <f>INDEX('Saturation Data'!P:P,MATCH('Intensity Data'!$B505,'Saturation Data'!$C:$C,0))*INDEX('UEC Data'!P:P,MATCH('Intensity Data'!$B505,'UEC Data'!$C:$C,0))</f>
        <v>1.1561085537706527E-2</v>
      </c>
      <c r="P505" s="7">
        <f>INDEX('Saturation Data'!Q:Q,MATCH('Intensity Data'!$B505,'Saturation Data'!$C:$C,0))*INDEX('UEC Data'!Q:Q,MATCH('Intensity Data'!$B505,'UEC Data'!$C:$C,0))</f>
        <v>3.4440928690772608E-2</v>
      </c>
      <c r="Q505" s="7">
        <f>INDEX('Saturation Data'!R:R,MATCH('Intensity Data'!$B505,'Saturation Data'!$C:$C,0))*INDEX('UEC Data'!R:R,MATCH('Intensity Data'!$B505,'UEC Data'!$C:$C,0))</f>
        <v>6.4094622937638582E-2</v>
      </c>
      <c r="R505" s="7">
        <f>INDEX('Saturation Data'!S:S,MATCH('Intensity Data'!$B505,'Saturation Data'!$C:$C,0))*INDEX('UEC Data'!S:S,MATCH('Intensity Data'!$B505,'UEC Data'!$C:$C,0))</f>
        <v>1.183924323455586E-2</v>
      </c>
      <c r="S505" s="7">
        <f>INDEX('Saturation Data'!T:T,MATCH('Intensity Data'!$B505,'Saturation Data'!$C:$C,0))*INDEX('UEC Data'!T:T,MATCH('Intensity Data'!$B505,'UEC Data'!$C:$C,0))</f>
        <v>6.8656651993404288E-2</v>
      </c>
      <c r="T505" s="7">
        <f>INDEX('Saturation Data'!U:U,MATCH('Intensity Data'!$B505,'Saturation Data'!$C:$C,0))*INDEX('UEC Data'!U:U,MATCH('Intensity Data'!$B505,'UEC Data'!$C:$C,0))</f>
        <v>1.2351008097300942E-3</v>
      </c>
      <c r="U505" s="7">
        <f>INDEX('Saturation Data'!V:V,MATCH('Intensity Data'!$B505,'Saturation Data'!$C:$C,0))*INDEX('UEC Data'!V:V,MATCH('Intensity Data'!$B505,'UEC Data'!$C:$C,0))</f>
        <v>5.4364581235549899E-3</v>
      </c>
      <c r="V505" t="str">
        <f t="shared" si="78"/>
        <v xml:space="preserve">Refrigeration </v>
      </c>
      <c r="AP505" s="5" t="s">
        <v>90</v>
      </c>
      <c r="AQ505" s="5" t="s">
        <v>25</v>
      </c>
      <c r="AR505" s="5" t="s">
        <v>28</v>
      </c>
      <c r="AS505" s="2">
        <f t="shared" si="103"/>
        <v>-0.94154450507619047</v>
      </c>
      <c r="AT505" s="2">
        <f t="shared" si="104"/>
        <v>-1</v>
      </c>
      <c r="AU505" s="2">
        <f t="shared" si="105"/>
        <v>-0.17688456622331217</v>
      </c>
      <c r="AV505" s="2">
        <f t="shared" si="106"/>
        <v>-0.85268363889407617</v>
      </c>
      <c r="AW505" s="2">
        <f t="shared" si="107"/>
        <v>0.94250845611107192</v>
      </c>
      <c r="AX505" s="2">
        <f t="shared" si="108"/>
        <v>261.10122551778909</v>
      </c>
      <c r="AY505" s="2">
        <f t="shared" si="109"/>
        <v>0.16819092099424959</v>
      </c>
      <c r="AZ505" s="2">
        <f t="shared" si="110"/>
        <v>-0.62478759078112689</v>
      </c>
      <c r="BA505" s="2">
        <f t="shared" si="111"/>
        <v>0.4610808504031001</v>
      </c>
      <c r="BB505" s="2">
        <f t="shared" si="112"/>
        <v>1.8826668452231914</v>
      </c>
      <c r="BC505" s="2">
        <f t="shared" si="113"/>
        <v>-0.11640690759001038</v>
      </c>
      <c r="BD505" s="2">
        <f t="shared" si="114"/>
        <v>6.1078291799875633</v>
      </c>
      <c r="BE505" s="2">
        <f t="shared" si="115"/>
        <v>-0.99669055653671634</v>
      </c>
      <c r="BF505" s="2">
        <f t="shared" si="116"/>
        <v>-0.88914209190394811</v>
      </c>
      <c r="BG505" s="2" t="str">
        <f>IFERROR(#REF!/#REF!-1,"NA")</f>
        <v>NA</v>
      </c>
    </row>
    <row r="506" spans="1:59" x14ac:dyDescent="0.25">
      <c r="A506" t="str">
        <f t="shared" si="117"/>
        <v/>
      </c>
      <c r="B506" t="str">
        <f t="shared" si="77"/>
        <v>WA2016 CPARefrigeration _Open Display Case</v>
      </c>
      <c r="C506" t="s">
        <v>116</v>
      </c>
      <c r="D506" t="s">
        <v>142</v>
      </c>
      <c r="E506" s="3" t="s">
        <v>91</v>
      </c>
      <c r="F506" s="3" t="s">
        <v>25</v>
      </c>
      <c r="G506" s="3" t="s">
        <v>29</v>
      </c>
      <c r="H506" s="7">
        <f>INDEX('Saturation Data'!I:I,MATCH('Intensity Data'!$B506,'Saturation Data'!$C:$C,0))*INDEX('UEC Data'!I:I,MATCH('Intensity Data'!$B506,'UEC Data'!$C:$C,0))</f>
        <v>0.14109077659826105</v>
      </c>
      <c r="I506" s="7">
        <f>INDEX('Saturation Data'!J:J,MATCH('Intensity Data'!$B506,'Saturation Data'!$C:$C,0))*INDEX('UEC Data'!J:J,MATCH('Intensity Data'!$B506,'UEC Data'!$C:$C,0))</f>
        <v>0</v>
      </c>
      <c r="J506" s="7">
        <f>INDEX('Saturation Data'!K:K,MATCH('Intensity Data'!$B506,'Saturation Data'!$C:$C,0))*INDEX('UEC Data'!K:K,MATCH('Intensity Data'!$B506,'UEC Data'!$C:$C,0))</f>
        <v>0.37196307596105999</v>
      </c>
      <c r="K506" s="7">
        <f>INDEX('Saturation Data'!L:L,MATCH('Intensity Data'!$B506,'Saturation Data'!$C:$C,0))*INDEX('UEC Data'!L:L,MATCH('Intensity Data'!$B506,'UEC Data'!$C:$C,0))</f>
        <v>1.3734037047215862E-2</v>
      </c>
      <c r="L506" s="7">
        <f>INDEX('Saturation Data'!M:M,MATCH('Intensity Data'!$B506,'Saturation Data'!$C:$C,0))*INDEX('UEC Data'!M:M,MATCH('Intensity Data'!$B506,'UEC Data'!$C:$C,0))</f>
        <v>0.49762566649532125</v>
      </c>
      <c r="M506" s="7">
        <f>INDEX('Saturation Data'!N:N,MATCH('Intensity Data'!$B506,'Saturation Data'!$C:$C,0))*INDEX('UEC Data'!N:N,MATCH('Intensity Data'!$B506,'UEC Data'!$C:$C,0))</f>
        <v>22.688838315826278</v>
      </c>
      <c r="N506" s="7">
        <f>INDEX('Saturation Data'!O:O,MATCH('Intensity Data'!$B506,'Saturation Data'!$C:$C,0))*INDEX('UEC Data'!O:O,MATCH('Intensity Data'!$B506,'UEC Data'!$C:$C,0))</f>
        <v>0.32212674492832982</v>
      </c>
      <c r="O506" s="7">
        <f>INDEX('Saturation Data'!P:P,MATCH('Intensity Data'!$B506,'Saturation Data'!$C:$C,0))*INDEX('UEC Data'!P:P,MATCH('Intensity Data'!$B506,'UEC Data'!$C:$C,0))</f>
        <v>6.852759342952866E-2</v>
      </c>
      <c r="P506" s="7">
        <f>INDEX('Saturation Data'!Q:Q,MATCH('Intensity Data'!$B506,'Saturation Data'!$C:$C,0))*INDEX('UEC Data'!Q:Q,MATCH('Intensity Data'!$B506,'UEC Data'!$C:$C,0))</f>
        <v>0.20414639706271551</v>
      </c>
      <c r="Q506" s="7">
        <f>INDEX('Saturation Data'!R:R,MATCH('Intensity Data'!$B506,'Saturation Data'!$C:$C,0))*INDEX('UEC Data'!R:R,MATCH('Intensity Data'!$B506,'UEC Data'!$C:$C,0))</f>
        <v>0.37991676883317721</v>
      </c>
      <c r="R506" s="7">
        <f>INDEX('Saturation Data'!S:S,MATCH('Intensity Data'!$B506,'Saturation Data'!$C:$C,0))*INDEX('UEC Data'!S:S,MATCH('Intensity Data'!$B506,'UEC Data'!$C:$C,0))</f>
        <v>7.0176355346981495E-2</v>
      </c>
      <c r="S506" s="7">
        <f>INDEX('Saturation Data'!T:T,MATCH('Intensity Data'!$B506,'Saturation Data'!$C:$C,0))*INDEX('UEC Data'!T:T,MATCH('Intensity Data'!$B506,'UEC Data'!$C:$C,0))</f>
        <v>0.4069579036234684</v>
      </c>
      <c r="T506" s="7">
        <f>INDEX('Saturation Data'!U:U,MATCH('Intensity Data'!$B506,'Saturation Data'!$C:$C,0))*INDEX('UEC Data'!U:U,MATCH('Intensity Data'!$B506,'UEC Data'!$C:$C,0))</f>
        <v>7.3209808765463038E-3</v>
      </c>
      <c r="U506" s="7">
        <f>INDEX('Saturation Data'!V:V,MATCH('Intensity Data'!$B506,'Saturation Data'!$C:$C,0))*INDEX('UEC Data'!V:V,MATCH('Intensity Data'!$B506,'UEC Data'!$C:$C,0))</f>
        <v>3.2224257036466843E-2</v>
      </c>
      <c r="V506" t="str">
        <f t="shared" si="78"/>
        <v xml:space="preserve">Refrigeration </v>
      </c>
      <c r="AP506" s="5" t="s">
        <v>91</v>
      </c>
      <c r="AQ506" s="5" t="s">
        <v>25</v>
      </c>
      <c r="AR506" s="5" t="s">
        <v>29</v>
      </c>
      <c r="AS506" s="2">
        <f t="shared" si="103"/>
        <v>-0.43050174400718966</v>
      </c>
      <c r="AT506" s="2">
        <f t="shared" si="104"/>
        <v>-1</v>
      </c>
      <c r="AU506" s="2">
        <f t="shared" si="105"/>
        <v>5.5196261060132672</v>
      </c>
      <c r="AV506" s="2">
        <f t="shared" si="106"/>
        <v>-0.88039845407407702</v>
      </c>
      <c r="AW506" s="2">
        <f t="shared" si="107"/>
        <v>1.5232989745980876</v>
      </c>
      <c r="AX506" s="2">
        <f t="shared" si="108"/>
        <v>271.37348759407331</v>
      </c>
      <c r="AY506" s="2">
        <f t="shared" si="109"/>
        <v>2.7936706836542049</v>
      </c>
      <c r="AZ506" s="2">
        <f t="shared" si="110"/>
        <v>-8.6130341743228866E-2</v>
      </c>
      <c r="BA506" s="2">
        <f t="shared" si="111"/>
        <v>1.3724116875969461</v>
      </c>
      <c r="BB506" s="2">
        <f t="shared" si="112"/>
        <v>3.6806940992819985</v>
      </c>
      <c r="BC506" s="2">
        <f t="shared" si="113"/>
        <v>-0.35518058846408584</v>
      </c>
      <c r="BD506" s="2">
        <f t="shared" si="114"/>
        <v>4.1870779304493828</v>
      </c>
      <c r="BE506" s="2">
        <f t="shared" si="115"/>
        <v>-0.99989252665450279</v>
      </c>
      <c r="BF506" s="2">
        <f t="shared" si="116"/>
        <v>-0.72726645985250249</v>
      </c>
      <c r="BG506" s="2" t="str">
        <f>IFERROR(#REF!/#REF!-1,"NA")</f>
        <v>NA</v>
      </c>
    </row>
    <row r="507" spans="1:59" x14ac:dyDescent="0.25">
      <c r="A507" t="str">
        <f t="shared" si="117"/>
        <v/>
      </c>
      <c r="B507" t="str">
        <f t="shared" si="77"/>
        <v>WA2016 CPARefrigeration _Icemaker</v>
      </c>
      <c r="C507" t="s">
        <v>116</v>
      </c>
      <c r="D507" t="s">
        <v>142</v>
      </c>
      <c r="E507" s="3" t="s">
        <v>92</v>
      </c>
      <c r="F507" s="3" t="s">
        <v>25</v>
      </c>
      <c r="G507" s="3" t="s">
        <v>30</v>
      </c>
      <c r="H507" s="7">
        <f>INDEX('Saturation Data'!I:I,MATCH('Intensity Data'!$B507,'Saturation Data'!$C:$C,0))*INDEX('UEC Data'!I:I,MATCH('Intensity Data'!$B507,'UEC Data'!$C:$C,0))</f>
        <v>2.2617127105495571E-2</v>
      </c>
      <c r="I507" s="7">
        <f>INDEX('Saturation Data'!J:J,MATCH('Intensity Data'!$B507,'Saturation Data'!$C:$C,0))*INDEX('UEC Data'!J:J,MATCH('Intensity Data'!$B507,'UEC Data'!$C:$C,0))</f>
        <v>1.2242388245094469E-2</v>
      </c>
      <c r="J507" s="7">
        <f>INDEX('Saturation Data'!K:K,MATCH('Intensity Data'!$B507,'Saturation Data'!$C:$C,0))*INDEX('UEC Data'!K:K,MATCH('Intensity Data'!$B507,'UEC Data'!$C:$C,0))</f>
        <v>0.13184767961238189</v>
      </c>
      <c r="K507" s="7">
        <f>INDEX('Saturation Data'!L:L,MATCH('Intensity Data'!$B507,'Saturation Data'!$C:$C,0))*INDEX('UEC Data'!L:L,MATCH('Intensity Data'!$B507,'UEC Data'!$C:$C,0))</f>
        <v>7.2260105794047149E-3</v>
      </c>
      <c r="L507" s="7">
        <f>INDEX('Saturation Data'!M:M,MATCH('Intensity Data'!$B507,'Saturation Data'!$C:$C,0))*INDEX('UEC Data'!M:M,MATCH('Intensity Data'!$B507,'UEC Data'!$C:$C,0))</f>
        <v>2.5730350567162241</v>
      </c>
      <c r="M507" s="7">
        <f>INDEX('Saturation Data'!N:N,MATCH('Intensity Data'!$B507,'Saturation Data'!$C:$C,0))*INDEX('UEC Data'!N:N,MATCH('Intensity Data'!$B507,'UEC Data'!$C:$C,0))</f>
        <v>0.32669747527210341</v>
      </c>
      <c r="N507" s="7">
        <f>INDEX('Saturation Data'!O:O,MATCH('Intensity Data'!$B507,'Saturation Data'!$C:$C,0))*INDEX('UEC Data'!O:O,MATCH('Intensity Data'!$B507,'UEC Data'!$C:$C,0))</f>
        <v>0.17802877939197742</v>
      </c>
      <c r="O507" s="7">
        <f>INDEX('Saturation Data'!P:P,MATCH('Intensity Data'!$B507,'Saturation Data'!$C:$C,0))*INDEX('UEC Data'!P:P,MATCH('Intensity Data'!$B507,'UEC Data'!$C:$C,0))</f>
        <v>3.7872930469163735E-2</v>
      </c>
      <c r="P507" s="7">
        <f>INDEX('Saturation Data'!Q:Q,MATCH('Intensity Data'!$B507,'Saturation Data'!$C:$C,0))*INDEX('UEC Data'!Q:Q,MATCH('Intensity Data'!$B507,'UEC Data'!$C:$C,0))</f>
        <v>0.11282494998802843</v>
      </c>
      <c r="Q507" s="7">
        <f>INDEX('Saturation Data'!R:R,MATCH('Intensity Data'!$B507,'Saturation Data'!$C:$C,0))*INDEX('UEC Data'!R:R,MATCH('Intensity Data'!$B507,'UEC Data'!$C:$C,0))</f>
        <v>0.10498370546811162</v>
      </c>
      <c r="R507" s="7">
        <f>INDEX('Saturation Data'!S:S,MATCH('Intensity Data'!$B507,'Saturation Data'!$C:$C,0))*INDEX('UEC Data'!S:S,MATCH('Intensity Data'!$B507,'UEC Data'!$C:$C,0))</f>
        <v>1.9392073277523805E-2</v>
      </c>
      <c r="S507" s="7">
        <f>INDEX('Saturation Data'!T:T,MATCH('Intensity Data'!$B507,'Saturation Data'!$C:$C,0))*INDEX('UEC Data'!T:T,MATCH('Intensity Data'!$B507,'UEC Data'!$C:$C,0))</f>
        <v>1.0210120878912303</v>
      </c>
      <c r="T507" s="7">
        <f>INDEX('Saturation Data'!U:U,MATCH('Intensity Data'!$B507,'Saturation Data'!$C:$C,0))*INDEX('UEC Data'!U:U,MATCH('Intensity Data'!$B507,'UEC Data'!$C:$C,0))</f>
        <v>2.0230317878348314E-3</v>
      </c>
      <c r="U507" s="7">
        <f>INDEX('Saturation Data'!V:V,MATCH('Intensity Data'!$B507,'Saturation Data'!$C:$C,0))*INDEX('UEC Data'!V:V,MATCH('Intensity Data'!$B507,'UEC Data'!$C:$C,0))</f>
        <v>5.5778662539958661E-2</v>
      </c>
      <c r="V507" t="str">
        <f t="shared" si="78"/>
        <v xml:space="preserve">Refrigeration </v>
      </c>
      <c r="AP507" s="5" t="s">
        <v>92</v>
      </c>
      <c r="AQ507" s="5" t="s">
        <v>25</v>
      </c>
      <c r="AR507" s="5" t="s">
        <v>30</v>
      </c>
      <c r="AS507" s="2">
        <f t="shared" si="103"/>
        <v>-0.9597790504374647</v>
      </c>
      <c r="AT507" s="2">
        <f t="shared" si="104"/>
        <v>-0.96527101543140625</v>
      </c>
      <c r="AU507" s="2">
        <f t="shared" si="105"/>
        <v>0.25233802791875526</v>
      </c>
      <c r="AV507" s="2">
        <f t="shared" si="106"/>
        <v>-0.66731017082979882</v>
      </c>
      <c r="AW507" s="2">
        <f t="shared" si="107"/>
        <v>33.489269742554264</v>
      </c>
      <c r="AX507" s="2">
        <f t="shared" si="108"/>
        <v>9.3674203232558479</v>
      </c>
      <c r="AY507" s="2">
        <f t="shared" si="109"/>
        <v>0.10847374478894145</v>
      </c>
      <c r="AZ507" s="2">
        <f t="shared" si="110"/>
        <v>-0.73297615770878843</v>
      </c>
      <c r="BA507" s="2">
        <f t="shared" si="111"/>
        <v>0.38639132746153915</v>
      </c>
      <c r="BB507" s="2">
        <f t="shared" si="112"/>
        <v>2.4191334390185739</v>
      </c>
      <c r="BC507" s="2">
        <f t="shared" si="113"/>
        <v>-0.16157562397442771</v>
      </c>
      <c r="BD507" s="2">
        <f t="shared" si="114"/>
        <v>60.234549649289804</v>
      </c>
      <c r="BE507" s="2">
        <f t="shared" si="115"/>
        <v>-0.99842986658987598</v>
      </c>
      <c r="BF507" s="2">
        <f t="shared" si="116"/>
        <v>-0.17635507755432311</v>
      </c>
      <c r="BG507" s="2" t="str">
        <f>IFERROR(#REF!/#REF!-1,"NA")</f>
        <v>NA</v>
      </c>
    </row>
    <row r="508" spans="1:59" x14ac:dyDescent="0.25">
      <c r="A508" t="str">
        <f t="shared" si="117"/>
        <v/>
      </c>
      <c r="B508" t="str">
        <f t="shared" si="77"/>
        <v>WA2016 CPARefrigeration _Vending Machine</v>
      </c>
      <c r="C508" t="s">
        <v>116</v>
      </c>
      <c r="D508" t="s">
        <v>142</v>
      </c>
      <c r="E508" s="3" t="s">
        <v>93</v>
      </c>
      <c r="F508" s="3" t="s">
        <v>25</v>
      </c>
      <c r="G508" s="3" t="s">
        <v>31</v>
      </c>
      <c r="H508" s="7">
        <f>INDEX('Saturation Data'!I:I,MATCH('Intensity Data'!$B508,'Saturation Data'!$C:$C,0))*INDEX('UEC Data'!I:I,MATCH('Intensity Data'!$B508,'UEC Data'!$C:$C,0))</f>
        <v>2.1243388013928211E-2</v>
      </c>
      <c r="I508" s="7">
        <f>INDEX('Saturation Data'!J:J,MATCH('Intensity Data'!$B508,'Saturation Data'!$C:$C,0))*INDEX('UEC Data'!J:J,MATCH('Intensity Data'!$B508,'UEC Data'!$C:$C,0))</f>
        <v>5.7493996141645904E-3</v>
      </c>
      <c r="J508" s="7">
        <f>INDEX('Saturation Data'!K:K,MATCH('Intensity Data'!$B508,'Saturation Data'!$C:$C,0))*INDEX('UEC Data'!K:K,MATCH('Intensity Data'!$B508,'UEC Data'!$C:$C,0))</f>
        <v>6.1919699254406019E-2</v>
      </c>
      <c r="K508" s="7">
        <f>INDEX('Saturation Data'!L:L,MATCH('Intensity Data'!$B508,'Saturation Data'!$C:$C,0))*INDEX('UEC Data'!L:L,MATCH('Intensity Data'!$B508,'UEC Data'!$C:$C,0))</f>
        <v>3.3935553754248821E-3</v>
      </c>
      <c r="L508" s="7">
        <f>INDEX('Saturation Data'!M:M,MATCH('Intensity Data'!$B508,'Saturation Data'!$C:$C,0))*INDEX('UEC Data'!M:M,MATCH('Intensity Data'!$B508,'UEC Data'!$C:$C,0))</f>
        <v>1.2083758876250268</v>
      </c>
      <c r="M508" s="7">
        <f>INDEX('Saturation Data'!N:N,MATCH('Intensity Data'!$B508,'Saturation Data'!$C:$C,0))*INDEX('UEC Data'!N:N,MATCH('Intensity Data'!$B508,'UEC Data'!$C:$C,0))</f>
        <v>0.3068542347577678</v>
      </c>
      <c r="N508" s="7">
        <f>INDEX('Saturation Data'!O:O,MATCH('Intensity Data'!$B508,'Saturation Data'!$C:$C,0))*INDEX('UEC Data'!O:O,MATCH('Intensity Data'!$B508,'UEC Data'!$C:$C,0))</f>
        <v>8.3607754880390142E-2</v>
      </c>
      <c r="O508" s="7">
        <f>INDEX('Saturation Data'!P:P,MATCH('Intensity Data'!$B508,'Saturation Data'!$C:$C,0))*INDEX('UEC Data'!P:P,MATCH('Intensity Data'!$B508,'UEC Data'!$C:$C,0))</f>
        <v>1.7786285442625428E-2</v>
      </c>
      <c r="P508" s="7">
        <f>INDEX('Saturation Data'!Q:Q,MATCH('Intensity Data'!$B508,'Saturation Data'!$C:$C,0))*INDEX('UEC Data'!Q:Q,MATCH('Intensity Data'!$B508,'UEC Data'!$C:$C,0))</f>
        <v>5.2986044139650176E-2</v>
      </c>
      <c r="Q508" s="7">
        <f>INDEX('Saturation Data'!R:R,MATCH('Intensity Data'!$B508,'Saturation Data'!$C:$C,0))*INDEX('UEC Data'!R:R,MATCH('Intensity Data'!$B508,'UEC Data'!$C:$C,0))</f>
        <v>9.8607112211751669E-2</v>
      </c>
      <c r="R508" s="7">
        <f>INDEX('Saturation Data'!S:S,MATCH('Intensity Data'!$B508,'Saturation Data'!$C:$C,0))*INDEX('UEC Data'!S:S,MATCH('Intensity Data'!$B508,'UEC Data'!$C:$C,0))</f>
        <v>9.1071101804275842E-3</v>
      </c>
      <c r="S508" s="7">
        <f>INDEX('Saturation Data'!T:T,MATCH('Intensity Data'!$B508,'Saturation Data'!$C:$C,0))*INDEX('UEC Data'!T:T,MATCH('Intensity Data'!$B508,'UEC Data'!$C:$C,0))</f>
        <v>0.47949847584121652</v>
      </c>
      <c r="T508" s="7">
        <f>INDEX('Saturation Data'!U:U,MATCH('Intensity Data'!$B508,'Saturation Data'!$C:$C,0))*INDEX('UEC Data'!U:U,MATCH('Intensity Data'!$B508,'UEC Data'!$C:$C,0))</f>
        <v>9.5007754594622618E-4</v>
      </c>
      <c r="U508" s="7">
        <f>INDEX('Saturation Data'!V:V,MATCH('Intensity Data'!$B508,'Saturation Data'!$C:$C,0))*INDEX('UEC Data'!V:V,MATCH('Intensity Data'!$B508,'UEC Data'!$C:$C,0))</f>
        <v>5.2390728747613011E-2</v>
      </c>
      <c r="V508" t="str">
        <f t="shared" si="78"/>
        <v xml:space="preserve">Refrigeration </v>
      </c>
      <c r="AP508" s="5" t="s">
        <v>93</v>
      </c>
      <c r="AQ508" s="5" t="s">
        <v>25</v>
      </c>
      <c r="AR508" s="5" t="s">
        <v>31</v>
      </c>
      <c r="AS508" s="2">
        <f t="shared" si="103"/>
        <v>-0.91171283031864692</v>
      </c>
      <c r="AT508" s="2">
        <f t="shared" si="104"/>
        <v>-0.97458933062813169</v>
      </c>
      <c r="AU508" s="2">
        <f t="shared" si="105"/>
        <v>-8.3683327786116979E-2</v>
      </c>
      <c r="AV508" s="2">
        <f t="shared" si="106"/>
        <v>-0.69571989515954713</v>
      </c>
      <c r="AW508" s="2">
        <f t="shared" si="107"/>
        <v>14.772046051588532</v>
      </c>
      <c r="AX508" s="2">
        <f t="shared" si="108"/>
        <v>17.964209099830747</v>
      </c>
      <c r="AY508" s="2">
        <f t="shared" si="109"/>
        <v>1.381670764787879E-2</v>
      </c>
      <c r="AZ508" s="2">
        <f t="shared" si="110"/>
        <v>-0.80462271917377148</v>
      </c>
      <c r="BA508" s="2">
        <f t="shared" si="111"/>
        <v>0.26800178869933688</v>
      </c>
      <c r="BB508" s="2">
        <f t="shared" si="112"/>
        <v>5.2543197300800184</v>
      </c>
      <c r="BC508" s="2">
        <f t="shared" si="113"/>
        <v>-0.23317205796712981</v>
      </c>
      <c r="BD508" s="2">
        <f t="shared" si="114"/>
        <v>55.005484849407964</v>
      </c>
      <c r="BE508" s="2">
        <f t="shared" si="115"/>
        <v>-0.99856394660504744</v>
      </c>
      <c r="BF508" s="2">
        <f t="shared" si="116"/>
        <v>0.50662113102870343</v>
      </c>
      <c r="BG508" s="2" t="str">
        <f>IFERROR(#REF!/#REF!-1,"NA")</f>
        <v>NA</v>
      </c>
    </row>
    <row r="509" spans="1:59" x14ac:dyDescent="0.25">
      <c r="A509" t="str">
        <f t="shared" si="117"/>
        <v/>
      </c>
      <c r="B509" t="str">
        <f t="shared" si="77"/>
        <v>WA2016 CPAFood Preparation_Oven</v>
      </c>
      <c r="C509" t="s">
        <v>116</v>
      </c>
      <c r="D509" t="s">
        <v>142</v>
      </c>
      <c r="E509" s="3" t="s">
        <v>94</v>
      </c>
      <c r="F509" s="3" t="s">
        <v>32</v>
      </c>
      <c r="G509" s="3" t="s">
        <v>33</v>
      </c>
      <c r="H509" s="7">
        <f>INDEX('Saturation Data'!I:I,MATCH('Intensity Data'!$B509,'Saturation Data'!$C:$C,0))*INDEX('UEC Data'!I:I,MATCH('Intensity Data'!$B509,'UEC Data'!$C:$C,0))</f>
        <v>5.4796903847390485E-2</v>
      </c>
      <c r="I509" s="7">
        <f>INDEX('Saturation Data'!J:J,MATCH('Intensity Data'!$B509,'Saturation Data'!$C:$C,0))*INDEX('UEC Data'!J:J,MATCH('Intensity Data'!$B509,'UEC Data'!$C:$C,0))</f>
        <v>6.5462615878741316E-3</v>
      </c>
      <c r="J509" s="7">
        <f>INDEX('Saturation Data'!K:K,MATCH('Intensity Data'!$B509,'Saturation Data'!$C:$C,0))*INDEX('UEC Data'!K:K,MATCH('Intensity Data'!$B509,'UEC Data'!$C:$C,0))</f>
        <v>7.676737559553734E-2</v>
      </c>
      <c r="K509" s="7">
        <f>INDEX('Saturation Data'!L:L,MATCH('Intensity Data'!$B509,'Saturation Data'!$C:$C,0))*INDEX('UEC Data'!L:L,MATCH('Intensity Data'!$B509,'UEC Data'!$C:$C,0))</f>
        <v>6.2053104635056882E-3</v>
      </c>
      <c r="L509" s="7">
        <f>INDEX('Saturation Data'!M:M,MATCH('Intensity Data'!$B509,'Saturation Data'!$C:$C,0))*INDEX('UEC Data'!M:M,MATCH('Intensity Data'!$B509,'UEC Data'!$C:$C,0))</f>
        <v>0.88161854462496059</v>
      </c>
      <c r="M509" s="7">
        <f>INDEX('Saturation Data'!N:N,MATCH('Intensity Data'!$B509,'Saturation Data'!$C:$C,0))*INDEX('UEC Data'!N:N,MATCH('Intensity Data'!$B509,'UEC Data'!$C:$C,0))</f>
        <v>7.9840740499665538E-2</v>
      </c>
      <c r="N509" s="7">
        <f>INDEX('Saturation Data'!O:O,MATCH('Intensity Data'!$B509,'Saturation Data'!$C:$C,0))*INDEX('UEC Data'!O:O,MATCH('Intensity Data'!$B509,'UEC Data'!$C:$C,0))</f>
        <v>0.42421624499086463</v>
      </c>
      <c r="O509" s="7">
        <f>INDEX('Saturation Data'!P:P,MATCH('Intensity Data'!$B509,'Saturation Data'!$C:$C,0))*INDEX('UEC Data'!P:P,MATCH('Intensity Data'!$B509,'UEC Data'!$C:$C,0))</f>
        <v>5.7807351838669349E-2</v>
      </c>
      <c r="P509" s="7">
        <f>INDEX('Saturation Data'!Q:Q,MATCH('Intensity Data'!$B509,'Saturation Data'!$C:$C,0))*INDEX('UEC Data'!Q:Q,MATCH('Intensity Data'!$B509,'UEC Data'!$C:$C,0))</f>
        <v>9.7925473147096445E-2</v>
      </c>
      <c r="Q509" s="7">
        <f>INDEX('Saturation Data'!R:R,MATCH('Intensity Data'!$B509,'Saturation Data'!$C:$C,0))*INDEX('UEC Data'!R:R,MATCH('Intensity Data'!$B509,'UEC Data'!$C:$C,0))</f>
        <v>4.2668037855708198E-2</v>
      </c>
      <c r="R509" s="7">
        <f>INDEX('Saturation Data'!S:S,MATCH('Intensity Data'!$B509,'Saturation Data'!$C:$C,0))*INDEX('UEC Data'!S:S,MATCH('Intensity Data'!$B509,'UEC Data'!$C:$C,0))</f>
        <v>8.1698538943853274E-4</v>
      </c>
      <c r="S509" s="7">
        <f>INDEX('Saturation Data'!T:T,MATCH('Intensity Data'!$B509,'Saturation Data'!$C:$C,0))*INDEX('UEC Data'!T:T,MATCH('Intensity Data'!$B509,'UEC Data'!$C:$C,0))</f>
        <v>2.2031287772000707E-2</v>
      </c>
      <c r="T509" s="7">
        <f>INDEX('Saturation Data'!U:U,MATCH('Intensity Data'!$B509,'Saturation Data'!$C:$C,0))*INDEX('UEC Data'!U:U,MATCH('Intensity Data'!$B509,'UEC Data'!$C:$C,0))</f>
        <v>2.6542221265565989E-3</v>
      </c>
      <c r="U509" s="7">
        <f>INDEX('Saturation Data'!V:V,MATCH('Intensity Data'!$B509,'Saturation Data'!$C:$C,0))*INDEX('UEC Data'!V:V,MATCH('Intensity Data'!$B509,'UEC Data'!$C:$C,0))</f>
        <v>5.8435156853516669E-2</v>
      </c>
      <c r="V509" t="str">
        <f t="shared" si="78"/>
        <v>Food Preparation</v>
      </c>
      <c r="AP509" s="5" t="s">
        <v>94</v>
      </c>
      <c r="AQ509" s="5" t="s">
        <v>32</v>
      </c>
      <c r="AR509" s="5" t="s">
        <v>33</v>
      </c>
      <c r="AS509" s="2">
        <f t="shared" si="103"/>
        <v>2.9678329455384316</v>
      </c>
      <c r="AT509" s="2">
        <f t="shared" si="104"/>
        <v>-0.74795359009981688</v>
      </c>
      <c r="AU509" s="2">
        <f t="shared" si="105"/>
        <v>5.597748175059265</v>
      </c>
      <c r="AV509" s="2">
        <f t="shared" si="106"/>
        <v>-0.80611881147534636</v>
      </c>
      <c r="AW509" s="2">
        <f t="shared" si="107"/>
        <v>7.0195544398927794</v>
      </c>
      <c r="AX509" s="2">
        <f t="shared" si="108"/>
        <v>0.37553200204983539</v>
      </c>
      <c r="AY509" s="2">
        <f t="shared" si="109"/>
        <v>6.169910109630167</v>
      </c>
      <c r="AZ509" s="2">
        <f t="shared" si="110"/>
        <v>1.2127146917733445</v>
      </c>
      <c r="BA509" s="2">
        <f t="shared" si="111"/>
        <v>21.683240038196413</v>
      </c>
      <c r="BB509" s="2">
        <f t="shared" si="112"/>
        <v>2.2518466293123005</v>
      </c>
      <c r="BC509" s="2">
        <f t="shared" si="113"/>
        <v>-0.96886890154752436</v>
      </c>
      <c r="BD509" s="2">
        <f t="shared" si="114"/>
        <v>0.16451752826075983</v>
      </c>
      <c r="BE509" s="2">
        <f t="shared" si="115"/>
        <v>-0.96505038875200044</v>
      </c>
      <c r="BF509" s="2">
        <f t="shared" si="116"/>
        <v>3.1826289086260653</v>
      </c>
      <c r="BG509" s="2" t="str">
        <f>IFERROR(#REF!/#REF!-1,"NA")</f>
        <v>NA</v>
      </c>
    </row>
    <row r="510" spans="1:59" x14ac:dyDescent="0.25">
      <c r="A510" t="str">
        <f t="shared" si="117"/>
        <v/>
      </c>
      <c r="B510" t="str">
        <f t="shared" si="77"/>
        <v>WA2016 CPAFood Preparation_Fryer</v>
      </c>
      <c r="C510" t="s">
        <v>116</v>
      </c>
      <c r="D510" t="s">
        <v>142</v>
      </c>
      <c r="E510" s="3" t="s">
        <v>95</v>
      </c>
      <c r="F510" s="3" t="s">
        <v>32</v>
      </c>
      <c r="G510" s="3" t="s">
        <v>34</v>
      </c>
      <c r="H510" s="7">
        <f>INDEX('Saturation Data'!I:I,MATCH('Intensity Data'!$B510,'Saturation Data'!$C:$C,0))*INDEX('UEC Data'!I:I,MATCH('Intensity Data'!$B510,'UEC Data'!$C:$C,0))</f>
        <v>9.1730915113407932E-2</v>
      </c>
      <c r="I510" s="7">
        <f>INDEX('Saturation Data'!J:J,MATCH('Intensity Data'!$B510,'Saturation Data'!$C:$C,0))*INDEX('UEC Data'!J:J,MATCH('Intensity Data'!$B510,'UEC Data'!$C:$C,0))</f>
        <v>9.4668095058410319E-3</v>
      </c>
      <c r="J510" s="7">
        <f>INDEX('Saturation Data'!K:K,MATCH('Intensity Data'!$B510,'Saturation Data'!$C:$C,0))*INDEX('UEC Data'!K:K,MATCH('Intensity Data'!$B510,'UEC Data'!$C:$C,0))</f>
        <v>0.102616347416745</v>
      </c>
      <c r="K510" s="7">
        <f>INDEX('Saturation Data'!L:L,MATCH('Intensity Data'!$B510,'Saturation Data'!$C:$C,0))*INDEX('UEC Data'!L:L,MATCH('Intensity Data'!$B510,'UEC Data'!$C:$C,0))</f>
        <v>8.9737465107451436E-3</v>
      </c>
      <c r="L510" s="7">
        <f>INDEX('Saturation Data'!M:M,MATCH('Intensity Data'!$B510,'Saturation Data'!$C:$C,0))*INDEX('UEC Data'!M:M,MATCH('Intensity Data'!$B510,'UEC Data'!$C:$C,0))</f>
        <v>4.9783515002689329</v>
      </c>
      <c r="M510" s="7">
        <f>INDEX('Saturation Data'!N:N,MATCH('Intensity Data'!$B510,'Saturation Data'!$C:$C,0))*INDEX('UEC Data'!N:N,MATCH('Intensity Data'!$B510,'UEC Data'!$C:$C,0))</f>
        <v>0.91319054497892216</v>
      </c>
      <c r="N510" s="7">
        <f>INDEX('Saturation Data'!O:O,MATCH('Intensity Data'!$B510,'Saturation Data'!$C:$C,0))*INDEX('UEC Data'!O:O,MATCH('Intensity Data'!$B510,'UEC Data'!$C:$C,0))</f>
        <v>0.71029430822027495</v>
      </c>
      <c r="O510" s="7">
        <f>INDEX('Saturation Data'!P:P,MATCH('Intensity Data'!$B510,'Saturation Data'!$C:$C,0))*INDEX('UEC Data'!P:P,MATCH('Intensity Data'!$B510,'UEC Data'!$C:$C,0))</f>
        <v>8.359751295418813E-2</v>
      </c>
      <c r="P510" s="7">
        <f>INDEX('Saturation Data'!Q:Q,MATCH('Intensity Data'!$B510,'Saturation Data'!$C:$C,0))*INDEX('UEC Data'!Q:Q,MATCH('Intensity Data'!$B510,'UEC Data'!$C:$C,0))</f>
        <v>0.12806444486935603</v>
      </c>
      <c r="Q510" s="7">
        <f>INDEX('Saturation Data'!R:R,MATCH('Intensity Data'!$B510,'Saturation Data'!$C:$C,0))*INDEX('UEC Data'!R:R,MATCH('Intensity Data'!$B510,'UEC Data'!$C:$C,0))</f>
        <v>9.3897312581976783E-2</v>
      </c>
      <c r="R510" s="7">
        <f>INDEX('Saturation Data'!S:S,MATCH('Intensity Data'!$B510,'Saturation Data'!$C:$C,0))*INDEX('UEC Data'!S:S,MATCH('Intensity Data'!$B510,'UEC Data'!$C:$C,0))</f>
        <v>1.1814750979698624E-3</v>
      </c>
      <c r="S510" s="7">
        <f>INDEX('Saturation Data'!T:T,MATCH('Intensity Data'!$B510,'Saturation Data'!$C:$C,0))*INDEX('UEC Data'!T:T,MATCH('Intensity Data'!$B510,'UEC Data'!$C:$C,0))</f>
        <v>3.186032236967578E-2</v>
      </c>
      <c r="T510" s="7">
        <f>INDEX('Saturation Data'!U:U,MATCH('Intensity Data'!$B510,'Saturation Data'!$C:$C,0))*INDEX('UEC Data'!U:U,MATCH('Intensity Data'!$B510,'UEC Data'!$C:$C,0))</f>
        <v>3.8383762886657702E-3</v>
      </c>
      <c r="U510" s="7">
        <f>INDEX('Saturation Data'!V:V,MATCH('Intensity Data'!$B510,'Saturation Data'!$C:$C,0))*INDEX('UEC Data'!V:V,MATCH('Intensity Data'!$B510,'UEC Data'!$C:$C,0))</f>
        <v>4.2898330437062294E-2</v>
      </c>
      <c r="V510" t="str">
        <f t="shared" si="78"/>
        <v>Food Preparation</v>
      </c>
      <c r="AP510" s="5" t="s">
        <v>95</v>
      </c>
      <c r="AQ510" s="5" t="s">
        <v>32</v>
      </c>
      <c r="AR510" s="5" t="s">
        <v>34</v>
      </c>
      <c r="AS510" s="2">
        <f t="shared" si="103"/>
        <v>-0.62757154941468984</v>
      </c>
      <c r="AT510" s="2">
        <f t="shared" si="104"/>
        <v>-0.83275289080744408</v>
      </c>
      <c r="AU510" s="2">
        <f t="shared" si="105"/>
        <v>-0.29209885741655606</v>
      </c>
      <c r="AV510" s="2">
        <f t="shared" si="106"/>
        <v>-0.77062947706018314</v>
      </c>
      <c r="AW510" s="2">
        <f t="shared" si="107"/>
        <v>48.379202554725424</v>
      </c>
      <c r="AX510" s="2">
        <f t="shared" si="108"/>
        <v>3.4850908801387419</v>
      </c>
      <c r="AY510" s="2">
        <f t="shared" si="109"/>
        <v>0.6050583622830128</v>
      </c>
      <c r="AZ510" s="2">
        <f t="shared" si="110"/>
        <v>-0.41194241152898914</v>
      </c>
      <c r="BA510" s="2">
        <f t="shared" si="111"/>
        <v>1.4354754528170379</v>
      </c>
      <c r="BB510" s="2">
        <f t="shared" si="112"/>
        <v>-0.48393485204911135</v>
      </c>
      <c r="BC510" s="2">
        <f t="shared" si="113"/>
        <v>-0.98356823751934552</v>
      </c>
      <c r="BD510" s="2">
        <f t="shared" si="114"/>
        <v>-0.91916843676738436</v>
      </c>
      <c r="BE510" s="2">
        <f t="shared" si="115"/>
        <v>-0.99925489178418092</v>
      </c>
      <c r="BF510" s="2">
        <f t="shared" si="116"/>
        <v>-0.60171749712189038</v>
      </c>
      <c r="BG510" s="2" t="str">
        <f>IFERROR(#REF!/#REF!-1,"NA")</f>
        <v>NA</v>
      </c>
    </row>
    <row r="511" spans="1:59" x14ac:dyDescent="0.25">
      <c r="A511" t="str">
        <f t="shared" si="117"/>
        <v/>
      </c>
      <c r="B511" t="str">
        <f t="shared" si="77"/>
        <v>WA2016 CPAFood Preparation_Dishwasher</v>
      </c>
      <c r="C511" t="s">
        <v>116</v>
      </c>
      <c r="D511" t="s">
        <v>142</v>
      </c>
      <c r="E511" s="3" t="s">
        <v>96</v>
      </c>
      <c r="F511" s="3" t="s">
        <v>32</v>
      </c>
      <c r="G511" s="3" t="s">
        <v>35</v>
      </c>
      <c r="H511" s="7">
        <f>INDEX('Saturation Data'!I:I,MATCH('Intensity Data'!$B511,'Saturation Data'!$C:$C,0))*INDEX('UEC Data'!I:I,MATCH('Intensity Data'!$B511,'UEC Data'!$C:$C,0))</f>
        <v>7.115816285882863E-2</v>
      </c>
      <c r="I511" s="7">
        <f>INDEX('Saturation Data'!J:J,MATCH('Intensity Data'!$B511,'Saturation Data'!$C:$C,0))*INDEX('UEC Data'!J:J,MATCH('Intensity Data'!$B511,'UEC Data'!$C:$C,0))</f>
        <v>1.3029203053112082E-2</v>
      </c>
      <c r="J511" s="7">
        <f>INDEX('Saturation Data'!K:K,MATCH('Intensity Data'!$B511,'Saturation Data'!$C:$C,0))*INDEX('UEC Data'!K:K,MATCH('Intensity Data'!$B511,'UEC Data'!$C:$C,0))</f>
        <v>0.12363982500754045</v>
      </c>
      <c r="K511" s="7">
        <f>INDEX('Saturation Data'!L:L,MATCH('Intensity Data'!$B511,'Saturation Data'!$C:$C,0))*INDEX('UEC Data'!L:L,MATCH('Intensity Data'!$B511,'UEC Data'!$C:$C,0))</f>
        <v>1.2350598727429161E-2</v>
      </c>
      <c r="L511" s="7">
        <f>INDEX('Saturation Data'!M:M,MATCH('Intensity Data'!$B511,'Saturation Data'!$C:$C,0))*INDEX('UEC Data'!M:M,MATCH('Intensity Data'!$B511,'UEC Data'!$C:$C,0))</f>
        <v>2.1937920597385197</v>
      </c>
      <c r="M511" s="7">
        <f>INDEX('Saturation Data'!N:N,MATCH('Intensity Data'!$B511,'Saturation Data'!$C:$C,0))*INDEX('UEC Data'!N:N,MATCH('Intensity Data'!$B511,'UEC Data'!$C:$C,0))</f>
        <v>0.79264200016359276</v>
      </c>
      <c r="N511" s="7">
        <f>INDEX('Saturation Data'!O:O,MATCH('Intensity Data'!$B511,'Saturation Data'!$C:$C,0))*INDEX('UEC Data'!O:O,MATCH('Intensity Data'!$B511,'UEC Data'!$C:$C,0))</f>
        <v>0.64769980404477323</v>
      </c>
      <c r="O511" s="7">
        <f>INDEX('Saturation Data'!P:P,MATCH('Intensity Data'!$B511,'Saturation Data'!$C:$C,0))*INDEX('UEC Data'!P:P,MATCH('Intensity Data'!$B511,'UEC Data'!$C:$C,0))</f>
        <v>0.11505554963826428</v>
      </c>
      <c r="P511" s="7">
        <f>INDEX('Saturation Data'!Q:Q,MATCH('Intensity Data'!$B511,'Saturation Data'!$C:$C,0))*INDEX('UEC Data'!Q:Q,MATCH('Intensity Data'!$B511,'UEC Data'!$C:$C,0))</f>
        <v>0.15737604839547739</v>
      </c>
      <c r="Q511" s="7">
        <f>INDEX('Saturation Data'!R:R,MATCH('Intensity Data'!$B511,'Saturation Data'!$C:$C,0))*INDEX('UEC Data'!R:R,MATCH('Intensity Data'!$B511,'UEC Data'!$C:$C,0))</f>
        <v>0.18476984653993347</v>
      </c>
      <c r="R511" s="7">
        <f>INDEX('Saturation Data'!S:S,MATCH('Intensity Data'!$B511,'Saturation Data'!$C:$C,0))*INDEX('UEC Data'!S:S,MATCH('Intensity Data'!$B511,'UEC Data'!$C:$C,0))</f>
        <v>1.6260683120482052E-3</v>
      </c>
      <c r="S511" s="7">
        <f>INDEX('Saturation Data'!T:T,MATCH('Intensity Data'!$B511,'Saturation Data'!$C:$C,0))*INDEX('UEC Data'!T:T,MATCH('Intensity Data'!$B511,'UEC Data'!$C:$C,0))</f>
        <v>4.3849473176363035E-2</v>
      </c>
      <c r="T511" s="7">
        <f>INDEX('Saturation Data'!U:U,MATCH('Intensity Data'!$B511,'Saturation Data'!$C:$C,0))*INDEX('UEC Data'!U:U,MATCH('Intensity Data'!$B511,'UEC Data'!$C:$C,0))</f>
        <v>5.2827707189439322E-3</v>
      </c>
      <c r="U511" s="7">
        <f>INDEX('Saturation Data'!V:V,MATCH('Intensity Data'!$B511,'Saturation Data'!$C:$C,0))*INDEX('UEC Data'!V:V,MATCH('Intensity Data'!$B511,'UEC Data'!$C:$C,0))</f>
        <v>3.042789880301501E-2</v>
      </c>
      <c r="V511" t="str">
        <f t="shared" si="78"/>
        <v>Food Preparation</v>
      </c>
      <c r="AP511" s="5" t="s">
        <v>96</v>
      </c>
      <c r="AQ511" s="5" t="s">
        <v>32</v>
      </c>
      <c r="AR511" s="5" t="s">
        <v>35</v>
      </c>
      <c r="AS511" s="2" t="str">
        <f t="shared" si="103"/>
        <v>NA</v>
      </c>
      <c r="AT511" s="2" t="str">
        <f t="shared" si="104"/>
        <v>NA</v>
      </c>
      <c r="AU511" s="2" t="str">
        <f t="shared" si="105"/>
        <v>NA</v>
      </c>
      <c r="AV511" s="2" t="str">
        <f t="shared" si="106"/>
        <v>NA</v>
      </c>
      <c r="AW511" s="2" t="str">
        <f t="shared" si="107"/>
        <v>NA</v>
      </c>
      <c r="AX511" s="2" t="str">
        <f t="shared" si="108"/>
        <v>NA</v>
      </c>
      <c r="AY511" s="2" t="str">
        <f t="shared" si="109"/>
        <v>NA</v>
      </c>
      <c r="AZ511" s="2">
        <f t="shared" si="110"/>
        <v>6.7701750529268425</v>
      </c>
      <c r="BA511" s="2">
        <f t="shared" si="111"/>
        <v>105.27868770104469</v>
      </c>
      <c r="BB511" s="2">
        <f t="shared" si="112"/>
        <v>16.85360861736293</v>
      </c>
      <c r="BC511" s="2" t="str">
        <f t="shared" si="113"/>
        <v>NA</v>
      </c>
      <c r="BD511" s="2" t="str">
        <f t="shared" si="114"/>
        <v>NA</v>
      </c>
      <c r="BE511" s="2" t="str">
        <f t="shared" si="115"/>
        <v>NA</v>
      </c>
      <c r="BF511" s="2">
        <f t="shared" si="116"/>
        <v>81.569396323036884</v>
      </c>
      <c r="BG511" s="2" t="str">
        <f>IFERROR(#REF!/#REF!-1,"NA")</f>
        <v>NA</v>
      </c>
    </row>
    <row r="512" spans="1:59" x14ac:dyDescent="0.25">
      <c r="A512" t="str">
        <f t="shared" si="117"/>
        <v/>
      </c>
      <c r="B512" t="str">
        <f t="shared" si="77"/>
        <v>WA2016 CPAFood Preparation_Hot Food Container</v>
      </c>
      <c r="C512" t="s">
        <v>116</v>
      </c>
      <c r="D512" t="s">
        <v>142</v>
      </c>
      <c r="E512" s="3" t="s">
        <v>97</v>
      </c>
      <c r="F512" s="3" t="s">
        <v>32</v>
      </c>
      <c r="G512" s="3" t="s">
        <v>36</v>
      </c>
      <c r="H512" s="7">
        <f>INDEX('Saturation Data'!I:I,MATCH('Intensity Data'!$B512,'Saturation Data'!$C:$C,0))*INDEX('UEC Data'!I:I,MATCH('Intensity Data'!$B512,'UEC Data'!$C:$C,0))</f>
        <v>9.7392229790301942E-3</v>
      </c>
      <c r="I512" s="7">
        <f>INDEX('Saturation Data'!J:J,MATCH('Intensity Data'!$B512,'Saturation Data'!$C:$C,0))*INDEX('UEC Data'!J:J,MATCH('Intensity Data'!$B512,'UEC Data'!$C:$C,0))</f>
        <v>1.7832713588329485E-3</v>
      </c>
      <c r="J512" s="7">
        <f>INDEX('Saturation Data'!K:K,MATCH('Intensity Data'!$B512,'Saturation Data'!$C:$C,0))*INDEX('UEC Data'!K:K,MATCH('Intensity Data'!$B512,'UEC Data'!$C:$C,0))</f>
        <v>1.6922244426484791E-2</v>
      </c>
      <c r="K512" s="7">
        <f>INDEX('Saturation Data'!L:L,MATCH('Intensity Data'!$B512,'Saturation Data'!$C:$C,0))*INDEX('UEC Data'!L:L,MATCH('Intensity Data'!$B512,'UEC Data'!$C:$C,0))</f>
        <v>1.6903926422270656E-3</v>
      </c>
      <c r="L512" s="7">
        <f>INDEX('Saturation Data'!M:M,MATCH('Intensity Data'!$B512,'Saturation Data'!$C:$C,0))*INDEX('UEC Data'!M:M,MATCH('Intensity Data'!$B512,'UEC Data'!$C:$C,0))</f>
        <v>0.48032455744141239</v>
      </c>
      <c r="M512" s="7">
        <f>INDEX('Saturation Data'!N:N,MATCH('Intensity Data'!$B512,'Saturation Data'!$C:$C,0))*INDEX('UEC Data'!N:N,MATCH('Intensity Data'!$B512,'UEC Data'!$C:$C,0))</f>
        <v>0.14433737740595326</v>
      </c>
      <c r="N512" s="7">
        <f>INDEX('Saturation Data'!O:O,MATCH('Intensity Data'!$B512,'Saturation Data'!$C:$C,0))*INDEX('UEC Data'!O:O,MATCH('Intensity Data'!$B512,'UEC Data'!$C:$C,0))</f>
        <v>8.8648899319968333E-2</v>
      </c>
      <c r="O512" s="7">
        <f>INDEX('Saturation Data'!P:P,MATCH('Intensity Data'!$B512,'Saturation Data'!$C:$C,0))*INDEX('UEC Data'!P:P,MATCH('Intensity Data'!$B512,'UEC Data'!$C:$C,0))</f>
        <v>1.5747338153248927E-2</v>
      </c>
      <c r="P512" s="7">
        <f>INDEX('Saturation Data'!Q:Q,MATCH('Intensity Data'!$B512,'Saturation Data'!$C:$C,0))*INDEX('UEC Data'!Q:Q,MATCH('Intensity Data'!$B512,'UEC Data'!$C:$C,0))</f>
        <v>2.1539628980064878E-2</v>
      </c>
      <c r="Q512" s="7">
        <f>INDEX('Saturation Data'!R:R,MATCH('Intensity Data'!$B512,'Saturation Data'!$C:$C,0))*INDEX('UEC Data'!R:R,MATCH('Intensity Data'!$B512,'UEC Data'!$C:$C,0))</f>
        <v>2.5288943150818515E-2</v>
      </c>
      <c r="R512" s="7">
        <f>INDEX('Saturation Data'!S:S,MATCH('Intensity Data'!$B512,'Saturation Data'!$C:$C,0))*INDEX('UEC Data'!S:S,MATCH('Intensity Data'!$B512,'UEC Data'!$C:$C,0))</f>
        <v>2.225555190567692E-4</v>
      </c>
      <c r="S512" s="7">
        <f>INDEX('Saturation Data'!T:T,MATCH('Intensity Data'!$B512,'Saturation Data'!$C:$C,0))*INDEX('UEC Data'!T:T,MATCH('Intensity Data'!$B512,'UEC Data'!$C:$C,0))</f>
        <v>6.0015573705135012E-3</v>
      </c>
      <c r="T512" s="7">
        <f>INDEX('Saturation Data'!U:U,MATCH('Intensity Data'!$B512,'Saturation Data'!$C:$C,0))*INDEX('UEC Data'!U:U,MATCH('Intensity Data'!$B512,'UEC Data'!$C:$C,0))</f>
        <v>7.23038368499745E-4</v>
      </c>
      <c r="U512" s="7">
        <f>INDEX('Saturation Data'!V:V,MATCH('Intensity Data'!$B512,'Saturation Data'!$C:$C,0))*INDEX('UEC Data'!V:V,MATCH('Intensity Data'!$B512,'UEC Data'!$C:$C,0))</f>
        <v>4.1645832230639383E-3</v>
      </c>
      <c r="V512" t="str">
        <f t="shared" si="78"/>
        <v>Food Preparation</v>
      </c>
      <c r="AP512" s="5" t="s">
        <v>97</v>
      </c>
      <c r="AQ512" s="5" t="s">
        <v>32</v>
      </c>
      <c r="AR512" s="5" t="s">
        <v>36</v>
      </c>
      <c r="AS512" s="2" t="str">
        <f t="shared" si="103"/>
        <v>NA</v>
      </c>
      <c r="AT512" s="2" t="str">
        <f t="shared" si="104"/>
        <v>NA</v>
      </c>
      <c r="AU512" s="2" t="str">
        <f t="shared" si="105"/>
        <v>NA</v>
      </c>
      <c r="AV512" s="2" t="str">
        <f t="shared" si="106"/>
        <v>NA</v>
      </c>
      <c r="AW512" s="2" t="str">
        <f t="shared" si="107"/>
        <v>NA</v>
      </c>
      <c r="AX512" s="2" t="str">
        <f t="shared" si="108"/>
        <v>NA</v>
      </c>
      <c r="AY512" s="2" t="str">
        <f t="shared" si="109"/>
        <v>NA</v>
      </c>
      <c r="AZ512" s="2">
        <f t="shared" si="110"/>
        <v>0.38470819510764453</v>
      </c>
      <c r="BA512" s="2">
        <f t="shared" si="111"/>
        <v>90.112027060787796</v>
      </c>
      <c r="BB512" s="2">
        <f t="shared" si="112"/>
        <v>2.5902452626376546</v>
      </c>
      <c r="BC512" s="2" t="str">
        <f t="shared" si="113"/>
        <v>NA</v>
      </c>
      <c r="BD512" s="2" t="str">
        <f t="shared" si="114"/>
        <v>NA</v>
      </c>
      <c r="BE512" s="2" t="str">
        <f t="shared" si="115"/>
        <v>NA</v>
      </c>
      <c r="BF512" s="2">
        <f t="shared" si="116"/>
        <v>22.595401972279273</v>
      </c>
      <c r="BG512" s="2" t="str">
        <f>IFERROR(#REF!/#REF!-1,"NA")</f>
        <v>NA</v>
      </c>
    </row>
    <row r="513" spans="1:59" x14ac:dyDescent="0.25">
      <c r="A513" t="str">
        <f t="shared" si="117"/>
        <v/>
      </c>
      <c r="B513" t="str">
        <f t="shared" si="77"/>
        <v>WA2016 CPAFood Preparation_Steamer</v>
      </c>
      <c r="C513" t="s">
        <v>116</v>
      </c>
      <c r="D513" t="s">
        <v>142</v>
      </c>
      <c r="E513" s="3" t="s">
        <v>98</v>
      </c>
      <c r="F513" s="3" t="s">
        <v>32</v>
      </c>
      <c r="G513" s="3" t="s">
        <v>37</v>
      </c>
      <c r="H513" s="7">
        <f>INDEX('Saturation Data'!I:I,MATCH('Intensity Data'!$B513,'Saturation Data'!$C:$C,0))*INDEX('UEC Data'!I:I,MATCH('Intensity Data'!$B513,'UEC Data'!$C:$C,0))</f>
        <v>5.2176996600562485E-2</v>
      </c>
      <c r="I513" s="7">
        <f>INDEX('Saturation Data'!J:J,MATCH('Intensity Data'!$B513,'Saturation Data'!$C:$C,0))*INDEX('UEC Data'!J:J,MATCH('Intensity Data'!$B513,'UEC Data'!$C:$C,0))</f>
        <v>9.5537132508462623E-3</v>
      </c>
      <c r="J513" s="7">
        <f>INDEX('Saturation Data'!K:K,MATCH('Intensity Data'!$B513,'Saturation Data'!$C:$C,0))*INDEX('UEC Data'!K:K,MATCH('Intensity Data'!$B513,'UEC Data'!$C:$C,0))</f>
        <v>9.0659377222977039E-2</v>
      </c>
      <c r="K513" s="7">
        <f>INDEX('Saturation Data'!L:L,MATCH('Intensity Data'!$B513,'Saturation Data'!$C:$C,0))*INDEX('UEC Data'!L:L,MATCH('Intensity Data'!$B513,'UEC Data'!$C:$C,0))</f>
        <v>9.0561240190313516E-3</v>
      </c>
      <c r="L513" s="7">
        <f>INDEX('Saturation Data'!M:M,MATCH('Intensity Data'!$B513,'Saturation Data'!$C:$C,0))*INDEX('UEC Data'!M:M,MATCH('Intensity Data'!$B513,'UEC Data'!$C:$C,0))</f>
        <v>0.49015140911087041</v>
      </c>
      <c r="M513" s="7">
        <f>INDEX('Saturation Data'!N:N,MATCH('Intensity Data'!$B513,'Saturation Data'!$C:$C,0))*INDEX('UEC Data'!N:N,MATCH('Intensity Data'!$B513,'UEC Data'!$C:$C,0))</f>
        <v>0.21185597312572138</v>
      </c>
      <c r="N513" s="7">
        <f>INDEX('Saturation Data'!O:O,MATCH('Intensity Data'!$B513,'Saturation Data'!$C:$C,0))*INDEX('UEC Data'!O:O,MATCH('Intensity Data'!$B513,'UEC Data'!$C:$C,0))</f>
        <v>0.47492837246059044</v>
      </c>
      <c r="O513" s="7">
        <f>INDEX('Saturation Data'!P:P,MATCH('Intensity Data'!$B513,'Saturation Data'!$C:$C,0))*INDEX('UEC Data'!P:P,MATCH('Intensity Data'!$B513,'UEC Data'!$C:$C,0))</f>
        <v>8.4364924292121973E-2</v>
      </c>
      <c r="P513" s="7">
        <f>INDEX('Saturation Data'!Q:Q,MATCH('Intensity Data'!$B513,'Saturation Data'!$C:$C,0))*INDEX('UEC Data'!Q:Q,MATCH('Intensity Data'!$B513,'UEC Data'!$C:$C,0))</f>
        <v>0.11539659277645314</v>
      </c>
      <c r="Q513" s="7">
        <f>INDEX('Saturation Data'!R:R,MATCH('Intensity Data'!$B513,'Saturation Data'!$C:$C,0))*INDEX('UEC Data'!R:R,MATCH('Intensity Data'!$B513,'UEC Data'!$C:$C,0))</f>
        <v>0.13548320062628524</v>
      </c>
      <c r="R513" s="7">
        <f>INDEX('Saturation Data'!S:S,MATCH('Intensity Data'!$B513,'Saturation Data'!$C:$C,0))*INDEX('UEC Data'!S:S,MATCH('Intensity Data'!$B513,'UEC Data'!$C:$C,0))</f>
        <v>1.1923208438973213E-3</v>
      </c>
      <c r="S513" s="7">
        <f>INDEX('Saturation Data'!T:T,MATCH('Intensity Data'!$B513,'Saturation Data'!$C:$C,0))*INDEX('UEC Data'!T:T,MATCH('Intensity Data'!$B513,'UEC Data'!$C:$C,0))</f>
        <v>3.2152794857824032E-2</v>
      </c>
      <c r="T513" s="7">
        <f>INDEX('Saturation Data'!U:U,MATCH('Intensity Data'!$B513,'Saturation Data'!$C:$C,0))*INDEX('UEC Data'!U:U,MATCH('Intensity Data'!$B513,'UEC Data'!$C:$C,0))</f>
        <v>3.8736119479466005E-3</v>
      </c>
      <c r="U513" s="7">
        <f>INDEX('Saturation Data'!V:V,MATCH('Intensity Data'!$B513,'Saturation Data'!$C:$C,0))*INDEX('UEC Data'!V:V,MATCH('Intensity Data'!$B513,'UEC Data'!$C:$C,0))</f>
        <v>2.2311373827299346E-2</v>
      </c>
      <c r="V513" t="str">
        <f t="shared" si="78"/>
        <v>Food Preparation</v>
      </c>
      <c r="AP513" s="5" t="s">
        <v>98</v>
      </c>
      <c r="AQ513" s="5" t="s">
        <v>32</v>
      </c>
      <c r="AR513" s="5" t="s">
        <v>37</v>
      </c>
      <c r="AS513" s="2">
        <f t="shared" si="103"/>
        <v>-0.95315521902119738</v>
      </c>
      <c r="AT513" s="2">
        <f t="shared" si="104"/>
        <v>-0.99131334153218564</v>
      </c>
      <c r="AU513" s="2">
        <f t="shared" si="105"/>
        <v>-0.93355571795225367</v>
      </c>
      <c r="AV513" s="2">
        <f t="shared" si="106"/>
        <v>-0.98808670951036781</v>
      </c>
      <c r="AW513" s="2">
        <f t="shared" si="107"/>
        <v>-0.75719832381130436</v>
      </c>
      <c r="AX513" s="2">
        <f t="shared" si="108"/>
        <v>-0.88627532168882961</v>
      </c>
      <c r="AY513" s="2">
        <f t="shared" si="109"/>
        <v>-0.89779303582632031</v>
      </c>
      <c r="AZ513" s="2">
        <f t="shared" si="110"/>
        <v>-0.88155586604927039</v>
      </c>
      <c r="BA513" s="2">
        <f t="shared" si="111"/>
        <v>-0.79481440022464289</v>
      </c>
      <c r="BB513" s="2">
        <f t="shared" si="112"/>
        <v>-0.8542251814255617</v>
      </c>
      <c r="BC513" s="2">
        <f t="shared" si="113"/>
        <v>-0.99763131125380211</v>
      </c>
      <c r="BD513" s="2">
        <f t="shared" si="114"/>
        <v>-0.98158467025751162</v>
      </c>
      <c r="BE513" s="2">
        <f t="shared" si="115"/>
        <v>-0.99980301742894362</v>
      </c>
      <c r="BF513" s="2">
        <f t="shared" si="116"/>
        <v>-0.96824048027611331</v>
      </c>
      <c r="BG513" s="2" t="str">
        <f>IFERROR(#REF!/#REF!-1,"NA")</f>
        <v>NA</v>
      </c>
    </row>
    <row r="514" spans="1:59" x14ac:dyDescent="0.25">
      <c r="A514" t="str">
        <f t="shared" si="117"/>
        <v/>
      </c>
      <c r="B514" t="str">
        <f t="shared" ref="B514:B577" si="118">C514&amp;D514&amp;E514</f>
        <v>WA2016 CPAOffice Equipment_Desktop Computer</v>
      </c>
      <c r="C514" t="s">
        <v>116</v>
      </c>
      <c r="D514" t="s">
        <v>142</v>
      </c>
      <c r="E514" s="3" t="s">
        <v>99</v>
      </c>
      <c r="F514" s="3" t="s">
        <v>38</v>
      </c>
      <c r="G514" s="3" t="s">
        <v>39</v>
      </c>
      <c r="H514" s="7">
        <f>INDEX('Saturation Data'!I:I,MATCH('Intensity Data'!$B514,'Saturation Data'!$C:$C,0))*INDEX('UEC Data'!I:I,MATCH('Intensity Data'!$B514,'UEC Data'!$C:$C,0))</f>
        <v>2.206269091463394</v>
      </c>
      <c r="I514" s="7">
        <f>INDEX('Saturation Data'!J:J,MATCH('Intensity Data'!$B514,'Saturation Data'!$C:$C,0))*INDEX('UEC Data'!J:J,MATCH('Intensity Data'!$B514,'UEC Data'!$C:$C,0))</f>
        <v>1.1912847170948913</v>
      </c>
      <c r="J514" s="7">
        <f>INDEX('Saturation Data'!K:K,MATCH('Intensity Data'!$B514,'Saturation Data'!$C:$C,0))*INDEX('UEC Data'!K:K,MATCH('Intensity Data'!$B514,'UEC Data'!$C:$C,0))</f>
        <v>0.29421867303098526</v>
      </c>
      <c r="K514" s="7">
        <f>INDEX('Saturation Data'!L:L,MATCH('Intensity Data'!$B514,'Saturation Data'!$C:$C,0))*INDEX('UEC Data'!L:L,MATCH('Intensity Data'!$B514,'UEC Data'!$C:$C,0))</f>
        <v>9.3521436282987022E-2</v>
      </c>
      <c r="L514" s="7">
        <f>INDEX('Saturation Data'!M:M,MATCH('Intensity Data'!$B514,'Saturation Data'!$C:$C,0))*INDEX('UEC Data'!M:M,MATCH('Intensity Data'!$B514,'UEC Data'!$C:$C,0))</f>
        <v>0.31078036117823993</v>
      </c>
      <c r="M514" s="7">
        <f>INDEX('Saturation Data'!N:N,MATCH('Intensity Data'!$B514,'Saturation Data'!$C:$C,0))*INDEX('UEC Data'!N:N,MATCH('Intensity Data'!$B514,'UEC Data'!$C:$C,0))</f>
        <v>0.18230120502799152</v>
      </c>
      <c r="N514" s="7">
        <f>INDEX('Saturation Data'!O:O,MATCH('Intensity Data'!$B514,'Saturation Data'!$C:$C,0))*INDEX('UEC Data'!O:O,MATCH('Intensity Data'!$B514,'UEC Data'!$C:$C,0))</f>
        <v>0.5295135871720672</v>
      </c>
      <c r="O514" s="7">
        <f>INDEX('Saturation Data'!P:P,MATCH('Intensity Data'!$B514,'Saturation Data'!$C:$C,0))*INDEX('UEC Data'!P:P,MATCH('Intensity Data'!$B514,'UEC Data'!$C:$C,0))</f>
        <v>0.55081969549868226</v>
      </c>
      <c r="P514" s="7">
        <f>INDEX('Saturation Data'!Q:Q,MATCH('Intensity Data'!$B514,'Saturation Data'!$C:$C,0))*INDEX('UEC Data'!Q:Q,MATCH('Intensity Data'!$B514,'UEC Data'!$C:$C,0))</f>
        <v>0.3945408789483637</v>
      </c>
      <c r="Q514" s="7">
        <f>INDEX('Saturation Data'!R:R,MATCH('Intensity Data'!$B514,'Saturation Data'!$C:$C,0))*INDEX('UEC Data'!R:R,MATCH('Intensity Data'!$B514,'UEC Data'!$C:$C,0))</f>
        <v>0.10015343458976289</v>
      </c>
      <c r="R514" s="7">
        <f>INDEX('Saturation Data'!S:S,MATCH('Intensity Data'!$B514,'Saturation Data'!$C:$C,0))*INDEX('UEC Data'!S:S,MATCH('Intensity Data'!$B514,'UEC Data'!$C:$C,0))</f>
        <v>9.1082547572952269E-2</v>
      </c>
      <c r="S514" s="7">
        <f>INDEX('Saturation Data'!T:T,MATCH('Intensity Data'!$B514,'Saturation Data'!$C:$C,0))*INDEX('UEC Data'!T:T,MATCH('Intensity Data'!$B514,'UEC Data'!$C:$C,0))</f>
        <v>6.1662466961634965E-2</v>
      </c>
      <c r="T514" s="7">
        <f>INDEX('Saturation Data'!U:U,MATCH('Intensity Data'!$B514,'Saturation Data'!$C:$C,0))*INDEX('UEC Data'!U:U,MATCH('Intensity Data'!$B514,'UEC Data'!$C:$C,0))</f>
        <v>5.31924604315597</v>
      </c>
      <c r="U514" s="7">
        <f>INDEX('Saturation Data'!V:V,MATCH('Intensity Data'!$B514,'Saturation Data'!$C:$C,0))*INDEX('UEC Data'!V:V,MATCH('Intensity Data'!$B514,'UEC Data'!$C:$C,0))</f>
        <v>0.23507223117863596</v>
      </c>
      <c r="V514" t="str">
        <f t="shared" ref="V514:V577" si="119">IF(OR(F514="Cooling",F514="heating",F514="ventilation"),"HVAC",F514)</f>
        <v>Office Equipment</v>
      </c>
      <c r="AP514" s="5" t="s">
        <v>99</v>
      </c>
      <c r="AQ514" s="5" t="s">
        <v>38</v>
      </c>
      <c r="AR514" s="5" t="s">
        <v>39</v>
      </c>
      <c r="AS514" s="2">
        <f t="shared" si="103"/>
        <v>1.3406983726388866</v>
      </c>
      <c r="AT514" s="2" t="str">
        <f t="shared" si="104"/>
        <v>NA</v>
      </c>
      <c r="AU514" s="2">
        <f t="shared" si="105"/>
        <v>-0.56985524981993207</v>
      </c>
      <c r="AV514" s="2" t="str">
        <f t="shared" si="106"/>
        <v>NA</v>
      </c>
      <c r="AW514" s="2">
        <f t="shared" si="107"/>
        <v>13.51384535748228</v>
      </c>
      <c r="AX514" s="2">
        <f t="shared" si="108"/>
        <v>-0.53354038672102022</v>
      </c>
      <c r="AY514" s="2">
        <f t="shared" si="109"/>
        <v>-0.69039282781139066</v>
      </c>
      <c r="AZ514" s="2">
        <f t="shared" si="110"/>
        <v>-0.82022176891190002</v>
      </c>
      <c r="BA514" s="2">
        <f t="shared" si="111"/>
        <v>-0.69356709060831323</v>
      </c>
      <c r="BB514" s="2">
        <f t="shared" si="112"/>
        <v>4.6502435491798444E-2</v>
      </c>
      <c r="BC514" s="2">
        <f t="shared" si="113"/>
        <v>-0.10280018695677107</v>
      </c>
      <c r="BD514" s="2">
        <f t="shared" si="114"/>
        <v>-0.81443383081785115</v>
      </c>
      <c r="BE514" s="2">
        <f t="shared" si="115"/>
        <v>-0.27384152330561284</v>
      </c>
      <c r="BF514" s="2">
        <f t="shared" si="116"/>
        <v>2.3419462409479674E-2</v>
      </c>
      <c r="BG514" s="2" t="str">
        <f>IFERROR(#REF!/#REF!-1,"NA")</f>
        <v>NA</v>
      </c>
    </row>
    <row r="515" spans="1:59" x14ac:dyDescent="0.25">
      <c r="A515" t="str">
        <f t="shared" si="117"/>
        <v/>
      </c>
      <c r="B515" t="str">
        <f t="shared" si="118"/>
        <v>WA2016 CPAOffice Equipment_Laptop</v>
      </c>
      <c r="C515" t="s">
        <v>116</v>
      </c>
      <c r="D515" t="s">
        <v>142</v>
      </c>
      <c r="E515" s="3" t="s">
        <v>100</v>
      </c>
      <c r="F515" s="3" t="s">
        <v>38</v>
      </c>
      <c r="G515" s="3" t="s">
        <v>40</v>
      </c>
      <c r="H515" s="7">
        <f>INDEX('Saturation Data'!I:I,MATCH('Intensity Data'!$B515,'Saturation Data'!$C:$C,0))*INDEX('UEC Data'!I:I,MATCH('Intensity Data'!$B515,'UEC Data'!$C:$C,0))</f>
        <v>0.34067390382890639</v>
      </c>
      <c r="I515" s="7">
        <f>INDEX('Saturation Data'!J:J,MATCH('Intensity Data'!$B515,'Saturation Data'!$C:$C,0))*INDEX('UEC Data'!J:J,MATCH('Intensity Data'!$B515,'UEC Data'!$C:$C,0))</f>
        <v>0.18394837543376999</v>
      </c>
      <c r="J515" s="7">
        <f>INDEX('Saturation Data'!K:K,MATCH('Intensity Data'!$B515,'Saturation Data'!$C:$C,0))*INDEX('UEC Data'!K:K,MATCH('Intensity Data'!$B515,'UEC Data'!$C:$C,0))</f>
        <v>4.5430824512137431E-2</v>
      </c>
      <c r="K515" s="7">
        <f>INDEX('Saturation Data'!L:L,MATCH('Intensity Data'!$B515,'Saturation Data'!$C:$C,0))*INDEX('UEC Data'!L:L,MATCH('Intensity Data'!$B515,'UEC Data'!$C:$C,0))</f>
        <v>1.4440810014284759E-2</v>
      </c>
      <c r="L515" s="7">
        <f>INDEX('Saturation Data'!M:M,MATCH('Intensity Data'!$B515,'Saturation Data'!$C:$C,0))*INDEX('UEC Data'!M:M,MATCH('Intensity Data'!$B515,'UEC Data'!$C:$C,0))</f>
        <v>3.8390515204370819E-2</v>
      </c>
      <c r="M515" s="7">
        <f>INDEX('Saturation Data'!N:N,MATCH('Intensity Data'!$B515,'Saturation Data'!$C:$C,0))*INDEX('UEC Data'!N:N,MATCH('Intensity Data'!$B515,'UEC Data'!$C:$C,0))</f>
        <v>1.8015648496883866E-2</v>
      </c>
      <c r="N515" s="7">
        <f>INDEX('Saturation Data'!O:O,MATCH('Intensity Data'!$B515,'Saturation Data'!$C:$C,0))*INDEX('UEC Data'!O:O,MATCH('Intensity Data'!$B515,'UEC Data'!$C:$C,0))</f>
        <v>3.270525097239238E-2</v>
      </c>
      <c r="O515" s="7">
        <f>INDEX('Saturation Data'!P:P,MATCH('Intensity Data'!$B515,'Saturation Data'!$C:$C,0))*INDEX('UEC Data'!P:P,MATCH('Intensity Data'!$B515,'UEC Data'!$C:$C,0))</f>
        <v>2.5515912365012484E-2</v>
      </c>
      <c r="P515" s="7">
        <f>INDEX('Saturation Data'!Q:Q,MATCH('Intensity Data'!$B515,'Saturation Data'!$C:$C,0))*INDEX('UEC Data'!Q:Q,MATCH('Intensity Data'!$B515,'UEC Data'!$C:$C,0))</f>
        <v>2.4368701346810701E-2</v>
      </c>
      <c r="Q515" s="7">
        <f>INDEX('Saturation Data'!R:R,MATCH('Intensity Data'!$B515,'Saturation Data'!$C:$C,0))*INDEX('UEC Data'!R:R,MATCH('Intensity Data'!$B515,'UEC Data'!$C:$C,0))</f>
        <v>1.5464868576360447E-2</v>
      </c>
      <c r="R515" s="7">
        <f>INDEX('Saturation Data'!S:S,MATCH('Intensity Data'!$B515,'Saturation Data'!$C:$C,0))*INDEX('UEC Data'!S:S,MATCH('Intensity Data'!$B515,'UEC Data'!$C:$C,0))</f>
        <v>1.1251373523717632E-2</v>
      </c>
      <c r="S515" s="7">
        <f>INDEX('Saturation Data'!T:T,MATCH('Intensity Data'!$B515,'Saturation Data'!$C:$C,0))*INDEX('UEC Data'!T:T,MATCH('Intensity Data'!$B515,'UEC Data'!$C:$C,0))</f>
        <v>7.6171282717313778E-3</v>
      </c>
      <c r="T515" s="7">
        <f>INDEX('Saturation Data'!U:U,MATCH('Intensity Data'!$B515,'Saturation Data'!$C:$C,0))*INDEX('UEC Data'!U:U,MATCH('Intensity Data'!$B515,'UEC Data'!$C:$C,0))</f>
        <v>0.32854166737139817</v>
      </c>
      <c r="U515" s="7">
        <f>INDEX('Saturation Data'!V:V,MATCH('Intensity Data'!$B515,'Saturation Data'!$C:$C,0))*INDEX('UEC Data'!V:V,MATCH('Intensity Data'!$B515,'UEC Data'!$C:$C,0))</f>
        <v>3.6297918049642316E-2</v>
      </c>
      <c r="V515" t="str">
        <f t="shared" si="119"/>
        <v>Office Equipment</v>
      </c>
      <c r="AP515" s="5" t="s">
        <v>100</v>
      </c>
      <c r="AQ515" s="5" t="s">
        <v>38</v>
      </c>
      <c r="AR515" s="5" t="s">
        <v>40</v>
      </c>
      <c r="AS515" s="2">
        <f t="shared" si="103"/>
        <v>-0.62851028819483867</v>
      </c>
      <c r="AT515" s="2" t="str">
        <f t="shared" si="104"/>
        <v>NA</v>
      </c>
      <c r="AU515" s="2">
        <f t="shared" si="105"/>
        <v>-0.72436664806835316</v>
      </c>
      <c r="AV515" s="2" t="str">
        <f t="shared" si="106"/>
        <v>NA</v>
      </c>
      <c r="AW515" s="2" t="str">
        <f t="shared" si="107"/>
        <v>NA</v>
      </c>
      <c r="AX515" s="2" t="str">
        <f t="shared" si="108"/>
        <v>NA</v>
      </c>
      <c r="AY515" s="2">
        <f t="shared" si="109"/>
        <v>-0.9954896033745616</v>
      </c>
      <c r="AZ515" s="2">
        <f t="shared" si="110"/>
        <v>-0.97258245840711322</v>
      </c>
      <c r="BA515" s="2">
        <f t="shared" si="111"/>
        <v>-0.93607738672973029</v>
      </c>
      <c r="BB515" s="2">
        <f t="shared" si="112"/>
        <v>-0.96468451231025198</v>
      </c>
      <c r="BC515" s="2">
        <f t="shared" si="113"/>
        <v>5.7960294276622415E-2</v>
      </c>
      <c r="BD515" s="2">
        <f t="shared" si="114"/>
        <v>-0.7811840393837971</v>
      </c>
      <c r="BE515" s="2">
        <f t="shared" si="115"/>
        <v>-0.95390086883720149</v>
      </c>
      <c r="BF515" s="2">
        <f t="shared" si="116"/>
        <v>-0.959012556712316</v>
      </c>
      <c r="BG515" s="2" t="str">
        <f>IFERROR(#REF!/#REF!-1,"NA")</f>
        <v>NA</v>
      </c>
    </row>
    <row r="516" spans="1:59" x14ac:dyDescent="0.25">
      <c r="A516" t="str">
        <f t="shared" si="117"/>
        <v/>
      </c>
      <c r="B516" t="str">
        <f t="shared" si="118"/>
        <v>WA2016 CPAOffice Equipment_Server</v>
      </c>
      <c r="C516" t="s">
        <v>116</v>
      </c>
      <c r="D516" t="s">
        <v>142</v>
      </c>
      <c r="E516" s="3" t="s">
        <v>101</v>
      </c>
      <c r="F516" s="3" t="s">
        <v>38</v>
      </c>
      <c r="G516" s="3" t="s">
        <v>41</v>
      </c>
      <c r="H516" s="7">
        <f>INDEX('Saturation Data'!I:I,MATCH('Intensity Data'!$B516,'Saturation Data'!$C:$C,0))*INDEX('UEC Data'!I:I,MATCH('Intensity Data'!$B516,'UEC Data'!$C:$C,0))</f>
        <v>0.21630089131994057</v>
      </c>
      <c r="I516" s="7">
        <f>INDEX('Saturation Data'!J:J,MATCH('Intensity Data'!$B516,'Saturation Data'!$C:$C,0))*INDEX('UEC Data'!J:J,MATCH('Intensity Data'!$B516,'UEC Data'!$C:$C,0))</f>
        <v>0.35037785796908566</v>
      </c>
      <c r="J516" s="7">
        <f>INDEX('Saturation Data'!K:K,MATCH('Intensity Data'!$B516,'Saturation Data'!$C:$C,0))*INDEX('UEC Data'!K:K,MATCH('Intensity Data'!$B516,'UEC Data'!$C:$C,0))</f>
        <v>3.547931057138351E-2</v>
      </c>
      <c r="K516" s="7">
        <f>INDEX('Saturation Data'!L:L,MATCH('Intensity Data'!$B516,'Saturation Data'!$C:$C,0))*INDEX('UEC Data'!L:L,MATCH('Intensity Data'!$B516,'UEC Data'!$C:$C,0))</f>
        <v>0.11002521915645531</v>
      </c>
      <c r="L516" s="7">
        <f>INDEX('Saturation Data'!M:M,MATCH('Intensity Data'!$B516,'Saturation Data'!$C:$C,0))*INDEX('UEC Data'!M:M,MATCH('Intensity Data'!$B516,'UEC Data'!$C:$C,0))</f>
        <v>0.18281197716367054</v>
      </c>
      <c r="M516" s="7">
        <f>INDEX('Saturation Data'!N:N,MATCH('Intensity Data'!$B516,'Saturation Data'!$C:$C,0))*INDEX('UEC Data'!N:N,MATCH('Intensity Data'!$B516,'UEC Data'!$C:$C,0))</f>
        <v>0.10723600295764207</v>
      </c>
      <c r="N516" s="7">
        <f>INDEX('Saturation Data'!O:O,MATCH('Intensity Data'!$B516,'Saturation Data'!$C:$C,0))*INDEX('UEC Data'!O:O,MATCH('Intensity Data'!$B516,'UEC Data'!$C:$C,0))</f>
        <v>6.2295716137890249E-2</v>
      </c>
      <c r="O516" s="7">
        <f>INDEX('Saturation Data'!P:P,MATCH('Intensity Data'!$B516,'Saturation Data'!$C:$C,0))*INDEX('UEC Data'!P:P,MATCH('Intensity Data'!$B516,'UEC Data'!$C:$C,0))</f>
        <v>6.4802317117492028E-2</v>
      </c>
      <c r="P516" s="7">
        <f>INDEX('Saturation Data'!Q:Q,MATCH('Intensity Data'!$B516,'Saturation Data'!$C:$C,0))*INDEX('UEC Data'!Q:Q,MATCH('Intensity Data'!$B516,'UEC Data'!$C:$C,0))</f>
        <v>9.2833147987850279E-2</v>
      </c>
      <c r="Q516" s="7">
        <f>INDEX('Saturation Data'!R:R,MATCH('Intensity Data'!$B516,'Saturation Data'!$C:$C,0))*INDEX('UEC Data'!R:R,MATCH('Intensity Data'!$B516,'UEC Data'!$C:$C,0))</f>
        <v>5.8913785052801704E-2</v>
      </c>
      <c r="R516" s="7">
        <f>INDEX('Saturation Data'!S:S,MATCH('Intensity Data'!$B516,'Saturation Data'!$C:$C,0))*INDEX('UEC Data'!S:S,MATCH('Intensity Data'!$B516,'UEC Data'!$C:$C,0))</f>
        <v>9.5368785105797077E-2</v>
      </c>
      <c r="S516" s="7">
        <f>INDEX('Saturation Data'!T:T,MATCH('Intensity Data'!$B516,'Saturation Data'!$C:$C,0))*INDEX('UEC Data'!T:T,MATCH('Intensity Data'!$B516,'UEC Data'!$C:$C,0))</f>
        <v>6.4564230112770724E-2</v>
      </c>
      <c r="T516" s="7">
        <f>INDEX('Saturation Data'!U:U,MATCH('Intensity Data'!$B516,'Saturation Data'!$C:$C,0))*INDEX('UEC Data'!U:U,MATCH('Intensity Data'!$B516,'UEC Data'!$C:$C,0))</f>
        <v>62.579365213599644</v>
      </c>
      <c r="U516" s="7">
        <f>INDEX('Saturation Data'!V:V,MATCH('Intensity Data'!$B516,'Saturation Data'!$C:$C,0))*INDEX('UEC Data'!V:V,MATCH('Intensity Data'!$B516,'UEC Data'!$C:$C,0))</f>
        <v>9.1263336810529255E-2</v>
      </c>
      <c r="V516" t="str">
        <f t="shared" si="119"/>
        <v>Office Equipment</v>
      </c>
      <c r="AP516" s="5" t="s">
        <v>101</v>
      </c>
      <c r="AQ516" s="5" t="s">
        <v>38</v>
      </c>
      <c r="AR516" s="5" t="s">
        <v>41</v>
      </c>
      <c r="AS516" s="2">
        <f t="shared" si="103"/>
        <v>-0.9243249043434929</v>
      </c>
      <c r="AT516" s="2">
        <f t="shared" si="104"/>
        <v>-0.93629522663862053</v>
      </c>
      <c r="AU516" s="2">
        <f t="shared" si="105"/>
        <v>-0.99183678978188317</v>
      </c>
      <c r="AV516" s="2">
        <f t="shared" si="106"/>
        <v>-0.96939655620685816</v>
      </c>
      <c r="AW516" s="2">
        <f t="shared" si="107"/>
        <v>-0.97354332228685736</v>
      </c>
      <c r="AX516" s="2">
        <f t="shared" si="108"/>
        <v>-0.97860219589319675</v>
      </c>
      <c r="AY516" s="2">
        <f t="shared" si="109"/>
        <v>-0.94509461928094607</v>
      </c>
      <c r="AZ516" s="2">
        <f t="shared" si="110"/>
        <v>-0.94660228486116627</v>
      </c>
      <c r="BA516" s="2">
        <f t="shared" si="111"/>
        <v>-0.84198253873456319</v>
      </c>
      <c r="BB516" s="2">
        <f t="shared" si="112"/>
        <v>-0.9572854729338991</v>
      </c>
      <c r="BC516" s="2">
        <f t="shared" si="113"/>
        <v>-0.70793151388841302</v>
      </c>
      <c r="BD516" s="2">
        <f t="shared" si="114"/>
        <v>-0.86681131691845081</v>
      </c>
      <c r="BE516" s="2">
        <f t="shared" si="115"/>
        <v>1.8568544854030851</v>
      </c>
      <c r="BF516" s="2">
        <f t="shared" si="116"/>
        <v>-0.95890447833556447</v>
      </c>
      <c r="BG516" s="2" t="str">
        <f>IFERROR(#REF!/#REF!-1,"NA")</f>
        <v>NA</v>
      </c>
    </row>
    <row r="517" spans="1:59" x14ac:dyDescent="0.25">
      <c r="A517" t="str">
        <f t="shared" si="117"/>
        <v/>
      </c>
      <c r="B517" t="str">
        <f t="shared" si="118"/>
        <v>WA2016 CPAOffice Equipment_Monitor</v>
      </c>
      <c r="C517" t="s">
        <v>116</v>
      </c>
      <c r="D517" t="s">
        <v>142</v>
      </c>
      <c r="E517" s="3" t="s">
        <v>102</v>
      </c>
      <c r="F517" s="3" t="s">
        <v>38</v>
      </c>
      <c r="G517" s="3" t="s">
        <v>42</v>
      </c>
      <c r="H517" s="7">
        <f>INDEX('Saturation Data'!I:I,MATCH('Intensity Data'!$B517,'Saturation Data'!$C:$C,0))*INDEX('UEC Data'!I:I,MATCH('Intensity Data'!$B517,'UEC Data'!$C:$C,0))</f>
        <v>0.38934160437589305</v>
      </c>
      <c r="I517" s="7">
        <f>INDEX('Saturation Data'!J:J,MATCH('Intensity Data'!$B517,'Saturation Data'!$C:$C,0))*INDEX('UEC Data'!J:J,MATCH('Intensity Data'!$B517,'UEC Data'!$C:$C,0))</f>
        <v>0.21022671478145138</v>
      </c>
      <c r="J517" s="7">
        <f>INDEX('Saturation Data'!K:K,MATCH('Intensity Data'!$B517,'Saturation Data'!$C:$C,0))*INDEX('UEC Data'!K:K,MATCH('Intensity Data'!$B517,'UEC Data'!$C:$C,0))</f>
        <v>5.1920942299585632E-2</v>
      </c>
      <c r="K517" s="7">
        <f>INDEX('Saturation Data'!L:L,MATCH('Intensity Data'!$B517,'Saturation Data'!$C:$C,0))*INDEX('UEC Data'!L:L,MATCH('Intensity Data'!$B517,'UEC Data'!$C:$C,0))</f>
        <v>1.6503782873468296E-2</v>
      </c>
      <c r="L517" s="7">
        <f>INDEX('Saturation Data'!M:M,MATCH('Intensity Data'!$B517,'Saturation Data'!$C:$C,0))*INDEX('UEC Data'!M:M,MATCH('Intensity Data'!$B517,'UEC Data'!$C:$C,0))</f>
        <v>5.4843593149101165E-2</v>
      </c>
      <c r="M517" s="7">
        <f>INDEX('Saturation Data'!N:N,MATCH('Intensity Data'!$B517,'Saturation Data'!$C:$C,0))*INDEX('UEC Data'!N:N,MATCH('Intensity Data'!$B517,'UEC Data'!$C:$C,0))</f>
        <v>3.2170800887292621E-2</v>
      </c>
      <c r="N517" s="7">
        <f>INDEX('Saturation Data'!O:O,MATCH('Intensity Data'!$B517,'Saturation Data'!$C:$C,0))*INDEX('UEC Data'!O:O,MATCH('Intensity Data'!$B517,'UEC Data'!$C:$C,0))</f>
        <v>9.344357420683537E-2</v>
      </c>
      <c r="O517" s="7">
        <f>INDEX('Saturation Data'!P:P,MATCH('Intensity Data'!$B517,'Saturation Data'!$C:$C,0))*INDEX('UEC Data'!P:P,MATCH('Intensity Data'!$B517,'UEC Data'!$C:$C,0))</f>
        <v>9.7203475676238035E-2</v>
      </c>
      <c r="P517" s="7">
        <f>INDEX('Saturation Data'!Q:Q,MATCH('Intensity Data'!$B517,'Saturation Data'!$C:$C,0))*INDEX('UEC Data'!Q:Q,MATCH('Intensity Data'!$B517,'UEC Data'!$C:$C,0))</f>
        <v>6.9624860990887702E-2</v>
      </c>
      <c r="Q517" s="7">
        <f>INDEX('Saturation Data'!R:R,MATCH('Intensity Data'!$B517,'Saturation Data'!$C:$C,0))*INDEX('UEC Data'!R:R,MATCH('Intensity Data'!$B517,'UEC Data'!$C:$C,0))</f>
        <v>1.767413551584051E-2</v>
      </c>
      <c r="R517" s="7">
        <f>INDEX('Saturation Data'!S:S,MATCH('Intensity Data'!$B517,'Saturation Data'!$C:$C,0))*INDEX('UEC Data'!S:S,MATCH('Intensity Data'!$B517,'UEC Data'!$C:$C,0))</f>
        <v>1.6073390748168045E-2</v>
      </c>
      <c r="S517" s="7">
        <f>INDEX('Saturation Data'!T:T,MATCH('Intensity Data'!$B517,'Saturation Data'!$C:$C,0))*INDEX('UEC Data'!T:T,MATCH('Intensity Data'!$B517,'UEC Data'!$C:$C,0))</f>
        <v>1.0881611816759111E-2</v>
      </c>
      <c r="T517" s="7">
        <f>INDEX('Saturation Data'!U:U,MATCH('Intensity Data'!$B517,'Saturation Data'!$C:$C,0))*INDEX('UEC Data'!U:U,MATCH('Intensity Data'!$B517,'UEC Data'!$C:$C,0))</f>
        <v>0.93869047820399465</v>
      </c>
      <c r="U517" s="7">
        <f>INDEX('Saturation Data'!V:V,MATCH('Intensity Data'!$B517,'Saturation Data'!$C:$C,0))*INDEX('UEC Data'!V:V,MATCH('Intensity Data'!$B517,'UEC Data'!$C:$C,0))</f>
        <v>4.1483334913876929E-2</v>
      </c>
      <c r="V517" t="str">
        <f t="shared" si="119"/>
        <v>Office Equipment</v>
      </c>
      <c r="AP517" s="5" t="s">
        <v>102</v>
      </c>
      <c r="AQ517" s="5" t="s">
        <v>38</v>
      </c>
      <c r="AR517" s="5" t="s">
        <v>42</v>
      </c>
      <c r="AS517" s="2">
        <f t="shared" si="103"/>
        <v>10.001068609697938</v>
      </c>
      <c r="AT517" s="2">
        <f t="shared" si="104"/>
        <v>2.2367574954506568</v>
      </c>
      <c r="AU517" s="2">
        <f t="shared" si="105"/>
        <v>-0.33198200378961273</v>
      </c>
      <c r="AV517" s="2">
        <f t="shared" si="106"/>
        <v>-0.92649557328971055</v>
      </c>
      <c r="AW517" s="2">
        <f t="shared" si="107"/>
        <v>-0.86651554041766421</v>
      </c>
      <c r="AX517" s="2" t="str">
        <f t="shared" si="108"/>
        <v>NA</v>
      </c>
      <c r="AY517" s="2">
        <f t="shared" si="109"/>
        <v>1.0916888648128014</v>
      </c>
      <c r="AZ517" s="2" t="str">
        <f t="shared" si="110"/>
        <v>NA</v>
      </c>
      <c r="BA517" s="2" t="str">
        <f t="shared" si="111"/>
        <v>NA</v>
      </c>
      <c r="BB517" s="2">
        <f t="shared" si="112"/>
        <v>-0.9910900103582746</v>
      </c>
      <c r="BC517" s="2">
        <f t="shared" si="113"/>
        <v>-0.73241495041417926</v>
      </c>
      <c r="BD517" s="2">
        <f t="shared" si="114"/>
        <v>-0.66793529026517762</v>
      </c>
      <c r="BE517" s="2">
        <f t="shared" si="115"/>
        <v>2.4128785310439187</v>
      </c>
      <c r="BF517" s="2">
        <f t="shared" si="116"/>
        <v>-0.8254800587092993</v>
      </c>
      <c r="BG517" s="2" t="str">
        <f>IFERROR(#REF!/#REF!-1,"NA")</f>
        <v>NA</v>
      </c>
    </row>
    <row r="518" spans="1:59" x14ac:dyDescent="0.25">
      <c r="A518" t="str">
        <f t="shared" si="117"/>
        <v/>
      </c>
      <c r="B518" t="str">
        <f t="shared" si="118"/>
        <v>WA2016 CPAOffice Equipment_Printer/Copier/Fax</v>
      </c>
      <c r="C518" t="s">
        <v>116</v>
      </c>
      <c r="D518" t="s">
        <v>142</v>
      </c>
      <c r="E518" s="3" t="s">
        <v>103</v>
      </c>
      <c r="F518" s="3" t="s">
        <v>38</v>
      </c>
      <c r="G518" s="3" t="s">
        <v>43</v>
      </c>
      <c r="H518" s="7">
        <f>INDEX('Saturation Data'!I:I,MATCH('Intensity Data'!$B518,'Saturation Data'!$C:$C,0))*INDEX('UEC Data'!I:I,MATCH('Intensity Data'!$B518,'UEC Data'!$C:$C,0))</f>
        <v>0.2013068894950085</v>
      </c>
      <c r="I518" s="7">
        <f>INDEX('Saturation Data'!J:J,MATCH('Intensity Data'!$B518,'Saturation Data'!$C:$C,0))*INDEX('UEC Data'!J:J,MATCH('Intensity Data'!$B518,'UEC Data'!$C:$C,0))</f>
        <v>0.163044812957685</v>
      </c>
      <c r="J518" s="7">
        <f>INDEX('Saturation Data'!K:K,MATCH('Intensity Data'!$B518,'Saturation Data'!$C:$C,0))*INDEX('UEC Data'!K:K,MATCH('Intensity Data'!$B518,'UEC Data'!$C:$C,0))</f>
        <v>4.0268147340946844E-2</v>
      </c>
      <c r="K518" s="7">
        <f>INDEX('Saturation Data'!L:L,MATCH('Intensity Data'!$B518,'Saturation Data'!$C:$C,0))*INDEX('UEC Data'!L:L,MATCH('Intensity Data'!$B518,'UEC Data'!$C:$C,0))</f>
        <v>1.0239825873685967E-2</v>
      </c>
      <c r="L518" s="7">
        <f>INDEX('Saturation Data'!M:M,MATCH('Intensity Data'!$B518,'Saturation Data'!$C:$C,0))*INDEX('UEC Data'!M:M,MATCH('Intensity Data'!$B518,'UEC Data'!$C:$C,0))</f>
        <v>6.8055772235938755E-2</v>
      </c>
      <c r="M518" s="7">
        <f>INDEX('Saturation Data'!N:N,MATCH('Intensity Data'!$B518,'Saturation Data'!$C:$C,0))*INDEX('UEC Data'!N:N,MATCH('Intensity Data'!$B518,'UEC Data'!$C:$C,0))</f>
        <v>1.9960478262985634E-2</v>
      </c>
      <c r="N518" s="7">
        <f>INDEX('Saturation Data'!O:O,MATCH('Intensity Data'!$B518,'Saturation Data'!$C:$C,0))*INDEX('UEC Data'!O:O,MATCH('Intensity Data'!$B518,'UEC Data'!$C:$C,0))</f>
        <v>5.7977370171967434E-2</v>
      </c>
      <c r="O518" s="7">
        <f>INDEX('Saturation Data'!P:P,MATCH('Intensity Data'!$B518,'Saturation Data'!$C:$C,0))*INDEX('UEC Data'!P:P,MATCH('Intensity Data'!$B518,'UEC Data'!$C:$C,0))</f>
        <v>7.5387766616364635E-2</v>
      </c>
      <c r="P518" s="7">
        <f>INDEX('Saturation Data'!Q:Q,MATCH('Intensity Data'!$B518,'Saturation Data'!$C:$C,0))*INDEX('UEC Data'!Q:Q,MATCH('Intensity Data'!$B518,'UEC Data'!$C:$C,0))</f>
        <v>4.3198971926152956E-2</v>
      </c>
      <c r="Q518" s="7">
        <f>INDEX('Saturation Data'!R:R,MATCH('Intensity Data'!$B518,'Saturation Data'!$C:$C,0))*INDEX('UEC Data'!R:R,MATCH('Intensity Data'!$B518,'UEC Data'!$C:$C,0))</f>
        <v>1.0965974985109733E-2</v>
      </c>
      <c r="R518" s="7">
        <f>INDEX('Saturation Data'!S:S,MATCH('Intensity Data'!$B518,'Saturation Data'!$C:$C,0))*INDEX('UEC Data'!S:S,MATCH('Intensity Data'!$B518,'UEC Data'!$C:$C,0))</f>
        <v>9.9727876767908077E-3</v>
      </c>
      <c r="S518" s="7">
        <f>INDEX('Saturation Data'!T:T,MATCH('Intensity Data'!$B518,'Saturation Data'!$C:$C,0))*INDEX('UEC Data'!T:T,MATCH('Intensity Data'!$B518,'UEC Data'!$C:$C,0))</f>
        <v>6.7515315175278121E-3</v>
      </c>
      <c r="T518" s="7">
        <f>INDEX('Saturation Data'!U:U,MATCH('Intensity Data'!$B518,'Saturation Data'!$C:$C,0))*INDEX('UEC Data'!U:U,MATCH('Intensity Data'!$B518,'UEC Data'!$C:$C,0))</f>
        <v>0.58241356662225263</v>
      </c>
      <c r="U518" s="7">
        <f>INDEX('Saturation Data'!V:V,MATCH('Intensity Data'!$B518,'Saturation Data'!$C:$C,0))*INDEX('UEC Data'!V:V,MATCH('Intensity Data'!$B518,'UEC Data'!$C:$C,0))</f>
        <v>2.5738470351593327E-2</v>
      </c>
      <c r="V518" t="str">
        <f t="shared" si="119"/>
        <v>Office Equipment</v>
      </c>
      <c r="AP518" s="5" t="s">
        <v>103</v>
      </c>
      <c r="AQ518" s="5" t="s">
        <v>38</v>
      </c>
      <c r="AR518" s="5" t="s">
        <v>43</v>
      </c>
      <c r="AS518" s="2" t="str">
        <f t="shared" si="103"/>
        <v>NA</v>
      </c>
      <c r="AT518" s="2">
        <f t="shared" si="104"/>
        <v>1.8254239963502261</v>
      </c>
      <c r="AU518" s="2">
        <f t="shared" si="105"/>
        <v>-0.35402058596785457</v>
      </c>
      <c r="AV518" s="2">
        <f t="shared" si="106"/>
        <v>-0.97802206206919162</v>
      </c>
      <c r="AW518" s="2">
        <f t="shared" si="107"/>
        <v>-0.71147474384307263</v>
      </c>
      <c r="AX518" s="2">
        <f t="shared" si="108"/>
        <v>-0.92859932695402314</v>
      </c>
      <c r="AY518" s="2" t="str">
        <f t="shared" si="109"/>
        <v>NA</v>
      </c>
      <c r="AZ518" s="2" t="str">
        <f t="shared" si="110"/>
        <v>NA</v>
      </c>
      <c r="BA518" s="2" t="str">
        <f t="shared" si="111"/>
        <v>NA</v>
      </c>
      <c r="BB518" s="2" t="str">
        <f t="shared" si="112"/>
        <v>NA</v>
      </c>
      <c r="BC518" s="2">
        <f t="shared" si="113"/>
        <v>3.6576287185141876</v>
      </c>
      <c r="BD518" s="2">
        <f t="shared" si="114"/>
        <v>4.7799721279642879</v>
      </c>
      <c r="BE518" s="2" t="str">
        <f t="shared" si="115"/>
        <v>NA</v>
      </c>
      <c r="BF518" s="2">
        <f t="shared" si="116"/>
        <v>-0.29580072374738975</v>
      </c>
      <c r="BG518" s="2" t="str">
        <f>IFERROR(#REF!/#REF!-1,"NA")</f>
        <v>NA</v>
      </c>
    </row>
    <row r="519" spans="1:59" x14ac:dyDescent="0.25">
      <c r="A519" t="str">
        <f t="shared" si="117"/>
        <v/>
      </c>
      <c r="B519" t="str">
        <f t="shared" si="118"/>
        <v>WA2016 CPAOffice Equipment_POS Terminal</v>
      </c>
      <c r="C519" t="s">
        <v>116</v>
      </c>
      <c r="D519" t="s">
        <v>142</v>
      </c>
      <c r="E519" s="3" t="s">
        <v>104</v>
      </c>
      <c r="F519" s="3" t="s">
        <v>38</v>
      </c>
      <c r="G519" s="3" t="s">
        <v>44</v>
      </c>
      <c r="H519" s="7">
        <f>INDEX('Saturation Data'!I:I,MATCH('Intensity Data'!$B519,'Saturation Data'!$C:$C,0))*INDEX('UEC Data'!I:I,MATCH('Intensity Data'!$B519,'UEC Data'!$C:$C,0))</f>
        <v>1.1554072611340161E-2</v>
      </c>
      <c r="I519" s="7">
        <f>INDEX('Saturation Data'!J:J,MATCH('Intensity Data'!$B519,'Saturation Data'!$C:$C,0))*INDEX('UEC Data'!J:J,MATCH('Intensity Data'!$B519,'UEC Data'!$C:$C,0))</f>
        <v>1.8716017246515327E-2</v>
      </c>
      <c r="J519" s="7">
        <f>INDEX('Saturation Data'!K:K,MATCH('Intensity Data'!$B519,'Saturation Data'!$C:$C,0))*INDEX('UEC Data'!K:K,MATCH('Intensity Data'!$B519,'UEC Data'!$C:$C,0))</f>
        <v>6.9336091695904982E-3</v>
      </c>
      <c r="K519" s="7">
        <f>INDEX('Saturation Data'!L:L,MATCH('Intensity Data'!$B519,'Saturation Data'!$C:$C,0))*INDEX('UEC Data'!L:L,MATCH('Intensity Data'!$B519,'UEC Data'!$C:$C,0))</f>
        <v>2.9385902283036603E-2</v>
      </c>
      <c r="L519" s="7">
        <f>INDEX('Saturation Data'!M:M,MATCH('Intensity Data'!$B519,'Saturation Data'!$C:$C,0))*INDEX('UEC Data'!M:M,MATCH('Intensity Data'!$B519,'UEC Data'!$C:$C,0))</f>
        <v>9.7652064468260691E-2</v>
      </c>
      <c r="M519" s="7">
        <f>INDEX('Saturation Data'!N:N,MATCH('Intensity Data'!$B519,'Saturation Data'!$C:$C,0))*INDEX('UEC Data'!N:N,MATCH('Intensity Data'!$B519,'UEC Data'!$C:$C,0))</f>
        <v>7.1602372808175593E-2</v>
      </c>
      <c r="N519" s="7">
        <f>INDEX('Saturation Data'!O:O,MATCH('Intensity Data'!$B519,'Saturation Data'!$C:$C,0))*INDEX('UEC Data'!O:O,MATCH('Intensity Data'!$B519,'UEC Data'!$C:$C,0))</f>
        <v>4.1595368796237139E-2</v>
      </c>
      <c r="O519" s="7">
        <f>INDEX('Saturation Data'!P:P,MATCH('Intensity Data'!$B519,'Saturation Data'!$C:$C,0))*INDEX('UEC Data'!P:P,MATCH('Intensity Data'!$B519,'UEC Data'!$C:$C,0))</f>
        <v>2.1634523579329368E-2</v>
      </c>
      <c r="P519" s="7">
        <f>INDEX('Saturation Data'!Q:Q,MATCH('Intensity Data'!$B519,'Saturation Data'!$C:$C,0))*INDEX('UEC Data'!Q:Q,MATCH('Intensity Data'!$B519,'UEC Data'!$C:$C,0))</f>
        <v>4.4629535895159018E-3</v>
      </c>
      <c r="Q519" s="7">
        <f>INDEX('Saturation Data'!R:R,MATCH('Intensity Data'!$B519,'Saturation Data'!$C:$C,0))*INDEX('UEC Data'!R:R,MATCH('Intensity Data'!$B519,'UEC Data'!$C:$C,0))</f>
        <v>9.1262362528877553E-3</v>
      </c>
      <c r="R519" s="7">
        <f>INDEX('Saturation Data'!S:S,MATCH('Intensity Data'!$B519,'Saturation Data'!$C:$C,0))*INDEX('UEC Data'!S:S,MATCH('Intensity Data'!$B519,'UEC Data'!$C:$C,0))</f>
        <v>2.203706519881473E-2</v>
      </c>
      <c r="S519" s="7">
        <f>INDEX('Saturation Data'!T:T,MATCH('Intensity Data'!$B519,'Saturation Data'!$C:$C,0))*INDEX('UEC Data'!T:T,MATCH('Intensity Data'!$B519,'UEC Data'!$C:$C,0))</f>
        <v>1.4918992067771652E-2</v>
      </c>
      <c r="T519" s="7">
        <f>INDEX('Saturation Data'!U:U,MATCH('Intensity Data'!$B519,'Saturation Data'!$C:$C,0))*INDEX('UEC Data'!U:U,MATCH('Intensity Data'!$B519,'UEC Data'!$C:$C,0))</f>
        <v>6.6855621836528961E-2</v>
      </c>
      <c r="U519" s="7">
        <f>INDEX('Saturation Data'!V:V,MATCH('Intensity Data'!$B519,'Saturation Data'!$C:$C,0))*INDEX('UEC Data'!V:V,MATCH('Intensity Data'!$B519,'UEC Data'!$C:$C,0))</f>
        <v>1.0340873542142543E-2</v>
      </c>
      <c r="V519" t="str">
        <f t="shared" si="119"/>
        <v>Office Equipment</v>
      </c>
      <c r="AP519" s="5" t="s">
        <v>104</v>
      </c>
      <c r="AQ519" s="5" t="s">
        <v>38</v>
      </c>
      <c r="AR519" s="5" t="s">
        <v>44</v>
      </c>
      <c r="AS519" s="2">
        <f t="shared" si="103"/>
        <v>-0.9364927750726334</v>
      </c>
      <c r="AT519" s="2">
        <f t="shared" si="104"/>
        <v>-0.95337097718854602</v>
      </c>
      <c r="AU519" s="2">
        <f t="shared" si="105"/>
        <v>-0.94994460866161445</v>
      </c>
      <c r="AV519" s="2">
        <f t="shared" si="106"/>
        <v>-0.91372171669846702</v>
      </c>
      <c r="AW519" s="2">
        <f t="shared" si="107"/>
        <v>-0.76469226832247472</v>
      </c>
      <c r="AX519" s="2">
        <f t="shared" si="108"/>
        <v>-0.70529853084479799</v>
      </c>
      <c r="AY519" s="2">
        <f t="shared" si="109"/>
        <v>-0.30253296580606659</v>
      </c>
      <c r="AZ519" s="2">
        <f t="shared" si="110"/>
        <v>-0.89911014697263969</v>
      </c>
      <c r="BA519" s="2">
        <f t="shared" si="111"/>
        <v>-0.94866512945751047</v>
      </c>
      <c r="BB519" s="2">
        <f t="shared" si="112"/>
        <v>-0.96660345932146374</v>
      </c>
      <c r="BC519" s="2">
        <f t="shared" si="113"/>
        <v>-0.73716140141057607</v>
      </c>
      <c r="BD519" s="2">
        <f t="shared" si="114"/>
        <v>-0.67382548807267351</v>
      </c>
      <c r="BE519" s="2">
        <f t="shared" si="115"/>
        <v>-0.95736196766849335</v>
      </c>
      <c r="BF519" s="2">
        <f t="shared" si="116"/>
        <v>-0.96301226329886047</v>
      </c>
      <c r="BG519" s="2" t="str">
        <f>IFERROR(#REF!/#REF!-1,"NA")</f>
        <v>NA</v>
      </c>
    </row>
    <row r="520" spans="1:59" x14ac:dyDescent="0.25">
      <c r="A520" t="str">
        <f t="shared" si="117"/>
        <v/>
      </c>
      <c r="B520" t="str">
        <f t="shared" si="118"/>
        <v>WA2016 CPAMiscellaneous_Non-HVAC Motors</v>
      </c>
      <c r="C520" t="s">
        <v>116</v>
      </c>
      <c r="D520" t="s">
        <v>142</v>
      </c>
      <c r="E520" s="3" t="s">
        <v>105</v>
      </c>
      <c r="F520" s="3" t="s">
        <v>45</v>
      </c>
      <c r="G520" s="3" t="s">
        <v>46</v>
      </c>
      <c r="H520" s="7">
        <f>INDEX('Saturation Data'!I:I,MATCH('Intensity Data'!$B520,'Saturation Data'!$C:$C,0))*INDEX('UEC Data'!I:I,MATCH('Intensity Data'!$B520,'UEC Data'!$C:$C,0))</f>
        <v>0.2337034508576849</v>
      </c>
      <c r="I520" s="7">
        <f>INDEX('Saturation Data'!J:J,MATCH('Intensity Data'!$B520,'Saturation Data'!$C:$C,0))*INDEX('UEC Data'!J:J,MATCH('Intensity Data'!$B520,'UEC Data'!$C:$C,0))</f>
        <v>5.5599296704213742E-2</v>
      </c>
      <c r="J520" s="7">
        <f>INDEX('Saturation Data'!K:K,MATCH('Intensity Data'!$B520,'Saturation Data'!$C:$C,0))*INDEX('UEC Data'!K:K,MATCH('Intensity Data'!$B520,'UEC Data'!$C:$C,0))</f>
        <v>0.12413203005740993</v>
      </c>
      <c r="K520" s="7">
        <f>INDEX('Saturation Data'!L:L,MATCH('Intensity Data'!$B520,'Saturation Data'!$C:$C,0))*INDEX('UEC Data'!L:L,MATCH('Intensity Data'!$B520,'UEC Data'!$C:$C,0))</f>
        <v>4.3769477665460049E-2</v>
      </c>
      <c r="L520" s="7">
        <f>INDEX('Saturation Data'!M:M,MATCH('Intensity Data'!$B520,'Saturation Data'!$C:$C,0))*INDEX('UEC Data'!M:M,MATCH('Intensity Data'!$B520,'UEC Data'!$C:$C,0))</f>
        <v>0.14303866382628919</v>
      </c>
      <c r="M520" s="7">
        <f>INDEX('Saturation Data'!N:N,MATCH('Intensity Data'!$B520,'Saturation Data'!$C:$C,0))*INDEX('UEC Data'!N:N,MATCH('Intensity Data'!$B520,'UEC Data'!$C:$C,0))</f>
        <v>0.39383368864632334</v>
      </c>
      <c r="N520" s="7">
        <f>INDEX('Saturation Data'!O:O,MATCH('Intensity Data'!$B520,'Saturation Data'!$C:$C,0))*INDEX('UEC Data'!O:O,MATCH('Intensity Data'!$B520,'UEC Data'!$C:$C,0))</f>
        <v>0.35476150482923735</v>
      </c>
      <c r="O520" s="7">
        <f>INDEX('Saturation Data'!P:P,MATCH('Intensity Data'!$B520,'Saturation Data'!$C:$C,0))*INDEX('UEC Data'!P:P,MATCH('Intensity Data'!$B520,'UEC Data'!$C:$C,0))</f>
        <v>0.17541826490210788</v>
      </c>
      <c r="P520" s="7">
        <f>INDEX('Saturation Data'!Q:Q,MATCH('Intensity Data'!$B520,'Saturation Data'!$C:$C,0))*INDEX('UEC Data'!Q:Q,MATCH('Intensity Data'!$B520,'UEC Data'!$C:$C,0))</f>
        <v>5.8812074702594912E-2</v>
      </c>
      <c r="Q520" s="7">
        <f>INDEX('Saturation Data'!R:R,MATCH('Intensity Data'!$B520,'Saturation Data'!$C:$C,0))*INDEX('UEC Data'!R:R,MATCH('Intensity Data'!$B520,'UEC Data'!$C:$C,0))</f>
        <v>0.16040263612371447</v>
      </c>
      <c r="R520" s="7">
        <f>INDEX('Saturation Data'!S:S,MATCH('Intensity Data'!$B520,'Saturation Data'!$C:$C,0))*INDEX('UEC Data'!S:S,MATCH('Intensity Data'!$B520,'UEC Data'!$C:$C,0))</f>
        <v>6.0734963698719661E-2</v>
      </c>
      <c r="S520" s="7">
        <f>INDEX('Saturation Data'!T:T,MATCH('Intensity Data'!$B520,'Saturation Data'!$C:$C,0))*INDEX('UEC Data'!T:T,MATCH('Intensity Data'!$B520,'UEC Data'!$C:$C,0))</f>
        <v>0.38118981204804619</v>
      </c>
      <c r="T520" s="7">
        <f>INDEX('Saturation Data'!U:U,MATCH('Intensity Data'!$B520,'Saturation Data'!$C:$C,0))*INDEX('UEC Data'!U:U,MATCH('Intensity Data'!$B520,'UEC Data'!$C:$C,0))</f>
        <v>4.8173104985421311</v>
      </c>
      <c r="U520" s="7">
        <f>INDEX('Saturation Data'!V:V,MATCH('Intensity Data'!$B520,'Saturation Data'!$C:$C,0))*INDEX('UEC Data'!V:V,MATCH('Intensity Data'!$B520,'UEC Data'!$C:$C,0))</f>
        <v>0.10714531530652896</v>
      </c>
      <c r="V520" t="str">
        <f t="shared" si="119"/>
        <v>Miscellaneous</v>
      </c>
      <c r="AP520" s="5" t="s">
        <v>105</v>
      </c>
      <c r="AQ520" s="5" t="s">
        <v>45</v>
      </c>
      <c r="AR520" s="5" t="s">
        <v>46</v>
      </c>
      <c r="AS520" s="2">
        <f t="shared" si="103"/>
        <v>2.0897805135513821</v>
      </c>
      <c r="AT520" s="2">
        <f t="shared" si="104"/>
        <v>-0.69099784219515947</v>
      </c>
      <c r="AU520" s="2">
        <f t="shared" si="105"/>
        <v>0.85752796793276853</v>
      </c>
      <c r="AV520" s="2">
        <f t="shared" si="106"/>
        <v>-0.72076553740625515</v>
      </c>
      <c r="AW520" s="2">
        <f t="shared" si="107"/>
        <v>0.98783029786556908</v>
      </c>
      <c r="AX520" s="2" t="str">
        <f t="shared" si="108"/>
        <v>NA</v>
      </c>
      <c r="AY520" s="2">
        <f t="shared" si="109"/>
        <v>5.5123873299600223</v>
      </c>
      <c r="AZ520" s="2" t="str">
        <f t="shared" si="110"/>
        <v>NA</v>
      </c>
      <c r="BA520" s="2">
        <f t="shared" si="111"/>
        <v>0.4814017461414688</v>
      </c>
      <c r="BB520" s="2">
        <f t="shared" si="112"/>
        <v>6.226571767018374E-2</v>
      </c>
      <c r="BC520" s="2" t="str">
        <f t="shared" si="113"/>
        <v>NA</v>
      </c>
      <c r="BD520" s="2" t="str">
        <f t="shared" si="114"/>
        <v>NA</v>
      </c>
      <c r="BE520" s="2">
        <f t="shared" si="115"/>
        <v>6.0664393852992289</v>
      </c>
      <c r="BF520" s="2">
        <f t="shared" si="116"/>
        <v>1.4902565965537922</v>
      </c>
      <c r="BG520" s="2" t="str">
        <f>IFERROR(#REF!/#REF!-1,"NA")</f>
        <v>NA</v>
      </c>
    </row>
    <row r="521" spans="1:59" x14ac:dyDescent="0.25">
      <c r="A521" t="str">
        <f t="shared" si="117"/>
        <v/>
      </c>
      <c r="B521" t="str">
        <f t="shared" si="118"/>
        <v>WA2016 CPAMiscellaneous_Pool Pump</v>
      </c>
      <c r="C521" t="s">
        <v>116</v>
      </c>
      <c r="D521" t="s">
        <v>142</v>
      </c>
      <c r="E521" s="3" t="s">
        <v>106</v>
      </c>
      <c r="F521" s="3" t="s">
        <v>45</v>
      </c>
      <c r="G521" s="3" t="s">
        <v>47</v>
      </c>
      <c r="H521" s="7">
        <f>INDEX('Saturation Data'!I:I,MATCH('Intensity Data'!$B521,'Saturation Data'!$C:$C,0))*INDEX('UEC Data'!I:I,MATCH('Intensity Data'!$B521,'UEC Data'!$C:$C,0))</f>
        <v>0</v>
      </c>
      <c r="I521" s="7">
        <f>INDEX('Saturation Data'!J:J,MATCH('Intensity Data'!$B521,'Saturation Data'!$C:$C,0))*INDEX('UEC Data'!J:J,MATCH('Intensity Data'!$B521,'UEC Data'!$C:$C,0))</f>
        <v>0</v>
      </c>
      <c r="J521" s="7">
        <f>INDEX('Saturation Data'!K:K,MATCH('Intensity Data'!$B521,'Saturation Data'!$C:$C,0))*INDEX('UEC Data'!K:K,MATCH('Intensity Data'!$B521,'UEC Data'!$C:$C,0))</f>
        <v>0</v>
      </c>
      <c r="K521" s="7">
        <f>INDEX('Saturation Data'!L:L,MATCH('Intensity Data'!$B521,'Saturation Data'!$C:$C,0))*INDEX('UEC Data'!L:L,MATCH('Intensity Data'!$B521,'UEC Data'!$C:$C,0))</f>
        <v>0</v>
      </c>
      <c r="L521" s="7">
        <f>INDEX('Saturation Data'!M:M,MATCH('Intensity Data'!$B521,'Saturation Data'!$C:$C,0))*INDEX('UEC Data'!M:M,MATCH('Intensity Data'!$B521,'UEC Data'!$C:$C,0))</f>
        <v>0</v>
      </c>
      <c r="M521" s="7">
        <f>INDEX('Saturation Data'!N:N,MATCH('Intensity Data'!$B521,'Saturation Data'!$C:$C,0))*INDEX('UEC Data'!N:N,MATCH('Intensity Data'!$B521,'UEC Data'!$C:$C,0))</f>
        <v>0</v>
      </c>
      <c r="N521" s="7">
        <f>INDEX('Saturation Data'!O:O,MATCH('Intensity Data'!$B521,'Saturation Data'!$C:$C,0))*INDEX('UEC Data'!O:O,MATCH('Intensity Data'!$B521,'UEC Data'!$C:$C,0))</f>
        <v>0</v>
      </c>
      <c r="O521" s="7">
        <f>INDEX('Saturation Data'!P:P,MATCH('Intensity Data'!$B521,'Saturation Data'!$C:$C,0))*INDEX('UEC Data'!P:P,MATCH('Intensity Data'!$B521,'UEC Data'!$C:$C,0))</f>
        <v>2.7006923685670477E-2</v>
      </c>
      <c r="P521" s="7">
        <f>INDEX('Saturation Data'!Q:Q,MATCH('Intensity Data'!$B521,'Saturation Data'!$C:$C,0))*INDEX('UEC Data'!Q:Q,MATCH('Intensity Data'!$B521,'UEC Data'!$C:$C,0))</f>
        <v>2.4479986565703283E-3</v>
      </c>
      <c r="Q521" s="7">
        <f>INDEX('Saturation Data'!R:R,MATCH('Intensity Data'!$B521,'Saturation Data'!$C:$C,0))*INDEX('UEC Data'!R:R,MATCH('Intensity Data'!$B521,'UEC Data'!$C:$C,0))</f>
        <v>1.3485436044266483E-2</v>
      </c>
      <c r="R521" s="7">
        <f>INDEX('Saturation Data'!S:S,MATCH('Intensity Data'!$B521,'Saturation Data'!$C:$C,0))*INDEX('UEC Data'!S:S,MATCH('Intensity Data'!$B521,'UEC Data'!$C:$C,0))</f>
        <v>0</v>
      </c>
      <c r="S521" s="7">
        <f>INDEX('Saturation Data'!T:T,MATCH('Intensity Data'!$B521,'Saturation Data'!$C:$C,0))*INDEX('UEC Data'!T:T,MATCH('Intensity Data'!$B521,'UEC Data'!$C:$C,0))</f>
        <v>0</v>
      </c>
      <c r="T521" s="7">
        <f>INDEX('Saturation Data'!U:U,MATCH('Intensity Data'!$B521,'Saturation Data'!$C:$C,0))*INDEX('UEC Data'!U:U,MATCH('Intensity Data'!$B521,'UEC Data'!$C:$C,0))</f>
        <v>0</v>
      </c>
      <c r="U521" s="7">
        <f>INDEX('Saturation Data'!V:V,MATCH('Intensity Data'!$B521,'Saturation Data'!$C:$C,0))*INDEX('UEC Data'!V:V,MATCH('Intensity Data'!$B521,'UEC Data'!$C:$C,0))</f>
        <v>5.4184355873467124E-4</v>
      </c>
      <c r="V521" t="str">
        <f t="shared" si="119"/>
        <v>Miscellaneous</v>
      </c>
      <c r="AP521" s="5" t="s">
        <v>106</v>
      </c>
      <c r="AQ521" s="5" t="s">
        <v>45</v>
      </c>
      <c r="AR521" s="5" t="s">
        <v>47</v>
      </c>
      <c r="AS521" s="2">
        <f t="shared" si="103"/>
        <v>-1</v>
      </c>
      <c r="AT521" s="2">
        <f t="shared" si="104"/>
        <v>-1</v>
      </c>
      <c r="AU521" s="2">
        <f t="shared" si="105"/>
        <v>-1</v>
      </c>
      <c r="AV521" s="2">
        <f t="shared" si="106"/>
        <v>-1</v>
      </c>
      <c r="AW521" s="2">
        <f t="shared" si="107"/>
        <v>-1</v>
      </c>
      <c r="AX521" s="2">
        <f t="shared" si="108"/>
        <v>-1</v>
      </c>
      <c r="AY521" s="2">
        <f t="shared" si="109"/>
        <v>-1</v>
      </c>
      <c r="AZ521" s="2" t="str">
        <f t="shared" si="110"/>
        <v>NA</v>
      </c>
      <c r="BA521" s="2" t="str">
        <f t="shared" si="111"/>
        <v>NA</v>
      </c>
      <c r="BB521" s="2">
        <f t="shared" si="112"/>
        <v>-0.60466023153314286</v>
      </c>
      <c r="BC521" s="2">
        <f t="shared" si="113"/>
        <v>-1</v>
      </c>
      <c r="BD521" s="2">
        <f t="shared" si="114"/>
        <v>-1</v>
      </c>
      <c r="BE521" s="2">
        <f t="shared" si="115"/>
        <v>-1</v>
      </c>
      <c r="BF521" s="2">
        <f t="shared" si="116"/>
        <v>-0.99899685815069328</v>
      </c>
      <c r="BG521" s="2" t="str">
        <f>IFERROR(#REF!/#REF!-1,"NA")</f>
        <v>NA</v>
      </c>
    </row>
    <row r="522" spans="1:59" x14ac:dyDescent="0.25">
      <c r="A522" t="str">
        <f t="shared" si="117"/>
        <v/>
      </c>
      <c r="B522" t="str">
        <f t="shared" si="118"/>
        <v>WA2016 CPAMiscellaneous_Pool Heater</v>
      </c>
      <c r="C522" t="s">
        <v>116</v>
      </c>
      <c r="D522" t="s">
        <v>142</v>
      </c>
      <c r="E522" s="3" t="s">
        <v>107</v>
      </c>
      <c r="F522" s="3" t="s">
        <v>45</v>
      </c>
      <c r="G522" s="3" t="s">
        <v>48</v>
      </c>
      <c r="H522" s="7">
        <f>INDEX('Saturation Data'!I:I,MATCH('Intensity Data'!$B522,'Saturation Data'!$C:$C,0))*INDEX('UEC Data'!I:I,MATCH('Intensity Data'!$B522,'UEC Data'!$C:$C,0))</f>
        <v>0</v>
      </c>
      <c r="I522" s="7">
        <f>INDEX('Saturation Data'!J:J,MATCH('Intensity Data'!$B522,'Saturation Data'!$C:$C,0))*INDEX('UEC Data'!J:J,MATCH('Intensity Data'!$B522,'UEC Data'!$C:$C,0))</f>
        <v>0</v>
      </c>
      <c r="J522" s="7">
        <f>INDEX('Saturation Data'!K:K,MATCH('Intensity Data'!$B522,'Saturation Data'!$C:$C,0))*INDEX('UEC Data'!K:K,MATCH('Intensity Data'!$B522,'UEC Data'!$C:$C,0))</f>
        <v>0</v>
      </c>
      <c r="K522" s="7">
        <f>INDEX('Saturation Data'!L:L,MATCH('Intensity Data'!$B522,'Saturation Data'!$C:$C,0))*INDEX('UEC Data'!L:L,MATCH('Intensity Data'!$B522,'UEC Data'!$C:$C,0))</f>
        <v>0</v>
      </c>
      <c r="L522" s="7">
        <f>INDEX('Saturation Data'!M:M,MATCH('Intensity Data'!$B522,'Saturation Data'!$C:$C,0))*INDEX('UEC Data'!M:M,MATCH('Intensity Data'!$B522,'UEC Data'!$C:$C,0))</f>
        <v>0</v>
      </c>
      <c r="M522" s="7">
        <f>INDEX('Saturation Data'!N:N,MATCH('Intensity Data'!$B522,'Saturation Data'!$C:$C,0))*INDEX('UEC Data'!N:N,MATCH('Intensity Data'!$B522,'UEC Data'!$C:$C,0))</f>
        <v>0</v>
      </c>
      <c r="N522" s="7">
        <f>INDEX('Saturation Data'!O:O,MATCH('Intensity Data'!$B522,'Saturation Data'!$C:$C,0))*INDEX('UEC Data'!O:O,MATCH('Intensity Data'!$B522,'UEC Data'!$C:$C,0))</f>
        <v>0</v>
      </c>
      <c r="O522" s="7">
        <f>INDEX('Saturation Data'!P:P,MATCH('Intensity Data'!$B522,'Saturation Data'!$C:$C,0))*INDEX('UEC Data'!P:P,MATCH('Intensity Data'!$B522,'UEC Data'!$C:$C,0))</f>
        <v>1.4032989599546981E-2</v>
      </c>
      <c r="P522" s="7">
        <f>INDEX('Saturation Data'!Q:Q,MATCH('Intensity Data'!$B522,'Saturation Data'!$C:$C,0))*INDEX('UEC Data'!Q:Q,MATCH('Intensity Data'!$B522,'UEC Data'!$C:$C,0))</f>
        <v>2.6441384708673492E-4</v>
      </c>
      <c r="Q522" s="7">
        <f>INDEX('Saturation Data'!R:R,MATCH('Intensity Data'!$B522,'Saturation Data'!$C:$C,0))*INDEX('UEC Data'!R:R,MATCH('Intensity Data'!$B522,'UEC Data'!$C:$C,0))</f>
        <v>6.2096830163358317E-3</v>
      </c>
      <c r="R522" s="7">
        <f>INDEX('Saturation Data'!S:S,MATCH('Intensity Data'!$B522,'Saturation Data'!$C:$C,0))*INDEX('UEC Data'!S:S,MATCH('Intensity Data'!$B522,'UEC Data'!$C:$C,0))</f>
        <v>0</v>
      </c>
      <c r="S522" s="7">
        <f>INDEX('Saturation Data'!T:T,MATCH('Intensity Data'!$B522,'Saturation Data'!$C:$C,0))*INDEX('UEC Data'!T:T,MATCH('Intensity Data'!$B522,'UEC Data'!$C:$C,0))</f>
        <v>0</v>
      </c>
      <c r="T522" s="7">
        <f>INDEX('Saturation Data'!U:U,MATCH('Intensity Data'!$B522,'Saturation Data'!$C:$C,0))*INDEX('UEC Data'!U:U,MATCH('Intensity Data'!$B522,'UEC Data'!$C:$C,0))</f>
        <v>0</v>
      </c>
      <c r="U522" s="7">
        <f>INDEX('Saturation Data'!V:V,MATCH('Intensity Data'!$B522,'Saturation Data'!$C:$C,0))*INDEX('UEC Data'!V:V,MATCH('Intensity Data'!$B522,'UEC Data'!$C:$C,0))</f>
        <v>1.7557722856546707E-4</v>
      </c>
      <c r="V522" t="str">
        <f t="shared" si="119"/>
        <v>Miscellaneous</v>
      </c>
      <c r="AP522" s="5" t="s">
        <v>107</v>
      </c>
      <c r="AQ522" s="5" t="s">
        <v>45</v>
      </c>
      <c r="AR522" s="5" t="s">
        <v>48</v>
      </c>
      <c r="AS522" s="2">
        <f t="shared" si="103"/>
        <v>-1</v>
      </c>
      <c r="AT522" s="2">
        <f t="shared" si="104"/>
        <v>-1</v>
      </c>
      <c r="AU522" s="2">
        <f t="shared" si="105"/>
        <v>-1</v>
      </c>
      <c r="AV522" s="2">
        <f t="shared" si="106"/>
        <v>-1</v>
      </c>
      <c r="AW522" s="2">
        <f t="shared" si="107"/>
        <v>-1</v>
      </c>
      <c r="AX522" s="2">
        <f t="shared" si="108"/>
        <v>-1</v>
      </c>
      <c r="AY522" s="2">
        <f t="shared" si="109"/>
        <v>-1</v>
      </c>
      <c r="AZ522" s="2">
        <f t="shared" si="110"/>
        <v>-0.98600055663899155</v>
      </c>
      <c r="BA522" s="2">
        <f t="shared" si="111"/>
        <v>-0.99947328433402649</v>
      </c>
      <c r="BB522" s="2">
        <f t="shared" si="112"/>
        <v>-0.99615296181526447</v>
      </c>
      <c r="BC522" s="2">
        <f t="shared" si="113"/>
        <v>-1</v>
      </c>
      <c r="BD522" s="2">
        <f t="shared" si="114"/>
        <v>-1</v>
      </c>
      <c r="BE522" s="2">
        <f t="shared" si="115"/>
        <v>-1</v>
      </c>
      <c r="BF522" s="2">
        <f t="shared" si="116"/>
        <v>-0.99970768738363869</v>
      </c>
      <c r="BG522" s="2" t="str">
        <f>IFERROR(#REF!/#REF!-1,"NA")</f>
        <v>NA</v>
      </c>
    </row>
    <row r="523" spans="1:59" x14ac:dyDescent="0.25">
      <c r="A523" t="e">
        <f>IF(C523=#REF!,"",1)</f>
        <v>#REF!</v>
      </c>
      <c r="B523" t="str">
        <f t="shared" si="118"/>
        <v>WA2016 CPAMiscellaneous_Other Miscellaneous</v>
      </c>
      <c r="C523" t="s">
        <v>116</v>
      </c>
      <c r="D523" t="s">
        <v>142</v>
      </c>
      <c r="E523" s="3" t="s">
        <v>110</v>
      </c>
      <c r="F523" s="3" t="s">
        <v>45</v>
      </c>
      <c r="G523" s="3" t="s">
        <v>51</v>
      </c>
      <c r="H523" s="7">
        <f>INDEX('Saturation Data'!I:I,MATCH('Intensity Data'!$B523,'Saturation Data'!$C:$C,0))*INDEX('UEC Data'!I:I,MATCH('Intensity Data'!$B523,'UEC Data'!$C:$C,0))</f>
        <v>1.0568421194419109</v>
      </c>
      <c r="I523" s="7">
        <f>INDEX('Saturation Data'!J:J,MATCH('Intensity Data'!$B523,'Saturation Data'!$C:$C,0))*INDEX('UEC Data'!J:J,MATCH('Intensity Data'!$B523,'UEC Data'!$C:$C,0))</f>
        <v>1.0802984054159155</v>
      </c>
      <c r="J523" s="7">
        <f>INDEX('Saturation Data'!K:K,MATCH('Intensity Data'!$B523,'Saturation Data'!$C:$C,0))*INDEX('UEC Data'!K:K,MATCH('Intensity Data'!$B523,'UEC Data'!$C:$C,0))</f>
        <v>1.1684093869688401</v>
      </c>
      <c r="K523" s="7">
        <f>INDEX('Saturation Data'!L:L,MATCH('Intensity Data'!$B523,'Saturation Data'!$C:$C,0))*INDEX('UEC Data'!L:L,MATCH('Intensity Data'!$B523,'UEC Data'!$C:$C,0))</f>
        <v>0.85044415542580887</v>
      </c>
      <c r="L523" s="7">
        <f>INDEX('Saturation Data'!M:M,MATCH('Intensity Data'!$B523,'Saturation Data'!$C:$C,0))*INDEX('UEC Data'!M:M,MATCH('Intensity Data'!$B523,'UEC Data'!$C:$C,0))</f>
        <v>2.8641155455434908</v>
      </c>
      <c r="M523" s="7">
        <f>INDEX('Saturation Data'!N:N,MATCH('Intensity Data'!$B523,'Saturation Data'!$C:$C,0))*INDEX('UEC Data'!N:N,MATCH('Intensity Data'!$B523,'UEC Data'!$C:$C,0))</f>
        <v>3.6033686882375822</v>
      </c>
      <c r="N523" s="7">
        <f>INDEX('Saturation Data'!O:O,MATCH('Intensity Data'!$B523,'Saturation Data'!$C:$C,0))*INDEX('UEC Data'!O:O,MATCH('Intensity Data'!$B523,'UEC Data'!$C:$C,0))</f>
        <v>3.725088619680438</v>
      </c>
      <c r="O523" s="7">
        <f>INDEX('Saturation Data'!P:P,MATCH('Intensity Data'!$B523,'Saturation Data'!$C:$C,0))*INDEX('UEC Data'!P:P,MATCH('Intensity Data'!$B523,'UEC Data'!$C:$C,0))</f>
        <v>0.86924706744754077</v>
      </c>
      <c r="P523" s="7">
        <f>INDEX('Saturation Data'!Q:Q,MATCH('Intensity Data'!$B523,'Saturation Data'!$C:$C,0))*INDEX('UEC Data'!Q:Q,MATCH('Intensity Data'!$B523,'UEC Data'!$C:$C,0))</f>
        <v>0.6158282784486323</v>
      </c>
      <c r="Q523" s="7">
        <f>INDEX('Saturation Data'!R:R,MATCH('Intensity Data'!$B523,'Saturation Data'!$C:$C,0))*INDEX('UEC Data'!R:R,MATCH('Intensity Data'!$B523,'UEC Data'!$C:$C,0))</f>
        <v>0.81360390208827127</v>
      </c>
      <c r="R523" s="7">
        <f>INDEX('Saturation Data'!S:S,MATCH('Intensity Data'!$B523,'Saturation Data'!$C:$C,0))*INDEX('UEC Data'!S:S,MATCH('Intensity Data'!$B523,'UEC Data'!$C:$C,0))</f>
        <v>0.4251904407453781</v>
      </c>
      <c r="S523" s="7">
        <f>INDEX('Saturation Data'!T:T,MATCH('Intensity Data'!$B523,'Saturation Data'!$C:$C,0))*INDEX('UEC Data'!T:T,MATCH('Intensity Data'!$B523,'UEC Data'!$C:$C,0))</f>
        <v>1.6885398979597457</v>
      </c>
      <c r="T523" s="7">
        <f>INDEX('Saturation Data'!U:U,MATCH('Intensity Data'!$B523,'Saturation Data'!$C:$C,0))*INDEX('UEC Data'!U:U,MATCH('Intensity Data'!$B523,'UEC Data'!$C:$C,0))</f>
        <v>18.389281199746843</v>
      </c>
      <c r="U523" s="7">
        <f>INDEX('Saturation Data'!V:V,MATCH('Intensity Data'!$B523,'Saturation Data'!$C:$C,0))*INDEX('UEC Data'!V:V,MATCH('Intensity Data'!$B523,'UEC Data'!$C:$C,0))</f>
        <v>0.69445641991152418</v>
      </c>
      <c r="V523" t="str">
        <f t="shared" si="119"/>
        <v>Miscellaneous</v>
      </c>
      <c r="AP523" s="5" t="s">
        <v>110</v>
      </c>
      <c r="AQ523" s="5" t="s">
        <v>45</v>
      </c>
      <c r="AR523" s="5" t="s">
        <v>51</v>
      </c>
      <c r="AS523" s="2">
        <f t="shared" ref="AS523:BF526" si="120">IFERROR(H523/H721-1,"NA")</f>
        <v>-0.64275597145565111</v>
      </c>
      <c r="AT523" s="2">
        <f t="shared" si="120"/>
        <v>-0.20712231557641103</v>
      </c>
      <c r="AU523" s="2">
        <f t="shared" si="120"/>
        <v>-0.12481375702079456</v>
      </c>
      <c r="AV523" s="2">
        <f t="shared" si="120"/>
        <v>-0.14818099757937064</v>
      </c>
      <c r="AW523" s="2">
        <f t="shared" si="120"/>
        <v>7.7115331691184119E-2</v>
      </c>
      <c r="AX523" s="2">
        <f t="shared" si="120"/>
        <v>1.1312751919637125</v>
      </c>
      <c r="AY523" s="2">
        <f t="shared" si="120"/>
        <v>-0.1180123828743993</v>
      </c>
      <c r="AZ523" s="2">
        <f t="shared" si="120"/>
        <v>-0.4741625540986828</v>
      </c>
      <c r="BA523" s="2">
        <f t="shared" si="120"/>
        <v>-0.23944150307413403</v>
      </c>
      <c r="BB523" s="2">
        <f t="shared" si="120"/>
        <v>-0.42703202323271305</v>
      </c>
      <c r="BC523" s="2">
        <f t="shared" si="120"/>
        <v>0.53007399086961704</v>
      </c>
      <c r="BD523" s="2">
        <f t="shared" si="120"/>
        <v>1.1586812156216406</v>
      </c>
      <c r="BE523" s="2">
        <f t="shared" si="120"/>
        <v>-0.32653052263203231</v>
      </c>
      <c r="BF523" s="2">
        <f t="shared" si="120"/>
        <v>-0.29487059878466815</v>
      </c>
      <c r="BG523" s="2" t="str">
        <f>IFERROR(#REF!/#REF!-1,"NA")</f>
        <v>NA</v>
      </c>
    </row>
    <row r="524" spans="1:59" x14ac:dyDescent="0.25">
      <c r="A524">
        <f t="shared" si="117"/>
        <v>1</v>
      </c>
      <c r="B524" t="str">
        <f t="shared" si="118"/>
        <v>UT2016 CPACooling_Air-Cooled Chiller</v>
      </c>
      <c r="C524" t="s">
        <v>117</v>
      </c>
      <c r="D524" t="s">
        <v>142</v>
      </c>
      <c r="E524" s="3" t="s">
        <v>66</v>
      </c>
      <c r="F524" s="3" t="s">
        <v>3</v>
      </c>
      <c r="G524" s="3" t="s">
        <v>4</v>
      </c>
      <c r="H524" s="7">
        <f>INDEX('Saturation Data'!I:I,MATCH('Intensity Data'!$B524,'Saturation Data'!$C:$C,0))*INDEX('UEC Data'!I:I,MATCH('Intensity Data'!$B524,'UEC Data'!$C:$C,0))</f>
        <v>0.77440217920394738</v>
      </c>
      <c r="I524" s="7">
        <f>INDEX('Saturation Data'!J:J,MATCH('Intensity Data'!$B524,'Saturation Data'!$C:$C,0))*INDEX('UEC Data'!J:J,MATCH('Intensity Data'!$B524,'UEC Data'!$C:$C,0))</f>
        <v>0</v>
      </c>
      <c r="J524" s="7">
        <f>INDEX('Saturation Data'!K:K,MATCH('Intensity Data'!$B524,'Saturation Data'!$C:$C,0))*INDEX('UEC Data'!K:K,MATCH('Intensity Data'!$B524,'UEC Data'!$C:$C,0))</f>
        <v>5.7351524154843375E-2</v>
      </c>
      <c r="K524" s="7">
        <f>INDEX('Saturation Data'!L:L,MATCH('Intensity Data'!$B524,'Saturation Data'!$C:$C,0))*INDEX('UEC Data'!L:L,MATCH('Intensity Data'!$B524,'UEC Data'!$C:$C,0))</f>
        <v>0</v>
      </c>
      <c r="L524" s="7">
        <f>INDEX('Saturation Data'!M:M,MATCH('Intensity Data'!$B524,'Saturation Data'!$C:$C,0))*INDEX('UEC Data'!M:M,MATCH('Intensity Data'!$B524,'UEC Data'!$C:$C,0))</f>
        <v>0</v>
      </c>
      <c r="M524" s="7">
        <f>INDEX('Saturation Data'!N:N,MATCH('Intensity Data'!$B524,'Saturation Data'!$C:$C,0))*INDEX('UEC Data'!N:N,MATCH('Intensity Data'!$B524,'UEC Data'!$C:$C,0))</f>
        <v>4.356227222255718E-2</v>
      </c>
      <c r="N524" s="7">
        <f>INDEX('Saturation Data'!O:O,MATCH('Intensity Data'!$B524,'Saturation Data'!$C:$C,0))*INDEX('UEC Data'!O:O,MATCH('Intensity Data'!$B524,'UEC Data'!$C:$C,0))</f>
        <v>1.4393564768312153</v>
      </c>
      <c r="O524" s="7">
        <f>INDEX('Saturation Data'!P:P,MATCH('Intensity Data'!$B524,'Saturation Data'!$C:$C,0))*INDEX('UEC Data'!P:P,MATCH('Intensity Data'!$B524,'UEC Data'!$C:$C,0))</f>
        <v>1.9091784171949115</v>
      </c>
      <c r="P524" s="7">
        <f>INDEX('Saturation Data'!Q:Q,MATCH('Intensity Data'!$B524,'Saturation Data'!$C:$C,0))*INDEX('UEC Data'!Q:Q,MATCH('Intensity Data'!$B524,'UEC Data'!$C:$C,0))</f>
        <v>0.99266532662079232</v>
      </c>
      <c r="Q524" s="7">
        <f>INDEX('Saturation Data'!R:R,MATCH('Intensity Data'!$B524,'Saturation Data'!$C:$C,0))*INDEX('UEC Data'!R:R,MATCH('Intensity Data'!$B524,'UEC Data'!$C:$C,0))</f>
        <v>3.1634460502501231E-2</v>
      </c>
      <c r="R524" s="7">
        <f>INDEX('Saturation Data'!S:S,MATCH('Intensity Data'!$B524,'Saturation Data'!$C:$C,0))*INDEX('UEC Data'!S:S,MATCH('Intensity Data'!$B524,'UEC Data'!$C:$C,0))</f>
        <v>0</v>
      </c>
      <c r="S524" s="7">
        <f>INDEX('Saturation Data'!T:T,MATCH('Intensity Data'!$B524,'Saturation Data'!$C:$C,0))*INDEX('UEC Data'!T:T,MATCH('Intensity Data'!$B524,'UEC Data'!$C:$C,0))</f>
        <v>0.32295587698539863</v>
      </c>
      <c r="T524" s="7">
        <f>INDEX('Saturation Data'!U:U,MATCH('Intensity Data'!$B524,'Saturation Data'!$C:$C,0))*INDEX('UEC Data'!U:U,MATCH('Intensity Data'!$B524,'UEC Data'!$C:$C,0))</f>
        <v>6.2887941607089557</v>
      </c>
      <c r="U524" s="7">
        <f>INDEX('Saturation Data'!V:V,MATCH('Intensity Data'!$B524,'Saturation Data'!$C:$C,0))*INDEX('UEC Data'!V:V,MATCH('Intensity Data'!$B524,'UEC Data'!$C:$C,0))</f>
        <v>0.35978722213370934</v>
      </c>
      <c r="V524" t="str">
        <f t="shared" si="119"/>
        <v>HVAC</v>
      </c>
      <c r="AP524" s="5" t="s">
        <v>66</v>
      </c>
      <c r="AQ524" s="5" t="s">
        <v>3</v>
      </c>
      <c r="AR524" s="5" t="s">
        <v>4</v>
      </c>
      <c r="AS524" s="2">
        <f t="shared" si="120"/>
        <v>1.4313865675005837</v>
      </c>
      <c r="AT524" s="2">
        <f t="shared" si="120"/>
        <v>-1</v>
      </c>
      <c r="AU524" s="2">
        <f t="shared" si="120"/>
        <v>-0.86120850364312462</v>
      </c>
      <c r="AV524" s="2">
        <f t="shared" si="120"/>
        <v>-1</v>
      </c>
      <c r="AW524" s="2">
        <f t="shared" si="120"/>
        <v>-1</v>
      </c>
      <c r="AX524" s="2">
        <f t="shared" si="120"/>
        <v>-0.93530820892063316</v>
      </c>
      <c r="AY524" s="2">
        <f t="shared" si="120"/>
        <v>1.5171391857239636</v>
      </c>
      <c r="AZ524" s="2">
        <f t="shared" si="120"/>
        <v>2.2335201193296399</v>
      </c>
      <c r="BA524" s="2">
        <f t="shared" si="120"/>
        <v>1.3194678958249613</v>
      </c>
      <c r="BB524" s="2">
        <f t="shared" si="120"/>
        <v>-0.97898978198688713</v>
      </c>
      <c r="BC524" s="2">
        <f t="shared" si="120"/>
        <v>-1</v>
      </c>
      <c r="BD524" s="2">
        <f t="shared" si="120"/>
        <v>1.3079923436368333</v>
      </c>
      <c r="BE524" s="2">
        <f t="shared" si="120"/>
        <v>26.809711143876825</v>
      </c>
      <c r="BF524" s="2">
        <f t="shared" si="120"/>
        <v>1.2700096416863014</v>
      </c>
      <c r="BG524" s="2" t="str">
        <f>IFERROR(#REF!/#REF!-1,"NA")</f>
        <v>NA</v>
      </c>
    </row>
    <row r="525" spans="1:59" x14ac:dyDescent="0.25">
      <c r="A525" t="str">
        <f t="shared" si="117"/>
        <v/>
      </c>
      <c r="B525" t="str">
        <f t="shared" si="118"/>
        <v>UT2016 CPACooling_Water-Cooled Chiller</v>
      </c>
      <c r="C525" t="s">
        <v>117</v>
      </c>
      <c r="D525" t="s">
        <v>142</v>
      </c>
      <c r="E525" s="3" t="s">
        <v>67</v>
      </c>
      <c r="F525" s="3" t="s">
        <v>3</v>
      </c>
      <c r="G525" s="3" t="s">
        <v>5</v>
      </c>
      <c r="H525" s="7">
        <f>INDEX('Saturation Data'!I:I,MATCH('Intensity Data'!$B525,'Saturation Data'!$C:$C,0))*INDEX('UEC Data'!I:I,MATCH('Intensity Data'!$B525,'UEC Data'!$C:$C,0))</f>
        <v>0.46399690531604088</v>
      </c>
      <c r="I525" s="7">
        <f>INDEX('Saturation Data'!J:J,MATCH('Intensity Data'!$B525,'Saturation Data'!$C:$C,0))*INDEX('UEC Data'!J:J,MATCH('Intensity Data'!$B525,'UEC Data'!$C:$C,0))</f>
        <v>0</v>
      </c>
      <c r="J525" s="7">
        <f>INDEX('Saturation Data'!K:K,MATCH('Intensity Data'!$B525,'Saturation Data'!$C:$C,0))*INDEX('UEC Data'!K:K,MATCH('Intensity Data'!$B525,'UEC Data'!$C:$C,0))</f>
        <v>3.4043771803388856E-2</v>
      </c>
      <c r="K525" s="7">
        <f>INDEX('Saturation Data'!L:L,MATCH('Intensity Data'!$B525,'Saturation Data'!$C:$C,0))*INDEX('UEC Data'!L:L,MATCH('Intensity Data'!$B525,'UEC Data'!$C:$C,0))</f>
        <v>0</v>
      </c>
      <c r="L525" s="7">
        <f>INDEX('Saturation Data'!M:M,MATCH('Intensity Data'!$B525,'Saturation Data'!$C:$C,0))*INDEX('UEC Data'!M:M,MATCH('Intensity Data'!$B525,'UEC Data'!$C:$C,0))</f>
        <v>0</v>
      </c>
      <c r="M525" s="7">
        <f>INDEX('Saturation Data'!N:N,MATCH('Intensity Data'!$B525,'Saturation Data'!$C:$C,0))*INDEX('UEC Data'!N:N,MATCH('Intensity Data'!$B525,'UEC Data'!$C:$C,0))</f>
        <v>2.5858494201092638E-2</v>
      </c>
      <c r="N525" s="7">
        <f>INDEX('Saturation Data'!O:O,MATCH('Intensity Data'!$B525,'Saturation Data'!$C:$C,0))*INDEX('UEC Data'!O:O,MATCH('Intensity Data'!$B525,'UEC Data'!$C:$C,0))</f>
        <v>6.1024611495843688</v>
      </c>
      <c r="O525" s="7">
        <f>INDEX('Saturation Data'!P:P,MATCH('Intensity Data'!$B525,'Saturation Data'!$C:$C,0))*INDEX('UEC Data'!P:P,MATCH('Intensity Data'!$B525,'UEC Data'!$C:$C,0))</f>
        <v>0</v>
      </c>
      <c r="P525" s="7">
        <f>INDEX('Saturation Data'!Q:Q,MATCH('Intensity Data'!$B525,'Saturation Data'!$C:$C,0))*INDEX('UEC Data'!Q:Q,MATCH('Intensity Data'!$B525,'UEC Data'!$C:$C,0))</f>
        <v>0</v>
      </c>
      <c r="Q525" s="7">
        <f>INDEX('Saturation Data'!R:R,MATCH('Intensity Data'!$B525,'Saturation Data'!$C:$C,0))*INDEX('UEC Data'!R:R,MATCH('Intensity Data'!$B525,'UEC Data'!$C:$C,0))</f>
        <v>0.13124451144167476</v>
      </c>
      <c r="R525" s="7">
        <f>INDEX('Saturation Data'!S:S,MATCH('Intensity Data'!$B525,'Saturation Data'!$C:$C,0))*INDEX('UEC Data'!S:S,MATCH('Intensity Data'!$B525,'UEC Data'!$C:$C,0))</f>
        <v>0</v>
      </c>
      <c r="S525" s="7">
        <f>INDEX('Saturation Data'!T:T,MATCH('Intensity Data'!$B525,'Saturation Data'!$C:$C,0))*INDEX('UEC Data'!T:T,MATCH('Intensity Data'!$B525,'UEC Data'!$C:$C,0))</f>
        <v>3.3832443954103661E-2</v>
      </c>
      <c r="T525" s="7">
        <f>INDEX('Saturation Data'!U:U,MATCH('Intensity Data'!$B525,'Saturation Data'!$C:$C,0))*INDEX('UEC Data'!U:U,MATCH('Intensity Data'!$B525,'UEC Data'!$C:$C,0))</f>
        <v>3.7680434109032399</v>
      </c>
      <c r="U525" s="7">
        <f>INDEX('Saturation Data'!V:V,MATCH('Intensity Data'!$B525,'Saturation Data'!$C:$C,0))*INDEX('UEC Data'!V:V,MATCH('Intensity Data'!$B525,'UEC Data'!$C:$C,0))</f>
        <v>0.17951881876606723</v>
      </c>
      <c r="V525" t="str">
        <f t="shared" si="119"/>
        <v>HVAC</v>
      </c>
      <c r="AP525" s="5" t="s">
        <v>67</v>
      </c>
      <c r="AQ525" s="5" t="s">
        <v>3</v>
      </c>
      <c r="AR525" s="5" t="s">
        <v>5</v>
      </c>
      <c r="AS525" s="2">
        <f t="shared" si="120"/>
        <v>-0.4592518944461218</v>
      </c>
      <c r="AT525" s="2">
        <f t="shared" si="120"/>
        <v>-1</v>
      </c>
      <c r="AU525" s="2">
        <f t="shared" si="120"/>
        <v>-0.98189269307508198</v>
      </c>
      <c r="AV525" s="2">
        <f t="shared" si="120"/>
        <v>-1</v>
      </c>
      <c r="AW525" s="2">
        <f t="shared" si="120"/>
        <v>-1</v>
      </c>
      <c r="AX525" s="2">
        <f t="shared" si="120"/>
        <v>-0.98241531463094689</v>
      </c>
      <c r="AY525" s="2">
        <f t="shared" si="120"/>
        <v>2.018426066202077</v>
      </c>
      <c r="AZ525" s="2">
        <f t="shared" si="120"/>
        <v>-1</v>
      </c>
      <c r="BA525" s="2">
        <f t="shared" si="120"/>
        <v>-1</v>
      </c>
      <c r="BB525" s="2">
        <f t="shared" si="120"/>
        <v>-0.96639992941666875</v>
      </c>
      <c r="BC525" s="2">
        <f t="shared" si="120"/>
        <v>-1</v>
      </c>
      <c r="BD525" s="2">
        <f t="shared" si="120"/>
        <v>-0.86448322798343291</v>
      </c>
      <c r="BE525" s="2">
        <f t="shared" si="120"/>
        <v>2.1157358632900745</v>
      </c>
      <c r="BF525" s="2">
        <f t="shared" si="120"/>
        <v>-0.82737893548401642</v>
      </c>
      <c r="BG525" s="2" t="str">
        <f>IFERROR(#REF!/#REF!-1,"NA")</f>
        <v>NA</v>
      </c>
    </row>
    <row r="526" spans="1:59" x14ac:dyDescent="0.25">
      <c r="A526" t="str">
        <f t="shared" si="117"/>
        <v/>
      </c>
      <c r="B526" t="str">
        <f t="shared" si="118"/>
        <v>UT2016 CPACooling_RTU</v>
      </c>
      <c r="C526" t="s">
        <v>117</v>
      </c>
      <c r="D526" t="s">
        <v>142</v>
      </c>
      <c r="E526" s="3" t="s">
        <v>68</v>
      </c>
      <c r="F526" s="3" t="s">
        <v>3</v>
      </c>
      <c r="G526" s="3" t="s">
        <v>6</v>
      </c>
      <c r="H526" s="7">
        <f>INDEX('Saturation Data'!I:I,MATCH('Intensity Data'!$B526,'Saturation Data'!$C:$C,0))*INDEX('UEC Data'!I:I,MATCH('Intensity Data'!$B526,'UEC Data'!$C:$C,0))</f>
        <v>2.7077256472800131</v>
      </c>
      <c r="I526" s="7">
        <f>INDEX('Saturation Data'!J:J,MATCH('Intensity Data'!$B526,'Saturation Data'!$C:$C,0))*INDEX('UEC Data'!J:J,MATCH('Intensity Data'!$B526,'UEC Data'!$C:$C,0))</f>
        <v>4.2578561029363495</v>
      </c>
      <c r="J526" s="7">
        <f>INDEX('Saturation Data'!K:K,MATCH('Intensity Data'!$B526,'Saturation Data'!$C:$C,0))*INDEX('UEC Data'!K:K,MATCH('Intensity Data'!$B526,'UEC Data'!$C:$C,0))</f>
        <v>4.4740744183872332</v>
      </c>
      <c r="K526" s="7">
        <f>INDEX('Saturation Data'!L:L,MATCH('Intensity Data'!$B526,'Saturation Data'!$C:$C,0))*INDEX('UEC Data'!L:L,MATCH('Intensity Data'!$B526,'UEC Data'!$C:$C,0))</f>
        <v>4.013970065413611</v>
      </c>
      <c r="L526" s="7">
        <f>INDEX('Saturation Data'!M:M,MATCH('Intensity Data'!$B526,'Saturation Data'!$C:$C,0))*INDEX('UEC Data'!M:M,MATCH('Intensity Data'!$B526,'UEC Data'!$C:$C,0))</f>
        <v>6.8036865862900395</v>
      </c>
      <c r="M526" s="7">
        <f>INDEX('Saturation Data'!N:N,MATCH('Intensity Data'!$B526,'Saturation Data'!$C:$C,0))*INDEX('UEC Data'!N:N,MATCH('Intensity Data'!$B526,'UEC Data'!$C:$C,0))</f>
        <v>6.7141990067197401</v>
      </c>
      <c r="N526" s="7">
        <f>INDEX('Saturation Data'!O:O,MATCH('Intensity Data'!$B526,'Saturation Data'!$C:$C,0))*INDEX('UEC Data'!O:O,MATCH('Intensity Data'!$B526,'UEC Data'!$C:$C,0))</f>
        <v>0.95487285201201444</v>
      </c>
      <c r="O526" s="7">
        <f>INDEX('Saturation Data'!P:P,MATCH('Intensity Data'!$B526,'Saturation Data'!$C:$C,0))*INDEX('UEC Data'!P:P,MATCH('Intensity Data'!$B526,'UEC Data'!$C:$C,0))</f>
        <v>2.1003361732538486</v>
      </c>
      <c r="P526" s="7">
        <f>INDEX('Saturation Data'!Q:Q,MATCH('Intensity Data'!$B526,'Saturation Data'!$C:$C,0))*INDEX('UEC Data'!Q:Q,MATCH('Intensity Data'!$B526,'UEC Data'!$C:$C,0))</f>
        <v>1.0920566012367834</v>
      </c>
      <c r="Q526" s="7">
        <f>INDEX('Saturation Data'!R:R,MATCH('Intensity Data'!$B526,'Saturation Data'!$C:$C,0))*INDEX('UEC Data'!R:R,MATCH('Intensity Data'!$B526,'UEC Data'!$C:$C,0))</f>
        <v>0.74052389400128904</v>
      </c>
      <c r="R526" s="7">
        <f>INDEX('Saturation Data'!S:S,MATCH('Intensity Data'!$B526,'Saturation Data'!$C:$C,0))*INDEX('UEC Data'!S:S,MATCH('Intensity Data'!$B526,'UEC Data'!$C:$C,0))</f>
        <v>0.45708448591591228</v>
      </c>
      <c r="S526" s="7">
        <f>INDEX('Saturation Data'!T:T,MATCH('Intensity Data'!$B526,'Saturation Data'!$C:$C,0))*INDEX('UEC Data'!T:T,MATCH('Intensity Data'!$B526,'UEC Data'!$C:$C,0))</f>
        <v>0.4711354142216031</v>
      </c>
      <c r="T526" s="7">
        <f>INDEX('Saturation Data'!U:U,MATCH('Intensity Data'!$B526,'Saturation Data'!$C:$C,0))*INDEX('UEC Data'!U:U,MATCH('Intensity Data'!$B526,'UEC Data'!$C:$C,0))</f>
        <v>21.988999639594027</v>
      </c>
      <c r="U526" s="7">
        <f>INDEX('Saturation Data'!V:V,MATCH('Intensity Data'!$B526,'Saturation Data'!$C:$C,0))*INDEX('UEC Data'!V:V,MATCH('Intensity Data'!$B526,'UEC Data'!$C:$C,0))</f>
        <v>2.3577165850477328</v>
      </c>
      <c r="V526" t="str">
        <f t="shared" si="119"/>
        <v>HVAC</v>
      </c>
      <c r="AP526" s="5" t="s">
        <v>68</v>
      </c>
      <c r="AQ526" s="5" t="s">
        <v>3</v>
      </c>
      <c r="AR526" s="5" t="s">
        <v>6</v>
      </c>
      <c r="AS526" s="2">
        <f t="shared" si="120"/>
        <v>5.7457436802984478</v>
      </c>
      <c r="AT526" s="2">
        <f t="shared" si="120"/>
        <v>7.5810797610688727</v>
      </c>
      <c r="AU526" s="2">
        <f t="shared" si="120"/>
        <v>1.2478141274799439</v>
      </c>
      <c r="AV526" s="2">
        <f t="shared" si="120"/>
        <v>3.1470589684817032</v>
      </c>
      <c r="AW526" s="2">
        <f t="shared" si="120"/>
        <v>11.987459432163611</v>
      </c>
      <c r="AX526" s="2">
        <f t="shared" si="120"/>
        <v>2.4920369808755853</v>
      </c>
      <c r="AY526" s="2">
        <f t="shared" si="120"/>
        <v>0.84731946223051313</v>
      </c>
      <c r="AZ526" s="2">
        <f t="shared" si="120"/>
        <v>5.9154393606698648</v>
      </c>
      <c r="BA526" s="2">
        <f t="shared" si="120"/>
        <v>2.5140176954550344</v>
      </c>
      <c r="BB526" s="2">
        <f t="shared" si="120"/>
        <v>1.6156332191734193</v>
      </c>
      <c r="BC526" s="2">
        <f t="shared" si="120"/>
        <v>-0.65612227467410333</v>
      </c>
      <c r="BD526" s="2">
        <f t="shared" si="120"/>
        <v>-0.61472973873805015</v>
      </c>
      <c r="BE526" s="2">
        <f t="shared" si="120"/>
        <v>37.868292451510207</v>
      </c>
      <c r="BF526" s="2">
        <f t="shared" si="120"/>
        <v>4.071759828721401</v>
      </c>
      <c r="BG526" s="2" t="str">
        <f>IFERROR(#REF!/#REF!-1,"NA")</f>
        <v>NA</v>
      </c>
    </row>
    <row r="527" spans="1:59" x14ac:dyDescent="0.25">
      <c r="A527" t="e">
        <f>IF(C527=#REF!,"",1)</f>
        <v>#REF!</v>
      </c>
      <c r="B527" t="str">
        <f t="shared" si="118"/>
        <v>UT2016 CPACooling_Evaporative AC</v>
      </c>
      <c r="C527" t="s">
        <v>117</v>
      </c>
      <c r="D527" t="s">
        <v>142</v>
      </c>
      <c r="E527" s="3" t="s">
        <v>71</v>
      </c>
      <c r="F527" s="3" t="s">
        <v>3</v>
      </c>
      <c r="G527" s="3" t="s">
        <v>9</v>
      </c>
      <c r="H527" s="7">
        <f>INDEX('Saturation Data'!I:I,MATCH('Intensity Data'!$B527,'Saturation Data'!$C:$C,0))*INDEX('UEC Data'!I:I,MATCH('Intensity Data'!$B527,'UEC Data'!$C:$C,0))</f>
        <v>1.1488239405394026E-3</v>
      </c>
      <c r="I527" s="7">
        <f>INDEX('Saturation Data'!J:J,MATCH('Intensity Data'!$B527,'Saturation Data'!$C:$C,0))*INDEX('UEC Data'!J:J,MATCH('Intensity Data'!$B527,'UEC Data'!$C:$C,0))</f>
        <v>1.20540138170839E-3</v>
      </c>
      <c r="J527" s="7">
        <f>INDEX('Saturation Data'!K:K,MATCH('Intensity Data'!$B527,'Saturation Data'!$C:$C,0))*INDEX('UEC Data'!K:K,MATCH('Intensity Data'!$B527,'UEC Data'!$C:$C,0))</f>
        <v>9.1515420324951191E-2</v>
      </c>
      <c r="K527" s="7">
        <f>INDEX('Saturation Data'!L:L,MATCH('Intensity Data'!$B527,'Saturation Data'!$C:$C,0))*INDEX('UEC Data'!L:L,MATCH('Intensity Data'!$B527,'UEC Data'!$C:$C,0))</f>
        <v>9.6205496704547099E-4</v>
      </c>
      <c r="L527" s="7">
        <f>INDEX('Saturation Data'!M:M,MATCH('Intensity Data'!$B527,'Saturation Data'!$C:$C,0))*INDEX('UEC Data'!M:M,MATCH('Intensity Data'!$B527,'UEC Data'!$C:$C,0))</f>
        <v>0.12291597393917103</v>
      </c>
      <c r="M527" s="7">
        <f>INDEX('Saturation Data'!N:N,MATCH('Intensity Data'!$B527,'Saturation Data'!$C:$C,0))*INDEX('UEC Data'!N:N,MATCH('Intensity Data'!$B527,'UEC Data'!$C:$C,0))</f>
        <v>4.4264104078755181E-2</v>
      </c>
      <c r="N527" s="7">
        <f>INDEX('Saturation Data'!O:O,MATCH('Intensity Data'!$B527,'Saturation Data'!$C:$C,0))*INDEX('UEC Data'!O:O,MATCH('Intensity Data'!$B527,'UEC Data'!$C:$C,0))</f>
        <v>0</v>
      </c>
      <c r="O527" s="7">
        <f>INDEX('Saturation Data'!P:P,MATCH('Intensity Data'!$B527,'Saturation Data'!$C:$C,0))*INDEX('UEC Data'!P:P,MATCH('Intensity Data'!$B527,'UEC Data'!$C:$C,0))</f>
        <v>7.1638241692444888E-5</v>
      </c>
      <c r="P527" s="7">
        <f>INDEX('Saturation Data'!Q:Q,MATCH('Intensity Data'!$B527,'Saturation Data'!$C:$C,0))*INDEX('UEC Data'!Q:Q,MATCH('Intensity Data'!$B527,'UEC Data'!$C:$C,0))</f>
        <v>3.7247853813816731E-5</v>
      </c>
      <c r="Q527" s="7">
        <f>INDEX('Saturation Data'!R:R,MATCH('Intensity Data'!$B527,'Saturation Data'!$C:$C,0))*INDEX('UEC Data'!R:R,MATCH('Intensity Data'!$B527,'UEC Data'!$C:$C,0))</f>
        <v>8.9172013699385724E-3</v>
      </c>
      <c r="R527" s="7">
        <f>INDEX('Saturation Data'!S:S,MATCH('Intensity Data'!$B527,'Saturation Data'!$C:$C,0))*INDEX('UEC Data'!S:S,MATCH('Intensity Data'!$B527,'UEC Data'!$C:$C,0))</f>
        <v>0</v>
      </c>
      <c r="S527" s="7">
        <f>INDEX('Saturation Data'!T:T,MATCH('Intensity Data'!$B527,'Saturation Data'!$C:$C,0))*INDEX('UEC Data'!T:T,MATCH('Intensity Data'!$B527,'UEC Data'!$C:$C,0))</f>
        <v>1.1352660583653083E-3</v>
      </c>
      <c r="T527" s="7">
        <f>INDEX('Saturation Data'!U:U,MATCH('Intensity Data'!$B527,'Saturation Data'!$C:$C,0))*INDEX('UEC Data'!U:U,MATCH('Intensity Data'!$B527,'UEC Data'!$C:$C,0))</f>
        <v>9.3294123944402535E-3</v>
      </c>
      <c r="U527" s="7">
        <f>INDEX('Saturation Data'!V:V,MATCH('Intensity Data'!$B527,'Saturation Data'!$C:$C,0))*INDEX('UEC Data'!V:V,MATCH('Intensity Data'!$B527,'UEC Data'!$C:$C,0))</f>
        <v>1.45146653075076E-4</v>
      </c>
      <c r="V527" t="str">
        <f t="shared" si="119"/>
        <v>HVAC</v>
      </c>
      <c r="AP527" s="5" t="s">
        <v>71</v>
      </c>
      <c r="AQ527" s="5" t="s">
        <v>3</v>
      </c>
      <c r="AR527" s="5" t="s">
        <v>9</v>
      </c>
      <c r="AS527" s="2">
        <f t="shared" ref="AS527:BF531" si="121">IFERROR(H527/H727-1,"NA")</f>
        <v>-0.99519368198769653</v>
      </c>
      <c r="AT527" s="2">
        <f t="shared" si="121"/>
        <v>-0.99544792894807821</v>
      </c>
      <c r="AU527" s="2">
        <f t="shared" si="121"/>
        <v>-0.85976575293601121</v>
      </c>
      <c r="AV527" s="2">
        <f t="shared" si="121"/>
        <v>-0.99748516919797037</v>
      </c>
      <c r="AW527" s="2">
        <f t="shared" si="121"/>
        <v>-0.93934610482335468</v>
      </c>
      <c r="AX527" s="2">
        <f t="shared" si="121"/>
        <v>-0.93307482626646387</v>
      </c>
      <c r="AY527" s="2">
        <f t="shared" si="121"/>
        <v>-1</v>
      </c>
      <c r="AZ527" s="2">
        <f t="shared" si="121"/>
        <v>-0.99911434585954129</v>
      </c>
      <c r="BA527" s="2">
        <f t="shared" si="121"/>
        <v>-0.99971103210049272</v>
      </c>
      <c r="BB527" s="2">
        <f t="shared" si="121"/>
        <v>-0.98832362388420236</v>
      </c>
      <c r="BC527" s="2">
        <f t="shared" si="121"/>
        <v>-1</v>
      </c>
      <c r="BD527" s="2">
        <f t="shared" si="121"/>
        <v>-0.99282421823061373</v>
      </c>
      <c r="BE527" s="2">
        <f t="shared" si="121"/>
        <v>-0.94502630006499744</v>
      </c>
      <c r="BF527" s="2">
        <f t="shared" si="121"/>
        <v>-0.99986271498464641</v>
      </c>
      <c r="BG527" s="2" t="str">
        <f>IFERROR(#REF!/#REF!-1,"NA")</f>
        <v>NA</v>
      </c>
    </row>
    <row r="528" spans="1:59" x14ac:dyDescent="0.25">
      <c r="A528" t="str">
        <f t="shared" si="117"/>
        <v/>
      </c>
      <c r="B528" t="str">
        <f t="shared" si="118"/>
        <v>UT2016 CPACooling_Air-Source Heat Pump</v>
      </c>
      <c r="C528" t="s">
        <v>117</v>
      </c>
      <c r="D528" t="s">
        <v>142</v>
      </c>
      <c r="E528" s="3" t="s">
        <v>72</v>
      </c>
      <c r="F528" s="3" t="s">
        <v>3</v>
      </c>
      <c r="G528" s="3" t="s">
        <v>10</v>
      </c>
      <c r="H528" s="7">
        <f>INDEX('Saturation Data'!I:I,MATCH('Intensity Data'!$B528,'Saturation Data'!$C:$C,0))*INDEX('UEC Data'!I:I,MATCH('Intensity Data'!$B528,'UEC Data'!$C:$C,0))</f>
        <v>0.21555555870819143</v>
      </c>
      <c r="I528" s="7">
        <f>INDEX('Saturation Data'!J:J,MATCH('Intensity Data'!$B528,'Saturation Data'!$C:$C,0))*INDEX('UEC Data'!J:J,MATCH('Intensity Data'!$B528,'UEC Data'!$C:$C,0))</f>
        <v>0.39202647317752531</v>
      </c>
      <c r="J528" s="7">
        <f>INDEX('Saturation Data'!K:K,MATCH('Intensity Data'!$B528,'Saturation Data'!$C:$C,0))*INDEX('UEC Data'!K:K,MATCH('Intensity Data'!$B528,'UEC Data'!$C:$C,0))</f>
        <v>0.23712020635275324</v>
      </c>
      <c r="K528" s="7">
        <f>INDEX('Saturation Data'!L:L,MATCH('Intensity Data'!$B528,'Saturation Data'!$C:$C,0))*INDEX('UEC Data'!L:L,MATCH('Intensity Data'!$B528,'UEC Data'!$C:$C,0))</f>
        <v>0.26659970913318964</v>
      </c>
      <c r="L528" s="7">
        <f>INDEX('Saturation Data'!M:M,MATCH('Intensity Data'!$B528,'Saturation Data'!$C:$C,0))*INDEX('UEC Data'!M:M,MATCH('Intensity Data'!$B528,'UEC Data'!$C:$C,0))</f>
        <v>0.49167462436693965</v>
      </c>
      <c r="M528" s="7">
        <f>INDEX('Saturation Data'!N:N,MATCH('Intensity Data'!$B528,'Saturation Data'!$C:$C,0))*INDEX('UEC Data'!N:N,MATCH('Intensity Data'!$B528,'UEC Data'!$C:$C,0))</f>
        <v>0.45644434936373351</v>
      </c>
      <c r="N528" s="7">
        <f>INDEX('Saturation Data'!O:O,MATCH('Intensity Data'!$B528,'Saturation Data'!$C:$C,0))*INDEX('UEC Data'!O:O,MATCH('Intensity Data'!$B528,'UEC Data'!$C:$C,0))</f>
        <v>5.0190736019042094E-2</v>
      </c>
      <c r="O528" s="7">
        <f>INDEX('Saturation Data'!P:P,MATCH('Intensity Data'!$B528,'Saturation Data'!$C:$C,0))*INDEX('UEC Data'!P:P,MATCH('Intensity Data'!$B528,'UEC Data'!$C:$C,0))</f>
        <v>0.241713535271217</v>
      </c>
      <c r="P528" s="7">
        <f>INDEX('Saturation Data'!Q:Q,MATCH('Intensity Data'!$B528,'Saturation Data'!$C:$C,0))*INDEX('UEC Data'!Q:Q,MATCH('Intensity Data'!$B528,'UEC Data'!$C:$C,0))</f>
        <v>0.15461107163361665</v>
      </c>
      <c r="Q528" s="7">
        <f>INDEX('Saturation Data'!R:R,MATCH('Intensity Data'!$B528,'Saturation Data'!$C:$C,0))*INDEX('UEC Data'!R:R,MATCH('Intensity Data'!$B528,'UEC Data'!$C:$C,0))</f>
        <v>0.23020480395165757</v>
      </c>
      <c r="R528" s="7">
        <f>INDEX('Saturation Data'!S:S,MATCH('Intensity Data'!$B528,'Saturation Data'!$C:$C,0))*INDEX('UEC Data'!S:S,MATCH('Intensity Data'!$B528,'UEC Data'!$C:$C,0))</f>
        <v>4.8267304844122658E-2</v>
      </c>
      <c r="S528" s="7">
        <f>INDEX('Saturation Data'!T:T,MATCH('Intensity Data'!$B528,'Saturation Data'!$C:$C,0))*INDEX('UEC Data'!T:T,MATCH('Intensity Data'!$B528,'UEC Data'!$C:$C,0))</f>
        <v>4.4453970848946006E-2</v>
      </c>
      <c r="T528" s="7">
        <f>INDEX('Saturation Data'!U:U,MATCH('Intensity Data'!$B528,'Saturation Data'!$C:$C,0))*INDEX('UEC Data'!U:U,MATCH('Intensity Data'!$B528,'UEC Data'!$C:$C,0))</f>
        <v>2.0348508222322734</v>
      </c>
      <c r="U528" s="7">
        <f>INDEX('Saturation Data'!V:V,MATCH('Intensity Data'!$B528,'Saturation Data'!$C:$C,0))*INDEX('UEC Data'!V:V,MATCH('Intensity Data'!$B528,'UEC Data'!$C:$C,0))</f>
        <v>0.18447838526724958</v>
      </c>
      <c r="V528" t="str">
        <f t="shared" si="119"/>
        <v>HVAC</v>
      </c>
      <c r="AP528" s="5" t="s">
        <v>72</v>
      </c>
      <c r="AQ528" s="5" t="s">
        <v>3</v>
      </c>
      <c r="AR528" s="5" t="s">
        <v>10</v>
      </c>
      <c r="AS528" s="2">
        <f t="shared" si="121"/>
        <v>0.46730120457183721</v>
      </c>
      <c r="AT528" s="2">
        <f t="shared" si="121"/>
        <v>3.0885049620006706</v>
      </c>
      <c r="AU528" s="2">
        <f t="shared" si="121"/>
        <v>-0.27908717281076789</v>
      </c>
      <c r="AV528" s="2">
        <f t="shared" si="121"/>
        <v>0.38268399735079761</v>
      </c>
      <c r="AW528" s="2">
        <f t="shared" si="121"/>
        <v>-0.16027042461000907</v>
      </c>
      <c r="AX528" s="2">
        <f t="shared" si="121"/>
        <v>0.6363177248332752</v>
      </c>
      <c r="AY528" s="2">
        <f t="shared" si="121"/>
        <v>-0.41930805767427737</v>
      </c>
      <c r="AZ528" s="2">
        <f t="shared" si="121"/>
        <v>-0.15146752101855265</v>
      </c>
      <c r="BA528" s="2">
        <f t="shared" si="121"/>
        <v>-0.7871230784432659</v>
      </c>
      <c r="BB528" s="2">
        <f t="shared" si="121"/>
        <v>3.3382610691115442</v>
      </c>
      <c r="BC528" s="2">
        <f t="shared" si="121"/>
        <v>-0.63519414788395312</v>
      </c>
      <c r="BD528" s="2">
        <f t="shared" si="121"/>
        <v>-0.63479940177472549</v>
      </c>
      <c r="BE528" s="2">
        <f t="shared" si="121"/>
        <v>18.508967017753626</v>
      </c>
      <c r="BF528" s="2">
        <f t="shared" si="121"/>
        <v>1.4247528973476777</v>
      </c>
      <c r="BG528" s="2" t="str">
        <f>IFERROR(#REF!/#REF!-1,"NA")</f>
        <v>NA</v>
      </c>
    </row>
    <row r="529" spans="1:59" x14ac:dyDescent="0.25">
      <c r="A529" t="str">
        <f t="shared" si="117"/>
        <v/>
      </c>
      <c r="B529" t="str">
        <f t="shared" si="118"/>
        <v>UT2016 CPACooling_Geothermal Heat Pump</v>
      </c>
      <c r="C529" t="s">
        <v>117</v>
      </c>
      <c r="D529" t="s">
        <v>142</v>
      </c>
      <c r="E529" s="3" t="s">
        <v>73</v>
      </c>
      <c r="F529" s="3" t="s">
        <v>3</v>
      </c>
      <c r="G529" s="3" t="s">
        <v>11</v>
      </c>
      <c r="H529" s="7">
        <f>INDEX('Saturation Data'!I:I,MATCH('Intensity Data'!$B529,'Saturation Data'!$C:$C,0))*INDEX('UEC Data'!I:I,MATCH('Intensity Data'!$B529,'UEC Data'!$C:$C,0))</f>
        <v>8.1385217688334011E-2</v>
      </c>
      <c r="I529" s="7">
        <f>INDEX('Saturation Data'!J:J,MATCH('Intensity Data'!$B529,'Saturation Data'!$C:$C,0))*INDEX('UEC Data'!J:J,MATCH('Intensity Data'!$B529,'UEC Data'!$C:$C,0))</f>
        <v>0.15424933786687089</v>
      </c>
      <c r="J529" s="7">
        <f>INDEX('Saturation Data'!K:K,MATCH('Intensity Data'!$B529,'Saturation Data'!$C:$C,0))*INDEX('UEC Data'!K:K,MATCH('Intensity Data'!$B529,'UEC Data'!$C:$C,0))</f>
        <v>0</v>
      </c>
      <c r="K529" s="7">
        <f>INDEX('Saturation Data'!L:L,MATCH('Intensity Data'!$B529,'Saturation Data'!$C:$C,0))*INDEX('UEC Data'!L:L,MATCH('Intensity Data'!$B529,'UEC Data'!$C:$C,0))</f>
        <v>0.10165967347108013</v>
      </c>
      <c r="L529" s="7">
        <f>INDEX('Saturation Data'!M:M,MATCH('Intensity Data'!$B529,'Saturation Data'!$C:$C,0))*INDEX('UEC Data'!M:M,MATCH('Intensity Data'!$B529,'UEC Data'!$C:$C,0))</f>
        <v>0</v>
      </c>
      <c r="M529" s="7">
        <f>INDEX('Saturation Data'!N:N,MATCH('Intensity Data'!$B529,'Saturation Data'!$C:$C,0))*INDEX('UEC Data'!N:N,MATCH('Intensity Data'!$B529,'UEC Data'!$C:$C,0))</f>
        <v>0</v>
      </c>
      <c r="N529" s="7">
        <f>INDEX('Saturation Data'!O:O,MATCH('Intensity Data'!$B529,'Saturation Data'!$C:$C,0))*INDEX('UEC Data'!O:O,MATCH('Intensity Data'!$B529,'UEC Data'!$C:$C,0))</f>
        <v>4.5845692421655766E-2</v>
      </c>
      <c r="O529" s="7">
        <f>INDEX('Saturation Data'!P:P,MATCH('Intensity Data'!$B529,'Saturation Data'!$C:$C,0))*INDEX('UEC Data'!P:P,MATCH('Intensity Data'!$B529,'UEC Data'!$C:$C,0))</f>
        <v>1.587373864925179E-2</v>
      </c>
      <c r="P529" s="7">
        <f>INDEX('Saturation Data'!Q:Q,MATCH('Intensity Data'!$B529,'Saturation Data'!$C:$C,0))*INDEX('UEC Data'!Q:Q,MATCH('Intensity Data'!$B529,'UEC Data'!$C:$C,0))</f>
        <v>6.3945764101886779E-2</v>
      </c>
      <c r="Q529" s="7">
        <f>INDEX('Saturation Data'!R:R,MATCH('Intensity Data'!$B529,'Saturation Data'!$C:$C,0))*INDEX('UEC Data'!R:R,MATCH('Intensity Data'!$B529,'UEC Data'!$C:$C,0))</f>
        <v>0.12372459007878379</v>
      </c>
      <c r="R529" s="7">
        <f>INDEX('Saturation Data'!S:S,MATCH('Intensity Data'!$B529,'Saturation Data'!$C:$C,0))*INDEX('UEC Data'!S:S,MATCH('Intensity Data'!$B529,'UEC Data'!$C:$C,0))</f>
        <v>0</v>
      </c>
      <c r="S529" s="7">
        <f>INDEX('Saturation Data'!T:T,MATCH('Intensity Data'!$B529,'Saturation Data'!$C:$C,0))*INDEX('UEC Data'!T:T,MATCH('Intensity Data'!$B529,'UEC Data'!$C:$C,0))</f>
        <v>0</v>
      </c>
      <c r="T529" s="7">
        <f>INDEX('Saturation Data'!U:U,MATCH('Intensity Data'!$B529,'Saturation Data'!$C:$C,0))*INDEX('UEC Data'!U:U,MATCH('Intensity Data'!$B529,'UEC Data'!$C:$C,0))</f>
        <v>0.7490396311543297</v>
      </c>
      <c r="U529" s="7">
        <f>INDEX('Saturation Data'!V:V,MATCH('Intensity Data'!$B529,'Saturation Data'!$C:$C,0))*INDEX('UEC Data'!V:V,MATCH('Intensity Data'!$B529,'UEC Data'!$C:$C,0))</f>
        <v>2.6176811919701819E-2</v>
      </c>
      <c r="V529" t="str">
        <f t="shared" si="119"/>
        <v>HVAC</v>
      </c>
      <c r="AP529" s="5" t="s">
        <v>73</v>
      </c>
      <c r="AQ529" s="5" t="s">
        <v>3</v>
      </c>
      <c r="AR529" s="5" t="s">
        <v>11</v>
      </c>
      <c r="AS529" s="2">
        <f t="shared" si="121"/>
        <v>17.855686975562957</v>
      </c>
      <c r="AT529" s="2" t="str">
        <f t="shared" si="121"/>
        <v>NA</v>
      </c>
      <c r="AU529" s="2">
        <f t="shared" si="121"/>
        <v>-1</v>
      </c>
      <c r="AV529" s="2" t="str">
        <f t="shared" si="121"/>
        <v>NA</v>
      </c>
      <c r="AW529" s="2">
        <f t="shared" si="121"/>
        <v>-1</v>
      </c>
      <c r="AX529" s="2">
        <f t="shared" si="121"/>
        <v>-1</v>
      </c>
      <c r="AY529" s="2">
        <f t="shared" si="121"/>
        <v>-0.63696342187425437</v>
      </c>
      <c r="AZ529" s="2">
        <f t="shared" si="121"/>
        <v>-0.12712992649485011</v>
      </c>
      <c r="BA529" s="2">
        <f t="shared" si="121"/>
        <v>0.34815379015086445</v>
      </c>
      <c r="BB529" s="2">
        <f t="shared" si="121"/>
        <v>3.7490228090818247</v>
      </c>
      <c r="BC529" s="2">
        <f t="shared" si="121"/>
        <v>-1</v>
      </c>
      <c r="BD529" s="2">
        <f t="shared" si="121"/>
        <v>-1</v>
      </c>
      <c r="BE529" s="2">
        <f t="shared" si="121"/>
        <v>261.578706787187</v>
      </c>
      <c r="BF529" s="2">
        <f t="shared" si="121"/>
        <v>3.9925189510472414E-2</v>
      </c>
      <c r="BG529" s="2" t="str">
        <f>IFERROR(#REF!/#REF!-1,"NA")</f>
        <v>NA</v>
      </c>
    </row>
    <row r="530" spans="1:59" x14ac:dyDescent="0.25">
      <c r="A530" t="str">
        <f t="shared" si="117"/>
        <v/>
      </c>
      <c r="B530" t="str">
        <f t="shared" si="118"/>
        <v>UT2016 CPAHeating_Electric Furnace</v>
      </c>
      <c r="C530" t="s">
        <v>117</v>
      </c>
      <c r="D530" t="s">
        <v>142</v>
      </c>
      <c r="E530" s="3" t="s">
        <v>74</v>
      </c>
      <c r="F530" s="3" t="s">
        <v>12</v>
      </c>
      <c r="G530" s="3" t="s">
        <v>13</v>
      </c>
      <c r="H530" s="7">
        <f>INDEX('Saturation Data'!I:I,MATCH('Intensity Data'!$B530,'Saturation Data'!$C:$C,0))*INDEX('UEC Data'!I:I,MATCH('Intensity Data'!$B530,'UEC Data'!$C:$C,0))</f>
        <v>6.3161515178974767E-2</v>
      </c>
      <c r="I530" s="7">
        <f>INDEX('Saturation Data'!J:J,MATCH('Intensity Data'!$B530,'Saturation Data'!$C:$C,0))*INDEX('UEC Data'!J:J,MATCH('Intensity Data'!$B530,'UEC Data'!$C:$C,0))</f>
        <v>3.2759414884058848E-2</v>
      </c>
      <c r="J530" s="7">
        <f>INDEX('Saturation Data'!K:K,MATCH('Intensity Data'!$B530,'Saturation Data'!$C:$C,0))*INDEX('UEC Data'!K:K,MATCH('Intensity Data'!$B530,'UEC Data'!$C:$C,0))</f>
        <v>4.1100557781600003E-2</v>
      </c>
      <c r="K530" s="7">
        <f>INDEX('Saturation Data'!L:L,MATCH('Intensity Data'!$B530,'Saturation Data'!$C:$C,0))*INDEX('UEC Data'!L:L,MATCH('Intensity Data'!$B530,'UEC Data'!$C:$C,0))</f>
        <v>2.1818761154997143E-2</v>
      </c>
      <c r="L530" s="7">
        <f>INDEX('Saturation Data'!M:M,MATCH('Intensity Data'!$B530,'Saturation Data'!$C:$C,0))*INDEX('UEC Data'!M:M,MATCH('Intensity Data'!$B530,'UEC Data'!$C:$C,0))</f>
        <v>0.56668754844323466</v>
      </c>
      <c r="M530" s="7">
        <f>INDEX('Saturation Data'!N:N,MATCH('Intensity Data'!$B530,'Saturation Data'!$C:$C,0))*INDEX('UEC Data'!N:N,MATCH('Intensity Data'!$B530,'UEC Data'!$C:$C,0))</f>
        <v>0.5514023637920995</v>
      </c>
      <c r="N530" s="7">
        <f>INDEX('Saturation Data'!O:O,MATCH('Intensity Data'!$B530,'Saturation Data'!$C:$C,0))*INDEX('UEC Data'!O:O,MATCH('Intensity Data'!$B530,'UEC Data'!$C:$C,0))</f>
        <v>0.428815423262492</v>
      </c>
      <c r="O530" s="7">
        <f>INDEX('Saturation Data'!P:P,MATCH('Intensity Data'!$B530,'Saturation Data'!$C:$C,0))*INDEX('UEC Data'!P:P,MATCH('Intensity Data'!$B530,'UEC Data'!$C:$C,0))</f>
        <v>0</v>
      </c>
      <c r="P530" s="7">
        <f>INDEX('Saturation Data'!Q:Q,MATCH('Intensity Data'!$B530,'Saturation Data'!$C:$C,0))*INDEX('UEC Data'!Q:Q,MATCH('Intensity Data'!$B530,'UEC Data'!$C:$C,0))</f>
        <v>0</v>
      </c>
      <c r="Q530" s="7">
        <f>INDEX('Saturation Data'!R:R,MATCH('Intensity Data'!$B530,'Saturation Data'!$C:$C,0))*INDEX('UEC Data'!R:R,MATCH('Intensity Data'!$B530,'UEC Data'!$C:$C,0))</f>
        <v>4.5034505104629516E-2</v>
      </c>
      <c r="R530" s="7">
        <f>INDEX('Saturation Data'!S:S,MATCH('Intensity Data'!$B530,'Saturation Data'!$C:$C,0))*INDEX('UEC Data'!S:S,MATCH('Intensity Data'!$B530,'UEC Data'!$C:$C,0))</f>
        <v>0.17475596408920754</v>
      </c>
      <c r="S530" s="7">
        <f>INDEX('Saturation Data'!T:T,MATCH('Intensity Data'!$B530,'Saturation Data'!$C:$C,0))*INDEX('UEC Data'!T:T,MATCH('Intensity Data'!$B530,'UEC Data'!$C:$C,0))</f>
        <v>9.614418634016457E-2</v>
      </c>
      <c r="T530" s="7">
        <f>INDEX('Saturation Data'!U:U,MATCH('Intensity Data'!$B530,'Saturation Data'!$C:$C,0))*INDEX('UEC Data'!U:U,MATCH('Intensity Data'!$B530,'UEC Data'!$C:$C,0))</f>
        <v>4.6455147974838309E-2</v>
      </c>
      <c r="U530" s="7">
        <f>INDEX('Saturation Data'!V:V,MATCH('Intensity Data'!$B530,'Saturation Data'!$C:$C,0))*INDEX('UEC Data'!V:V,MATCH('Intensity Data'!$B530,'UEC Data'!$C:$C,0))</f>
        <v>0.4838367504826071</v>
      </c>
      <c r="V530" t="str">
        <f t="shared" si="119"/>
        <v>HVAC</v>
      </c>
      <c r="AP530" s="5" t="s">
        <v>74</v>
      </c>
      <c r="AQ530" s="5" t="s">
        <v>12</v>
      </c>
      <c r="AR530" s="5" t="s">
        <v>13</v>
      </c>
      <c r="AS530" s="2">
        <f t="shared" si="121"/>
        <v>6.9199341781089165</v>
      </c>
      <c r="AT530" s="2">
        <f t="shared" si="121"/>
        <v>0.5216634195905101</v>
      </c>
      <c r="AU530" s="2">
        <f t="shared" si="121"/>
        <v>0.55414647076590251</v>
      </c>
      <c r="AV530" s="2">
        <f t="shared" si="121"/>
        <v>2.2717543324470362</v>
      </c>
      <c r="AW530" s="2">
        <f t="shared" si="121"/>
        <v>0.91235715402734141</v>
      </c>
      <c r="AX530" s="2">
        <f t="shared" si="121"/>
        <v>0.1135165498901114</v>
      </c>
      <c r="AY530" s="2">
        <f t="shared" si="121"/>
        <v>7.4905617256247137</v>
      </c>
      <c r="AZ530" s="2">
        <f t="shared" si="121"/>
        <v>-1</v>
      </c>
      <c r="BA530" s="2">
        <f t="shared" si="121"/>
        <v>-1</v>
      </c>
      <c r="BB530" s="2">
        <f t="shared" si="121"/>
        <v>3.4026150779013165E-2</v>
      </c>
      <c r="BC530" s="2">
        <f t="shared" si="121"/>
        <v>39.226124732038201</v>
      </c>
      <c r="BD530" s="2">
        <f t="shared" si="121"/>
        <v>4.2376758775158789</v>
      </c>
      <c r="BE530" s="2">
        <f t="shared" si="121"/>
        <v>7.8137506247070867</v>
      </c>
      <c r="BF530" s="2">
        <f t="shared" si="121"/>
        <v>8.1025789256345799</v>
      </c>
      <c r="BG530" s="2" t="str">
        <f>IFERROR(#REF!/#REF!-1,"NA")</f>
        <v>NA</v>
      </c>
    </row>
    <row r="531" spans="1:59" x14ac:dyDescent="0.25">
      <c r="A531" t="str">
        <f t="shared" si="117"/>
        <v/>
      </c>
      <c r="B531" t="str">
        <f t="shared" si="118"/>
        <v>UT2016 CPAHeating_Electric Room Heat</v>
      </c>
      <c r="C531" t="s">
        <v>117</v>
      </c>
      <c r="D531" t="s">
        <v>142</v>
      </c>
      <c r="E531" s="3" t="s">
        <v>75</v>
      </c>
      <c r="F531" s="3" t="s">
        <v>12</v>
      </c>
      <c r="G531" s="3" t="s">
        <v>14</v>
      </c>
      <c r="H531" s="7">
        <f>INDEX('Saturation Data'!I:I,MATCH('Intensity Data'!$B531,'Saturation Data'!$C:$C,0))*INDEX('UEC Data'!I:I,MATCH('Intensity Data'!$B531,'UEC Data'!$C:$C,0))</f>
        <v>1.1590869744191303</v>
      </c>
      <c r="I531" s="7">
        <f>INDEX('Saturation Data'!J:J,MATCH('Intensity Data'!$B531,'Saturation Data'!$C:$C,0))*INDEX('UEC Data'!J:J,MATCH('Intensity Data'!$B531,'UEC Data'!$C:$C,0))</f>
        <v>0.60117321400713641</v>
      </c>
      <c r="J531" s="7">
        <f>INDEX('Saturation Data'!K:K,MATCH('Intensity Data'!$B531,'Saturation Data'!$C:$C,0))*INDEX('UEC Data'!K:K,MATCH('Intensity Data'!$B531,'UEC Data'!$C:$C,0))</f>
        <v>0.45771662236287675</v>
      </c>
      <c r="K531" s="7">
        <f>INDEX('Saturation Data'!L:L,MATCH('Intensity Data'!$B531,'Saturation Data'!$C:$C,0))*INDEX('UEC Data'!L:L,MATCH('Intensity Data'!$B531,'UEC Data'!$C:$C,0))</f>
        <v>0.40039954363124253</v>
      </c>
      <c r="L531" s="7">
        <f>INDEX('Saturation Data'!M:M,MATCH('Intensity Data'!$B531,'Saturation Data'!$C:$C,0))*INDEX('UEC Data'!M:M,MATCH('Intensity Data'!$B531,'UEC Data'!$C:$C,0))</f>
        <v>4.8906281374160795E-2</v>
      </c>
      <c r="M531" s="7">
        <f>INDEX('Saturation Data'!N:N,MATCH('Intensity Data'!$B531,'Saturation Data'!$C:$C,0))*INDEX('UEC Data'!N:N,MATCH('Intensity Data'!$B531,'UEC Data'!$C:$C,0))</f>
        <v>9.6699133748762253E-2</v>
      </c>
      <c r="N531" s="7">
        <f>INDEX('Saturation Data'!O:O,MATCH('Intensity Data'!$B531,'Saturation Data'!$C:$C,0))*INDEX('UEC Data'!O:O,MATCH('Intensity Data'!$B531,'UEC Data'!$C:$C,0))</f>
        <v>8.4147453544445132E-3</v>
      </c>
      <c r="O531" s="7">
        <f>INDEX('Saturation Data'!P:P,MATCH('Intensity Data'!$B531,'Saturation Data'!$C:$C,0))*INDEX('UEC Data'!P:P,MATCH('Intensity Data'!$B531,'UEC Data'!$C:$C,0))</f>
        <v>2.0138613792795623</v>
      </c>
      <c r="P531" s="7">
        <f>INDEX('Saturation Data'!Q:Q,MATCH('Intensity Data'!$B531,'Saturation Data'!$C:$C,0))*INDEX('UEC Data'!Q:Q,MATCH('Intensity Data'!$B531,'UEC Data'!$C:$C,0))</f>
        <v>0.56991722212605478</v>
      </c>
      <c r="Q531" s="7">
        <f>INDEX('Saturation Data'!R:R,MATCH('Intensity Data'!$B531,'Saturation Data'!$C:$C,0))*INDEX('UEC Data'!R:R,MATCH('Intensity Data'!$B531,'UEC Data'!$C:$C,0))</f>
        <v>1.5218195022844054</v>
      </c>
      <c r="R531" s="7">
        <f>INDEX('Saturation Data'!S:S,MATCH('Intensity Data'!$B531,'Saturation Data'!$C:$C,0))*INDEX('UEC Data'!S:S,MATCH('Intensity Data'!$B531,'UEC Data'!$C:$C,0))</f>
        <v>0.90024138041658619</v>
      </c>
      <c r="S531" s="7">
        <f>INDEX('Saturation Data'!T:T,MATCH('Intensity Data'!$B531,'Saturation Data'!$C:$C,0))*INDEX('UEC Data'!T:T,MATCH('Intensity Data'!$B531,'UEC Data'!$C:$C,0))</f>
        <v>0.49527909093687139</v>
      </c>
      <c r="T531" s="7">
        <f>INDEX('Saturation Data'!U:U,MATCH('Intensity Data'!$B531,'Saturation Data'!$C:$C,0))*INDEX('UEC Data'!U:U,MATCH('Intensity Data'!$B531,'UEC Data'!$C:$C,0))</f>
        <v>0.85250578235451313</v>
      </c>
      <c r="U531" s="7">
        <f>INDEX('Saturation Data'!V:V,MATCH('Intensity Data'!$B531,'Saturation Data'!$C:$C,0))*INDEX('UEC Data'!V:V,MATCH('Intensity Data'!$B531,'UEC Data'!$C:$C,0))</f>
        <v>0.54714429949352628</v>
      </c>
      <c r="V531" t="str">
        <f t="shared" si="119"/>
        <v>HVAC</v>
      </c>
      <c r="AP531" s="5" t="s">
        <v>75</v>
      </c>
      <c r="AQ531" s="5" t="s">
        <v>12</v>
      </c>
      <c r="AR531" s="5" t="s">
        <v>14</v>
      </c>
      <c r="AS531" s="2">
        <f t="shared" si="121"/>
        <v>14.619221682658392</v>
      </c>
      <c r="AT531" s="2" t="str">
        <f t="shared" si="121"/>
        <v>NA</v>
      </c>
      <c r="AU531" s="2">
        <f t="shared" si="121"/>
        <v>0.76211460351767579</v>
      </c>
      <c r="AV531" s="2">
        <f t="shared" si="121"/>
        <v>70.344651928377246</v>
      </c>
      <c r="AW531" s="2">
        <f t="shared" si="121"/>
        <v>-0.73600121695630294</v>
      </c>
      <c r="AX531" s="2">
        <f t="shared" si="121"/>
        <v>-0.98984587360954723</v>
      </c>
      <c r="AY531" s="2">
        <f t="shared" si="121"/>
        <v>-0.94524852365665657</v>
      </c>
      <c r="AZ531" s="2">
        <f t="shared" si="121"/>
        <v>71.085129190913335</v>
      </c>
      <c r="BA531" s="2">
        <f t="shared" si="121"/>
        <v>6.8214120537490439</v>
      </c>
      <c r="BB531" s="2">
        <f t="shared" si="121"/>
        <v>5.6969157492031473</v>
      </c>
      <c r="BC531" s="2">
        <f t="shared" si="121"/>
        <v>23.379850566091715</v>
      </c>
      <c r="BD531" s="2">
        <f t="shared" si="121"/>
        <v>2.1743986292012472</v>
      </c>
      <c r="BE531" s="2">
        <f t="shared" si="121"/>
        <v>262.79670080070582</v>
      </c>
      <c r="BF531" s="2">
        <f t="shared" si="121"/>
        <v>47.926564570556287</v>
      </c>
      <c r="BG531" s="2" t="str">
        <f>IFERROR(#REF!/#REF!-1,"NA")</f>
        <v>NA</v>
      </c>
    </row>
    <row r="532" spans="1:59" x14ac:dyDescent="0.25">
      <c r="A532" t="e">
        <f>IF(C532=#REF!,"",1)</f>
        <v>#REF!</v>
      </c>
      <c r="B532" t="str">
        <f t="shared" si="118"/>
        <v>UT2016 CPAHeating_Air-Source Heat Pump</v>
      </c>
      <c r="C532" t="s">
        <v>117</v>
      </c>
      <c r="D532" t="s">
        <v>142</v>
      </c>
      <c r="E532" s="3" t="s">
        <v>77</v>
      </c>
      <c r="F532" s="3" t="s">
        <v>12</v>
      </c>
      <c r="G532" s="3" t="s">
        <v>10</v>
      </c>
      <c r="H532" s="7">
        <f>INDEX('Saturation Data'!I:I,MATCH('Intensity Data'!$B532,'Saturation Data'!$C:$C,0))*INDEX('UEC Data'!I:I,MATCH('Intensity Data'!$B532,'UEC Data'!$C:$C,0))</f>
        <v>0.14774847357419613</v>
      </c>
      <c r="I532" s="7">
        <f>INDEX('Saturation Data'!J:J,MATCH('Intensity Data'!$B532,'Saturation Data'!$C:$C,0))*INDEX('UEC Data'!J:J,MATCH('Intensity Data'!$B532,'UEC Data'!$C:$C,0))</f>
        <v>0.3143707737219455</v>
      </c>
      <c r="J532" s="7">
        <f>INDEX('Saturation Data'!K:K,MATCH('Intensity Data'!$B532,'Saturation Data'!$C:$C,0))*INDEX('UEC Data'!K:K,MATCH('Intensity Data'!$B532,'UEC Data'!$C:$C,0))</f>
        <v>0.16204897549182989</v>
      </c>
      <c r="K532" s="7">
        <f>INDEX('Saturation Data'!L:L,MATCH('Intensity Data'!$B532,'Saturation Data'!$C:$C,0))*INDEX('UEC Data'!L:L,MATCH('Intensity Data'!$B532,'UEC Data'!$C:$C,0))</f>
        <v>0.20429440989223602</v>
      </c>
      <c r="L532" s="7">
        <f>INDEX('Saturation Data'!M:M,MATCH('Intensity Data'!$B532,'Saturation Data'!$C:$C,0))*INDEX('UEC Data'!M:M,MATCH('Intensity Data'!$B532,'UEC Data'!$C:$C,0))</f>
        <v>0.23737487084906458</v>
      </c>
      <c r="M532" s="7">
        <f>INDEX('Saturation Data'!N:N,MATCH('Intensity Data'!$B532,'Saturation Data'!$C:$C,0))*INDEX('UEC Data'!N:N,MATCH('Intensity Data'!$B532,'UEC Data'!$C:$C,0))</f>
        <v>0.17575408111466229</v>
      </c>
      <c r="N532" s="7">
        <f>INDEX('Saturation Data'!O:O,MATCH('Intensity Data'!$B532,'Saturation Data'!$C:$C,0))*INDEX('UEC Data'!O:O,MATCH('Intensity Data'!$B532,'UEC Data'!$C:$C,0))</f>
        <v>4.3873779663752617E-2</v>
      </c>
      <c r="O532" s="7">
        <f>INDEX('Saturation Data'!P:P,MATCH('Intensity Data'!$B532,'Saturation Data'!$C:$C,0))*INDEX('UEC Data'!P:P,MATCH('Intensity Data'!$B532,'UEC Data'!$C:$C,0))</f>
        <v>0.32369966193577793</v>
      </c>
      <c r="P532" s="7">
        <f>INDEX('Saturation Data'!Q:Q,MATCH('Intensity Data'!$B532,'Saturation Data'!$C:$C,0))*INDEX('UEC Data'!Q:Q,MATCH('Intensity Data'!$B532,'UEC Data'!$C:$C,0))</f>
        <v>0.25421713060081619</v>
      </c>
      <c r="Q532" s="7">
        <f>INDEX('Saturation Data'!R:R,MATCH('Intensity Data'!$B532,'Saturation Data'!$C:$C,0))*INDEX('UEC Data'!R:R,MATCH('Intensity Data'!$B532,'UEC Data'!$C:$C,0))</f>
        <v>0.13328624195958008</v>
      </c>
      <c r="R532" s="7">
        <f>INDEX('Saturation Data'!S:S,MATCH('Intensity Data'!$B532,'Saturation Data'!$C:$C,0))*INDEX('UEC Data'!S:S,MATCH('Intensity Data'!$B532,'UEC Data'!$C:$C,0))</f>
        <v>9.3699686528142187E-2</v>
      </c>
      <c r="S532" s="7">
        <f>INDEX('Saturation Data'!T:T,MATCH('Intensity Data'!$B532,'Saturation Data'!$C:$C,0))*INDEX('UEC Data'!T:T,MATCH('Intensity Data'!$B532,'UEC Data'!$C:$C,0))</f>
        <v>8.2985511766712067E-2</v>
      </c>
      <c r="T532" s="7">
        <f>INDEX('Saturation Data'!U:U,MATCH('Intensity Data'!$B532,'Saturation Data'!$C:$C,0))*INDEX('UEC Data'!U:U,MATCH('Intensity Data'!$B532,'UEC Data'!$C:$C,0))</f>
        <v>0.13999688321894138</v>
      </c>
      <c r="U532" s="7">
        <f>INDEX('Saturation Data'!V:V,MATCH('Intensity Data'!$B532,'Saturation Data'!$C:$C,0))*INDEX('UEC Data'!V:V,MATCH('Intensity Data'!$B532,'UEC Data'!$C:$C,0))</f>
        <v>0.18993314959984711</v>
      </c>
      <c r="V532" t="str">
        <f t="shared" si="119"/>
        <v>HVAC</v>
      </c>
      <c r="AP532" s="5" t="s">
        <v>77</v>
      </c>
      <c r="AQ532" s="5" t="s">
        <v>12</v>
      </c>
      <c r="AR532" s="5" t="s">
        <v>10</v>
      </c>
      <c r="AS532" s="2">
        <f t="shared" ref="AS532:BF535" si="122">IFERROR(H532/H733-1,"NA")</f>
        <v>4.0594541792525058</v>
      </c>
      <c r="AT532" s="2">
        <f t="shared" si="122"/>
        <v>38.596066318173705</v>
      </c>
      <c r="AU532" s="2">
        <f t="shared" si="122"/>
        <v>-0.28305273785814444</v>
      </c>
      <c r="AV532" s="2">
        <f t="shared" si="122"/>
        <v>38.457367392907777</v>
      </c>
      <c r="AW532" s="2">
        <f t="shared" si="122"/>
        <v>-0.89905025908516911</v>
      </c>
      <c r="AX532" s="2">
        <f t="shared" si="122"/>
        <v>-0.47788280368889757</v>
      </c>
      <c r="AY532" s="2">
        <f t="shared" si="122"/>
        <v>-0.78958698880831502</v>
      </c>
      <c r="AZ532" s="2">
        <f t="shared" si="122"/>
        <v>7.5402589485688374</v>
      </c>
      <c r="BA532" s="2">
        <f t="shared" si="122"/>
        <v>1.571525784204356</v>
      </c>
      <c r="BB532" s="2">
        <f t="shared" si="122"/>
        <v>-0.13535129734318818</v>
      </c>
      <c r="BC532" s="2">
        <f t="shared" si="122"/>
        <v>2.740700059789285</v>
      </c>
      <c r="BD532" s="2">
        <f t="shared" si="122"/>
        <v>-0.91364082896129306</v>
      </c>
      <c r="BE532" s="2">
        <f t="shared" si="122"/>
        <v>62.860611732976423</v>
      </c>
      <c r="BF532" s="2">
        <f t="shared" si="122"/>
        <v>1.6956536297405416</v>
      </c>
      <c r="BG532" s="2" t="str">
        <f>IFERROR(#REF!/#REF!-1,"NA")</f>
        <v>NA</v>
      </c>
    </row>
    <row r="533" spans="1:59" x14ac:dyDescent="0.25">
      <c r="A533" t="str">
        <f t="shared" si="117"/>
        <v/>
      </c>
      <c r="B533" t="str">
        <f t="shared" si="118"/>
        <v>UT2016 CPAHeating_Geothermal Heat Pump</v>
      </c>
      <c r="C533" t="s">
        <v>117</v>
      </c>
      <c r="D533" t="s">
        <v>142</v>
      </c>
      <c r="E533" s="3" t="s">
        <v>78</v>
      </c>
      <c r="F533" s="3" t="s">
        <v>12</v>
      </c>
      <c r="G533" s="3" t="s">
        <v>11</v>
      </c>
      <c r="H533" s="7">
        <f>INDEX('Saturation Data'!I:I,MATCH('Intensity Data'!$B533,'Saturation Data'!$C:$C,0))*INDEX('UEC Data'!I:I,MATCH('Intensity Data'!$B533,'UEC Data'!$C:$C,0))</f>
        <v>7.9526671266345161E-2</v>
      </c>
      <c r="I533" s="7">
        <f>INDEX('Saturation Data'!J:J,MATCH('Intensity Data'!$B533,'Saturation Data'!$C:$C,0))*INDEX('UEC Data'!J:J,MATCH('Intensity Data'!$B533,'UEC Data'!$C:$C,0))</f>
        <v>0.16368144549992736</v>
      </c>
      <c r="J533" s="7">
        <f>INDEX('Saturation Data'!K:K,MATCH('Intensity Data'!$B533,'Saturation Data'!$C:$C,0))*INDEX('UEC Data'!K:K,MATCH('Intensity Data'!$B533,'UEC Data'!$C:$C,0))</f>
        <v>0</v>
      </c>
      <c r="K533" s="7">
        <f>INDEX('Saturation Data'!L:L,MATCH('Intensity Data'!$B533,'Saturation Data'!$C:$C,0))*INDEX('UEC Data'!L:L,MATCH('Intensity Data'!$B533,'UEC Data'!$C:$C,0))</f>
        <v>8.7708377729631304E-2</v>
      </c>
      <c r="L533" s="7">
        <f>INDEX('Saturation Data'!M:M,MATCH('Intensity Data'!$B533,'Saturation Data'!$C:$C,0))*INDEX('UEC Data'!M:M,MATCH('Intensity Data'!$B533,'UEC Data'!$C:$C,0))</f>
        <v>0</v>
      </c>
      <c r="M533" s="7">
        <f>INDEX('Saturation Data'!N:N,MATCH('Intensity Data'!$B533,'Saturation Data'!$C:$C,0))*INDEX('UEC Data'!N:N,MATCH('Intensity Data'!$B533,'UEC Data'!$C:$C,0))</f>
        <v>0</v>
      </c>
      <c r="N533" s="7">
        <f>INDEX('Saturation Data'!O:O,MATCH('Intensity Data'!$B533,'Saturation Data'!$C:$C,0))*INDEX('UEC Data'!O:O,MATCH('Intensity Data'!$B533,'UEC Data'!$C:$C,0))</f>
        <v>4.6222080025734871E-2</v>
      </c>
      <c r="O533" s="7">
        <f>INDEX('Saturation Data'!P:P,MATCH('Intensity Data'!$B533,'Saturation Data'!$C:$C,0))*INDEX('UEC Data'!P:P,MATCH('Intensity Data'!$B533,'UEC Data'!$C:$C,0))</f>
        <v>2.6290905167326482E-2</v>
      </c>
      <c r="P533" s="7">
        <f>INDEX('Saturation Data'!Q:Q,MATCH('Intensity Data'!$B533,'Saturation Data'!$C:$C,0))*INDEX('UEC Data'!Q:Q,MATCH('Intensity Data'!$B533,'UEC Data'!$C:$C,0))</f>
        <v>0.13003523319122282</v>
      </c>
      <c r="Q533" s="7">
        <f>INDEX('Saturation Data'!R:R,MATCH('Intensity Data'!$B533,'Saturation Data'!$C:$C,0))*INDEX('UEC Data'!R:R,MATCH('Intensity Data'!$B533,'UEC Data'!$C:$C,0))</f>
        <v>5.5211803773230712E-2</v>
      </c>
      <c r="R533" s="7">
        <f>INDEX('Saturation Data'!S:S,MATCH('Intensity Data'!$B533,'Saturation Data'!$C:$C,0))*INDEX('UEC Data'!S:S,MATCH('Intensity Data'!$B533,'UEC Data'!$C:$C,0))</f>
        <v>0</v>
      </c>
      <c r="S533" s="7">
        <f>INDEX('Saturation Data'!T:T,MATCH('Intensity Data'!$B533,'Saturation Data'!$C:$C,0))*INDEX('UEC Data'!T:T,MATCH('Intensity Data'!$B533,'UEC Data'!$C:$C,0))</f>
        <v>0</v>
      </c>
      <c r="T533" s="7">
        <f>INDEX('Saturation Data'!U:U,MATCH('Intensity Data'!$B533,'Saturation Data'!$C:$C,0))*INDEX('UEC Data'!U:U,MATCH('Intensity Data'!$B533,'UEC Data'!$C:$C,0))</f>
        <v>7.346730125345928E-2</v>
      </c>
      <c r="U533" s="7">
        <f>INDEX('Saturation Data'!V:V,MATCH('Intensity Data'!$B533,'Saturation Data'!$C:$C,0))*INDEX('UEC Data'!V:V,MATCH('Intensity Data'!$B533,'UEC Data'!$C:$C,0))</f>
        <v>3.6027463375261408E-2</v>
      </c>
      <c r="V533" t="str">
        <f t="shared" si="119"/>
        <v>HVAC</v>
      </c>
      <c r="AP533" s="5" t="s">
        <v>78</v>
      </c>
      <c r="AQ533" s="5" t="s">
        <v>12</v>
      </c>
      <c r="AR533" s="5" t="s">
        <v>11</v>
      </c>
      <c r="AS533" s="2">
        <f t="shared" si="122"/>
        <v>0.76212710984890419</v>
      </c>
      <c r="AT533" s="2">
        <f t="shared" si="122"/>
        <v>25.679831977010402</v>
      </c>
      <c r="AU533" s="2">
        <f t="shared" si="122"/>
        <v>-1</v>
      </c>
      <c r="AV533" s="2">
        <f t="shared" si="122"/>
        <v>20.922317340498722</v>
      </c>
      <c r="AW533" s="2">
        <f t="shared" si="122"/>
        <v>-1</v>
      </c>
      <c r="AX533" s="2">
        <f t="shared" si="122"/>
        <v>-1</v>
      </c>
      <c r="AY533" s="2">
        <f t="shared" si="122"/>
        <v>-0.71312626603687534</v>
      </c>
      <c r="AZ533" s="2">
        <f t="shared" si="122"/>
        <v>-0.10234781704980256</v>
      </c>
      <c r="BA533" s="2">
        <f t="shared" si="122"/>
        <v>0.70224031178552226</v>
      </c>
      <c r="BB533" s="2">
        <f t="shared" si="122"/>
        <v>-0.76824448873779372</v>
      </c>
      <c r="BC533" s="2">
        <f t="shared" si="122"/>
        <v>-1</v>
      </c>
      <c r="BD533" s="2">
        <f t="shared" si="122"/>
        <v>-1</v>
      </c>
      <c r="BE533" s="2">
        <f t="shared" si="122"/>
        <v>42.369314094257497</v>
      </c>
      <c r="BF533" s="2">
        <f t="shared" si="122"/>
        <v>-0.66914266511905218</v>
      </c>
      <c r="BG533" s="2" t="str">
        <f>IFERROR(#REF!/#REF!-1,"NA")</f>
        <v>NA</v>
      </c>
    </row>
    <row r="534" spans="1:59" x14ac:dyDescent="0.25">
      <c r="A534" t="str">
        <f t="shared" si="117"/>
        <v/>
      </c>
      <c r="B534" t="str">
        <f t="shared" si="118"/>
        <v>UT2016 CPAVentilation_Ventilation</v>
      </c>
      <c r="C534" t="s">
        <v>117</v>
      </c>
      <c r="D534" t="s">
        <v>142</v>
      </c>
      <c r="E534" s="3" t="s">
        <v>79</v>
      </c>
      <c r="F534" s="3" t="s">
        <v>15</v>
      </c>
      <c r="G534" s="3" t="s">
        <v>15</v>
      </c>
      <c r="H534" s="7">
        <f>INDEX('Saturation Data'!I:I,MATCH('Intensity Data'!$B534,'Saturation Data'!$C:$C,0))*INDEX('UEC Data'!I:I,MATCH('Intensity Data'!$B534,'UEC Data'!$C:$C,0))</f>
        <v>2.5441551155478943</v>
      </c>
      <c r="I534" s="7">
        <f>INDEX('Saturation Data'!J:J,MATCH('Intensity Data'!$B534,'Saturation Data'!$C:$C,0))*INDEX('UEC Data'!J:J,MATCH('Intensity Data'!$B534,'UEC Data'!$C:$C,0))</f>
        <v>1.0923517268870919</v>
      </c>
      <c r="J534" s="7">
        <f>INDEX('Saturation Data'!K:K,MATCH('Intensity Data'!$B534,'Saturation Data'!$C:$C,0))*INDEX('UEC Data'!K:K,MATCH('Intensity Data'!$B534,'UEC Data'!$C:$C,0))</f>
        <v>2.8695703047458809</v>
      </c>
      <c r="K534" s="7">
        <f>INDEX('Saturation Data'!L:L,MATCH('Intensity Data'!$B534,'Saturation Data'!$C:$C,0))*INDEX('UEC Data'!L:L,MATCH('Intensity Data'!$B534,'UEC Data'!$C:$C,0))</f>
        <v>0.93965739947276727</v>
      </c>
      <c r="L534" s="7">
        <f>INDEX('Saturation Data'!M:M,MATCH('Intensity Data'!$B534,'Saturation Data'!$C:$C,0))*INDEX('UEC Data'!M:M,MATCH('Intensity Data'!$B534,'UEC Data'!$C:$C,0))</f>
        <v>2.5314262262670564</v>
      </c>
      <c r="M534" s="7">
        <f>INDEX('Saturation Data'!N:N,MATCH('Intensity Data'!$B534,'Saturation Data'!$C:$C,0))*INDEX('UEC Data'!N:N,MATCH('Intensity Data'!$B534,'UEC Data'!$C:$C,0))</f>
        <v>2.354917766923899</v>
      </c>
      <c r="N534" s="7">
        <f>INDEX('Saturation Data'!O:O,MATCH('Intensity Data'!$B534,'Saturation Data'!$C:$C,0))*INDEX('UEC Data'!O:O,MATCH('Intensity Data'!$B534,'UEC Data'!$C:$C,0))</f>
        <v>3.3580412358067568</v>
      </c>
      <c r="O534" s="7">
        <f>INDEX('Saturation Data'!P:P,MATCH('Intensity Data'!$B534,'Saturation Data'!$C:$C,0))*INDEX('UEC Data'!P:P,MATCH('Intensity Data'!$B534,'UEC Data'!$C:$C,0))</f>
        <v>1.4169187089328368</v>
      </c>
      <c r="P534" s="7">
        <f>INDEX('Saturation Data'!Q:Q,MATCH('Intensity Data'!$B534,'Saturation Data'!$C:$C,0))*INDEX('UEC Data'!Q:Q,MATCH('Intensity Data'!$B534,'UEC Data'!$C:$C,0))</f>
        <v>0.80970534276820927</v>
      </c>
      <c r="Q534" s="7">
        <f>INDEX('Saturation Data'!R:R,MATCH('Intensity Data'!$B534,'Saturation Data'!$C:$C,0))*INDEX('UEC Data'!R:R,MATCH('Intensity Data'!$B534,'UEC Data'!$C:$C,0))</f>
        <v>1.0827358604620125</v>
      </c>
      <c r="R534" s="7">
        <f>INDEX('Saturation Data'!S:S,MATCH('Intensity Data'!$B534,'Saturation Data'!$C:$C,0))*INDEX('UEC Data'!S:S,MATCH('Intensity Data'!$B534,'UEC Data'!$C:$C,0))</f>
        <v>0.22231104811014857</v>
      </c>
      <c r="S534" s="7">
        <f>INDEX('Saturation Data'!T:T,MATCH('Intensity Data'!$B534,'Saturation Data'!$C:$C,0))*INDEX('UEC Data'!T:T,MATCH('Intensity Data'!$B534,'UEC Data'!$C:$C,0))</f>
        <v>0.65977629593159526</v>
      </c>
      <c r="T534" s="7">
        <f>INDEX('Saturation Data'!U:U,MATCH('Intensity Data'!$B534,'Saturation Data'!$C:$C,0))*INDEX('UEC Data'!U:U,MATCH('Intensity Data'!$B534,'UEC Data'!$C:$C,0))</f>
        <v>25.382384757442949</v>
      </c>
      <c r="U534" s="7">
        <f>INDEX('Saturation Data'!V:V,MATCH('Intensity Data'!$B534,'Saturation Data'!$C:$C,0))*INDEX('UEC Data'!V:V,MATCH('Intensity Data'!$B534,'UEC Data'!$C:$C,0))</f>
        <v>0.83746921568385768</v>
      </c>
      <c r="V534" t="str">
        <f t="shared" si="119"/>
        <v>HVAC</v>
      </c>
      <c r="AP534" s="5" t="s">
        <v>79</v>
      </c>
      <c r="AQ534" s="5" t="s">
        <v>15</v>
      </c>
      <c r="AR534" s="5" t="s">
        <v>15</v>
      </c>
      <c r="AS534" s="2">
        <f t="shared" si="122"/>
        <v>50.57747074362193</v>
      </c>
      <c r="AT534" s="2">
        <f t="shared" si="122"/>
        <v>246.62143210552892</v>
      </c>
      <c r="AU534" s="2">
        <f t="shared" si="122"/>
        <v>28.080291438900275</v>
      </c>
      <c r="AV534" s="2">
        <f t="shared" si="122"/>
        <v>289.69283870199979</v>
      </c>
      <c r="AW534" s="2">
        <f t="shared" si="122"/>
        <v>0.68088456945428177</v>
      </c>
      <c r="AX534" s="2">
        <f t="shared" si="122"/>
        <v>9.4129093421846033</v>
      </c>
      <c r="AY534" s="2">
        <f t="shared" si="122"/>
        <v>6.5855476220825349</v>
      </c>
      <c r="AZ534" s="2">
        <f t="shared" si="122"/>
        <v>39.443326973915305</v>
      </c>
      <c r="BA534" s="2">
        <f t="shared" si="122"/>
        <v>9.5848685651295629</v>
      </c>
      <c r="BB534" s="2">
        <f t="shared" si="122"/>
        <v>16.195992978844178</v>
      </c>
      <c r="BC534" s="2">
        <f t="shared" si="122"/>
        <v>474.78091122301311</v>
      </c>
      <c r="BD534" s="2">
        <f t="shared" si="122"/>
        <v>36.826035209144351</v>
      </c>
      <c r="BE534" s="2">
        <f t="shared" si="122"/>
        <v>15441.675987966284</v>
      </c>
      <c r="BF534" s="2">
        <f t="shared" si="122"/>
        <v>15.650550669311439</v>
      </c>
      <c r="BG534" s="2" t="str">
        <f>IFERROR(#REF!/#REF!-1,"NA")</f>
        <v>NA</v>
      </c>
    </row>
    <row r="535" spans="1:59" x14ac:dyDescent="0.25">
      <c r="A535" t="str">
        <f t="shared" si="117"/>
        <v/>
      </c>
      <c r="B535" t="str">
        <f t="shared" si="118"/>
        <v>UT2016 CPAWater Heating_Water Heater</v>
      </c>
      <c r="C535" t="s">
        <v>117</v>
      </c>
      <c r="D535" t="s">
        <v>142</v>
      </c>
      <c r="E535" s="3" t="s">
        <v>80</v>
      </c>
      <c r="F535" s="3" t="s">
        <v>16</v>
      </c>
      <c r="G535" s="3" t="s">
        <v>17</v>
      </c>
      <c r="H535" s="7">
        <f>INDEX('Saturation Data'!I:I,MATCH('Intensity Data'!$B535,'Saturation Data'!$C:$C,0))*INDEX('UEC Data'!I:I,MATCH('Intensity Data'!$B535,'UEC Data'!$C:$C,0))</f>
        <v>0.38216291469063257</v>
      </c>
      <c r="I535" s="7">
        <f>INDEX('Saturation Data'!J:J,MATCH('Intensity Data'!$B535,'Saturation Data'!$C:$C,0))*INDEX('UEC Data'!J:J,MATCH('Intensity Data'!$B535,'UEC Data'!$C:$C,0))</f>
        <v>0.23174191714285713</v>
      </c>
      <c r="J535" s="7">
        <f>INDEX('Saturation Data'!K:K,MATCH('Intensity Data'!$B535,'Saturation Data'!$C:$C,0))*INDEX('UEC Data'!K:K,MATCH('Intensity Data'!$B535,'UEC Data'!$C:$C,0))</f>
        <v>0.36466744221024255</v>
      </c>
      <c r="K535" s="7">
        <f>INDEX('Saturation Data'!L:L,MATCH('Intensity Data'!$B535,'Saturation Data'!$C:$C,0))*INDEX('UEC Data'!L:L,MATCH('Intensity Data'!$B535,'UEC Data'!$C:$C,0))</f>
        <v>0.26358220444444452</v>
      </c>
      <c r="L535" s="7">
        <f>INDEX('Saturation Data'!M:M,MATCH('Intensity Data'!$B535,'Saturation Data'!$C:$C,0))*INDEX('UEC Data'!M:M,MATCH('Intensity Data'!$B535,'UEC Data'!$C:$C,0))</f>
        <v>3.1509037477736008</v>
      </c>
      <c r="M535" s="7">
        <f>INDEX('Saturation Data'!N:N,MATCH('Intensity Data'!$B535,'Saturation Data'!$C:$C,0))*INDEX('UEC Data'!N:N,MATCH('Intensity Data'!$B535,'UEC Data'!$C:$C,0))</f>
        <v>0.66962726999999989</v>
      </c>
      <c r="N535" s="7">
        <f>INDEX('Saturation Data'!O:O,MATCH('Intensity Data'!$B535,'Saturation Data'!$C:$C,0))*INDEX('UEC Data'!O:O,MATCH('Intensity Data'!$B535,'UEC Data'!$C:$C,0))</f>
        <v>0.46178967104248997</v>
      </c>
      <c r="O535" s="7">
        <f>INDEX('Saturation Data'!P:P,MATCH('Intensity Data'!$B535,'Saturation Data'!$C:$C,0))*INDEX('UEC Data'!P:P,MATCH('Intensity Data'!$B535,'UEC Data'!$C:$C,0))</f>
        <v>0.82516434594072841</v>
      </c>
      <c r="P535" s="7">
        <f>INDEX('Saturation Data'!Q:Q,MATCH('Intensity Data'!$B535,'Saturation Data'!$C:$C,0))*INDEX('UEC Data'!Q:Q,MATCH('Intensity Data'!$B535,'UEC Data'!$C:$C,0))</f>
        <v>0.37442794666666668</v>
      </c>
      <c r="Q535" s="7">
        <f>INDEX('Saturation Data'!R:R,MATCH('Intensity Data'!$B535,'Saturation Data'!$C:$C,0))*INDEX('UEC Data'!R:R,MATCH('Intensity Data'!$B535,'UEC Data'!$C:$C,0))</f>
        <v>1.2148926733333332</v>
      </c>
      <c r="R535" s="7">
        <f>INDEX('Saturation Data'!S:S,MATCH('Intensity Data'!$B535,'Saturation Data'!$C:$C,0))*INDEX('UEC Data'!S:S,MATCH('Intensity Data'!$B535,'UEC Data'!$C:$C,0))</f>
        <v>8.5747353135313537E-2</v>
      </c>
      <c r="S535" s="7">
        <f>INDEX('Saturation Data'!T:T,MATCH('Intensity Data'!$B535,'Saturation Data'!$C:$C,0))*INDEX('UEC Data'!T:T,MATCH('Intensity Data'!$B535,'UEC Data'!$C:$C,0))</f>
        <v>0.14635124499279312</v>
      </c>
      <c r="T535" s="7">
        <f>INDEX('Saturation Data'!U:U,MATCH('Intensity Data'!$B535,'Saturation Data'!$C:$C,0))*INDEX('UEC Data'!U:U,MATCH('Intensity Data'!$B535,'UEC Data'!$C:$C,0))</f>
        <v>0.29328781825095057</v>
      </c>
      <c r="U535" s="7">
        <f>INDEX('Saturation Data'!V:V,MATCH('Intensity Data'!$B535,'Saturation Data'!$C:$C,0))*INDEX('UEC Data'!V:V,MATCH('Intensity Data'!$B535,'UEC Data'!$C:$C,0))</f>
        <v>0.13477542553191488</v>
      </c>
      <c r="V535" t="str">
        <f t="shared" si="119"/>
        <v>Water Heating</v>
      </c>
      <c r="AP535" s="5" t="s">
        <v>80</v>
      </c>
      <c r="AQ535" s="5" t="s">
        <v>16</v>
      </c>
      <c r="AR535" s="5" t="s">
        <v>17</v>
      </c>
      <c r="AS535" s="2">
        <f t="shared" si="122"/>
        <v>7.42508068567974</v>
      </c>
      <c r="AT535" s="2">
        <f t="shared" si="122"/>
        <v>65.128523058586481</v>
      </c>
      <c r="AU535" s="2">
        <f t="shared" si="122"/>
        <v>4.0327782655101005</v>
      </c>
      <c r="AV535" s="2">
        <f t="shared" si="122"/>
        <v>101.64537294828624</v>
      </c>
      <c r="AW535" s="2">
        <f t="shared" si="122"/>
        <v>3.4980039190325956</v>
      </c>
      <c r="AX535" s="2">
        <f t="shared" si="122"/>
        <v>2.3239695263285327</v>
      </c>
      <c r="AY535" s="2">
        <f t="shared" si="122"/>
        <v>0.13413007873136218</v>
      </c>
      <c r="AZ535" s="2">
        <f t="shared" si="122"/>
        <v>28.648374695980799</v>
      </c>
      <c r="BA535" s="2">
        <f t="shared" si="122"/>
        <v>5.8133799331455993</v>
      </c>
      <c r="BB535" s="2">
        <f t="shared" si="122"/>
        <v>14.961030924851178</v>
      </c>
      <c r="BC535" s="2">
        <f t="shared" si="122"/>
        <v>230.00702484007462</v>
      </c>
      <c r="BD535" s="2">
        <f t="shared" si="122"/>
        <v>9.5620697604428724</v>
      </c>
      <c r="BE535" s="2">
        <f t="shared" si="122"/>
        <v>223.61701807098081</v>
      </c>
      <c r="BF535" s="2">
        <f t="shared" si="122"/>
        <v>5.6446645930550856</v>
      </c>
      <c r="BG535" s="2" t="str">
        <f>IFERROR(#REF!/#REF!-1,"NA")</f>
        <v>NA</v>
      </c>
    </row>
    <row r="536" spans="1:59" x14ac:dyDescent="0.25">
      <c r="A536" t="e">
        <f>IF(C536=#REF!,"",1)</f>
        <v>#REF!</v>
      </c>
      <c r="B536" t="str">
        <f t="shared" si="118"/>
        <v>UT2016 CPAInterior Lighting_Linear Lighting</v>
      </c>
      <c r="C536" t="s">
        <v>117</v>
      </c>
      <c r="D536" t="s">
        <v>142</v>
      </c>
      <c r="E536" s="3" t="s">
        <v>84</v>
      </c>
      <c r="F536" s="3" t="s">
        <v>18</v>
      </c>
      <c r="G536" s="3" t="s">
        <v>22</v>
      </c>
      <c r="H536" s="7">
        <f>INDEX('Saturation Data'!I:I,MATCH('Intensity Data'!$B536,'Saturation Data'!$C:$C,0))*INDEX('UEC Data'!I:I,MATCH('Intensity Data'!$B536,'UEC Data'!$C:$C,0))</f>
        <v>1.7246509498917526</v>
      </c>
      <c r="I536" s="7">
        <f>INDEX('Saturation Data'!J:J,MATCH('Intensity Data'!$B536,'Saturation Data'!$C:$C,0))*INDEX('UEC Data'!J:J,MATCH('Intensity Data'!$B536,'UEC Data'!$C:$C,0))</f>
        <v>1.5415598375166626</v>
      </c>
      <c r="J536" s="7">
        <f>INDEX('Saturation Data'!K:K,MATCH('Intensity Data'!$B536,'Saturation Data'!$C:$C,0))*INDEX('UEC Data'!K:K,MATCH('Intensity Data'!$B536,'UEC Data'!$C:$C,0))</f>
        <v>3.0033180740724288</v>
      </c>
      <c r="K536" s="7">
        <f>INDEX('Saturation Data'!L:L,MATCH('Intensity Data'!$B536,'Saturation Data'!$C:$C,0))*INDEX('UEC Data'!L:L,MATCH('Intensity Data'!$B536,'UEC Data'!$C:$C,0))</f>
        <v>1.9821899288878029</v>
      </c>
      <c r="L536" s="7">
        <f>INDEX('Saturation Data'!M:M,MATCH('Intensity Data'!$B536,'Saturation Data'!$C:$C,0))*INDEX('UEC Data'!M:M,MATCH('Intensity Data'!$B536,'UEC Data'!$C:$C,0))</f>
        <v>1.8674442583618971</v>
      </c>
      <c r="M536" s="7">
        <f>INDEX('Saturation Data'!N:N,MATCH('Intensity Data'!$B536,'Saturation Data'!$C:$C,0))*INDEX('UEC Data'!N:N,MATCH('Intensity Data'!$B536,'UEC Data'!$C:$C,0))</f>
        <v>5.0106479032102795</v>
      </c>
      <c r="N536" s="7">
        <f>INDEX('Saturation Data'!O:O,MATCH('Intensity Data'!$B536,'Saturation Data'!$C:$C,0))*INDEX('UEC Data'!O:O,MATCH('Intensity Data'!$B536,'UEC Data'!$C:$C,0))</f>
        <v>4.0374352350241542</v>
      </c>
      <c r="O536" s="7">
        <f>INDEX('Saturation Data'!P:P,MATCH('Intensity Data'!$B536,'Saturation Data'!$C:$C,0))*INDEX('UEC Data'!P:P,MATCH('Intensity Data'!$B536,'UEC Data'!$C:$C,0))</f>
        <v>2.18745514263111</v>
      </c>
      <c r="P536" s="7">
        <f>INDEX('Saturation Data'!Q:Q,MATCH('Intensity Data'!$B536,'Saturation Data'!$C:$C,0))*INDEX('UEC Data'!Q:Q,MATCH('Intensity Data'!$B536,'UEC Data'!$C:$C,0))</f>
        <v>1.5127022615307173</v>
      </c>
      <c r="Q536" s="7">
        <f>INDEX('Saturation Data'!R:R,MATCH('Intensity Data'!$B536,'Saturation Data'!$C:$C,0))*INDEX('UEC Data'!R:R,MATCH('Intensity Data'!$B536,'UEC Data'!$C:$C,0))</f>
        <v>0.45584450142900113</v>
      </c>
      <c r="R536" s="7">
        <f>INDEX('Saturation Data'!S:S,MATCH('Intensity Data'!$B536,'Saturation Data'!$C:$C,0))*INDEX('UEC Data'!S:S,MATCH('Intensity Data'!$B536,'UEC Data'!$C:$C,0))</f>
        <v>0.28151989720595638</v>
      </c>
      <c r="S536" s="7">
        <f>INDEX('Saturation Data'!T:T,MATCH('Intensity Data'!$B536,'Saturation Data'!$C:$C,0))*INDEX('UEC Data'!T:T,MATCH('Intensity Data'!$B536,'UEC Data'!$C:$C,0))</f>
        <v>0.28151989720595638</v>
      </c>
      <c r="T536" s="7">
        <f>INDEX('Saturation Data'!U:U,MATCH('Intensity Data'!$B536,'Saturation Data'!$C:$C,0))*INDEX('UEC Data'!U:U,MATCH('Intensity Data'!$B536,'UEC Data'!$C:$C,0))</f>
        <v>3.907161357362638</v>
      </c>
      <c r="U536" s="7">
        <f>INDEX('Saturation Data'!V:V,MATCH('Intensity Data'!$B536,'Saturation Data'!$C:$C,0))*INDEX('UEC Data'!V:V,MATCH('Intensity Data'!$B536,'UEC Data'!$C:$C,0))</f>
        <v>1.464169865932343</v>
      </c>
      <c r="V536" t="str">
        <f t="shared" si="119"/>
        <v>Interior Lighting</v>
      </c>
      <c r="AP536" s="5" t="s">
        <v>84</v>
      </c>
      <c r="AQ536" s="5" t="s">
        <v>18</v>
      </c>
      <c r="AR536" s="5" t="s">
        <v>22</v>
      </c>
      <c r="AS536" s="2">
        <f t="shared" ref="AS536:BF536" si="123">IFERROR(H536/H740-1,"NA")</f>
        <v>3.1506954750526512</v>
      </c>
      <c r="AT536" s="2">
        <f t="shared" si="123"/>
        <v>5.1431206564069409</v>
      </c>
      <c r="AU536" s="2">
        <f t="shared" si="123"/>
        <v>37.850547675059588</v>
      </c>
      <c r="AV536" s="2">
        <f t="shared" si="123"/>
        <v>133.92342775132857</v>
      </c>
      <c r="AW536" s="2">
        <f t="shared" si="123"/>
        <v>40.480682379214038</v>
      </c>
      <c r="AX536" s="2">
        <f t="shared" si="123"/>
        <v>342.09749194915884</v>
      </c>
      <c r="AY536" s="2">
        <f t="shared" si="123"/>
        <v>82.942452573627435</v>
      </c>
      <c r="AZ536" s="2">
        <f t="shared" si="123"/>
        <v>76.332053474815325</v>
      </c>
      <c r="BA536" s="2">
        <f t="shared" si="123"/>
        <v>64.891996852766439</v>
      </c>
      <c r="BB536" s="2">
        <f t="shared" si="123"/>
        <v>18.861008268529467</v>
      </c>
      <c r="BC536" s="2">
        <f t="shared" si="123"/>
        <v>17.825454662145951</v>
      </c>
      <c r="BD536" s="2">
        <f t="shared" si="123"/>
        <v>26.877787324897341</v>
      </c>
      <c r="BE536" s="2">
        <f t="shared" si="123"/>
        <v>9.3217562309704256</v>
      </c>
      <c r="BF536" s="2">
        <f t="shared" si="123"/>
        <v>28.044292325031687</v>
      </c>
      <c r="BG536" s="2" t="str">
        <f>IFERROR(#REF!/#REF!-1,"NA")</f>
        <v>NA</v>
      </c>
    </row>
    <row r="537" spans="1:59" x14ac:dyDescent="0.25">
      <c r="A537" t="e">
        <f>IF(C537=#REF!,"",1)</f>
        <v>#REF!</v>
      </c>
      <c r="B537" t="str">
        <f t="shared" si="118"/>
        <v>UT2016 CPAExterior Lighting_Area Lighting</v>
      </c>
      <c r="C537" t="s">
        <v>117</v>
      </c>
      <c r="D537" t="s">
        <v>142</v>
      </c>
      <c r="E537" s="3" t="s">
        <v>86</v>
      </c>
      <c r="F537" s="3" t="s">
        <v>23</v>
      </c>
      <c r="G537" s="3" t="s">
        <v>24</v>
      </c>
      <c r="H537" s="7">
        <f>INDEX('Saturation Data'!I:I,MATCH('Intensity Data'!$B537,'Saturation Data'!$C:$C,0))*INDEX('UEC Data'!I:I,MATCH('Intensity Data'!$B537,'UEC Data'!$C:$C,0))</f>
        <v>1.2776745024992495</v>
      </c>
      <c r="I537" s="7">
        <f>INDEX('Saturation Data'!J:J,MATCH('Intensity Data'!$B537,'Saturation Data'!$C:$C,0))*INDEX('UEC Data'!J:J,MATCH('Intensity Data'!$B537,'UEC Data'!$C:$C,0))</f>
        <v>1.5773307041073741</v>
      </c>
      <c r="J537" s="7">
        <f>INDEX('Saturation Data'!K:K,MATCH('Intensity Data'!$B537,'Saturation Data'!$C:$C,0))*INDEX('UEC Data'!K:K,MATCH('Intensity Data'!$B537,'UEC Data'!$C:$C,0))</f>
        <v>0.84447642280672996</v>
      </c>
      <c r="K537" s="7">
        <f>INDEX('Saturation Data'!L:L,MATCH('Intensity Data'!$B537,'Saturation Data'!$C:$C,0))*INDEX('UEC Data'!L:L,MATCH('Intensity Data'!$B537,'UEC Data'!$C:$C,0))</f>
        <v>0.84447642280672996</v>
      </c>
      <c r="L537" s="7">
        <f>INDEX('Saturation Data'!M:M,MATCH('Intensity Data'!$B537,'Saturation Data'!$C:$C,0))*INDEX('UEC Data'!M:M,MATCH('Intensity Data'!$B537,'UEC Data'!$C:$C,0))</f>
        <v>2.1410175142692172</v>
      </c>
      <c r="M537" s="7">
        <f>INDEX('Saturation Data'!N:N,MATCH('Intensity Data'!$B537,'Saturation Data'!$C:$C,0))*INDEX('UEC Data'!N:N,MATCH('Intensity Data'!$B537,'UEC Data'!$C:$C,0))</f>
        <v>1.7833920471292941</v>
      </c>
      <c r="N537" s="7">
        <f>INDEX('Saturation Data'!O:O,MATCH('Intensity Data'!$B537,'Saturation Data'!$C:$C,0))*INDEX('UEC Data'!O:O,MATCH('Intensity Data'!$B537,'UEC Data'!$C:$C,0))</f>
        <v>0.66430062146194035</v>
      </c>
      <c r="O537" s="7">
        <f>INDEX('Saturation Data'!P:P,MATCH('Intensity Data'!$B537,'Saturation Data'!$C:$C,0))*INDEX('UEC Data'!P:P,MATCH('Intensity Data'!$B537,'UEC Data'!$C:$C,0))</f>
        <v>0.28734694198828503</v>
      </c>
      <c r="P537" s="7">
        <f>INDEX('Saturation Data'!Q:Q,MATCH('Intensity Data'!$B537,'Saturation Data'!$C:$C,0))*INDEX('UEC Data'!Q:Q,MATCH('Intensity Data'!$B537,'UEC Data'!$C:$C,0))</f>
        <v>0.12004484213925479</v>
      </c>
      <c r="Q537" s="7">
        <f>INDEX('Saturation Data'!R:R,MATCH('Intensity Data'!$B537,'Saturation Data'!$C:$C,0))*INDEX('UEC Data'!R:R,MATCH('Intensity Data'!$B537,'UEC Data'!$C:$C,0))</f>
        <v>1.7301616523403083</v>
      </c>
      <c r="R537" s="7">
        <f>INDEX('Saturation Data'!S:S,MATCH('Intensity Data'!$B537,'Saturation Data'!$C:$C,0))*INDEX('UEC Data'!S:S,MATCH('Intensity Data'!$B537,'UEC Data'!$C:$C,0))</f>
        <v>0.37757329938433987</v>
      </c>
      <c r="S537" s="7">
        <f>INDEX('Saturation Data'!T:T,MATCH('Intensity Data'!$B537,'Saturation Data'!$C:$C,0))*INDEX('UEC Data'!T:T,MATCH('Intensity Data'!$B537,'UEC Data'!$C:$C,0))</f>
        <v>0.37757329938433987</v>
      </c>
      <c r="T537" s="7">
        <f>INDEX('Saturation Data'!U:U,MATCH('Intensity Data'!$B537,'Saturation Data'!$C:$C,0))*INDEX('UEC Data'!U:U,MATCH('Intensity Data'!$B537,'UEC Data'!$C:$C,0))</f>
        <v>1.1168155767710217</v>
      </c>
      <c r="U537" s="7">
        <f>INDEX('Saturation Data'!V:V,MATCH('Intensity Data'!$B537,'Saturation Data'!$C:$C,0))*INDEX('UEC Data'!V:V,MATCH('Intensity Data'!$B537,'UEC Data'!$C:$C,0))</f>
        <v>0.63826748610116635</v>
      </c>
      <c r="V537" t="str">
        <f t="shared" si="119"/>
        <v>Exterior Lighting</v>
      </c>
      <c r="AP537" s="5" t="s">
        <v>86</v>
      </c>
      <c r="AQ537" s="5" t="s">
        <v>23</v>
      </c>
      <c r="AR537" s="5" t="s">
        <v>24</v>
      </c>
      <c r="AS537" s="2">
        <f t="shared" ref="AS537:AS558" si="124">IFERROR(H537/H742-1,"NA")</f>
        <v>1.2266973100962724</v>
      </c>
      <c r="AT537" s="2">
        <f t="shared" ref="AT537:AT558" si="125">IFERROR(I537/I742-1,"NA")</f>
        <v>3.5516903809434126</v>
      </c>
      <c r="AU537" s="2">
        <f t="shared" ref="AU537:AU558" si="126">IFERROR(J537/J742-1,"NA")</f>
        <v>6.910512869622214</v>
      </c>
      <c r="AV537" s="2">
        <f t="shared" ref="AV537:AV558" si="127">IFERROR(K537/K742-1,"NA")</f>
        <v>40.624681789024429</v>
      </c>
      <c r="AW537" s="2">
        <f t="shared" ref="AW537:AW558" si="128">IFERROR(L537/L742-1,"NA")</f>
        <v>26.550516719623399</v>
      </c>
      <c r="AX537" s="2">
        <f t="shared" ref="AX537:AX558" si="129">IFERROR(M537/M742-1,"NA")</f>
        <v>55.594177651179045</v>
      </c>
      <c r="AY537" s="2">
        <f t="shared" ref="AY537:AY558" si="130">IFERROR(N537/N742-1,"NA")</f>
        <v>3.0005714569768847</v>
      </c>
      <c r="AZ537" s="2">
        <f t="shared" ref="AZ537:AZ558" si="131">IFERROR(O537/O742-1,"NA")</f>
        <v>1.2068332455776383</v>
      </c>
      <c r="BA537" s="2">
        <f t="shared" ref="BA537:BA558" si="132">IFERROR(P537/P742-1,"NA")</f>
        <v>0.51462111119223541</v>
      </c>
      <c r="BB537" s="2">
        <f t="shared" ref="BB537:BB558" si="133">IFERROR(Q537/Q742-1,"NA")</f>
        <v>53.587417743621351</v>
      </c>
      <c r="BC537" s="2">
        <f t="shared" ref="BC537:BC558" si="134">IFERROR(R537/R742-1,"NA")</f>
        <v>13.626787010092533</v>
      </c>
      <c r="BD537" s="2">
        <f t="shared" ref="BD537:BD558" si="135">IFERROR(S537/S742-1,"NA")</f>
        <v>20.660165176985377</v>
      </c>
      <c r="BE537" s="2">
        <f t="shared" ref="BE537:BE558" si="136">IFERROR(T537/T742-1,"NA")</f>
        <v>-0.14541551899809124</v>
      </c>
      <c r="BF537" s="2">
        <f t="shared" ref="BF537:BF558" si="137">IFERROR(U537/U742-1,"NA")</f>
        <v>8.1683957947215884</v>
      </c>
      <c r="BG537" s="2" t="str">
        <f>IFERROR(#REF!/#REF!-1,"NA")</f>
        <v>NA</v>
      </c>
    </row>
    <row r="538" spans="1:59" x14ac:dyDescent="0.25">
      <c r="A538" t="str">
        <f t="shared" si="117"/>
        <v/>
      </c>
      <c r="B538" t="str">
        <f t="shared" si="118"/>
        <v>UT2016 CPAExterior Lighting_Linear Lighting</v>
      </c>
      <c r="C538" t="s">
        <v>117</v>
      </c>
      <c r="D538" t="s">
        <v>142</v>
      </c>
      <c r="E538" s="3" t="s">
        <v>87</v>
      </c>
      <c r="F538" s="3" t="s">
        <v>23</v>
      </c>
      <c r="G538" s="3" t="s">
        <v>22</v>
      </c>
      <c r="H538" s="7">
        <f>INDEX('Saturation Data'!I:I,MATCH('Intensity Data'!$B538,'Saturation Data'!$C:$C,0))*INDEX('UEC Data'!I:I,MATCH('Intensity Data'!$B538,'UEC Data'!$C:$C,0))</f>
        <v>0.17998060318671685</v>
      </c>
      <c r="I538" s="7">
        <f>INDEX('Saturation Data'!J:J,MATCH('Intensity Data'!$B538,'Saturation Data'!$C:$C,0))*INDEX('UEC Data'!J:J,MATCH('Intensity Data'!$B538,'UEC Data'!$C:$C,0))</f>
        <v>7.2716734974156386E-2</v>
      </c>
      <c r="J538" s="7">
        <f>INDEX('Saturation Data'!K:K,MATCH('Intensity Data'!$B538,'Saturation Data'!$C:$C,0))*INDEX('UEC Data'!K:K,MATCH('Intensity Data'!$B538,'UEC Data'!$C:$C,0))</f>
        <v>7.9875366371784634E-2</v>
      </c>
      <c r="K538" s="7">
        <f>INDEX('Saturation Data'!L:L,MATCH('Intensity Data'!$B538,'Saturation Data'!$C:$C,0))*INDEX('UEC Data'!L:L,MATCH('Intensity Data'!$B538,'UEC Data'!$C:$C,0))</f>
        <v>7.9875366371784634E-2</v>
      </c>
      <c r="L538" s="7">
        <f>INDEX('Saturation Data'!M:M,MATCH('Intensity Data'!$B538,'Saturation Data'!$C:$C,0))*INDEX('UEC Data'!M:M,MATCH('Intensity Data'!$B538,'UEC Data'!$C:$C,0))</f>
        <v>0.40359773533941284</v>
      </c>
      <c r="M538" s="7">
        <f>INDEX('Saturation Data'!N:N,MATCH('Intensity Data'!$B538,'Saturation Data'!$C:$C,0))*INDEX('UEC Data'!N:N,MATCH('Intensity Data'!$B538,'UEC Data'!$C:$C,0))</f>
        <v>0.3815598518016472</v>
      </c>
      <c r="N538" s="7">
        <f>INDEX('Saturation Data'!O:O,MATCH('Intensity Data'!$B538,'Saturation Data'!$C:$C,0))*INDEX('UEC Data'!O:O,MATCH('Intensity Data'!$B538,'UEC Data'!$C:$C,0))</f>
        <v>8.1899905131840825E-2</v>
      </c>
      <c r="O538" s="7">
        <f>INDEX('Saturation Data'!P:P,MATCH('Intensity Data'!$B538,'Saturation Data'!$C:$C,0))*INDEX('UEC Data'!P:P,MATCH('Intensity Data'!$B538,'UEC Data'!$C:$C,0))</f>
        <v>0.74928674288024677</v>
      </c>
      <c r="P538" s="7">
        <f>INDEX('Saturation Data'!Q:Q,MATCH('Intensity Data'!$B538,'Saturation Data'!$C:$C,0))*INDEX('UEC Data'!Q:Q,MATCH('Intensity Data'!$B538,'UEC Data'!$C:$C,0))</f>
        <v>0.6570892244201626</v>
      </c>
      <c r="Q538" s="7">
        <f>INDEX('Saturation Data'!R:R,MATCH('Intensity Data'!$B538,'Saturation Data'!$C:$C,0))*INDEX('UEC Data'!R:R,MATCH('Intensity Data'!$B538,'UEC Data'!$C:$C,0))</f>
        <v>2.5582070828392617E-2</v>
      </c>
      <c r="R538" s="7">
        <f>INDEX('Saturation Data'!S:S,MATCH('Intensity Data'!$B538,'Saturation Data'!$C:$C,0))*INDEX('UEC Data'!S:S,MATCH('Intensity Data'!$B538,'UEC Data'!$C:$C,0))</f>
        <v>7.7353172351847979E-2</v>
      </c>
      <c r="S538" s="7">
        <f>INDEX('Saturation Data'!T:T,MATCH('Intensity Data'!$B538,'Saturation Data'!$C:$C,0))*INDEX('UEC Data'!T:T,MATCH('Intensity Data'!$B538,'UEC Data'!$C:$C,0))</f>
        <v>7.7353172351847979E-2</v>
      </c>
      <c r="T538" s="7">
        <f>INDEX('Saturation Data'!U:U,MATCH('Intensity Data'!$B538,'Saturation Data'!$C:$C,0))*INDEX('UEC Data'!U:U,MATCH('Intensity Data'!$B538,'UEC Data'!$C:$C,0))</f>
        <v>0.24079761846153852</v>
      </c>
      <c r="U538" s="7">
        <f>INDEX('Saturation Data'!V:V,MATCH('Intensity Data'!$B538,'Saturation Data'!$C:$C,0))*INDEX('UEC Data'!V:V,MATCH('Intensity Data'!$B538,'UEC Data'!$C:$C,0))</f>
        <v>5.901349395031337E-2</v>
      </c>
      <c r="V538" t="str">
        <f t="shared" si="119"/>
        <v>Exterior Lighting</v>
      </c>
      <c r="AP538" s="5" t="s">
        <v>87</v>
      </c>
      <c r="AQ538" s="5" t="s">
        <v>23</v>
      </c>
      <c r="AR538" s="5" t="s">
        <v>22</v>
      </c>
      <c r="AS538" s="2">
        <f t="shared" si="124"/>
        <v>-0.26696351440598332</v>
      </c>
      <c r="AT538" s="2">
        <f t="shared" si="125"/>
        <v>-0.67307208962220111</v>
      </c>
      <c r="AU538" s="2">
        <f t="shared" si="126"/>
        <v>0.16572912899342351</v>
      </c>
      <c r="AV538" s="2">
        <f t="shared" si="127"/>
        <v>6.6675028607951052</v>
      </c>
      <c r="AW538" s="2">
        <f t="shared" si="128"/>
        <v>4.0571512125892024</v>
      </c>
      <c r="AX538" s="2">
        <f t="shared" si="129"/>
        <v>22.581166541107006</v>
      </c>
      <c r="AY538" s="2">
        <f t="shared" si="130"/>
        <v>-3.9453358285846396E-2</v>
      </c>
      <c r="AZ538" s="2">
        <f t="shared" si="131"/>
        <v>7.9655855693003481</v>
      </c>
      <c r="BA538" s="2">
        <f t="shared" si="132"/>
        <v>15.145910181277557</v>
      </c>
      <c r="BB538" s="2">
        <f t="shared" si="133"/>
        <v>0.57187950513168651</v>
      </c>
      <c r="BC538" s="2">
        <f t="shared" si="134"/>
        <v>4.8358413612056381</v>
      </c>
      <c r="BD538" s="2">
        <f t="shared" si="135"/>
        <v>7.6420406438664372</v>
      </c>
      <c r="BE538" s="2">
        <f t="shared" si="136"/>
        <v>-0.6411578810258789</v>
      </c>
      <c r="BF538" s="2">
        <f t="shared" si="137"/>
        <v>0.65089573586728755</v>
      </c>
      <c r="BG538" s="2" t="str">
        <f>IFERROR(#REF!/#REF!-1,"NA")</f>
        <v>NA</v>
      </c>
    </row>
    <row r="539" spans="1:59" x14ac:dyDescent="0.25">
      <c r="A539" t="str">
        <f t="shared" si="117"/>
        <v/>
      </c>
      <c r="B539" t="str">
        <f t="shared" si="118"/>
        <v>UT2016 CPARefrigeration _Walk-in Refrigerator/Freezer</v>
      </c>
      <c r="C539" t="s">
        <v>117</v>
      </c>
      <c r="D539" t="s">
        <v>142</v>
      </c>
      <c r="E539" s="3" t="s">
        <v>88</v>
      </c>
      <c r="F539" s="3" t="s">
        <v>25</v>
      </c>
      <c r="G539" s="3" t="s">
        <v>26</v>
      </c>
      <c r="H539" s="7">
        <f>INDEX('Saturation Data'!I:I,MATCH('Intensity Data'!$B539,'Saturation Data'!$C:$C,0))*INDEX('UEC Data'!I:I,MATCH('Intensity Data'!$B539,'UEC Data'!$C:$C,0))</f>
        <v>2.3647939286517406E-3</v>
      </c>
      <c r="I539" s="7">
        <f>INDEX('Saturation Data'!J:J,MATCH('Intensity Data'!$B539,'Saturation Data'!$C:$C,0))*INDEX('UEC Data'!J:J,MATCH('Intensity Data'!$B539,'UEC Data'!$C:$C,0))</f>
        <v>0</v>
      </c>
      <c r="J539" s="7">
        <f>INDEX('Saturation Data'!K:K,MATCH('Intensity Data'!$B539,'Saturation Data'!$C:$C,0))*INDEX('UEC Data'!K:K,MATCH('Intensity Data'!$B539,'UEC Data'!$C:$C,0))</f>
        <v>6.3258583557356364E-3</v>
      </c>
      <c r="K539" s="7">
        <f>INDEX('Saturation Data'!L:L,MATCH('Intensity Data'!$B539,'Saturation Data'!$C:$C,0))*INDEX('UEC Data'!L:L,MATCH('Intensity Data'!$B539,'UEC Data'!$C:$C,0))</f>
        <v>0</v>
      </c>
      <c r="L539" s="7">
        <f>INDEX('Saturation Data'!M:M,MATCH('Intensity Data'!$B539,'Saturation Data'!$C:$C,0))*INDEX('UEC Data'!M:M,MATCH('Intensity Data'!$B539,'UEC Data'!$C:$C,0))</f>
        <v>5.4264016912722672</v>
      </c>
      <c r="M539" s="7">
        <f>INDEX('Saturation Data'!N:N,MATCH('Intensity Data'!$B539,'Saturation Data'!$C:$C,0))*INDEX('UEC Data'!N:N,MATCH('Intensity Data'!$B539,'UEC Data'!$C:$C,0))</f>
        <v>0.95968316975854739</v>
      </c>
      <c r="N539" s="7">
        <f>INDEX('Saturation Data'!O:O,MATCH('Intensity Data'!$B539,'Saturation Data'!$C:$C,0))*INDEX('UEC Data'!O:O,MATCH('Intensity Data'!$B539,'UEC Data'!$C:$C,0))</f>
        <v>7.5143371378320653E-2</v>
      </c>
      <c r="O539" s="7">
        <f>INDEX('Saturation Data'!P:P,MATCH('Intensity Data'!$B539,'Saturation Data'!$C:$C,0))*INDEX('UEC Data'!P:P,MATCH('Intensity Data'!$B539,'UEC Data'!$C:$C,0))</f>
        <v>1.1783194214131014E-2</v>
      </c>
      <c r="P539" s="7">
        <f>INDEX('Saturation Data'!Q:Q,MATCH('Intensity Data'!$B539,'Saturation Data'!$C:$C,0))*INDEX('UEC Data'!Q:Q,MATCH('Intensity Data'!$B539,'UEC Data'!$C:$C,0))</f>
        <v>3.5855232912210211E-2</v>
      </c>
      <c r="Q539" s="7">
        <f>INDEX('Saturation Data'!R:R,MATCH('Intensity Data'!$B539,'Saturation Data'!$C:$C,0))*INDEX('UEC Data'!R:R,MATCH('Intensity Data'!$B539,'UEC Data'!$C:$C,0))</f>
        <v>1.389288962146836E-2</v>
      </c>
      <c r="R539" s="7">
        <f>INDEX('Saturation Data'!S:S,MATCH('Intensity Data'!$B539,'Saturation Data'!$C:$C,0))*INDEX('UEC Data'!S:S,MATCH('Intensity Data'!$B539,'UEC Data'!$C:$C,0))</f>
        <v>4.7301330047214837E-3</v>
      </c>
      <c r="S539" s="7">
        <f>INDEX('Saturation Data'!T:T,MATCH('Intensity Data'!$B539,'Saturation Data'!$C:$C,0))*INDEX('UEC Data'!T:T,MATCH('Intensity Data'!$B539,'UEC Data'!$C:$C,0))</f>
        <v>13.199250349398477</v>
      </c>
      <c r="T539" s="7">
        <f>INDEX('Saturation Data'!U:U,MATCH('Intensity Data'!$B539,'Saturation Data'!$C:$C,0))*INDEX('UEC Data'!U:U,MATCH('Intensity Data'!$B539,'UEC Data'!$C:$C,0))</f>
        <v>2.0667822165139115E-3</v>
      </c>
      <c r="U539" s="7">
        <f>INDEX('Saturation Data'!V:V,MATCH('Intensity Data'!$B539,'Saturation Data'!$C:$C,0))*INDEX('UEC Data'!V:V,MATCH('Intensity Data'!$B539,'UEC Data'!$C:$C,0))</f>
        <v>2.113774608757648E-2</v>
      </c>
      <c r="V539" t="str">
        <f t="shared" si="119"/>
        <v xml:space="preserve">Refrigeration </v>
      </c>
      <c r="AP539" s="5" t="s">
        <v>88</v>
      </c>
      <c r="AQ539" s="5" t="s">
        <v>25</v>
      </c>
      <c r="AR539" s="5" t="s">
        <v>26</v>
      </c>
      <c r="AS539" s="2">
        <f t="shared" si="124"/>
        <v>-0.83219042557709655</v>
      </c>
      <c r="AT539" s="2">
        <f t="shared" si="125"/>
        <v>-1</v>
      </c>
      <c r="AU539" s="2">
        <f t="shared" si="126"/>
        <v>-0.46382502542934001</v>
      </c>
      <c r="AV539" s="2">
        <f t="shared" si="127"/>
        <v>-1</v>
      </c>
      <c r="AW539" s="2">
        <f t="shared" si="128"/>
        <v>46.386288638722483</v>
      </c>
      <c r="AX539" s="2">
        <f t="shared" si="129"/>
        <v>15.533851058621337</v>
      </c>
      <c r="AY539" s="2">
        <f t="shared" si="130"/>
        <v>0.22839847405215896</v>
      </c>
      <c r="AZ539" s="2">
        <f t="shared" si="131"/>
        <v>-0.50869951980148076</v>
      </c>
      <c r="BA539" s="2">
        <f t="shared" si="132"/>
        <v>7.5278936489950095</v>
      </c>
      <c r="BB539" s="2">
        <f t="shared" si="133"/>
        <v>2.5726753911571087E-2</v>
      </c>
      <c r="BC539" s="2">
        <f t="shared" si="134"/>
        <v>-0.83850409395621894</v>
      </c>
      <c r="BD539" s="2">
        <f t="shared" si="135"/>
        <v>666.34476444635959</v>
      </c>
      <c r="BE539" s="2">
        <f t="shared" si="136"/>
        <v>-0.97316883738484683</v>
      </c>
      <c r="BF539" s="2">
        <f t="shared" si="137"/>
        <v>0.47181254433543773</v>
      </c>
      <c r="BG539" s="2" t="str">
        <f>IFERROR(#REF!/#REF!-1,"NA")</f>
        <v>NA</v>
      </c>
    </row>
    <row r="540" spans="1:59" x14ac:dyDescent="0.25">
      <c r="A540" t="str">
        <f t="shared" si="117"/>
        <v/>
      </c>
      <c r="B540" t="str">
        <f t="shared" si="118"/>
        <v>UT2016 CPARefrigeration _Reach-in Refrigerator/Freezer</v>
      </c>
      <c r="C540" t="s">
        <v>117</v>
      </c>
      <c r="D540" t="s">
        <v>142</v>
      </c>
      <c r="E540" s="3" t="s">
        <v>89</v>
      </c>
      <c r="F540" s="3" t="s">
        <v>25</v>
      </c>
      <c r="G540" s="3" t="s">
        <v>27</v>
      </c>
      <c r="H540" s="7">
        <f>INDEX('Saturation Data'!I:I,MATCH('Intensity Data'!$B540,'Saturation Data'!$C:$C,0))*INDEX('UEC Data'!I:I,MATCH('Intensity Data'!$B540,'UEC Data'!$C:$C,0))</f>
        <v>3.7152208337302099E-3</v>
      </c>
      <c r="I540" s="7">
        <f>INDEX('Saturation Data'!J:J,MATCH('Intensity Data'!$B540,'Saturation Data'!$C:$C,0))*INDEX('UEC Data'!J:J,MATCH('Intensity Data'!$B540,'UEC Data'!$C:$C,0))</f>
        <v>1.5875543651801844E-2</v>
      </c>
      <c r="J540" s="7">
        <f>INDEX('Saturation Data'!K:K,MATCH('Intensity Data'!$B540,'Saturation Data'!$C:$C,0))*INDEX('UEC Data'!K:K,MATCH('Intensity Data'!$B540,'UEC Data'!$C:$C,0))</f>
        <v>9.9382700833703218E-3</v>
      </c>
      <c r="K540" s="7">
        <f>INDEX('Saturation Data'!L:L,MATCH('Intensity Data'!$B540,'Saturation Data'!$C:$C,0))*INDEX('UEC Data'!L:L,MATCH('Intensity Data'!$B540,'UEC Data'!$C:$C,0))</f>
        <v>3.9381852533147445E-3</v>
      </c>
      <c r="L540" s="7">
        <f>INDEX('Saturation Data'!M:M,MATCH('Intensity Data'!$B540,'Saturation Data'!$C:$C,0))*INDEX('UEC Data'!M:M,MATCH('Intensity Data'!$B540,'UEC Data'!$C:$C,0))</f>
        <v>0.23041011839074685</v>
      </c>
      <c r="M540" s="7">
        <f>INDEX('Saturation Data'!N:N,MATCH('Intensity Data'!$B540,'Saturation Data'!$C:$C,0))*INDEX('UEC Data'!N:N,MATCH('Intensity Data'!$B540,'UEC Data'!$C:$C,0))</f>
        <v>0.31945083540009706</v>
      </c>
      <c r="N540" s="7">
        <f>INDEX('Saturation Data'!O:O,MATCH('Intensity Data'!$B540,'Saturation Data'!$C:$C,0))*INDEX('UEC Data'!O:O,MATCH('Intensity Data'!$B540,'UEC Data'!$C:$C,0))</f>
        <v>2.5552890409497854E-2</v>
      </c>
      <c r="O540" s="7">
        <f>INDEX('Saturation Data'!P:P,MATCH('Intensity Data'!$B540,'Saturation Data'!$C:$C,0))*INDEX('UEC Data'!P:P,MATCH('Intensity Data'!$B540,'UEC Data'!$C:$C,0))</f>
        <v>9.1864277182808988E-3</v>
      </c>
      <c r="P540" s="7">
        <f>INDEX('Saturation Data'!Q:Q,MATCH('Intensity Data'!$B540,'Saturation Data'!$C:$C,0))*INDEX('UEC Data'!Q:Q,MATCH('Intensity Data'!$B540,'UEC Data'!$C:$C,0))</f>
        <v>2.7953498812328344E-2</v>
      </c>
      <c r="Q540" s="7">
        <f>INDEX('Saturation Data'!R:R,MATCH('Intensity Data'!$B540,'Saturation Data'!$C:$C,0))*INDEX('UEC Data'!R:R,MATCH('Intensity Data'!$B540,'UEC Data'!$C:$C,0))</f>
        <v>1.9747777403783046E-2</v>
      </c>
      <c r="R540" s="7">
        <f>INDEX('Saturation Data'!S:S,MATCH('Intensity Data'!$B540,'Saturation Data'!$C:$C,0))*INDEX('UEC Data'!S:S,MATCH('Intensity Data'!$B540,'UEC Data'!$C:$C,0))</f>
        <v>1.9321375122201929E-3</v>
      </c>
      <c r="S540" s="7">
        <f>INDEX('Saturation Data'!T:T,MATCH('Intensity Data'!$B540,'Saturation Data'!$C:$C,0))*INDEX('UEC Data'!T:T,MATCH('Intensity Data'!$B540,'UEC Data'!$C:$C,0))</f>
        <v>1.2922103450627309E-2</v>
      </c>
      <c r="T540" s="7">
        <f>INDEX('Saturation Data'!U:U,MATCH('Intensity Data'!$B540,'Saturation Data'!$C:$C,0))*INDEX('UEC Data'!U:U,MATCH('Intensity Data'!$B540,'UEC Data'!$C:$C,0))</f>
        <v>3.2470281053002458E-3</v>
      </c>
      <c r="U540" s="7">
        <f>INDEX('Saturation Data'!V:V,MATCH('Intensity Data'!$B540,'Saturation Data'!$C:$C,0))*INDEX('UEC Data'!V:V,MATCH('Intensity Data'!$B540,'UEC Data'!$C:$C,0))</f>
        <v>3.7952636895118803E-2</v>
      </c>
      <c r="V540" t="str">
        <f t="shared" si="119"/>
        <v xml:space="preserve">Refrigeration </v>
      </c>
      <c r="AP540" s="5" t="s">
        <v>89</v>
      </c>
      <c r="AQ540" s="5" t="s">
        <v>25</v>
      </c>
      <c r="AR540" s="5" t="s">
        <v>27</v>
      </c>
      <c r="AS540" s="2">
        <f t="shared" si="124"/>
        <v>-0.98513692440759404</v>
      </c>
      <c r="AT540" s="2">
        <f t="shared" si="125"/>
        <v>-0.69699143636181604</v>
      </c>
      <c r="AU540" s="2">
        <f t="shared" si="126"/>
        <v>-0.9365052777652203</v>
      </c>
      <c r="AV540" s="2">
        <f t="shared" si="127"/>
        <v>-0.89192145233904774</v>
      </c>
      <c r="AW540" s="2">
        <f t="shared" si="128"/>
        <v>0.72996847144328281</v>
      </c>
      <c r="AX540" s="2">
        <f t="shared" si="129"/>
        <v>0.43102633261064538</v>
      </c>
      <c r="AY540" s="2">
        <f t="shared" si="130"/>
        <v>-0.94935540447545053</v>
      </c>
      <c r="AZ540" s="2">
        <f t="shared" si="131"/>
        <v>-0.92321374023186598</v>
      </c>
      <c r="BA540" s="2">
        <f t="shared" si="132"/>
        <v>-0.39097419299066949</v>
      </c>
      <c r="BB540" s="2">
        <f t="shared" si="133"/>
        <v>-0.89341019161053148</v>
      </c>
      <c r="BC540" s="2">
        <f t="shared" si="134"/>
        <v>-0.97412947107592351</v>
      </c>
      <c r="BD540" s="2">
        <f t="shared" si="135"/>
        <v>-0.96889772193715318</v>
      </c>
      <c r="BE540" s="2">
        <f t="shared" si="136"/>
        <v>-0.99943710584921375</v>
      </c>
      <c r="BF540" s="2">
        <f t="shared" si="137"/>
        <v>-0.69283780726148969</v>
      </c>
      <c r="BG540" s="2" t="str">
        <f>IFERROR(#REF!/#REF!-1,"NA")</f>
        <v>NA</v>
      </c>
    </row>
    <row r="541" spans="1:59" x14ac:dyDescent="0.25">
      <c r="A541" t="str">
        <f t="shared" si="117"/>
        <v/>
      </c>
      <c r="B541" t="str">
        <f t="shared" si="118"/>
        <v>UT2016 CPARefrigeration _Glass Door Display</v>
      </c>
      <c r="C541" t="s">
        <v>117</v>
      </c>
      <c r="D541" t="s">
        <v>142</v>
      </c>
      <c r="E541" s="3" t="s">
        <v>90</v>
      </c>
      <c r="F541" s="3" t="s">
        <v>25</v>
      </c>
      <c r="G541" s="3" t="s">
        <v>28</v>
      </c>
      <c r="H541" s="7">
        <f>INDEX('Saturation Data'!I:I,MATCH('Intensity Data'!$B541,'Saturation Data'!$C:$C,0))*INDEX('UEC Data'!I:I,MATCH('Intensity Data'!$B541,'UEC Data'!$C:$C,0))</f>
        <v>2.1080386482515059E-2</v>
      </c>
      <c r="I541" s="7">
        <f>INDEX('Saturation Data'!J:J,MATCH('Intensity Data'!$B541,'Saturation Data'!$C:$C,0))*INDEX('UEC Data'!J:J,MATCH('Intensity Data'!$B541,'UEC Data'!$C:$C,0))</f>
        <v>0</v>
      </c>
      <c r="J541" s="7">
        <f>INDEX('Saturation Data'!K:K,MATCH('Intensity Data'!$B541,'Saturation Data'!$C:$C,0))*INDEX('UEC Data'!K:K,MATCH('Intensity Data'!$B541,'UEC Data'!$C:$C,0))</f>
        <v>5.9523139035042964E-2</v>
      </c>
      <c r="K541" s="7">
        <f>INDEX('Saturation Data'!L:L,MATCH('Intensity Data'!$B541,'Saturation Data'!$C:$C,0))*INDEX('UEC Data'!L:L,MATCH('Intensity Data'!$B541,'UEC Data'!$C:$C,0))</f>
        <v>2.0209108536746712E-3</v>
      </c>
      <c r="L541" s="7">
        <f>INDEX('Saturation Data'!M:M,MATCH('Intensity Data'!$B541,'Saturation Data'!$C:$C,0))*INDEX('UEC Data'!M:M,MATCH('Intensity Data'!$B541,'UEC Data'!$C:$C,0))</f>
        <v>8.7833030093314765E-2</v>
      </c>
      <c r="M541" s="7">
        <f>INDEX('Saturation Data'!N:N,MATCH('Intensity Data'!$B541,'Saturation Data'!$C:$C,0))*INDEX('UEC Data'!N:N,MATCH('Intensity Data'!$B541,'UEC Data'!$C:$C,0))</f>
        <v>3.7461086225694422</v>
      </c>
      <c r="N541" s="7">
        <f>INDEX('Saturation Data'!O:O,MATCH('Intensity Data'!$B541,'Saturation Data'!$C:$C,0))*INDEX('UEC Data'!O:O,MATCH('Intensity Data'!$B541,'UEC Data'!$C:$C,0))</f>
        <v>4.7415405488276649E-2</v>
      </c>
      <c r="O541" s="7">
        <f>INDEX('Saturation Data'!P:P,MATCH('Intensity Data'!$B541,'Saturation Data'!$C:$C,0))*INDEX('UEC Data'!P:P,MATCH('Intensity Data'!$B541,'UEC Data'!$C:$C,0))</f>
        <v>9.3853204715116222E-3</v>
      </c>
      <c r="P541" s="7">
        <f>INDEX('Saturation Data'!Q:Q,MATCH('Intensity Data'!$B541,'Saturation Data'!$C:$C,0))*INDEX('UEC Data'!Q:Q,MATCH('Intensity Data'!$B541,'UEC Data'!$C:$C,0))</f>
        <v>2.8558712123934973E-2</v>
      </c>
      <c r="Q541" s="7">
        <f>INDEX('Saturation Data'!R:R,MATCH('Intensity Data'!$B541,'Saturation Data'!$C:$C,0))*INDEX('UEC Data'!R:R,MATCH('Intensity Data'!$B541,'UEC Data'!$C:$C,0))</f>
        <v>6.2829112845193949E-2</v>
      </c>
      <c r="R541" s="7">
        <f>INDEX('Saturation Data'!S:S,MATCH('Intensity Data'!$B541,'Saturation Data'!$C:$C,0))*INDEX('UEC Data'!S:S,MATCH('Intensity Data'!$B541,'UEC Data'!$C:$C,0))</f>
        <v>1.0014065342941235E-2</v>
      </c>
      <c r="S541" s="7">
        <f>INDEX('Saturation Data'!T:T,MATCH('Intensity Data'!$B541,'Saturation Data'!$C:$C,0))*INDEX('UEC Data'!T:T,MATCH('Intensity Data'!$B541,'UEC Data'!$C:$C,0))</f>
        <v>6.6973901963185492E-2</v>
      </c>
      <c r="T541" s="7">
        <f>INDEX('Saturation Data'!U:U,MATCH('Intensity Data'!$B541,'Saturation Data'!$C:$C,0))*INDEX('UEC Data'!U:U,MATCH('Intensity Data'!$B541,'UEC Data'!$C:$C,0))</f>
        <v>1.2139734777146969E-3</v>
      </c>
      <c r="U541" s="7">
        <f>INDEX('Saturation Data'!V:V,MATCH('Intensity Data'!$B541,'Saturation Data'!$C:$C,0))*INDEX('UEC Data'!V:V,MATCH('Intensity Data'!$B541,'UEC Data'!$C:$C,0))</f>
        <v>4.8689238122027415E-3</v>
      </c>
      <c r="V541" t="str">
        <f t="shared" si="119"/>
        <v xml:space="preserve">Refrigeration </v>
      </c>
      <c r="AP541" s="5" t="s">
        <v>90</v>
      </c>
      <c r="AQ541" s="5" t="s">
        <v>25</v>
      </c>
      <c r="AR541" s="5" t="s">
        <v>28</v>
      </c>
      <c r="AS541" s="2" t="str">
        <f t="shared" si="124"/>
        <v>NA</v>
      </c>
      <c r="AT541" s="2" t="str">
        <f t="shared" si="125"/>
        <v>NA</v>
      </c>
      <c r="AU541" s="2" t="str">
        <f t="shared" si="126"/>
        <v>NA</v>
      </c>
      <c r="AV541" s="2" t="str">
        <f t="shared" si="127"/>
        <v>NA</v>
      </c>
      <c r="AW541" s="2" t="str">
        <f t="shared" si="128"/>
        <v>NA</v>
      </c>
      <c r="AX541" s="2" t="str">
        <f t="shared" si="129"/>
        <v>NA</v>
      </c>
      <c r="AY541" s="2" t="str">
        <f t="shared" si="130"/>
        <v>NA</v>
      </c>
      <c r="AZ541" s="2">
        <f t="shared" si="131"/>
        <v>-0.54810874302716472</v>
      </c>
      <c r="BA541" s="2">
        <f t="shared" si="132"/>
        <v>16.675857386291877</v>
      </c>
      <c r="BB541" s="2">
        <f t="shared" si="133"/>
        <v>3.9684472569407516</v>
      </c>
      <c r="BC541" s="2" t="str">
        <f t="shared" si="134"/>
        <v>NA</v>
      </c>
      <c r="BD541" s="2" t="str">
        <f t="shared" si="135"/>
        <v>NA</v>
      </c>
      <c r="BE541" s="2" t="str">
        <f t="shared" si="136"/>
        <v>NA</v>
      </c>
      <c r="BF541" s="2">
        <f t="shared" si="137"/>
        <v>9.3656753042139052</v>
      </c>
      <c r="BG541" s="2" t="str">
        <f>IFERROR(#REF!/#REF!-1,"NA")</f>
        <v>NA</v>
      </c>
    </row>
    <row r="542" spans="1:59" x14ac:dyDescent="0.25">
      <c r="A542" t="str">
        <f t="shared" si="117"/>
        <v/>
      </c>
      <c r="B542" t="str">
        <f t="shared" si="118"/>
        <v>UT2016 CPARefrigeration _Open Display Case</v>
      </c>
      <c r="C542" t="s">
        <v>117</v>
      </c>
      <c r="D542" t="s">
        <v>142</v>
      </c>
      <c r="E542" s="3" t="s">
        <v>91</v>
      </c>
      <c r="F542" s="3" t="s">
        <v>25</v>
      </c>
      <c r="G542" s="3" t="s">
        <v>29</v>
      </c>
      <c r="H542" s="7">
        <f>INDEX('Saturation Data'!I:I,MATCH('Intensity Data'!$B542,'Saturation Data'!$C:$C,0))*INDEX('UEC Data'!I:I,MATCH('Intensity Data'!$B542,'UEC Data'!$C:$C,0))</f>
        <v>0.1249526395682822</v>
      </c>
      <c r="I542" s="7">
        <f>INDEX('Saturation Data'!J:J,MATCH('Intensity Data'!$B542,'Saturation Data'!$C:$C,0))*INDEX('UEC Data'!J:J,MATCH('Intensity Data'!$B542,'UEC Data'!$C:$C,0))</f>
        <v>0</v>
      </c>
      <c r="J542" s="7">
        <f>INDEX('Saturation Data'!K:K,MATCH('Intensity Data'!$B542,'Saturation Data'!$C:$C,0))*INDEX('UEC Data'!K:K,MATCH('Intensity Data'!$B542,'UEC Data'!$C:$C,0))</f>
        <v>0.35281959104438154</v>
      </c>
      <c r="K542" s="7">
        <f>INDEX('Saturation Data'!L:L,MATCH('Intensity Data'!$B542,'Saturation Data'!$C:$C,0))*INDEX('UEC Data'!L:L,MATCH('Intensity Data'!$B542,'UEC Data'!$C:$C,0))</f>
        <v>1.1978819539589071E-2</v>
      </c>
      <c r="L542" s="7">
        <f>INDEX('Saturation Data'!M:M,MATCH('Intensity Data'!$B542,'Saturation Data'!$C:$C,0))*INDEX('UEC Data'!M:M,MATCH('Intensity Data'!$B542,'UEC Data'!$C:$C,0))</f>
        <v>0.52062465555568127</v>
      </c>
      <c r="M542" s="7">
        <f>INDEX('Saturation Data'!N:N,MATCH('Intensity Data'!$B542,'Saturation Data'!$C:$C,0))*INDEX('UEC Data'!N:N,MATCH('Intensity Data'!$B542,'UEC Data'!$C:$C,0))</f>
        <v>22.204818725112258</v>
      </c>
      <c r="N542" s="7">
        <f>INDEX('Saturation Data'!O:O,MATCH('Intensity Data'!$B542,'Saturation Data'!$C:$C,0))*INDEX('UEC Data'!O:O,MATCH('Intensity Data'!$B542,'UEC Data'!$C:$C,0))</f>
        <v>0.28105177658269004</v>
      </c>
      <c r="O542" s="7">
        <f>INDEX('Saturation Data'!P:P,MATCH('Intensity Data'!$B542,'Saturation Data'!$C:$C,0))*INDEX('UEC Data'!P:P,MATCH('Intensity Data'!$B542,'UEC Data'!$C:$C,0))</f>
        <v>5.563088547177799E-2</v>
      </c>
      <c r="P542" s="7">
        <f>INDEX('Saturation Data'!Q:Q,MATCH('Intensity Data'!$B542,'Saturation Data'!$C:$C,0))*INDEX('UEC Data'!Q:Q,MATCH('Intensity Data'!$B542,'UEC Data'!$C:$C,0))</f>
        <v>0.16927993542794989</v>
      </c>
      <c r="Q542" s="7">
        <f>INDEX('Saturation Data'!R:R,MATCH('Intensity Data'!$B542,'Saturation Data'!$C:$C,0))*INDEX('UEC Data'!R:R,MATCH('Intensity Data'!$B542,'UEC Data'!$C:$C,0))</f>
        <v>0.3724155388826535</v>
      </c>
      <c r="R542" s="7">
        <f>INDEX('Saturation Data'!S:S,MATCH('Intensity Data'!$B542,'Saturation Data'!$C:$C,0))*INDEX('UEC Data'!S:S,MATCH('Intensity Data'!$B542,'UEC Data'!$C:$C,0))</f>
        <v>5.9357730393018608E-2</v>
      </c>
      <c r="S542" s="7">
        <f>INDEX('Saturation Data'!T:T,MATCH('Intensity Data'!$B542,'Saturation Data'!$C:$C,0))*INDEX('UEC Data'!T:T,MATCH('Intensity Data'!$B542,'UEC Data'!$C:$C,0))</f>
        <v>0.39698351068793819</v>
      </c>
      <c r="T542" s="7">
        <f>INDEX('Saturation Data'!U:U,MATCH('Intensity Data'!$B542,'Saturation Data'!$C:$C,0))*INDEX('UEC Data'!U:U,MATCH('Intensity Data'!$B542,'UEC Data'!$C:$C,0))</f>
        <v>7.1957499703411915E-3</v>
      </c>
      <c r="U542" s="7">
        <f>INDEX('Saturation Data'!V:V,MATCH('Intensity Data'!$B542,'Saturation Data'!$C:$C,0))*INDEX('UEC Data'!V:V,MATCH('Intensity Data'!$B542,'UEC Data'!$C:$C,0))</f>
        <v>2.8860233786330965E-2</v>
      </c>
      <c r="V542" t="str">
        <f t="shared" si="119"/>
        <v xml:space="preserve">Refrigeration </v>
      </c>
      <c r="AP542" s="5" t="s">
        <v>91</v>
      </c>
      <c r="AQ542" s="5" t="s">
        <v>25</v>
      </c>
      <c r="AR542" s="5" t="s">
        <v>29</v>
      </c>
      <c r="AS542" s="2" t="str">
        <f t="shared" si="124"/>
        <v>NA</v>
      </c>
      <c r="AT542" s="2" t="str">
        <f t="shared" si="125"/>
        <v>NA</v>
      </c>
      <c r="AU542" s="2" t="str">
        <f t="shared" si="126"/>
        <v>NA</v>
      </c>
      <c r="AV542" s="2" t="str">
        <f t="shared" si="127"/>
        <v>NA</v>
      </c>
      <c r="AW542" s="2" t="str">
        <f t="shared" si="128"/>
        <v>NA</v>
      </c>
      <c r="AX542" s="2" t="str">
        <f t="shared" si="129"/>
        <v>NA</v>
      </c>
      <c r="AY542" s="2" t="str">
        <f t="shared" si="130"/>
        <v>NA</v>
      </c>
      <c r="AZ542" s="2">
        <f t="shared" si="131"/>
        <v>2.4876161672663382</v>
      </c>
      <c r="BA542" s="2">
        <f t="shared" si="132"/>
        <v>655.26206167828479</v>
      </c>
      <c r="BB542" s="2">
        <f t="shared" si="133"/>
        <v>42.269918341518604</v>
      </c>
      <c r="BC542" s="2" t="str">
        <f t="shared" si="134"/>
        <v>NA</v>
      </c>
      <c r="BD542" s="2" t="str">
        <f t="shared" si="135"/>
        <v>NA</v>
      </c>
      <c r="BE542" s="2" t="str">
        <f t="shared" si="136"/>
        <v>NA</v>
      </c>
      <c r="BF542" s="2">
        <f t="shared" si="137"/>
        <v>127.28419572840087</v>
      </c>
      <c r="BG542" s="2" t="str">
        <f>IFERROR(#REF!/#REF!-1,"NA")</f>
        <v>NA</v>
      </c>
    </row>
    <row r="543" spans="1:59" x14ac:dyDescent="0.25">
      <c r="A543" t="str">
        <f t="shared" si="117"/>
        <v/>
      </c>
      <c r="B543" t="str">
        <f t="shared" si="118"/>
        <v>UT2016 CPARefrigeration _Icemaker</v>
      </c>
      <c r="C543" t="s">
        <v>117</v>
      </c>
      <c r="D543" t="s">
        <v>142</v>
      </c>
      <c r="E543" s="3" t="s">
        <v>92</v>
      </c>
      <c r="F543" s="3" t="s">
        <v>25</v>
      </c>
      <c r="G543" s="3" t="s">
        <v>30</v>
      </c>
      <c r="H543" s="7">
        <f>INDEX('Saturation Data'!I:I,MATCH('Intensity Data'!$B543,'Saturation Data'!$C:$C,0))*INDEX('UEC Data'!I:I,MATCH('Intensity Data'!$B543,'UEC Data'!$C:$C,0))</f>
        <v>2.0030152214201114E-2</v>
      </c>
      <c r="I543" s="7">
        <f>INDEX('Saturation Data'!J:J,MATCH('Intensity Data'!$B543,'Saturation Data'!$C:$C,0))*INDEX('UEC Data'!J:J,MATCH('Intensity Data'!$B543,'UEC Data'!$C:$C,0))</f>
        <v>8.6201026920553672E-3</v>
      </c>
      <c r="J543" s="7">
        <f>INDEX('Saturation Data'!K:K,MATCH('Intensity Data'!$B543,'Saturation Data'!$C:$C,0))*INDEX('UEC Data'!K:K,MATCH('Intensity Data'!$B543,'UEC Data'!$C:$C,0))</f>
        <v>0.12506199514776872</v>
      </c>
      <c r="K543" s="7">
        <f>INDEX('Saturation Data'!L:L,MATCH('Intensity Data'!$B543,'Saturation Data'!$C:$C,0))*INDEX('UEC Data'!L:L,MATCH('Intensity Data'!$B543,'UEC Data'!$C:$C,0))</f>
        <v>4.5018017449365046E-3</v>
      </c>
      <c r="L543" s="7">
        <f>INDEX('Saturation Data'!M:M,MATCH('Intensity Data'!$B543,'Saturation Data'!$C:$C,0))*INDEX('UEC Data'!M:M,MATCH('Intensity Data'!$B543,'UEC Data'!$C:$C,0))</f>
        <v>2.6919541742491133</v>
      </c>
      <c r="M543" s="7">
        <f>INDEX('Saturation Data'!N:N,MATCH('Intensity Data'!$B543,'Saturation Data'!$C:$C,0))*INDEX('UEC Data'!N:N,MATCH('Intensity Data'!$B543,'UEC Data'!$C:$C,0))</f>
        <v>0.31972805814869754</v>
      </c>
      <c r="N543" s="7">
        <f>INDEX('Saturation Data'!O:O,MATCH('Intensity Data'!$B543,'Saturation Data'!$C:$C,0))*INDEX('UEC Data'!O:O,MATCH('Intensity Data'!$B543,'UEC Data'!$C:$C,0))</f>
        <v>0.15532800526108267</v>
      </c>
      <c r="O543" s="7">
        <f>INDEX('Saturation Data'!P:P,MATCH('Intensity Data'!$B543,'Saturation Data'!$C:$C,0))*INDEX('UEC Data'!P:P,MATCH('Intensity Data'!$B543,'UEC Data'!$C:$C,0))</f>
        <v>3.0745347267700635E-2</v>
      </c>
      <c r="P543" s="7">
        <f>INDEX('Saturation Data'!Q:Q,MATCH('Intensity Data'!$B543,'Saturation Data'!$C:$C,0))*INDEX('UEC Data'!Q:Q,MATCH('Intensity Data'!$B543,'UEC Data'!$C:$C,0))</f>
        <v>9.355541181933158E-2</v>
      </c>
      <c r="Q543" s="7">
        <f>INDEX('Saturation Data'!R:R,MATCH('Intensity Data'!$B543,'Saturation Data'!$C:$C,0))*INDEX('UEC Data'!R:R,MATCH('Intensity Data'!$B543,'UEC Data'!$C:$C,0))</f>
        <v>0.10291086483464078</v>
      </c>
      <c r="R543" s="7">
        <f>INDEX('Saturation Data'!S:S,MATCH('Intensity Data'!$B543,'Saturation Data'!$C:$C,0))*INDEX('UEC Data'!S:S,MATCH('Intensity Data'!$B543,'UEC Data'!$C:$C,0))</f>
        <v>1.6402525489925289E-2</v>
      </c>
      <c r="S543" s="7">
        <f>INDEX('Saturation Data'!T:T,MATCH('Intensity Data'!$B543,'Saturation Data'!$C:$C,0))*INDEX('UEC Data'!T:T,MATCH('Intensity Data'!$B543,'UEC Data'!$C:$C,0))</f>
        <v>0.99598744611409018</v>
      </c>
      <c r="T543" s="7">
        <f>INDEX('Saturation Data'!U:U,MATCH('Intensity Data'!$B543,'Saturation Data'!$C:$C,0))*INDEX('UEC Data'!U:U,MATCH('Intensity Data'!$B543,'UEC Data'!$C:$C,0))</f>
        <v>1.9884263014465346E-3</v>
      </c>
      <c r="U543" s="7">
        <f>INDEX('Saturation Data'!V:V,MATCH('Intensity Data'!$B543,'Saturation Data'!$C:$C,0))*INDEX('UEC Data'!V:V,MATCH('Intensity Data'!$B543,'UEC Data'!$C:$C,0))</f>
        <v>7.4072241328491578E-2</v>
      </c>
      <c r="V543" t="str">
        <f t="shared" si="119"/>
        <v xml:space="preserve">Refrigeration </v>
      </c>
      <c r="AP543" s="5" t="s">
        <v>92</v>
      </c>
      <c r="AQ543" s="5" t="s">
        <v>25</v>
      </c>
      <c r="AR543" s="5" t="s">
        <v>30</v>
      </c>
      <c r="AS543" s="2">
        <f t="shared" si="124"/>
        <v>-0.98043681272735883</v>
      </c>
      <c r="AT543" s="2">
        <f t="shared" si="125"/>
        <v>-0.99156784711718482</v>
      </c>
      <c r="AU543" s="2">
        <f t="shared" si="126"/>
        <v>-0.90803389448406702</v>
      </c>
      <c r="AV543" s="2">
        <f t="shared" si="127"/>
        <v>-0.99366816688515514</v>
      </c>
      <c r="AW543" s="2">
        <f t="shared" si="128"/>
        <v>0.17485176163081695</v>
      </c>
      <c r="AX543" s="2">
        <f t="shared" si="129"/>
        <v>-0.84833358231549716</v>
      </c>
      <c r="AY543" s="2">
        <f t="shared" si="130"/>
        <v>-0.96608555896647763</v>
      </c>
      <c r="AZ543" s="2">
        <f t="shared" si="131"/>
        <v>-0.96069238505733578</v>
      </c>
      <c r="BA543" s="2">
        <f t="shared" si="132"/>
        <v>-0.82835825644616645</v>
      </c>
      <c r="BB543" s="2">
        <f t="shared" si="133"/>
        <v>-0.89018228918195508</v>
      </c>
      <c r="BC543" s="2">
        <f t="shared" si="134"/>
        <v>-0.9694343897539125</v>
      </c>
      <c r="BD543" s="2">
        <f t="shared" si="135"/>
        <v>-0.45650313206113247</v>
      </c>
      <c r="BE543" s="2">
        <f t="shared" si="136"/>
        <v>-0.99989864797312811</v>
      </c>
      <c r="BF543" s="2">
        <f t="shared" si="137"/>
        <v>-0.89915800133728174</v>
      </c>
      <c r="BG543" s="2" t="str">
        <f>IFERROR(#REF!/#REF!-1,"NA")</f>
        <v>NA</v>
      </c>
    </row>
    <row r="544" spans="1:59" x14ac:dyDescent="0.25">
      <c r="A544" t="str">
        <f t="shared" si="117"/>
        <v/>
      </c>
      <c r="B544" t="str">
        <f t="shared" si="118"/>
        <v>UT2016 CPARefrigeration _Vending Machine</v>
      </c>
      <c r="C544" t="s">
        <v>117</v>
      </c>
      <c r="D544" t="s">
        <v>142</v>
      </c>
      <c r="E544" s="3" t="s">
        <v>93</v>
      </c>
      <c r="F544" s="3" t="s">
        <v>25</v>
      </c>
      <c r="G544" s="3" t="s">
        <v>31</v>
      </c>
      <c r="H544" s="7">
        <f>INDEX('Saturation Data'!I:I,MATCH('Intensity Data'!$B544,'Saturation Data'!$C:$C,0))*INDEX('UEC Data'!I:I,MATCH('Intensity Data'!$B544,'UEC Data'!$C:$C,0))</f>
        <v>1.8813543094115009E-2</v>
      </c>
      <c r="I544" s="7">
        <f>INDEX('Saturation Data'!J:J,MATCH('Intensity Data'!$B544,'Saturation Data'!$C:$C,0))*INDEX('UEC Data'!J:J,MATCH('Intensity Data'!$B544,'UEC Data'!$C:$C,0))</f>
        <v>4.0482636312094708E-3</v>
      </c>
      <c r="J544" s="7">
        <f>INDEX('Saturation Data'!K:K,MATCH('Intensity Data'!$B544,'Saturation Data'!$C:$C,0))*INDEX('UEC Data'!K:K,MATCH('Intensity Data'!$B544,'UEC Data'!$C:$C,0))</f>
        <v>5.8732934477662195E-2</v>
      </c>
      <c r="K544" s="7">
        <f>INDEX('Saturation Data'!L:L,MATCH('Intensity Data'!$B544,'Saturation Data'!$C:$C,0))*INDEX('UEC Data'!L:L,MATCH('Intensity Data'!$B544,'UEC Data'!$C:$C,0))</f>
        <v>2.11418366230581E-3</v>
      </c>
      <c r="L544" s="7">
        <f>INDEX('Saturation Data'!M:M,MATCH('Intensity Data'!$B544,'Saturation Data'!$C:$C,0))*INDEX('UEC Data'!M:M,MATCH('Intensity Data'!$B544,'UEC Data'!$C:$C,0))</f>
        <v>1.2642239390650187</v>
      </c>
      <c r="M544" s="7">
        <f>INDEX('Saturation Data'!N:N,MATCH('Intensity Data'!$B544,'Saturation Data'!$C:$C,0))*INDEX('UEC Data'!N:N,MATCH('Intensity Data'!$B544,'UEC Data'!$C:$C,0))</f>
        <v>0.30030813226239594</v>
      </c>
      <c r="N544" s="7">
        <f>INDEX('Saturation Data'!O:O,MATCH('Intensity Data'!$B544,'Saturation Data'!$C:$C,0))*INDEX('UEC Data'!O:O,MATCH('Intensity Data'!$B544,'UEC Data'!$C:$C,0))</f>
        <v>7.2946777674271768E-2</v>
      </c>
      <c r="O544" s="7">
        <f>INDEX('Saturation Data'!P:P,MATCH('Intensity Data'!$B544,'Saturation Data'!$C:$C,0))*INDEX('UEC Data'!P:P,MATCH('Intensity Data'!$B544,'UEC Data'!$C:$C,0))</f>
        <v>1.4438954571556343E-2</v>
      </c>
      <c r="P544" s="7">
        <f>INDEX('Saturation Data'!Q:Q,MATCH('Intensity Data'!$B544,'Saturation Data'!$C:$C,0))*INDEX('UEC Data'!Q:Q,MATCH('Intensity Data'!$B544,'UEC Data'!$C:$C,0))</f>
        <v>4.3936480190669189E-2</v>
      </c>
      <c r="Q544" s="7">
        <f>INDEX('Saturation Data'!R:R,MATCH('Intensity Data'!$B544,'Saturation Data'!$C:$C,0))*INDEX('UEC Data'!R:R,MATCH('Intensity Data'!$B544,'UEC Data'!$C:$C,0))</f>
        <v>9.6660173607990688E-2</v>
      </c>
      <c r="R544" s="7">
        <f>INDEX('Saturation Data'!S:S,MATCH('Intensity Data'!$B544,'Saturation Data'!$C:$C,0))*INDEX('UEC Data'!S:S,MATCH('Intensity Data'!$B544,'UEC Data'!$C:$C,0))</f>
        <v>7.7031271868778731E-3</v>
      </c>
      <c r="S544" s="7">
        <f>INDEX('Saturation Data'!T:T,MATCH('Intensity Data'!$B544,'Saturation Data'!$C:$C,0))*INDEX('UEC Data'!T:T,MATCH('Intensity Data'!$B544,'UEC Data'!$C:$C,0))</f>
        <v>0.46774613937731224</v>
      </c>
      <c r="T544" s="7">
        <f>INDEX('Saturation Data'!U:U,MATCH('Intensity Data'!$B544,'Saturation Data'!$C:$C,0))*INDEX('UEC Data'!U:U,MATCH('Intensity Data'!$B544,'UEC Data'!$C:$C,0))</f>
        <v>9.338257520882285E-4</v>
      </c>
      <c r="U544" s="7">
        <f>INDEX('Saturation Data'!V:V,MATCH('Intensity Data'!$B544,'Saturation Data'!$C:$C,0))*INDEX('UEC Data'!V:V,MATCH('Intensity Data'!$B544,'UEC Data'!$C:$C,0))</f>
        <v>6.9573175950367785E-2</v>
      </c>
      <c r="V544" t="str">
        <f t="shared" si="119"/>
        <v xml:space="preserve">Refrigeration </v>
      </c>
      <c r="AP544" s="5" t="s">
        <v>93</v>
      </c>
      <c r="AQ544" s="5" t="s">
        <v>25</v>
      </c>
      <c r="AR544" s="5" t="s">
        <v>31</v>
      </c>
      <c r="AS544" s="2">
        <f t="shared" si="124"/>
        <v>-0.96319510969684619</v>
      </c>
      <c r="AT544" s="2" t="str">
        <f t="shared" si="125"/>
        <v>NA</v>
      </c>
      <c r="AU544" s="2">
        <f t="shared" si="126"/>
        <v>-0.83264971457733039</v>
      </c>
      <c r="AV544" s="2" t="str">
        <f t="shared" si="127"/>
        <v>NA</v>
      </c>
      <c r="AW544" s="2">
        <f t="shared" si="128"/>
        <v>121.05634142569379</v>
      </c>
      <c r="AX544" s="2">
        <f t="shared" si="129"/>
        <v>0.33434908998110857</v>
      </c>
      <c r="AY544" s="2">
        <f t="shared" si="130"/>
        <v>-0.93536921192423539</v>
      </c>
      <c r="AZ544" s="2">
        <f t="shared" si="131"/>
        <v>-0.9924923349400252</v>
      </c>
      <c r="BA544" s="2">
        <f t="shared" si="132"/>
        <v>-0.93958222174540595</v>
      </c>
      <c r="BB544" s="2">
        <f t="shared" si="133"/>
        <v>1.0353086675818206</v>
      </c>
      <c r="BC544" s="2">
        <f t="shared" si="134"/>
        <v>-0.86845705447266552</v>
      </c>
      <c r="BD544" s="2">
        <f t="shared" si="135"/>
        <v>1.5770684455909318</v>
      </c>
      <c r="BE544" s="2">
        <f t="shared" si="136"/>
        <v>-0.99976816272665381</v>
      </c>
      <c r="BF544" s="2">
        <f t="shared" si="137"/>
        <v>-0.38671281763611765</v>
      </c>
      <c r="BG544" s="2" t="str">
        <f>IFERROR(#REF!/#REF!-1,"NA")</f>
        <v>NA</v>
      </c>
    </row>
    <row r="545" spans="1:59" x14ac:dyDescent="0.25">
      <c r="A545" t="str">
        <f t="shared" si="117"/>
        <v/>
      </c>
      <c r="B545" t="str">
        <f t="shared" si="118"/>
        <v>UT2016 CPAFood Preparation_Oven</v>
      </c>
      <c r="C545" t="s">
        <v>117</v>
      </c>
      <c r="D545" t="s">
        <v>142</v>
      </c>
      <c r="E545" s="3" t="s">
        <v>94</v>
      </c>
      <c r="F545" s="3" t="s">
        <v>32</v>
      </c>
      <c r="G545" s="3" t="s">
        <v>33</v>
      </c>
      <c r="H545" s="7">
        <f>INDEX('Saturation Data'!I:I,MATCH('Intensity Data'!$B545,'Saturation Data'!$C:$C,0))*INDEX('UEC Data'!I:I,MATCH('Intensity Data'!$B545,'UEC Data'!$C:$C,0))</f>
        <v>2.974854943264927E-2</v>
      </c>
      <c r="I545" s="7">
        <f>INDEX('Saturation Data'!J:J,MATCH('Intensity Data'!$B545,'Saturation Data'!$C:$C,0))*INDEX('UEC Data'!J:J,MATCH('Intensity Data'!$B545,'UEC Data'!$C:$C,0))</f>
        <v>2.441638875003821E-3</v>
      </c>
      <c r="J545" s="7">
        <f>INDEX('Saturation Data'!K:K,MATCH('Intensity Data'!$B545,'Saturation Data'!$C:$C,0))*INDEX('UEC Data'!K:K,MATCH('Intensity Data'!$B545,'UEC Data'!$C:$C,0))</f>
        <v>4.7003032082327138E-2</v>
      </c>
      <c r="K545" s="7">
        <f>INDEX('Saturation Data'!L:L,MATCH('Intensity Data'!$B545,'Saturation Data'!$C:$C,0))*INDEX('UEC Data'!L:L,MATCH('Intensity Data'!$B545,'UEC Data'!$C:$C,0))</f>
        <v>2.1003345161323193E-3</v>
      </c>
      <c r="L545" s="7">
        <f>INDEX('Saturation Data'!M:M,MATCH('Intensity Data'!$B545,'Saturation Data'!$C:$C,0))*INDEX('UEC Data'!M:M,MATCH('Intensity Data'!$B545,'UEC Data'!$C:$C,0))</f>
        <v>0.62572363128284414</v>
      </c>
      <c r="M545" s="7">
        <f>INDEX('Saturation Data'!N:N,MATCH('Intensity Data'!$B545,'Saturation Data'!$C:$C,0))*INDEX('UEC Data'!N:N,MATCH('Intensity Data'!$B545,'UEC Data'!$C:$C,0))</f>
        <v>4.4549518931453577E-2</v>
      </c>
      <c r="N545" s="7">
        <f>INDEX('Saturation Data'!O:O,MATCH('Intensity Data'!$B545,'Saturation Data'!$C:$C,0))*INDEX('UEC Data'!O:O,MATCH('Intensity Data'!$B545,'UEC Data'!$C:$C,0))</f>
        <v>0.2451629921576752</v>
      </c>
      <c r="O545" s="7">
        <f>INDEX('Saturation Data'!P:P,MATCH('Intensity Data'!$B545,'Saturation Data'!$C:$C,0))*INDEX('UEC Data'!P:P,MATCH('Intensity Data'!$B545,'UEC Data'!$C:$C,0))</f>
        <v>2.0731631159698494E-2</v>
      </c>
      <c r="P545" s="7">
        <f>INDEX('Saturation Data'!Q:Q,MATCH('Intensity Data'!$B545,'Saturation Data'!$C:$C,0))*INDEX('UEC Data'!Q:Q,MATCH('Intensity Data'!$B545,'UEC Data'!$C:$C,0))</f>
        <v>5.4568294013318884E-2</v>
      </c>
      <c r="Q545" s="7">
        <f>INDEX('Saturation Data'!R:R,MATCH('Intensity Data'!$B545,'Saturation Data'!$C:$C,0))*INDEX('UEC Data'!R:R,MATCH('Intensity Data'!$B545,'UEC Data'!$C:$C,0))</f>
        <v>3.2373214997297006E-2</v>
      </c>
      <c r="R545" s="7">
        <f>INDEX('Saturation Data'!S:S,MATCH('Intensity Data'!$B545,'Saturation Data'!$C:$C,0))*INDEX('UEC Data'!S:S,MATCH('Intensity Data'!$B545,'UEC Data'!$C:$C,0))</f>
        <v>2.5806328574723815E-4</v>
      </c>
      <c r="S545" s="7">
        <f>INDEX('Saturation Data'!T:T,MATCH('Intensity Data'!$B545,'Saturation Data'!$C:$C,0))*INDEX('UEC Data'!T:T,MATCH('Intensity Data'!$B545,'UEC Data'!$C:$C,0))</f>
        <v>1.0156918857798453E-2</v>
      </c>
      <c r="T545" s="7">
        <f>INDEX('Saturation Data'!U:U,MATCH('Intensity Data'!$B545,'Saturation Data'!$C:$C,0))*INDEX('UEC Data'!U:U,MATCH('Intensity Data'!$B545,'UEC Data'!$C:$C,0))</f>
        <v>1.0548182948617055E-3</v>
      </c>
      <c r="U545" s="7">
        <f>INDEX('Saturation Data'!V:V,MATCH('Intensity Data'!$B545,'Saturation Data'!$C:$C,0))*INDEX('UEC Data'!V:V,MATCH('Intensity Data'!$B545,'UEC Data'!$C:$C,0))</f>
        <v>3.328488611518967E-2</v>
      </c>
      <c r="V545" t="str">
        <f t="shared" si="119"/>
        <v>Food Preparation</v>
      </c>
      <c r="AP545" s="5" t="s">
        <v>94</v>
      </c>
      <c r="AQ545" s="5" t="s">
        <v>32</v>
      </c>
      <c r="AR545" s="5" t="s">
        <v>33</v>
      </c>
      <c r="AS545" s="2">
        <f t="shared" si="124"/>
        <v>-0.94319922517377563</v>
      </c>
      <c r="AT545" s="2" t="str">
        <f t="shared" si="125"/>
        <v>NA</v>
      </c>
      <c r="AU545" s="2">
        <f t="shared" si="126"/>
        <v>-0.47378920753450349</v>
      </c>
      <c r="AV545" s="2" t="str">
        <f t="shared" si="127"/>
        <v>NA</v>
      </c>
      <c r="AW545" s="2" t="str">
        <f t="shared" si="128"/>
        <v>NA</v>
      </c>
      <c r="AX545" s="2" t="str">
        <f t="shared" si="129"/>
        <v>NA</v>
      </c>
      <c r="AY545" s="2">
        <f t="shared" si="130"/>
        <v>-0.94857721137018447</v>
      </c>
      <c r="AZ545" s="2">
        <f t="shared" si="131"/>
        <v>-0.96879059646125898</v>
      </c>
      <c r="BA545" s="2">
        <f t="shared" si="132"/>
        <v>-0.78540611104243196</v>
      </c>
      <c r="BB545" s="2">
        <f t="shared" si="133"/>
        <v>-0.86478864933560817</v>
      </c>
      <c r="BC545" s="2">
        <f t="shared" si="134"/>
        <v>-0.96083090228962253</v>
      </c>
      <c r="BD545" s="2">
        <f t="shared" si="135"/>
        <v>-0.50261283336044071</v>
      </c>
      <c r="BE545" s="2">
        <f t="shared" si="136"/>
        <v>-0.99974440721001168</v>
      </c>
      <c r="BF545" s="2">
        <f t="shared" si="137"/>
        <v>-0.92794928893516559</v>
      </c>
      <c r="BG545" s="2" t="str">
        <f>IFERROR(#REF!/#REF!-1,"NA")</f>
        <v>NA</v>
      </c>
    </row>
    <row r="546" spans="1:59" x14ac:dyDescent="0.25">
      <c r="A546" t="str">
        <f t="shared" si="117"/>
        <v/>
      </c>
      <c r="B546" t="str">
        <f t="shared" si="118"/>
        <v>UT2016 CPAFood Preparation_Fryer</v>
      </c>
      <c r="C546" t="s">
        <v>117</v>
      </c>
      <c r="D546" t="s">
        <v>142</v>
      </c>
      <c r="E546" s="3" t="s">
        <v>95</v>
      </c>
      <c r="F546" s="3" t="s">
        <v>32</v>
      </c>
      <c r="G546" s="3" t="s">
        <v>34</v>
      </c>
      <c r="H546" s="7">
        <f>INDEX('Saturation Data'!I:I,MATCH('Intensity Data'!$B546,'Saturation Data'!$C:$C,0))*INDEX('UEC Data'!I:I,MATCH('Intensity Data'!$B546,'UEC Data'!$C:$C,0))</f>
        <v>4.9799559302716387E-2</v>
      </c>
      <c r="I546" s="7">
        <f>INDEX('Saturation Data'!J:J,MATCH('Intensity Data'!$B546,'Saturation Data'!$C:$C,0))*INDEX('UEC Data'!J:J,MATCH('Intensity Data'!$B546,'UEC Data'!$C:$C,0))</f>
        <v>3.5309511851058656E-3</v>
      </c>
      <c r="J546" s="7">
        <f>INDEX('Saturation Data'!K:K,MATCH('Intensity Data'!$B546,'Saturation Data'!$C:$C,0))*INDEX('UEC Data'!K:K,MATCH('Intensity Data'!$B546,'UEC Data'!$C:$C,0))</f>
        <v>6.2829808006109308E-2</v>
      </c>
      <c r="K546" s="7">
        <f>INDEX('Saturation Data'!L:L,MATCH('Intensity Data'!$B546,'Saturation Data'!$C:$C,0))*INDEX('UEC Data'!L:L,MATCH('Intensity Data'!$B546,'UEC Data'!$C:$C,0))</f>
        <v>3.0373773635319272E-3</v>
      </c>
      <c r="L546" s="7">
        <f>INDEX('Saturation Data'!M:M,MATCH('Intensity Data'!$B546,'Saturation Data'!$C:$C,0))*INDEX('UEC Data'!M:M,MATCH('Intensity Data'!$B546,'UEC Data'!$C:$C,0))</f>
        <v>3.5333560047512607</v>
      </c>
      <c r="M546" s="7">
        <f>INDEX('Saturation Data'!N:N,MATCH('Intensity Data'!$B546,'Saturation Data'!$C:$C,0))*INDEX('UEC Data'!N:N,MATCH('Intensity Data'!$B546,'UEC Data'!$C:$C,0))</f>
        <v>0.50954186067116103</v>
      </c>
      <c r="N546" s="7">
        <f>INDEX('Saturation Data'!O:O,MATCH('Intensity Data'!$B546,'Saturation Data'!$C:$C,0))*INDEX('UEC Data'!O:O,MATCH('Intensity Data'!$B546,'UEC Data'!$C:$C,0))</f>
        <v>0.41049318589767492</v>
      </c>
      <c r="O546" s="7">
        <f>INDEX('Saturation Data'!P:P,MATCH('Intensity Data'!$B546,'Saturation Data'!$C:$C,0))*INDEX('UEC Data'!P:P,MATCH('Intensity Data'!$B546,'UEC Data'!$C:$C,0))</f>
        <v>2.9980837199932168E-2</v>
      </c>
      <c r="P546" s="7">
        <f>INDEX('Saturation Data'!Q:Q,MATCH('Intensity Data'!$B546,'Saturation Data'!$C:$C,0))*INDEX('UEC Data'!Q:Q,MATCH('Intensity Data'!$B546,'UEC Data'!$C:$C,0))</f>
        <v>7.1363027981353119E-2</v>
      </c>
      <c r="Q546" s="7">
        <f>INDEX('Saturation Data'!R:R,MATCH('Intensity Data'!$B546,'Saturation Data'!$C:$C,0))*INDEX('UEC Data'!R:R,MATCH('Intensity Data'!$B546,'UEC Data'!$C:$C,0))</f>
        <v>7.124203597466508E-2</v>
      </c>
      <c r="R546" s="7">
        <f>INDEX('Saturation Data'!S:S,MATCH('Intensity Data'!$B546,'Saturation Data'!$C:$C,0))*INDEX('UEC Data'!S:S,MATCH('Intensity Data'!$B546,'UEC Data'!$C:$C,0))</f>
        <v>3.7319559168638245E-4</v>
      </c>
      <c r="S546" s="7">
        <f>INDEX('Saturation Data'!T:T,MATCH('Intensity Data'!$B546,'Saturation Data'!$C:$C,0))*INDEX('UEC Data'!T:T,MATCH('Intensity Data'!$B546,'UEC Data'!$C:$C,0))</f>
        <v>1.4688324733489279E-2</v>
      </c>
      <c r="T546" s="7">
        <f>INDEX('Saturation Data'!U:U,MATCH('Intensity Data'!$B546,'Saturation Data'!$C:$C,0))*INDEX('UEC Data'!U:U,MATCH('Intensity Data'!$B546,'UEC Data'!$C:$C,0))</f>
        <v>1.5254147312458144E-3</v>
      </c>
      <c r="U546" s="7">
        <f>INDEX('Saturation Data'!V:V,MATCH('Intensity Data'!$B546,'Saturation Data'!$C:$C,0))*INDEX('UEC Data'!V:V,MATCH('Intensity Data'!$B546,'UEC Data'!$C:$C,0))</f>
        <v>2.4435051089342005E-2</v>
      </c>
      <c r="V546" t="str">
        <f t="shared" si="119"/>
        <v>Food Preparation</v>
      </c>
      <c r="AP546" s="5" t="s">
        <v>95</v>
      </c>
      <c r="AQ546" s="5" t="s">
        <v>32</v>
      </c>
      <c r="AR546" s="5" t="s">
        <v>34</v>
      </c>
      <c r="AS546" s="2">
        <f t="shared" si="124"/>
        <v>-0.96681034481055983</v>
      </c>
      <c r="AT546" s="2">
        <f t="shared" si="125"/>
        <v>-0.99888799167881792</v>
      </c>
      <c r="AU546" s="2">
        <f t="shared" si="126"/>
        <v>-0.97175606143967952</v>
      </c>
      <c r="AV546" s="2">
        <f t="shared" si="127"/>
        <v>-0.99841283761422162</v>
      </c>
      <c r="AW546" s="2">
        <f t="shared" si="128"/>
        <v>3.1683409568789012E-2</v>
      </c>
      <c r="AX546" s="2">
        <f t="shared" si="129"/>
        <v>-0.82300553943474108</v>
      </c>
      <c r="AY546" s="2">
        <f t="shared" si="130"/>
        <v>-0.42551941956222572</v>
      </c>
      <c r="AZ546" s="2">
        <f t="shared" si="131"/>
        <v>-0.95771082528368501</v>
      </c>
      <c r="BA546" s="2">
        <f t="shared" si="132"/>
        <v>-0.78466464651974854</v>
      </c>
      <c r="BB546" s="2">
        <f t="shared" si="133"/>
        <v>-0.87164480669922051</v>
      </c>
      <c r="BC546" s="2">
        <f t="shared" si="134"/>
        <v>-0.99794786570717753</v>
      </c>
      <c r="BD546" s="2">
        <f t="shared" si="135"/>
        <v>-0.94254474143424871</v>
      </c>
      <c r="BE546" s="2">
        <f t="shared" si="136"/>
        <v>-0.99986891439726877</v>
      </c>
      <c r="BF546" s="2">
        <f t="shared" si="137"/>
        <v>-0.97779050297981807</v>
      </c>
      <c r="BG546" s="2" t="str">
        <f>IFERROR(#REF!/#REF!-1,"NA")</f>
        <v>NA</v>
      </c>
    </row>
    <row r="547" spans="1:59" x14ac:dyDescent="0.25">
      <c r="A547" t="str">
        <f t="shared" si="117"/>
        <v/>
      </c>
      <c r="B547" t="str">
        <f t="shared" si="118"/>
        <v>UT2016 CPAFood Preparation_Dishwasher</v>
      </c>
      <c r="C547" t="s">
        <v>117</v>
      </c>
      <c r="D547" t="s">
        <v>142</v>
      </c>
      <c r="E547" s="3" t="s">
        <v>96</v>
      </c>
      <c r="F547" s="3" t="s">
        <v>32</v>
      </c>
      <c r="G547" s="3" t="s">
        <v>35</v>
      </c>
      <c r="H547" s="7">
        <f>INDEX('Saturation Data'!I:I,MATCH('Intensity Data'!$B547,'Saturation Data'!$C:$C,0))*INDEX('UEC Data'!I:I,MATCH('Intensity Data'!$B547,'UEC Data'!$C:$C,0))</f>
        <v>1.7971383278242162E-2</v>
      </c>
      <c r="I547" s="7">
        <f>INDEX('Saturation Data'!J:J,MATCH('Intensity Data'!$B547,'Saturation Data'!$C:$C,0))*INDEX('UEC Data'!J:J,MATCH('Intensity Data'!$B547,'UEC Data'!$C:$C,0))</f>
        <v>4.8596604730438107E-3</v>
      </c>
      <c r="J547" s="7">
        <f>INDEX('Saturation Data'!K:K,MATCH('Intensity Data'!$B547,'Saturation Data'!$C:$C,0))*INDEX('UEC Data'!K:K,MATCH('Intensity Data'!$B547,'UEC Data'!$C:$C,0))</f>
        <v>3.5378888518923728E-2</v>
      </c>
      <c r="K547" s="7">
        <f>INDEX('Saturation Data'!L:L,MATCH('Intensity Data'!$B547,'Saturation Data'!$C:$C,0))*INDEX('UEC Data'!L:L,MATCH('Intensity Data'!$B547,'UEC Data'!$C:$C,0))</f>
        <v>4.1803530950914498E-3</v>
      </c>
      <c r="L547" s="7">
        <f>INDEX('Saturation Data'!M:M,MATCH('Intensity Data'!$B547,'Saturation Data'!$C:$C,0))*INDEX('UEC Data'!M:M,MATCH('Intensity Data'!$B547,'UEC Data'!$C:$C,0))</f>
        <v>0.94116858441842788</v>
      </c>
      <c r="M547" s="7">
        <f>INDEX('Saturation Data'!N:N,MATCH('Intensity Data'!$B547,'Saturation Data'!$C:$C,0))*INDEX('UEC Data'!N:N,MATCH('Intensity Data'!$B547,'UEC Data'!$C:$C,0))</f>
        <v>0.20420752385722007</v>
      </c>
      <c r="N547" s="7">
        <f>INDEX('Saturation Data'!O:O,MATCH('Intensity Data'!$B547,'Saturation Data'!$C:$C,0))*INDEX('UEC Data'!O:O,MATCH('Intensity Data'!$B547,'UEC Data'!$C:$C,0))</f>
        <v>0.2161848868557654</v>
      </c>
      <c r="O547" s="7">
        <f>INDEX('Saturation Data'!P:P,MATCH('Intensity Data'!$B547,'Saturation Data'!$C:$C,0))*INDEX('UEC Data'!P:P,MATCH('Intensity Data'!$B547,'UEC Data'!$C:$C,0))</f>
        <v>4.1262731159763553E-2</v>
      </c>
      <c r="P547" s="7">
        <f>INDEX('Saturation Data'!Q:Q,MATCH('Intensity Data'!$B547,'Saturation Data'!$C:$C,0))*INDEX('UEC Data'!Q:Q,MATCH('Intensity Data'!$B547,'UEC Data'!$C:$C,0))</f>
        <v>4.0995618434764354E-2</v>
      </c>
      <c r="Q547" s="7">
        <f>INDEX('Saturation Data'!R:R,MATCH('Intensity Data'!$B547,'Saturation Data'!$C:$C,0))*INDEX('UEC Data'!R:R,MATCH('Intensity Data'!$B547,'UEC Data'!$C:$C,0))</f>
        <v>7.1266957445665816E-2</v>
      </c>
      <c r="R547" s="7">
        <f>INDEX('Saturation Data'!S:S,MATCH('Intensity Data'!$B547,'Saturation Data'!$C:$C,0))*INDEX('UEC Data'!S:S,MATCH('Intensity Data'!$B547,'UEC Data'!$C:$C,0))</f>
        <v>5.1363039888021971E-4</v>
      </c>
      <c r="S547" s="7">
        <f>INDEX('Saturation Data'!T:T,MATCH('Intensity Data'!$B547,'Saturation Data'!$C:$C,0))*INDEX('UEC Data'!T:T,MATCH('Intensity Data'!$B547,'UEC Data'!$C:$C,0))</f>
        <v>2.0215592734236419E-2</v>
      </c>
      <c r="T547" s="7">
        <f>INDEX('Saturation Data'!U:U,MATCH('Intensity Data'!$B547,'Saturation Data'!$C:$C,0))*INDEX('UEC Data'!U:U,MATCH('Intensity Data'!$B547,'UEC Data'!$C:$C,0))</f>
        <v>2.0994336329834521E-3</v>
      </c>
      <c r="U547" s="7">
        <f>INDEX('Saturation Data'!V:V,MATCH('Intensity Data'!$B547,'Saturation Data'!$C:$C,0))*INDEX('UEC Data'!V:V,MATCH('Intensity Data'!$B547,'UEC Data'!$C:$C,0))</f>
        <v>8.2224900895678729E-3</v>
      </c>
      <c r="V547" t="str">
        <f t="shared" si="119"/>
        <v>Food Preparation</v>
      </c>
      <c r="AP547" s="5" t="s">
        <v>96</v>
      </c>
      <c r="AQ547" s="5" t="s">
        <v>32</v>
      </c>
      <c r="AR547" s="5" t="s">
        <v>35</v>
      </c>
      <c r="AS547" s="2">
        <f t="shared" si="124"/>
        <v>-9.9143935557547413E-3</v>
      </c>
      <c r="AT547" s="2">
        <f t="shared" si="125"/>
        <v>-0.86735438407812526</v>
      </c>
      <c r="AU547" s="2">
        <f t="shared" si="126"/>
        <v>-9.1492103706904082E-2</v>
      </c>
      <c r="AV547" s="2">
        <f t="shared" si="127"/>
        <v>-0.96296893461176436</v>
      </c>
      <c r="AW547" s="2">
        <f t="shared" si="128"/>
        <v>3.7213459691938748</v>
      </c>
      <c r="AX547" s="2" t="str">
        <f t="shared" si="129"/>
        <v>NA</v>
      </c>
      <c r="AY547" s="2">
        <f t="shared" si="130"/>
        <v>6.8496601777891106</v>
      </c>
      <c r="AZ547" s="2" t="str">
        <f t="shared" si="131"/>
        <v>NA</v>
      </c>
      <c r="BA547" s="2" t="str">
        <f t="shared" si="132"/>
        <v>NA</v>
      </c>
      <c r="BB547" s="2">
        <f t="shared" si="133"/>
        <v>-0.92771849016732866</v>
      </c>
      <c r="BC547" s="2">
        <f t="shared" si="134"/>
        <v>-0.98431584617868106</v>
      </c>
      <c r="BD547" s="2">
        <f t="shared" si="135"/>
        <v>0.19498747017468543</v>
      </c>
      <c r="BE547" s="2">
        <f t="shared" si="136"/>
        <v>-0.98532169628293298</v>
      </c>
      <c r="BF547" s="2">
        <f t="shared" si="137"/>
        <v>-0.92827293951427292</v>
      </c>
      <c r="BG547" s="2" t="str">
        <f>IFERROR(#REF!/#REF!-1,"NA")</f>
        <v>NA</v>
      </c>
    </row>
    <row r="548" spans="1:59" x14ac:dyDescent="0.25">
      <c r="A548" t="str">
        <f t="shared" si="117"/>
        <v/>
      </c>
      <c r="B548" t="str">
        <f t="shared" si="118"/>
        <v>UT2016 CPAFood Preparation_Hot Food Container</v>
      </c>
      <c r="C548" t="s">
        <v>117</v>
      </c>
      <c r="D548" t="s">
        <v>142</v>
      </c>
      <c r="E548" s="3" t="s">
        <v>97</v>
      </c>
      <c r="F548" s="3" t="s">
        <v>32</v>
      </c>
      <c r="G548" s="3" t="s">
        <v>36</v>
      </c>
      <c r="H548" s="7">
        <f>INDEX('Saturation Data'!I:I,MATCH('Intensity Data'!$B548,'Saturation Data'!$C:$C,0))*INDEX('UEC Data'!I:I,MATCH('Intensity Data'!$B548,'UEC Data'!$C:$C,0))</f>
        <v>2.459694038695932E-3</v>
      </c>
      <c r="I548" s="7">
        <f>INDEX('Saturation Data'!J:J,MATCH('Intensity Data'!$B548,'Saturation Data'!$C:$C,0))*INDEX('UEC Data'!J:J,MATCH('Intensity Data'!$B548,'UEC Data'!$C:$C,0))</f>
        <v>6.6512842726491016E-4</v>
      </c>
      <c r="J548" s="7">
        <f>INDEX('Saturation Data'!K:K,MATCH('Intensity Data'!$B548,'Saturation Data'!$C:$C,0))*INDEX('UEC Data'!K:K,MATCH('Intensity Data'!$B548,'UEC Data'!$C:$C,0))</f>
        <v>4.8422116338167863E-3</v>
      </c>
      <c r="K548" s="7">
        <f>INDEX('Saturation Data'!L:L,MATCH('Intensity Data'!$B548,'Saturation Data'!$C:$C,0))*INDEX('UEC Data'!L:L,MATCH('Intensity Data'!$B548,'UEC Data'!$C:$C,0))</f>
        <v>5.7215348581927754E-4</v>
      </c>
      <c r="L548" s="7">
        <f>INDEX('Saturation Data'!M:M,MATCH('Intensity Data'!$B548,'Saturation Data'!$C:$C,0))*INDEX('UEC Data'!M:M,MATCH('Intensity Data'!$B548,'UEC Data'!$C:$C,0))</f>
        <v>0.34090755929416089</v>
      </c>
      <c r="M548" s="7">
        <f>INDEX('Saturation Data'!N:N,MATCH('Intensity Data'!$B548,'Saturation Data'!$C:$C,0))*INDEX('UEC Data'!N:N,MATCH('Intensity Data'!$B548,'UEC Data'!$C:$C,0))</f>
        <v>8.0537338293972999E-2</v>
      </c>
      <c r="N548" s="7">
        <f>INDEX('Saturation Data'!O:O,MATCH('Intensity Data'!$B548,'Saturation Data'!$C:$C,0))*INDEX('UEC Data'!O:O,MATCH('Intensity Data'!$B548,'UEC Data'!$C:$C,0))</f>
        <v>2.9588633730774937E-2</v>
      </c>
      <c r="O548" s="7">
        <f>INDEX('Saturation Data'!P:P,MATCH('Intensity Data'!$B548,'Saturation Data'!$C:$C,0))*INDEX('UEC Data'!P:P,MATCH('Intensity Data'!$B548,'UEC Data'!$C:$C,0))</f>
        <v>5.6475170710348745E-3</v>
      </c>
      <c r="P548" s="7">
        <f>INDEX('Saturation Data'!Q:Q,MATCH('Intensity Data'!$B548,'Saturation Data'!$C:$C,0))*INDEX('UEC Data'!Q:Q,MATCH('Intensity Data'!$B548,'UEC Data'!$C:$C,0))</f>
        <v>5.6109580834951787E-3</v>
      </c>
      <c r="Q548" s="7">
        <f>INDEX('Saturation Data'!R:R,MATCH('Intensity Data'!$B548,'Saturation Data'!$C:$C,0))*INDEX('UEC Data'!R:R,MATCH('Intensity Data'!$B548,'UEC Data'!$C:$C,0))</f>
        <v>9.7541133963421327E-3</v>
      </c>
      <c r="R548" s="7">
        <f>INDEX('Saturation Data'!S:S,MATCH('Intensity Data'!$B548,'Saturation Data'!$C:$C,0))*INDEX('UEC Data'!S:S,MATCH('Intensity Data'!$B548,'UEC Data'!$C:$C,0))</f>
        <v>7.0299186804849257E-5</v>
      </c>
      <c r="S548" s="7">
        <f>INDEX('Saturation Data'!T:T,MATCH('Intensity Data'!$B548,'Saturation Data'!$C:$C,0))*INDEX('UEC Data'!T:T,MATCH('Intensity Data'!$B548,'UEC Data'!$C:$C,0))</f>
        <v>2.7668528441718147E-3</v>
      </c>
      <c r="T548" s="7">
        <f>INDEX('Saturation Data'!U:U,MATCH('Intensity Data'!$B548,'Saturation Data'!$C:$C,0))*INDEX('UEC Data'!U:U,MATCH('Intensity Data'!$B548,'UEC Data'!$C:$C,0))</f>
        <v>2.8734373485535302E-4</v>
      </c>
      <c r="U548" s="7">
        <f>INDEX('Saturation Data'!V:V,MATCH('Intensity Data'!$B548,'Saturation Data'!$C:$C,0))*INDEX('UEC Data'!V:V,MATCH('Intensity Data'!$B548,'UEC Data'!$C:$C,0))</f>
        <v>1.125389712267309E-3</v>
      </c>
      <c r="V548" t="str">
        <f t="shared" si="119"/>
        <v>Food Preparation</v>
      </c>
      <c r="AP548" s="5" t="s">
        <v>97</v>
      </c>
      <c r="AQ548" s="5" t="s">
        <v>32</v>
      </c>
      <c r="AR548" s="5" t="s">
        <v>36</v>
      </c>
      <c r="AS548" s="2" t="str">
        <f t="shared" si="124"/>
        <v>NA</v>
      </c>
      <c r="AT548" s="2">
        <f t="shared" si="125"/>
        <v>-0.98035090947553016</v>
      </c>
      <c r="AU548" s="2">
        <f t="shared" si="126"/>
        <v>-0.84823399121259024</v>
      </c>
      <c r="AV548" s="2">
        <f t="shared" si="127"/>
        <v>-0.99793568639970287</v>
      </c>
      <c r="AW548" s="2">
        <f t="shared" si="128"/>
        <v>1.9159756206185836</v>
      </c>
      <c r="AX548" s="2">
        <f t="shared" si="129"/>
        <v>-0.49848970643744461</v>
      </c>
      <c r="AY548" s="2">
        <f t="shared" si="130"/>
        <v>-0.76632924470117203</v>
      </c>
      <c r="AZ548" s="2">
        <f t="shared" si="131"/>
        <v>-0.89096532003196427</v>
      </c>
      <c r="BA548" s="2">
        <f t="shared" si="132"/>
        <v>-0.7622906850037845</v>
      </c>
      <c r="BB548" s="2" t="str">
        <f t="shared" si="133"/>
        <v>NA</v>
      </c>
      <c r="BC548" s="2">
        <f t="shared" si="134"/>
        <v>-0.94104923873684998</v>
      </c>
      <c r="BD548" s="2">
        <f t="shared" si="135"/>
        <v>3.4915028167454851</v>
      </c>
      <c r="BE548" s="2" t="str">
        <f t="shared" si="136"/>
        <v>NA</v>
      </c>
      <c r="BF548" s="2">
        <f t="shared" si="137"/>
        <v>-0.93750304571572185</v>
      </c>
      <c r="BG548" s="2" t="str">
        <f>IFERROR(#REF!/#REF!-1,"NA")</f>
        <v>NA</v>
      </c>
    </row>
    <row r="549" spans="1:59" x14ac:dyDescent="0.25">
      <c r="A549" t="str">
        <f t="shared" si="117"/>
        <v/>
      </c>
      <c r="B549" t="str">
        <f t="shared" si="118"/>
        <v>UT2016 CPAFood Preparation_Steamer</v>
      </c>
      <c r="C549" t="s">
        <v>117</v>
      </c>
      <c r="D549" t="s">
        <v>142</v>
      </c>
      <c r="E549" s="3" t="s">
        <v>98</v>
      </c>
      <c r="F549" s="3" t="s">
        <v>32</v>
      </c>
      <c r="G549" s="3" t="s">
        <v>37</v>
      </c>
      <c r="H549" s="7">
        <f>INDEX('Saturation Data'!I:I,MATCH('Intensity Data'!$B549,'Saturation Data'!$C:$C,0))*INDEX('UEC Data'!I:I,MATCH('Intensity Data'!$B549,'UEC Data'!$C:$C,0))</f>
        <v>1.31775859092448E-2</v>
      </c>
      <c r="I549" s="7">
        <f>INDEX('Saturation Data'!J:J,MATCH('Intensity Data'!$B549,'Saturation Data'!$C:$C,0))*INDEX('UEC Data'!J:J,MATCH('Intensity Data'!$B549,'UEC Data'!$C:$C,0))</f>
        <v>3.5633647327986788E-3</v>
      </c>
      <c r="J549" s="7">
        <f>INDEX('Saturation Data'!K:K,MATCH('Intensity Data'!$B549,'Saturation Data'!$C:$C,0))*INDEX('UEC Data'!K:K,MATCH('Intensity Data'!$B549,'UEC Data'!$C:$C,0))</f>
        <v>2.5941706078693866E-2</v>
      </c>
      <c r="K549" s="7">
        <f>INDEX('Saturation Data'!L:L,MATCH('Intensity Data'!$B549,'Saturation Data'!$C:$C,0))*INDEX('UEC Data'!L:L,MATCH('Intensity Data'!$B549,'UEC Data'!$C:$C,0))</f>
        <v>3.065259985203165E-3</v>
      </c>
      <c r="L549" s="7">
        <f>INDEX('Saturation Data'!M:M,MATCH('Intensity Data'!$B549,'Saturation Data'!$C:$C,0))*INDEX('UEC Data'!M:M,MATCH('Intensity Data'!$B549,'UEC Data'!$C:$C,0))</f>
        <v>0.34788211007712661</v>
      </c>
      <c r="M549" s="7">
        <f>INDEX('Saturation Data'!N:N,MATCH('Intensity Data'!$B549,'Saturation Data'!$C:$C,0))*INDEX('UEC Data'!N:N,MATCH('Intensity Data'!$B549,'UEC Data'!$C:$C,0))</f>
        <v>0.11821134957466212</v>
      </c>
      <c r="N549" s="7">
        <f>INDEX('Saturation Data'!O:O,MATCH('Intensity Data'!$B549,'Saturation Data'!$C:$C,0))*INDEX('UEC Data'!O:O,MATCH('Intensity Data'!$B549,'UEC Data'!$C:$C,0))</f>
        <v>0.15851839976454304</v>
      </c>
      <c r="O549" s="7">
        <f>INDEX('Saturation Data'!P:P,MATCH('Intensity Data'!$B549,'Saturation Data'!$C:$C,0))*INDEX('UEC Data'!P:P,MATCH('Intensity Data'!$B549,'UEC Data'!$C:$C,0))</f>
        <v>3.0256056325177975E-2</v>
      </c>
      <c r="P549" s="7">
        <f>INDEX('Saturation Data'!Q:Q,MATCH('Intensity Data'!$B549,'Saturation Data'!$C:$C,0))*INDEX('UEC Data'!Q:Q,MATCH('Intensity Data'!$B549,'UEC Data'!$C:$C,0))</f>
        <v>3.0060194892219113E-2</v>
      </c>
      <c r="Q549" s="7">
        <f>INDEX('Saturation Data'!R:R,MATCH('Intensity Data'!$B549,'Saturation Data'!$C:$C,0))*INDEX('UEC Data'!R:R,MATCH('Intensity Data'!$B549,'UEC Data'!$C:$C,0))</f>
        <v>5.2256770649800166E-2</v>
      </c>
      <c r="R549" s="7">
        <f>INDEX('Saturation Data'!S:S,MATCH('Intensity Data'!$B549,'Saturation Data'!$C:$C,0))*INDEX('UEC Data'!S:S,MATCH('Intensity Data'!$B549,'UEC Data'!$C:$C,0))</f>
        <v>3.7662146547384799E-4</v>
      </c>
      <c r="S549" s="7">
        <f>INDEX('Saturation Data'!T:T,MATCH('Intensity Data'!$B549,'Saturation Data'!$C:$C,0))*INDEX('UEC Data'!T:T,MATCH('Intensity Data'!$B549,'UEC Data'!$C:$C,0))</f>
        <v>1.4823161124398552E-2</v>
      </c>
      <c r="T549" s="7">
        <f>INDEX('Saturation Data'!U:U,MATCH('Intensity Data'!$B549,'Saturation Data'!$C:$C,0))*INDEX('UEC Data'!U:U,MATCH('Intensity Data'!$B549,'UEC Data'!$C:$C,0))</f>
        <v>1.5394177861028516E-3</v>
      </c>
      <c r="U549" s="7">
        <f>INDEX('Saturation Data'!V:V,MATCH('Intensity Data'!$B549,'Saturation Data'!$C:$C,0))*INDEX('UEC Data'!V:V,MATCH('Intensity Data'!$B549,'UEC Data'!$C:$C,0))</f>
        <v>6.0291724830317519E-3</v>
      </c>
      <c r="V549" t="str">
        <f t="shared" si="119"/>
        <v>Food Preparation</v>
      </c>
      <c r="AP549" s="5" t="s">
        <v>98</v>
      </c>
      <c r="AQ549" s="5" t="s">
        <v>32</v>
      </c>
      <c r="AR549" s="5" t="s">
        <v>37</v>
      </c>
      <c r="AS549" s="2">
        <f t="shared" si="124"/>
        <v>-0.85963223163759295</v>
      </c>
      <c r="AT549" s="2">
        <f t="shared" si="125"/>
        <v>-0.98433974558680348</v>
      </c>
      <c r="AU549" s="2">
        <f t="shared" si="126"/>
        <v>-0.63409659624770875</v>
      </c>
      <c r="AV549" s="2">
        <f t="shared" si="127"/>
        <v>-0.98305453387934494</v>
      </c>
      <c r="AW549" s="2">
        <f t="shared" si="128"/>
        <v>0.69123830680964482</v>
      </c>
      <c r="AX549" s="2">
        <f t="shared" si="129"/>
        <v>-0.13368834025203247</v>
      </c>
      <c r="AY549" s="2">
        <f t="shared" si="130"/>
        <v>3.2248516122104665</v>
      </c>
      <c r="AZ549" s="2">
        <f t="shared" si="131"/>
        <v>-0.77487271788221757</v>
      </c>
      <c r="BA549" s="2">
        <f t="shared" si="132"/>
        <v>-0.42037265020656911</v>
      </c>
      <c r="BB549" s="2">
        <f t="shared" si="133"/>
        <v>-0.81602873881848348</v>
      </c>
      <c r="BC549" s="2">
        <f t="shared" si="134"/>
        <v>-0.99193467219181908</v>
      </c>
      <c r="BD549" s="2">
        <f t="shared" si="135"/>
        <v>-0.38549661120212342</v>
      </c>
      <c r="BE549" s="2">
        <f t="shared" si="136"/>
        <v>-0.99815201995841296</v>
      </c>
      <c r="BF549" s="2">
        <f t="shared" si="137"/>
        <v>-0.95419795242008676</v>
      </c>
      <c r="BG549" s="2" t="str">
        <f>IFERROR(#REF!/#REF!-1,"NA")</f>
        <v>NA</v>
      </c>
    </row>
    <row r="550" spans="1:59" x14ac:dyDescent="0.25">
      <c r="A550" t="str">
        <f t="shared" si="117"/>
        <v/>
      </c>
      <c r="B550" t="str">
        <f t="shared" si="118"/>
        <v>UT2016 CPAOffice Equipment_Desktop Computer</v>
      </c>
      <c r="C550" t="s">
        <v>117</v>
      </c>
      <c r="D550" t="s">
        <v>142</v>
      </c>
      <c r="E550" s="3" t="s">
        <v>99</v>
      </c>
      <c r="F550" s="3" t="s">
        <v>38</v>
      </c>
      <c r="G550" s="3" t="s">
        <v>39</v>
      </c>
      <c r="H550" s="7">
        <f>INDEX('Saturation Data'!I:I,MATCH('Intensity Data'!$B550,'Saturation Data'!$C:$C,0))*INDEX('UEC Data'!I:I,MATCH('Intensity Data'!$B550,'UEC Data'!$C:$C,0))</f>
        <v>2.0185015092111902</v>
      </c>
      <c r="I550" s="7">
        <f>INDEX('Saturation Data'!J:J,MATCH('Intensity Data'!$B550,'Saturation Data'!$C:$C,0))*INDEX('UEC Data'!J:J,MATCH('Intensity Data'!$B550,'UEC Data'!$C:$C,0))</f>
        <v>1.154057069685676</v>
      </c>
      <c r="J550" s="7">
        <f>INDEX('Saturation Data'!K:K,MATCH('Intensity Data'!$B550,'Saturation Data'!$C:$C,0))*INDEX('UEC Data'!K:K,MATCH('Intensity Data'!$B550,'UEC Data'!$C:$C,0))</f>
        <v>0.29421867303098526</v>
      </c>
      <c r="K550" s="7">
        <f>INDEX('Saturation Data'!L:L,MATCH('Intensity Data'!$B550,'Saturation Data'!$C:$C,0))*INDEX('UEC Data'!L:L,MATCH('Intensity Data'!$B550,'UEC Data'!$C:$C,0))</f>
        <v>8.2216647281746824E-2</v>
      </c>
      <c r="L550" s="7">
        <f>INDEX('Saturation Data'!M:M,MATCH('Intensity Data'!$B550,'Saturation Data'!$C:$C,0))*INDEX('UEC Data'!M:M,MATCH('Intensity Data'!$B550,'UEC Data'!$C:$C,0))</f>
        <v>0.31609284598470561</v>
      </c>
      <c r="M550" s="7">
        <f>INDEX('Saturation Data'!N:N,MATCH('Intensity Data'!$B550,'Saturation Data'!$C:$C,0))*INDEX('UEC Data'!N:N,MATCH('Intensity Data'!$B550,'UEC Data'!$C:$C,0))</f>
        <v>0.1870986051603071</v>
      </c>
      <c r="N550" s="7">
        <f>INDEX('Saturation Data'!O:O,MATCH('Intensity Data'!$B550,'Saturation Data'!$C:$C,0))*INDEX('UEC Data'!O:O,MATCH('Intensity Data'!$B550,'UEC Data'!$C:$C,0))</f>
        <v>0.54066124163884766</v>
      </c>
      <c r="O550" s="7">
        <f>INDEX('Saturation Data'!P:P,MATCH('Intensity Data'!$B550,'Saturation Data'!$C:$C,0))*INDEX('UEC Data'!P:P,MATCH('Intensity Data'!$B550,'UEC Data'!$C:$C,0))</f>
        <v>0.4558507824816681</v>
      </c>
      <c r="P550" s="7">
        <f>INDEX('Saturation Data'!Q:Q,MATCH('Intensity Data'!$B550,'Saturation Data'!$C:$C,0))*INDEX('UEC Data'!Q:Q,MATCH('Intensity Data'!$B550,'UEC Data'!$C:$C,0))</f>
        <v>0.32491601795747604</v>
      </c>
      <c r="Q550" s="7">
        <f>INDEX('Saturation Data'!R:R,MATCH('Intensity Data'!$B550,'Saturation Data'!$C:$C,0))*INDEX('UEC Data'!R:R,MATCH('Intensity Data'!$B550,'UEC Data'!$C:$C,0))</f>
        <v>0.10182265849959228</v>
      </c>
      <c r="R550" s="7">
        <f>INDEX('Saturation Data'!S:S,MATCH('Intensity Data'!$B550,'Saturation Data'!$C:$C,0))*INDEX('UEC Data'!S:S,MATCH('Intensity Data'!$B550,'UEC Data'!$C:$C,0))</f>
        <v>8.8429657837817741E-2</v>
      </c>
      <c r="S550" s="7">
        <f>INDEX('Saturation Data'!T:T,MATCH('Intensity Data'!$B550,'Saturation Data'!$C:$C,0))*INDEX('UEC Data'!T:T,MATCH('Intensity Data'!$B550,'UEC Data'!$C:$C,0))</f>
        <v>6.2960624160827289E-2</v>
      </c>
      <c r="T550" s="7">
        <f>INDEX('Saturation Data'!U:U,MATCH('Intensity Data'!$B550,'Saturation Data'!$C:$C,0))*INDEX('UEC Data'!U:U,MATCH('Intensity Data'!$B550,'UEC Data'!$C:$C,0))</f>
        <v>5.4010805976660627</v>
      </c>
      <c r="U550" s="7">
        <f>INDEX('Saturation Data'!V:V,MATCH('Intensity Data'!$B550,'Saturation Data'!$C:$C,0))*INDEX('UEC Data'!V:V,MATCH('Intensity Data'!$B550,'UEC Data'!$C:$C,0))</f>
        <v>0.24692461258260082</v>
      </c>
      <c r="V550" t="str">
        <f t="shared" si="119"/>
        <v>Office Equipment</v>
      </c>
      <c r="AP550" s="5" t="s">
        <v>99</v>
      </c>
      <c r="AQ550" s="5" t="s">
        <v>38</v>
      </c>
      <c r="AR550" s="5" t="s">
        <v>39</v>
      </c>
      <c r="AS550" s="2">
        <f t="shared" si="124"/>
        <v>51.092418455173458</v>
      </c>
      <c r="AT550" s="2">
        <f t="shared" si="125"/>
        <v>10.381387509768155</v>
      </c>
      <c r="AU550" s="2">
        <f t="shared" si="126"/>
        <v>7.6019301651466993</v>
      </c>
      <c r="AV550" s="2">
        <f t="shared" si="127"/>
        <v>-3.6916522813229546E-3</v>
      </c>
      <c r="AW550" s="2">
        <f t="shared" si="128"/>
        <v>7.8627134746114571</v>
      </c>
      <c r="AX550" s="2" t="str">
        <f t="shared" si="129"/>
        <v>NA</v>
      </c>
      <c r="AY550" s="2">
        <f t="shared" si="130"/>
        <v>14.784178101570321</v>
      </c>
      <c r="AZ550" s="2" t="str">
        <f t="shared" si="131"/>
        <v>NA</v>
      </c>
      <c r="BA550" s="2">
        <f t="shared" si="132"/>
        <v>12.640886417557622</v>
      </c>
      <c r="BB550" s="2">
        <f t="shared" si="133"/>
        <v>0.32907652378192465</v>
      </c>
      <c r="BC550" s="2" t="str">
        <f t="shared" si="134"/>
        <v>NA</v>
      </c>
      <c r="BD550" s="2" t="str">
        <f t="shared" si="135"/>
        <v>NA</v>
      </c>
      <c r="BE550" s="2">
        <f t="shared" si="136"/>
        <v>13.912998113076192</v>
      </c>
      <c r="BF550" s="2">
        <f t="shared" si="137"/>
        <v>10.648736551963784</v>
      </c>
      <c r="BG550" s="2" t="str">
        <f>IFERROR(#REF!/#REF!-1,"NA")</f>
        <v>NA</v>
      </c>
    </row>
    <row r="551" spans="1:59" x14ac:dyDescent="0.25">
      <c r="A551" t="str">
        <f t="shared" si="117"/>
        <v/>
      </c>
      <c r="B551" t="str">
        <f t="shared" si="118"/>
        <v>UT2016 CPAOffice Equipment_Laptop</v>
      </c>
      <c r="C551" t="s">
        <v>117</v>
      </c>
      <c r="D551" t="s">
        <v>142</v>
      </c>
      <c r="E551" s="3" t="s">
        <v>100</v>
      </c>
      <c r="F551" s="3" t="s">
        <v>38</v>
      </c>
      <c r="G551" s="3" t="s">
        <v>40</v>
      </c>
      <c r="H551" s="7">
        <f>INDEX('Saturation Data'!I:I,MATCH('Intensity Data'!$B551,'Saturation Data'!$C:$C,0))*INDEX('UEC Data'!I:I,MATCH('Intensity Data'!$B551,'UEC Data'!$C:$C,0))</f>
        <v>0.31168038009878668</v>
      </c>
      <c r="I551" s="7">
        <f>INDEX('Saturation Data'!J:J,MATCH('Intensity Data'!$B551,'Saturation Data'!$C:$C,0))*INDEX('UEC Data'!J:J,MATCH('Intensity Data'!$B551,'UEC Data'!$C:$C,0))</f>
        <v>0.17819998870146467</v>
      </c>
      <c r="J551" s="7">
        <f>INDEX('Saturation Data'!K:K,MATCH('Intensity Data'!$B551,'Saturation Data'!$C:$C,0))*INDEX('UEC Data'!K:K,MATCH('Intensity Data'!$B551,'UEC Data'!$C:$C,0))</f>
        <v>4.5430824512137431E-2</v>
      </c>
      <c r="K551" s="7">
        <f>INDEX('Saturation Data'!L:L,MATCH('Intensity Data'!$B551,'Saturation Data'!$C:$C,0))*INDEX('UEC Data'!L:L,MATCH('Intensity Data'!$B551,'UEC Data'!$C:$C,0))</f>
        <v>1.2695217594975612E-2</v>
      </c>
      <c r="L551" s="7">
        <f>INDEX('Saturation Data'!M:M,MATCH('Intensity Data'!$B551,'Saturation Data'!$C:$C,0))*INDEX('UEC Data'!M:M,MATCH('Intensity Data'!$B551,'UEC Data'!$C:$C,0))</f>
        <v>3.9046763327522459E-2</v>
      </c>
      <c r="M551" s="7">
        <f>INDEX('Saturation Data'!N:N,MATCH('Intensity Data'!$B551,'Saturation Data'!$C:$C,0))*INDEX('UEC Data'!N:N,MATCH('Intensity Data'!$B551,'UEC Data'!$C:$C,0))</f>
        <v>1.8489744509959761E-2</v>
      </c>
      <c r="N551" s="7">
        <f>INDEX('Saturation Data'!O:O,MATCH('Intensity Data'!$B551,'Saturation Data'!$C:$C,0))*INDEX('UEC Data'!O:O,MATCH('Intensity Data'!$B551,'UEC Data'!$C:$C,0))</f>
        <v>3.3393782571811179E-2</v>
      </c>
      <c r="O551" s="7">
        <f>INDEX('Saturation Data'!P:P,MATCH('Intensity Data'!$B551,'Saturation Data'!$C:$C,0))*INDEX('UEC Data'!P:P,MATCH('Intensity Data'!$B551,'UEC Data'!$C:$C,0))</f>
        <v>2.1116617129665508E-2</v>
      </c>
      <c r="P551" s="7">
        <f>INDEX('Saturation Data'!Q:Q,MATCH('Intensity Data'!$B551,'Saturation Data'!$C:$C,0))*INDEX('UEC Data'!Q:Q,MATCH('Intensity Data'!$B551,'UEC Data'!$C:$C,0))</f>
        <v>2.0068342285608814E-2</v>
      </c>
      <c r="Q551" s="7">
        <f>INDEX('Saturation Data'!R:R,MATCH('Intensity Data'!$B551,'Saturation Data'!$C:$C,0))*INDEX('UEC Data'!R:R,MATCH('Intensity Data'!$B551,'UEC Data'!$C:$C,0))</f>
        <v>1.5722616385966455E-2</v>
      </c>
      <c r="R551" s="7">
        <f>INDEX('Saturation Data'!S:S,MATCH('Intensity Data'!$B551,'Saturation Data'!$C:$C,0))*INDEX('UEC Data'!S:S,MATCH('Intensity Data'!$B551,'UEC Data'!$C:$C,0))</f>
        <v>1.0923663615259838E-2</v>
      </c>
      <c r="S551" s="7">
        <f>INDEX('Saturation Data'!T:T,MATCH('Intensity Data'!$B551,'Saturation Data'!$C:$C,0))*INDEX('UEC Data'!T:T,MATCH('Intensity Data'!$B551,'UEC Data'!$C:$C,0))</f>
        <v>7.777488866925723E-3</v>
      </c>
      <c r="T551" s="7">
        <f>INDEX('Saturation Data'!U:U,MATCH('Intensity Data'!$B551,'Saturation Data'!$C:$C,0))*INDEX('UEC Data'!U:U,MATCH('Intensity Data'!$B551,'UEC Data'!$C:$C,0))</f>
        <v>0.33359615456172742</v>
      </c>
      <c r="U551" s="7">
        <f>INDEX('Saturation Data'!V:V,MATCH('Intensity Data'!$B551,'Saturation Data'!$C:$C,0))*INDEX('UEC Data'!V:V,MATCH('Intensity Data'!$B551,'UEC Data'!$C:$C,0))</f>
        <v>3.8128065178195711E-2</v>
      </c>
      <c r="V551" t="str">
        <f t="shared" si="119"/>
        <v>Office Equipment</v>
      </c>
      <c r="AP551" s="5" t="s">
        <v>100</v>
      </c>
      <c r="AQ551" s="5" t="s">
        <v>38</v>
      </c>
      <c r="AR551" s="5" t="s">
        <v>40</v>
      </c>
      <c r="AS551" s="2">
        <f t="shared" si="124"/>
        <v>3.9505946024960679</v>
      </c>
      <c r="AT551" s="2">
        <f t="shared" si="125"/>
        <v>6.7275026893823737</v>
      </c>
      <c r="AU551" s="2">
        <f t="shared" si="126"/>
        <v>-0.77502284590258586</v>
      </c>
      <c r="AV551" s="2">
        <f t="shared" si="127"/>
        <v>-0.85218734442465971</v>
      </c>
      <c r="AW551" s="2">
        <f t="shared" si="128"/>
        <v>-0.87941398029471363</v>
      </c>
      <c r="AX551" s="2">
        <f t="shared" si="129"/>
        <v>-0.96180182705953654</v>
      </c>
      <c r="AY551" s="2">
        <f t="shared" si="130"/>
        <v>-0.91053366556425708</v>
      </c>
      <c r="AZ551" s="2" t="str">
        <f t="shared" si="131"/>
        <v>NA</v>
      </c>
      <c r="BA551" s="2" t="str">
        <f t="shared" si="132"/>
        <v>NA</v>
      </c>
      <c r="BB551" s="2">
        <f t="shared" si="133"/>
        <v>-0.56207435178298093</v>
      </c>
      <c r="BC551" s="2">
        <f t="shared" si="134"/>
        <v>-0.95423851742582677</v>
      </c>
      <c r="BD551" s="2">
        <f t="shared" si="135"/>
        <v>-0.94392728899522038</v>
      </c>
      <c r="BE551" s="2">
        <f t="shared" si="136"/>
        <v>9.7930262886147279</v>
      </c>
      <c r="BF551" s="2">
        <f t="shared" si="137"/>
        <v>-0.93912130695073825</v>
      </c>
      <c r="BG551" s="2" t="str">
        <f>IFERROR(#REF!/#REF!-1,"NA")</f>
        <v>NA</v>
      </c>
    </row>
    <row r="552" spans="1:59" x14ac:dyDescent="0.25">
      <c r="A552" t="str">
        <f t="shared" si="117"/>
        <v/>
      </c>
      <c r="B552" t="str">
        <f t="shared" si="118"/>
        <v>UT2016 CPAOffice Equipment_Server</v>
      </c>
      <c r="C552" t="s">
        <v>117</v>
      </c>
      <c r="D552" t="s">
        <v>142</v>
      </c>
      <c r="E552" s="3" t="s">
        <v>101</v>
      </c>
      <c r="F552" s="3" t="s">
        <v>38</v>
      </c>
      <c r="G552" s="3" t="s">
        <v>41</v>
      </c>
      <c r="H552" s="7">
        <f>INDEX('Saturation Data'!I:I,MATCH('Intensity Data'!$B552,'Saturation Data'!$C:$C,0))*INDEX('UEC Data'!I:I,MATCH('Intensity Data'!$B552,'UEC Data'!$C:$C,0))</f>
        <v>0.19789230482462647</v>
      </c>
      <c r="I552" s="7">
        <f>INDEX('Saturation Data'!J:J,MATCH('Intensity Data'!$B552,'Saturation Data'!$C:$C,0))*INDEX('UEC Data'!J:J,MATCH('Intensity Data'!$B552,'UEC Data'!$C:$C,0))</f>
        <v>0.33942854990755172</v>
      </c>
      <c r="J552" s="7">
        <f>INDEX('Saturation Data'!K:K,MATCH('Intensity Data'!$B552,'Saturation Data'!$C:$C,0))*INDEX('UEC Data'!K:K,MATCH('Intensity Data'!$B552,'UEC Data'!$C:$C,0))</f>
        <v>3.547931057138351E-2</v>
      </c>
      <c r="K552" s="7">
        <f>INDEX('Saturation Data'!L:L,MATCH('Intensity Data'!$B552,'Saturation Data'!$C:$C,0))*INDEX('UEC Data'!L:L,MATCH('Intensity Data'!$B552,'UEC Data'!$C:$C,0))</f>
        <v>9.6725467390290379E-2</v>
      </c>
      <c r="L552" s="7">
        <f>INDEX('Saturation Data'!M:M,MATCH('Intensity Data'!$B552,'Saturation Data'!$C:$C,0))*INDEX('UEC Data'!M:M,MATCH('Intensity Data'!$B552,'UEC Data'!$C:$C,0))</f>
        <v>0.18593696822629741</v>
      </c>
      <c r="M552" s="7">
        <f>INDEX('Saturation Data'!N:N,MATCH('Intensity Data'!$B552,'Saturation Data'!$C:$C,0))*INDEX('UEC Data'!N:N,MATCH('Intensity Data'!$B552,'UEC Data'!$C:$C,0))</f>
        <v>0.11005800303547476</v>
      </c>
      <c r="N552" s="7">
        <f>INDEX('Saturation Data'!O:O,MATCH('Intensity Data'!$B552,'Saturation Data'!$C:$C,0))*INDEX('UEC Data'!O:O,MATCH('Intensity Data'!$B552,'UEC Data'!$C:$C,0))</f>
        <v>6.3607204898687958E-2</v>
      </c>
      <c r="O552" s="7">
        <f>INDEX('Saturation Data'!P:P,MATCH('Intensity Data'!$B552,'Saturation Data'!$C:$C,0))*INDEX('UEC Data'!P:P,MATCH('Intensity Data'!$B552,'UEC Data'!$C:$C,0))</f>
        <v>5.3629503821372715E-2</v>
      </c>
      <c r="P552" s="7">
        <f>INDEX('Saturation Data'!Q:Q,MATCH('Intensity Data'!$B552,'Saturation Data'!$C:$C,0))*INDEX('UEC Data'!Q:Q,MATCH('Intensity Data'!$B552,'UEC Data'!$C:$C,0))</f>
        <v>7.6450827754700232E-2</v>
      </c>
      <c r="Q552" s="7">
        <f>INDEX('Saturation Data'!R:R,MATCH('Intensity Data'!$B552,'Saturation Data'!$C:$C,0))*INDEX('UEC Data'!R:R,MATCH('Intensity Data'!$B552,'UEC Data'!$C:$C,0))</f>
        <v>5.9895681470348405E-2</v>
      </c>
      <c r="R552" s="7">
        <f>INDEX('Saturation Data'!S:S,MATCH('Intensity Data'!$B552,'Saturation Data'!$C:$C,0))*INDEX('UEC Data'!S:S,MATCH('Intensity Data'!$B552,'UEC Data'!$C:$C,0))</f>
        <v>9.2591053500773859E-2</v>
      </c>
      <c r="S552" s="7">
        <f>INDEX('Saturation Data'!T:T,MATCH('Intensity Data'!$B552,'Saturation Data'!$C:$C,0))*INDEX('UEC Data'!T:T,MATCH('Intensity Data'!$B552,'UEC Data'!$C:$C,0))</f>
        <v>6.5923477062513267E-2</v>
      </c>
      <c r="T552" s="7">
        <f>INDEX('Saturation Data'!U:U,MATCH('Intensity Data'!$B552,'Saturation Data'!$C:$C,0))*INDEX('UEC Data'!U:U,MATCH('Intensity Data'!$B552,'UEC Data'!$C:$C,0))</f>
        <v>63.542124678424265</v>
      </c>
      <c r="U552" s="7">
        <f>INDEX('Saturation Data'!V:V,MATCH('Intensity Data'!$B552,'Saturation Data'!$C:$C,0))*INDEX('UEC Data'!V:V,MATCH('Intensity Data'!$B552,'UEC Data'!$C:$C,0))</f>
        <v>9.5864849590892073E-2</v>
      </c>
      <c r="V552" t="str">
        <f t="shared" si="119"/>
        <v>Office Equipment</v>
      </c>
      <c r="AP552" s="5" t="s">
        <v>101</v>
      </c>
      <c r="AQ552" s="5" t="s">
        <v>38</v>
      </c>
      <c r="AR552" s="5" t="s">
        <v>41</v>
      </c>
      <c r="AS552" s="2">
        <f t="shared" si="124"/>
        <v>-0.87663244976663601</v>
      </c>
      <c r="AT552" s="2">
        <f t="shared" si="125"/>
        <v>-0.73883904868142991</v>
      </c>
      <c r="AU552" s="2">
        <f t="shared" si="126"/>
        <v>-0.9842233786100586</v>
      </c>
      <c r="AV552" s="2">
        <f t="shared" si="127"/>
        <v>-0.91078212852761242</v>
      </c>
      <c r="AW552" s="2">
        <f t="shared" si="128"/>
        <v>33.395638690967722</v>
      </c>
      <c r="AX552" s="2">
        <f t="shared" si="129"/>
        <v>0.2965203830447567</v>
      </c>
      <c r="AY552" s="2">
        <f t="shared" si="130"/>
        <v>7.6841988625627682</v>
      </c>
      <c r="AZ552" s="2">
        <f t="shared" si="131"/>
        <v>-0.9690674809278248</v>
      </c>
      <c r="BA552" s="2">
        <f t="shared" si="132"/>
        <v>-0.9019980911423644</v>
      </c>
      <c r="BB552" s="2">
        <f t="shared" si="133"/>
        <v>-0.96409293619523773</v>
      </c>
      <c r="BC552" s="2">
        <f t="shared" si="134"/>
        <v>-0.92470366662990711</v>
      </c>
      <c r="BD552" s="2">
        <f t="shared" si="135"/>
        <v>-0.9077374835061921</v>
      </c>
      <c r="BE552" s="2">
        <f t="shared" si="136"/>
        <v>73.087044948821074</v>
      </c>
      <c r="BF552" s="2">
        <f t="shared" si="137"/>
        <v>-0.86198102845308366</v>
      </c>
      <c r="BG552" s="2" t="str">
        <f>IFERROR(#REF!/#REF!-1,"NA")</f>
        <v>NA</v>
      </c>
    </row>
    <row r="553" spans="1:59" x14ac:dyDescent="0.25">
      <c r="A553" t="str">
        <f t="shared" si="117"/>
        <v/>
      </c>
      <c r="B553" t="str">
        <f t="shared" si="118"/>
        <v>UT2016 CPAOffice Equipment_Monitor</v>
      </c>
      <c r="C553" t="s">
        <v>117</v>
      </c>
      <c r="D553" t="s">
        <v>142</v>
      </c>
      <c r="E553" s="3" t="s">
        <v>102</v>
      </c>
      <c r="F553" s="3" t="s">
        <v>38</v>
      </c>
      <c r="G553" s="3" t="s">
        <v>42</v>
      </c>
      <c r="H553" s="7">
        <f>INDEX('Saturation Data'!I:I,MATCH('Intensity Data'!$B553,'Saturation Data'!$C:$C,0))*INDEX('UEC Data'!I:I,MATCH('Intensity Data'!$B553,'UEC Data'!$C:$C,0))</f>
        <v>0.35620614868432765</v>
      </c>
      <c r="I553" s="7">
        <f>INDEX('Saturation Data'!J:J,MATCH('Intensity Data'!$B553,'Saturation Data'!$C:$C,0))*INDEX('UEC Data'!J:J,MATCH('Intensity Data'!$B553,'UEC Data'!$C:$C,0))</f>
        <v>0.20365712994453103</v>
      </c>
      <c r="J553" s="7">
        <f>INDEX('Saturation Data'!K:K,MATCH('Intensity Data'!$B553,'Saturation Data'!$C:$C,0))*INDEX('UEC Data'!K:K,MATCH('Intensity Data'!$B553,'UEC Data'!$C:$C,0))</f>
        <v>5.1920942299585632E-2</v>
      </c>
      <c r="K553" s="7">
        <f>INDEX('Saturation Data'!L:L,MATCH('Intensity Data'!$B553,'Saturation Data'!$C:$C,0))*INDEX('UEC Data'!L:L,MATCH('Intensity Data'!$B553,'UEC Data'!$C:$C,0))</f>
        <v>1.4508820108543556E-2</v>
      </c>
      <c r="L553" s="7">
        <f>INDEX('Saturation Data'!M:M,MATCH('Intensity Data'!$B553,'Saturation Data'!$C:$C,0))*INDEX('UEC Data'!M:M,MATCH('Intensity Data'!$B553,'UEC Data'!$C:$C,0))</f>
        <v>5.5781090467889233E-2</v>
      </c>
      <c r="M553" s="7">
        <f>INDEX('Saturation Data'!N:N,MATCH('Intensity Data'!$B553,'Saturation Data'!$C:$C,0))*INDEX('UEC Data'!N:N,MATCH('Intensity Data'!$B553,'UEC Data'!$C:$C,0))</f>
        <v>3.3017400910642425E-2</v>
      </c>
      <c r="N553" s="7">
        <f>INDEX('Saturation Data'!O:O,MATCH('Intensity Data'!$B553,'Saturation Data'!$C:$C,0))*INDEX('UEC Data'!O:O,MATCH('Intensity Data'!$B553,'UEC Data'!$C:$C,0))</f>
        <v>9.5410807348031923E-2</v>
      </c>
      <c r="O553" s="7">
        <f>INDEX('Saturation Data'!P:P,MATCH('Intensity Data'!$B553,'Saturation Data'!$C:$C,0))*INDEX('UEC Data'!P:P,MATCH('Intensity Data'!$B553,'UEC Data'!$C:$C,0))</f>
        <v>8.0444255732059072E-2</v>
      </c>
      <c r="P553" s="7">
        <f>INDEX('Saturation Data'!Q:Q,MATCH('Intensity Data'!$B553,'Saturation Data'!$C:$C,0))*INDEX('UEC Data'!Q:Q,MATCH('Intensity Data'!$B553,'UEC Data'!$C:$C,0))</f>
        <v>5.7338120816025177E-2</v>
      </c>
      <c r="Q553" s="7">
        <f>INDEX('Saturation Data'!R:R,MATCH('Intensity Data'!$B553,'Saturation Data'!$C:$C,0))*INDEX('UEC Data'!R:R,MATCH('Intensity Data'!$B553,'UEC Data'!$C:$C,0))</f>
        <v>1.796870444110452E-2</v>
      </c>
      <c r="R553" s="7">
        <f>INDEX('Saturation Data'!S:S,MATCH('Intensity Data'!$B553,'Saturation Data'!$C:$C,0))*INDEX('UEC Data'!S:S,MATCH('Intensity Data'!$B553,'UEC Data'!$C:$C,0))</f>
        <v>1.560523373608548E-2</v>
      </c>
      <c r="S553" s="7">
        <f>INDEX('Saturation Data'!T:T,MATCH('Intensity Data'!$B553,'Saturation Data'!$C:$C,0))*INDEX('UEC Data'!T:T,MATCH('Intensity Data'!$B553,'UEC Data'!$C:$C,0))</f>
        <v>1.111069838132246E-2</v>
      </c>
      <c r="T553" s="7">
        <f>INDEX('Saturation Data'!U:U,MATCH('Intensity Data'!$B553,'Saturation Data'!$C:$C,0))*INDEX('UEC Data'!U:U,MATCH('Intensity Data'!$B553,'UEC Data'!$C:$C,0))</f>
        <v>0.95313187017636392</v>
      </c>
      <c r="U553" s="7">
        <f>INDEX('Saturation Data'!V:V,MATCH('Intensity Data'!$B553,'Saturation Data'!$C:$C,0))*INDEX('UEC Data'!V:V,MATCH('Intensity Data'!$B553,'UEC Data'!$C:$C,0))</f>
        <v>4.3574931632223667E-2</v>
      </c>
      <c r="V553" t="str">
        <f t="shared" si="119"/>
        <v>Office Equipment</v>
      </c>
      <c r="AP553" s="5" t="s">
        <v>102</v>
      </c>
      <c r="AQ553" s="5" t="s">
        <v>38</v>
      </c>
      <c r="AR553" s="5" t="s">
        <v>42</v>
      </c>
      <c r="AS553" s="2">
        <f t="shared" si="124"/>
        <v>1.2710980428266496</v>
      </c>
      <c r="AT553" s="2">
        <f t="shared" si="125"/>
        <v>-0.53512028104471643</v>
      </c>
      <c r="AU553" s="2">
        <f t="shared" si="126"/>
        <v>-0.59967357996662674</v>
      </c>
      <c r="AV553" s="2">
        <f t="shared" si="127"/>
        <v>-0.94562880603867061</v>
      </c>
      <c r="AW553" s="2">
        <f t="shared" si="128"/>
        <v>-0.75947347992701308</v>
      </c>
      <c r="AX553" s="2">
        <f t="shared" si="129"/>
        <v>-0.70263552552183861</v>
      </c>
      <c r="AY553" s="2">
        <f t="shared" si="130"/>
        <v>0.10694730222610094</v>
      </c>
      <c r="AZ553" s="2">
        <f t="shared" si="131"/>
        <v>-0.82382558914435011</v>
      </c>
      <c r="BA553" s="2">
        <f t="shared" si="132"/>
        <v>-0.71861828604054956</v>
      </c>
      <c r="BB553" s="2">
        <f t="shared" si="133"/>
        <v>-0.95802915516238196</v>
      </c>
      <c r="BC553" s="2">
        <f t="shared" si="134"/>
        <v>-0.91748784459442079</v>
      </c>
      <c r="BD553" s="2">
        <f t="shared" si="135"/>
        <v>-0.89071828279841148</v>
      </c>
      <c r="BE553" s="2">
        <f t="shared" si="136"/>
        <v>6.5391111912841673</v>
      </c>
      <c r="BF553" s="2">
        <f t="shared" si="137"/>
        <v>-0.86691166168684419</v>
      </c>
      <c r="BG553" s="2" t="str">
        <f>IFERROR(#REF!/#REF!-1,"NA")</f>
        <v>NA</v>
      </c>
    </row>
    <row r="554" spans="1:59" x14ac:dyDescent="0.25">
      <c r="A554" t="str">
        <f t="shared" si="117"/>
        <v/>
      </c>
      <c r="B554" t="str">
        <f t="shared" si="118"/>
        <v>UT2016 CPAOffice Equipment_Printer/Copier/Fax</v>
      </c>
      <c r="C554" t="s">
        <v>117</v>
      </c>
      <c r="D554" t="s">
        <v>142</v>
      </c>
      <c r="E554" s="3" t="s">
        <v>103</v>
      </c>
      <c r="F554" s="3" t="s">
        <v>38</v>
      </c>
      <c r="G554" s="3" t="s">
        <v>43</v>
      </c>
      <c r="H554" s="7">
        <f>INDEX('Saturation Data'!I:I,MATCH('Intensity Data'!$B554,'Saturation Data'!$C:$C,0))*INDEX('UEC Data'!I:I,MATCH('Intensity Data'!$B554,'UEC Data'!$C:$C,0))</f>
        <v>0.18417438826139074</v>
      </c>
      <c r="I554" s="7">
        <f>INDEX('Saturation Data'!J:J,MATCH('Intensity Data'!$B554,'Saturation Data'!$C:$C,0))*INDEX('UEC Data'!J:J,MATCH('Intensity Data'!$B554,'UEC Data'!$C:$C,0))</f>
        <v>0.15794966255275733</v>
      </c>
      <c r="J554" s="7">
        <f>INDEX('Saturation Data'!K:K,MATCH('Intensity Data'!$B554,'Saturation Data'!$C:$C,0))*INDEX('UEC Data'!K:K,MATCH('Intensity Data'!$B554,'UEC Data'!$C:$C,0))</f>
        <v>4.0268147340946844E-2</v>
      </c>
      <c r="K554" s="7">
        <f>INDEX('Saturation Data'!L:L,MATCH('Intensity Data'!$B554,'Saturation Data'!$C:$C,0))*INDEX('UEC Data'!L:L,MATCH('Intensity Data'!$B554,'UEC Data'!$C:$C,0))</f>
        <v>9.0020447241195307E-3</v>
      </c>
      <c r="L554" s="7">
        <f>INDEX('Saturation Data'!M:M,MATCH('Intensity Data'!$B554,'Saturation Data'!$C:$C,0))*INDEX('UEC Data'!M:M,MATCH('Intensity Data'!$B554,'UEC Data'!$C:$C,0))</f>
        <v>6.9219118769886429E-2</v>
      </c>
      <c r="M554" s="7">
        <f>INDEX('Saturation Data'!N:N,MATCH('Intensity Data'!$B554,'Saturation Data'!$C:$C,0))*INDEX('UEC Data'!N:N,MATCH('Intensity Data'!$B554,'UEC Data'!$C:$C,0))</f>
        <v>2.0485754006748416E-2</v>
      </c>
      <c r="N554" s="7">
        <f>INDEX('Saturation Data'!O:O,MATCH('Intensity Data'!$B554,'Saturation Data'!$C:$C,0))*INDEX('UEC Data'!O:O,MATCH('Intensity Data'!$B554,'UEC Data'!$C:$C,0))</f>
        <v>5.9197946386114128E-2</v>
      </c>
      <c r="O554" s="7">
        <f>INDEX('Saturation Data'!P:P,MATCH('Intensity Data'!$B554,'Saturation Data'!$C:$C,0))*INDEX('UEC Data'!P:P,MATCH('Intensity Data'!$B554,'UEC Data'!$C:$C,0))</f>
        <v>6.2389875820439707E-2</v>
      </c>
      <c r="P554" s="7">
        <f>INDEX('Saturation Data'!Q:Q,MATCH('Intensity Data'!$B554,'Saturation Data'!$C:$C,0))*INDEX('UEC Data'!Q:Q,MATCH('Intensity Data'!$B554,'UEC Data'!$C:$C,0))</f>
        <v>3.5575623939184793E-2</v>
      </c>
      <c r="Q554" s="7">
        <f>INDEX('Saturation Data'!R:R,MATCH('Intensity Data'!$B554,'Saturation Data'!$C:$C,0))*INDEX('UEC Data'!R:R,MATCH('Intensity Data'!$B554,'UEC Data'!$C:$C,0))</f>
        <v>1.1148741234861563E-2</v>
      </c>
      <c r="R554" s="7">
        <f>INDEX('Saturation Data'!S:S,MATCH('Intensity Data'!$B554,'Saturation Data'!$C:$C,0))*INDEX('UEC Data'!S:S,MATCH('Intensity Data'!$B554,'UEC Data'!$C:$C,0))</f>
        <v>9.68231813280661E-3</v>
      </c>
      <c r="S554" s="7">
        <f>INDEX('Saturation Data'!T:T,MATCH('Intensity Data'!$B554,'Saturation Data'!$C:$C,0))*INDEX('UEC Data'!T:T,MATCH('Intensity Data'!$B554,'UEC Data'!$C:$C,0))</f>
        <v>6.8936690231599764E-3</v>
      </c>
      <c r="T554" s="7">
        <f>INDEX('Saturation Data'!U:U,MATCH('Intensity Data'!$B554,'Saturation Data'!$C:$C,0))*INDEX('UEC Data'!U:U,MATCH('Intensity Data'!$B554,'UEC Data'!$C:$C,0))</f>
        <v>0.59137377533951818</v>
      </c>
      <c r="U554" s="7">
        <f>INDEX('Saturation Data'!V:V,MATCH('Intensity Data'!$B554,'Saturation Data'!$C:$C,0))*INDEX('UEC Data'!V:V,MATCH('Intensity Data'!$B554,'UEC Data'!$C:$C,0))</f>
        <v>2.7036208352514E-2</v>
      </c>
      <c r="V554" t="str">
        <f t="shared" si="119"/>
        <v>Office Equipment</v>
      </c>
      <c r="AP554" s="5" t="s">
        <v>103</v>
      </c>
      <c r="AQ554" s="5" t="s">
        <v>38</v>
      </c>
      <c r="AR554" s="5" t="s">
        <v>43</v>
      </c>
      <c r="AS554" s="2">
        <f t="shared" si="124"/>
        <v>1.296033898887937</v>
      </c>
      <c r="AT554" s="2">
        <f t="shared" si="125"/>
        <v>-0.30236750320073313</v>
      </c>
      <c r="AU554" s="2">
        <f t="shared" si="126"/>
        <v>-0.45363016626352859</v>
      </c>
      <c r="AV554" s="2">
        <f t="shared" si="127"/>
        <v>-0.92928263209112483</v>
      </c>
      <c r="AW554" s="2">
        <f t="shared" si="128"/>
        <v>0.5678567776777812</v>
      </c>
      <c r="AX554" s="2" t="str">
        <f t="shared" si="129"/>
        <v>NA</v>
      </c>
      <c r="AY554" s="2">
        <f t="shared" si="130"/>
        <v>-0.34795652141021083</v>
      </c>
      <c r="AZ554" s="2" t="str">
        <f t="shared" si="131"/>
        <v>NA</v>
      </c>
      <c r="BA554" s="2">
        <f t="shared" si="132"/>
        <v>-0.68703463477356508</v>
      </c>
      <c r="BB554" s="2">
        <f t="shared" si="133"/>
        <v>-0.8648617559767805</v>
      </c>
      <c r="BC554" s="2" t="str">
        <f t="shared" si="134"/>
        <v>NA</v>
      </c>
      <c r="BD554" s="2" t="str">
        <f t="shared" si="135"/>
        <v>NA</v>
      </c>
      <c r="BE554" s="2">
        <f t="shared" si="136"/>
        <v>7.6830726100640696</v>
      </c>
      <c r="BF554" s="2">
        <f t="shared" si="137"/>
        <v>-0.56465662284134344</v>
      </c>
      <c r="BG554" s="2" t="str">
        <f>IFERROR(#REF!/#REF!-1,"NA")</f>
        <v>NA</v>
      </c>
    </row>
    <row r="555" spans="1:59" x14ac:dyDescent="0.25">
      <c r="A555" t="str">
        <f t="shared" si="117"/>
        <v/>
      </c>
      <c r="B555" t="str">
        <f t="shared" si="118"/>
        <v>UT2016 CPAOffice Equipment_POS Terminal</v>
      </c>
      <c r="C555" t="s">
        <v>117</v>
      </c>
      <c r="D555" t="s">
        <v>142</v>
      </c>
      <c r="E555" s="3" t="s">
        <v>104</v>
      </c>
      <c r="F555" s="3" t="s">
        <v>38</v>
      </c>
      <c r="G555" s="3" t="s">
        <v>44</v>
      </c>
      <c r="H555" s="7">
        <f>INDEX('Saturation Data'!I:I,MATCH('Intensity Data'!$B555,'Saturation Data'!$C:$C,0))*INDEX('UEC Data'!I:I,MATCH('Intensity Data'!$B555,'UEC Data'!$C:$C,0))</f>
        <v>1.0570747282715466E-2</v>
      </c>
      <c r="I555" s="7">
        <f>INDEX('Saturation Data'!J:J,MATCH('Intensity Data'!$B555,'Saturation Data'!$C:$C,0))*INDEX('UEC Data'!J:J,MATCH('Intensity Data'!$B555,'UEC Data'!$C:$C,0))</f>
        <v>1.8131141707561724E-2</v>
      </c>
      <c r="J555" s="7">
        <f>INDEX('Saturation Data'!K:K,MATCH('Intensity Data'!$B555,'Saturation Data'!$C:$C,0))*INDEX('UEC Data'!K:K,MATCH('Intensity Data'!$B555,'UEC Data'!$C:$C,0))</f>
        <v>6.9336091695904982E-3</v>
      </c>
      <c r="K555" s="7">
        <f>INDEX('Saturation Data'!L:L,MATCH('Intensity Data'!$B555,'Saturation Data'!$C:$C,0))*INDEX('UEC Data'!L:L,MATCH('Intensity Data'!$B555,'UEC Data'!$C:$C,0))</f>
        <v>2.5833760248823386E-2</v>
      </c>
      <c r="L555" s="7">
        <f>INDEX('Saturation Data'!M:M,MATCH('Intensity Data'!$B555,'Saturation Data'!$C:$C,0))*INDEX('UEC Data'!M:M,MATCH('Intensity Data'!$B555,'UEC Data'!$C:$C,0))</f>
        <v>9.9321330527547214E-2</v>
      </c>
      <c r="M555" s="7">
        <f>INDEX('Saturation Data'!N:N,MATCH('Intensity Data'!$B555,'Saturation Data'!$C:$C,0))*INDEX('UEC Data'!N:N,MATCH('Intensity Data'!$B555,'UEC Data'!$C:$C,0))</f>
        <v>7.3486645776811799E-2</v>
      </c>
      <c r="N555" s="7">
        <f>INDEX('Saturation Data'!O:O,MATCH('Intensity Data'!$B555,'Saturation Data'!$C:$C,0))*INDEX('UEC Data'!O:O,MATCH('Intensity Data'!$B555,'UEC Data'!$C:$C,0))</f>
        <v>4.247106077089477E-2</v>
      </c>
      <c r="O555" s="7">
        <f>INDEX('Saturation Data'!P:P,MATCH('Intensity Data'!$B555,'Saturation Data'!$C:$C,0))*INDEX('UEC Data'!P:P,MATCH('Intensity Data'!$B555,'UEC Data'!$C:$C,0))</f>
        <v>1.7904433307031203E-2</v>
      </c>
      <c r="P555" s="7">
        <f>INDEX('Saturation Data'!Q:Q,MATCH('Intensity Data'!$B555,'Saturation Data'!$C:$C,0))*INDEX('UEC Data'!Q:Q,MATCH('Intensity Data'!$B555,'UEC Data'!$C:$C,0))</f>
        <v>3.6753735443072135E-3</v>
      </c>
      <c r="Q555" s="7">
        <f>INDEX('Saturation Data'!R:R,MATCH('Intensity Data'!$B555,'Saturation Data'!$C:$C,0))*INDEX('UEC Data'!R:R,MATCH('Intensity Data'!$B555,'UEC Data'!$C:$C,0))</f>
        <v>9.278340190435887E-3</v>
      </c>
      <c r="R555" s="7">
        <f>INDEX('Saturation Data'!S:S,MATCH('Intensity Data'!$B555,'Saturation Data'!$C:$C,0))*INDEX('UEC Data'!S:S,MATCH('Intensity Data'!$B555,'UEC Data'!$C:$C,0))</f>
        <v>2.1395208930888088E-2</v>
      </c>
      <c r="S555" s="7">
        <f>INDEX('Saturation Data'!T:T,MATCH('Intensity Data'!$B555,'Saturation Data'!$C:$C,0))*INDEX('UEC Data'!T:T,MATCH('Intensity Data'!$B555,'UEC Data'!$C:$C,0))</f>
        <v>1.5233076111303685E-2</v>
      </c>
      <c r="T555" s="7">
        <f>INDEX('Saturation Data'!U:U,MATCH('Intensity Data'!$B555,'Saturation Data'!$C:$C,0))*INDEX('UEC Data'!U:U,MATCH('Intensity Data'!$B555,'UEC Data'!$C:$C,0))</f>
        <v>6.7884169864783267E-2</v>
      </c>
      <c r="U555" s="7">
        <f>INDEX('Saturation Data'!V:V,MATCH('Intensity Data'!$B555,'Saturation Data'!$C:$C,0))*INDEX('UEC Data'!V:V,MATCH('Intensity Data'!$B555,'UEC Data'!$C:$C,0))</f>
        <v>1.0862262124099312E-2</v>
      </c>
      <c r="V555" t="str">
        <f t="shared" si="119"/>
        <v>Office Equipment</v>
      </c>
      <c r="AP555" s="5" t="s">
        <v>104</v>
      </c>
      <c r="AQ555" s="5" t="s">
        <v>38</v>
      </c>
      <c r="AR555" s="5" t="s">
        <v>44</v>
      </c>
      <c r="AS555" s="2">
        <f t="shared" si="124"/>
        <v>-0.99694111292323517</v>
      </c>
      <c r="AT555" s="2">
        <f t="shared" si="125"/>
        <v>-0.98945214331177433</v>
      </c>
      <c r="AU555" s="2">
        <f t="shared" si="126"/>
        <v>-0.99550511848473922</v>
      </c>
      <c r="AV555" s="2">
        <f t="shared" si="127"/>
        <v>-0.97905064844348655</v>
      </c>
      <c r="AW555" s="2">
        <f t="shared" si="128"/>
        <v>-0.96082578668256446</v>
      </c>
      <c r="AX555" s="2">
        <f t="shared" si="129"/>
        <v>-0.95987449112101808</v>
      </c>
      <c r="AY555" s="2">
        <f t="shared" si="130"/>
        <v>-0.99237096497306665</v>
      </c>
      <c r="AZ555" s="2">
        <f t="shared" si="131"/>
        <v>-0.99068182747557132</v>
      </c>
      <c r="BA555" s="2">
        <f t="shared" si="132"/>
        <v>-0.99565608823233753</v>
      </c>
      <c r="BB555" s="2">
        <f t="shared" si="133"/>
        <v>-0.99397568832819816</v>
      </c>
      <c r="BC555" s="2">
        <f t="shared" si="134"/>
        <v>-0.92823603479739525</v>
      </c>
      <c r="BD555" s="2">
        <f t="shared" si="135"/>
        <v>-0.98121349646013656</v>
      </c>
      <c r="BE555" s="2">
        <f t="shared" si="136"/>
        <v>-0.99763763204018463</v>
      </c>
      <c r="BF555" s="2">
        <f t="shared" si="137"/>
        <v>-0.99082924087609348</v>
      </c>
      <c r="BG555" s="2" t="str">
        <f>IFERROR(#REF!/#REF!-1,"NA")</f>
        <v>NA</v>
      </c>
    </row>
    <row r="556" spans="1:59" x14ac:dyDescent="0.25">
      <c r="A556" t="str">
        <f t="shared" ref="A556:A605" si="138">IF(C556=C555,"",1)</f>
        <v/>
      </c>
      <c r="B556" t="str">
        <f t="shared" si="118"/>
        <v>UT2016 CPAMiscellaneous_Non-HVAC Motors</v>
      </c>
      <c r="C556" t="s">
        <v>117</v>
      </c>
      <c r="D556" t="s">
        <v>142</v>
      </c>
      <c r="E556" s="3" t="s">
        <v>105</v>
      </c>
      <c r="F556" s="3" t="s">
        <v>45</v>
      </c>
      <c r="G556" s="3" t="s">
        <v>46</v>
      </c>
      <c r="H556" s="7">
        <f>INDEX('Saturation Data'!I:I,MATCH('Intensity Data'!$B556,'Saturation Data'!$C:$C,0))*INDEX('UEC Data'!I:I,MATCH('Intensity Data'!$B556,'UEC Data'!$C:$C,0))</f>
        <v>0.22714162055015619</v>
      </c>
      <c r="I556" s="7">
        <f>INDEX('Saturation Data'!J:J,MATCH('Intensity Data'!$B556,'Saturation Data'!$C:$C,0))*INDEX('UEC Data'!J:J,MATCH('Intensity Data'!$B556,'UEC Data'!$C:$C,0))</f>
        <v>5.6162223349420469E-2</v>
      </c>
      <c r="J556" s="7">
        <f>INDEX('Saturation Data'!K:K,MATCH('Intensity Data'!$B556,'Saturation Data'!$C:$C,0))*INDEX('UEC Data'!K:K,MATCH('Intensity Data'!$B556,'UEC Data'!$C:$C,0))</f>
        <v>0.1198525993557753</v>
      </c>
      <c r="K556" s="7">
        <f>INDEX('Saturation Data'!L:L,MATCH('Intensity Data'!$B556,'Saturation Data'!$C:$C,0))*INDEX('UEC Data'!L:L,MATCH('Intensity Data'!$B556,'UEC Data'!$C:$C,0))</f>
        <v>4.4016883415493972E-2</v>
      </c>
      <c r="L556" s="7">
        <f>INDEX('Saturation Data'!M:M,MATCH('Intensity Data'!$B556,'Saturation Data'!$C:$C,0))*INDEX('UEC Data'!M:M,MATCH('Intensity Data'!$B556,'UEC Data'!$C:$C,0))</f>
        <v>0.17602764034392246</v>
      </c>
      <c r="M556" s="7">
        <f>INDEX('Saturation Data'!N:N,MATCH('Intensity Data'!$B556,'Saturation Data'!$C:$C,0))*INDEX('UEC Data'!N:N,MATCH('Intensity Data'!$B556,'UEC Data'!$C:$C,0))</f>
        <v>0.27782897831580805</v>
      </c>
      <c r="N556" s="7">
        <f>INDEX('Saturation Data'!O:O,MATCH('Intensity Data'!$B556,'Saturation Data'!$C:$C,0))*INDEX('UEC Data'!O:O,MATCH('Intensity Data'!$B556,'UEC Data'!$C:$C,0))</f>
        <v>0.36284293231295822</v>
      </c>
      <c r="O556" s="7">
        <f>INDEX('Saturation Data'!P:P,MATCH('Intensity Data'!$B556,'Saturation Data'!$C:$C,0))*INDEX('UEC Data'!P:P,MATCH('Intensity Data'!$B556,'UEC Data'!$C:$C,0))</f>
        <v>0.12421894401985378</v>
      </c>
      <c r="P556" s="7">
        <f>INDEX('Saturation Data'!Q:Q,MATCH('Intensity Data'!$B556,'Saturation Data'!$C:$C,0))*INDEX('UEC Data'!Q:Q,MATCH('Intensity Data'!$B556,'UEC Data'!$C:$C,0))</f>
        <v>3.9347928351181741E-2</v>
      </c>
      <c r="Q556" s="7">
        <f>INDEX('Saturation Data'!R:R,MATCH('Intensity Data'!$B556,'Saturation Data'!$C:$C,0))*INDEX('UEC Data'!R:R,MATCH('Intensity Data'!$B556,'UEC Data'!$C:$C,0))</f>
        <v>0.16939847110774561</v>
      </c>
      <c r="R556" s="7">
        <f>INDEX('Saturation Data'!S:S,MATCH('Intensity Data'!$B556,'Saturation Data'!$C:$C,0))*INDEX('UEC Data'!S:S,MATCH('Intensity Data'!$B556,'UEC Data'!$C:$C,0))</f>
        <v>6.6668538247596193E-2</v>
      </c>
      <c r="S556" s="7">
        <f>INDEX('Saturation Data'!T:T,MATCH('Intensity Data'!$B556,'Saturation Data'!$C:$C,0))*INDEX('UEC Data'!T:T,MATCH('Intensity Data'!$B556,'UEC Data'!$C:$C,0))</f>
        <v>0.36243654615074417</v>
      </c>
      <c r="T556" s="7">
        <f>INDEX('Saturation Data'!U:U,MATCH('Intensity Data'!$B556,'Saturation Data'!$C:$C,0))*INDEX('UEC Data'!U:U,MATCH('Intensity Data'!$B556,'UEC Data'!$C:$C,0))</f>
        <v>4.1912772273036536</v>
      </c>
      <c r="U556" s="7">
        <f>INDEX('Saturation Data'!V:V,MATCH('Intensity Data'!$B556,'Saturation Data'!$C:$C,0))*INDEX('UEC Data'!V:V,MATCH('Intensity Data'!$B556,'UEC Data'!$C:$C,0))</f>
        <v>9.2076787892650794E-2</v>
      </c>
      <c r="V556" t="str">
        <f t="shared" si="119"/>
        <v>Miscellaneous</v>
      </c>
      <c r="AP556" s="5" t="s">
        <v>105</v>
      </c>
      <c r="AQ556" s="5" t="s">
        <v>45</v>
      </c>
      <c r="AR556" s="5" t="s">
        <v>46</v>
      </c>
      <c r="AS556" s="2">
        <f t="shared" si="124"/>
        <v>-0.62060507933861264</v>
      </c>
      <c r="AT556" s="2">
        <f t="shared" si="125"/>
        <v>-0.90500174103589448</v>
      </c>
      <c r="AU556" s="2">
        <f t="shared" si="126"/>
        <v>-0.80924081711425533</v>
      </c>
      <c r="AV556" s="2">
        <f t="shared" si="127"/>
        <v>-0.90364807439310035</v>
      </c>
      <c r="AW556" s="2">
        <f t="shared" si="128"/>
        <v>-0.9290125631292474</v>
      </c>
      <c r="AX556" s="2">
        <f t="shared" si="129"/>
        <v>-0.7242380560030488</v>
      </c>
      <c r="AY556" s="2">
        <f t="shared" si="130"/>
        <v>-0.70727509204721029</v>
      </c>
      <c r="AZ556" s="2">
        <f t="shared" si="131"/>
        <v>-0.8199392773650297</v>
      </c>
      <c r="BA556" s="2">
        <f t="shared" si="132"/>
        <v>-0.91233794052153083</v>
      </c>
      <c r="BB556" s="2">
        <f t="shared" si="133"/>
        <v>-0.93512023703259928</v>
      </c>
      <c r="BC556" s="2">
        <f t="shared" si="134"/>
        <v>-0.58346278101810745</v>
      </c>
      <c r="BD556" s="2">
        <f t="shared" si="135"/>
        <v>0.47567140564833066</v>
      </c>
      <c r="BE556" s="2">
        <f t="shared" si="136"/>
        <v>9.9447490982213704</v>
      </c>
      <c r="BF556" s="2">
        <f t="shared" si="137"/>
        <v>-0.88792043908946172</v>
      </c>
      <c r="BG556" s="2" t="str">
        <f>IFERROR(#REF!/#REF!-1,"NA")</f>
        <v>NA</v>
      </c>
    </row>
    <row r="557" spans="1:59" x14ac:dyDescent="0.25">
      <c r="A557" t="str">
        <f t="shared" si="138"/>
        <v/>
      </c>
      <c r="B557" t="str">
        <f t="shared" si="118"/>
        <v>UT2016 CPAMiscellaneous_Pool Pump</v>
      </c>
      <c r="C557" t="s">
        <v>117</v>
      </c>
      <c r="D557" t="s">
        <v>142</v>
      </c>
      <c r="E557" s="3" t="s">
        <v>106</v>
      </c>
      <c r="F557" s="3" t="s">
        <v>45</v>
      </c>
      <c r="G557" s="3" t="s">
        <v>47</v>
      </c>
      <c r="H557" s="7">
        <f>INDEX('Saturation Data'!I:I,MATCH('Intensity Data'!$B557,'Saturation Data'!$C:$C,0))*INDEX('UEC Data'!I:I,MATCH('Intensity Data'!$B557,'UEC Data'!$C:$C,0))</f>
        <v>0</v>
      </c>
      <c r="I557" s="7">
        <f>INDEX('Saturation Data'!J:J,MATCH('Intensity Data'!$B557,'Saturation Data'!$C:$C,0))*INDEX('UEC Data'!J:J,MATCH('Intensity Data'!$B557,'UEC Data'!$C:$C,0))</f>
        <v>0</v>
      </c>
      <c r="J557" s="7">
        <f>INDEX('Saturation Data'!K:K,MATCH('Intensity Data'!$B557,'Saturation Data'!$C:$C,0))*INDEX('UEC Data'!K:K,MATCH('Intensity Data'!$B557,'UEC Data'!$C:$C,0))</f>
        <v>0</v>
      </c>
      <c r="K557" s="7">
        <f>INDEX('Saturation Data'!L:L,MATCH('Intensity Data'!$B557,'Saturation Data'!$C:$C,0))*INDEX('UEC Data'!L:L,MATCH('Intensity Data'!$B557,'UEC Data'!$C:$C,0))</f>
        <v>0</v>
      </c>
      <c r="L557" s="7">
        <f>INDEX('Saturation Data'!M:M,MATCH('Intensity Data'!$B557,'Saturation Data'!$C:$C,0))*INDEX('UEC Data'!M:M,MATCH('Intensity Data'!$B557,'UEC Data'!$C:$C,0))</f>
        <v>0</v>
      </c>
      <c r="M557" s="7">
        <f>INDEX('Saturation Data'!N:N,MATCH('Intensity Data'!$B557,'Saturation Data'!$C:$C,0))*INDEX('UEC Data'!N:N,MATCH('Intensity Data'!$B557,'UEC Data'!$C:$C,0))</f>
        <v>0</v>
      </c>
      <c r="N557" s="7">
        <f>INDEX('Saturation Data'!O:O,MATCH('Intensity Data'!$B557,'Saturation Data'!$C:$C,0))*INDEX('UEC Data'!O:O,MATCH('Intensity Data'!$B557,'UEC Data'!$C:$C,0))</f>
        <v>0</v>
      </c>
      <c r="O557" s="7">
        <f>INDEX('Saturation Data'!P:P,MATCH('Intensity Data'!$B557,'Saturation Data'!$C:$C,0))*INDEX('UEC Data'!P:P,MATCH('Intensity Data'!$B557,'UEC Data'!$C:$C,0))</f>
        <v>3.8248828231551533E-2</v>
      </c>
      <c r="P557" s="7">
        <f>INDEX('Saturation Data'!Q:Q,MATCH('Intensity Data'!$B557,'Saturation Data'!$C:$C,0))*INDEX('UEC Data'!Q:Q,MATCH('Intensity Data'!$B557,'UEC Data'!$C:$C,0))</f>
        <v>2.7297023677993245E-3</v>
      </c>
      <c r="Q557" s="7">
        <f>INDEX('Saturation Data'!R:R,MATCH('Intensity Data'!$B557,'Saturation Data'!$C:$C,0))*INDEX('UEC Data'!R:R,MATCH('Intensity Data'!$B557,'UEC Data'!$C:$C,0))</f>
        <v>1.7090085075844648E-2</v>
      </c>
      <c r="R557" s="7">
        <f>INDEX('Saturation Data'!S:S,MATCH('Intensity Data'!$B557,'Saturation Data'!$C:$C,0))*INDEX('UEC Data'!S:S,MATCH('Intensity Data'!$B557,'UEC Data'!$C:$C,0))</f>
        <v>0</v>
      </c>
      <c r="S557" s="7">
        <f>INDEX('Saturation Data'!T:T,MATCH('Intensity Data'!$B557,'Saturation Data'!$C:$C,0))*INDEX('UEC Data'!T:T,MATCH('Intensity Data'!$B557,'UEC Data'!$C:$C,0))</f>
        <v>0</v>
      </c>
      <c r="T557" s="7">
        <f>INDEX('Saturation Data'!U:U,MATCH('Intensity Data'!$B557,'Saturation Data'!$C:$C,0))*INDEX('UEC Data'!U:U,MATCH('Intensity Data'!$B557,'UEC Data'!$C:$C,0))</f>
        <v>0</v>
      </c>
      <c r="U557" s="7">
        <f>INDEX('Saturation Data'!V:V,MATCH('Intensity Data'!$B557,'Saturation Data'!$C:$C,0))*INDEX('UEC Data'!V:V,MATCH('Intensity Data'!$B557,'UEC Data'!$C:$C,0))</f>
        <v>6.6520093076903543E-4</v>
      </c>
      <c r="V557" t="str">
        <f t="shared" si="119"/>
        <v>Miscellaneous</v>
      </c>
      <c r="AP557" s="5" t="s">
        <v>106</v>
      </c>
      <c r="AQ557" s="5" t="s">
        <v>45</v>
      </c>
      <c r="AR557" s="5" t="s">
        <v>47</v>
      </c>
      <c r="AS557" s="2">
        <f t="shared" si="124"/>
        <v>-1</v>
      </c>
      <c r="AT557" s="2">
        <f t="shared" si="125"/>
        <v>-1</v>
      </c>
      <c r="AU557" s="2">
        <f t="shared" si="126"/>
        <v>-1</v>
      </c>
      <c r="AV557" s="2">
        <f t="shared" si="127"/>
        <v>-1</v>
      </c>
      <c r="AW557" s="2">
        <f t="shared" si="128"/>
        <v>-1</v>
      </c>
      <c r="AX557" s="2">
        <f t="shared" si="129"/>
        <v>-1</v>
      </c>
      <c r="AY557" s="2">
        <f t="shared" si="130"/>
        <v>-1</v>
      </c>
      <c r="AZ557" s="2">
        <f t="shared" si="131"/>
        <v>-0.90361536213111016</v>
      </c>
      <c r="BA557" s="2">
        <f t="shared" si="132"/>
        <v>-0.99262498440998348</v>
      </c>
      <c r="BB557" s="2">
        <f t="shared" si="133"/>
        <v>-0.9957052722133527</v>
      </c>
      <c r="BC557" s="2">
        <f t="shared" si="134"/>
        <v>-1</v>
      </c>
      <c r="BD557" s="2">
        <f t="shared" si="135"/>
        <v>-1</v>
      </c>
      <c r="BE557" s="2">
        <f t="shared" si="136"/>
        <v>-1</v>
      </c>
      <c r="BF557" s="2">
        <f t="shared" si="137"/>
        <v>-0.99941958453310886</v>
      </c>
      <c r="BG557" s="2" t="str">
        <f>IFERROR(#REF!/#REF!-1,"NA")</f>
        <v>NA</v>
      </c>
    </row>
    <row r="558" spans="1:59" x14ac:dyDescent="0.25">
      <c r="A558" t="str">
        <f t="shared" si="138"/>
        <v/>
      </c>
      <c r="B558" t="str">
        <f t="shared" si="118"/>
        <v>UT2016 CPAMiscellaneous_Pool Heater</v>
      </c>
      <c r="C558" t="s">
        <v>117</v>
      </c>
      <c r="D558" t="s">
        <v>142</v>
      </c>
      <c r="E558" s="3" t="s">
        <v>107</v>
      </c>
      <c r="F558" s="3" t="s">
        <v>45</v>
      </c>
      <c r="G558" s="3" t="s">
        <v>48</v>
      </c>
      <c r="H558" s="7">
        <f>INDEX('Saturation Data'!I:I,MATCH('Intensity Data'!$B558,'Saturation Data'!$C:$C,0))*INDEX('UEC Data'!I:I,MATCH('Intensity Data'!$B558,'UEC Data'!$C:$C,0))</f>
        <v>0</v>
      </c>
      <c r="I558" s="7">
        <f>INDEX('Saturation Data'!J:J,MATCH('Intensity Data'!$B558,'Saturation Data'!$C:$C,0))*INDEX('UEC Data'!J:J,MATCH('Intensity Data'!$B558,'UEC Data'!$C:$C,0))</f>
        <v>0</v>
      </c>
      <c r="J558" s="7">
        <f>INDEX('Saturation Data'!K:K,MATCH('Intensity Data'!$B558,'Saturation Data'!$C:$C,0))*INDEX('UEC Data'!K:K,MATCH('Intensity Data'!$B558,'UEC Data'!$C:$C,0))</f>
        <v>0</v>
      </c>
      <c r="K558" s="7">
        <f>INDEX('Saturation Data'!L:L,MATCH('Intensity Data'!$B558,'Saturation Data'!$C:$C,0))*INDEX('UEC Data'!L:L,MATCH('Intensity Data'!$B558,'UEC Data'!$C:$C,0))</f>
        <v>0</v>
      </c>
      <c r="L558" s="7">
        <f>INDEX('Saturation Data'!M:M,MATCH('Intensity Data'!$B558,'Saturation Data'!$C:$C,0))*INDEX('UEC Data'!M:M,MATCH('Intensity Data'!$B558,'UEC Data'!$C:$C,0))</f>
        <v>0</v>
      </c>
      <c r="M558" s="7">
        <f>INDEX('Saturation Data'!N:N,MATCH('Intensity Data'!$B558,'Saturation Data'!$C:$C,0))*INDEX('UEC Data'!N:N,MATCH('Intensity Data'!$B558,'UEC Data'!$C:$C,0))</f>
        <v>0</v>
      </c>
      <c r="N558" s="7">
        <f>INDEX('Saturation Data'!O:O,MATCH('Intensity Data'!$B558,'Saturation Data'!$C:$C,0))*INDEX('UEC Data'!O:O,MATCH('Intensity Data'!$B558,'UEC Data'!$C:$C,0))</f>
        <v>0</v>
      </c>
      <c r="O558" s="7">
        <f>INDEX('Saturation Data'!P:P,MATCH('Intensity Data'!$B558,'Saturation Data'!$C:$C,0))*INDEX('UEC Data'!P:P,MATCH('Intensity Data'!$B558,'UEC Data'!$C:$C,0))</f>
        <v>1.9874363145366749E-2</v>
      </c>
      <c r="P558" s="7">
        <f>INDEX('Saturation Data'!Q:Q,MATCH('Intensity Data'!$B558,'Saturation Data'!$C:$C,0))*INDEX('UEC Data'!Q:Q,MATCH('Intensity Data'!$B558,'UEC Data'!$C:$C,0))</f>
        <v>2.9484129925250765E-4</v>
      </c>
      <c r="Q558" s="7">
        <f>INDEX('Saturation Data'!R:R,MATCH('Intensity Data'!$B558,'Saturation Data'!$C:$C,0))*INDEX('UEC Data'!R:R,MATCH('Intensity Data'!$B558,'UEC Data'!$C:$C,0))</f>
        <v>7.8695275922002587E-3</v>
      </c>
      <c r="R558" s="7">
        <f>INDEX('Saturation Data'!S:S,MATCH('Intensity Data'!$B558,'Saturation Data'!$C:$C,0))*INDEX('UEC Data'!S:S,MATCH('Intensity Data'!$B558,'UEC Data'!$C:$C,0))</f>
        <v>0</v>
      </c>
      <c r="S558" s="7">
        <f>INDEX('Saturation Data'!T:T,MATCH('Intensity Data'!$B558,'Saturation Data'!$C:$C,0))*INDEX('UEC Data'!T:T,MATCH('Intensity Data'!$B558,'UEC Data'!$C:$C,0))</f>
        <v>0</v>
      </c>
      <c r="T558" s="7">
        <f>INDEX('Saturation Data'!U:U,MATCH('Intensity Data'!$B558,'Saturation Data'!$C:$C,0))*INDEX('UEC Data'!U:U,MATCH('Intensity Data'!$B558,'UEC Data'!$C:$C,0))</f>
        <v>0</v>
      </c>
      <c r="U558" s="7">
        <f>INDEX('Saturation Data'!V:V,MATCH('Intensity Data'!$B558,'Saturation Data'!$C:$C,0))*INDEX('UEC Data'!V:V,MATCH('Intensity Data'!$B558,'UEC Data'!$C:$C,0))</f>
        <v>2.1554955112198327E-4</v>
      </c>
      <c r="V558" t="str">
        <f t="shared" si="119"/>
        <v>Miscellaneous</v>
      </c>
      <c r="AP558" s="5" t="s">
        <v>107</v>
      </c>
      <c r="AQ558" s="5" t="s">
        <v>45</v>
      </c>
      <c r="AR558" s="5" t="s">
        <v>48</v>
      </c>
      <c r="AS558" s="2">
        <f t="shared" si="124"/>
        <v>-1</v>
      </c>
      <c r="AT558" s="2">
        <f t="shared" si="125"/>
        <v>-1</v>
      </c>
      <c r="AU558" s="2">
        <f t="shared" si="126"/>
        <v>-1</v>
      </c>
      <c r="AV558" s="2">
        <f t="shared" si="127"/>
        <v>-1</v>
      </c>
      <c r="AW558" s="2">
        <f t="shared" si="128"/>
        <v>-1</v>
      </c>
      <c r="AX558" s="2">
        <f t="shared" si="129"/>
        <v>-1</v>
      </c>
      <c r="AY558" s="2">
        <f t="shared" si="130"/>
        <v>-1</v>
      </c>
      <c r="AZ558" s="2">
        <f t="shared" si="131"/>
        <v>-0.94183366986087191</v>
      </c>
      <c r="BA558" s="2">
        <f t="shared" si="132"/>
        <v>-0.99910706843949226</v>
      </c>
      <c r="BB558" s="2">
        <f t="shared" si="133"/>
        <v>-0.97271532350416368</v>
      </c>
      <c r="BC558" s="2">
        <f t="shared" si="134"/>
        <v>-1</v>
      </c>
      <c r="BD558" s="2">
        <f t="shared" si="135"/>
        <v>-1</v>
      </c>
      <c r="BE558" s="2">
        <f t="shared" si="136"/>
        <v>-1</v>
      </c>
      <c r="BF558" s="2">
        <f t="shared" si="137"/>
        <v>-0.99957925736353614</v>
      </c>
      <c r="BG558" s="2" t="str">
        <f>IFERROR(#REF!/#REF!-1,"NA")</f>
        <v>NA</v>
      </c>
    </row>
    <row r="559" spans="1:59" x14ac:dyDescent="0.25">
      <c r="A559" t="e">
        <f>IF(C559=#REF!,"",1)</f>
        <v>#REF!</v>
      </c>
      <c r="B559" t="str">
        <f t="shared" si="118"/>
        <v>UT2016 CPAMiscellaneous_Other Miscellaneous</v>
      </c>
      <c r="C559" t="s">
        <v>117</v>
      </c>
      <c r="D559" t="s">
        <v>142</v>
      </c>
      <c r="E559" s="3" t="s">
        <v>110</v>
      </c>
      <c r="F559" s="3" t="s">
        <v>45</v>
      </c>
      <c r="G559" s="3" t="s">
        <v>51</v>
      </c>
      <c r="H559" s="7">
        <f>INDEX('Saturation Data'!I:I,MATCH('Intensity Data'!$B559,'Saturation Data'!$C:$C,0))*INDEX('UEC Data'!I:I,MATCH('Intensity Data'!$B559,'UEC Data'!$C:$C,0))</f>
        <v>1.0290547944899768</v>
      </c>
      <c r="I559" s="7">
        <f>INDEX('Saturation Data'!J:J,MATCH('Intensity Data'!$B559,'Saturation Data'!$C:$C,0))*INDEX('UEC Data'!J:J,MATCH('Intensity Data'!$B559,'UEC Data'!$C:$C,0))</f>
        <v>1.095833457793854</v>
      </c>
      <c r="J559" s="7">
        <f>INDEX('Saturation Data'!K:K,MATCH('Intensity Data'!$B559,'Saturation Data'!$C:$C,0))*INDEX('UEC Data'!K:K,MATCH('Intensity Data'!$B559,'UEC Data'!$C:$C,0))</f>
        <v>1.232665597376011</v>
      </c>
      <c r="K559" s="7">
        <f>INDEX('Saturation Data'!L:L,MATCH('Intensity Data'!$B559,'Saturation Data'!$C:$C,0))*INDEX('UEC Data'!L:L,MATCH('Intensity Data'!$B559,'UEC Data'!$C:$C,0))</f>
        <v>0.85885441632907589</v>
      </c>
      <c r="L559" s="7">
        <f>INDEX('Saturation Data'!M:M,MATCH('Intensity Data'!$B559,'Saturation Data'!$C:$C,0))*INDEX('UEC Data'!M:M,MATCH('Intensity Data'!$B559,'UEC Data'!$C:$C,0))</f>
        <v>3.0283223270951773</v>
      </c>
      <c r="M559" s="7">
        <f>INDEX('Saturation Data'!N:N,MATCH('Intensity Data'!$B559,'Saturation Data'!$C:$C,0))*INDEX('UEC Data'!N:N,MATCH('Intensity Data'!$B559,'UEC Data'!$C:$C,0))</f>
        <v>3.4800997663821698</v>
      </c>
      <c r="N559" s="7">
        <f>INDEX('Saturation Data'!O:O,MATCH('Intensity Data'!$B559,'Saturation Data'!$C:$C,0))*INDEX('UEC Data'!O:O,MATCH('Intensity Data'!$B559,'UEC Data'!$C:$C,0))</f>
        <v>3.6089190082761848</v>
      </c>
      <c r="O559" s="7">
        <f>INDEX('Saturation Data'!P:P,MATCH('Intensity Data'!$B559,'Saturation Data'!$C:$C,0))*INDEX('UEC Data'!P:P,MATCH('Intensity Data'!$B559,'UEC Data'!$C:$C,0))</f>
        <v>0.98882699392534801</v>
      </c>
      <c r="P559" s="7">
        <f>INDEX('Saturation Data'!Q:Q,MATCH('Intensity Data'!$B559,'Saturation Data'!$C:$C,0))*INDEX('UEC Data'!Q:Q,MATCH('Intensity Data'!$B559,'UEC Data'!$C:$C,0))</f>
        <v>0.63834958562475486</v>
      </c>
      <c r="Q559" s="7">
        <f>INDEX('Saturation Data'!R:R,MATCH('Intensity Data'!$B559,'Saturation Data'!$C:$C,0))*INDEX('UEC Data'!R:R,MATCH('Intensity Data'!$B559,'UEC Data'!$C:$C,0))</f>
        <v>0.84955891588520815</v>
      </c>
      <c r="R559" s="7">
        <f>INDEX('Saturation Data'!S:S,MATCH('Intensity Data'!$B559,'Saturation Data'!$C:$C,0))*INDEX('UEC Data'!S:S,MATCH('Intensity Data'!$B559,'UEC Data'!$C:$C,0))</f>
        <v>0.47903347050215528</v>
      </c>
      <c r="S559" s="7">
        <f>INDEX('Saturation Data'!T:T,MATCH('Intensity Data'!$B559,'Saturation Data'!$C:$C,0))*INDEX('UEC Data'!T:T,MATCH('Intensity Data'!$B559,'UEC Data'!$C:$C,0))</f>
        <v>1.9410771824714628</v>
      </c>
      <c r="T559" s="7">
        <f>INDEX('Saturation Data'!U:U,MATCH('Intensity Data'!$B559,'Saturation Data'!$C:$C,0))*INDEX('UEC Data'!U:U,MATCH('Intensity Data'!$B559,'UEC Data'!$C:$C,0))</f>
        <v>18.988391098676235</v>
      </c>
      <c r="U559" s="7">
        <f>INDEX('Saturation Data'!V:V,MATCH('Intensity Data'!$B559,'Saturation Data'!$C:$C,0))*INDEX('UEC Data'!V:V,MATCH('Intensity Data'!$B559,'UEC Data'!$C:$C,0))</f>
        <v>0.74231805184655086</v>
      </c>
      <c r="V559" t="str">
        <f t="shared" si="119"/>
        <v>Miscellaneous</v>
      </c>
      <c r="AP559" s="5" t="s">
        <v>110</v>
      </c>
      <c r="AQ559" s="5" t="s">
        <v>45</v>
      </c>
      <c r="AR559" s="5" t="s">
        <v>51</v>
      </c>
      <c r="AS559" s="2">
        <f t="shared" ref="AS559:BF562" si="139">IFERROR(H559/H766-1,"NA")</f>
        <v>2.8785960160534407</v>
      </c>
      <c r="AT559" s="2">
        <f t="shared" si="139"/>
        <v>2.4785704726750684</v>
      </c>
      <c r="AU559" s="2">
        <f t="shared" si="139"/>
        <v>0.79011798186059257</v>
      </c>
      <c r="AV559" s="2">
        <f t="shared" si="139"/>
        <v>0.92757892412887899</v>
      </c>
      <c r="AW559" s="2">
        <f t="shared" si="139"/>
        <v>0.45932664327113071</v>
      </c>
      <c r="AX559" s="2">
        <f t="shared" si="139"/>
        <v>4.2617416826233727</v>
      </c>
      <c r="AY559" s="2">
        <f t="shared" si="139"/>
        <v>12.368308461589884</v>
      </c>
      <c r="AZ559" s="2">
        <f t="shared" si="139"/>
        <v>9.8664336027810879</v>
      </c>
      <c r="BA559" s="2">
        <f t="shared" si="139"/>
        <v>3.6609880449548751</v>
      </c>
      <c r="BB559" s="2">
        <f t="shared" si="139"/>
        <v>9.1956611370556329E-2</v>
      </c>
      <c r="BC559" s="2">
        <f t="shared" si="139"/>
        <v>2.0278714132481546</v>
      </c>
      <c r="BD559" s="2">
        <f t="shared" si="139"/>
        <v>11.711278519022981</v>
      </c>
      <c r="BE559" s="2">
        <f t="shared" si="139"/>
        <v>110.88937420422936</v>
      </c>
      <c r="BF559" s="2">
        <f t="shared" si="139"/>
        <v>-0.36289875634071689</v>
      </c>
      <c r="BG559" s="2" t="str">
        <f>IFERROR(#REF!/#REF!-1,"NA")</f>
        <v>NA</v>
      </c>
    </row>
    <row r="560" spans="1:59" x14ac:dyDescent="0.25">
      <c r="A560">
        <f t="shared" si="138"/>
        <v>1</v>
      </c>
      <c r="B560" t="str">
        <f t="shared" si="118"/>
        <v>ID2016 CPACooling_Air-Cooled Chiller</v>
      </c>
      <c r="C560" t="s">
        <v>119</v>
      </c>
      <c r="D560" t="s">
        <v>142</v>
      </c>
      <c r="E560" s="3" t="s">
        <v>66</v>
      </c>
      <c r="F560" s="3" t="s">
        <v>3</v>
      </c>
      <c r="G560" s="3" t="s">
        <v>4</v>
      </c>
      <c r="H560" s="7">
        <f>INDEX('Saturation Data'!I:I,MATCH('Intensity Data'!$B560,'Saturation Data'!$C:$C,0))*INDEX('UEC Data'!I:I,MATCH('Intensity Data'!$B560,'UEC Data'!$C:$C,0))</f>
        <v>0.51417479633848884</v>
      </c>
      <c r="I560" s="7">
        <f>INDEX('Saturation Data'!J:J,MATCH('Intensity Data'!$B560,'Saturation Data'!$C:$C,0))*INDEX('UEC Data'!J:J,MATCH('Intensity Data'!$B560,'UEC Data'!$C:$C,0))</f>
        <v>0</v>
      </c>
      <c r="J560" s="7">
        <f>INDEX('Saturation Data'!K:K,MATCH('Intensity Data'!$B560,'Saturation Data'!$C:$C,0))*INDEX('UEC Data'!K:K,MATCH('Intensity Data'!$B560,'UEC Data'!$C:$C,0))</f>
        <v>3.2171342353506591E-2</v>
      </c>
      <c r="K560" s="7">
        <f>INDEX('Saturation Data'!L:L,MATCH('Intensity Data'!$B560,'Saturation Data'!$C:$C,0))*INDEX('UEC Data'!L:L,MATCH('Intensity Data'!$B560,'UEC Data'!$C:$C,0))</f>
        <v>0</v>
      </c>
      <c r="L560" s="7">
        <f>INDEX('Saturation Data'!M:M,MATCH('Intensity Data'!$B560,'Saturation Data'!$C:$C,0))*INDEX('UEC Data'!M:M,MATCH('Intensity Data'!$B560,'UEC Data'!$C:$C,0))</f>
        <v>0</v>
      </c>
      <c r="M560" s="7">
        <f>INDEX('Saturation Data'!N:N,MATCH('Intensity Data'!$B560,'Saturation Data'!$C:$C,0))*INDEX('UEC Data'!N:N,MATCH('Intensity Data'!$B560,'UEC Data'!$C:$C,0))</f>
        <v>2.5279945624412343E-2</v>
      </c>
      <c r="N560" s="7">
        <f>INDEX('Saturation Data'!O:O,MATCH('Intensity Data'!$B560,'Saturation Data'!$C:$C,0))*INDEX('UEC Data'!O:O,MATCH('Intensity Data'!$B560,'UEC Data'!$C:$C,0))</f>
        <v>0.91749943001430645</v>
      </c>
      <c r="O560" s="7">
        <f>INDEX('Saturation Data'!P:P,MATCH('Intensity Data'!$B560,'Saturation Data'!$C:$C,0))*INDEX('UEC Data'!P:P,MATCH('Intensity Data'!$B560,'UEC Data'!$C:$C,0))</f>
        <v>1.4617784403072986</v>
      </c>
      <c r="P560" s="7">
        <f>INDEX('Saturation Data'!Q:Q,MATCH('Intensity Data'!$B560,'Saturation Data'!$C:$C,0))*INDEX('UEC Data'!Q:Q,MATCH('Intensity Data'!$B560,'UEC Data'!$C:$C,0))</f>
        <v>0.59144805116168564</v>
      </c>
      <c r="Q560" s="7">
        <f>INDEX('Saturation Data'!R:R,MATCH('Intensity Data'!$B560,'Saturation Data'!$C:$C,0))*INDEX('UEC Data'!R:R,MATCH('Intensity Data'!$B560,'UEC Data'!$C:$C,0))</f>
        <v>1.5094304375815271E-2</v>
      </c>
      <c r="R560" s="7">
        <f>INDEX('Saturation Data'!S:S,MATCH('Intensity Data'!$B560,'Saturation Data'!$C:$C,0))*INDEX('UEC Data'!S:S,MATCH('Intensity Data'!$B560,'UEC Data'!$C:$C,0))</f>
        <v>0</v>
      </c>
      <c r="S560" s="7">
        <f>INDEX('Saturation Data'!T:T,MATCH('Intensity Data'!$B560,'Saturation Data'!$C:$C,0))*INDEX('UEC Data'!T:T,MATCH('Intensity Data'!$B560,'UEC Data'!$C:$C,0))</f>
        <v>0.17935983271161482</v>
      </c>
      <c r="T560" s="7">
        <f>INDEX('Saturation Data'!U:U,MATCH('Intensity Data'!$B560,'Saturation Data'!$C:$C,0))*INDEX('UEC Data'!U:U,MATCH('Intensity Data'!$B560,'UEC Data'!$C:$C,0))</f>
        <v>6.4306238060109919</v>
      </c>
      <c r="U560" s="7">
        <f>INDEX('Saturation Data'!V:V,MATCH('Intensity Data'!$B560,'Saturation Data'!$C:$C,0))*INDEX('UEC Data'!V:V,MATCH('Intensity Data'!$B560,'UEC Data'!$C:$C,0))</f>
        <v>0.22514980015977518</v>
      </c>
      <c r="V560" t="str">
        <f t="shared" si="119"/>
        <v>HVAC</v>
      </c>
      <c r="AP560" s="5" t="s">
        <v>66</v>
      </c>
      <c r="AQ560" s="5" t="s">
        <v>3</v>
      </c>
      <c r="AR560" s="5" t="s">
        <v>4</v>
      </c>
      <c r="AS560" s="2">
        <f t="shared" si="139"/>
        <v>2.1531733922832852</v>
      </c>
      <c r="AT560" s="2">
        <f t="shared" si="139"/>
        <v>-1</v>
      </c>
      <c r="AU560" s="2">
        <f t="shared" si="139"/>
        <v>-0.90730422443670977</v>
      </c>
      <c r="AV560" s="2">
        <f t="shared" si="139"/>
        <v>-1</v>
      </c>
      <c r="AW560" s="2">
        <f t="shared" si="139"/>
        <v>-1</v>
      </c>
      <c r="AX560" s="2">
        <f t="shared" si="139"/>
        <v>-0.90937334821712656</v>
      </c>
      <c r="AY560" s="2">
        <f t="shared" si="139"/>
        <v>9.6151965154608501</v>
      </c>
      <c r="AZ560" s="2">
        <f t="shared" si="139"/>
        <v>3.5613828958824545</v>
      </c>
      <c r="BA560" s="2">
        <f t="shared" si="139"/>
        <v>-0.23356442071541261</v>
      </c>
      <c r="BB560" s="2">
        <f t="shared" si="139"/>
        <v>-0.72077983283362634</v>
      </c>
      <c r="BC560" s="2">
        <f t="shared" si="139"/>
        <v>-1</v>
      </c>
      <c r="BD560" s="2">
        <f t="shared" si="139"/>
        <v>0.52658493284440366</v>
      </c>
      <c r="BE560" s="2">
        <f t="shared" si="139"/>
        <v>60.653083540258343</v>
      </c>
      <c r="BF560" s="2">
        <f t="shared" si="139"/>
        <v>1.685318997881462</v>
      </c>
      <c r="BG560" s="2" t="str">
        <f>IFERROR(#REF!/#REF!-1,"NA")</f>
        <v>NA</v>
      </c>
    </row>
    <row r="561" spans="1:59" x14ac:dyDescent="0.25">
      <c r="A561" t="str">
        <f t="shared" si="138"/>
        <v/>
      </c>
      <c r="B561" t="str">
        <f t="shared" si="118"/>
        <v>ID2016 CPACooling_Water-Cooled Chiller</v>
      </c>
      <c r="C561" t="s">
        <v>119</v>
      </c>
      <c r="D561" t="s">
        <v>142</v>
      </c>
      <c r="E561" s="3" t="s">
        <v>67</v>
      </c>
      <c r="F561" s="3" t="s">
        <v>3</v>
      </c>
      <c r="G561" s="3" t="s">
        <v>5</v>
      </c>
      <c r="H561" s="7">
        <f>INDEX('Saturation Data'!I:I,MATCH('Intensity Data'!$B561,'Saturation Data'!$C:$C,0))*INDEX('UEC Data'!I:I,MATCH('Intensity Data'!$B561,'UEC Data'!$C:$C,0))</f>
        <v>0.32443427001468117</v>
      </c>
      <c r="I561" s="7">
        <f>INDEX('Saturation Data'!J:J,MATCH('Intensity Data'!$B561,'Saturation Data'!$C:$C,0))*INDEX('UEC Data'!J:J,MATCH('Intensity Data'!$B561,'UEC Data'!$C:$C,0))</f>
        <v>0</v>
      </c>
      <c r="J561" s="7">
        <f>INDEX('Saturation Data'!K:K,MATCH('Intensity Data'!$B561,'Saturation Data'!$C:$C,0))*INDEX('UEC Data'!K:K,MATCH('Intensity Data'!$B561,'UEC Data'!$C:$C,0))</f>
        <v>2.0170168344588846E-2</v>
      </c>
      <c r="K561" s="7">
        <f>INDEX('Saturation Data'!L:L,MATCH('Intensity Data'!$B561,'Saturation Data'!$C:$C,0))*INDEX('UEC Data'!L:L,MATCH('Intensity Data'!$B561,'UEC Data'!$C:$C,0))</f>
        <v>0</v>
      </c>
      <c r="L561" s="7">
        <f>INDEX('Saturation Data'!M:M,MATCH('Intensity Data'!$B561,'Saturation Data'!$C:$C,0))*INDEX('UEC Data'!M:M,MATCH('Intensity Data'!$B561,'UEC Data'!$C:$C,0))</f>
        <v>0</v>
      </c>
      <c r="M561" s="7">
        <f>INDEX('Saturation Data'!N:N,MATCH('Intensity Data'!$B561,'Saturation Data'!$C:$C,0))*INDEX('UEC Data'!N:N,MATCH('Intensity Data'!$B561,'UEC Data'!$C:$C,0))</f>
        <v>1.5849533208267614E-2</v>
      </c>
      <c r="N561" s="7">
        <f>INDEX('Saturation Data'!O:O,MATCH('Intensity Data'!$B561,'Saturation Data'!$C:$C,0))*INDEX('UEC Data'!O:O,MATCH('Intensity Data'!$B561,'UEC Data'!$C:$C,0))</f>
        <v>4.1799627988462964</v>
      </c>
      <c r="O561" s="7">
        <f>INDEX('Saturation Data'!P:P,MATCH('Intensity Data'!$B561,'Saturation Data'!$C:$C,0))*INDEX('UEC Data'!P:P,MATCH('Intensity Data'!$B561,'UEC Data'!$C:$C,0))</f>
        <v>0</v>
      </c>
      <c r="P561" s="7">
        <f>INDEX('Saturation Data'!Q:Q,MATCH('Intensity Data'!$B561,'Saturation Data'!$C:$C,0))*INDEX('UEC Data'!Q:Q,MATCH('Intensity Data'!$B561,'UEC Data'!$C:$C,0))</f>
        <v>0</v>
      </c>
      <c r="Q561" s="7">
        <f>INDEX('Saturation Data'!R:R,MATCH('Intensity Data'!$B561,'Saturation Data'!$C:$C,0))*INDEX('UEC Data'!R:R,MATCH('Intensity Data'!$B561,'UEC Data'!$C:$C,0))</f>
        <v>6.8997569309697457E-2</v>
      </c>
      <c r="R561" s="7">
        <f>INDEX('Saturation Data'!S:S,MATCH('Intensity Data'!$B561,'Saturation Data'!$C:$C,0))*INDEX('UEC Data'!S:S,MATCH('Intensity Data'!$B561,'UEC Data'!$C:$C,0))</f>
        <v>0</v>
      </c>
      <c r="S561" s="7">
        <f>INDEX('Saturation Data'!T:T,MATCH('Intensity Data'!$B561,'Saturation Data'!$C:$C,0))*INDEX('UEC Data'!T:T,MATCH('Intensity Data'!$B561,'UEC Data'!$C:$C,0))</f>
        <v>2.0179404187136325E-2</v>
      </c>
      <c r="T561" s="7">
        <f>INDEX('Saturation Data'!U:U,MATCH('Intensity Data'!$B561,'Saturation Data'!$C:$C,0))*INDEX('UEC Data'!U:U,MATCH('Intensity Data'!$B561,'UEC Data'!$C:$C,0))</f>
        <v>4.0575982235985668</v>
      </c>
      <c r="U561" s="7">
        <f>INDEX('Saturation Data'!V:V,MATCH('Intensity Data'!$B561,'Saturation Data'!$C:$C,0))*INDEX('UEC Data'!V:V,MATCH('Intensity Data'!$B561,'UEC Data'!$C:$C,0))</f>
        <v>0.11865429040291901</v>
      </c>
      <c r="V561" t="str">
        <f t="shared" si="119"/>
        <v>HVAC</v>
      </c>
      <c r="AP561" s="5" t="s">
        <v>67</v>
      </c>
      <c r="AQ561" s="5" t="s">
        <v>3</v>
      </c>
      <c r="AR561" s="5" t="s">
        <v>5</v>
      </c>
      <c r="AS561" s="2">
        <f t="shared" si="139"/>
        <v>64.550617524164778</v>
      </c>
      <c r="AT561" s="2" t="str">
        <f t="shared" si="139"/>
        <v>NA</v>
      </c>
      <c r="AU561" s="2">
        <f t="shared" si="139"/>
        <v>0.26680854675390409</v>
      </c>
      <c r="AV561" s="2" t="str">
        <f t="shared" si="139"/>
        <v>NA</v>
      </c>
      <c r="AW561" s="2">
        <f t="shared" si="139"/>
        <v>-1</v>
      </c>
      <c r="AX561" s="2">
        <f t="shared" si="139"/>
        <v>-0.98805156278090733</v>
      </c>
      <c r="AY561" s="2">
        <f t="shared" si="139"/>
        <v>27.28366515560608</v>
      </c>
      <c r="AZ561" s="2">
        <f t="shared" si="139"/>
        <v>-1</v>
      </c>
      <c r="BA561" s="2">
        <f t="shared" si="139"/>
        <v>-1</v>
      </c>
      <c r="BB561" s="2">
        <f t="shared" si="139"/>
        <v>1.5065429308406557</v>
      </c>
      <c r="BC561" s="2">
        <f t="shared" si="139"/>
        <v>-1</v>
      </c>
      <c r="BD561" s="2">
        <f t="shared" si="139"/>
        <v>-0.99874716448230838</v>
      </c>
      <c r="BE561" s="2">
        <f t="shared" si="139"/>
        <v>1375.8922756196828</v>
      </c>
      <c r="BF561" s="2">
        <f t="shared" si="139"/>
        <v>0.61145672297770415</v>
      </c>
      <c r="BG561" s="2" t="str">
        <f>IFERROR(#REF!/#REF!-1,"NA")</f>
        <v>NA</v>
      </c>
    </row>
    <row r="562" spans="1:59" x14ac:dyDescent="0.25">
      <c r="A562" t="str">
        <f t="shared" si="138"/>
        <v/>
      </c>
      <c r="B562" t="str">
        <f t="shared" si="118"/>
        <v>ID2016 CPACooling_RTU</v>
      </c>
      <c r="C562" t="s">
        <v>119</v>
      </c>
      <c r="D562" t="s">
        <v>142</v>
      </c>
      <c r="E562" s="3" t="s">
        <v>68</v>
      </c>
      <c r="F562" s="3" t="s">
        <v>3</v>
      </c>
      <c r="G562" s="3" t="s">
        <v>6</v>
      </c>
      <c r="H562" s="7">
        <f>INDEX('Saturation Data'!I:I,MATCH('Intensity Data'!$B562,'Saturation Data'!$C:$C,0))*INDEX('UEC Data'!I:I,MATCH('Intensity Data'!$B562,'UEC Data'!$C:$C,0))</f>
        <v>1.7369002040331136</v>
      </c>
      <c r="I562" s="7">
        <f>INDEX('Saturation Data'!J:J,MATCH('Intensity Data'!$B562,'Saturation Data'!$C:$C,0))*INDEX('UEC Data'!J:J,MATCH('Intensity Data'!$B562,'UEC Data'!$C:$C,0))</f>
        <v>2.9831529828771082</v>
      </c>
      <c r="J562" s="7">
        <f>INDEX('Saturation Data'!K:K,MATCH('Intensity Data'!$B562,'Saturation Data'!$C:$C,0))*INDEX('UEC Data'!K:K,MATCH('Intensity Data'!$B562,'UEC Data'!$C:$C,0))</f>
        <v>2.5035373079753471</v>
      </c>
      <c r="K562" s="7">
        <f>INDEX('Saturation Data'!L:L,MATCH('Intensity Data'!$B562,'Saturation Data'!$C:$C,0))*INDEX('UEC Data'!L:L,MATCH('Intensity Data'!$B562,'UEC Data'!$C:$C,0))</f>
        <v>2.5482079005958607</v>
      </c>
      <c r="L562" s="7">
        <f>INDEX('Saturation Data'!M:M,MATCH('Intensity Data'!$B562,'Saturation Data'!$C:$C,0))*INDEX('UEC Data'!M:M,MATCH('Intensity Data'!$B562,'UEC Data'!$C:$C,0))</f>
        <v>3.4857836776134627</v>
      </c>
      <c r="M562" s="7">
        <f>INDEX('Saturation Data'!N:N,MATCH('Intensity Data'!$B562,'Saturation Data'!$C:$C,0))*INDEX('UEC Data'!N:N,MATCH('Intensity Data'!$B562,'UEC Data'!$C:$C,0))</f>
        <v>3.8867487379982824</v>
      </c>
      <c r="N562" s="7">
        <f>INDEX('Saturation Data'!O:O,MATCH('Intensity Data'!$B562,'Saturation Data'!$C:$C,0))*INDEX('UEC Data'!O:O,MATCH('Intensity Data'!$B562,'UEC Data'!$C:$C,0))</f>
        <v>0.58085768838940333</v>
      </c>
      <c r="O562" s="7">
        <f>INDEX('Saturation Data'!P:P,MATCH('Intensity Data'!$B562,'Saturation Data'!$C:$C,0))*INDEX('UEC Data'!P:P,MATCH('Intensity Data'!$B562,'UEC Data'!$C:$C,0))</f>
        <v>1.5090533596859486</v>
      </c>
      <c r="P562" s="7">
        <f>INDEX('Saturation Data'!Q:Q,MATCH('Intensity Data'!$B562,'Saturation Data'!$C:$C,0))*INDEX('UEC Data'!Q:Q,MATCH('Intensity Data'!$B562,'UEC Data'!$C:$C,0))</f>
        <v>0.61057588761373427</v>
      </c>
      <c r="Q562" s="7">
        <f>INDEX('Saturation Data'!R:R,MATCH('Intensity Data'!$B562,'Saturation Data'!$C:$C,0))*INDEX('UEC Data'!R:R,MATCH('Intensity Data'!$B562,'UEC Data'!$C:$C,0))</f>
        <v>0.36154744032601177</v>
      </c>
      <c r="R562" s="7">
        <f>INDEX('Saturation Data'!S:S,MATCH('Intensity Data'!$B562,'Saturation Data'!$C:$C,0))*INDEX('UEC Data'!S:S,MATCH('Intensity Data'!$B562,'UEC Data'!$C:$C,0))</f>
        <v>0.2490030662718094</v>
      </c>
      <c r="S562" s="7">
        <f>INDEX('Saturation Data'!T:T,MATCH('Intensity Data'!$B562,'Saturation Data'!$C:$C,0))*INDEX('UEC Data'!T:T,MATCH('Intensity Data'!$B562,'UEC Data'!$C:$C,0))</f>
        <v>0.25262912268331195</v>
      </c>
      <c r="T562" s="7">
        <f>INDEX('Saturation Data'!U:U,MATCH('Intensity Data'!$B562,'Saturation Data'!$C:$C,0))*INDEX('UEC Data'!U:U,MATCH('Intensity Data'!$B562,'UEC Data'!$C:$C,0))</f>
        <v>21.722869110386622</v>
      </c>
      <c r="U562" s="7">
        <f>INDEX('Saturation Data'!V:V,MATCH('Intensity Data'!$B562,'Saturation Data'!$C:$C,0))*INDEX('UEC Data'!V:V,MATCH('Intensity Data'!$B562,'UEC Data'!$C:$C,0))</f>
        <v>1.4717839919182554</v>
      </c>
      <c r="V562" t="str">
        <f t="shared" si="119"/>
        <v>HVAC</v>
      </c>
      <c r="AP562" s="5" t="s">
        <v>68</v>
      </c>
      <c r="AQ562" s="5" t="s">
        <v>3</v>
      </c>
      <c r="AR562" s="5" t="s">
        <v>6</v>
      </c>
      <c r="AS562" s="2">
        <f t="shared" si="139"/>
        <v>188.93155904288506</v>
      </c>
      <c r="AT562" s="2">
        <f t="shared" si="139"/>
        <v>145.383975122409</v>
      </c>
      <c r="AU562" s="2">
        <f t="shared" si="139"/>
        <v>84.099641714140901</v>
      </c>
      <c r="AV562" s="2">
        <f t="shared" si="139"/>
        <v>280.21822175388678</v>
      </c>
      <c r="AW562" s="2">
        <f t="shared" si="139"/>
        <v>10.816440418460004</v>
      </c>
      <c r="AX562" s="2">
        <f t="shared" si="139"/>
        <v>6.4845980179513871</v>
      </c>
      <c r="AY562" s="2">
        <f t="shared" si="139"/>
        <v>8.8275936336964147</v>
      </c>
      <c r="AZ562" s="2">
        <f t="shared" si="139"/>
        <v>77.911374536506941</v>
      </c>
      <c r="BA562" s="2">
        <f t="shared" si="139"/>
        <v>12.304633785422768</v>
      </c>
      <c r="BB562" s="2">
        <f t="shared" si="139"/>
        <v>6.8567791057036347</v>
      </c>
      <c r="BC562" s="2">
        <f t="shared" si="139"/>
        <v>53.277115544644964</v>
      </c>
      <c r="BD562" s="2">
        <f t="shared" si="139"/>
        <v>12.622245981913123</v>
      </c>
      <c r="BE562" s="2">
        <f t="shared" si="139"/>
        <v>3988.5169018986962</v>
      </c>
      <c r="BF562" s="2">
        <f t="shared" si="139"/>
        <v>29.290713873747354</v>
      </c>
      <c r="BG562" s="2" t="str">
        <f>IFERROR(#REF!/#REF!-1,"NA")</f>
        <v>NA</v>
      </c>
    </row>
    <row r="563" spans="1:59" x14ac:dyDescent="0.25">
      <c r="A563" t="e">
        <f>IF(C563=#REF!,"",1)</f>
        <v>#REF!</v>
      </c>
      <c r="B563" t="str">
        <f t="shared" si="118"/>
        <v>ID2016 CPACooling_Evaporative AC</v>
      </c>
      <c r="C563" t="s">
        <v>119</v>
      </c>
      <c r="D563" t="s">
        <v>142</v>
      </c>
      <c r="E563" s="3" t="s">
        <v>71</v>
      </c>
      <c r="F563" s="3" t="s">
        <v>3</v>
      </c>
      <c r="G563" s="3" t="s">
        <v>9</v>
      </c>
      <c r="H563" s="7">
        <f>INDEX('Saturation Data'!I:I,MATCH('Intensity Data'!$B563,'Saturation Data'!$C:$C,0))*INDEX('UEC Data'!I:I,MATCH('Intensity Data'!$B563,'UEC Data'!$C:$C,0))</f>
        <v>7.3692566997156513E-4</v>
      </c>
      <c r="I563" s="7">
        <f>INDEX('Saturation Data'!J:J,MATCH('Intensity Data'!$B563,'Saturation Data'!$C:$C,0))*INDEX('UEC Data'!J:J,MATCH('Intensity Data'!$B563,'UEC Data'!$C:$C,0))</f>
        <v>8.4453223417478313E-4</v>
      </c>
      <c r="J563" s="7">
        <f>INDEX('Saturation Data'!K:K,MATCH('Intensity Data'!$B563,'Saturation Data'!$C:$C,0))*INDEX('UEC Data'!K:K,MATCH('Intensity Data'!$B563,'UEC Data'!$C:$C,0))</f>
        <v>5.120886413890912E-2</v>
      </c>
      <c r="K563" s="7">
        <f>INDEX('Saturation Data'!L:L,MATCH('Intensity Data'!$B563,'Saturation Data'!$C:$C,0))*INDEX('UEC Data'!L:L,MATCH('Intensity Data'!$B563,'UEC Data'!$C:$C,0))</f>
        <v>6.7223823086449096E-4</v>
      </c>
      <c r="L563" s="7">
        <f>INDEX('Saturation Data'!M:M,MATCH('Intensity Data'!$B563,'Saturation Data'!$C:$C,0))*INDEX('UEC Data'!M:M,MATCH('Intensity Data'!$B563,'UEC Data'!$C:$C,0))</f>
        <v>6.2974461013313207E-2</v>
      </c>
      <c r="M563" s="7">
        <f>INDEX('Saturation Data'!N:N,MATCH('Intensity Data'!$B563,'Saturation Data'!$C:$C,0))*INDEX('UEC Data'!N:N,MATCH('Intensity Data'!$B563,'UEC Data'!$C:$C,0))</f>
        <v>2.5623823555801797E-2</v>
      </c>
      <c r="N563" s="7">
        <f>INDEX('Saturation Data'!O:O,MATCH('Intensity Data'!$B563,'Saturation Data'!$C:$C,0))*INDEX('UEC Data'!O:O,MATCH('Intensity Data'!$B563,'UEC Data'!$C:$C,0))</f>
        <v>0</v>
      </c>
      <c r="O563" s="7">
        <f>INDEX('Saturation Data'!P:P,MATCH('Intensity Data'!$B563,'Saturation Data'!$C:$C,0))*INDEX('UEC Data'!P:P,MATCH('Intensity Data'!$B563,'UEC Data'!$C:$C,0))</f>
        <v>5.1470774385845047E-5</v>
      </c>
      <c r="P563" s="7">
        <f>INDEX('Saturation Data'!Q:Q,MATCH('Intensity Data'!$B563,'Saturation Data'!$C:$C,0))*INDEX('UEC Data'!Q:Q,MATCH('Intensity Data'!$B563,'UEC Data'!$C:$C,0))</f>
        <v>2.0825515251060352E-5</v>
      </c>
      <c r="Q563" s="7">
        <f>INDEX('Saturation Data'!R:R,MATCH('Intensity Data'!$B563,'Saturation Data'!$C:$C,0))*INDEX('UEC Data'!R:R,MATCH('Intensity Data'!$B563,'UEC Data'!$C:$C,0))</f>
        <v>4.3536628004703978E-3</v>
      </c>
      <c r="R563" s="7">
        <f>INDEX('Saturation Data'!S:S,MATCH('Intensity Data'!$B563,'Saturation Data'!$C:$C,0))*INDEX('UEC Data'!S:S,MATCH('Intensity Data'!$B563,'UEC Data'!$C:$C,0))</f>
        <v>0</v>
      </c>
      <c r="S563" s="7">
        <f>INDEX('Saturation Data'!T:T,MATCH('Intensity Data'!$B563,'Saturation Data'!$C:$C,0))*INDEX('UEC Data'!T:T,MATCH('Intensity Data'!$B563,'UEC Data'!$C:$C,0))</f>
        <v>6.0874487393569154E-4</v>
      </c>
      <c r="T563" s="7">
        <f>INDEX('Saturation Data'!U:U,MATCH('Intensity Data'!$B563,'Saturation Data'!$C:$C,0))*INDEX('UEC Data'!U:U,MATCH('Intensity Data'!$B563,'UEC Data'!$C:$C,0))</f>
        <v>9.2164995062497482E-3</v>
      </c>
      <c r="U563" s="7">
        <f>INDEX('Saturation Data'!V:V,MATCH('Intensity Data'!$B563,'Saturation Data'!$C:$C,0))*INDEX('UEC Data'!V:V,MATCH('Intensity Data'!$B563,'UEC Data'!$C:$C,0))</f>
        <v>9.0606530840552457E-5</v>
      </c>
      <c r="V563" t="str">
        <f t="shared" si="119"/>
        <v>HVAC</v>
      </c>
      <c r="AP563" s="5" t="s">
        <v>71</v>
      </c>
      <c r="AQ563" s="5" t="s">
        <v>3</v>
      </c>
      <c r="AR563" s="5" t="s">
        <v>9</v>
      </c>
      <c r="AS563" s="2">
        <f t="shared" ref="AS563:BF567" si="140">IFERROR(H563/H772-1,"NA")</f>
        <v>-0.977993165179182</v>
      </c>
      <c r="AT563" s="2">
        <f t="shared" si="140"/>
        <v>-0.93626610653868569</v>
      </c>
      <c r="AU563" s="2">
        <f t="shared" si="140"/>
        <v>-0.79633542418806602</v>
      </c>
      <c r="AV563" s="2">
        <f t="shared" si="140"/>
        <v>-0.93294394996758956</v>
      </c>
      <c r="AW563" s="2">
        <f t="shared" si="140"/>
        <v>-0.97309730244556014</v>
      </c>
      <c r="AX563" s="2">
        <f t="shared" si="140"/>
        <v>-0.92741272792301777</v>
      </c>
      <c r="AY563" s="2">
        <f t="shared" si="140"/>
        <v>-1</v>
      </c>
      <c r="AZ563" s="2">
        <f t="shared" si="140"/>
        <v>-0.99881593860532836</v>
      </c>
      <c r="BA563" s="2">
        <f t="shared" si="140"/>
        <v>-0.99980036460740807</v>
      </c>
      <c r="BB563" s="2">
        <f t="shared" si="140"/>
        <v>-0.97326979531893898</v>
      </c>
      <c r="BC563" s="2">
        <f t="shared" si="140"/>
        <v>-1</v>
      </c>
      <c r="BD563" s="2">
        <f t="shared" si="140"/>
        <v>-0.99937296581487589</v>
      </c>
      <c r="BE563" s="2">
        <f t="shared" si="140"/>
        <v>3.069648729371826</v>
      </c>
      <c r="BF563" s="2">
        <f t="shared" si="140"/>
        <v>-0.99873976983215051</v>
      </c>
      <c r="BG563" s="2" t="str">
        <f>IFERROR(#REF!/#REF!-1,"NA")</f>
        <v>NA</v>
      </c>
    </row>
    <row r="564" spans="1:59" x14ac:dyDescent="0.25">
      <c r="A564" t="str">
        <f t="shared" si="138"/>
        <v/>
      </c>
      <c r="B564" t="str">
        <f t="shared" si="118"/>
        <v>ID2016 CPACooling_Air-Source Heat Pump</v>
      </c>
      <c r="C564" t="s">
        <v>119</v>
      </c>
      <c r="D564" t="s">
        <v>142</v>
      </c>
      <c r="E564" s="3" t="s">
        <v>72</v>
      </c>
      <c r="F564" s="3" t="s">
        <v>3</v>
      </c>
      <c r="G564" s="3" t="s">
        <v>10</v>
      </c>
      <c r="H564" s="7">
        <f>INDEX('Saturation Data'!I:I,MATCH('Intensity Data'!$B564,'Saturation Data'!$C:$C,0))*INDEX('UEC Data'!I:I,MATCH('Intensity Data'!$B564,'UEC Data'!$C:$C,0))</f>
        <v>0.1265880907483577</v>
      </c>
      <c r="I564" s="7">
        <f>INDEX('Saturation Data'!J:J,MATCH('Intensity Data'!$B564,'Saturation Data'!$C:$C,0))*INDEX('UEC Data'!J:J,MATCH('Intensity Data'!$B564,'UEC Data'!$C:$C,0))</f>
        <v>0.24710026846096747</v>
      </c>
      <c r="J564" s="7">
        <f>INDEX('Saturation Data'!K:K,MATCH('Intensity Data'!$B564,'Saturation Data'!$C:$C,0))*INDEX('UEC Data'!K:K,MATCH('Intensity Data'!$B564,'UEC Data'!$C:$C,0))</f>
        <v>9.8499026594955033E-2</v>
      </c>
      <c r="K564" s="7">
        <f>INDEX('Saturation Data'!L:L,MATCH('Intensity Data'!$B564,'Saturation Data'!$C:$C,0))*INDEX('UEC Data'!L:L,MATCH('Intensity Data'!$B564,'UEC Data'!$C:$C,0))</f>
        <v>0.20986612834122584</v>
      </c>
      <c r="L564" s="7">
        <f>INDEX('Saturation Data'!M:M,MATCH('Intensity Data'!$B564,'Saturation Data'!$C:$C,0))*INDEX('UEC Data'!M:M,MATCH('Intensity Data'!$B564,'UEC Data'!$C:$C,0))</f>
        <v>0.24957637603622387</v>
      </c>
      <c r="M564" s="7">
        <f>INDEX('Saturation Data'!N:N,MATCH('Intensity Data'!$B564,'Saturation Data'!$C:$C,0))*INDEX('UEC Data'!N:N,MATCH('Intensity Data'!$B564,'UEC Data'!$C:$C,0))</f>
        <v>0.20681318435239163</v>
      </c>
      <c r="N564" s="7">
        <f>INDEX('Saturation Data'!O:O,MATCH('Intensity Data'!$B564,'Saturation Data'!$C:$C,0))*INDEX('UEC Data'!O:O,MATCH('Intensity Data'!$B564,'UEC Data'!$C:$C,0))</f>
        <v>8.4230583810767909E-2</v>
      </c>
      <c r="O564" s="7">
        <f>INDEX('Saturation Data'!P:P,MATCH('Intensity Data'!$B564,'Saturation Data'!$C:$C,0))*INDEX('UEC Data'!P:P,MATCH('Intensity Data'!$B564,'UEC Data'!$C:$C,0))</f>
        <v>0.17273416056140523</v>
      </c>
      <c r="P564" s="7">
        <f>INDEX('Saturation Data'!Q:Q,MATCH('Intensity Data'!$B564,'Saturation Data'!$C:$C,0))*INDEX('UEC Data'!Q:Q,MATCH('Intensity Data'!$B564,'UEC Data'!$C:$C,0))</f>
        <v>8.4086553918032061E-2</v>
      </c>
      <c r="Q564" s="7">
        <f>INDEX('Saturation Data'!R:R,MATCH('Intensity Data'!$B564,'Saturation Data'!$C:$C,0))*INDEX('UEC Data'!R:R,MATCH('Intensity Data'!$B564,'UEC Data'!$C:$C,0))</f>
        <v>0.20889422520436388</v>
      </c>
      <c r="R564" s="7">
        <f>INDEX('Saturation Data'!S:S,MATCH('Intensity Data'!$B564,'Saturation Data'!$C:$C,0))*INDEX('UEC Data'!S:S,MATCH('Intensity Data'!$B564,'UEC Data'!$C:$C,0))</f>
        <v>4.4151228105826591E-2</v>
      </c>
      <c r="S564" s="7">
        <f>INDEX('Saturation Data'!T:T,MATCH('Intensity Data'!$B564,'Saturation Data'!$C:$C,0))*INDEX('UEC Data'!T:T,MATCH('Intensity Data'!$B564,'UEC Data'!$C:$C,0))</f>
        <v>2.3837322871699641E-2</v>
      </c>
      <c r="T564" s="7">
        <f>INDEX('Saturation Data'!U:U,MATCH('Intensity Data'!$B564,'Saturation Data'!$C:$C,0))*INDEX('UEC Data'!U:U,MATCH('Intensity Data'!$B564,'UEC Data'!$C:$C,0))</f>
        <v>1.6152537400459466</v>
      </c>
      <c r="U564" s="7">
        <f>INDEX('Saturation Data'!V:V,MATCH('Intensity Data'!$B564,'Saturation Data'!$C:$C,0))*INDEX('UEC Data'!V:V,MATCH('Intensity Data'!$B564,'UEC Data'!$C:$C,0))</f>
        <v>0.14295493248540433</v>
      </c>
      <c r="V564" t="str">
        <f t="shared" si="119"/>
        <v>HVAC</v>
      </c>
      <c r="AP564" s="5" t="s">
        <v>72</v>
      </c>
      <c r="AQ564" s="5" t="s">
        <v>3</v>
      </c>
      <c r="AR564" s="5" t="s">
        <v>10</v>
      </c>
      <c r="AS564" s="2">
        <f t="shared" si="140"/>
        <v>1.4460791865674403</v>
      </c>
      <c r="AT564" s="2">
        <f t="shared" si="140"/>
        <v>23.132437846205192</v>
      </c>
      <c r="AU564" s="2">
        <f t="shared" si="140"/>
        <v>-0.49303724732852272</v>
      </c>
      <c r="AV564" s="2">
        <f t="shared" si="140"/>
        <v>26.091363906138323</v>
      </c>
      <c r="AW564" s="2">
        <f t="shared" si="140"/>
        <v>-0.86202239450318163</v>
      </c>
      <c r="AX564" s="2">
        <f t="shared" si="140"/>
        <v>-0.62091331934076632</v>
      </c>
      <c r="AY564" s="2">
        <f t="shared" si="140"/>
        <v>-0.55329323064905633</v>
      </c>
      <c r="AZ564" s="2">
        <f t="shared" si="140"/>
        <v>4.142395942790813</v>
      </c>
      <c r="BA564" s="2">
        <f t="shared" si="140"/>
        <v>4.313879340877369E-2</v>
      </c>
      <c r="BB564" s="2">
        <f t="shared" si="140"/>
        <v>-0.1701154234894563</v>
      </c>
      <c r="BC564" s="2">
        <f t="shared" si="140"/>
        <v>1.1600667486299936</v>
      </c>
      <c r="BD564" s="2">
        <f t="shared" si="140"/>
        <v>-0.96822488435080589</v>
      </c>
      <c r="BE564" s="2">
        <f t="shared" si="140"/>
        <v>922.0079366922206</v>
      </c>
      <c r="BF564" s="2">
        <f t="shared" si="140"/>
        <v>0.28656957778067493</v>
      </c>
      <c r="BG564" s="2" t="str">
        <f>IFERROR(#REF!/#REF!-1,"NA")</f>
        <v>NA</v>
      </c>
    </row>
    <row r="565" spans="1:59" x14ac:dyDescent="0.25">
      <c r="A565" t="str">
        <f t="shared" si="138"/>
        <v/>
      </c>
      <c r="B565" t="str">
        <f t="shared" si="118"/>
        <v>ID2016 CPACooling_Geothermal Heat Pump</v>
      </c>
      <c r="C565" t="s">
        <v>119</v>
      </c>
      <c r="D565" t="s">
        <v>142</v>
      </c>
      <c r="E565" s="3" t="s">
        <v>73</v>
      </c>
      <c r="F565" s="3" t="s">
        <v>3</v>
      </c>
      <c r="G565" s="3" t="s">
        <v>11</v>
      </c>
      <c r="H565" s="7">
        <f>INDEX('Saturation Data'!I:I,MATCH('Intensity Data'!$B565,'Saturation Data'!$C:$C,0))*INDEX('UEC Data'!I:I,MATCH('Intensity Data'!$B565,'UEC Data'!$C:$C,0))</f>
        <v>4.8584902990986764E-2</v>
      </c>
      <c r="I565" s="7">
        <f>INDEX('Saturation Data'!J:J,MATCH('Intensity Data'!$B565,'Saturation Data'!$C:$C,0))*INDEX('UEC Data'!J:J,MATCH('Intensity Data'!$B565,'UEC Data'!$C:$C,0))</f>
        <v>0.10580835314472734</v>
      </c>
      <c r="J565" s="7">
        <f>INDEX('Saturation Data'!K:K,MATCH('Intensity Data'!$B565,'Saturation Data'!$C:$C,0))*INDEX('UEC Data'!K:K,MATCH('Intensity Data'!$B565,'UEC Data'!$C:$C,0))</f>
        <v>4.3737219772363417E-2</v>
      </c>
      <c r="K565" s="7">
        <f>INDEX('Saturation Data'!L:L,MATCH('Intensity Data'!$B565,'Saturation Data'!$C:$C,0))*INDEX('UEC Data'!L:L,MATCH('Intensity Data'!$B565,'UEC Data'!$C:$C,0))</f>
        <v>9.2623927838651809E-2</v>
      </c>
      <c r="L565" s="7">
        <f>INDEX('Saturation Data'!M:M,MATCH('Intensity Data'!$B565,'Saturation Data'!$C:$C,0))*INDEX('UEC Data'!M:M,MATCH('Intensity Data'!$B565,'UEC Data'!$C:$C,0))</f>
        <v>5.6308794974395546E-2</v>
      </c>
      <c r="M565" s="7">
        <f>INDEX('Saturation Data'!N:N,MATCH('Intensity Data'!$B565,'Saturation Data'!$C:$C,0))*INDEX('UEC Data'!N:N,MATCH('Intensity Data'!$B565,'UEC Data'!$C:$C,0))</f>
        <v>0</v>
      </c>
      <c r="N565" s="7">
        <f>INDEX('Saturation Data'!O:O,MATCH('Intensity Data'!$B565,'Saturation Data'!$C:$C,0))*INDEX('UEC Data'!O:O,MATCH('Intensity Data'!$B565,'UEC Data'!$C:$C,0))</f>
        <v>2.81416731463177E-2</v>
      </c>
      <c r="O565" s="7">
        <f>INDEX('Saturation Data'!P:P,MATCH('Intensity Data'!$B565,'Saturation Data'!$C:$C,0))*INDEX('UEC Data'!P:P,MATCH('Intensity Data'!$B565,'UEC Data'!$C:$C,0))</f>
        <v>1.0286619186698617E-2</v>
      </c>
      <c r="P565" s="7">
        <f>INDEX('Saturation Data'!Q:Q,MATCH('Intensity Data'!$B565,'Saturation Data'!$C:$C,0))*INDEX('UEC Data'!Q:Q,MATCH('Intensity Data'!$B565,'UEC Data'!$C:$C,0))</f>
        <v>3.4376930599814629E-2</v>
      </c>
      <c r="Q565" s="7">
        <f>INDEX('Saturation Data'!R:R,MATCH('Intensity Data'!$B565,'Saturation Data'!$C:$C,0))*INDEX('UEC Data'!R:R,MATCH('Intensity Data'!$B565,'UEC Data'!$C:$C,0))</f>
        <v>6.4028560835818718E-2</v>
      </c>
      <c r="R565" s="7">
        <f>INDEX('Saturation Data'!S:S,MATCH('Intensity Data'!$B565,'Saturation Data'!$C:$C,0))*INDEX('UEC Data'!S:S,MATCH('Intensity Data'!$B565,'UEC Data'!$C:$C,0))</f>
        <v>0</v>
      </c>
      <c r="S565" s="7">
        <f>INDEX('Saturation Data'!T:T,MATCH('Intensity Data'!$B565,'Saturation Data'!$C:$C,0))*INDEX('UEC Data'!T:T,MATCH('Intensity Data'!$B565,'UEC Data'!$C:$C,0))</f>
        <v>0</v>
      </c>
      <c r="T565" s="7">
        <f>INDEX('Saturation Data'!U:U,MATCH('Intensity Data'!$B565,'Saturation Data'!$C:$C,0))*INDEX('UEC Data'!U:U,MATCH('Intensity Data'!$B565,'UEC Data'!$C:$C,0))</f>
        <v>0.73182952875022644</v>
      </c>
      <c r="U565" s="7">
        <f>INDEX('Saturation Data'!V:V,MATCH('Intensity Data'!$B565,'Saturation Data'!$C:$C,0))*INDEX('UEC Data'!V:V,MATCH('Intensity Data'!$B565,'UEC Data'!$C:$C,0))</f>
        <v>2.3683304713966694E-2</v>
      </c>
      <c r="V565" t="str">
        <f t="shared" si="119"/>
        <v>HVAC</v>
      </c>
      <c r="AP565" s="5" t="s">
        <v>73</v>
      </c>
      <c r="AQ565" s="5" t="s">
        <v>3</v>
      </c>
      <c r="AR565" s="5" t="s">
        <v>11</v>
      </c>
      <c r="AS565" s="2">
        <f t="shared" si="140"/>
        <v>-0.48096455365106816</v>
      </c>
      <c r="AT565" s="2">
        <f t="shared" si="140"/>
        <v>6.7624881271036807</v>
      </c>
      <c r="AU565" s="2">
        <f t="shared" si="140"/>
        <v>-0.74823048527771974</v>
      </c>
      <c r="AV565" s="2">
        <f t="shared" si="140"/>
        <v>8.4721393753633318</v>
      </c>
      <c r="AW565" s="2">
        <f t="shared" si="140"/>
        <v>-0.96736913010977421</v>
      </c>
      <c r="AX565" s="2">
        <f t="shared" si="140"/>
        <v>-1</v>
      </c>
      <c r="AY565" s="2">
        <f t="shared" si="140"/>
        <v>-0.96440860337389389</v>
      </c>
      <c r="AZ565" s="2">
        <f t="shared" si="140"/>
        <v>-0.88690087762697056</v>
      </c>
      <c r="BA565" s="2">
        <f t="shared" si="140"/>
        <v>-0.72001198958334145</v>
      </c>
      <c r="BB565" s="2">
        <f t="shared" si="140"/>
        <v>-0.25986328464722086</v>
      </c>
      <c r="BC565" s="2">
        <f t="shared" si="140"/>
        <v>-1</v>
      </c>
      <c r="BD565" s="2">
        <f t="shared" si="140"/>
        <v>-1</v>
      </c>
      <c r="BE565" s="2">
        <f t="shared" si="140"/>
        <v>173.26488125100136</v>
      </c>
      <c r="BF565" s="2">
        <f t="shared" si="140"/>
        <v>-0.7748481294987617</v>
      </c>
      <c r="BG565" s="2" t="str">
        <f>IFERROR(#REF!/#REF!-1,"NA")</f>
        <v>NA</v>
      </c>
    </row>
    <row r="566" spans="1:59" x14ac:dyDescent="0.25">
      <c r="A566" t="str">
        <f t="shared" si="138"/>
        <v/>
      </c>
      <c r="B566" t="str">
        <f t="shared" si="118"/>
        <v>ID2016 CPAHeating_Electric Furnace</v>
      </c>
      <c r="C566" t="s">
        <v>119</v>
      </c>
      <c r="D566" t="s">
        <v>142</v>
      </c>
      <c r="E566" s="3" t="s">
        <v>74</v>
      </c>
      <c r="F566" s="3" t="s">
        <v>12</v>
      </c>
      <c r="G566" s="3" t="s">
        <v>13</v>
      </c>
      <c r="H566" s="7">
        <f>INDEX('Saturation Data'!I:I,MATCH('Intensity Data'!$B566,'Saturation Data'!$C:$C,0))*INDEX('UEC Data'!I:I,MATCH('Intensity Data'!$B566,'UEC Data'!$C:$C,0))</f>
        <v>5.6485363829027614E-2</v>
      </c>
      <c r="I566" s="7">
        <f>INDEX('Saturation Data'!J:J,MATCH('Intensity Data'!$B566,'Saturation Data'!$C:$C,0))*INDEX('UEC Data'!J:J,MATCH('Intensity Data'!$B566,'UEC Data'!$C:$C,0))</f>
        <v>5.2226062584988589E-2</v>
      </c>
      <c r="J566" s="7">
        <f>INDEX('Saturation Data'!K:K,MATCH('Intensity Data'!$B566,'Saturation Data'!$C:$C,0))*INDEX('UEC Data'!K:K,MATCH('Intensity Data'!$B566,'UEC Data'!$C:$C,0))</f>
        <v>0.11547809899429126</v>
      </c>
      <c r="K566" s="7">
        <f>INDEX('Saturation Data'!L:L,MATCH('Intensity Data'!$B566,'Saturation Data'!$C:$C,0))*INDEX('UEC Data'!L:L,MATCH('Intensity Data'!$B566,'UEC Data'!$C:$C,0))</f>
        <v>5.910226381809585E-2</v>
      </c>
      <c r="L566" s="7">
        <f>INDEX('Saturation Data'!M:M,MATCH('Intensity Data'!$B566,'Saturation Data'!$C:$C,0))*INDEX('UEC Data'!M:M,MATCH('Intensity Data'!$B566,'UEC Data'!$C:$C,0))</f>
        <v>0.39911824502348531</v>
      </c>
      <c r="M566" s="7">
        <f>INDEX('Saturation Data'!N:N,MATCH('Intensity Data'!$B566,'Saturation Data'!$C:$C,0))*INDEX('UEC Data'!N:N,MATCH('Intensity Data'!$B566,'UEC Data'!$C:$C,0))</f>
        <v>0.67954978022617718</v>
      </c>
      <c r="N566" s="7">
        <f>INDEX('Saturation Data'!O:O,MATCH('Intensity Data'!$B566,'Saturation Data'!$C:$C,0))*INDEX('UEC Data'!O:O,MATCH('Intensity Data'!$B566,'UEC Data'!$C:$C,0))</f>
        <v>0.42963003543056349</v>
      </c>
      <c r="O566" s="7">
        <f>INDEX('Saturation Data'!P:P,MATCH('Intensity Data'!$B566,'Saturation Data'!$C:$C,0))*INDEX('UEC Data'!P:P,MATCH('Intensity Data'!$B566,'UEC Data'!$C:$C,0))</f>
        <v>0</v>
      </c>
      <c r="P566" s="7">
        <f>INDEX('Saturation Data'!Q:Q,MATCH('Intensity Data'!$B566,'Saturation Data'!$C:$C,0))*INDEX('UEC Data'!Q:Q,MATCH('Intensity Data'!$B566,'UEC Data'!$C:$C,0))</f>
        <v>0</v>
      </c>
      <c r="Q566" s="7">
        <f>INDEX('Saturation Data'!R:R,MATCH('Intensity Data'!$B566,'Saturation Data'!$C:$C,0))*INDEX('UEC Data'!R:R,MATCH('Intensity Data'!$B566,'UEC Data'!$C:$C,0))</f>
        <v>4.965768764608975E-2</v>
      </c>
      <c r="R566" s="7">
        <f>INDEX('Saturation Data'!S:S,MATCH('Intensity Data'!$B566,'Saturation Data'!$C:$C,0))*INDEX('UEC Data'!S:S,MATCH('Intensity Data'!$B566,'UEC Data'!$C:$C,0))</f>
        <v>0.19292810528584181</v>
      </c>
      <c r="S566" s="7">
        <f>INDEX('Saturation Data'!T:T,MATCH('Intensity Data'!$B566,'Saturation Data'!$C:$C,0))*INDEX('UEC Data'!T:T,MATCH('Intensity Data'!$B566,'UEC Data'!$C:$C,0))</f>
        <v>0.1190388546314014</v>
      </c>
      <c r="T566" s="7">
        <f>INDEX('Saturation Data'!U:U,MATCH('Intensity Data'!$B566,'Saturation Data'!$C:$C,0))*INDEX('UEC Data'!U:U,MATCH('Intensity Data'!$B566,'UEC Data'!$C:$C,0))</f>
        <v>3.3846625758621927E-2</v>
      </c>
      <c r="U566" s="7">
        <f>INDEX('Saturation Data'!V:V,MATCH('Intensity Data'!$B566,'Saturation Data'!$C:$C,0))*INDEX('UEC Data'!V:V,MATCH('Intensity Data'!$B566,'UEC Data'!$C:$C,0))</f>
        <v>0.40528228188031773</v>
      </c>
      <c r="V566" t="str">
        <f t="shared" si="119"/>
        <v>HVAC</v>
      </c>
      <c r="AP566" s="5" t="s">
        <v>74</v>
      </c>
      <c r="AQ566" s="5" t="s">
        <v>12</v>
      </c>
      <c r="AR566" s="5" t="s">
        <v>13</v>
      </c>
      <c r="AS566" s="2">
        <f t="shared" si="140"/>
        <v>-0.34379326757938811</v>
      </c>
      <c r="AT566" s="2">
        <f t="shared" si="140"/>
        <v>3.8231056491282915</v>
      </c>
      <c r="AU566" s="2">
        <f t="shared" si="140"/>
        <v>-9.4725022456442098E-2</v>
      </c>
      <c r="AV566" s="2">
        <f t="shared" si="140"/>
        <v>6.6082977139127692</v>
      </c>
      <c r="AW566" s="2">
        <f t="shared" si="140"/>
        <v>-0.50275997798249916</v>
      </c>
      <c r="AX566" s="2">
        <f t="shared" si="140"/>
        <v>1.1152352807717625</v>
      </c>
      <c r="AY566" s="2">
        <f t="shared" si="140"/>
        <v>-0.40924488501505152</v>
      </c>
      <c r="AZ566" s="2">
        <f t="shared" si="140"/>
        <v>-1</v>
      </c>
      <c r="BA566" s="2">
        <f t="shared" si="140"/>
        <v>-1</v>
      </c>
      <c r="BB566" s="2">
        <f t="shared" si="140"/>
        <v>-0.52516471007742505</v>
      </c>
      <c r="BC566" s="2">
        <f t="shared" si="140"/>
        <v>182.80668097416483</v>
      </c>
      <c r="BD566" s="2">
        <f t="shared" si="140"/>
        <v>3.018742521810946</v>
      </c>
      <c r="BE566" s="2">
        <f t="shared" si="140"/>
        <v>9.1455085555060531</v>
      </c>
      <c r="BF566" s="2">
        <f t="shared" si="140"/>
        <v>8.5541812732638167</v>
      </c>
      <c r="BG566" s="2" t="str">
        <f>IFERROR(#REF!/#REF!-1,"NA")</f>
        <v>NA</v>
      </c>
    </row>
    <row r="567" spans="1:59" x14ac:dyDescent="0.25">
      <c r="A567" t="str">
        <f t="shared" si="138"/>
        <v/>
      </c>
      <c r="B567" t="str">
        <f t="shared" si="118"/>
        <v>ID2016 CPAHeating_Electric Room Heat</v>
      </c>
      <c r="C567" t="s">
        <v>119</v>
      </c>
      <c r="D567" t="s">
        <v>142</v>
      </c>
      <c r="E567" s="3" t="s">
        <v>75</v>
      </c>
      <c r="F567" s="3" t="s">
        <v>12</v>
      </c>
      <c r="G567" s="3" t="s">
        <v>14</v>
      </c>
      <c r="H567" s="7">
        <f>INDEX('Saturation Data'!I:I,MATCH('Intensity Data'!$B567,'Saturation Data'!$C:$C,0))*INDEX('UEC Data'!I:I,MATCH('Intensity Data'!$B567,'UEC Data'!$C:$C,0))</f>
        <v>1.0365718630091629</v>
      </c>
      <c r="I567" s="7">
        <f>INDEX('Saturation Data'!J:J,MATCH('Intensity Data'!$B567,'Saturation Data'!$C:$C,0))*INDEX('UEC Data'!J:J,MATCH('Intensity Data'!$B567,'UEC Data'!$C:$C,0))</f>
        <v>0.95840875089724509</v>
      </c>
      <c r="J567" s="7">
        <f>INDEX('Saturation Data'!K:K,MATCH('Intensity Data'!$B567,'Saturation Data'!$C:$C,0))*INDEX('UEC Data'!K:K,MATCH('Intensity Data'!$B567,'UEC Data'!$C:$C,0))</f>
        <v>1.2860225817231057</v>
      </c>
      <c r="K567" s="7">
        <f>INDEX('Saturation Data'!L:L,MATCH('Intensity Data'!$B567,'Saturation Data'!$C:$C,0))*INDEX('UEC Data'!L:L,MATCH('Intensity Data'!$B567,'UEC Data'!$C:$C,0))</f>
        <v>1.0845950094155092</v>
      </c>
      <c r="L567" s="7">
        <f>INDEX('Saturation Data'!M:M,MATCH('Intensity Data'!$B567,'Saturation Data'!$C:$C,0))*INDEX('UEC Data'!M:M,MATCH('Intensity Data'!$B567,'UEC Data'!$C:$C,0))</f>
        <v>3.4444711633954482E-2</v>
      </c>
      <c r="M567" s="7">
        <f>INDEX('Saturation Data'!N:N,MATCH('Intensity Data'!$B567,'Saturation Data'!$C:$C,0))*INDEX('UEC Data'!N:N,MATCH('Intensity Data'!$B567,'UEC Data'!$C:$C,0))</f>
        <v>0.1191722767293197</v>
      </c>
      <c r="N567" s="7">
        <f>INDEX('Saturation Data'!O:O,MATCH('Intensity Data'!$B567,'Saturation Data'!$C:$C,0))*INDEX('UEC Data'!O:O,MATCH('Intensity Data'!$B567,'UEC Data'!$C:$C,0))</f>
        <v>8.4307306795636562E-3</v>
      </c>
      <c r="O567" s="7">
        <f>INDEX('Saturation Data'!P:P,MATCH('Intensity Data'!$B567,'Saturation Data'!$C:$C,0))*INDEX('UEC Data'!P:P,MATCH('Intensity Data'!$B567,'UEC Data'!$C:$C,0))</f>
        <v>1.9743761869464946</v>
      </c>
      <c r="P567" s="7">
        <f>INDEX('Saturation Data'!Q:Q,MATCH('Intensity Data'!$B567,'Saturation Data'!$C:$C,0))*INDEX('UEC Data'!Q:Q,MATCH('Intensity Data'!$B567,'UEC Data'!$C:$C,0))</f>
        <v>0.78422155495417845</v>
      </c>
      <c r="Q567" s="7">
        <f>INDEX('Saturation Data'!R:R,MATCH('Intensity Data'!$B567,'Saturation Data'!$C:$C,0))*INDEX('UEC Data'!R:R,MATCH('Intensity Data'!$B567,'UEC Data'!$C:$C,0))</f>
        <v>1.6780474732117849</v>
      </c>
      <c r="R567" s="7">
        <f>INDEX('Saturation Data'!S:S,MATCH('Intensity Data'!$B567,'Saturation Data'!$C:$C,0))*INDEX('UEC Data'!S:S,MATCH('Intensity Data'!$B567,'UEC Data'!$C:$C,0))</f>
        <v>0.99385371325595184</v>
      </c>
      <c r="S567" s="7">
        <f>INDEX('Saturation Data'!T:T,MATCH('Intensity Data'!$B567,'Saturation Data'!$C:$C,0))*INDEX('UEC Data'!T:T,MATCH('Intensity Data'!$B567,'UEC Data'!$C:$C,0))</f>
        <v>0.61321914462317506</v>
      </c>
      <c r="T567" s="7">
        <f>INDEX('Saturation Data'!U:U,MATCH('Intensity Data'!$B567,'Saturation Data'!$C:$C,0))*INDEX('UEC Data'!U:U,MATCH('Intensity Data'!$B567,'UEC Data'!$C:$C,0))</f>
        <v>0.62112479305938184</v>
      </c>
      <c r="U567" s="7">
        <f>INDEX('Saturation Data'!V:V,MATCH('Intensity Data'!$B567,'Saturation Data'!$C:$C,0))*INDEX('UEC Data'!V:V,MATCH('Intensity Data'!$B567,'UEC Data'!$C:$C,0))</f>
        <v>0.45831138291037216</v>
      </c>
      <c r="V567" t="str">
        <f t="shared" si="119"/>
        <v>HVAC</v>
      </c>
      <c r="AP567" s="5" t="s">
        <v>75</v>
      </c>
      <c r="AQ567" s="5" t="s">
        <v>12</v>
      </c>
      <c r="AR567" s="5" t="s">
        <v>14</v>
      </c>
      <c r="AS567" s="2">
        <f t="shared" si="140"/>
        <v>6.7332282427424142</v>
      </c>
      <c r="AT567" s="2">
        <f t="shared" si="140"/>
        <v>31.036252543236252</v>
      </c>
      <c r="AU567" s="2">
        <f t="shared" si="140"/>
        <v>3.1682457627540668</v>
      </c>
      <c r="AV567" s="2">
        <f t="shared" si="140"/>
        <v>49.536182434877681</v>
      </c>
      <c r="AW567" s="2">
        <f t="shared" si="140"/>
        <v>-0.9947347504216727</v>
      </c>
      <c r="AX567" s="2">
        <f t="shared" si="140"/>
        <v>-0.8507297667402397</v>
      </c>
      <c r="AY567" s="2">
        <f t="shared" si="140"/>
        <v>-0.99366701729241869</v>
      </c>
      <c r="AZ567" s="2">
        <f t="shared" si="140"/>
        <v>8.8906861441163745</v>
      </c>
      <c r="BA567" s="2">
        <f t="shared" si="140"/>
        <v>2.6041478238777493</v>
      </c>
      <c r="BB567" s="2">
        <f t="shared" si="140"/>
        <v>3.0620799378411068</v>
      </c>
      <c r="BC567" s="2">
        <f t="shared" si="140"/>
        <v>341.72020291537791</v>
      </c>
      <c r="BD567" s="2">
        <f t="shared" si="140"/>
        <v>6.4932219288225648</v>
      </c>
      <c r="BE567" s="2">
        <f t="shared" si="140"/>
        <v>66.388960124168037</v>
      </c>
      <c r="BF567" s="2">
        <f t="shared" si="140"/>
        <v>6.5880571305809319</v>
      </c>
      <c r="BG567" s="2" t="str">
        <f>IFERROR(#REF!/#REF!-1,"NA")</f>
        <v>NA</v>
      </c>
    </row>
    <row r="568" spans="1:59" x14ac:dyDescent="0.25">
      <c r="A568" t="e">
        <f>IF(C568=#REF!,"",1)</f>
        <v>#REF!</v>
      </c>
      <c r="B568" t="str">
        <f t="shared" si="118"/>
        <v>ID2016 CPAHeating_Air-Source Heat Pump</v>
      </c>
      <c r="C568" t="s">
        <v>119</v>
      </c>
      <c r="D568" t="s">
        <v>142</v>
      </c>
      <c r="E568" s="3" t="s">
        <v>77</v>
      </c>
      <c r="F568" s="3" t="s">
        <v>12</v>
      </c>
      <c r="G568" s="3" t="s">
        <v>10</v>
      </c>
      <c r="H568" s="7">
        <f>INDEX('Saturation Data'!I:I,MATCH('Intensity Data'!$B568,'Saturation Data'!$C:$C,0))*INDEX('UEC Data'!I:I,MATCH('Intensity Data'!$B568,'UEC Data'!$C:$C,0))</f>
        <v>0.18785048297952736</v>
      </c>
      <c r="I568" s="7">
        <f>INDEX('Saturation Data'!J:J,MATCH('Intensity Data'!$B568,'Saturation Data'!$C:$C,0))*INDEX('UEC Data'!J:J,MATCH('Intensity Data'!$B568,'UEC Data'!$C:$C,0))</f>
        <v>0.41200130332304047</v>
      </c>
      <c r="J568" s="7">
        <f>INDEX('Saturation Data'!K:K,MATCH('Intensity Data'!$B568,'Saturation Data'!$C:$C,0))*INDEX('UEC Data'!K:K,MATCH('Intensity Data'!$B568,'UEC Data'!$C:$C,0))</f>
        <v>0.14357963607740673</v>
      </c>
      <c r="K568" s="7">
        <f>INDEX('Saturation Data'!L:L,MATCH('Intensity Data'!$B568,'Saturation Data'!$C:$C,0))*INDEX('UEC Data'!L:L,MATCH('Intensity Data'!$B568,'UEC Data'!$C:$C,0))</f>
        <v>0.33094676722734084</v>
      </c>
      <c r="L568" s="7">
        <f>INDEX('Saturation Data'!M:M,MATCH('Intensity Data'!$B568,'Saturation Data'!$C:$C,0))*INDEX('UEC Data'!M:M,MATCH('Intensity Data'!$B568,'UEC Data'!$C:$C,0))</f>
        <v>0.26651564343954975</v>
      </c>
      <c r="M568" s="7">
        <f>INDEX('Saturation Data'!N:N,MATCH('Intensity Data'!$B568,'Saturation Data'!$C:$C,0))*INDEX('UEC Data'!N:N,MATCH('Intensity Data'!$B568,'UEC Data'!$C:$C,0))</f>
        <v>0.18018306453433494</v>
      </c>
      <c r="N568" s="7">
        <f>INDEX('Saturation Data'!O:O,MATCH('Intensity Data'!$B568,'Saturation Data'!$C:$C,0))*INDEX('UEC Data'!O:O,MATCH('Intensity Data'!$B568,'UEC Data'!$C:$C,0))</f>
        <v>0.18334155676515065</v>
      </c>
      <c r="O568" s="7">
        <f>INDEX('Saturation Data'!P:P,MATCH('Intensity Data'!$B568,'Saturation Data'!$C:$C,0))*INDEX('UEC Data'!P:P,MATCH('Intensity Data'!$B568,'UEC Data'!$C:$C,0))</f>
        <v>0.48983782521944325</v>
      </c>
      <c r="P568" s="7">
        <f>INDEX('Saturation Data'!Q:Q,MATCH('Intensity Data'!$B568,'Saturation Data'!$C:$C,0))*INDEX('UEC Data'!Q:Q,MATCH('Intensity Data'!$B568,'UEC Data'!$C:$C,0))</f>
        <v>0.28536385204526232</v>
      </c>
      <c r="Q568" s="7">
        <f>INDEX('Saturation Data'!R:R,MATCH('Intensity Data'!$B568,'Saturation Data'!$C:$C,0))*INDEX('UEC Data'!R:R,MATCH('Intensity Data'!$B568,'UEC Data'!$C:$C,0))</f>
        <v>0.3541758253794311</v>
      </c>
      <c r="R568" s="7">
        <f>INDEX('Saturation Data'!S:S,MATCH('Intensity Data'!$B568,'Saturation Data'!$C:$C,0))*INDEX('UEC Data'!S:S,MATCH('Intensity Data'!$B568,'UEC Data'!$C:$C,0))</f>
        <v>0.17554164219258936</v>
      </c>
      <c r="S568" s="7">
        <f>INDEX('Saturation Data'!T:T,MATCH('Intensity Data'!$B568,'Saturation Data'!$C:$C,0))*INDEX('UEC Data'!T:T,MATCH('Intensity Data'!$B568,'UEC Data'!$C:$C,0))</f>
        <v>9.8725254887588071E-2</v>
      </c>
      <c r="T568" s="7">
        <f>INDEX('Saturation Data'!U:U,MATCH('Intensity Data'!$B568,'Saturation Data'!$C:$C,0))*INDEX('UEC Data'!U:U,MATCH('Intensity Data'!$B568,'UEC Data'!$C:$C,0))</f>
        <v>0.13433158552602567</v>
      </c>
      <c r="U568" s="7">
        <f>INDEX('Saturation Data'!V:V,MATCH('Intensity Data'!$B568,'Saturation Data'!$C:$C,0))*INDEX('UEC Data'!V:V,MATCH('Intensity Data'!$B568,'UEC Data'!$C:$C,0))</f>
        <v>0.32391064786291235</v>
      </c>
      <c r="V568" t="str">
        <f t="shared" si="119"/>
        <v>HVAC</v>
      </c>
      <c r="AP568" s="5" t="s">
        <v>77</v>
      </c>
      <c r="AQ568" s="5" t="s">
        <v>12</v>
      </c>
      <c r="AR568" s="5" t="s">
        <v>10</v>
      </c>
      <c r="AS568" s="2">
        <f t="shared" ref="AS568:BF571" si="141">IFERROR(H568/H778-1,"NA")</f>
        <v>-0.91857978687684438</v>
      </c>
      <c r="AT568" s="2">
        <f t="shared" si="141"/>
        <v>-0.72411417375849862</v>
      </c>
      <c r="AU568" s="2">
        <f t="shared" si="141"/>
        <v>-0.64812495045634777</v>
      </c>
      <c r="AV568" s="2">
        <f t="shared" si="141"/>
        <v>2.8664038358117154</v>
      </c>
      <c r="AW568" s="2">
        <f t="shared" si="141"/>
        <v>-7.5441876839646205E-2</v>
      </c>
      <c r="AX568" s="2">
        <f t="shared" si="141"/>
        <v>0.57848637792105939</v>
      </c>
      <c r="AY568" s="2">
        <f t="shared" si="141"/>
        <v>-0.69519630382787434</v>
      </c>
      <c r="AZ568" s="2">
        <f t="shared" si="141"/>
        <v>-7.6866152081480066E-2</v>
      </c>
      <c r="BA568" s="2">
        <f t="shared" si="141"/>
        <v>-6.452440445246943E-2</v>
      </c>
      <c r="BB568" s="2">
        <f t="shared" si="141"/>
        <v>2.028022532616145</v>
      </c>
      <c r="BC568" s="2">
        <f t="shared" si="141"/>
        <v>1.0405250615021058</v>
      </c>
      <c r="BD568" s="2">
        <f t="shared" si="141"/>
        <v>0.61981551925693323</v>
      </c>
      <c r="BE568" s="2">
        <f t="shared" si="141"/>
        <v>-0.97162384019932857</v>
      </c>
      <c r="BF568" s="2">
        <f t="shared" si="141"/>
        <v>0.16552103977251909</v>
      </c>
      <c r="BG568" s="2" t="str">
        <f>IFERROR(#REF!/#REF!-1,"NA")</f>
        <v>NA</v>
      </c>
    </row>
    <row r="569" spans="1:59" x14ac:dyDescent="0.25">
      <c r="A569" t="str">
        <f t="shared" si="138"/>
        <v/>
      </c>
      <c r="B569" t="str">
        <f t="shared" si="118"/>
        <v>ID2016 CPAHeating_Geothermal Heat Pump</v>
      </c>
      <c r="C569" t="s">
        <v>119</v>
      </c>
      <c r="D569" t="s">
        <v>142</v>
      </c>
      <c r="E569" s="3" t="s">
        <v>78</v>
      </c>
      <c r="F569" s="3" t="s">
        <v>12</v>
      </c>
      <c r="G569" s="3" t="s">
        <v>11</v>
      </c>
      <c r="H569" s="7">
        <f>INDEX('Saturation Data'!I:I,MATCH('Intensity Data'!$B569,'Saturation Data'!$C:$C,0))*INDEX('UEC Data'!I:I,MATCH('Intensity Data'!$B569,'UEC Data'!$C:$C,0))</f>
        <v>8.9334687115123129E-2</v>
      </c>
      <c r="I569" s="7">
        <f>INDEX('Saturation Data'!J:J,MATCH('Intensity Data'!$B569,'Saturation Data'!$C:$C,0))*INDEX('UEC Data'!J:J,MATCH('Intensity Data'!$B569,'UEC Data'!$C:$C,0))</f>
        <v>0.20460097398762669</v>
      </c>
      <c r="J569" s="7">
        <f>INDEX('Saturation Data'!K:K,MATCH('Intensity Data'!$B569,'Saturation Data'!$C:$C,0))*INDEX('UEC Data'!K:K,MATCH('Intensity Data'!$B569,'UEC Data'!$C:$C,0))</f>
        <v>7.5095942201310856E-2</v>
      </c>
      <c r="K569" s="7">
        <f>INDEX('Saturation Data'!L:L,MATCH('Intensity Data'!$B569,'Saturation Data'!$C:$C,0))*INDEX('UEC Data'!L:L,MATCH('Intensity Data'!$B569,'UEC Data'!$C:$C,0))</f>
        <v>0.15273502539908093</v>
      </c>
      <c r="L569" s="7">
        <f>INDEX('Saturation Data'!M:M,MATCH('Intensity Data'!$B569,'Saturation Data'!$C:$C,0))*INDEX('UEC Data'!M:M,MATCH('Intensity Data'!$B569,'UEC Data'!$C:$C,0))</f>
        <v>6.6019228046628367E-2</v>
      </c>
      <c r="M569" s="7">
        <f>INDEX('Saturation Data'!N:N,MATCH('Intensity Data'!$B569,'Saturation Data'!$C:$C,0))*INDEX('UEC Data'!N:N,MATCH('Intensity Data'!$B569,'UEC Data'!$C:$C,0))</f>
        <v>0</v>
      </c>
      <c r="N569" s="7">
        <f>INDEX('Saturation Data'!O:O,MATCH('Intensity Data'!$B569,'Saturation Data'!$C:$C,0))*INDEX('UEC Data'!O:O,MATCH('Intensity Data'!$B569,'UEC Data'!$C:$C,0))</f>
        <v>7.0674937624920761E-2</v>
      </c>
      <c r="O569" s="7">
        <f>INDEX('Saturation Data'!P:P,MATCH('Intensity Data'!$B569,'Saturation Data'!$C:$C,0))*INDEX('UEC Data'!P:P,MATCH('Intensity Data'!$B569,'UEC Data'!$C:$C,0))</f>
        <v>3.5429889889220995E-2</v>
      </c>
      <c r="P569" s="7">
        <f>INDEX('Saturation Data'!Q:Q,MATCH('Intensity Data'!$B569,'Saturation Data'!$C:$C,0))*INDEX('UEC Data'!Q:Q,MATCH('Intensity Data'!$B569,'UEC Data'!$C:$C,0))</f>
        <v>0.14169762058157329</v>
      </c>
      <c r="Q569" s="7">
        <f>INDEX('Saturation Data'!R:R,MATCH('Intensity Data'!$B569,'Saturation Data'!$C:$C,0))*INDEX('UEC Data'!R:R,MATCH('Intensity Data'!$B569,'UEC Data'!$C:$C,0))</f>
        <v>7.7560905029479293E-2</v>
      </c>
      <c r="R569" s="7">
        <f>INDEX('Saturation Data'!S:S,MATCH('Intensity Data'!$B569,'Saturation Data'!$C:$C,0))*INDEX('UEC Data'!S:S,MATCH('Intensity Data'!$B569,'UEC Data'!$C:$C,0))</f>
        <v>0</v>
      </c>
      <c r="S569" s="7">
        <f>INDEX('Saturation Data'!T:T,MATCH('Intensity Data'!$B569,'Saturation Data'!$C:$C,0))*INDEX('UEC Data'!T:T,MATCH('Intensity Data'!$B569,'UEC Data'!$C:$C,0))</f>
        <v>0</v>
      </c>
      <c r="T569" s="7">
        <f>INDEX('Saturation Data'!U:U,MATCH('Intensity Data'!$B569,'Saturation Data'!$C:$C,0))*INDEX('UEC Data'!U:U,MATCH('Intensity Data'!$B569,'UEC Data'!$C:$C,0))</f>
        <v>7.5413071390287828E-2</v>
      </c>
      <c r="U569" s="7">
        <f>INDEX('Saturation Data'!V:V,MATCH('Intensity Data'!$B569,'Saturation Data'!$C:$C,0))*INDEX('UEC Data'!V:V,MATCH('Intensity Data'!$B569,'UEC Data'!$C:$C,0))</f>
        <v>6.3208105084266053E-2</v>
      </c>
      <c r="V569" t="str">
        <f t="shared" si="119"/>
        <v>HVAC</v>
      </c>
      <c r="AP569" s="5" t="s">
        <v>78</v>
      </c>
      <c r="AQ569" s="5" t="s">
        <v>12</v>
      </c>
      <c r="AR569" s="5" t="s">
        <v>11</v>
      </c>
      <c r="AS569" s="2">
        <f t="shared" si="141"/>
        <v>-0.80630571741719725</v>
      </c>
      <c r="AT569" s="2">
        <f t="shared" si="141"/>
        <v>-0.31464551698277266</v>
      </c>
      <c r="AU569" s="2">
        <f t="shared" si="141"/>
        <v>-7.9362082710401238E-2</v>
      </c>
      <c r="AV569" s="2">
        <f t="shared" si="141"/>
        <v>7.9261560143897967</v>
      </c>
      <c r="AW569" s="2">
        <f t="shared" si="141"/>
        <v>0.43208478294262176</v>
      </c>
      <c r="AX569" s="2">
        <f t="shared" si="141"/>
        <v>-1</v>
      </c>
      <c r="AY569" s="2">
        <f t="shared" si="141"/>
        <v>0.46940501936955403</v>
      </c>
      <c r="AZ569" s="2">
        <f t="shared" si="141"/>
        <v>0.1133652622164798</v>
      </c>
      <c r="BA569" s="2">
        <f t="shared" si="141"/>
        <v>4.8091532231675584</v>
      </c>
      <c r="BB569" s="2">
        <f t="shared" si="141"/>
        <v>2.3171095754228177</v>
      </c>
      <c r="BC569" s="2">
        <f t="shared" si="141"/>
        <v>-1</v>
      </c>
      <c r="BD569" s="2">
        <f t="shared" si="141"/>
        <v>-1</v>
      </c>
      <c r="BE569" s="2">
        <f t="shared" si="141"/>
        <v>-0.80077727323635717</v>
      </c>
      <c r="BF569" s="2">
        <f t="shared" si="141"/>
        <v>0.13774366446049169</v>
      </c>
      <c r="BG569" s="2" t="str">
        <f>IFERROR(#REF!/#REF!-1,"NA")</f>
        <v>NA</v>
      </c>
    </row>
    <row r="570" spans="1:59" x14ac:dyDescent="0.25">
      <c r="A570" t="str">
        <f t="shared" si="138"/>
        <v/>
      </c>
      <c r="B570" t="str">
        <f t="shared" si="118"/>
        <v>ID2016 CPAVentilation_Ventilation</v>
      </c>
      <c r="C570" t="s">
        <v>119</v>
      </c>
      <c r="D570" t="s">
        <v>142</v>
      </c>
      <c r="E570" s="3" t="s">
        <v>79</v>
      </c>
      <c r="F570" s="3" t="s">
        <v>15</v>
      </c>
      <c r="G570" s="3" t="s">
        <v>15</v>
      </c>
      <c r="H570" s="7">
        <f>INDEX('Saturation Data'!I:I,MATCH('Intensity Data'!$B570,'Saturation Data'!$C:$C,0))*INDEX('UEC Data'!I:I,MATCH('Intensity Data'!$B570,'UEC Data'!$C:$C,0))</f>
        <v>3.2066864112793794</v>
      </c>
      <c r="I570" s="7">
        <f>INDEX('Saturation Data'!J:J,MATCH('Intensity Data'!$B570,'Saturation Data'!$C:$C,0))*INDEX('UEC Data'!J:J,MATCH('Intensity Data'!$B570,'UEC Data'!$C:$C,0))</f>
        <v>1.4075385194794539</v>
      </c>
      <c r="J570" s="7">
        <f>INDEX('Saturation Data'!K:K,MATCH('Intensity Data'!$B570,'Saturation Data'!$C:$C,0))*INDEX('UEC Data'!K:K,MATCH('Intensity Data'!$B570,'UEC Data'!$C:$C,0))</f>
        <v>3.4557494335146712</v>
      </c>
      <c r="K570" s="7">
        <f>INDEX('Saturation Data'!L:L,MATCH('Intensity Data'!$B570,'Saturation Data'!$C:$C,0))*INDEX('UEC Data'!L:L,MATCH('Intensity Data'!$B570,'UEC Data'!$C:$C,0))</f>
        <v>1.2829775885520689</v>
      </c>
      <c r="L570" s="7">
        <f>INDEX('Saturation Data'!M:M,MATCH('Intensity Data'!$B570,'Saturation Data'!$C:$C,0))*INDEX('UEC Data'!M:M,MATCH('Intensity Data'!$B570,'UEC Data'!$C:$C,0))</f>
        <v>2.4957600027806919</v>
      </c>
      <c r="M570" s="7">
        <f>INDEX('Saturation Data'!N:N,MATCH('Intensity Data'!$B570,'Saturation Data'!$C:$C,0))*INDEX('UEC Data'!N:N,MATCH('Intensity Data'!$B570,'UEC Data'!$C:$C,0))</f>
        <v>2.5073007232373929</v>
      </c>
      <c r="N570" s="7">
        <f>INDEX('Saturation Data'!O:O,MATCH('Intensity Data'!$B570,'Saturation Data'!$C:$C,0))*INDEX('UEC Data'!O:O,MATCH('Intensity Data'!$B570,'UEC Data'!$C:$C,0))</f>
        <v>4.1524562073526772</v>
      </c>
      <c r="O570" s="7">
        <f>INDEX('Saturation Data'!P:P,MATCH('Intensity Data'!$B570,'Saturation Data'!$C:$C,0))*INDEX('UEC Data'!P:P,MATCH('Intensity Data'!$B570,'UEC Data'!$C:$C,0))</f>
        <v>1.8757044077141036</v>
      </c>
      <c r="P570" s="7">
        <f>INDEX('Saturation Data'!Q:Q,MATCH('Intensity Data'!$B570,'Saturation Data'!$C:$C,0))*INDEX('UEC Data'!Q:Q,MATCH('Intensity Data'!$B570,'UEC Data'!$C:$C,0))</f>
        <v>0.96696874440430203</v>
      </c>
      <c r="Q570" s="7">
        <f>INDEX('Saturation Data'!R:R,MATCH('Intensity Data'!$B570,'Saturation Data'!$C:$C,0))*INDEX('UEC Data'!R:R,MATCH('Intensity Data'!$B570,'UEC Data'!$C:$C,0))</f>
        <v>1.1905449585403485</v>
      </c>
      <c r="R570" s="7">
        <f>INDEX('Saturation Data'!S:S,MATCH('Intensity Data'!$B570,'Saturation Data'!$C:$C,0))*INDEX('UEC Data'!S:S,MATCH('Intensity Data'!$B570,'UEC Data'!$C:$C,0))</f>
        <v>0.23591396882630408</v>
      </c>
      <c r="S570" s="7">
        <f>INDEX('Saturation Data'!T:T,MATCH('Intensity Data'!$B570,'Saturation Data'!$C:$C,0))*INDEX('UEC Data'!T:T,MATCH('Intensity Data'!$B570,'UEC Data'!$C:$C,0))</f>
        <v>0.67936258205962452</v>
      </c>
      <c r="T570" s="7">
        <f>INDEX('Saturation Data'!U:U,MATCH('Intensity Data'!$B570,'Saturation Data'!$C:$C,0))*INDEX('UEC Data'!U:U,MATCH('Intensity Data'!$B570,'UEC Data'!$C:$C,0))</f>
        <v>26.307281723602674</v>
      </c>
      <c r="U570" s="7">
        <f>INDEX('Saturation Data'!V:V,MATCH('Intensity Data'!$B570,'Saturation Data'!$C:$C,0))*INDEX('UEC Data'!V:V,MATCH('Intensity Data'!$B570,'UEC Data'!$C:$C,0))</f>
        <v>1.1259541307821777</v>
      </c>
      <c r="V570" t="str">
        <f t="shared" si="119"/>
        <v>HVAC</v>
      </c>
      <c r="AP570" s="5" t="s">
        <v>79</v>
      </c>
      <c r="AQ570" s="5" t="s">
        <v>15</v>
      </c>
      <c r="AR570" s="5" t="s">
        <v>15</v>
      </c>
      <c r="AS570" s="2">
        <f t="shared" si="141"/>
        <v>10.427556122162297</v>
      </c>
      <c r="AT570" s="2">
        <f t="shared" si="141"/>
        <v>1.5831331079716193</v>
      </c>
      <c r="AU570" s="2">
        <f t="shared" si="141"/>
        <v>55.612158221029951</v>
      </c>
      <c r="AV570" s="2">
        <f t="shared" si="141"/>
        <v>9.2698439945237627</v>
      </c>
      <c r="AW570" s="2">
        <f t="shared" si="141"/>
        <v>10.864243069391065</v>
      </c>
      <c r="AX570" s="2">
        <f t="shared" si="141"/>
        <v>29.099480322839995</v>
      </c>
      <c r="AY570" s="2">
        <f t="shared" si="141"/>
        <v>46.299884691493006</v>
      </c>
      <c r="AZ570" s="2">
        <f t="shared" si="141"/>
        <v>23.219906514264061</v>
      </c>
      <c r="BA570" s="2">
        <f t="shared" si="141"/>
        <v>9.8595455377873975</v>
      </c>
      <c r="BB570" s="2">
        <f t="shared" si="141"/>
        <v>12.947992026387697</v>
      </c>
      <c r="BC570" s="2">
        <f t="shared" si="141"/>
        <v>1.1111599235515768</v>
      </c>
      <c r="BD570" s="2">
        <f t="shared" si="141"/>
        <v>7.5811326387047426</v>
      </c>
      <c r="BE570" s="2">
        <f t="shared" si="141"/>
        <v>-0.6192436432684798</v>
      </c>
      <c r="BF570" s="2">
        <f t="shared" si="141"/>
        <v>7.4119630858486971</v>
      </c>
      <c r="BG570" s="2" t="str">
        <f>IFERROR(#REF!/#REF!-1,"NA")</f>
        <v>NA</v>
      </c>
    </row>
    <row r="571" spans="1:59" x14ac:dyDescent="0.25">
      <c r="A571" t="str">
        <f t="shared" si="138"/>
        <v/>
      </c>
      <c r="B571" t="str">
        <f t="shared" si="118"/>
        <v>ID2016 CPAWater Heating_Water Heater</v>
      </c>
      <c r="C571" t="s">
        <v>119</v>
      </c>
      <c r="D571" t="s">
        <v>142</v>
      </c>
      <c r="E571" s="3" t="s">
        <v>80</v>
      </c>
      <c r="F571" s="3" t="s">
        <v>16</v>
      </c>
      <c r="G571" s="3" t="s">
        <v>17</v>
      </c>
      <c r="H571" s="7">
        <f>INDEX('Saturation Data'!I:I,MATCH('Intensity Data'!$B571,'Saturation Data'!$C:$C,0))*INDEX('UEC Data'!I:I,MATCH('Intensity Data'!$B571,'UEC Data'!$C:$C,0))</f>
        <v>0.48370819020739714</v>
      </c>
      <c r="I571" s="7">
        <f>INDEX('Saturation Data'!J:J,MATCH('Intensity Data'!$B571,'Saturation Data'!$C:$C,0))*INDEX('UEC Data'!J:J,MATCH('Intensity Data'!$B571,'UEC Data'!$C:$C,0))</f>
        <v>0.48409210891566257</v>
      </c>
      <c r="J571" s="7">
        <f>INDEX('Saturation Data'!K:K,MATCH('Intensity Data'!$B571,'Saturation Data'!$C:$C,0))*INDEX('UEC Data'!K:K,MATCH('Intensity Data'!$B571,'UEC Data'!$C:$C,0))</f>
        <v>0.5984216729467251</v>
      </c>
      <c r="K571" s="7">
        <f>INDEX('Saturation Data'!L:L,MATCH('Intensity Data'!$B571,'Saturation Data'!$C:$C,0))*INDEX('UEC Data'!L:L,MATCH('Intensity Data'!$B571,'UEC Data'!$C:$C,0))</f>
        <v>0.47529245589041097</v>
      </c>
      <c r="L571" s="7">
        <f>INDEX('Saturation Data'!M:M,MATCH('Intensity Data'!$B571,'Saturation Data'!$C:$C,0))*INDEX('UEC Data'!M:M,MATCH('Intensity Data'!$B571,'UEC Data'!$C:$C,0))</f>
        <v>2.8530654300000009</v>
      </c>
      <c r="M571" s="7">
        <f>INDEX('Saturation Data'!N:N,MATCH('Intensity Data'!$B571,'Saturation Data'!$C:$C,0))*INDEX('UEC Data'!N:N,MATCH('Intensity Data'!$B571,'UEC Data'!$C:$C,0))</f>
        <v>1.3793096166666667</v>
      </c>
      <c r="N571" s="7">
        <f>INDEX('Saturation Data'!O:O,MATCH('Intensity Data'!$B571,'Saturation Data'!$C:$C,0))*INDEX('UEC Data'!O:O,MATCH('Intensity Data'!$B571,'UEC Data'!$C:$C,0))</f>
        <v>1.0447410375438397</v>
      </c>
      <c r="O571" s="7">
        <f>INDEX('Saturation Data'!P:P,MATCH('Intensity Data'!$B571,'Saturation Data'!$C:$C,0))*INDEX('UEC Data'!P:P,MATCH('Intensity Data'!$B571,'UEC Data'!$C:$C,0))</f>
        <v>0.94393373553695625</v>
      </c>
      <c r="P571" s="7">
        <f>INDEX('Saturation Data'!Q:Q,MATCH('Intensity Data'!$B571,'Saturation Data'!$C:$C,0))*INDEX('UEC Data'!Q:Q,MATCH('Intensity Data'!$B571,'UEC Data'!$C:$C,0))</f>
        <v>0.44880317333333342</v>
      </c>
      <c r="Q571" s="7">
        <f>INDEX('Saturation Data'!R:R,MATCH('Intensity Data'!$B571,'Saturation Data'!$C:$C,0))*INDEX('UEC Data'!R:R,MATCH('Intensity Data'!$B571,'UEC Data'!$C:$C,0))</f>
        <v>2.01828816</v>
      </c>
      <c r="R571" s="7">
        <f>INDEX('Saturation Data'!S:S,MATCH('Intensity Data'!$B571,'Saturation Data'!$C:$C,0))*INDEX('UEC Data'!S:S,MATCH('Intensity Data'!$B571,'UEC Data'!$C:$C,0))</f>
        <v>9.1641408844884503E-2</v>
      </c>
      <c r="S571" s="7">
        <f>INDEX('Saturation Data'!T:T,MATCH('Intensity Data'!$B571,'Saturation Data'!$C:$C,0))*INDEX('UEC Data'!T:T,MATCH('Intensity Data'!$B571,'UEC Data'!$C:$C,0))</f>
        <v>0.18176091889484178</v>
      </c>
      <c r="T571" s="7">
        <f>INDEX('Saturation Data'!U:U,MATCH('Intensity Data'!$B571,'Saturation Data'!$C:$C,0))*INDEX('UEC Data'!U:U,MATCH('Intensity Data'!$B571,'UEC Data'!$C:$C,0))</f>
        <v>0.30525274139301767</v>
      </c>
      <c r="U571" s="7">
        <f>INDEX('Saturation Data'!V:V,MATCH('Intensity Data'!$B571,'Saturation Data'!$C:$C,0))*INDEX('UEC Data'!V:V,MATCH('Intensity Data'!$B571,'UEC Data'!$C:$C,0))</f>
        <v>0.78096117891891892</v>
      </c>
      <c r="V571" t="str">
        <f t="shared" si="119"/>
        <v>Water Heating</v>
      </c>
      <c r="AP571" s="5" t="s">
        <v>80</v>
      </c>
      <c r="AQ571" s="5" t="s">
        <v>16</v>
      </c>
      <c r="AR571" s="5" t="s">
        <v>17</v>
      </c>
      <c r="AS571" s="2">
        <f t="shared" si="141"/>
        <v>-0.2405460965246301</v>
      </c>
      <c r="AT571" s="2">
        <f t="shared" si="141"/>
        <v>0.17423997550306369</v>
      </c>
      <c r="AU571" s="2">
        <f t="shared" si="141"/>
        <v>4.3125251357103913</v>
      </c>
      <c r="AV571" s="2">
        <f t="shared" si="141"/>
        <v>19.114444800783449</v>
      </c>
      <c r="AW571" s="2">
        <f t="shared" si="141"/>
        <v>34.852653471279162</v>
      </c>
      <c r="AX571" s="2">
        <f t="shared" si="141"/>
        <v>42.771022533865583</v>
      </c>
      <c r="AY571" s="2">
        <f t="shared" si="141"/>
        <v>5.2916713302664879</v>
      </c>
      <c r="AZ571" s="2">
        <f t="shared" si="141"/>
        <v>5.4439464627403371</v>
      </c>
      <c r="BA571" s="2">
        <f t="shared" si="141"/>
        <v>4.3295124524702686</v>
      </c>
      <c r="BB571" s="2">
        <f t="shared" si="141"/>
        <v>61.505958496715088</v>
      </c>
      <c r="BC571" s="2">
        <f t="shared" si="141"/>
        <v>2.8587939793659443</v>
      </c>
      <c r="BD571" s="2">
        <f t="shared" si="141"/>
        <v>9.8027881749502139</v>
      </c>
      <c r="BE571" s="2">
        <f t="shared" si="141"/>
        <v>-0.76642136714104381</v>
      </c>
      <c r="BF571" s="2">
        <f t="shared" si="141"/>
        <v>9.1794050962735163</v>
      </c>
      <c r="BG571" s="2" t="str">
        <f>IFERROR(#REF!/#REF!-1,"NA")</f>
        <v>NA</v>
      </c>
    </row>
    <row r="572" spans="1:59" x14ac:dyDescent="0.25">
      <c r="A572" t="e">
        <f>IF(C572=#REF!,"",1)</f>
        <v>#REF!</v>
      </c>
      <c r="B572" t="str">
        <f t="shared" si="118"/>
        <v>ID2016 CPAInterior Lighting_Linear Lighting</v>
      </c>
      <c r="C572" t="s">
        <v>119</v>
      </c>
      <c r="D572" t="s">
        <v>142</v>
      </c>
      <c r="E572" s="3" t="s">
        <v>84</v>
      </c>
      <c r="F572" s="3" t="s">
        <v>18</v>
      </c>
      <c r="G572" s="3" t="s">
        <v>22</v>
      </c>
      <c r="H572" s="7">
        <f>INDEX('Saturation Data'!I:I,MATCH('Intensity Data'!$B572,'Saturation Data'!$C:$C,0))*INDEX('UEC Data'!I:I,MATCH('Intensity Data'!$B572,'UEC Data'!$C:$C,0))</f>
        <v>1.7246509498917526</v>
      </c>
      <c r="I572" s="7">
        <f>INDEX('Saturation Data'!J:J,MATCH('Intensity Data'!$B572,'Saturation Data'!$C:$C,0))*INDEX('UEC Data'!J:J,MATCH('Intensity Data'!$B572,'UEC Data'!$C:$C,0))</f>
        <v>1.5415598375166626</v>
      </c>
      <c r="J572" s="7">
        <f>INDEX('Saturation Data'!K:K,MATCH('Intensity Data'!$B572,'Saturation Data'!$C:$C,0))*INDEX('UEC Data'!K:K,MATCH('Intensity Data'!$B572,'UEC Data'!$C:$C,0))</f>
        <v>3.0033180740724288</v>
      </c>
      <c r="K572" s="7">
        <f>INDEX('Saturation Data'!L:L,MATCH('Intensity Data'!$B572,'Saturation Data'!$C:$C,0))*INDEX('UEC Data'!L:L,MATCH('Intensity Data'!$B572,'UEC Data'!$C:$C,0))</f>
        <v>1.9821899288878029</v>
      </c>
      <c r="L572" s="7">
        <f>INDEX('Saturation Data'!M:M,MATCH('Intensity Data'!$B572,'Saturation Data'!$C:$C,0))*INDEX('UEC Data'!M:M,MATCH('Intensity Data'!$B572,'UEC Data'!$C:$C,0))</f>
        <v>1.8674442583618971</v>
      </c>
      <c r="M572" s="7">
        <f>INDEX('Saturation Data'!N:N,MATCH('Intensity Data'!$B572,'Saturation Data'!$C:$C,0))*INDEX('UEC Data'!N:N,MATCH('Intensity Data'!$B572,'UEC Data'!$C:$C,0))</f>
        <v>5.0106479032102795</v>
      </c>
      <c r="N572" s="7">
        <f>INDEX('Saturation Data'!O:O,MATCH('Intensity Data'!$B572,'Saturation Data'!$C:$C,0))*INDEX('UEC Data'!O:O,MATCH('Intensity Data'!$B572,'UEC Data'!$C:$C,0))</f>
        <v>4.0374352350241542</v>
      </c>
      <c r="O572" s="7">
        <f>INDEX('Saturation Data'!P:P,MATCH('Intensity Data'!$B572,'Saturation Data'!$C:$C,0))*INDEX('UEC Data'!P:P,MATCH('Intensity Data'!$B572,'UEC Data'!$C:$C,0))</f>
        <v>2.18745514263111</v>
      </c>
      <c r="P572" s="7">
        <f>INDEX('Saturation Data'!Q:Q,MATCH('Intensity Data'!$B572,'Saturation Data'!$C:$C,0))*INDEX('UEC Data'!Q:Q,MATCH('Intensity Data'!$B572,'UEC Data'!$C:$C,0))</f>
        <v>1.5127022615307173</v>
      </c>
      <c r="Q572" s="7">
        <f>INDEX('Saturation Data'!R:R,MATCH('Intensity Data'!$B572,'Saturation Data'!$C:$C,0))*INDEX('UEC Data'!R:R,MATCH('Intensity Data'!$B572,'UEC Data'!$C:$C,0))</f>
        <v>0.45584450142900113</v>
      </c>
      <c r="R572" s="7">
        <f>INDEX('Saturation Data'!S:S,MATCH('Intensity Data'!$B572,'Saturation Data'!$C:$C,0))*INDEX('UEC Data'!S:S,MATCH('Intensity Data'!$B572,'UEC Data'!$C:$C,0))</f>
        <v>0.28151989720595638</v>
      </c>
      <c r="S572" s="7">
        <f>INDEX('Saturation Data'!T:T,MATCH('Intensity Data'!$B572,'Saturation Data'!$C:$C,0))*INDEX('UEC Data'!T:T,MATCH('Intensity Data'!$B572,'UEC Data'!$C:$C,0))</f>
        <v>0.28151989720595638</v>
      </c>
      <c r="T572" s="7">
        <f>INDEX('Saturation Data'!U:U,MATCH('Intensity Data'!$B572,'Saturation Data'!$C:$C,0))*INDEX('UEC Data'!U:U,MATCH('Intensity Data'!$B572,'UEC Data'!$C:$C,0))</f>
        <v>3.907161357362638</v>
      </c>
      <c r="U572" s="7">
        <f>INDEX('Saturation Data'!V:V,MATCH('Intensity Data'!$B572,'Saturation Data'!$C:$C,0))*INDEX('UEC Data'!V:V,MATCH('Intensity Data'!$B572,'UEC Data'!$C:$C,0))</f>
        <v>1.464169865932343</v>
      </c>
      <c r="V572" t="str">
        <f t="shared" si="119"/>
        <v>Interior Lighting</v>
      </c>
      <c r="AP572" s="5" t="s">
        <v>84</v>
      </c>
      <c r="AQ572" s="5" t="s">
        <v>18</v>
      </c>
      <c r="AR572" s="5" t="s">
        <v>22</v>
      </c>
      <c r="AS572" s="2" t="str">
        <f t="shared" ref="AS572:BF572" si="142">IFERROR(H572/H785-1,"NA")</f>
        <v>NA</v>
      </c>
      <c r="AT572" s="2" t="str">
        <f t="shared" si="142"/>
        <v>NA</v>
      </c>
      <c r="AU572" s="2" t="str">
        <f t="shared" si="142"/>
        <v>NA</v>
      </c>
      <c r="AV572" s="2" t="str">
        <f t="shared" si="142"/>
        <v>NA</v>
      </c>
      <c r="AW572" s="2" t="str">
        <f t="shared" si="142"/>
        <v>NA</v>
      </c>
      <c r="AX572" s="2" t="str">
        <f t="shared" si="142"/>
        <v>NA</v>
      </c>
      <c r="AY572" s="2" t="str">
        <f t="shared" si="142"/>
        <v>NA</v>
      </c>
      <c r="AZ572" s="2">
        <f t="shared" si="142"/>
        <v>138.91699883631836</v>
      </c>
      <c r="BA572" s="2">
        <f t="shared" si="142"/>
        <v>1046.3708820773509</v>
      </c>
      <c r="BB572" s="2">
        <f t="shared" si="142"/>
        <v>41.640779808431319</v>
      </c>
      <c r="BC572" s="2" t="str">
        <f t="shared" si="142"/>
        <v>NA</v>
      </c>
      <c r="BD572" s="2" t="str">
        <f t="shared" si="142"/>
        <v>NA</v>
      </c>
      <c r="BE572" s="2" t="str">
        <f t="shared" si="142"/>
        <v>NA</v>
      </c>
      <c r="BF572" s="2">
        <f t="shared" si="142"/>
        <v>3496.4017587501648</v>
      </c>
      <c r="BG572" s="2" t="str">
        <f>IFERROR(#REF!/#REF!-1,"NA")</f>
        <v>NA</v>
      </c>
    </row>
    <row r="573" spans="1:59" x14ac:dyDescent="0.25">
      <c r="A573" t="e">
        <f>IF(C573=#REF!,"",1)</f>
        <v>#REF!</v>
      </c>
      <c r="B573" t="str">
        <f t="shared" si="118"/>
        <v>ID2016 CPAExterior Lighting_Area Lighting</v>
      </c>
      <c r="C573" t="s">
        <v>119</v>
      </c>
      <c r="D573" t="s">
        <v>142</v>
      </c>
      <c r="E573" s="3" t="s">
        <v>86</v>
      </c>
      <c r="F573" s="3" t="s">
        <v>23</v>
      </c>
      <c r="G573" s="3" t="s">
        <v>24</v>
      </c>
      <c r="H573" s="7">
        <f>INDEX('Saturation Data'!I:I,MATCH('Intensity Data'!$B573,'Saturation Data'!$C:$C,0))*INDEX('UEC Data'!I:I,MATCH('Intensity Data'!$B573,'UEC Data'!$C:$C,0))</f>
        <v>1.2776745024992495</v>
      </c>
      <c r="I573" s="7">
        <f>INDEX('Saturation Data'!J:J,MATCH('Intensity Data'!$B573,'Saturation Data'!$C:$C,0))*INDEX('UEC Data'!J:J,MATCH('Intensity Data'!$B573,'UEC Data'!$C:$C,0))</f>
        <v>1.5773307041073741</v>
      </c>
      <c r="J573" s="7">
        <f>INDEX('Saturation Data'!K:K,MATCH('Intensity Data'!$B573,'Saturation Data'!$C:$C,0))*INDEX('UEC Data'!K:K,MATCH('Intensity Data'!$B573,'UEC Data'!$C:$C,0))</f>
        <v>0.84447642280672996</v>
      </c>
      <c r="K573" s="7">
        <f>INDEX('Saturation Data'!L:L,MATCH('Intensity Data'!$B573,'Saturation Data'!$C:$C,0))*INDEX('UEC Data'!L:L,MATCH('Intensity Data'!$B573,'UEC Data'!$C:$C,0))</f>
        <v>0.84447642280672996</v>
      </c>
      <c r="L573" s="7">
        <f>INDEX('Saturation Data'!M:M,MATCH('Intensity Data'!$B573,'Saturation Data'!$C:$C,0))*INDEX('UEC Data'!M:M,MATCH('Intensity Data'!$B573,'UEC Data'!$C:$C,0))</f>
        <v>2.1410175142692172</v>
      </c>
      <c r="M573" s="7">
        <f>INDEX('Saturation Data'!N:N,MATCH('Intensity Data'!$B573,'Saturation Data'!$C:$C,0))*INDEX('UEC Data'!N:N,MATCH('Intensity Data'!$B573,'UEC Data'!$C:$C,0))</f>
        <v>1.7833920471292941</v>
      </c>
      <c r="N573" s="7">
        <f>INDEX('Saturation Data'!O:O,MATCH('Intensity Data'!$B573,'Saturation Data'!$C:$C,0))*INDEX('UEC Data'!O:O,MATCH('Intensity Data'!$B573,'UEC Data'!$C:$C,0))</f>
        <v>0.66430062146194035</v>
      </c>
      <c r="O573" s="7">
        <f>INDEX('Saturation Data'!P:P,MATCH('Intensity Data'!$B573,'Saturation Data'!$C:$C,0))*INDEX('UEC Data'!P:P,MATCH('Intensity Data'!$B573,'UEC Data'!$C:$C,0))</f>
        <v>0.28734694198828503</v>
      </c>
      <c r="P573" s="7">
        <f>INDEX('Saturation Data'!Q:Q,MATCH('Intensity Data'!$B573,'Saturation Data'!$C:$C,0))*INDEX('UEC Data'!Q:Q,MATCH('Intensity Data'!$B573,'UEC Data'!$C:$C,0))</f>
        <v>0.12004484213925479</v>
      </c>
      <c r="Q573" s="7">
        <f>INDEX('Saturation Data'!R:R,MATCH('Intensity Data'!$B573,'Saturation Data'!$C:$C,0))*INDEX('UEC Data'!R:R,MATCH('Intensity Data'!$B573,'UEC Data'!$C:$C,0))</f>
        <v>1.7301616523403083</v>
      </c>
      <c r="R573" s="7">
        <f>INDEX('Saturation Data'!S:S,MATCH('Intensity Data'!$B573,'Saturation Data'!$C:$C,0))*INDEX('UEC Data'!S:S,MATCH('Intensity Data'!$B573,'UEC Data'!$C:$C,0))</f>
        <v>0.37757329938433987</v>
      </c>
      <c r="S573" s="7">
        <f>INDEX('Saturation Data'!T:T,MATCH('Intensity Data'!$B573,'Saturation Data'!$C:$C,0))*INDEX('UEC Data'!T:T,MATCH('Intensity Data'!$B573,'UEC Data'!$C:$C,0))</f>
        <v>0.37757329938433987</v>
      </c>
      <c r="T573" s="7">
        <f>INDEX('Saturation Data'!U:U,MATCH('Intensity Data'!$B573,'Saturation Data'!$C:$C,0))*INDEX('UEC Data'!U:U,MATCH('Intensity Data'!$B573,'UEC Data'!$C:$C,0))</f>
        <v>1.1168155767710217</v>
      </c>
      <c r="U573" s="7">
        <f>INDEX('Saturation Data'!V:V,MATCH('Intensity Data'!$B573,'Saturation Data'!$C:$C,0))*INDEX('UEC Data'!V:V,MATCH('Intensity Data'!$B573,'UEC Data'!$C:$C,0))</f>
        <v>0.63826748610116635</v>
      </c>
      <c r="V573" t="str">
        <f t="shared" si="119"/>
        <v>Exterior Lighting</v>
      </c>
      <c r="AP573" s="5" t="s">
        <v>86</v>
      </c>
      <c r="AQ573" s="5" t="s">
        <v>23</v>
      </c>
      <c r="AR573" s="5" t="s">
        <v>24</v>
      </c>
      <c r="AS573" s="2">
        <f t="shared" ref="AS573:AS594" si="143">IFERROR(H573/H787-1,"NA")</f>
        <v>0.26882669536591042</v>
      </c>
      <c r="AT573" s="2">
        <f t="shared" ref="AT573:AT594" si="144">IFERROR(I573/I787-1,"NA")</f>
        <v>0.47879273400011324</v>
      </c>
      <c r="AU573" s="2">
        <f t="shared" ref="AU573:AU594" si="145">IFERROR(J573/J787-1,"NA")</f>
        <v>-0.35429874827503838</v>
      </c>
      <c r="AV573" s="2">
        <f t="shared" ref="AV573:AV594" si="146">IFERROR(K573/K787-1,"NA")</f>
        <v>6.2848826512916567E-2</v>
      </c>
      <c r="AW573" s="2">
        <f t="shared" ref="AW573:AW594" si="147">IFERROR(L573/L787-1,"NA")</f>
        <v>-0.21083462601077418</v>
      </c>
      <c r="AX573" s="2">
        <f t="shared" ref="AX573:AX594" si="148">IFERROR(M573/M787-1,"NA")</f>
        <v>-0.20559798113775807</v>
      </c>
      <c r="AY573" s="2">
        <f t="shared" ref="AY573:AY594" si="149">IFERROR(N573/N787-1,"NA")</f>
        <v>-0.84938046454339589</v>
      </c>
      <c r="AZ573" s="2">
        <f t="shared" ref="AZ573:AZ594" si="150">IFERROR(O573/O787-1,"NA")</f>
        <v>-0.63434040932919777</v>
      </c>
      <c r="BA573" s="2">
        <f t="shared" ref="BA573:BA594" si="151">IFERROR(P573/P787-1,"NA")</f>
        <v>-0.79014229986531292</v>
      </c>
      <c r="BB573" s="2">
        <f t="shared" ref="BB573:BB594" si="152">IFERROR(Q573/Q787-1,"NA")</f>
        <v>0.80217619898267678</v>
      </c>
      <c r="BC573" s="2">
        <f t="shared" ref="BC573:BC594" si="153">IFERROR(R573/R787-1,"NA")</f>
        <v>-0.1641564010051666</v>
      </c>
      <c r="BD573" s="2">
        <f t="shared" ref="BD573:BD594" si="154">IFERROR(S573/S787-1,"NA")</f>
        <v>-0.78019898951353794</v>
      </c>
      <c r="BE573" s="2">
        <f t="shared" ref="BE573:BE594" si="155">IFERROR(T573/T787-1,"NA")</f>
        <v>-0.96688313444596108</v>
      </c>
      <c r="BF573" s="2">
        <f t="shared" ref="BF573:BF594" si="156">IFERROR(U573/U787-1,"NA")</f>
        <v>-0.22020475640765103</v>
      </c>
      <c r="BG573" s="2" t="str">
        <f>IFERROR(#REF!/#REF!-1,"NA")</f>
        <v>NA</v>
      </c>
    </row>
    <row r="574" spans="1:59" x14ac:dyDescent="0.25">
      <c r="A574" t="str">
        <f t="shared" si="138"/>
        <v/>
      </c>
      <c r="B574" t="str">
        <f t="shared" si="118"/>
        <v>ID2016 CPAExterior Lighting_Linear Lighting</v>
      </c>
      <c r="C574" t="s">
        <v>119</v>
      </c>
      <c r="D574" t="s">
        <v>142</v>
      </c>
      <c r="E574" s="3" t="s">
        <v>87</v>
      </c>
      <c r="F574" s="3" t="s">
        <v>23</v>
      </c>
      <c r="G574" s="3" t="s">
        <v>22</v>
      </c>
      <c r="H574" s="7">
        <f>INDEX('Saturation Data'!I:I,MATCH('Intensity Data'!$B574,'Saturation Data'!$C:$C,0))*INDEX('UEC Data'!I:I,MATCH('Intensity Data'!$B574,'UEC Data'!$C:$C,0))</f>
        <v>0.17998060318671685</v>
      </c>
      <c r="I574" s="7">
        <f>INDEX('Saturation Data'!J:J,MATCH('Intensity Data'!$B574,'Saturation Data'!$C:$C,0))*INDEX('UEC Data'!J:J,MATCH('Intensity Data'!$B574,'UEC Data'!$C:$C,0))</f>
        <v>7.2716734974156386E-2</v>
      </c>
      <c r="J574" s="7">
        <f>INDEX('Saturation Data'!K:K,MATCH('Intensity Data'!$B574,'Saturation Data'!$C:$C,0))*INDEX('UEC Data'!K:K,MATCH('Intensity Data'!$B574,'UEC Data'!$C:$C,0))</f>
        <v>7.9875366371784634E-2</v>
      </c>
      <c r="K574" s="7">
        <f>INDEX('Saturation Data'!L:L,MATCH('Intensity Data'!$B574,'Saturation Data'!$C:$C,0))*INDEX('UEC Data'!L:L,MATCH('Intensity Data'!$B574,'UEC Data'!$C:$C,0))</f>
        <v>7.9875366371784634E-2</v>
      </c>
      <c r="L574" s="7">
        <f>INDEX('Saturation Data'!M:M,MATCH('Intensity Data'!$B574,'Saturation Data'!$C:$C,0))*INDEX('UEC Data'!M:M,MATCH('Intensity Data'!$B574,'UEC Data'!$C:$C,0))</f>
        <v>0.40359773533941284</v>
      </c>
      <c r="M574" s="7">
        <f>INDEX('Saturation Data'!N:N,MATCH('Intensity Data'!$B574,'Saturation Data'!$C:$C,0))*INDEX('UEC Data'!N:N,MATCH('Intensity Data'!$B574,'UEC Data'!$C:$C,0))</f>
        <v>0.3815598518016472</v>
      </c>
      <c r="N574" s="7">
        <f>INDEX('Saturation Data'!O:O,MATCH('Intensity Data'!$B574,'Saturation Data'!$C:$C,0))*INDEX('UEC Data'!O:O,MATCH('Intensity Data'!$B574,'UEC Data'!$C:$C,0))</f>
        <v>8.1899905131840825E-2</v>
      </c>
      <c r="O574" s="7">
        <f>INDEX('Saturation Data'!P:P,MATCH('Intensity Data'!$B574,'Saturation Data'!$C:$C,0))*INDEX('UEC Data'!P:P,MATCH('Intensity Data'!$B574,'UEC Data'!$C:$C,0))</f>
        <v>0.74928674288024677</v>
      </c>
      <c r="P574" s="7">
        <f>INDEX('Saturation Data'!Q:Q,MATCH('Intensity Data'!$B574,'Saturation Data'!$C:$C,0))*INDEX('UEC Data'!Q:Q,MATCH('Intensity Data'!$B574,'UEC Data'!$C:$C,0))</f>
        <v>0.6570892244201626</v>
      </c>
      <c r="Q574" s="7">
        <f>INDEX('Saturation Data'!R:R,MATCH('Intensity Data'!$B574,'Saturation Data'!$C:$C,0))*INDEX('UEC Data'!R:R,MATCH('Intensity Data'!$B574,'UEC Data'!$C:$C,0))</f>
        <v>2.5582070828392617E-2</v>
      </c>
      <c r="R574" s="7">
        <f>INDEX('Saturation Data'!S:S,MATCH('Intensity Data'!$B574,'Saturation Data'!$C:$C,0))*INDEX('UEC Data'!S:S,MATCH('Intensity Data'!$B574,'UEC Data'!$C:$C,0))</f>
        <v>7.7353172351847979E-2</v>
      </c>
      <c r="S574" s="7">
        <f>INDEX('Saturation Data'!T:T,MATCH('Intensity Data'!$B574,'Saturation Data'!$C:$C,0))*INDEX('UEC Data'!T:T,MATCH('Intensity Data'!$B574,'UEC Data'!$C:$C,0))</f>
        <v>7.7353172351847979E-2</v>
      </c>
      <c r="T574" s="7">
        <f>INDEX('Saturation Data'!U:U,MATCH('Intensity Data'!$B574,'Saturation Data'!$C:$C,0))*INDEX('UEC Data'!U:U,MATCH('Intensity Data'!$B574,'UEC Data'!$C:$C,0))</f>
        <v>0.24079761846153852</v>
      </c>
      <c r="U574" s="7">
        <f>INDEX('Saturation Data'!V:V,MATCH('Intensity Data'!$B574,'Saturation Data'!$C:$C,0))*INDEX('UEC Data'!V:V,MATCH('Intensity Data'!$B574,'UEC Data'!$C:$C,0))</f>
        <v>5.901349395031337E-2</v>
      </c>
      <c r="V574" t="str">
        <f t="shared" si="119"/>
        <v>Exterior Lighting</v>
      </c>
      <c r="AP574" s="5" t="s">
        <v>87</v>
      </c>
      <c r="AQ574" s="5" t="s">
        <v>23</v>
      </c>
      <c r="AR574" s="5" t="s">
        <v>22</v>
      </c>
      <c r="AS574" s="2">
        <f t="shared" si="143"/>
        <v>-0.68456250249216821</v>
      </c>
      <c r="AT574" s="2" t="str">
        <f t="shared" si="144"/>
        <v>NA</v>
      </c>
      <c r="AU574" s="2">
        <f t="shared" si="145"/>
        <v>-0.81226737914735403</v>
      </c>
      <c r="AV574" s="2" t="str">
        <f t="shared" si="146"/>
        <v>NA</v>
      </c>
      <c r="AW574" s="2">
        <f t="shared" si="147"/>
        <v>32.117722474941587</v>
      </c>
      <c r="AX574" s="2">
        <f t="shared" si="148"/>
        <v>0.71573955367870856</v>
      </c>
      <c r="AY574" s="2">
        <f t="shared" si="149"/>
        <v>-0.92734421311973136</v>
      </c>
      <c r="AZ574" s="2">
        <f t="shared" si="150"/>
        <v>-0.61683928280504041</v>
      </c>
      <c r="BA574" s="2">
        <f t="shared" si="151"/>
        <v>-0.22666425766192944</v>
      </c>
      <c r="BB574" s="2">
        <f t="shared" si="152"/>
        <v>-0.49057918861844507</v>
      </c>
      <c r="BC574" s="2">
        <f t="shared" si="153"/>
        <v>0.2087688122518685</v>
      </c>
      <c r="BD574" s="2">
        <f t="shared" si="154"/>
        <v>-0.60224345188852801</v>
      </c>
      <c r="BE574" s="2">
        <f t="shared" si="155"/>
        <v>-0.96956438526592903</v>
      </c>
      <c r="BF574" s="2">
        <f t="shared" si="156"/>
        <v>-0.56037579397308113</v>
      </c>
      <c r="BG574" s="2" t="str">
        <f>IFERROR(#REF!/#REF!-1,"NA")</f>
        <v>NA</v>
      </c>
    </row>
    <row r="575" spans="1:59" x14ac:dyDescent="0.25">
      <c r="A575" t="str">
        <f t="shared" si="138"/>
        <v/>
      </c>
      <c r="B575" t="str">
        <f t="shared" si="118"/>
        <v>ID2016 CPARefrigeration _Walk-in Refrigerator/Freezer</v>
      </c>
      <c r="C575" t="s">
        <v>119</v>
      </c>
      <c r="D575" t="s">
        <v>142</v>
      </c>
      <c r="E575" s="3" t="s">
        <v>88</v>
      </c>
      <c r="F575" s="3" t="s">
        <v>25</v>
      </c>
      <c r="G575" s="3" t="s">
        <v>26</v>
      </c>
      <c r="H575" s="7">
        <f>INDEX('Saturation Data'!I:I,MATCH('Intensity Data'!$B575,'Saturation Data'!$C:$C,0))*INDEX('UEC Data'!I:I,MATCH('Intensity Data'!$B575,'UEC Data'!$C:$C,0))</f>
        <v>2.9258756317792839E-3</v>
      </c>
      <c r="I575" s="7">
        <f>INDEX('Saturation Data'!J:J,MATCH('Intensity Data'!$B575,'Saturation Data'!$C:$C,0))*INDEX('UEC Data'!J:J,MATCH('Intensity Data'!$B575,'UEC Data'!$C:$C,0))</f>
        <v>0</v>
      </c>
      <c r="J575" s="7">
        <f>INDEX('Saturation Data'!K:K,MATCH('Intensity Data'!$B575,'Saturation Data'!$C:$C,0))*INDEX('UEC Data'!K:K,MATCH('Intensity Data'!$B575,'UEC Data'!$C:$C,0))</f>
        <v>7.6316394797132708E-3</v>
      </c>
      <c r="K575" s="7">
        <f>INDEX('Saturation Data'!L:L,MATCH('Intensity Data'!$B575,'Saturation Data'!$C:$C,0))*INDEX('UEC Data'!L:L,MATCH('Intensity Data'!$B575,'UEC Data'!$C:$C,0))</f>
        <v>0</v>
      </c>
      <c r="L575" s="7">
        <f>INDEX('Saturation Data'!M:M,MATCH('Intensity Data'!$B575,'Saturation Data'!$C:$C,0))*INDEX('UEC Data'!M:M,MATCH('Intensity Data'!$B575,'UEC Data'!$C:$C,0))</f>
        <v>5.5856621482928439</v>
      </c>
      <c r="M575" s="7">
        <f>INDEX('Saturation Data'!N:N,MATCH('Intensity Data'!$B575,'Saturation Data'!$C:$C,0))*INDEX('UEC Data'!N:N,MATCH('Intensity Data'!$B575,'UEC Data'!$C:$C,0))</f>
        <v>0.98920407275069622</v>
      </c>
      <c r="N575" s="7">
        <f>INDEX('Saturation Data'!O:O,MATCH('Intensity Data'!$B575,'Saturation Data'!$C:$C,0))*INDEX('UEC Data'!O:O,MATCH('Intensity Data'!$B575,'UEC Data'!$C:$C,0))</f>
        <v>8.2499043327116675E-2</v>
      </c>
      <c r="O575" s="7">
        <f>INDEX('Saturation Data'!P:P,MATCH('Intensity Data'!$B575,'Saturation Data'!$C:$C,0))*INDEX('UEC Data'!P:P,MATCH('Intensity Data'!$B575,'UEC Data'!$C:$C,0))</f>
        <v>1.5390745823674085E-2</v>
      </c>
      <c r="P575" s="7">
        <f>INDEX('Saturation Data'!Q:Q,MATCH('Intensity Data'!$B575,'Saturation Data'!$C:$C,0))*INDEX('UEC Data'!Q:Q,MATCH('Intensity Data'!$B575,'UEC Data'!$C:$C,0))</f>
        <v>4.3240308406117499E-2</v>
      </c>
      <c r="Q575" s="7">
        <f>INDEX('Saturation Data'!R:R,MATCH('Intensity Data'!$B575,'Saturation Data'!$C:$C,0))*INDEX('UEC Data'!R:R,MATCH('Intensity Data'!$B575,'UEC Data'!$C:$C,0))</f>
        <v>1.488135763107277E-2</v>
      </c>
      <c r="R575" s="7">
        <f>INDEX('Saturation Data'!S:S,MATCH('Intensity Data'!$B575,'Saturation Data'!$C:$C,0))*INDEX('UEC Data'!S:S,MATCH('Intensity Data'!$B575,'UEC Data'!$C:$C,0))</f>
        <v>4.9407291037160345E-3</v>
      </c>
      <c r="S575" s="7">
        <f>INDEX('Saturation Data'!T:T,MATCH('Intensity Data'!$B575,'Saturation Data'!$C:$C,0))*INDEX('UEC Data'!T:T,MATCH('Intensity Data'!$B575,'UEC Data'!$C:$C,0))</f>
        <v>13.246026782332741</v>
      </c>
      <c r="T575" s="7">
        <f>INDEX('Saturation Data'!U:U,MATCH('Intensity Data'!$B575,'Saturation Data'!$C:$C,0))*INDEX('UEC Data'!U:U,MATCH('Intensity Data'!$B575,'UEC Data'!$C:$C,0))</f>
        <v>2.1027513664940317E-3</v>
      </c>
      <c r="U575" s="7">
        <f>INDEX('Saturation Data'!V:V,MATCH('Intensity Data'!$B575,'Saturation Data'!$C:$C,0))*INDEX('UEC Data'!V:V,MATCH('Intensity Data'!$B575,'UEC Data'!$C:$C,0))</f>
        <v>7.0277505704491691E-2</v>
      </c>
      <c r="V575" t="str">
        <f t="shared" si="119"/>
        <v xml:space="preserve">Refrigeration </v>
      </c>
      <c r="AP575" s="5" t="s">
        <v>88</v>
      </c>
      <c r="AQ575" s="5" t="s">
        <v>25</v>
      </c>
      <c r="AR575" s="5" t="s">
        <v>26</v>
      </c>
      <c r="AS575" s="2">
        <f t="shared" si="143"/>
        <v>-0.99499579550724038</v>
      </c>
      <c r="AT575" s="2" t="str">
        <f t="shared" si="144"/>
        <v>NA</v>
      </c>
      <c r="AU575" s="2">
        <f t="shared" si="145"/>
        <v>-0.93177668248317669</v>
      </c>
      <c r="AV575" s="2" t="str">
        <f t="shared" si="146"/>
        <v>NA</v>
      </c>
      <c r="AW575" s="2" t="str">
        <f t="shared" si="147"/>
        <v>NA</v>
      </c>
      <c r="AX575" s="2" t="str">
        <f t="shared" si="148"/>
        <v>NA</v>
      </c>
      <c r="AY575" s="2">
        <f t="shared" si="149"/>
        <v>-0.98485461513406802</v>
      </c>
      <c r="AZ575" s="2">
        <f t="shared" si="150"/>
        <v>-0.97421250196193898</v>
      </c>
      <c r="BA575" s="2">
        <f t="shared" si="151"/>
        <v>-0.83325641530297767</v>
      </c>
      <c r="BB575" s="2">
        <f t="shared" si="152"/>
        <v>-0.93930500750197155</v>
      </c>
      <c r="BC575" s="2">
        <f t="shared" si="153"/>
        <v>-0.26300255841098175</v>
      </c>
      <c r="BD575" s="2">
        <f t="shared" si="154"/>
        <v>649.18157533414387</v>
      </c>
      <c r="BE575" s="2">
        <f t="shared" si="155"/>
        <v>-0.99974063618512221</v>
      </c>
      <c r="BF575" s="2">
        <f t="shared" si="156"/>
        <v>-0.87554431676812638</v>
      </c>
      <c r="BG575" s="2" t="str">
        <f>IFERROR(#REF!/#REF!-1,"NA")</f>
        <v>NA</v>
      </c>
    </row>
    <row r="576" spans="1:59" x14ac:dyDescent="0.25">
      <c r="A576" t="str">
        <f t="shared" si="138"/>
        <v/>
      </c>
      <c r="B576" t="str">
        <f t="shared" si="118"/>
        <v>ID2016 CPARefrigeration _Reach-in Refrigerator/Freezer</v>
      </c>
      <c r="C576" t="s">
        <v>119</v>
      </c>
      <c r="D576" t="s">
        <v>142</v>
      </c>
      <c r="E576" s="3" t="s">
        <v>89</v>
      </c>
      <c r="F576" s="3" t="s">
        <v>25</v>
      </c>
      <c r="G576" s="3" t="s">
        <v>27</v>
      </c>
      <c r="H576" s="7">
        <f>INDEX('Saturation Data'!I:I,MATCH('Intensity Data'!$B576,'Saturation Data'!$C:$C,0))*INDEX('UEC Data'!I:I,MATCH('Intensity Data'!$B576,'UEC Data'!$C:$C,0))</f>
        <v>4.5967109321392316E-3</v>
      </c>
      <c r="I576" s="7">
        <f>INDEX('Saturation Data'!J:J,MATCH('Intensity Data'!$B576,'Saturation Data'!$C:$C,0))*INDEX('UEC Data'!J:J,MATCH('Intensity Data'!$B576,'UEC Data'!$C:$C,0))</f>
        <v>1.4924145222688539E-2</v>
      </c>
      <c r="J576" s="7">
        <f>INDEX('Saturation Data'!K:K,MATCH('Intensity Data'!$B576,'Saturation Data'!$C:$C,0))*INDEX('UEC Data'!K:K,MATCH('Intensity Data'!$B576,'UEC Data'!$C:$C,0))</f>
        <v>1.1989723775514757E-2</v>
      </c>
      <c r="K576" s="7">
        <f>INDEX('Saturation Data'!L:L,MATCH('Intensity Data'!$B576,'Saturation Data'!$C:$C,0))*INDEX('UEC Data'!L:L,MATCH('Intensity Data'!$B576,'UEC Data'!$C:$C,0))</f>
        <v>7.1508420027813118E-3</v>
      </c>
      <c r="L576" s="7">
        <f>INDEX('Saturation Data'!M:M,MATCH('Intensity Data'!$B576,'Saturation Data'!$C:$C,0))*INDEX('UEC Data'!M:M,MATCH('Intensity Data'!$B576,'UEC Data'!$C:$C,0))</f>
        <v>0.23717246715237569</v>
      </c>
      <c r="M576" s="7">
        <f>INDEX('Saturation Data'!N:N,MATCH('Intensity Data'!$B576,'Saturation Data'!$C:$C,0))*INDEX('UEC Data'!N:N,MATCH('Intensity Data'!$B576,'UEC Data'!$C:$C,0))</f>
        <v>0.32927749217577007</v>
      </c>
      <c r="N576" s="7">
        <f>INDEX('Saturation Data'!O:O,MATCH('Intensity Data'!$B576,'Saturation Data'!$C:$C,0))*INDEX('UEC Data'!O:O,MATCH('Intensity Data'!$B576,'UEC Data'!$C:$C,0))</f>
        <v>2.8054224535824127E-2</v>
      </c>
      <c r="O576" s="7">
        <f>INDEX('Saturation Data'!P:P,MATCH('Intensity Data'!$B576,'Saturation Data'!$C:$C,0))*INDEX('UEC Data'!P:P,MATCH('Intensity Data'!$B576,'UEC Data'!$C:$C,0))</f>
        <v>1.1998951342926886E-2</v>
      </c>
      <c r="P576" s="7">
        <f>INDEX('Saturation Data'!Q:Q,MATCH('Intensity Data'!$B576,'Saturation Data'!$C:$C,0))*INDEX('UEC Data'!Q:Q,MATCH('Intensity Data'!$B576,'UEC Data'!$C:$C,0))</f>
        <v>3.3711060046231006E-2</v>
      </c>
      <c r="Q576" s="7">
        <f>INDEX('Saturation Data'!R:R,MATCH('Intensity Data'!$B576,'Saturation Data'!$C:$C,0))*INDEX('UEC Data'!R:R,MATCH('Intensity Data'!$B576,'UEC Data'!$C:$C,0))</f>
        <v>2.1152816006714471E-2</v>
      </c>
      <c r="R576" s="7">
        <f>INDEX('Saturation Data'!S:S,MATCH('Intensity Data'!$B576,'Saturation Data'!$C:$C,0))*INDEX('UEC Data'!S:S,MATCH('Intensity Data'!$B576,'UEC Data'!$C:$C,0))</f>
        <v>2.0181605949513661E-3</v>
      </c>
      <c r="S576" s="7">
        <f>INDEX('Saturation Data'!T:T,MATCH('Intensity Data'!$B576,'Saturation Data'!$C:$C,0))*INDEX('UEC Data'!T:T,MATCH('Intensity Data'!$B576,'UEC Data'!$C:$C,0))</f>
        <v>1.296789771086387E-2</v>
      </c>
      <c r="T576" s="7">
        <f>INDEX('Saturation Data'!U:U,MATCH('Intensity Data'!$B576,'Saturation Data'!$C:$C,0))*INDEX('UEC Data'!U:U,MATCH('Intensity Data'!$B576,'UEC Data'!$C:$C,0))</f>
        <v>3.303537610741127E-3</v>
      </c>
      <c r="U576" s="7">
        <f>INDEX('Saturation Data'!V:V,MATCH('Intensity Data'!$B576,'Saturation Data'!$C:$C,0))*INDEX('UEC Data'!V:V,MATCH('Intensity Data'!$B576,'UEC Data'!$C:$C,0))</f>
        <v>3.9432075752757964E-2</v>
      </c>
      <c r="V576" t="str">
        <f t="shared" si="119"/>
        <v xml:space="preserve">Refrigeration </v>
      </c>
      <c r="AP576" s="5" t="s">
        <v>89</v>
      </c>
      <c r="AQ576" s="5" t="s">
        <v>25</v>
      </c>
      <c r="AR576" s="5" t="s">
        <v>27</v>
      </c>
      <c r="AS576" s="2">
        <f t="shared" si="143"/>
        <v>-0.99689737610997942</v>
      </c>
      <c r="AT576" s="2">
        <f t="shared" si="144"/>
        <v>-0.99540782910044623</v>
      </c>
      <c r="AU576" s="2">
        <f t="shared" si="145"/>
        <v>-0.99570836271122676</v>
      </c>
      <c r="AV576" s="2">
        <f t="shared" si="146"/>
        <v>-0.99686561955169739</v>
      </c>
      <c r="AW576" s="2">
        <f t="shared" si="147"/>
        <v>-0.9372454668061333</v>
      </c>
      <c r="AX576" s="2">
        <f t="shared" si="148"/>
        <v>-0.90193753790913567</v>
      </c>
      <c r="AY576" s="2">
        <f t="shared" si="149"/>
        <v>-0.96379265135034298</v>
      </c>
      <c r="AZ576" s="2">
        <f t="shared" si="150"/>
        <v>-0.98464442218493098</v>
      </c>
      <c r="BA576" s="2">
        <f t="shared" si="151"/>
        <v>-0.9127507622109865</v>
      </c>
      <c r="BB576" s="2">
        <f t="shared" si="152"/>
        <v>-0.94024210523649498</v>
      </c>
      <c r="BC576" s="2">
        <f t="shared" si="153"/>
        <v>-0.99019505226044424</v>
      </c>
      <c r="BD576" s="2">
        <f t="shared" si="154"/>
        <v>-0.95429052571396222</v>
      </c>
      <c r="BE576" s="2">
        <f t="shared" si="155"/>
        <v>-0.99983537165689462</v>
      </c>
      <c r="BF576" s="2">
        <f t="shared" si="156"/>
        <v>-0.96923565184160065</v>
      </c>
      <c r="BG576" s="2" t="str">
        <f>IFERROR(#REF!/#REF!-1,"NA")</f>
        <v>NA</v>
      </c>
    </row>
    <row r="577" spans="1:59" x14ac:dyDescent="0.25">
      <c r="A577" t="str">
        <f t="shared" si="138"/>
        <v/>
      </c>
      <c r="B577" t="str">
        <f t="shared" si="118"/>
        <v>ID2016 CPARefrigeration _Glass Door Display</v>
      </c>
      <c r="C577" t="s">
        <v>119</v>
      </c>
      <c r="D577" t="s">
        <v>142</v>
      </c>
      <c r="E577" s="3" t="s">
        <v>90</v>
      </c>
      <c r="F577" s="3" t="s">
        <v>25</v>
      </c>
      <c r="G577" s="3" t="s">
        <v>28</v>
      </c>
      <c r="H577" s="7">
        <f>INDEX('Saturation Data'!I:I,MATCH('Intensity Data'!$B577,'Saturation Data'!$C:$C,0))*INDEX('UEC Data'!I:I,MATCH('Intensity Data'!$B577,'UEC Data'!$C:$C,0))</f>
        <v>2.6082014322848655E-2</v>
      </c>
      <c r="I577" s="7">
        <f>INDEX('Saturation Data'!J:J,MATCH('Intensity Data'!$B577,'Saturation Data'!$C:$C,0))*INDEX('UEC Data'!J:J,MATCH('Intensity Data'!$B577,'UEC Data'!$C:$C,0))</f>
        <v>0</v>
      </c>
      <c r="J577" s="7">
        <f>INDEX('Saturation Data'!K:K,MATCH('Intensity Data'!$B577,'Saturation Data'!$C:$C,0))*INDEX('UEC Data'!K:K,MATCH('Intensity Data'!$B577,'UEC Data'!$C:$C,0))</f>
        <v>7.1809881326922301E-2</v>
      </c>
      <c r="K577" s="7">
        <f>INDEX('Saturation Data'!L:L,MATCH('Intensity Data'!$B577,'Saturation Data'!$C:$C,0))*INDEX('UEC Data'!L:L,MATCH('Intensity Data'!$B577,'UEC Data'!$C:$C,0))</f>
        <v>1.2231703425810137E-3</v>
      </c>
      <c r="L577" s="7">
        <f>INDEX('Saturation Data'!M:M,MATCH('Intensity Data'!$B577,'Saturation Data'!$C:$C,0))*INDEX('UEC Data'!M:M,MATCH('Intensity Data'!$B577,'UEC Data'!$C:$C,0))</f>
        <v>9.0410857779138695E-2</v>
      </c>
      <c r="M577" s="7">
        <f>INDEX('Saturation Data'!N:N,MATCH('Intensity Data'!$B577,'Saturation Data'!$C:$C,0))*INDEX('UEC Data'!N:N,MATCH('Intensity Data'!$B577,'UEC Data'!$C:$C,0))</f>
        <v>3.8613430173465733</v>
      </c>
      <c r="N577" s="7">
        <f>INDEX('Saturation Data'!O:O,MATCH('Intensity Data'!$B577,'Saturation Data'!$C:$C,0))*INDEX('UEC Data'!O:O,MATCH('Intensity Data'!$B577,'UEC Data'!$C:$C,0))</f>
        <v>5.2056828433421867E-2</v>
      </c>
      <c r="O577" s="7">
        <f>INDEX('Saturation Data'!P:P,MATCH('Intensity Data'!$B577,'Saturation Data'!$C:$C,0))*INDEX('UEC Data'!P:P,MATCH('Intensity Data'!$B577,'UEC Data'!$C:$C,0))</f>
        <v>1.225873725118882E-2</v>
      </c>
      <c r="P577" s="7">
        <f>INDEX('Saturation Data'!Q:Q,MATCH('Intensity Data'!$B577,'Saturation Data'!$C:$C,0))*INDEX('UEC Data'!Q:Q,MATCH('Intensity Data'!$B577,'UEC Data'!$C:$C,0))</f>
        <v>3.4440928690772608E-2</v>
      </c>
      <c r="Q577" s="7">
        <f>INDEX('Saturation Data'!R:R,MATCH('Intensity Data'!$B577,'Saturation Data'!$C:$C,0))*INDEX('UEC Data'!R:R,MATCH('Intensity Data'!$B577,'UEC Data'!$C:$C,0))</f>
        <v>6.7299354084520507E-2</v>
      </c>
      <c r="R577" s="7">
        <f>INDEX('Saturation Data'!S:S,MATCH('Intensity Data'!$B577,'Saturation Data'!$C:$C,0))*INDEX('UEC Data'!S:S,MATCH('Intensity Data'!$B577,'UEC Data'!$C:$C,0))</f>
        <v>1.0459913925675567E-2</v>
      </c>
      <c r="S577" s="7">
        <f>INDEX('Saturation Data'!T:T,MATCH('Intensity Data'!$B577,'Saturation Data'!$C:$C,0))*INDEX('UEC Data'!T:T,MATCH('Intensity Data'!$B577,'UEC Data'!$C:$C,0))</f>
        <v>6.7211248793543149E-2</v>
      </c>
      <c r="T577" s="7">
        <f>INDEX('Saturation Data'!U:U,MATCH('Intensity Data'!$B577,'Saturation Data'!$C:$C,0))*INDEX('UEC Data'!U:U,MATCH('Intensity Data'!$B577,'UEC Data'!$C:$C,0))</f>
        <v>1.2351008097300942E-3</v>
      </c>
      <c r="U577" s="7">
        <f>INDEX('Saturation Data'!V:V,MATCH('Intensity Data'!$B577,'Saturation Data'!$C:$C,0))*INDEX('UEC Data'!V:V,MATCH('Intensity Data'!$B577,'UEC Data'!$C:$C,0))</f>
        <v>4.0469761956777916E-3</v>
      </c>
      <c r="V577" t="str">
        <f t="shared" si="119"/>
        <v xml:space="preserve">Refrigeration </v>
      </c>
      <c r="AP577" s="5" t="s">
        <v>90</v>
      </c>
      <c r="AQ577" s="5" t="s">
        <v>25</v>
      </c>
      <c r="AR577" s="5" t="s">
        <v>28</v>
      </c>
      <c r="AS577" s="2">
        <f t="shared" si="143"/>
        <v>0.2831926320948317</v>
      </c>
      <c r="AT577" s="2">
        <f t="shared" si="144"/>
        <v>-1</v>
      </c>
      <c r="AU577" s="2">
        <f t="shared" si="145"/>
        <v>0.51432564368143985</v>
      </c>
      <c r="AV577" s="2">
        <f t="shared" si="146"/>
        <v>-0.98945715503876375</v>
      </c>
      <c r="AW577" s="2">
        <f t="shared" si="147"/>
        <v>17.422780007320796</v>
      </c>
      <c r="AX577" s="2" t="str">
        <f t="shared" si="148"/>
        <v>NA</v>
      </c>
      <c r="AY577" s="2">
        <f t="shared" si="149"/>
        <v>0.79774680583807989</v>
      </c>
      <c r="AZ577" s="2" t="str">
        <f t="shared" si="150"/>
        <v>NA</v>
      </c>
      <c r="BA577" s="2" t="str">
        <f t="shared" si="151"/>
        <v>NA</v>
      </c>
      <c r="BB577" s="2">
        <f t="shared" si="152"/>
        <v>-0.93585161618571056</v>
      </c>
      <c r="BC577" s="2">
        <f t="shared" si="153"/>
        <v>-0.70895843835333472</v>
      </c>
      <c r="BD577" s="2">
        <f t="shared" si="154"/>
        <v>2.692276432651429</v>
      </c>
      <c r="BE577" s="2">
        <f t="shared" si="155"/>
        <v>-0.99561776755801956</v>
      </c>
      <c r="BF577" s="2">
        <f t="shared" si="156"/>
        <v>-0.97029791358312767</v>
      </c>
      <c r="BG577" s="2" t="str">
        <f>IFERROR(#REF!/#REF!-1,"NA")</f>
        <v>NA</v>
      </c>
    </row>
    <row r="578" spans="1:59" x14ac:dyDescent="0.25">
      <c r="A578" t="str">
        <f t="shared" si="138"/>
        <v/>
      </c>
      <c r="B578" t="str">
        <f t="shared" ref="B578:B641" si="157">C578&amp;D578&amp;E578</f>
        <v>ID2016 CPARefrigeration _Open Display Case</v>
      </c>
      <c r="C578" t="s">
        <v>119</v>
      </c>
      <c r="D578" t="s">
        <v>142</v>
      </c>
      <c r="E578" s="3" t="s">
        <v>91</v>
      </c>
      <c r="F578" s="3" t="s">
        <v>25</v>
      </c>
      <c r="G578" s="3" t="s">
        <v>29</v>
      </c>
      <c r="H578" s="7">
        <f>INDEX('Saturation Data'!I:I,MATCH('Intensity Data'!$B578,'Saturation Data'!$C:$C,0))*INDEX('UEC Data'!I:I,MATCH('Intensity Data'!$B578,'UEC Data'!$C:$C,0))</f>
        <v>0.15459946797469032</v>
      </c>
      <c r="I578" s="7">
        <f>INDEX('Saturation Data'!J:J,MATCH('Intensity Data'!$B578,'Saturation Data'!$C:$C,0))*INDEX('UEC Data'!J:J,MATCH('Intensity Data'!$B578,'UEC Data'!$C:$C,0))</f>
        <v>0</v>
      </c>
      <c r="J578" s="7">
        <f>INDEX('Saturation Data'!K:K,MATCH('Intensity Data'!$B578,'Saturation Data'!$C:$C,0))*INDEX('UEC Data'!K:K,MATCH('Intensity Data'!$B578,'UEC Data'!$C:$C,0))</f>
        <v>0.42564846836781095</v>
      </c>
      <c r="K578" s="7">
        <f>INDEX('Saturation Data'!L:L,MATCH('Intensity Data'!$B578,'Saturation Data'!$C:$C,0))*INDEX('UEC Data'!L:L,MATCH('Intensity Data'!$B578,'UEC Data'!$C:$C,0))</f>
        <v>7.250263797293665E-3</v>
      </c>
      <c r="L578" s="7">
        <f>INDEX('Saturation Data'!M:M,MATCH('Intensity Data'!$B578,'Saturation Data'!$C:$C,0))*INDEX('UEC Data'!M:M,MATCH('Intensity Data'!$B578,'UEC Data'!$C:$C,0))</f>
        <v>0.5359045639180382</v>
      </c>
      <c r="M578" s="7">
        <f>INDEX('Saturation Data'!N:N,MATCH('Intensity Data'!$B578,'Saturation Data'!$C:$C,0))*INDEX('UEC Data'!N:N,MATCH('Intensity Data'!$B578,'UEC Data'!$C:$C,0))</f>
        <v>22.887863213333521</v>
      </c>
      <c r="N578" s="7">
        <f>INDEX('Saturation Data'!O:O,MATCH('Intensity Data'!$B578,'Saturation Data'!$C:$C,0))*INDEX('UEC Data'!O:O,MATCH('Intensity Data'!$B578,'UEC Data'!$C:$C,0))</f>
        <v>0.30856351356292649</v>
      </c>
      <c r="O578" s="7">
        <f>INDEX('Saturation Data'!P:P,MATCH('Intensity Data'!$B578,'Saturation Data'!$C:$C,0))*INDEX('UEC Data'!P:P,MATCH('Intensity Data'!$B578,'UEC Data'!$C:$C,0))</f>
        <v>7.2662879239931255E-2</v>
      </c>
      <c r="P578" s="7">
        <f>INDEX('Saturation Data'!Q:Q,MATCH('Intensity Data'!$B578,'Saturation Data'!$C:$C,0))*INDEX('UEC Data'!Q:Q,MATCH('Intensity Data'!$B578,'UEC Data'!$C:$C,0))</f>
        <v>0.20414639706271551</v>
      </c>
      <c r="Q578" s="7">
        <f>INDEX('Saturation Data'!R:R,MATCH('Intensity Data'!$B578,'Saturation Data'!$C:$C,0))*INDEX('UEC Data'!R:R,MATCH('Intensity Data'!$B578,'UEC Data'!$C:$C,0))</f>
        <v>0.39891260727483602</v>
      </c>
      <c r="R578" s="7">
        <f>INDEX('Saturation Data'!S:S,MATCH('Intensity Data'!$B578,'Saturation Data'!$C:$C,0))*INDEX('UEC Data'!S:S,MATCH('Intensity Data'!$B578,'UEC Data'!$C:$C,0))</f>
        <v>6.2000469287138989E-2</v>
      </c>
      <c r="S578" s="7">
        <f>INDEX('Saturation Data'!T:T,MATCH('Intensity Data'!$B578,'Saturation Data'!$C:$C,0))*INDEX('UEC Data'!T:T,MATCH('Intensity Data'!$B578,'UEC Data'!$C:$C,0))</f>
        <v>0.39839036881034279</v>
      </c>
      <c r="T578" s="7">
        <f>INDEX('Saturation Data'!U:U,MATCH('Intensity Data'!$B578,'Saturation Data'!$C:$C,0))*INDEX('UEC Data'!U:U,MATCH('Intensity Data'!$B578,'UEC Data'!$C:$C,0))</f>
        <v>7.3209808765463038E-3</v>
      </c>
      <c r="U578" s="7">
        <f>INDEX('Saturation Data'!V:V,MATCH('Intensity Data'!$B578,'Saturation Data'!$C:$C,0))*INDEX('UEC Data'!V:V,MATCH('Intensity Data'!$B578,'UEC Data'!$C:$C,0))</f>
        <v>2.3988191978329101E-2</v>
      </c>
      <c r="V578" t="str">
        <f t="shared" ref="V578:V641" si="158">IF(OR(F578="Cooling",F578="heating",F578="ventilation"),"HVAC",F578)</f>
        <v xml:space="preserve">Refrigeration </v>
      </c>
      <c r="AP578" s="5" t="s">
        <v>91</v>
      </c>
      <c r="AQ578" s="5" t="s">
        <v>25</v>
      </c>
      <c r="AR578" s="5" t="s">
        <v>29</v>
      </c>
      <c r="AS578" s="2" t="str">
        <f t="shared" si="143"/>
        <v>NA</v>
      </c>
      <c r="AT578" s="2" t="str">
        <f t="shared" si="144"/>
        <v>NA</v>
      </c>
      <c r="AU578" s="2">
        <f t="shared" si="145"/>
        <v>9.6227296324894471</v>
      </c>
      <c r="AV578" s="2">
        <f t="shared" si="146"/>
        <v>-0.92604378586087899</v>
      </c>
      <c r="AW578" s="2">
        <f t="shared" si="147"/>
        <v>3.1539043826879114</v>
      </c>
      <c r="AX578" s="2" t="str">
        <f t="shared" si="148"/>
        <v>NA</v>
      </c>
      <c r="AY578" s="2" t="str">
        <f t="shared" si="149"/>
        <v>NA</v>
      </c>
      <c r="AZ578" s="2" t="str">
        <f t="shared" si="150"/>
        <v>NA</v>
      </c>
      <c r="BA578" s="2" t="str">
        <f t="shared" si="151"/>
        <v>NA</v>
      </c>
      <c r="BB578" s="2" t="str">
        <f t="shared" si="152"/>
        <v>NA</v>
      </c>
      <c r="BC578" s="2">
        <f t="shared" si="153"/>
        <v>44.936127587237266</v>
      </c>
      <c r="BD578" s="2">
        <f t="shared" si="154"/>
        <v>581.76515676319946</v>
      </c>
      <c r="BE578" s="2" t="str">
        <f t="shared" si="155"/>
        <v>NA</v>
      </c>
      <c r="BF578" s="2">
        <f t="shared" si="156"/>
        <v>8.676044255087656E-2</v>
      </c>
      <c r="BG578" s="2" t="str">
        <f>IFERROR(#REF!/#REF!-1,"NA")</f>
        <v>NA</v>
      </c>
    </row>
    <row r="579" spans="1:59" x14ac:dyDescent="0.25">
      <c r="A579" t="str">
        <f t="shared" si="138"/>
        <v/>
      </c>
      <c r="B579" t="str">
        <f t="shared" si="157"/>
        <v>ID2016 CPARefrigeration _Icemaker</v>
      </c>
      <c r="C579" t="s">
        <v>119</v>
      </c>
      <c r="D579" t="s">
        <v>142</v>
      </c>
      <c r="E579" s="3" t="s">
        <v>92</v>
      </c>
      <c r="F579" s="3" t="s">
        <v>25</v>
      </c>
      <c r="G579" s="3" t="s">
        <v>30</v>
      </c>
      <c r="H579" s="7">
        <f>INDEX('Saturation Data'!I:I,MATCH('Intensity Data'!$B579,'Saturation Data'!$C:$C,0))*INDEX('UEC Data'!I:I,MATCH('Intensity Data'!$B579,'UEC Data'!$C:$C,0))</f>
        <v>2.4782596721979189E-2</v>
      </c>
      <c r="I579" s="7">
        <f>INDEX('Saturation Data'!J:J,MATCH('Intensity Data'!$B579,'Saturation Data'!$C:$C,0))*INDEX('UEC Data'!J:J,MATCH('Intensity Data'!$B579,'UEC Data'!$C:$C,0))</f>
        <v>1.4287771815579825E-2</v>
      </c>
      <c r="J579" s="7">
        <f>INDEX('Saturation Data'!K:K,MATCH('Intensity Data'!$B579,'Saturation Data'!$C:$C,0))*INDEX('UEC Data'!K:K,MATCH('Intensity Data'!$B579,'UEC Data'!$C:$C,0))</f>
        <v>0.15087724161829266</v>
      </c>
      <c r="K579" s="7">
        <f>INDEX('Saturation Data'!L:L,MATCH('Intensity Data'!$B579,'Saturation Data'!$C:$C,0))*INDEX('UEC Data'!L:L,MATCH('Intensity Data'!$B579,'UEC Data'!$C:$C,0))</f>
        <v>1.1648292572010589E-2</v>
      </c>
      <c r="L579" s="7">
        <f>INDEX('Saturation Data'!M:M,MATCH('Intensity Data'!$B579,'Saturation Data'!$C:$C,0))*INDEX('UEC Data'!M:M,MATCH('Intensity Data'!$B579,'UEC Data'!$C:$C,0))</f>
        <v>2.7709608303097792</v>
      </c>
      <c r="M579" s="7">
        <f>INDEX('Saturation Data'!N:N,MATCH('Intensity Data'!$B579,'Saturation Data'!$C:$C,0))*INDEX('UEC Data'!N:N,MATCH('Intensity Data'!$B579,'UEC Data'!$C:$C,0))</f>
        <v>0.32956324259905168</v>
      </c>
      <c r="N579" s="7">
        <f>INDEX('Saturation Data'!O:O,MATCH('Intensity Data'!$B579,'Saturation Data'!$C:$C,0))*INDEX('UEC Data'!O:O,MATCH('Intensity Data'!$B579,'UEC Data'!$C:$C,0))</f>
        <v>0.17053283078599943</v>
      </c>
      <c r="O579" s="7">
        <f>INDEX('Saturation Data'!P:P,MATCH('Intensity Data'!$B579,'Saturation Data'!$C:$C,0))*INDEX('UEC Data'!P:P,MATCH('Intensity Data'!$B579,'UEC Data'!$C:$C,0))</f>
        <v>4.0158365928509833E-2</v>
      </c>
      <c r="P579" s="7">
        <f>INDEX('Saturation Data'!Q:Q,MATCH('Intensity Data'!$B579,'Saturation Data'!$C:$C,0))*INDEX('UEC Data'!Q:Q,MATCH('Intensity Data'!$B579,'UEC Data'!$C:$C,0))</f>
        <v>0.11282494998802843</v>
      </c>
      <c r="Q579" s="7">
        <f>INDEX('Saturation Data'!R:R,MATCH('Intensity Data'!$B579,'Saturation Data'!$C:$C,0))*INDEX('UEC Data'!R:R,MATCH('Intensity Data'!$B579,'UEC Data'!$C:$C,0))</f>
        <v>0.11023289074151719</v>
      </c>
      <c r="R579" s="7">
        <f>INDEX('Saturation Data'!S:S,MATCH('Intensity Data'!$B579,'Saturation Data'!$C:$C,0))*INDEX('UEC Data'!S:S,MATCH('Intensity Data'!$B579,'UEC Data'!$C:$C,0))</f>
        <v>1.7132802604414236E-2</v>
      </c>
      <c r="S579" s="7">
        <f>INDEX('Saturation Data'!T:T,MATCH('Intensity Data'!$B579,'Saturation Data'!$C:$C,0))*INDEX('UEC Data'!T:T,MATCH('Intensity Data'!$B579,'UEC Data'!$C:$C,0))</f>
        <v>0.99951709656720455</v>
      </c>
      <c r="T579" s="7">
        <f>INDEX('Saturation Data'!U:U,MATCH('Intensity Data'!$B579,'Saturation Data'!$C:$C,0))*INDEX('UEC Data'!U:U,MATCH('Intensity Data'!$B579,'UEC Data'!$C:$C,0))</f>
        <v>2.0230317878348314E-3</v>
      </c>
      <c r="U579" s="7">
        <f>INDEX('Saturation Data'!V:V,MATCH('Intensity Data'!$B579,'Saturation Data'!$C:$C,0))*INDEX('UEC Data'!V:V,MATCH('Intensity Data'!$B579,'UEC Data'!$C:$C,0))</f>
        <v>8.5908463547781269E-2</v>
      </c>
      <c r="V579" t="str">
        <f t="shared" si="158"/>
        <v xml:space="preserve">Refrigeration </v>
      </c>
      <c r="AP579" s="5" t="s">
        <v>92</v>
      </c>
      <c r="AQ579" s="5" t="s">
        <v>25</v>
      </c>
      <c r="AR579" s="5" t="s">
        <v>30</v>
      </c>
      <c r="AS579" s="2">
        <f t="shared" si="143"/>
        <v>-0.89411809897140726</v>
      </c>
      <c r="AT579" s="2">
        <f t="shared" si="144"/>
        <v>-0.9697883886495513</v>
      </c>
      <c r="AU579" s="2">
        <f t="shared" si="145"/>
        <v>0.69453465141806747</v>
      </c>
      <c r="AV579" s="2">
        <f t="shared" si="146"/>
        <v>-0.94652879552928271</v>
      </c>
      <c r="AW579" s="2">
        <f t="shared" si="147"/>
        <v>7.5314778571211836</v>
      </c>
      <c r="AX579" s="2">
        <f t="shared" si="148"/>
        <v>1.393265150893165</v>
      </c>
      <c r="AY579" s="2">
        <f t="shared" si="149"/>
        <v>3.1920424692376406</v>
      </c>
      <c r="AZ579" s="2">
        <f t="shared" si="150"/>
        <v>-0.70904381637613267</v>
      </c>
      <c r="BA579" s="2">
        <f t="shared" si="151"/>
        <v>0.52069712429578341</v>
      </c>
      <c r="BB579" s="2">
        <f t="shared" si="152"/>
        <v>-0.80552410992633428</v>
      </c>
      <c r="BC579" s="2">
        <f t="shared" si="153"/>
        <v>-0.67582844129699404</v>
      </c>
      <c r="BD579" s="2">
        <f t="shared" si="154"/>
        <v>36.338947097017716</v>
      </c>
      <c r="BE579" s="2">
        <f t="shared" si="155"/>
        <v>-0.99941933008515826</v>
      </c>
      <c r="BF579" s="2">
        <f t="shared" si="156"/>
        <v>-0.62360600200937089</v>
      </c>
      <c r="BG579" s="2" t="str">
        <f>IFERROR(#REF!/#REF!-1,"NA")</f>
        <v>NA</v>
      </c>
    </row>
    <row r="580" spans="1:59" x14ac:dyDescent="0.25">
      <c r="A580" t="str">
        <f t="shared" si="138"/>
        <v/>
      </c>
      <c r="B580" t="str">
        <f t="shared" si="157"/>
        <v>ID2016 CPARefrigeration _Vending Machine</v>
      </c>
      <c r="C580" t="s">
        <v>119</v>
      </c>
      <c r="D580" t="s">
        <v>142</v>
      </c>
      <c r="E580" s="3" t="s">
        <v>93</v>
      </c>
      <c r="F580" s="3" t="s">
        <v>25</v>
      </c>
      <c r="G580" s="3" t="s">
        <v>31</v>
      </c>
      <c r="H580" s="7">
        <f>INDEX('Saturation Data'!I:I,MATCH('Intensity Data'!$B580,'Saturation Data'!$C:$C,0))*INDEX('UEC Data'!I:I,MATCH('Intensity Data'!$B580,'UEC Data'!$C:$C,0))</f>
        <v>2.327732941951708E-2</v>
      </c>
      <c r="I580" s="7">
        <f>INDEX('Saturation Data'!J:J,MATCH('Intensity Data'!$B580,'Saturation Data'!$C:$C,0))*INDEX('UEC Data'!J:J,MATCH('Intensity Data'!$B580,'UEC Data'!$C:$C,0))</f>
        <v>6.7099742402535181E-3</v>
      </c>
      <c r="J580" s="7">
        <f>INDEX('Saturation Data'!K:K,MATCH('Intensity Data'!$B580,'Saturation Data'!$C:$C,0))*INDEX('UEC Data'!K:K,MATCH('Intensity Data'!$B580,'UEC Data'!$C:$C,0))</f>
        <v>7.0856563064320283E-2</v>
      </c>
      <c r="K580" s="7">
        <f>INDEX('Saturation Data'!L:L,MATCH('Intensity Data'!$B580,'Saturation Data'!$C:$C,0))*INDEX('UEC Data'!L:L,MATCH('Intensity Data'!$B580,'UEC Data'!$C:$C,0))</f>
        <v>5.4703941321277037E-3</v>
      </c>
      <c r="L580" s="7">
        <f>INDEX('Saturation Data'!M:M,MATCH('Intensity Data'!$B580,'Saturation Data'!$C:$C,0))*INDEX('UEC Data'!M:M,MATCH('Intensity Data'!$B580,'UEC Data'!$C:$C,0))</f>
        <v>1.301327878980798</v>
      </c>
      <c r="M580" s="7">
        <f>INDEX('Saturation Data'!N:N,MATCH('Intensity Data'!$B580,'Saturation Data'!$C:$C,0))*INDEX('UEC Data'!N:N,MATCH('Intensity Data'!$B580,'UEC Data'!$C:$C,0))</f>
        <v>0.30954593857143237</v>
      </c>
      <c r="N580" s="7">
        <f>INDEX('Saturation Data'!O:O,MATCH('Intensity Data'!$B580,'Saturation Data'!$C:$C,0))*INDEX('UEC Data'!O:O,MATCH('Intensity Data'!$B580,'UEC Data'!$C:$C,0))</f>
        <v>8.0087428359110563E-2</v>
      </c>
      <c r="O580" s="7">
        <f>INDEX('Saturation Data'!P:P,MATCH('Intensity Data'!$B580,'Saturation Data'!$C:$C,0))*INDEX('UEC Data'!P:P,MATCH('Intensity Data'!$B580,'UEC Data'!$C:$C,0))</f>
        <v>1.8859595771059723E-2</v>
      </c>
      <c r="P580" s="7">
        <f>INDEX('Saturation Data'!Q:Q,MATCH('Intensity Data'!$B580,'Saturation Data'!$C:$C,0))*INDEX('UEC Data'!Q:Q,MATCH('Intensity Data'!$B580,'UEC Data'!$C:$C,0))</f>
        <v>5.2986044139650176E-2</v>
      </c>
      <c r="Q580" s="7">
        <f>INDEX('Saturation Data'!R:R,MATCH('Intensity Data'!$B580,'Saturation Data'!$C:$C,0))*INDEX('UEC Data'!R:R,MATCH('Intensity Data'!$B580,'UEC Data'!$C:$C,0))</f>
        <v>0.10353746782233925</v>
      </c>
      <c r="R580" s="7">
        <f>INDEX('Saturation Data'!S:S,MATCH('Intensity Data'!$B580,'Saturation Data'!$C:$C,0))*INDEX('UEC Data'!S:S,MATCH('Intensity Data'!$B580,'UEC Data'!$C:$C,0))</f>
        <v>8.0460876351350508E-3</v>
      </c>
      <c r="S580" s="7">
        <f>INDEX('Saturation Data'!T:T,MATCH('Intensity Data'!$B580,'Saturation Data'!$C:$C,0))*INDEX('UEC Data'!T:T,MATCH('Intensity Data'!$B580,'UEC Data'!$C:$C,0))</f>
        <v>0.46940377108666459</v>
      </c>
      <c r="T580" s="7">
        <f>INDEX('Saturation Data'!U:U,MATCH('Intensity Data'!$B580,'Saturation Data'!$C:$C,0))*INDEX('UEC Data'!U:U,MATCH('Intensity Data'!$B580,'UEC Data'!$C:$C,0))</f>
        <v>9.5007754594622618E-4</v>
      </c>
      <c r="U580" s="7">
        <f>INDEX('Saturation Data'!V:V,MATCH('Intensity Data'!$B580,'Saturation Data'!$C:$C,0))*INDEX('UEC Data'!V:V,MATCH('Intensity Data'!$B580,'UEC Data'!$C:$C,0))</f>
        <v>8.069047922459105E-2</v>
      </c>
      <c r="V580" t="str">
        <f t="shared" si="158"/>
        <v xml:space="preserve">Refrigeration </v>
      </c>
      <c r="AP580" s="5" t="s">
        <v>93</v>
      </c>
      <c r="AQ580" s="5" t="s">
        <v>25</v>
      </c>
      <c r="AR580" s="5" t="s">
        <v>31</v>
      </c>
      <c r="AS580" s="2">
        <f t="shared" si="143"/>
        <v>-0.80812244504655983</v>
      </c>
      <c r="AT580" s="2">
        <f t="shared" si="144"/>
        <v>-0.97273533071445517</v>
      </c>
      <c r="AU580" s="2">
        <f t="shared" si="145"/>
        <v>0.64956247740322426</v>
      </c>
      <c r="AV580" s="2">
        <f t="shared" si="146"/>
        <v>-0.94794605040605606</v>
      </c>
      <c r="AW580" s="2">
        <f t="shared" si="147"/>
        <v>12.150272787778936</v>
      </c>
      <c r="AX580" s="2" t="str">
        <f t="shared" si="148"/>
        <v>NA</v>
      </c>
      <c r="AY580" s="2">
        <f t="shared" si="149"/>
        <v>1.1568626978197325</v>
      </c>
      <c r="AZ580" s="2" t="str">
        <f t="shared" si="150"/>
        <v>NA</v>
      </c>
      <c r="BA580" s="2">
        <f t="shared" si="151"/>
        <v>0.46636720390991782</v>
      </c>
      <c r="BB580" s="2">
        <f t="shared" si="152"/>
        <v>0.22890713768359872</v>
      </c>
      <c r="BC580" s="2" t="str">
        <f t="shared" si="153"/>
        <v>NA</v>
      </c>
      <c r="BD580" s="2" t="str">
        <f t="shared" si="154"/>
        <v>NA</v>
      </c>
      <c r="BE580" s="2">
        <f t="shared" si="155"/>
        <v>-0.99948011269198056</v>
      </c>
      <c r="BF580" s="2">
        <f t="shared" si="156"/>
        <v>2.1054592186360304</v>
      </c>
      <c r="BG580" s="2" t="str">
        <f>IFERROR(#REF!/#REF!-1,"NA")</f>
        <v>NA</v>
      </c>
    </row>
    <row r="581" spans="1:59" x14ac:dyDescent="0.25">
      <c r="A581" t="str">
        <f t="shared" si="138"/>
        <v/>
      </c>
      <c r="B581" t="str">
        <f t="shared" si="157"/>
        <v>ID2016 CPAFood Preparation_Oven</v>
      </c>
      <c r="C581" t="s">
        <v>119</v>
      </c>
      <c r="D581" t="s">
        <v>142</v>
      </c>
      <c r="E581" s="3" t="s">
        <v>94</v>
      </c>
      <c r="F581" s="3" t="s">
        <v>32</v>
      </c>
      <c r="G581" s="3" t="s">
        <v>33</v>
      </c>
      <c r="H581" s="7">
        <f>INDEX('Saturation Data'!I:I,MATCH('Intensity Data'!$B581,'Saturation Data'!$C:$C,0))*INDEX('UEC Data'!I:I,MATCH('Intensity Data'!$B581,'UEC Data'!$C:$C,0))</f>
        <v>6.0043415917885326E-2</v>
      </c>
      <c r="I581" s="7">
        <f>INDEX('Saturation Data'!J:J,MATCH('Intensity Data'!$B581,'Saturation Data'!$C:$C,0))*INDEX('UEC Data'!J:J,MATCH('Intensity Data'!$B581,'UEC Data'!$C:$C,0))</f>
        <v>7.7054954107268411E-3</v>
      </c>
      <c r="J581" s="7">
        <f>INDEX('Saturation Data'!K:K,MATCH('Intensity Data'!$B581,'Saturation Data'!$C:$C,0))*INDEX('UEC Data'!K:K,MATCH('Intensity Data'!$B581,'UEC Data'!$C:$C,0))</f>
        <v>8.7847203001078816E-2</v>
      </c>
      <c r="K581" s="7">
        <f>INDEX('Saturation Data'!L:L,MATCH('Intensity Data'!$B581,'Saturation Data'!$C:$C,0))*INDEX('UEC Data'!L:L,MATCH('Intensity Data'!$B581,'UEC Data'!$C:$C,0))</f>
        <v>7.0235931619899534E-3</v>
      </c>
      <c r="L581" s="7">
        <f>INDEX('Saturation Data'!M:M,MATCH('Intensity Data'!$B581,'Saturation Data'!$C:$C,0))*INDEX('UEC Data'!M:M,MATCH('Intensity Data'!$B581,'UEC Data'!$C:$C,0))</f>
        <v>0.94943535574995763</v>
      </c>
      <c r="M581" s="7">
        <f>INDEX('Saturation Data'!N:N,MATCH('Intensity Data'!$B581,'Saturation Data'!$C:$C,0))*INDEX('UEC Data'!N:N,MATCH('Intensity Data'!$B581,'UEC Data'!$C:$C,0))</f>
        <v>8.0541097872469616E-2</v>
      </c>
      <c r="N581" s="7">
        <f>INDEX('Saturation Data'!O:O,MATCH('Intensity Data'!$B581,'Saturation Data'!$C:$C,0))*INDEX('UEC Data'!O:O,MATCH('Intensity Data'!$B581,'UEC Data'!$C:$C,0))</f>
        <v>0.40635450835967052</v>
      </c>
      <c r="O581" s="7">
        <f>INDEX('Saturation Data'!P:P,MATCH('Intensity Data'!$B581,'Saturation Data'!$C:$C,0))*INDEX('UEC Data'!P:P,MATCH('Intensity Data'!$B581,'UEC Data'!$C:$C,0))</f>
        <v>6.1295726518589048E-2</v>
      </c>
      <c r="P581" s="7">
        <f>INDEX('Saturation Data'!Q:Q,MATCH('Intensity Data'!$B581,'Saturation Data'!$C:$C,0))*INDEX('UEC Data'!Q:Q,MATCH('Intensity Data'!$B581,'UEC Data'!$C:$C,0))</f>
        <v>9.7925473147096445E-2</v>
      </c>
      <c r="Q581" s="7">
        <f>INDEX('Saturation Data'!R:R,MATCH('Intensity Data'!$B581,'Saturation Data'!$C:$C,0))*INDEX('UEC Data'!R:R,MATCH('Intensity Data'!$B581,'UEC Data'!$C:$C,0))</f>
        <v>4.4801439748493613E-2</v>
      </c>
      <c r="R581" s="7">
        <f>INDEX('Saturation Data'!S:S,MATCH('Intensity Data'!$B581,'Saturation Data'!$C:$C,0))*INDEX('UEC Data'!S:S,MATCH('Intensity Data'!$B581,'UEC Data'!$C:$C,0))</f>
        <v>7.2180262562045118E-4</v>
      </c>
      <c r="S581" s="7">
        <f>INDEX('Saturation Data'!T:T,MATCH('Intensity Data'!$B581,'Saturation Data'!$C:$C,0))*INDEX('UEC Data'!T:T,MATCH('Intensity Data'!$B581,'UEC Data'!$C:$C,0))</f>
        <v>2.1567471187327009E-2</v>
      </c>
      <c r="T581" s="7">
        <f>INDEX('Saturation Data'!U:U,MATCH('Intensity Data'!$B581,'Saturation Data'!$C:$C,0))*INDEX('UEC Data'!U:U,MATCH('Intensity Data'!$B581,'UEC Data'!$C:$C,0))</f>
        <v>2.6542221265565989E-3</v>
      </c>
      <c r="U581" s="7">
        <f>INDEX('Saturation Data'!V:V,MATCH('Intensity Data'!$B581,'Saturation Data'!$C:$C,0))*INDEX('UEC Data'!V:V,MATCH('Intensity Data'!$B581,'UEC Data'!$C:$C,0))</f>
        <v>7.5621967692786285E-2</v>
      </c>
      <c r="V581" t="str">
        <f t="shared" si="158"/>
        <v>Food Preparation</v>
      </c>
      <c r="AP581" s="5" t="s">
        <v>94</v>
      </c>
      <c r="AQ581" s="5" t="s">
        <v>32</v>
      </c>
      <c r="AR581" s="5" t="s">
        <v>33</v>
      </c>
      <c r="AS581" s="2">
        <f t="shared" si="143"/>
        <v>-0.51678579805250857</v>
      </c>
      <c r="AT581" s="2">
        <f t="shared" si="144"/>
        <v>-0.92063655777220521</v>
      </c>
      <c r="AU581" s="2">
        <f t="shared" si="145"/>
        <v>-0.55396199282832348</v>
      </c>
      <c r="AV581" s="2">
        <f t="shared" si="146"/>
        <v>-0.88424656769864363</v>
      </c>
      <c r="AW581" s="2">
        <f t="shared" si="147"/>
        <v>-0.17545767511870047</v>
      </c>
      <c r="AX581" s="2">
        <f t="shared" si="148"/>
        <v>-0.85767134482503937</v>
      </c>
      <c r="AY581" s="2">
        <f t="shared" si="149"/>
        <v>-0.26847041575285979</v>
      </c>
      <c r="AZ581" s="2" t="str">
        <f t="shared" si="150"/>
        <v>NA</v>
      </c>
      <c r="BA581" s="2" t="str">
        <f t="shared" si="151"/>
        <v>NA</v>
      </c>
      <c r="BB581" s="2">
        <f t="shared" si="152"/>
        <v>7.1230944811717656E-4</v>
      </c>
      <c r="BC581" s="2">
        <f t="shared" si="153"/>
        <v>-0.99660535612609469</v>
      </c>
      <c r="BD581" s="2">
        <f t="shared" si="154"/>
        <v>-0.82373779651360102</v>
      </c>
      <c r="BE581" s="2">
        <f t="shared" si="155"/>
        <v>-0.96553599340130647</v>
      </c>
      <c r="BF581" s="2">
        <f t="shared" si="156"/>
        <v>-0.90171408297563671</v>
      </c>
      <c r="BG581" s="2" t="str">
        <f>IFERROR(#REF!/#REF!-1,"NA")</f>
        <v>NA</v>
      </c>
    </row>
    <row r="582" spans="1:59" x14ac:dyDescent="0.25">
      <c r="A582" t="str">
        <f t="shared" si="138"/>
        <v/>
      </c>
      <c r="B582" t="str">
        <f t="shared" si="157"/>
        <v>ID2016 CPAFood Preparation_Fryer</v>
      </c>
      <c r="C582" t="s">
        <v>119</v>
      </c>
      <c r="D582" t="s">
        <v>142</v>
      </c>
      <c r="E582" s="3" t="s">
        <v>95</v>
      </c>
      <c r="F582" s="3" t="s">
        <v>32</v>
      </c>
      <c r="G582" s="3" t="s">
        <v>34</v>
      </c>
      <c r="H582" s="7">
        <f>INDEX('Saturation Data'!I:I,MATCH('Intensity Data'!$B582,'Saturation Data'!$C:$C,0))*INDEX('UEC Data'!I:I,MATCH('Intensity Data'!$B582,'UEC Data'!$C:$C,0))</f>
        <v>0.10051366230511721</v>
      </c>
      <c r="I582" s="7">
        <f>INDEX('Saturation Data'!J:J,MATCH('Intensity Data'!$B582,'Saturation Data'!$C:$C,0))*INDEX('UEC Data'!J:J,MATCH('Intensity Data'!$B582,'UEC Data'!$C:$C,0))</f>
        <v>1.1143223689167045E-2</v>
      </c>
      <c r="J582" s="7">
        <f>INDEX('Saturation Data'!K:K,MATCH('Intensity Data'!$B582,'Saturation Data'!$C:$C,0))*INDEX('UEC Data'!K:K,MATCH('Intensity Data'!$B582,'UEC Data'!$C:$C,0))</f>
        <v>0.11742695426039894</v>
      </c>
      <c r="K582" s="7">
        <f>INDEX('Saturation Data'!L:L,MATCH('Intensity Data'!$B582,'Saturation Data'!$C:$C,0))*INDEX('UEC Data'!L:L,MATCH('Intensity Data'!$B582,'UEC Data'!$C:$C,0))</f>
        <v>1.0157097698975272E-2</v>
      </c>
      <c r="L582" s="7">
        <f>INDEX('Saturation Data'!M:M,MATCH('Intensity Data'!$B582,'Saturation Data'!$C:$C,0))*INDEX('UEC Data'!M:M,MATCH('Intensity Data'!$B582,'UEC Data'!$C:$C,0))</f>
        <v>5.3613016156742352</v>
      </c>
      <c r="M582" s="7">
        <f>INDEX('Saturation Data'!N:N,MATCH('Intensity Data'!$B582,'Saturation Data'!$C:$C,0))*INDEX('UEC Data'!N:N,MATCH('Intensity Data'!$B582,'UEC Data'!$C:$C,0))</f>
        <v>0.92120098835593023</v>
      </c>
      <c r="N582" s="7">
        <f>INDEX('Saturation Data'!O:O,MATCH('Intensity Data'!$B582,'Saturation Data'!$C:$C,0))*INDEX('UEC Data'!O:O,MATCH('Intensity Data'!$B582,'UEC Data'!$C:$C,0))</f>
        <v>0.68038717945310567</v>
      </c>
      <c r="O582" s="7">
        <f>INDEX('Saturation Data'!P:P,MATCH('Intensity Data'!$B582,'Saturation Data'!$C:$C,0))*INDEX('UEC Data'!P:P,MATCH('Intensity Data'!$B582,'UEC Data'!$C:$C,0))</f>
        <v>8.8642190460044318E-2</v>
      </c>
      <c r="P582" s="7">
        <f>INDEX('Saturation Data'!Q:Q,MATCH('Intensity Data'!$B582,'Saturation Data'!$C:$C,0))*INDEX('UEC Data'!Q:Q,MATCH('Intensity Data'!$B582,'UEC Data'!$C:$C,0))</f>
        <v>0.12806444486935603</v>
      </c>
      <c r="Q582" s="7">
        <f>INDEX('Saturation Data'!R:R,MATCH('Intensity Data'!$B582,'Saturation Data'!$C:$C,0))*INDEX('UEC Data'!R:R,MATCH('Intensity Data'!$B582,'UEC Data'!$C:$C,0))</f>
        <v>9.8592178211075618E-2</v>
      </c>
      <c r="R582" s="7">
        <f>INDEX('Saturation Data'!S:S,MATCH('Intensity Data'!$B582,'Saturation Data'!$C:$C,0))*INDEX('UEC Data'!S:S,MATCH('Intensity Data'!$B582,'UEC Data'!$C:$C,0))</f>
        <v>1.0438275137403638E-3</v>
      </c>
      <c r="S582" s="7">
        <f>INDEX('Saturation Data'!T:T,MATCH('Intensity Data'!$B582,'Saturation Data'!$C:$C,0))*INDEX('UEC Data'!T:T,MATCH('Intensity Data'!$B582,'UEC Data'!$C:$C,0))</f>
        <v>3.1189578740840506E-2</v>
      </c>
      <c r="T582" s="7">
        <f>INDEX('Saturation Data'!U:U,MATCH('Intensity Data'!$B582,'Saturation Data'!$C:$C,0))*INDEX('UEC Data'!U:U,MATCH('Intensity Data'!$B582,'UEC Data'!$C:$C,0))</f>
        <v>3.8383762886657702E-3</v>
      </c>
      <c r="U582" s="7">
        <f>INDEX('Saturation Data'!V:V,MATCH('Intensity Data'!$B582,'Saturation Data'!$C:$C,0))*INDEX('UEC Data'!V:V,MATCH('Intensity Data'!$B582,'UEC Data'!$C:$C,0))</f>
        <v>5.5515486447962975E-2</v>
      </c>
      <c r="V582" t="str">
        <f t="shared" si="158"/>
        <v>Food Preparation</v>
      </c>
      <c r="AP582" s="5" t="s">
        <v>95</v>
      </c>
      <c r="AQ582" s="5" t="s">
        <v>32</v>
      </c>
      <c r="AR582" s="5" t="s">
        <v>34</v>
      </c>
      <c r="AS582" s="2">
        <f t="shared" si="143"/>
        <v>-0.95669191686897548</v>
      </c>
      <c r="AT582" s="2">
        <f t="shared" si="144"/>
        <v>-0.99395156455398026</v>
      </c>
      <c r="AU582" s="2">
        <f t="shared" si="145"/>
        <v>-0.94646192444062882</v>
      </c>
      <c r="AV582" s="2">
        <f t="shared" si="146"/>
        <v>-0.98496874677159962</v>
      </c>
      <c r="AW582" s="2">
        <f t="shared" si="147"/>
        <v>52.950667419629276</v>
      </c>
      <c r="AX582" s="2">
        <f t="shared" si="148"/>
        <v>8.2827196790120947</v>
      </c>
      <c r="AY582" s="2">
        <f t="shared" si="149"/>
        <v>61.418359881127699</v>
      </c>
      <c r="AZ582" s="2">
        <f t="shared" si="150"/>
        <v>-0.96261363264184852</v>
      </c>
      <c r="BA582" s="2">
        <f t="shared" si="151"/>
        <v>-0.88275046240265054</v>
      </c>
      <c r="BB582" s="2">
        <f t="shared" si="152"/>
        <v>-0.9379064785875405</v>
      </c>
      <c r="BC582" s="2">
        <f t="shared" si="153"/>
        <v>-0.99904703371288206</v>
      </c>
      <c r="BD582" s="2">
        <f t="shared" si="154"/>
        <v>-0.95051853924741092</v>
      </c>
      <c r="BE582" s="2">
        <f t="shared" si="155"/>
        <v>-0.99728410758818986</v>
      </c>
      <c r="BF582" s="2">
        <f t="shared" si="156"/>
        <v>-0.93619503952040195</v>
      </c>
      <c r="BG582" s="2" t="str">
        <f>IFERROR(#REF!/#REF!-1,"NA")</f>
        <v>NA</v>
      </c>
    </row>
    <row r="583" spans="1:59" x14ac:dyDescent="0.25">
      <c r="A583" t="str">
        <f t="shared" si="138"/>
        <v/>
      </c>
      <c r="B583" t="str">
        <f t="shared" si="157"/>
        <v>ID2016 CPAFood Preparation_Dishwasher</v>
      </c>
      <c r="C583" t="s">
        <v>119</v>
      </c>
      <c r="D583" t="s">
        <v>142</v>
      </c>
      <c r="E583" s="3" t="s">
        <v>96</v>
      </c>
      <c r="F583" s="3" t="s">
        <v>32</v>
      </c>
      <c r="G583" s="3" t="s">
        <v>35</v>
      </c>
      <c r="H583" s="7">
        <f>INDEX('Saturation Data'!I:I,MATCH('Intensity Data'!$B583,'Saturation Data'!$C:$C,0))*INDEX('UEC Data'!I:I,MATCH('Intensity Data'!$B583,'UEC Data'!$C:$C,0))</f>
        <v>7.7971178451695197E-2</v>
      </c>
      <c r="I583" s="7">
        <f>INDEX('Saturation Data'!J:J,MATCH('Intensity Data'!$B583,'Saturation Data'!$C:$C,0))*INDEX('UEC Data'!J:J,MATCH('Intensity Data'!$B583,'UEC Data'!$C:$C,0))</f>
        <v>1.5336457760434012E-2</v>
      </c>
      <c r="J583" s="7">
        <f>INDEX('Saturation Data'!K:K,MATCH('Intensity Data'!$B583,'Saturation Data'!$C:$C,0))*INDEX('UEC Data'!K:K,MATCH('Intensity Data'!$B583,'UEC Data'!$C:$C,0))</f>
        <v>0.14148474820450507</v>
      </c>
      <c r="K583" s="7">
        <f>INDEX('Saturation Data'!L:L,MATCH('Intensity Data'!$B583,'Saturation Data'!$C:$C,0))*INDEX('UEC Data'!L:L,MATCH('Intensity Data'!$B583,'UEC Data'!$C:$C,0))</f>
        <v>1.397924910906817E-2</v>
      </c>
      <c r="L583" s="7">
        <f>INDEX('Saturation Data'!M:M,MATCH('Intensity Data'!$B583,'Saturation Data'!$C:$C,0))*INDEX('UEC Data'!M:M,MATCH('Intensity Data'!$B583,'UEC Data'!$C:$C,0))</f>
        <v>2.362545295103021</v>
      </c>
      <c r="M583" s="7">
        <f>INDEX('Saturation Data'!N:N,MATCH('Intensity Data'!$B583,'Saturation Data'!$C:$C,0))*INDEX('UEC Data'!N:N,MATCH('Intensity Data'!$B583,'UEC Data'!$C:$C,0))</f>
        <v>0.79959500016502771</v>
      </c>
      <c r="N583" s="7">
        <f>INDEX('Saturation Data'!O:O,MATCH('Intensity Data'!$B583,'Saturation Data'!$C:$C,0))*INDEX('UEC Data'!O:O,MATCH('Intensity Data'!$B583,'UEC Data'!$C:$C,0))</f>
        <v>0.62042823334815134</v>
      </c>
      <c r="O583" s="7">
        <f>INDEX('Saturation Data'!P:P,MATCH('Intensity Data'!$B583,'Saturation Data'!$C:$C,0))*INDEX('UEC Data'!P:P,MATCH('Intensity Data'!$B583,'UEC Data'!$C:$C,0))</f>
        <v>0.1219985569440216</v>
      </c>
      <c r="P583" s="7">
        <f>INDEX('Saturation Data'!Q:Q,MATCH('Intensity Data'!$B583,'Saturation Data'!$C:$C,0))*INDEX('UEC Data'!Q:Q,MATCH('Intensity Data'!$B583,'UEC Data'!$C:$C,0))</f>
        <v>0.15737604839547739</v>
      </c>
      <c r="Q583" s="7">
        <f>INDEX('Saturation Data'!R:R,MATCH('Intensity Data'!$B583,'Saturation Data'!$C:$C,0))*INDEX('UEC Data'!R:R,MATCH('Intensity Data'!$B583,'UEC Data'!$C:$C,0))</f>
        <v>0.19400833886693014</v>
      </c>
      <c r="R583" s="7">
        <f>INDEX('Saturation Data'!S:S,MATCH('Intensity Data'!$B583,'Saturation Data'!$C:$C,0))*INDEX('UEC Data'!S:S,MATCH('Intensity Data'!$B583,'UEC Data'!$C:$C,0))</f>
        <v>1.4366234601590937E-3</v>
      </c>
      <c r="S583" s="7">
        <f>INDEX('Saturation Data'!T:T,MATCH('Intensity Data'!$B583,'Saturation Data'!$C:$C,0))*INDEX('UEC Data'!T:T,MATCH('Intensity Data'!$B583,'UEC Data'!$C:$C,0))</f>
        <v>4.2926326372650134E-2</v>
      </c>
      <c r="T583" s="7">
        <f>INDEX('Saturation Data'!U:U,MATCH('Intensity Data'!$B583,'Saturation Data'!$C:$C,0))*INDEX('UEC Data'!U:U,MATCH('Intensity Data'!$B583,'UEC Data'!$C:$C,0))</f>
        <v>5.2827707189439322E-3</v>
      </c>
      <c r="U583" s="7">
        <f>INDEX('Saturation Data'!V:V,MATCH('Intensity Data'!$B583,'Saturation Data'!$C:$C,0))*INDEX('UEC Data'!V:V,MATCH('Intensity Data'!$B583,'UEC Data'!$C:$C,0))</f>
        <v>3.9377280803901786E-2</v>
      </c>
      <c r="V583" t="str">
        <f t="shared" si="158"/>
        <v>Food Preparation</v>
      </c>
      <c r="AP583" s="5" t="s">
        <v>96</v>
      </c>
      <c r="AQ583" s="5" t="s">
        <v>32</v>
      </c>
      <c r="AR583" s="5" t="s">
        <v>35</v>
      </c>
      <c r="AS583" s="2">
        <f t="shared" si="143"/>
        <v>-0.69880651612093625</v>
      </c>
      <c r="AT583" s="2">
        <f t="shared" si="144"/>
        <v>-0.973349289523332</v>
      </c>
      <c r="AU583" s="2">
        <f t="shared" si="145"/>
        <v>0.26798217325464768</v>
      </c>
      <c r="AV583" s="2">
        <f t="shared" si="146"/>
        <v>-0.94562775144165101</v>
      </c>
      <c r="AW583" s="2">
        <f t="shared" si="147"/>
        <v>9.9745848941675082</v>
      </c>
      <c r="AX583" s="2">
        <f t="shared" si="148"/>
        <v>9.6336457660079713</v>
      </c>
      <c r="AY583" s="2">
        <f t="shared" si="149"/>
        <v>11.433052599759758</v>
      </c>
      <c r="AZ583" s="2">
        <f t="shared" si="150"/>
        <v>-0.5112303485315256</v>
      </c>
      <c r="BA583" s="2">
        <f t="shared" si="151"/>
        <v>4.6387439369582228E-2</v>
      </c>
      <c r="BB583" s="2">
        <f t="shared" si="152"/>
        <v>-0.70453739486538702</v>
      </c>
      <c r="BC583" s="2">
        <f t="shared" si="153"/>
        <v>-0.99078313191750078</v>
      </c>
      <c r="BD583" s="2">
        <f t="shared" si="154"/>
        <v>-0.48300372127032865</v>
      </c>
      <c r="BE583" s="2">
        <f t="shared" si="155"/>
        <v>-0.97539945853191912</v>
      </c>
      <c r="BF583" s="2">
        <f t="shared" si="156"/>
        <v>-0.89285179553636818</v>
      </c>
      <c r="BG583" s="2" t="str">
        <f>IFERROR(#REF!/#REF!-1,"NA")</f>
        <v>NA</v>
      </c>
    </row>
    <row r="584" spans="1:59" x14ac:dyDescent="0.25">
      <c r="A584" t="str">
        <f t="shared" si="138"/>
        <v/>
      </c>
      <c r="B584" t="str">
        <f t="shared" si="157"/>
        <v>ID2016 CPAFood Preparation_Hot Food Container</v>
      </c>
      <c r="C584" t="s">
        <v>119</v>
      </c>
      <c r="D584" t="s">
        <v>142</v>
      </c>
      <c r="E584" s="3" t="s">
        <v>97</v>
      </c>
      <c r="F584" s="3" t="s">
        <v>32</v>
      </c>
      <c r="G584" s="3" t="s">
        <v>36</v>
      </c>
      <c r="H584" s="7">
        <f>INDEX('Saturation Data'!I:I,MATCH('Intensity Data'!$B584,'Saturation Data'!$C:$C,0))*INDEX('UEC Data'!I:I,MATCH('Intensity Data'!$B584,'UEC Data'!$C:$C,0))</f>
        <v>1.0671701774894786E-2</v>
      </c>
      <c r="I584" s="7">
        <f>INDEX('Saturation Data'!J:J,MATCH('Intensity Data'!$B584,'Saturation Data'!$C:$C,0))*INDEX('UEC Data'!J:J,MATCH('Intensity Data'!$B584,'UEC Data'!$C:$C,0))</f>
        <v>2.0990589952929492E-3</v>
      </c>
      <c r="J584" s="7">
        <f>INDEX('Saturation Data'!K:K,MATCH('Intensity Data'!$B584,'Saturation Data'!$C:$C,0))*INDEX('UEC Data'!K:K,MATCH('Intensity Data'!$B584,'UEC Data'!$C:$C,0))</f>
        <v>1.9364630219998066E-2</v>
      </c>
      <c r="K584" s="7">
        <f>INDEX('Saturation Data'!L:L,MATCH('Intensity Data'!$B584,'Saturation Data'!$C:$C,0))*INDEX('UEC Data'!L:L,MATCH('Intensity Data'!$B584,'UEC Data'!$C:$C,0))</f>
        <v>1.9133015620811837E-3</v>
      </c>
      <c r="L584" s="7">
        <f>INDEX('Saturation Data'!M:M,MATCH('Intensity Data'!$B584,'Saturation Data'!$C:$C,0))*INDEX('UEC Data'!M:M,MATCH('Intensity Data'!$B584,'UEC Data'!$C:$C,0))</f>
        <v>0.51727260032152089</v>
      </c>
      <c r="M584" s="7">
        <f>INDEX('Saturation Data'!N:N,MATCH('Intensity Data'!$B584,'Saturation Data'!$C:$C,0))*INDEX('UEC Data'!N:N,MATCH('Intensity Data'!$B584,'UEC Data'!$C:$C,0))</f>
        <v>0.14560349475161952</v>
      </c>
      <c r="N584" s="7">
        <f>INDEX('Saturation Data'!O:O,MATCH('Intensity Data'!$B584,'Saturation Data'!$C:$C,0))*INDEX('UEC Data'!O:O,MATCH('Intensity Data'!$B584,'UEC Data'!$C:$C,0))</f>
        <v>8.4916314085443381E-2</v>
      </c>
      <c r="O584" s="7">
        <f>INDEX('Saturation Data'!P:P,MATCH('Intensity Data'!$B584,'Saturation Data'!$C:$C,0))*INDEX('UEC Data'!P:P,MATCH('Intensity Data'!$B584,'UEC Data'!$C:$C,0))</f>
        <v>1.6697608559048428E-2</v>
      </c>
      <c r="P584" s="7">
        <f>INDEX('Saturation Data'!Q:Q,MATCH('Intensity Data'!$B584,'Saturation Data'!$C:$C,0))*INDEX('UEC Data'!Q:Q,MATCH('Intensity Data'!$B584,'UEC Data'!$C:$C,0))</f>
        <v>2.1539628980064878E-2</v>
      </c>
      <c r="Q584" s="7">
        <f>INDEX('Saturation Data'!R:R,MATCH('Intensity Data'!$B584,'Saturation Data'!$C:$C,0))*INDEX('UEC Data'!R:R,MATCH('Intensity Data'!$B584,'UEC Data'!$C:$C,0))</f>
        <v>2.6553390308359445E-2</v>
      </c>
      <c r="R584" s="7">
        <f>INDEX('Saturation Data'!S:S,MATCH('Intensity Data'!$B584,'Saturation Data'!$C:$C,0))*INDEX('UEC Data'!S:S,MATCH('Intensity Data'!$B584,'UEC Data'!$C:$C,0))</f>
        <v>1.9662672072005822E-4</v>
      </c>
      <c r="S584" s="7">
        <f>INDEX('Saturation Data'!T:T,MATCH('Intensity Data'!$B584,'Saturation Data'!$C:$C,0))*INDEX('UEC Data'!T:T,MATCH('Intensity Data'!$B584,'UEC Data'!$C:$C,0))</f>
        <v>5.875208794292164E-3</v>
      </c>
      <c r="T584" s="7">
        <f>INDEX('Saturation Data'!U:U,MATCH('Intensity Data'!$B584,'Saturation Data'!$C:$C,0))*INDEX('UEC Data'!U:U,MATCH('Intensity Data'!$B584,'UEC Data'!$C:$C,0))</f>
        <v>7.23038368499745E-4</v>
      </c>
      <c r="U584" s="7">
        <f>INDEX('Saturation Data'!V:V,MATCH('Intensity Data'!$B584,'Saturation Data'!$C:$C,0))*INDEX('UEC Data'!V:V,MATCH('Intensity Data'!$B584,'UEC Data'!$C:$C,0))</f>
        <v>5.3894606416121562E-3</v>
      </c>
      <c r="V584" t="str">
        <f t="shared" si="158"/>
        <v>Food Preparation</v>
      </c>
      <c r="AP584" s="5" t="s">
        <v>97</v>
      </c>
      <c r="AQ584" s="5" t="s">
        <v>32</v>
      </c>
      <c r="AR584" s="5" t="s">
        <v>36</v>
      </c>
      <c r="AS584" s="2">
        <f t="shared" si="143"/>
        <v>-0.94664273450427716</v>
      </c>
      <c r="AT584" s="2">
        <f t="shared" si="144"/>
        <v>-0.99506817326894925</v>
      </c>
      <c r="AU584" s="2">
        <f t="shared" si="145"/>
        <v>-0.74270598847682434</v>
      </c>
      <c r="AV584" s="2">
        <f t="shared" si="146"/>
        <v>-0.98914615318867305</v>
      </c>
      <c r="AW584" s="2">
        <f t="shared" si="147"/>
        <v>5.33547502094385</v>
      </c>
      <c r="AX584" s="2" t="str">
        <f t="shared" si="148"/>
        <v>NA</v>
      </c>
      <c r="AY584" s="2">
        <f t="shared" si="149"/>
        <v>0.53361151121855488</v>
      </c>
      <c r="AZ584" s="2" t="str">
        <f t="shared" si="150"/>
        <v>NA</v>
      </c>
      <c r="BA584" s="2">
        <f t="shared" si="151"/>
        <v>-0.7738474667684776</v>
      </c>
      <c r="BB584" s="2">
        <f t="shared" si="152"/>
        <v>-0.60088158315605278</v>
      </c>
      <c r="BC584" s="2" t="str">
        <f t="shared" si="153"/>
        <v>NA</v>
      </c>
      <c r="BD584" s="2" t="str">
        <f t="shared" si="154"/>
        <v>NA</v>
      </c>
      <c r="BE584" s="2">
        <f t="shared" si="155"/>
        <v>-0.99569374148034351</v>
      </c>
      <c r="BF584" s="2">
        <f t="shared" si="156"/>
        <v>-0.90786253518834048</v>
      </c>
      <c r="BG584" s="2" t="str">
        <f>IFERROR(#REF!/#REF!-1,"NA")</f>
        <v>NA</v>
      </c>
    </row>
    <row r="585" spans="1:59" x14ac:dyDescent="0.25">
      <c r="A585" t="str">
        <f t="shared" si="138"/>
        <v/>
      </c>
      <c r="B585" t="str">
        <f t="shared" si="157"/>
        <v>ID2016 CPAFood Preparation_Steamer</v>
      </c>
      <c r="C585" t="s">
        <v>119</v>
      </c>
      <c r="D585" t="s">
        <v>142</v>
      </c>
      <c r="E585" s="3" t="s">
        <v>98</v>
      </c>
      <c r="F585" s="3" t="s">
        <v>32</v>
      </c>
      <c r="G585" s="3" t="s">
        <v>37</v>
      </c>
      <c r="H585" s="7">
        <f>INDEX('Saturation Data'!I:I,MATCH('Intensity Data'!$B585,'Saturation Data'!$C:$C,0))*INDEX('UEC Data'!I:I,MATCH('Intensity Data'!$B585,'UEC Data'!$C:$C,0))</f>
        <v>5.7172666487850389E-2</v>
      </c>
      <c r="I585" s="7">
        <f>INDEX('Saturation Data'!J:J,MATCH('Intensity Data'!$B585,'Saturation Data'!$C:$C,0))*INDEX('UEC Data'!J:J,MATCH('Intensity Data'!$B585,'UEC Data'!$C:$C,0))</f>
        <v>1.1245516639016951E-2</v>
      </c>
      <c r="J585" s="7">
        <f>INDEX('Saturation Data'!K:K,MATCH('Intensity Data'!$B585,'Saturation Data'!$C:$C,0))*INDEX('UEC Data'!K:K,MATCH('Intensity Data'!$B585,'UEC Data'!$C:$C,0))</f>
        <v>0.10374423579124177</v>
      </c>
      <c r="K585" s="7">
        <f>INDEX('Saturation Data'!L:L,MATCH('Intensity Data'!$B585,'Saturation Data'!$C:$C,0))*INDEX('UEC Data'!L:L,MATCH('Intensity Data'!$B585,'UEC Data'!$C:$C,0))</f>
        <v>1.0250338175387135E-2</v>
      </c>
      <c r="L585" s="7">
        <f>INDEX('Saturation Data'!M:M,MATCH('Intensity Data'!$B585,'Saturation Data'!$C:$C,0))*INDEX('UEC Data'!M:M,MATCH('Intensity Data'!$B585,'UEC Data'!$C:$C,0))</f>
        <v>0.52785536365786034</v>
      </c>
      <c r="M585" s="7">
        <f>INDEX('Saturation Data'!N:N,MATCH('Intensity Data'!$B585,'Saturation Data'!$C:$C,0))*INDEX('UEC Data'!N:N,MATCH('Intensity Data'!$B585,'UEC Data'!$C:$C,0))</f>
        <v>0.2137143588548944</v>
      </c>
      <c r="N585" s="7">
        <f>INDEX('Saturation Data'!O:O,MATCH('Intensity Data'!$B585,'Saturation Data'!$C:$C,0))*INDEX('UEC Data'!O:O,MATCH('Intensity Data'!$B585,'UEC Data'!$C:$C,0))</f>
        <v>0.45493138835698671</v>
      </c>
      <c r="O585" s="7">
        <f>INDEX('Saturation Data'!P:P,MATCH('Intensity Data'!$B585,'Saturation Data'!$C:$C,0))*INDEX('UEC Data'!P:P,MATCH('Intensity Data'!$B585,'UEC Data'!$C:$C,0))</f>
        <v>8.9455911102853461E-2</v>
      </c>
      <c r="P585" s="7">
        <f>INDEX('Saturation Data'!Q:Q,MATCH('Intensity Data'!$B585,'Saturation Data'!$C:$C,0))*INDEX('UEC Data'!Q:Q,MATCH('Intensity Data'!$B585,'UEC Data'!$C:$C,0))</f>
        <v>0.11539659277645314</v>
      </c>
      <c r="Q585" s="7">
        <f>INDEX('Saturation Data'!R:R,MATCH('Intensity Data'!$B585,'Saturation Data'!$C:$C,0))*INDEX('UEC Data'!R:R,MATCH('Intensity Data'!$B585,'UEC Data'!$C:$C,0))</f>
        <v>0.14225736065759953</v>
      </c>
      <c r="R585" s="7">
        <f>INDEX('Saturation Data'!S:S,MATCH('Intensity Data'!$B585,'Saturation Data'!$C:$C,0))*INDEX('UEC Data'!S:S,MATCH('Intensity Data'!$B585,'UEC Data'!$C:$C,0))</f>
        <v>1.0534096776180217E-3</v>
      </c>
      <c r="S585" s="7">
        <f>INDEX('Saturation Data'!T:T,MATCH('Intensity Data'!$B585,'Saturation Data'!$C:$C,0))*INDEX('UEC Data'!T:T,MATCH('Intensity Data'!$B585,'UEC Data'!$C:$C,0))</f>
        <v>3.1475893913448794E-2</v>
      </c>
      <c r="T585" s="7">
        <f>INDEX('Saturation Data'!U:U,MATCH('Intensity Data'!$B585,'Saturation Data'!$C:$C,0))*INDEX('UEC Data'!U:U,MATCH('Intensity Data'!$B585,'UEC Data'!$C:$C,0))</f>
        <v>3.8736119479466005E-3</v>
      </c>
      <c r="U585" s="7">
        <f>INDEX('Saturation Data'!V:V,MATCH('Intensity Data'!$B585,'Saturation Data'!$C:$C,0))*INDEX('UEC Data'!V:V,MATCH('Intensity Data'!$B585,'UEC Data'!$C:$C,0))</f>
        <v>2.8873542600034448E-2</v>
      </c>
      <c r="V585" t="str">
        <f t="shared" si="158"/>
        <v>Food Preparation</v>
      </c>
      <c r="AP585" s="5" t="s">
        <v>98</v>
      </c>
      <c r="AQ585" s="5" t="s">
        <v>32</v>
      </c>
      <c r="AR585" s="5" t="s">
        <v>37</v>
      </c>
      <c r="AS585" s="2">
        <f t="shared" si="143"/>
        <v>-0.98106795854078666</v>
      </c>
      <c r="AT585" s="2">
        <f t="shared" si="144"/>
        <v>-0.9922836537818398</v>
      </c>
      <c r="AU585" s="2">
        <f t="shared" si="145"/>
        <v>-0.92903465885821068</v>
      </c>
      <c r="AV585" s="2">
        <f t="shared" si="146"/>
        <v>-0.99177082404645578</v>
      </c>
      <c r="AW585" s="2">
        <f t="shared" si="147"/>
        <v>-0.7779241067958339</v>
      </c>
      <c r="AX585" s="2">
        <f t="shared" si="148"/>
        <v>-0.88330672446470659</v>
      </c>
      <c r="AY585" s="2">
        <f t="shared" si="149"/>
        <v>-0.9133069278534437</v>
      </c>
      <c r="AZ585" s="2">
        <f t="shared" si="150"/>
        <v>-0.94465939654457676</v>
      </c>
      <c r="BA585" s="2">
        <f t="shared" si="151"/>
        <v>-0.84088200927660417</v>
      </c>
      <c r="BB585" s="2">
        <f t="shared" si="152"/>
        <v>-0.90706389284075928</v>
      </c>
      <c r="BC585" s="2">
        <f t="shared" si="153"/>
        <v>-0.99646664560776832</v>
      </c>
      <c r="BD585" s="2">
        <f t="shared" si="154"/>
        <v>-0.96082881470938186</v>
      </c>
      <c r="BE585" s="2">
        <f t="shared" si="155"/>
        <v>-0.99986327263234465</v>
      </c>
      <c r="BF585" s="2">
        <f t="shared" si="156"/>
        <v>-0.9727647044567137</v>
      </c>
      <c r="BG585" s="2" t="str">
        <f>IFERROR(#REF!/#REF!-1,"NA")</f>
        <v>NA</v>
      </c>
    </row>
    <row r="586" spans="1:59" x14ac:dyDescent="0.25">
      <c r="A586" t="str">
        <f t="shared" si="138"/>
        <v/>
      </c>
      <c r="B586" t="str">
        <f t="shared" si="157"/>
        <v>ID2016 CPAOffice Equipment_Desktop Computer</v>
      </c>
      <c r="C586" t="s">
        <v>119</v>
      </c>
      <c r="D586" t="s">
        <v>142</v>
      </c>
      <c r="E586" s="3" t="s">
        <v>99</v>
      </c>
      <c r="F586" s="3" t="s">
        <v>38</v>
      </c>
      <c r="G586" s="3" t="s">
        <v>39</v>
      </c>
      <c r="H586" s="7">
        <f>INDEX('Saturation Data'!I:I,MATCH('Intensity Data'!$B586,'Saturation Data'!$C:$C,0))*INDEX('UEC Data'!I:I,MATCH('Intensity Data'!$B586,'UEC Data'!$C:$C,0))</f>
        <v>2.4175076214971232</v>
      </c>
      <c r="I586" s="7">
        <f>INDEX('Saturation Data'!J:J,MATCH('Intensity Data'!$B586,'Saturation Data'!$C:$C,0))*INDEX('UEC Data'!J:J,MATCH('Intensity Data'!$B586,'UEC Data'!$C:$C,0))</f>
        <v>1.4022413857471114</v>
      </c>
      <c r="J586" s="7">
        <f>INDEX('Saturation Data'!K:K,MATCH('Intensity Data'!$B586,'Saturation Data'!$C:$C,0))*INDEX('UEC Data'!K:K,MATCH('Intensity Data'!$B586,'UEC Data'!$C:$C,0))</f>
        <v>0.33668322377772547</v>
      </c>
      <c r="K586" s="7">
        <f>INDEX('Saturation Data'!L:L,MATCH('Intensity Data'!$B586,'Saturation Data'!$C:$C,0))*INDEX('UEC Data'!L:L,MATCH('Intensity Data'!$B586,'UEC Data'!$C:$C,0))</f>
        <v>0.10585393337524902</v>
      </c>
      <c r="L586" s="7">
        <f>INDEX('Saturation Data'!M:M,MATCH('Intensity Data'!$B586,'Saturation Data'!$C:$C,0))*INDEX('UEC Data'!M:M,MATCH('Intensity Data'!$B586,'UEC Data'!$C:$C,0))</f>
        <v>0.33468654280733534</v>
      </c>
      <c r="M586" s="7">
        <f>INDEX('Saturation Data'!N:N,MATCH('Intensity Data'!$B586,'Saturation Data'!$C:$C,0))*INDEX('UEC Data'!N:N,MATCH('Intensity Data'!$B586,'UEC Data'!$C:$C,0))</f>
        <v>0.18390033840543005</v>
      </c>
      <c r="N586" s="7">
        <f>INDEX('Saturation Data'!O:O,MATCH('Intensity Data'!$B586,'Saturation Data'!$C:$C,0))*INDEX('UEC Data'!O:O,MATCH('Intensity Data'!$B586,'UEC Data'!$C:$C,0))</f>
        <v>0.50721827823850651</v>
      </c>
      <c r="O586" s="7">
        <f>INDEX('Saturation Data'!P:P,MATCH('Intensity Data'!$B586,'Saturation Data'!$C:$C,0))*INDEX('UEC Data'!P:P,MATCH('Intensity Data'!$B586,'UEC Data'!$C:$C,0))</f>
        <v>0.5840588150546373</v>
      </c>
      <c r="P586" s="7">
        <f>INDEX('Saturation Data'!Q:Q,MATCH('Intensity Data'!$B586,'Saturation Data'!$C:$C,0))*INDEX('UEC Data'!Q:Q,MATCH('Intensity Data'!$B586,'UEC Data'!$C:$C,0))</f>
        <v>0.3945408789483637</v>
      </c>
      <c r="Q586" s="7">
        <f>INDEX('Saturation Data'!R:R,MATCH('Intensity Data'!$B586,'Saturation Data'!$C:$C,0))*INDEX('UEC Data'!R:R,MATCH('Intensity Data'!$B586,'UEC Data'!$C:$C,0))</f>
        <v>0.10516110631925106</v>
      </c>
      <c r="R586" s="7">
        <f>INDEX('Saturation Data'!S:S,MATCH('Intensity Data'!$B586,'Saturation Data'!$C:$C,0))*INDEX('UEC Data'!S:S,MATCH('Intensity Data'!$B586,'UEC Data'!$C:$C,0))</f>
        <v>8.0470988632414142E-2</v>
      </c>
      <c r="S586" s="7">
        <f>INDEX('Saturation Data'!T:T,MATCH('Intensity Data'!$B586,'Saturation Data'!$C:$C,0))*INDEX('UEC Data'!T:T,MATCH('Intensity Data'!$B586,'UEC Data'!$C:$C,0))</f>
        <v>6.0364309762442656E-2</v>
      </c>
      <c r="T586" s="7">
        <f>INDEX('Saturation Data'!U:U,MATCH('Intensity Data'!$B586,'Saturation Data'!$C:$C,0))*INDEX('UEC Data'!U:U,MATCH('Intensity Data'!$B586,'UEC Data'!$C:$C,0))</f>
        <v>5.31924604315597</v>
      </c>
      <c r="U586" s="7">
        <f>INDEX('Saturation Data'!V:V,MATCH('Intensity Data'!$B586,'Saturation Data'!$C:$C,0))*INDEX('UEC Data'!V:V,MATCH('Intensity Data'!$B586,'UEC Data'!$C:$C,0))</f>
        <v>0.3042111227017642</v>
      </c>
      <c r="V586" t="str">
        <f t="shared" si="158"/>
        <v>Office Equipment</v>
      </c>
      <c r="AP586" s="5" t="s">
        <v>99</v>
      </c>
      <c r="AQ586" s="5" t="s">
        <v>38</v>
      </c>
      <c r="AR586" s="5" t="s">
        <v>39</v>
      </c>
      <c r="AS586" s="2">
        <f t="shared" si="143"/>
        <v>2.1732964951285894</v>
      </c>
      <c r="AT586" s="2">
        <f t="shared" si="144"/>
        <v>0.92125107013500962</v>
      </c>
      <c r="AU586" s="2">
        <f t="shared" si="145"/>
        <v>-0.53525867501723368</v>
      </c>
      <c r="AV586" s="2">
        <f t="shared" si="146"/>
        <v>-0.81145644373711501</v>
      </c>
      <c r="AW586" s="2">
        <f t="shared" si="147"/>
        <v>-0.9155384561856047</v>
      </c>
      <c r="AX586" s="2">
        <f t="shared" si="148"/>
        <v>-0.85290451168817394</v>
      </c>
      <c r="AY586" s="2">
        <f t="shared" si="149"/>
        <v>-0.56589189350331903</v>
      </c>
      <c r="AZ586" s="2">
        <f t="shared" si="150"/>
        <v>-0.58172110196751114</v>
      </c>
      <c r="BA586" s="2">
        <f t="shared" si="151"/>
        <v>-0.57377184758266497</v>
      </c>
      <c r="BB586" s="2">
        <f t="shared" si="152"/>
        <v>-0.95542204006200793</v>
      </c>
      <c r="BC586" s="2">
        <f t="shared" si="153"/>
        <v>-0.65407643132866444</v>
      </c>
      <c r="BD586" s="2">
        <f t="shared" si="154"/>
        <v>-0.82936184484423325</v>
      </c>
      <c r="BE586" s="2">
        <f t="shared" si="155"/>
        <v>8.6753475327320935</v>
      </c>
      <c r="BF586" s="2">
        <f t="shared" si="156"/>
        <v>-0.71487400231368514</v>
      </c>
      <c r="BG586" s="2" t="str">
        <f>IFERROR(#REF!/#REF!-1,"NA")</f>
        <v>NA</v>
      </c>
    </row>
    <row r="587" spans="1:59" x14ac:dyDescent="0.25">
      <c r="A587" t="str">
        <f t="shared" si="138"/>
        <v/>
      </c>
      <c r="B587" t="str">
        <f t="shared" si="157"/>
        <v>ID2016 CPAOffice Equipment_Laptop</v>
      </c>
      <c r="C587" t="s">
        <v>119</v>
      </c>
      <c r="D587" t="s">
        <v>142</v>
      </c>
      <c r="E587" s="3" t="s">
        <v>100</v>
      </c>
      <c r="F587" s="3" t="s">
        <v>38</v>
      </c>
      <c r="G587" s="3" t="s">
        <v>40</v>
      </c>
      <c r="H587" s="7">
        <f>INDEX('Saturation Data'!I:I,MATCH('Intensity Data'!$B587,'Saturation Data'!$C:$C,0))*INDEX('UEC Data'!I:I,MATCH('Intensity Data'!$B587,'UEC Data'!$C:$C,0))</f>
        <v>0.37329161802529109</v>
      </c>
      <c r="I587" s="7">
        <f>INDEX('Saturation Data'!J:J,MATCH('Intensity Data'!$B587,'Saturation Data'!$C:$C,0))*INDEX('UEC Data'!J:J,MATCH('Intensity Data'!$B587,'UEC Data'!$C:$C,0))</f>
        <v>0.21652256691683339</v>
      </c>
      <c r="J587" s="7">
        <f>INDEX('Saturation Data'!K:K,MATCH('Intensity Data'!$B587,'Saturation Data'!$C:$C,0))*INDEX('UEC Data'!K:K,MATCH('Intensity Data'!$B587,'UEC Data'!$C:$C,0))</f>
        <v>5.1987850730384082E-2</v>
      </c>
      <c r="K587" s="7">
        <f>INDEX('Saturation Data'!L:L,MATCH('Intensity Data'!$B587,'Saturation Data'!$C:$C,0))*INDEX('UEC Data'!L:L,MATCH('Intensity Data'!$B587,'UEC Data'!$C:$C,0))</f>
        <v>1.6345092653531099E-2</v>
      </c>
      <c r="L587" s="7">
        <f>INDEX('Saturation Data'!M:M,MATCH('Intensity Data'!$B587,'Saturation Data'!$C:$C,0))*INDEX('UEC Data'!M:M,MATCH('Intensity Data'!$B587,'UEC Data'!$C:$C,0))</f>
        <v>4.1343631758553191E-2</v>
      </c>
      <c r="M587" s="7">
        <f>INDEX('Saturation Data'!N:N,MATCH('Intensity Data'!$B587,'Saturation Data'!$C:$C,0))*INDEX('UEC Data'!N:N,MATCH('Intensity Data'!$B587,'UEC Data'!$C:$C,0))</f>
        <v>1.81736805012425E-2</v>
      </c>
      <c r="N587" s="7">
        <f>INDEX('Saturation Data'!O:O,MATCH('Intensity Data'!$B587,'Saturation Data'!$C:$C,0))*INDEX('UEC Data'!O:O,MATCH('Intensity Data'!$B587,'UEC Data'!$C:$C,0))</f>
        <v>3.1328187773554818E-2</v>
      </c>
      <c r="O587" s="7">
        <f>INDEX('Saturation Data'!P:P,MATCH('Intensity Data'!$B587,'Saturation Data'!$C:$C,0))*INDEX('UEC Data'!P:P,MATCH('Intensity Data'!$B587,'UEC Data'!$C:$C,0))</f>
        <v>2.7055665697383931E-2</v>
      </c>
      <c r="P587" s="7">
        <f>INDEX('Saturation Data'!Q:Q,MATCH('Intensity Data'!$B587,'Saturation Data'!$C:$C,0))*INDEX('UEC Data'!Q:Q,MATCH('Intensity Data'!$B587,'UEC Data'!$C:$C,0))</f>
        <v>2.4368701346810701E-2</v>
      </c>
      <c r="Q587" s="7">
        <f>INDEX('Saturation Data'!R:R,MATCH('Intensity Data'!$B587,'Saturation Data'!$C:$C,0))*INDEX('UEC Data'!R:R,MATCH('Intensity Data'!$B587,'UEC Data'!$C:$C,0))</f>
        <v>1.6238112005178475E-2</v>
      </c>
      <c r="R587" s="7">
        <f>INDEX('Saturation Data'!S:S,MATCH('Intensity Data'!$B587,'Saturation Data'!$C:$C,0))*INDEX('UEC Data'!S:S,MATCH('Intensity Data'!$B587,'UEC Data'!$C:$C,0))</f>
        <v>9.9405338898864524E-3</v>
      </c>
      <c r="S587" s="7">
        <f>INDEX('Saturation Data'!T:T,MATCH('Intensity Data'!$B587,'Saturation Data'!$C:$C,0))*INDEX('UEC Data'!T:T,MATCH('Intensity Data'!$B587,'UEC Data'!$C:$C,0))</f>
        <v>7.4567676765370343E-3</v>
      </c>
      <c r="T587" s="7">
        <f>INDEX('Saturation Data'!U:U,MATCH('Intensity Data'!$B587,'Saturation Data'!$C:$C,0))*INDEX('UEC Data'!U:U,MATCH('Intensity Data'!$B587,'UEC Data'!$C:$C,0))</f>
        <v>0.32854166737139817</v>
      </c>
      <c r="U587" s="7">
        <f>INDEX('Saturation Data'!V:V,MATCH('Intensity Data'!$B587,'Saturation Data'!$C:$C,0))*INDEX('UEC Data'!V:V,MATCH('Intensity Data'!$B587,'UEC Data'!$C:$C,0))</f>
        <v>4.6973776299537119E-2</v>
      </c>
      <c r="V587" t="str">
        <f t="shared" si="158"/>
        <v>Office Equipment</v>
      </c>
      <c r="AP587" s="5" t="s">
        <v>100</v>
      </c>
      <c r="AQ587" s="5" t="s">
        <v>38</v>
      </c>
      <c r="AR587" s="5" t="s">
        <v>40</v>
      </c>
      <c r="AS587" s="2">
        <f t="shared" si="143"/>
        <v>-0.55150621761811958</v>
      </c>
      <c r="AT587" s="2">
        <f t="shared" si="144"/>
        <v>-0.61731277922329886</v>
      </c>
      <c r="AU587" s="2">
        <f t="shared" si="145"/>
        <v>-0.97234854072637789</v>
      </c>
      <c r="AV587" s="2">
        <f t="shared" si="146"/>
        <v>-0.984803926224325</v>
      </c>
      <c r="AW587" s="2">
        <f t="shared" si="147"/>
        <v>-0.98448632750713128</v>
      </c>
      <c r="AX587" s="2">
        <f t="shared" si="148"/>
        <v>-0.98764125818283177</v>
      </c>
      <c r="AY587" s="2">
        <f t="shared" si="149"/>
        <v>-0.98356109888996335</v>
      </c>
      <c r="AZ587" s="2">
        <f t="shared" si="150"/>
        <v>-0.91895754490425596</v>
      </c>
      <c r="BA587" s="2">
        <f t="shared" si="151"/>
        <v>-0.92318839828909449</v>
      </c>
      <c r="BB587" s="2">
        <f t="shared" si="152"/>
        <v>-0.99589418345940306</v>
      </c>
      <c r="BC587" s="2">
        <f t="shared" si="153"/>
        <v>-0.9601829218513992</v>
      </c>
      <c r="BD587" s="2">
        <f t="shared" si="154"/>
        <v>-0.96877406546754852</v>
      </c>
      <c r="BE587" s="2">
        <f t="shared" si="155"/>
        <v>-0.72445311788415823</v>
      </c>
      <c r="BF587" s="2">
        <f t="shared" si="156"/>
        <v>-0.95420810499442521</v>
      </c>
      <c r="BG587" s="2" t="str">
        <f>IFERROR(#REF!/#REF!-1,"NA")</f>
        <v>NA</v>
      </c>
    </row>
    <row r="588" spans="1:59" x14ac:dyDescent="0.25">
      <c r="A588" t="str">
        <f t="shared" si="138"/>
        <v/>
      </c>
      <c r="B588" t="str">
        <f t="shared" si="157"/>
        <v>ID2016 CPAOffice Equipment_Server</v>
      </c>
      <c r="C588" t="s">
        <v>119</v>
      </c>
      <c r="D588" t="s">
        <v>142</v>
      </c>
      <c r="E588" s="3" t="s">
        <v>101</v>
      </c>
      <c r="F588" s="3" t="s">
        <v>38</v>
      </c>
      <c r="G588" s="3" t="s">
        <v>41</v>
      </c>
      <c r="H588" s="7">
        <f>INDEX('Saturation Data'!I:I,MATCH('Intensity Data'!$B588,'Saturation Data'!$C:$C,0))*INDEX('UEC Data'!I:I,MATCH('Intensity Data'!$B588,'UEC Data'!$C:$C,0))</f>
        <v>0.23701055112716893</v>
      </c>
      <c r="I588" s="7">
        <f>INDEX('Saturation Data'!J:J,MATCH('Intensity Data'!$B588,'Saturation Data'!$C:$C,0))*INDEX('UEC Data'!J:J,MATCH('Intensity Data'!$B588,'UEC Data'!$C:$C,0))</f>
        <v>0.41242393698444452</v>
      </c>
      <c r="J588" s="7">
        <f>INDEX('Saturation Data'!K:K,MATCH('Intensity Data'!$B588,'Saturation Data'!$C:$C,0))*INDEX('UEC Data'!K:K,MATCH('Intensity Data'!$B588,'UEC Data'!$C:$C,0))</f>
        <v>4.060003580849042E-2</v>
      </c>
      <c r="K588" s="7">
        <f>INDEX('Saturation Data'!L:L,MATCH('Intensity Data'!$B588,'Saturation Data'!$C:$C,0))*INDEX('UEC Data'!L:L,MATCH('Intensity Data'!$B588,'UEC Data'!$C:$C,0))</f>
        <v>0.12453403926499886</v>
      </c>
      <c r="L588" s="7">
        <f>INDEX('Saturation Data'!M:M,MATCH('Intensity Data'!$B588,'Saturation Data'!$C:$C,0))*INDEX('UEC Data'!M:M,MATCH('Intensity Data'!$B588,'UEC Data'!$C:$C,0))</f>
        <v>0.19687443694549137</v>
      </c>
      <c r="M588" s="7">
        <f>INDEX('Saturation Data'!N:N,MATCH('Intensity Data'!$B588,'Saturation Data'!$C:$C,0))*INDEX('UEC Data'!N:N,MATCH('Intensity Data'!$B588,'UEC Data'!$C:$C,0))</f>
        <v>0.10817666965025298</v>
      </c>
      <c r="N588" s="7">
        <f>INDEX('Saturation Data'!O:O,MATCH('Intensity Data'!$B588,'Saturation Data'!$C:$C,0))*INDEX('UEC Data'!O:O,MATCH('Intensity Data'!$B588,'UEC Data'!$C:$C,0))</f>
        <v>5.9672738616294886E-2</v>
      </c>
      <c r="O588" s="7">
        <f>INDEX('Saturation Data'!P:P,MATCH('Intensity Data'!$B588,'Saturation Data'!$C:$C,0))*INDEX('UEC Data'!P:P,MATCH('Intensity Data'!$B588,'UEC Data'!$C:$C,0))</f>
        <v>6.87128017711338E-2</v>
      </c>
      <c r="P588" s="7">
        <f>INDEX('Saturation Data'!Q:Q,MATCH('Intensity Data'!$B588,'Saturation Data'!$C:$C,0))*INDEX('UEC Data'!Q:Q,MATCH('Intensity Data'!$B588,'UEC Data'!$C:$C,0))</f>
        <v>9.2833147987850279E-2</v>
      </c>
      <c r="Q588" s="7">
        <f>INDEX('Saturation Data'!R:R,MATCH('Intensity Data'!$B588,'Saturation Data'!$C:$C,0))*INDEX('UEC Data'!R:R,MATCH('Intensity Data'!$B588,'UEC Data'!$C:$C,0))</f>
        <v>6.1859474305441801E-2</v>
      </c>
      <c r="R588" s="7">
        <f>INDEX('Saturation Data'!S:S,MATCH('Intensity Data'!$B588,'Saturation Data'!$C:$C,0))*INDEX('UEC Data'!S:S,MATCH('Intensity Data'!$B588,'UEC Data'!$C:$C,0))</f>
        <v>8.4257858685704221E-2</v>
      </c>
      <c r="S588" s="7">
        <f>INDEX('Saturation Data'!T:T,MATCH('Intensity Data'!$B588,'Saturation Data'!$C:$C,0))*INDEX('UEC Data'!T:T,MATCH('Intensity Data'!$B588,'UEC Data'!$C:$C,0))</f>
        <v>6.3204983163028194E-2</v>
      </c>
      <c r="T588" s="7">
        <f>INDEX('Saturation Data'!U:U,MATCH('Intensity Data'!$B588,'Saturation Data'!$C:$C,0))*INDEX('UEC Data'!U:U,MATCH('Intensity Data'!$B588,'UEC Data'!$C:$C,0))</f>
        <v>62.579365213599644</v>
      </c>
      <c r="U588" s="7">
        <f>INDEX('Saturation Data'!V:V,MATCH('Intensity Data'!$B588,'Saturation Data'!$C:$C,0))*INDEX('UEC Data'!V:V,MATCH('Intensity Data'!$B588,'UEC Data'!$C:$C,0))</f>
        <v>0.11810549469597904</v>
      </c>
      <c r="V588" t="str">
        <f t="shared" si="158"/>
        <v>Office Equipment</v>
      </c>
      <c r="AP588" s="5" t="s">
        <v>101</v>
      </c>
      <c r="AQ588" s="5" t="s">
        <v>38</v>
      </c>
      <c r="AR588" s="5" t="s">
        <v>41</v>
      </c>
      <c r="AS588" s="2">
        <f t="shared" si="143"/>
        <v>-0.39127502222398425</v>
      </c>
      <c r="AT588" s="2">
        <f t="shared" si="144"/>
        <v>-0.17592460017042277</v>
      </c>
      <c r="AU588" s="2">
        <f t="shared" si="145"/>
        <v>-0.97960218683635281</v>
      </c>
      <c r="AV588" s="2">
        <f t="shared" si="146"/>
        <v>-0.89063632847305318</v>
      </c>
      <c r="AW588" s="2">
        <f t="shared" si="147"/>
        <v>-0.60853043747084534</v>
      </c>
      <c r="AX588" s="2">
        <f t="shared" si="148"/>
        <v>-0.94373760287584918</v>
      </c>
      <c r="AY588" s="2">
        <f t="shared" si="149"/>
        <v>-0.87752867407160495</v>
      </c>
      <c r="AZ588" s="2">
        <f t="shared" si="150"/>
        <v>-0.76095438578726848</v>
      </c>
      <c r="BA588" s="2">
        <f t="shared" si="151"/>
        <v>-0.67199555864540517</v>
      </c>
      <c r="BB588" s="2">
        <f t="shared" si="152"/>
        <v>-0.78420123184811974</v>
      </c>
      <c r="BC588" s="2">
        <f t="shared" si="153"/>
        <v>-0.93109826548945251</v>
      </c>
      <c r="BD588" s="2">
        <f t="shared" si="154"/>
        <v>-0.94596486856797868</v>
      </c>
      <c r="BE588" s="2">
        <f t="shared" si="155"/>
        <v>111.19705352530168</v>
      </c>
      <c r="BF588" s="2">
        <f t="shared" si="156"/>
        <v>-0.74243519613112985</v>
      </c>
      <c r="BG588" s="2" t="str">
        <f>IFERROR(#REF!/#REF!-1,"NA")</f>
        <v>NA</v>
      </c>
    </row>
    <row r="589" spans="1:59" x14ac:dyDescent="0.25">
      <c r="A589" t="str">
        <f t="shared" si="138"/>
        <v/>
      </c>
      <c r="B589" t="str">
        <f t="shared" si="157"/>
        <v>ID2016 CPAOffice Equipment_Monitor</v>
      </c>
      <c r="C589" t="s">
        <v>119</v>
      </c>
      <c r="D589" t="s">
        <v>142</v>
      </c>
      <c r="E589" s="3" t="s">
        <v>102</v>
      </c>
      <c r="F589" s="3" t="s">
        <v>38</v>
      </c>
      <c r="G589" s="3" t="s">
        <v>42</v>
      </c>
      <c r="H589" s="7">
        <f>INDEX('Saturation Data'!I:I,MATCH('Intensity Data'!$B589,'Saturation Data'!$C:$C,0))*INDEX('UEC Data'!I:I,MATCH('Intensity Data'!$B589,'UEC Data'!$C:$C,0))</f>
        <v>0.42661899202890408</v>
      </c>
      <c r="I589" s="7">
        <f>INDEX('Saturation Data'!J:J,MATCH('Intensity Data'!$B589,'Saturation Data'!$C:$C,0))*INDEX('UEC Data'!J:J,MATCH('Intensity Data'!$B589,'UEC Data'!$C:$C,0))</f>
        <v>0.24745436219066672</v>
      </c>
      <c r="J589" s="7">
        <f>INDEX('Saturation Data'!K:K,MATCH('Intensity Data'!$B589,'Saturation Data'!$C:$C,0))*INDEX('UEC Data'!K:K,MATCH('Intensity Data'!$B589,'UEC Data'!$C:$C,0))</f>
        <v>5.9414686549010373E-2</v>
      </c>
      <c r="K589" s="7">
        <f>INDEX('Saturation Data'!L:L,MATCH('Intensity Data'!$B589,'Saturation Data'!$C:$C,0))*INDEX('UEC Data'!L:L,MATCH('Intensity Data'!$B589,'UEC Data'!$C:$C,0))</f>
        <v>1.8680105889749828E-2</v>
      </c>
      <c r="L589" s="7">
        <f>INDEX('Saturation Data'!M:M,MATCH('Intensity Data'!$B589,'Saturation Data'!$C:$C,0))*INDEX('UEC Data'!M:M,MATCH('Intensity Data'!$B589,'UEC Data'!$C:$C,0))</f>
        <v>5.9062331083647418E-2</v>
      </c>
      <c r="M589" s="7">
        <f>INDEX('Saturation Data'!N:N,MATCH('Intensity Data'!$B589,'Saturation Data'!$C:$C,0))*INDEX('UEC Data'!N:N,MATCH('Intensity Data'!$B589,'UEC Data'!$C:$C,0))</f>
        <v>3.2453000895075891E-2</v>
      </c>
      <c r="N589" s="7">
        <f>INDEX('Saturation Data'!O:O,MATCH('Intensity Data'!$B589,'Saturation Data'!$C:$C,0))*INDEX('UEC Data'!O:O,MATCH('Intensity Data'!$B589,'UEC Data'!$C:$C,0))</f>
        <v>8.9509107924442319E-2</v>
      </c>
      <c r="O589" s="7">
        <f>INDEX('Saturation Data'!P:P,MATCH('Intensity Data'!$B589,'Saturation Data'!$C:$C,0))*INDEX('UEC Data'!P:P,MATCH('Intensity Data'!$B589,'UEC Data'!$C:$C,0))</f>
        <v>0.10306920265670069</v>
      </c>
      <c r="P589" s="7">
        <f>INDEX('Saturation Data'!Q:Q,MATCH('Intensity Data'!$B589,'Saturation Data'!$C:$C,0))*INDEX('UEC Data'!Q:Q,MATCH('Intensity Data'!$B589,'UEC Data'!$C:$C,0))</f>
        <v>6.9624860990887702E-2</v>
      </c>
      <c r="Q589" s="7">
        <f>INDEX('Saturation Data'!R:R,MATCH('Intensity Data'!$B589,'Saturation Data'!$C:$C,0))*INDEX('UEC Data'!R:R,MATCH('Intensity Data'!$B589,'UEC Data'!$C:$C,0))</f>
        <v>1.8557842291632539E-2</v>
      </c>
      <c r="R589" s="7">
        <f>INDEX('Saturation Data'!S:S,MATCH('Intensity Data'!$B589,'Saturation Data'!$C:$C,0))*INDEX('UEC Data'!S:S,MATCH('Intensity Data'!$B589,'UEC Data'!$C:$C,0))</f>
        <v>1.4200762699837789E-2</v>
      </c>
      <c r="S589" s="7">
        <f>INDEX('Saturation Data'!T:T,MATCH('Intensity Data'!$B589,'Saturation Data'!$C:$C,0))*INDEX('UEC Data'!T:T,MATCH('Intensity Data'!$B589,'UEC Data'!$C:$C,0))</f>
        <v>1.0652525252195762E-2</v>
      </c>
      <c r="T589" s="7">
        <f>INDEX('Saturation Data'!U:U,MATCH('Intensity Data'!$B589,'Saturation Data'!$C:$C,0))*INDEX('UEC Data'!U:U,MATCH('Intensity Data'!$B589,'UEC Data'!$C:$C,0))</f>
        <v>0.93869047820399465</v>
      </c>
      <c r="U589" s="7">
        <f>INDEX('Saturation Data'!V:V,MATCH('Intensity Data'!$B589,'Saturation Data'!$C:$C,0))*INDEX('UEC Data'!V:V,MATCH('Intensity Data'!$B589,'UEC Data'!$C:$C,0))</f>
        <v>5.3684315770899563E-2</v>
      </c>
      <c r="V589" t="str">
        <f t="shared" si="158"/>
        <v>Office Equipment</v>
      </c>
      <c r="AP589" s="5" t="s">
        <v>102</v>
      </c>
      <c r="AQ589" s="5" t="s">
        <v>38</v>
      </c>
      <c r="AR589" s="5" t="s">
        <v>42</v>
      </c>
      <c r="AS589" s="2">
        <f t="shared" si="143"/>
        <v>-0.84067835242458133</v>
      </c>
      <c r="AT589" s="2">
        <f t="shared" si="144"/>
        <v>-0.90424097440601392</v>
      </c>
      <c r="AU589" s="2">
        <f t="shared" si="145"/>
        <v>-0.98826139221781439</v>
      </c>
      <c r="AV589" s="2">
        <f t="shared" si="146"/>
        <v>-0.99354895710506064</v>
      </c>
      <c r="AW589" s="2">
        <f t="shared" si="147"/>
        <v>-0.98632850735633215</v>
      </c>
      <c r="AX589" s="2">
        <f t="shared" si="148"/>
        <v>-0.9944890025161176</v>
      </c>
      <c r="AY589" s="2">
        <f t="shared" si="149"/>
        <v>-0.98036554212148441</v>
      </c>
      <c r="AZ589" s="2">
        <f t="shared" si="150"/>
        <v>-0.9432659503686216</v>
      </c>
      <c r="BA589" s="2">
        <f t="shared" si="151"/>
        <v>-0.96672683707617002</v>
      </c>
      <c r="BB589" s="2">
        <f t="shared" si="152"/>
        <v>-0.98319708848577603</v>
      </c>
      <c r="BC589" s="2">
        <f t="shared" si="153"/>
        <v>-0.98493247885511759</v>
      </c>
      <c r="BD589" s="2">
        <f t="shared" si="154"/>
        <v>-0.98818352700114032</v>
      </c>
      <c r="BE589" s="2">
        <f t="shared" si="155"/>
        <v>-0.75528878566712554</v>
      </c>
      <c r="BF589" s="2">
        <f t="shared" si="156"/>
        <v>-0.9785532404113958</v>
      </c>
      <c r="BG589" s="2" t="str">
        <f>IFERROR(#REF!/#REF!-1,"NA")</f>
        <v>NA</v>
      </c>
    </row>
    <row r="590" spans="1:59" x14ac:dyDescent="0.25">
      <c r="A590" t="str">
        <f t="shared" si="138"/>
        <v/>
      </c>
      <c r="B590" t="str">
        <f t="shared" si="157"/>
        <v>ID2016 CPAOffice Equipment_Printer/Copier/Fax</v>
      </c>
      <c r="C590" t="s">
        <v>119</v>
      </c>
      <c r="D590" t="s">
        <v>142</v>
      </c>
      <c r="E590" s="3" t="s">
        <v>103</v>
      </c>
      <c r="F590" s="3" t="s">
        <v>38</v>
      </c>
      <c r="G590" s="3" t="s">
        <v>43</v>
      </c>
      <c r="H590" s="7">
        <f>INDEX('Saturation Data'!I:I,MATCH('Intensity Data'!$B590,'Saturation Data'!$C:$C,0))*INDEX('UEC Data'!I:I,MATCH('Intensity Data'!$B590,'UEC Data'!$C:$C,0))</f>
        <v>0.22058095338282846</v>
      </c>
      <c r="I590" s="7">
        <f>INDEX('Saturation Data'!J:J,MATCH('Intensity Data'!$B590,'Saturation Data'!$C:$C,0))*INDEX('UEC Data'!J:J,MATCH('Intensity Data'!$B590,'UEC Data'!$C:$C,0))</f>
        <v>0.19191733191894167</v>
      </c>
      <c r="J590" s="7">
        <f>INDEX('Saturation Data'!K:K,MATCH('Intensity Data'!$B590,'Saturation Data'!$C:$C,0))*INDEX('UEC Data'!K:K,MATCH('Intensity Data'!$B590,'UEC Data'!$C:$C,0))</f>
        <v>4.6080044895310319E-2</v>
      </c>
      <c r="K590" s="7">
        <f>INDEX('Saturation Data'!L:L,MATCH('Intensity Data'!$B590,'Saturation Data'!$C:$C,0))*INDEX('UEC Data'!L:L,MATCH('Intensity Data'!$B590,'UEC Data'!$C:$C,0))</f>
        <v>1.1590132582303896E-2</v>
      </c>
      <c r="L590" s="7">
        <f>INDEX('Saturation Data'!M:M,MATCH('Intensity Data'!$B590,'Saturation Data'!$C:$C,0))*INDEX('UEC Data'!M:M,MATCH('Intensity Data'!$B590,'UEC Data'!$C:$C,0))</f>
        <v>7.3290831638703285E-2</v>
      </c>
      <c r="M590" s="7">
        <f>INDEX('Saturation Data'!N:N,MATCH('Intensity Data'!$B590,'Saturation Data'!$C:$C,0))*INDEX('UEC Data'!N:N,MATCH('Intensity Data'!$B590,'UEC Data'!$C:$C,0))</f>
        <v>2.0135570177573229E-2</v>
      </c>
      <c r="N590" s="7">
        <f>INDEX('Saturation Data'!O:O,MATCH('Intensity Data'!$B590,'Saturation Data'!$C:$C,0))*INDEX('UEC Data'!O:O,MATCH('Intensity Data'!$B590,'UEC Data'!$C:$C,0))</f>
        <v>5.5536217743674079E-2</v>
      </c>
      <c r="O590" s="7">
        <f>INDEX('Saturation Data'!P:P,MATCH('Intensity Data'!$B590,'Saturation Data'!$C:$C,0))*INDEX('UEC Data'!P:P,MATCH('Intensity Data'!$B590,'UEC Data'!$C:$C,0))</f>
        <v>7.9937028394938367E-2</v>
      </c>
      <c r="P590" s="7">
        <f>INDEX('Saturation Data'!Q:Q,MATCH('Intensity Data'!$B590,'Saturation Data'!$C:$C,0))*INDEX('UEC Data'!Q:Q,MATCH('Intensity Data'!$B590,'UEC Data'!$C:$C,0))</f>
        <v>4.3198971926152956E-2</v>
      </c>
      <c r="Q590" s="7">
        <f>INDEX('Saturation Data'!R:R,MATCH('Intensity Data'!$B590,'Saturation Data'!$C:$C,0))*INDEX('UEC Data'!R:R,MATCH('Intensity Data'!$B590,'UEC Data'!$C:$C,0))</f>
        <v>1.1514273734365222E-2</v>
      </c>
      <c r="R590" s="7">
        <f>INDEX('Saturation Data'!S:S,MATCH('Intensity Data'!$B590,'Saturation Data'!$C:$C,0))*INDEX('UEC Data'!S:S,MATCH('Intensity Data'!$B590,'UEC Data'!$C:$C,0))</f>
        <v>8.810909500854015E-3</v>
      </c>
      <c r="S590" s="7">
        <f>INDEX('Saturation Data'!T:T,MATCH('Intensity Data'!$B590,'Saturation Data'!$C:$C,0))*INDEX('UEC Data'!T:T,MATCH('Intensity Data'!$B590,'UEC Data'!$C:$C,0))</f>
        <v>6.6093940118956479E-3</v>
      </c>
      <c r="T590" s="7">
        <f>INDEX('Saturation Data'!U:U,MATCH('Intensity Data'!$B590,'Saturation Data'!$C:$C,0))*INDEX('UEC Data'!U:U,MATCH('Intensity Data'!$B590,'UEC Data'!$C:$C,0))</f>
        <v>0.58241356662225263</v>
      </c>
      <c r="U590" s="7">
        <f>INDEX('Saturation Data'!V:V,MATCH('Intensity Data'!$B590,'Saturation Data'!$C:$C,0))*INDEX('UEC Data'!V:V,MATCH('Intensity Data'!$B590,'UEC Data'!$C:$C,0))</f>
        <v>3.3308608690297246E-2</v>
      </c>
      <c r="V590" t="str">
        <f t="shared" si="158"/>
        <v>Office Equipment</v>
      </c>
      <c r="AP590" s="5" t="s">
        <v>103</v>
      </c>
      <c r="AQ590" s="5" t="s">
        <v>38</v>
      </c>
      <c r="AR590" s="5" t="s">
        <v>43</v>
      </c>
      <c r="AS590" s="2">
        <f t="shared" si="143"/>
        <v>1.5674907097591935</v>
      </c>
      <c r="AT590" s="2">
        <f t="shared" si="144"/>
        <v>2.8719664415419732E-3</v>
      </c>
      <c r="AU590" s="2">
        <f t="shared" si="145"/>
        <v>-0.82427704529559331</v>
      </c>
      <c r="AV590" s="2">
        <f t="shared" si="146"/>
        <v>-0.93591269488261675</v>
      </c>
      <c r="AW590" s="2">
        <f t="shared" si="147"/>
        <v>-0.73227254624011395</v>
      </c>
      <c r="AX590" s="2">
        <f t="shared" si="148"/>
        <v>-0.68425705738159981</v>
      </c>
      <c r="AY590" s="2">
        <f t="shared" si="149"/>
        <v>1.6645170372135536</v>
      </c>
      <c r="AZ590" s="2">
        <f t="shared" si="150"/>
        <v>37.887602246084739</v>
      </c>
      <c r="BA590" s="2">
        <f t="shared" si="151"/>
        <v>13.430297193049558</v>
      </c>
      <c r="BB590" s="2">
        <f t="shared" si="152"/>
        <v>-0.9418326165039177</v>
      </c>
      <c r="BC590" s="2">
        <f t="shared" si="153"/>
        <v>-0.94856398595007874</v>
      </c>
      <c r="BD590" s="2">
        <f t="shared" si="154"/>
        <v>-0.95966209269954839</v>
      </c>
      <c r="BE590" s="2">
        <f t="shared" si="155"/>
        <v>8.3939025018743081</v>
      </c>
      <c r="BF590" s="2">
        <f t="shared" si="156"/>
        <v>-0.9328842174517703</v>
      </c>
      <c r="BG590" s="2" t="str">
        <f>IFERROR(#REF!/#REF!-1,"NA")</f>
        <v>NA</v>
      </c>
    </row>
    <row r="591" spans="1:59" x14ac:dyDescent="0.25">
      <c r="A591" t="str">
        <f t="shared" si="138"/>
        <v/>
      </c>
      <c r="B591" t="str">
        <f t="shared" si="157"/>
        <v>ID2016 CPAOffice Equipment_POS Terminal</v>
      </c>
      <c r="C591" t="s">
        <v>119</v>
      </c>
      <c r="D591" t="s">
        <v>142</v>
      </c>
      <c r="E591" s="3" t="s">
        <v>104</v>
      </c>
      <c r="F591" s="3" t="s">
        <v>38</v>
      </c>
      <c r="G591" s="3" t="s">
        <v>44</v>
      </c>
      <c r="H591" s="7">
        <f>INDEX('Saturation Data'!I:I,MATCH('Intensity Data'!$B591,'Saturation Data'!$C:$C,0))*INDEX('UEC Data'!I:I,MATCH('Intensity Data'!$B591,'UEC Data'!$C:$C,0))</f>
        <v>1.2660313606042943E-2</v>
      </c>
      <c r="I591" s="7">
        <f>INDEX('Saturation Data'!J:J,MATCH('Intensity Data'!$B591,'Saturation Data'!$C:$C,0))*INDEX('UEC Data'!J:J,MATCH('Intensity Data'!$B591,'UEC Data'!$C:$C,0))</f>
        <v>2.2030311967252414E-2</v>
      </c>
      <c r="J591" s="7">
        <f>INDEX('Saturation Data'!K:K,MATCH('Intensity Data'!$B591,'Saturation Data'!$C:$C,0))*INDEX('UEC Data'!K:K,MATCH('Intensity Data'!$B591,'UEC Data'!$C:$C,0))</f>
        <v>7.9343362662324286E-3</v>
      </c>
      <c r="K591" s="7">
        <f>INDEX('Saturation Data'!L:L,MATCH('Intensity Data'!$B591,'Saturation Data'!$C:$C,0))*INDEX('UEC Data'!L:L,MATCH('Intensity Data'!$B591,'UEC Data'!$C:$C,0))</f>
        <v>3.3260966320360109E-2</v>
      </c>
      <c r="L591" s="7">
        <f>INDEX('Saturation Data'!M:M,MATCH('Intensity Data'!$B591,'Saturation Data'!$C:$C,0))*INDEX('UEC Data'!M:M,MATCH('Intensity Data'!$B591,'UEC Data'!$C:$C,0))</f>
        <v>0.10516376173504999</v>
      </c>
      <c r="M591" s="7">
        <f>INDEX('Saturation Data'!N:N,MATCH('Intensity Data'!$B591,'Saturation Data'!$C:$C,0))*INDEX('UEC Data'!N:N,MATCH('Intensity Data'!$B591,'UEC Data'!$C:$C,0))</f>
        <v>7.2230463797720995E-2</v>
      </c>
      <c r="N591" s="7">
        <f>INDEX('Saturation Data'!O:O,MATCH('Intensity Data'!$B591,'Saturation Data'!$C:$C,0))*INDEX('UEC Data'!O:O,MATCH('Intensity Data'!$B591,'UEC Data'!$C:$C,0))</f>
        <v>3.98439848469219E-2</v>
      </c>
      <c r="O591" s="7">
        <f>INDEX('Saturation Data'!P:P,MATCH('Intensity Data'!$B591,'Saturation Data'!$C:$C,0))*INDEX('UEC Data'!P:P,MATCH('Intensity Data'!$B591,'UEC Data'!$C:$C,0))</f>
        <v>2.2940055174633732E-2</v>
      </c>
      <c r="P591" s="7">
        <f>INDEX('Saturation Data'!Q:Q,MATCH('Intensity Data'!$B591,'Saturation Data'!$C:$C,0))*INDEX('UEC Data'!Q:Q,MATCH('Intensity Data'!$B591,'UEC Data'!$C:$C,0))</f>
        <v>4.4629535895159018E-3</v>
      </c>
      <c r="Q591" s="7">
        <f>INDEX('Saturation Data'!R:R,MATCH('Intensity Data'!$B591,'Saturation Data'!$C:$C,0))*INDEX('UEC Data'!R:R,MATCH('Intensity Data'!$B591,'UEC Data'!$C:$C,0))</f>
        <v>9.5825480655321454E-3</v>
      </c>
      <c r="R591" s="7">
        <f>INDEX('Saturation Data'!S:S,MATCH('Intensity Data'!$B591,'Saturation Data'!$C:$C,0))*INDEX('UEC Data'!S:S,MATCH('Intensity Data'!$B591,'UEC Data'!$C:$C,0))</f>
        <v>1.9469640127108161E-2</v>
      </c>
      <c r="S591" s="7">
        <f>INDEX('Saturation Data'!T:T,MATCH('Intensity Data'!$B591,'Saturation Data'!$C:$C,0))*INDEX('UEC Data'!T:T,MATCH('Intensity Data'!$B591,'UEC Data'!$C:$C,0))</f>
        <v>1.4604908024239619E-2</v>
      </c>
      <c r="T591" s="7">
        <f>INDEX('Saturation Data'!U:U,MATCH('Intensity Data'!$B591,'Saturation Data'!$C:$C,0))*INDEX('UEC Data'!U:U,MATCH('Intensity Data'!$B591,'UEC Data'!$C:$C,0))</f>
        <v>6.6855621836528961E-2</v>
      </c>
      <c r="U591" s="7">
        <f>INDEX('Saturation Data'!V:V,MATCH('Intensity Data'!$B591,'Saturation Data'!$C:$C,0))*INDEX('UEC Data'!V:V,MATCH('Intensity Data'!$B591,'UEC Data'!$C:$C,0))</f>
        <v>1.3382306936890354E-2</v>
      </c>
      <c r="V591" t="str">
        <f t="shared" si="158"/>
        <v>Office Equipment</v>
      </c>
      <c r="AP591" s="5" t="s">
        <v>104</v>
      </c>
      <c r="AQ591" s="5" t="s">
        <v>38</v>
      </c>
      <c r="AR591" s="5" t="s">
        <v>44</v>
      </c>
      <c r="AS591" s="2">
        <f t="shared" si="143"/>
        <v>-0.94539508256657478</v>
      </c>
      <c r="AT591" s="2">
        <f t="shared" si="144"/>
        <v>-0.91751592244683555</v>
      </c>
      <c r="AU591" s="2">
        <f t="shared" si="145"/>
        <v>-0.9878417684331583</v>
      </c>
      <c r="AV591" s="2">
        <f t="shared" si="146"/>
        <v>-0.92609689710879473</v>
      </c>
      <c r="AW591" s="2">
        <f t="shared" si="147"/>
        <v>-0.94594383280504224</v>
      </c>
      <c r="AX591" s="2">
        <f t="shared" si="148"/>
        <v>-0.89079104978798163</v>
      </c>
      <c r="AY591" s="2">
        <f t="shared" si="149"/>
        <v>-0.84342440207470448</v>
      </c>
      <c r="AZ591" s="2">
        <f t="shared" si="150"/>
        <v>-0.70034201492459669</v>
      </c>
      <c r="BA591" s="2">
        <f t="shared" si="151"/>
        <v>-0.96198206109406781</v>
      </c>
      <c r="BB591" s="2">
        <f t="shared" si="152"/>
        <v>-0.98760731313306804</v>
      </c>
      <c r="BC591" s="2">
        <f t="shared" si="153"/>
        <v>-0.87693643472281191</v>
      </c>
      <c r="BD591" s="2">
        <f t="shared" si="154"/>
        <v>-0.90348928119903782</v>
      </c>
      <c r="BE591" s="2">
        <f t="shared" si="155"/>
        <v>-0.60042443889457853</v>
      </c>
      <c r="BF591" s="2">
        <f t="shared" si="156"/>
        <v>-0.98716793857451268</v>
      </c>
      <c r="BG591" s="2" t="str">
        <f>IFERROR(#REF!/#REF!-1,"NA")</f>
        <v>NA</v>
      </c>
    </row>
    <row r="592" spans="1:59" x14ac:dyDescent="0.25">
      <c r="A592" t="str">
        <f t="shared" si="138"/>
        <v/>
      </c>
      <c r="B592" t="str">
        <f t="shared" si="157"/>
        <v>ID2016 CPAMiscellaneous_Non-HVAC Motors</v>
      </c>
      <c r="C592" t="s">
        <v>119</v>
      </c>
      <c r="D592" t="s">
        <v>142</v>
      </c>
      <c r="E592" s="3" t="s">
        <v>105</v>
      </c>
      <c r="F592" s="3" t="s">
        <v>45</v>
      </c>
      <c r="G592" s="3" t="s">
        <v>46</v>
      </c>
      <c r="H592" s="7">
        <f>INDEX('Saturation Data'!I:I,MATCH('Intensity Data'!$B592,'Saturation Data'!$C:$C,0))*INDEX('UEC Data'!I:I,MATCH('Intensity Data'!$B592,'UEC Data'!$C:$C,0))</f>
        <v>0.23086719605254352</v>
      </c>
      <c r="I592" s="7">
        <f>INDEX('Saturation Data'!J:J,MATCH('Intensity Data'!$B592,'Saturation Data'!$C:$C,0))*INDEX('UEC Data'!J:J,MATCH('Intensity Data'!$B592,'UEC Data'!$C:$C,0))</f>
        <v>5.4094289015141628E-2</v>
      </c>
      <c r="J592" s="7">
        <f>INDEX('Saturation Data'!K:K,MATCH('Intensity Data'!$B592,'Saturation Data'!$C:$C,0))*INDEX('UEC Data'!K:K,MATCH('Intensity Data'!$B592,'UEC Data'!$C:$C,0))</f>
        <v>0.11774310893397608</v>
      </c>
      <c r="K592" s="7">
        <f>INDEX('Saturation Data'!L:L,MATCH('Intensity Data'!$B592,'Saturation Data'!$C:$C,0))*INDEX('UEC Data'!L:L,MATCH('Intensity Data'!$B592,'UEC Data'!$C:$C,0))</f>
        <v>4.3412485325332144E-2</v>
      </c>
      <c r="L592" s="7">
        <f>INDEX('Saturation Data'!M:M,MATCH('Intensity Data'!$B592,'Saturation Data'!$C:$C,0))*INDEX('UEC Data'!M:M,MATCH('Intensity Data'!$B592,'UEC Data'!$C:$C,0))</f>
        <v>0.16772947990008283</v>
      </c>
      <c r="M592" s="7">
        <f>INDEX('Saturation Data'!N:N,MATCH('Intensity Data'!$B592,'Saturation Data'!$C:$C,0))*INDEX('UEC Data'!N:N,MATCH('Intensity Data'!$B592,'UEC Data'!$C:$C,0))</f>
        <v>0.28903879255823395</v>
      </c>
      <c r="N592" s="7">
        <f>INDEX('Saturation Data'!O:O,MATCH('Intensity Data'!$B592,'Saturation Data'!$C:$C,0))*INDEX('UEC Data'!O:O,MATCH('Intensity Data'!$B592,'UEC Data'!$C:$C,0))</f>
        <v>0.36972518668051124</v>
      </c>
      <c r="O592" s="7">
        <f>INDEX('Saturation Data'!P:P,MATCH('Intensity Data'!$B592,'Saturation Data'!$C:$C,0))*INDEX('UEC Data'!P:P,MATCH('Intensity Data'!$B592,'UEC Data'!$C:$C,0))</f>
        <v>0.12003055093402146</v>
      </c>
      <c r="P592" s="7">
        <f>INDEX('Saturation Data'!Q:Q,MATCH('Intensity Data'!$B592,'Saturation Data'!$C:$C,0))*INDEX('UEC Data'!Q:Q,MATCH('Intensity Data'!$B592,'UEC Data'!$C:$C,0))</f>
        <v>4.0454963528713618E-2</v>
      </c>
      <c r="Q592" s="7">
        <f>INDEX('Saturation Data'!R:R,MATCH('Intensity Data'!$B592,'Saturation Data'!$C:$C,0))*INDEX('UEC Data'!R:R,MATCH('Intensity Data'!$B592,'UEC Data'!$C:$C,0))</f>
        <v>0.16463555935144805</v>
      </c>
      <c r="R592" s="7">
        <f>INDEX('Saturation Data'!S:S,MATCH('Intensity Data'!$B592,'Saturation Data'!$C:$C,0))*INDEX('UEC Data'!S:S,MATCH('Intensity Data'!$B592,'UEC Data'!$C:$C,0))</f>
        <v>7.0204216264811894E-2</v>
      </c>
      <c r="S592" s="7">
        <f>INDEX('Saturation Data'!T:T,MATCH('Intensity Data'!$B592,'Saturation Data'!$C:$C,0))*INDEX('UEC Data'!T:T,MATCH('Intensity Data'!$B592,'UEC Data'!$C:$C,0))</f>
        <v>0.37556323116646528</v>
      </c>
      <c r="T592" s="7">
        <f>INDEX('Saturation Data'!U:U,MATCH('Intensity Data'!$B592,'Saturation Data'!$C:$C,0))*INDEX('UEC Data'!U:U,MATCH('Intensity Data'!$B592,'UEC Data'!$C:$C,0))</f>
        <v>4.3159376706618779</v>
      </c>
      <c r="U592" s="7">
        <f>INDEX('Saturation Data'!V:V,MATCH('Intensity Data'!$B592,'Saturation Data'!$C:$C,0))*INDEX('UEC Data'!V:V,MATCH('Intensity Data'!$B592,'UEC Data'!$C:$C,0))</f>
        <v>9.0114926558112166E-2</v>
      </c>
      <c r="V592" t="str">
        <f t="shared" si="158"/>
        <v>Miscellaneous</v>
      </c>
      <c r="AP592" s="5" t="s">
        <v>105</v>
      </c>
      <c r="AQ592" s="5" t="s">
        <v>45</v>
      </c>
      <c r="AR592" s="5" t="s">
        <v>46</v>
      </c>
      <c r="AS592" s="2">
        <f t="shared" si="143"/>
        <v>0.62013252693488208</v>
      </c>
      <c r="AT592" s="2">
        <f t="shared" si="144"/>
        <v>-0.44066412121202758</v>
      </c>
      <c r="AU592" s="2">
        <f t="shared" si="145"/>
        <v>-0.64202748112758279</v>
      </c>
      <c r="AV592" s="2">
        <f t="shared" si="146"/>
        <v>-0.80861987209675168</v>
      </c>
      <c r="AW592" s="2">
        <f t="shared" si="147"/>
        <v>-0.70159931072677129</v>
      </c>
      <c r="AX592" s="2">
        <f t="shared" si="148"/>
        <v>3.6181738445736134E-2</v>
      </c>
      <c r="AY592" s="2">
        <f t="shared" si="149"/>
        <v>3.5379871587133218</v>
      </c>
      <c r="AZ592" s="2">
        <f t="shared" si="150"/>
        <v>-0.55478328914921438</v>
      </c>
      <c r="BA592" s="2">
        <f t="shared" si="151"/>
        <v>-0.93883856651395303</v>
      </c>
      <c r="BB592" s="2">
        <f t="shared" si="152"/>
        <v>2.0642903455473909</v>
      </c>
      <c r="BC592" s="2">
        <f t="shared" si="153"/>
        <v>-0.42325463196604995</v>
      </c>
      <c r="BD592" s="2">
        <f t="shared" si="154"/>
        <v>2.2255898360654629</v>
      </c>
      <c r="BE592" s="2">
        <f t="shared" si="155"/>
        <v>40.969826254480225</v>
      </c>
      <c r="BF592" s="2">
        <f t="shared" si="156"/>
        <v>0.20079276890961739</v>
      </c>
      <c r="BG592" s="2" t="str">
        <f>IFERROR(#REF!/#REF!-1,"NA")</f>
        <v>NA</v>
      </c>
    </row>
    <row r="593" spans="1:59" x14ac:dyDescent="0.25">
      <c r="A593" t="str">
        <f t="shared" si="138"/>
        <v/>
      </c>
      <c r="B593" t="str">
        <f t="shared" si="157"/>
        <v>ID2016 CPAMiscellaneous_Pool Pump</v>
      </c>
      <c r="C593" t="s">
        <v>119</v>
      </c>
      <c r="D593" t="s">
        <v>142</v>
      </c>
      <c r="E593" s="3" t="s">
        <v>106</v>
      </c>
      <c r="F593" s="3" t="s">
        <v>45</v>
      </c>
      <c r="G593" s="3" t="s">
        <v>47</v>
      </c>
      <c r="H593" s="7">
        <f>INDEX('Saturation Data'!I:I,MATCH('Intensity Data'!$B593,'Saturation Data'!$C:$C,0))*INDEX('UEC Data'!I:I,MATCH('Intensity Data'!$B593,'UEC Data'!$C:$C,0))</f>
        <v>0</v>
      </c>
      <c r="I593" s="7">
        <f>INDEX('Saturation Data'!J:J,MATCH('Intensity Data'!$B593,'Saturation Data'!$C:$C,0))*INDEX('UEC Data'!J:J,MATCH('Intensity Data'!$B593,'UEC Data'!$C:$C,0))</f>
        <v>0</v>
      </c>
      <c r="J593" s="7">
        <f>INDEX('Saturation Data'!K:K,MATCH('Intensity Data'!$B593,'Saturation Data'!$C:$C,0))*INDEX('UEC Data'!K:K,MATCH('Intensity Data'!$B593,'UEC Data'!$C:$C,0))</f>
        <v>0</v>
      </c>
      <c r="K593" s="7">
        <f>INDEX('Saturation Data'!L:L,MATCH('Intensity Data'!$B593,'Saturation Data'!$C:$C,0))*INDEX('UEC Data'!L:L,MATCH('Intensity Data'!$B593,'UEC Data'!$C:$C,0))</f>
        <v>0</v>
      </c>
      <c r="L593" s="7">
        <f>INDEX('Saturation Data'!M:M,MATCH('Intensity Data'!$B593,'Saturation Data'!$C:$C,0))*INDEX('UEC Data'!M:M,MATCH('Intensity Data'!$B593,'UEC Data'!$C:$C,0))</f>
        <v>0</v>
      </c>
      <c r="M593" s="7">
        <f>INDEX('Saturation Data'!N:N,MATCH('Intensity Data'!$B593,'Saturation Data'!$C:$C,0))*INDEX('UEC Data'!N:N,MATCH('Intensity Data'!$B593,'UEC Data'!$C:$C,0))</f>
        <v>0</v>
      </c>
      <c r="N593" s="7">
        <f>INDEX('Saturation Data'!O:O,MATCH('Intensity Data'!$B593,'Saturation Data'!$C:$C,0))*INDEX('UEC Data'!O:O,MATCH('Intensity Data'!$B593,'UEC Data'!$C:$C,0))</f>
        <v>0</v>
      </c>
      <c r="O593" s="7">
        <f>INDEX('Saturation Data'!P:P,MATCH('Intensity Data'!$B593,'Saturation Data'!$C:$C,0))*INDEX('UEC Data'!P:P,MATCH('Intensity Data'!$B593,'UEC Data'!$C:$C,0))</f>
        <v>3.6959160790161802E-2</v>
      </c>
      <c r="P593" s="7">
        <f>INDEX('Saturation Data'!Q:Q,MATCH('Intensity Data'!$B593,'Saturation Data'!$C:$C,0))*INDEX('UEC Data'!Q:Q,MATCH('Intensity Data'!$B593,'UEC Data'!$C:$C,0))</f>
        <v>2.8065012406237222E-3</v>
      </c>
      <c r="Q593" s="7">
        <f>INDEX('Saturation Data'!R:R,MATCH('Intensity Data'!$B593,'Saturation Data'!$C:$C,0))*INDEX('UEC Data'!R:R,MATCH('Intensity Data'!$B593,'UEC Data'!$C:$C,0))</f>
        <v>1.660956971704845E-2</v>
      </c>
      <c r="R593" s="7">
        <f>INDEX('Saturation Data'!S:S,MATCH('Intensity Data'!$B593,'Saturation Data'!$C:$C,0))*INDEX('UEC Data'!S:S,MATCH('Intensity Data'!$B593,'UEC Data'!$C:$C,0))</f>
        <v>0</v>
      </c>
      <c r="S593" s="7">
        <f>INDEX('Saturation Data'!T:T,MATCH('Intensity Data'!$B593,'Saturation Data'!$C:$C,0))*INDEX('UEC Data'!T:T,MATCH('Intensity Data'!$B593,'UEC Data'!$C:$C,0))</f>
        <v>0</v>
      </c>
      <c r="T593" s="7">
        <f>INDEX('Saturation Data'!U:U,MATCH('Intensity Data'!$B593,'Saturation Data'!$C:$C,0))*INDEX('UEC Data'!U:U,MATCH('Intensity Data'!$B593,'UEC Data'!$C:$C,0))</f>
        <v>0</v>
      </c>
      <c r="U593" s="7">
        <f>INDEX('Saturation Data'!V:V,MATCH('Intensity Data'!$B593,'Saturation Data'!$C:$C,0))*INDEX('UEC Data'!V:V,MATCH('Intensity Data'!$B593,'UEC Data'!$C:$C,0))</f>
        <v>6.5102763024842689E-4</v>
      </c>
      <c r="V593" t="str">
        <f t="shared" si="158"/>
        <v>Miscellaneous</v>
      </c>
      <c r="AP593" s="5" t="s">
        <v>106</v>
      </c>
      <c r="AQ593" s="5" t="s">
        <v>45</v>
      </c>
      <c r="AR593" s="5" t="s">
        <v>47</v>
      </c>
      <c r="AS593" s="2">
        <f t="shared" si="143"/>
        <v>-1</v>
      </c>
      <c r="AT593" s="2" t="str">
        <f t="shared" si="144"/>
        <v>NA</v>
      </c>
      <c r="AU593" s="2">
        <f t="shared" si="145"/>
        <v>-1</v>
      </c>
      <c r="AV593" s="2" t="str">
        <f t="shared" si="146"/>
        <v>NA</v>
      </c>
      <c r="AW593" s="2">
        <f t="shared" si="147"/>
        <v>-1</v>
      </c>
      <c r="AX593" s="2">
        <f t="shared" si="148"/>
        <v>-1</v>
      </c>
      <c r="AY593" s="2">
        <f t="shared" si="149"/>
        <v>-1</v>
      </c>
      <c r="AZ593" s="2">
        <f t="shared" si="150"/>
        <v>1.1064050409296762</v>
      </c>
      <c r="BA593" s="2">
        <f t="shared" si="151"/>
        <v>-0.93458228113446551</v>
      </c>
      <c r="BB593" s="2">
        <f t="shared" si="152"/>
        <v>-0.39288309236155716</v>
      </c>
      <c r="BC593" s="2">
        <f t="shared" si="153"/>
        <v>-1</v>
      </c>
      <c r="BD593" s="2">
        <f t="shared" si="154"/>
        <v>-1</v>
      </c>
      <c r="BE593" s="2">
        <f t="shared" si="155"/>
        <v>-1</v>
      </c>
      <c r="BF593" s="2">
        <f t="shared" si="156"/>
        <v>-0.9883356880378501</v>
      </c>
      <c r="BG593" s="2" t="str">
        <f>IFERROR(#REF!/#REF!-1,"NA")</f>
        <v>NA</v>
      </c>
    </row>
    <row r="594" spans="1:59" x14ac:dyDescent="0.25">
      <c r="A594" t="str">
        <f t="shared" si="138"/>
        <v/>
      </c>
      <c r="B594" t="str">
        <f t="shared" si="157"/>
        <v>ID2016 CPAMiscellaneous_Pool Heater</v>
      </c>
      <c r="C594" t="s">
        <v>119</v>
      </c>
      <c r="D594" t="s">
        <v>142</v>
      </c>
      <c r="E594" s="3" t="s">
        <v>107</v>
      </c>
      <c r="F594" s="3" t="s">
        <v>45</v>
      </c>
      <c r="G594" s="3" t="s">
        <v>48</v>
      </c>
      <c r="H594" s="7">
        <f>INDEX('Saturation Data'!I:I,MATCH('Intensity Data'!$B594,'Saturation Data'!$C:$C,0))*INDEX('UEC Data'!I:I,MATCH('Intensity Data'!$B594,'UEC Data'!$C:$C,0))</f>
        <v>0</v>
      </c>
      <c r="I594" s="7">
        <f>INDEX('Saturation Data'!J:J,MATCH('Intensity Data'!$B594,'Saturation Data'!$C:$C,0))*INDEX('UEC Data'!J:J,MATCH('Intensity Data'!$B594,'UEC Data'!$C:$C,0))</f>
        <v>0</v>
      </c>
      <c r="J594" s="7">
        <f>INDEX('Saturation Data'!K:K,MATCH('Intensity Data'!$B594,'Saturation Data'!$C:$C,0))*INDEX('UEC Data'!K:K,MATCH('Intensity Data'!$B594,'UEC Data'!$C:$C,0))</f>
        <v>0</v>
      </c>
      <c r="K594" s="7">
        <f>INDEX('Saturation Data'!L:L,MATCH('Intensity Data'!$B594,'Saturation Data'!$C:$C,0))*INDEX('UEC Data'!L:L,MATCH('Intensity Data'!$B594,'UEC Data'!$C:$C,0))</f>
        <v>0</v>
      </c>
      <c r="L594" s="7">
        <f>INDEX('Saturation Data'!M:M,MATCH('Intensity Data'!$B594,'Saturation Data'!$C:$C,0))*INDEX('UEC Data'!M:M,MATCH('Intensity Data'!$B594,'UEC Data'!$C:$C,0))</f>
        <v>0</v>
      </c>
      <c r="M594" s="7">
        <f>INDEX('Saturation Data'!N:N,MATCH('Intensity Data'!$B594,'Saturation Data'!$C:$C,0))*INDEX('UEC Data'!N:N,MATCH('Intensity Data'!$B594,'UEC Data'!$C:$C,0))</f>
        <v>0</v>
      </c>
      <c r="N594" s="7">
        <f>INDEX('Saturation Data'!O:O,MATCH('Intensity Data'!$B594,'Saturation Data'!$C:$C,0))*INDEX('UEC Data'!O:O,MATCH('Intensity Data'!$B594,'UEC Data'!$C:$C,0))</f>
        <v>0</v>
      </c>
      <c r="O594" s="7">
        <f>INDEX('Saturation Data'!P:P,MATCH('Intensity Data'!$B594,'Saturation Data'!$C:$C,0))*INDEX('UEC Data'!P:P,MATCH('Intensity Data'!$B594,'UEC Data'!$C:$C,0))</f>
        <v>1.920424277169757E-2</v>
      </c>
      <c r="P594" s="7">
        <f>INDEX('Saturation Data'!Q:Q,MATCH('Intensity Data'!$B594,'Saturation Data'!$C:$C,0))*INDEX('UEC Data'!Q:Q,MATCH('Intensity Data'!$B594,'UEC Data'!$C:$C,0))</f>
        <v>3.0313651843529661E-4</v>
      </c>
      <c r="Q594" s="7">
        <f>INDEX('Saturation Data'!R:R,MATCH('Intensity Data'!$B594,'Saturation Data'!$C:$C,0))*INDEX('UEC Data'!R:R,MATCH('Intensity Data'!$B594,'UEC Data'!$C:$C,0))</f>
        <v>7.648263107106066E-3</v>
      </c>
      <c r="R594" s="7">
        <f>INDEX('Saturation Data'!S:S,MATCH('Intensity Data'!$B594,'Saturation Data'!$C:$C,0))*INDEX('UEC Data'!S:S,MATCH('Intensity Data'!$B594,'UEC Data'!$C:$C,0))</f>
        <v>0</v>
      </c>
      <c r="S594" s="7">
        <f>INDEX('Saturation Data'!T:T,MATCH('Intensity Data'!$B594,'Saturation Data'!$C:$C,0))*INDEX('UEC Data'!T:T,MATCH('Intensity Data'!$B594,'UEC Data'!$C:$C,0))</f>
        <v>0</v>
      </c>
      <c r="T594" s="7">
        <f>INDEX('Saturation Data'!U:U,MATCH('Intensity Data'!$B594,'Saturation Data'!$C:$C,0))*INDEX('UEC Data'!U:U,MATCH('Intensity Data'!$B594,'UEC Data'!$C:$C,0))</f>
        <v>0</v>
      </c>
      <c r="U594" s="7">
        <f>INDEX('Saturation Data'!V:V,MATCH('Intensity Data'!$B594,'Saturation Data'!$C:$C,0))*INDEX('UEC Data'!V:V,MATCH('Intensity Data'!$B594,'UEC Data'!$C:$C,0))</f>
        <v>2.1095688081167234E-4</v>
      </c>
      <c r="V594" t="str">
        <f t="shared" si="158"/>
        <v>Miscellaneous</v>
      </c>
      <c r="AP594" s="5" t="s">
        <v>107</v>
      </c>
      <c r="AQ594" s="5" t="s">
        <v>45</v>
      </c>
      <c r="AR594" s="5" t="s">
        <v>48</v>
      </c>
      <c r="AS594" s="2">
        <f t="shared" si="143"/>
        <v>-1</v>
      </c>
      <c r="AT594" s="2">
        <f t="shared" si="144"/>
        <v>-1</v>
      </c>
      <c r="AU594" s="2">
        <f t="shared" si="145"/>
        <v>-1</v>
      </c>
      <c r="AV594" s="2">
        <f t="shared" si="146"/>
        <v>-1</v>
      </c>
      <c r="AW594" s="2">
        <f t="shared" si="147"/>
        <v>-1</v>
      </c>
      <c r="AX594" s="2">
        <f t="shared" si="148"/>
        <v>-1</v>
      </c>
      <c r="AY594" s="2">
        <f t="shared" si="149"/>
        <v>-1</v>
      </c>
      <c r="AZ594" s="2">
        <f t="shared" si="150"/>
        <v>0.19370463198996624</v>
      </c>
      <c r="BA594" s="2">
        <f t="shared" si="151"/>
        <v>-0.99229365720513352</v>
      </c>
      <c r="BB594" s="2">
        <f t="shared" si="152"/>
        <v>-0.83276981838881414</v>
      </c>
      <c r="BC594" s="2">
        <f t="shared" si="153"/>
        <v>-1</v>
      </c>
      <c r="BD594" s="2">
        <f t="shared" si="154"/>
        <v>-1</v>
      </c>
      <c r="BE594" s="2">
        <f t="shared" si="155"/>
        <v>-1</v>
      </c>
      <c r="BF594" s="2">
        <f t="shared" si="156"/>
        <v>-0.99363583948260481</v>
      </c>
      <c r="BG594" s="2" t="str">
        <f>IFERROR(#REF!/#REF!-1,"NA")</f>
        <v>NA</v>
      </c>
    </row>
    <row r="595" spans="1:59" x14ac:dyDescent="0.25">
      <c r="A595" t="e">
        <f>IF(C595=#REF!,"",1)</f>
        <v>#REF!</v>
      </c>
      <c r="B595" t="str">
        <f t="shared" si="157"/>
        <v>ID2016 CPAMiscellaneous_Other Miscellaneous</v>
      </c>
      <c r="C595" t="s">
        <v>119</v>
      </c>
      <c r="D595" t="s">
        <v>142</v>
      </c>
      <c r="E595" s="3" t="s">
        <v>110</v>
      </c>
      <c r="F595" s="3" t="s">
        <v>45</v>
      </c>
      <c r="G595" s="3" t="s">
        <v>51</v>
      </c>
      <c r="H595" s="7">
        <f>INDEX('Saturation Data'!I:I,MATCH('Intensity Data'!$B595,'Saturation Data'!$C:$C,0))*INDEX('UEC Data'!I:I,MATCH('Intensity Data'!$B595,'UEC Data'!$C:$C,0))</f>
        <v>1.0459333450774042</v>
      </c>
      <c r="I595" s="7">
        <f>INDEX('Saturation Data'!J:J,MATCH('Intensity Data'!$B595,'Saturation Data'!$C:$C,0))*INDEX('UEC Data'!J:J,MATCH('Intensity Data'!$B595,'UEC Data'!$C:$C,0))</f>
        <v>1.0554840646096757</v>
      </c>
      <c r="J595" s="7">
        <f>INDEX('Saturation Data'!K:K,MATCH('Intensity Data'!$B595,'Saturation Data'!$C:$C,0))*INDEX('UEC Data'!K:K,MATCH('Intensity Data'!$B595,'UEC Data'!$C:$C,0))</f>
        <v>1.2109698120119634</v>
      </c>
      <c r="K595" s="7">
        <f>INDEX('Saturation Data'!L:L,MATCH('Intensity Data'!$B595,'Saturation Data'!$C:$C,0))*INDEX('UEC Data'!L:L,MATCH('Intensity Data'!$B595,'UEC Data'!$C:$C,0))</f>
        <v>0.84706144216376666</v>
      </c>
      <c r="L595" s="7">
        <f>INDEX('Saturation Data'!M:M,MATCH('Intensity Data'!$B595,'Saturation Data'!$C:$C,0))*INDEX('UEC Data'!M:M,MATCH('Intensity Data'!$B595,'UEC Data'!$C:$C,0))</f>
        <v>2.8855634711745983</v>
      </c>
      <c r="M595" s="7">
        <f>INDEX('Saturation Data'!N:N,MATCH('Intensity Data'!$B595,'Saturation Data'!$C:$C,0))*INDEX('UEC Data'!N:N,MATCH('Intensity Data'!$B595,'UEC Data'!$C:$C,0))</f>
        <v>3.6205144638076834</v>
      </c>
      <c r="N595" s="7">
        <f>INDEX('Saturation Data'!O:O,MATCH('Intensity Data'!$B595,'Saturation Data'!$C:$C,0))*INDEX('UEC Data'!O:O,MATCH('Intensity Data'!$B595,'UEC Data'!$C:$C,0))</f>
        <v>3.6773714883852127</v>
      </c>
      <c r="O595" s="7">
        <f>INDEX('Saturation Data'!P:P,MATCH('Intensity Data'!$B595,'Saturation Data'!$C:$C,0))*INDEX('UEC Data'!P:P,MATCH('Intensity Data'!$B595,'UEC Data'!$C:$C,0))</f>
        <v>0.95548589465002842</v>
      </c>
      <c r="P595" s="7">
        <f>INDEX('Saturation Data'!Q:Q,MATCH('Intensity Data'!$B595,'Saturation Data'!$C:$C,0))*INDEX('UEC Data'!Q:Q,MATCH('Intensity Data'!$B595,'UEC Data'!$C:$C,0))</f>
        <v>0.65630924643694299</v>
      </c>
      <c r="Q595" s="7">
        <f>INDEX('Saturation Data'!R:R,MATCH('Intensity Data'!$B595,'Saturation Data'!$C:$C,0))*INDEX('UEC Data'!R:R,MATCH('Intensity Data'!$B595,'UEC Data'!$C:$C,0))</f>
        <v>0.82567219411212089</v>
      </c>
      <c r="R595" s="7">
        <f>INDEX('Saturation Data'!S:S,MATCH('Intensity Data'!$B595,'Saturation Data'!$C:$C,0))*INDEX('UEC Data'!S:S,MATCH('Intensity Data'!$B595,'UEC Data'!$C:$C,0))</f>
        <v>0.50443837895949772</v>
      </c>
      <c r="S595" s="7">
        <f>INDEX('Saturation Data'!T:T,MATCH('Intensity Data'!$B595,'Saturation Data'!$C:$C,0))*INDEX('UEC Data'!T:T,MATCH('Intensity Data'!$B595,'UEC Data'!$C:$C,0))</f>
        <v>2.0113788919323756</v>
      </c>
      <c r="T595" s="7">
        <f>INDEX('Saturation Data'!U:U,MATCH('Intensity Data'!$B595,'Saturation Data'!$C:$C,0))*INDEX('UEC Data'!U:U,MATCH('Intensity Data'!$B595,'UEC Data'!$C:$C,0))</f>
        <v>19.553159574882034</v>
      </c>
      <c r="U595" s="7">
        <f>INDEX('Saturation Data'!V:V,MATCH('Intensity Data'!$B595,'Saturation Data'!$C:$C,0))*INDEX('UEC Data'!V:V,MATCH('Intensity Data'!$B595,'UEC Data'!$C:$C,0))</f>
        <v>0.72650163256023015</v>
      </c>
      <c r="V595" t="str">
        <f t="shared" si="158"/>
        <v>Miscellaneous</v>
      </c>
      <c r="AP595" s="5" t="s">
        <v>110</v>
      </c>
      <c r="AQ595" s="5" t="s">
        <v>45</v>
      </c>
      <c r="AR595" s="5" t="s">
        <v>51</v>
      </c>
      <c r="AS595" s="2">
        <f t="shared" ref="AS595:BF598" si="159">IFERROR(H595/H811-1,"NA")</f>
        <v>34.742847825609374</v>
      </c>
      <c r="AT595" s="2">
        <f t="shared" si="159"/>
        <v>153.73932012108719</v>
      </c>
      <c r="AU595" s="2">
        <f t="shared" si="159"/>
        <v>4.0819115221342113</v>
      </c>
      <c r="AV595" s="2">
        <f t="shared" si="159"/>
        <v>91.712366143296279</v>
      </c>
      <c r="AW595" s="2">
        <f t="shared" si="159"/>
        <v>0.31489394424385742</v>
      </c>
      <c r="AX595" s="2">
        <f t="shared" si="159"/>
        <v>9.2562081677913017</v>
      </c>
      <c r="AY595" s="2">
        <f t="shared" si="159"/>
        <v>14.987422726102553</v>
      </c>
      <c r="AZ595" s="2">
        <f t="shared" si="159"/>
        <v>25.127778114201249</v>
      </c>
      <c r="BA595" s="2">
        <f t="shared" si="159"/>
        <v>6.3400175014664537</v>
      </c>
      <c r="BB595" s="2">
        <f t="shared" si="159"/>
        <v>4.1006760792116168</v>
      </c>
      <c r="BC595" s="2">
        <f t="shared" si="159"/>
        <v>18.070353573585304</v>
      </c>
      <c r="BD595" s="2">
        <f t="shared" si="159"/>
        <v>1.090643985252056</v>
      </c>
      <c r="BE595" s="2">
        <f t="shared" si="159"/>
        <v>8756.2585890687569</v>
      </c>
      <c r="BF595" s="2">
        <f t="shared" si="159"/>
        <v>12.112119074648735</v>
      </c>
      <c r="BG595" s="2" t="str">
        <f>IFERROR(#REF!/#REF!-1,"NA")</f>
        <v>NA</v>
      </c>
    </row>
    <row r="596" spans="1:59" x14ac:dyDescent="0.25">
      <c r="A596">
        <f t="shared" si="138"/>
        <v>1</v>
      </c>
      <c r="B596" t="str">
        <f t="shared" si="157"/>
        <v>CA2016 CPACooling_Air-Cooled Chiller</v>
      </c>
      <c r="C596" t="s">
        <v>118</v>
      </c>
      <c r="D596" t="s">
        <v>142</v>
      </c>
      <c r="E596" s="3" t="s">
        <v>66</v>
      </c>
      <c r="F596" s="3" t="s">
        <v>3</v>
      </c>
      <c r="G596" s="3" t="s">
        <v>4</v>
      </c>
      <c r="H596" s="7">
        <f>INDEX('Saturation Data'!I:I,MATCH('Intensity Data'!$B596,'Saturation Data'!$C:$C,0))*INDEX('UEC Data'!I:I,MATCH('Intensity Data'!$B596,'UEC Data'!$C:$C,0))</f>
        <v>0.64640255941728519</v>
      </c>
      <c r="I596" s="7">
        <f>INDEX('Saturation Data'!J:J,MATCH('Intensity Data'!$B596,'Saturation Data'!$C:$C,0))*INDEX('UEC Data'!J:J,MATCH('Intensity Data'!$B596,'UEC Data'!$C:$C,0))</f>
        <v>0</v>
      </c>
      <c r="J596" s="7">
        <f>INDEX('Saturation Data'!K:K,MATCH('Intensity Data'!$B596,'Saturation Data'!$C:$C,0))*INDEX('UEC Data'!K:K,MATCH('Intensity Data'!$B596,'UEC Data'!$C:$C,0))</f>
        <v>3.8955055183423758E-2</v>
      </c>
      <c r="K596" s="7">
        <f>INDEX('Saturation Data'!L:L,MATCH('Intensity Data'!$B596,'Saturation Data'!$C:$C,0))*INDEX('UEC Data'!L:L,MATCH('Intensity Data'!$B596,'UEC Data'!$C:$C,0))</f>
        <v>0</v>
      </c>
      <c r="L596" s="7">
        <f>INDEX('Saturation Data'!M:M,MATCH('Intensity Data'!$B596,'Saturation Data'!$C:$C,0))*INDEX('UEC Data'!M:M,MATCH('Intensity Data'!$B596,'UEC Data'!$C:$C,0))</f>
        <v>0</v>
      </c>
      <c r="M596" s="7">
        <f>INDEX('Saturation Data'!N:N,MATCH('Intensity Data'!$B596,'Saturation Data'!$C:$C,0))*INDEX('UEC Data'!N:N,MATCH('Intensity Data'!$B596,'UEC Data'!$C:$C,0))</f>
        <v>3.8423668424872826E-2</v>
      </c>
      <c r="N596" s="7">
        <f>INDEX('Saturation Data'!O:O,MATCH('Intensity Data'!$B596,'Saturation Data'!$C:$C,0))*INDEX('UEC Data'!O:O,MATCH('Intensity Data'!$B596,'UEC Data'!$C:$C,0))</f>
        <v>1.1723854738373876</v>
      </c>
      <c r="O596" s="7">
        <f>INDEX('Saturation Data'!P:P,MATCH('Intensity Data'!$B596,'Saturation Data'!$C:$C,0))*INDEX('UEC Data'!P:P,MATCH('Intensity Data'!$B596,'UEC Data'!$C:$C,0))</f>
        <v>1.6660362008872021</v>
      </c>
      <c r="P596" s="7">
        <f>INDEX('Saturation Data'!Q:Q,MATCH('Intensity Data'!$B596,'Saturation Data'!$C:$C,0))*INDEX('UEC Data'!Q:Q,MATCH('Intensity Data'!$B596,'UEC Data'!$C:$C,0))</f>
        <v>0.84620747938639229</v>
      </c>
      <c r="Q596" s="7">
        <f>INDEX('Saturation Data'!R:R,MATCH('Intensity Data'!$B596,'Saturation Data'!$C:$C,0))*INDEX('UEC Data'!R:R,MATCH('Intensity Data'!$B596,'UEC Data'!$C:$C,0))</f>
        <v>2.3309720597148444E-2</v>
      </c>
      <c r="R596" s="7">
        <f>INDEX('Saturation Data'!S:S,MATCH('Intensity Data'!$B596,'Saturation Data'!$C:$C,0))*INDEX('UEC Data'!S:S,MATCH('Intensity Data'!$B596,'UEC Data'!$C:$C,0))</f>
        <v>0</v>
      </c>
      <c r="S596" s="7">
        <f>INDEX('Saturation Data'!T:T,MATCH('Intensity Data'!$B596,'Saturation Data'!$C:$C,0))*INDEX('UEC Data'!T:T,MATCH('Intensity Data'!$B596,'UEC Data'!$C:$C,0))</f>
        <v>0.29804917965401012</v>
      </c>
      <c r="T596" s="7">
        <f>INDEX('Saturation Data'!U:U,MATCH('Intensity Data'!$B596,'Saturation Data'!$C:$C,0))*INDEX('UEC Data'!U:U,MATCH('Intensity Data'!$B596,'UEC Data'!$C:$C,0))</f>
        <v>9.5976162628011377</v>
      </c>
      <c r="U596" s="7">
        <f>INDEX('Saturation Data'!V:V,MATCH('Intensity Data'!$B596,'Saturation Data'!$C:$C,0))*INDEX('UEC Data'!V:V,MATCH('Intensity Data'!$B596,'UEC Data'!$C:$C,0))</f>
        <v>0.2890671381950719</v>
      </c>
      <c r="V596" t="str">
        <f t="shared" si="158"/>
        <v>HVAC</v>
      </c>
      <c r="AP596" s="5" t="s">
        <v>66</v>
      </c>
      <c r="AQ596" s="5" t="s">
        <v>3</v>
      </c>
      <c r="AR596" s="5" t="s">
        <v>4</v>
      </c>
      <c r="AS596" s="2">
        <f t="shared" si="159"/>
        <v>13.293282401779727</v>
      </c>
      <c r="AT596" s="2">
        <f t="shared" si="159"/>
        <v>-1</v>
      </c>
      <c r="AU596" s="2">
        <f t="shared" si="159"/>
        <v>-0.78844106793806734</v>
      </c>
      <c r="AV596" s="2">
        <f t="shared" si="159"/>
        <v>-1</v>
      </c>
      <c r="AW596" s="2">
        <f t="shared" si="159"/>
        <v>-1</v>
      </c>
      <c r="AX596" s="2">
        <f t="shared" si="159"/>
        <v>-0.92956976622381571</v>
      </c>
      <c r="AY596" s="2">
        <f t="shared" si="159"/>
        <v>5.5960682707003331</v>
      </c>
      <c r="AZ596" s="2">
        <f t="shared" si="159"/>
        <v>57.957137901452647</v>
      </c>
      <c r="BA596" s="2">
        <f t="shared" si="159"/>
        <v>11.247267161500252</v>
      </c>
      <c r="BB596" s="2">
        <f t="shared" si="159"/>
        <v>-0.90682467490131557</v>
      </c>
      <c r="BC596" s="2">
        <f t="shared" si="159"/>
        <v>-1</v>
      </c>
      <c r="BD596" s="2">
        <f t="shared" si="159"/>
        <v>-0.5990890802924238</v>
      </c>
      <c r="BE596" s="2">
        <f t="shared" si="159"/>
        <v>5561.7349902881433</v>
      </c>
      <c r="BF596" s="2">
        <f t="shared" si="159"/>
        <v>2.375816073163584</v>
      </c>
      <c r="BG596" s="2" t="str">
        <f>IFERROR(#REF!/#REF!-1,"NA")</f>
        <v>NA</v>
      </c>
    </row>
    <row r="597" spans="1:59" x14ac:dyDescent="0.25">
      <c r="A597" t="str">
        <f t="shared" si="138"/>
        <v/>
      </c>
      <c r="B597" t="str">
        <f t="shared" si="157"/>
        <v>CA2016 CPACooling_Water-Cooled Chiller</v>
      </c>
      <c r="C597" t="s">
        <v>118</v>
      </c>
      <c r="D597" t="s">
        <v>142</v>
      </c>
      <c r="E597" s="3" t="s">
        <v>67</v>
      </c>
      <c r="F597" s="3" t="s">
        <v>3</v>
      </c>
      <c r="G597" s="3" t="s">
        <v>5</v>
      </c>
      <c r="H597" s="7">
        <f>INDEX('Saturation Data'!I:I,MATCH('Intensity Data'!$B597,'Saturation Data'!$C:$C,0))*INDEX('UEC Data'!I:I,MATCH('Intensity Data'!$B597,'UEC Data'!$C:$C,0))</f>
        <v>0.40792560394302546</v>
      </c>
      <c r="I597" s="7">
        <f>INDEX('Saturation Data'!J:J,MATCH('Intensity Data'!$B597,'Saturation Data'!$C:$C,0))*INDEX('UEC Data'!J:J,MATCH('Intensity Data'!$B597,'UEC Data'!$C:$C,0))</f>
        <v>0</v>
      </c>
      <c r="J597" s="7">
        <f>INDEX('Saturation Data'!K:K,MATCH('Intensity Data'!$B597,'Saturation Data'!$C:$C,0))*INDEX('UEC Data'!K:K,MATCH('Intensity Data'!$B597,'UEC Data'!$C:$C,0))</f>
        <v>2.5229298539153431E-2</v>
      </c>
      <c r="K597" s="7">
        <f>INDEX('Saturation Data'!L:L,MATCH('Intensity Data'!$B597,'Saturation Data'!$C:$C,0))*INDEX('UEC Data'!L:L,MATCH('Intensity Data'!$B597,'UEC Data'!$C:$C,0))</f>
        <v>0</v>
      </c>
      <c r="L597" s="7">
        <f>INDEX('Saturation Data'!M:M,MATCH('Intensity Data'!$B597,'Saturation Data'!$C:$C,0))*INDEX('UEC Data'!M:M,MATCH('Intensity Data'!$B597,'UEC Data'!$C:$C,0))</f>
        <v>0</v>
      </c>
      <c r="M597" s="7">
        <f>INDEX('Saturation Data'!N:N,MATCH('Intensity Data'!$B597,'Saturation Data'!$C:$C,0))*INDEX('UEC Data'!N:N,MATCH('Intensity Data'!$B597,'UEC Data'!$C:$C,0))</f>
        <v>2.4885145126762962E-2</v>
      </c>
      <c r="N597" s="7">
        <f>INDEX('Saturation Data'!O:O,MATCH('Intensity Data'!$B597,'Saturation Data'!$C:$C,0))*INDEX('UEC Data'!O:O,MATCH('Intensity Data'!$B597,'UEC Data'!$C:$C,0))</f>
        <v>5.6653381808905277</v>
      </c>
      <c r="O597" s="7">
        <f>INDEX('Saturation Data'!P:P,MATCH('Intensity Data'!$B597,'Saturation Data'!$C:$C,0))*INDEX('UEC Data'!P:P,MATCH('Intensity Data'!$B597,'UEC Data'!$C:$C,0))</f>
        <v>0</v>
      </c>
      <c r="P597" s="7">
        <f>INDEX('Saturation Data'!Q:Q,MATCH('Intensity Data'!$B597,'Saturation Data'!$C:$C,0))*INDEX('UEC Data'!Q:Q,MATCH('Intensity Data'!$B597,'UEC Data'!$C:$C,0))</f>
        <v>0</v>
      </c>
      <c r="Q597" s="7">
        <f>INDEX('Saturation Data'!R:R,MATCH('Intensity Data'!$B597,'Saturation Data'!$C:$C,0))*INDEX('UEC Data'!R:R,MATCH('Intensity Data'!$B597,'UEC Data'!$C:$C,0))</f>
        <v>0.10318891412159562</v>
      </c>
      <c r="R597" s="7">
        <f>INDEX('Saturation Data'!S:S,MATCH('Intensity Data'!$B597,'Saturation Data'!$C:$C,0))*INDEX('UEC Data'!S:S,MATCH('Intensity Data'!$B597,'UEC Data'!$C:$C,0))</f>
        <v>0</v>
      </c>
      <c r="S597" s="7">
        <f>INDEX('Saturation Data'!T:T,MATCH('Intensity Data'!$B597,'Saturation Data'!$C:$C,0))*INDEX('UEC Data'!T:T,MATCH('Intensity Data'!$B597,'UEC Data'!$C:$C,0))</f>
        <v>3.1223250248103632E-2</v>
      </c>
      <c r="T597" s="7">
        <f>INDEX('Saturation Data'!U:U,MATCH('Intensity Data'!$B597,'Saturation Data'!$C:$C,0))*INDEX('UEC Data'!U:U,MATCH('Intensity Data'!$B597,'UEC Data'!$C:$C,0))</f>
        <v>6.0567727546529619</v>
      </c>
      <c r="U597" s="7">
        <f>INDEX('Saturation Data'!V:V,MATCH('Intensity Data'!$B597,'Saturation Data'!$C:$C,0))*INDEX('UEC Data'!V:V,MATCH('Intensity Data'!$B597,'UEC Data'!$C:$C,0))</f>
        <v>0.15736625686020217</v>
      </c>
      <c r="V597" t="str">
        <f t="shared" si="158"/>
        <v>HVAC</v>
      </c>
      <c r="AP597" s="5" t="s">
        <v>67</v>
      </c>
      <c r="AQ597" s="5" t="s">
        <v>3</v>
      </c>
      <c r="AR597" s="5" t="s">
        <v>5</v>
      </c>
      <c r="AS597" s="2">
        <f t="shared" si="159"/>
        <v>3.9868681723479922</v>
      </c>
      <c r="AT597" s="2">
        <f t="shared" si="159"/>
        <v>-1</v>
      </c>
      <c r="AU597" s="2">
        <f t="shared" si="159"/>
        <v>-0.84675702512508122</v>
      </c>
      <c r="AV597" s="2">
        <f t="shared" si="159"/>
        <v>-1</v>
      </c>
      <c r="AW597" s="2">
        <f t="shared" si="159"/>
        <v>-1</v>
      </c>
      <c r="AX597" s="2">
        <f t="shared" si="159"/>
        <v>-0.93099985201621549</v>
      </c>
      <c r="AY597" s="2">
        <f t="shared" si="159"/>
        <v>6.6012137508309907</v>
      </c>
      <c r="AZ597" s="2">
        <f t="shared" si="159"/>
        <v>-1</v>
      </c>
      <c r="BA597" s="2">
        <f t="shared" si="159"/>
        <v>-1</v>
      </c>
      <c r="BB597" s="2">
        <f t="shared" si="159"/>
        <v>0.20017296667687279</v>
      </c>
      <c r="BC597" s="2">
        <f t="shared" si="159"/>
        <v>-1</v>
      </c>
      <c r="BD597" s="2">
        <f t="shared" si="159"/>
        <v>-0.15501042709540847</v>
      </c>
      <c r="BE597" s="2">
        <f t="shared" si="159"/>
        <v>1461.855854122271</v>
      </c>
      <c r="BF597" s="2">
        <f t="shared" si="159"/>
        <v>0.67144420415374206</v>
      </c>
      <c r="BG597" s="2" t="str">
        <f>IFERROR(#REF!/#REF!-1,"NA")</f>
        <v>NA</v>
      </c>
    </row>
    <row r="598" spans="1:59" x14ac:dyDescent="0.25">
      <c r="A598" t="str">
        <f t="shared" si="138"/>
        <v/>
      </c>
      <c r="B598" t="str">
        <f t="shared" si="157"/>
        <v>CA2016 CPACooling_RTU</v>
      </c>
      <c r="C598" t="s">
        <v>118</v>
      </c>
      <c r="D598" t="s">
        <v>142</v>
      </c>
      <c r="E598" s="3" t="s">
        <v>68</v>
      </c>
      <c r="F598" s="3" t="s">
        <v>3</v>
      </c>
      <c r="G598" s="3" t="s">
        <v>6</v>
      </c>
      <c r="H598" s="7">
        <f>INDEX('Saturation Data'!I:I,MATCH('Intensity Data'!$B598,'Saturation Data'!$C:$C,0))*INDEX('UEC Data'!I:I,MATCH('Intensity Data'!$B598,'UEC Data'!$C:$C,0))</f>
        <v>2.2592098915923033</v>
      </c>
      <c r="I598" s="7">
        <f>INDEX('Saturation Data'!J:J,MATCH('Intensity Data'!$B598,'Saturation Data'!$C:$C,0))*INDEX('UEC Data'!J:J,MATCH('Intensity Data'!$B598,'UEC Data'!$C:$C,0))</f>
        <v>3.5508897586106758</v>
      </c>
      <c r="J598" s="7">
        <f>INDEX('Saturation Data'!K:K,MATCH('Intensity Data'!$B598,'Saturation Data'!$C:$C,0))*INDEX('UEC Data'!K:K,MATCH('Intensity Data'!$B598,'UEC Data'!$C:$C,0))</f>
        <v>3.1403389448299355</v>
      </c>
      <c r="K598" s="7">
        <f>INDEX('Saturation Data'!L:L,MATCH('Intensity Data'!$B598,'Saturation Data'!$C:$C,0))*INDEX('UEC Data'!L:L,MATCH('Intensity Data'!$B598,'UEC Data'!$C:$C,0))</f>
        <v>2.646402946438676</v>
      </c>
      <c r="L598" s="7">
        <f>INDEX('Saturation Data'!M:M,MATCH('Intensity Data'!$B598,'Saturation Data'!$C:$C,0))*INDEX('UEC Data'!M:M,MATCH('Intensity Data'!$B598,'UEC Data'!$C:$C,0))</f>
        <v>5.3604717321093061</v>
      </c>
      <c r="M598" s="7">
        <f>INDEX('Saturation Data'!N:N,MATCH('Intensity Data'!$B598,'Saturation Data'!$C:$C,0))*INDEX('UEC Data'!N:N,MATCH('Intensity Data'!$B598,'UEC Data'!$C:$C,0))</f>
        <v>6.1197963813075269</v>
      </c>
      <c r="N598" s="7">
        <f>INDEX('Saturation Data'!O:O,MATCH('Intensity Data'!$B598,'Saturation Data'!$C:$C,0))*INDEX('UEC Data'!O:O,MATCH('Intensity Data'!$B598,'UEC Data'!$C:$C,0))</f>
        <v>0.80585848936140081</v>
      </c>
      <c r="O598" s="7">
        <f>INDEX('Saturation Data'!P:P,MATCH('Intensity Data'!$B598,'Saturation Data'!$C:$C,0))*INDEX('UEC Data'!P:P,MATCH('Intensity Data'!$B598,'UEC Data'!$C:$C,0))</f>
        <v>1.8490186203283097</v>
      </c>
      <c r="P598" s="7">
        <f>INDEX('Saturation Data'!Q:Q,MATCH('Intensity Data'!$B598,'Saturation Data'!$C:$C,0))*INDEX('UEC Data'!Q:Q,MATCH('Intensity Data'!$B598,'UEC Data'!$C:$C,0))</f>
        <v>0.93914729176551526</v>
      </c>
      <c r="Q598" s="7">
        <f>INDEX('Saturation Data'!R:R,MATCH('Intensity Data'!$B598,'Saturation Data'!$C:$C,0))*INDEX('UEC Data'!R:R,MATCH('Intensity Data'!$B598,'UEC Data'!$C:$C,0))</f>
        <v>0.57943929604094668</v>
      </c>
      <c r="R598" s="7">
        <f>INDEX('Saturation Data'!S:S,MATCH('Intensity Data'!$B598,'Saturation Data'!$C:$C,0))*INDEX('UEC Data'!S:S,MATCH('Intensity Data'!$B598,'UEC Data'!$C:$C,0))</f>
        <v>0.38895804331443262</v>
      </c>
      <c r="S598" s="7">
        <f>INDEX('Saturation Data'!T:T,MATCH('Intensity Data'!$B598,'Saturation Data'!$C:$C,0))*INDEX('UEC Data'!T:T,MATCH('Intensity Data'!$B598,'UEC Data'!$C:$C,0))</f>
        <v>0.43480095493369758</v>
      </c>
      <c r="T598" s="7">
        <f>INDEX('Saturation Data'!U:U,MATCH('Intensity Data'!$B598,'Saturation Data'!$C:$C,0))*INDEX('UEC Data'!U:U,MATCH('Intensity Data'!$B598,'UEC Data'!$C:$C,0))</f>
        <v>33.544158018455484</v>
      </c>
      <c r="U598" s="7">
        <f>INDEX('Saturation Data'!V:V,MATCH('Intensity Data'!$B598,'Saturation Data'!$C:$C,0))*INDEX('UEC Data'!V:V,MATCH('Intensity Data'!$B598,'UEC Data'!$C:$C,0))</f>
        <v>1.9574877270665587</v>
      </c>
      <c r="V598" t="str">
        <f t="shared" si="158"/>
        <v>HVAC</v>
      </c>
      <c r="AP598" s="5" t="s">
        <v>68</v>
      </c>
      <c r="AQ598" s="5" t="s">
        <v>3</v>
      </c>
      <c r="AR598" s="5" t="s">
        <v>6</v>
      </c>
      <c r="AS598" s="2">
        <f t="shared" si="159"/>
        <v>29.033958525518862</v>
      </c>
      <c r="AT598" s="2">
        <f t="shared" si="159"/>
        <v>385.78525030833987</v>
      </c>
      <c r="AU598" s="2">
        <f t="shared" si="159"/>
        <v>24.976512504603523</v>
      </c>
      <c r="AV598" s="2">
        <f t="shared" si="159"/>
        <v>336.26754247446343</v>
      </c>
      <c r="AW598" s="2">
        <f t="shared" si="159"/>
        <v>6.1235459408045969</v>
      </c>
      <c r="AX598" s="2">
        <f t="shared" si="159"/>
        <v>18.049096318701732</v>
      </c>
      <c r="AY598" s="2">
        <f t="shared" si="159"/>
        <v>0.17552976736686676</v>
      </c>
      <c r="AZ598" s="2">
        <f t="shared" si="159"/>
        <v>29.419427288128748</v>
      </c>
      <c r="BA598" s="2">
        <f t="shared" si="159"/>
        <v>11.421919866062703</v>
      </c>
      <c r="BB598" s="2">
        <f t="shared" si="159"/>
        <v>4.5748993431400136</v>
      </c>
      <c r="BC598" s="2">
        <f t="shared" si="159"/>
        <v>369.56854351991547</v>
      </c>
      <c r="BD598" s="2">
        <f t="shared" si="159"/>
        <v>13.812290656117662</v>
      </c>
      <c r="BE598" s="2">
        <f t="shared" si="159"/>
        <v>10197.484635588587</v>
      </c>
      <c r="BF598" s="2">
        <f t="shared" si="159"/>
        <v>50.556321047110728</v>
      </c>
      <c r="BG598" s="2" t="str">
        <f>IFERROR(#REF!/#REF!-1,"NA")</f>
        <v>NA</v>
      </c>
    </row>
    <row r="599" spans="1:59" x14ac:dyDescent="0.25">
      <c r="A599" t="e">
        <f>IF(C599=#REF!,"",1)</f>
        <v>#REF!</v>
      </c>
      <c r="B599" t="str">
        <f t="shared" si="157"/>
        <v>CA2016 CPACooling_Evaporative AC</v>
      </c>
      <c r="C599" t="s">
        <v>118</v>
      </c>
      <c r="D599" t="s">
        <v>142</v>
      </c>
      <c r="E599" s="3" t="s">
        <v>71</v>
      </c>
      <c r="F599" s="3" t="s">
        <v>3</v>
      </c>
      <c r="G599" s="3" t="s">
        <v>9</v>
      </c>
      <c r="H599" s="7">
        <f>INDEX('Saturation Data'!I:I,MATCH('Intensity Data'!$B599,'Saturation Data'!$C:$C,0))*INDEX('UEC Data'!I:I,MATCH('Intensity Data'!$B599,'UEC Data'!$C:$C,0))</f>
        <v>9.5852931509950168E-4</v>
      </c>
      <c r="I599" s="7">
        <f>INDEX('Saturation Data'!J:J,MATCH('Intensity Data'!$B599,'Saturation Data'!$C:$C,0))*INDEX('UEC Data'!J:J,MATCH('Intensity Data'!$B599,'UEC Data'!$C:$C,0))</f>
        <v>1.0052588245928948E-3</v>
      </c>
      <c r="J599" s="7">
        <f>INDEX('Saturation Data'!K:K,MATCH('Intensity Data'!$B599,'Saturation Data'!$C:$C,0))*INDEX('UEC Data'!K:K,MATCH('Intensity Data'!$B599,'UEC Data'!$C:$C,0))</f>
        <v>6.4234389423169294E-2</v>
      </c>
      <c r="K599" s="7">
        <f>INDEX('Saturation Data'!L:L,MATCH('Intensity Data'!$B599,'Saturation Data'!$C:$C,0))*INDEX('UEC Data'!L:L,MATCH('Intensity Data'!$B599,'UEC Data'!$C:$C,0))</f>
        <v>6.9133120681704851E-4</v>
      </c>
      <c r="L599" s="7">
        <f>INDEX('Saturation Data'!M:M,MATCH('Intensity Data'!$B599,'Saturation Data'!$C:$C,0))*INDEX('UEC Data'!M:M,MATCH('Intensity Data'!$B599,'UEC Data'!$C:$C,0))</f>
        <v>9.6842733034370007E-2</v>
      </c>
      <c r="M599" s="7">
        <f>INDEX('Saturation Data'!N:N,MATCH('Intensity Data'!$B599,'Saturation Data'!$C:$C,0))*INDEX('UEC Data'!N:N,MATCH('Intensity Data'!$B599,'UEC Data'!$C:$C,0))</f>
        <v>4.0345438628178104E-2</v>
      </c>
      <c r="N599" s="7">
        <f>INDEX('Saturation Data'!O:O,MATCH('Intensity Data'!$B599,'Saturation Data'!$C:$C,0))*INDEX('UEC Data'!O:O,MATCH('Intensity Data'!$B599,'UEC Data'!$C:$C,0))</f>
        <v>0</v>
      </c>
      <c r="O599" s="7">
        <f>INDEX('Saturation Data'!P:P,MATCH('Intensity Data'!$B599,'Saturation Data'!$C:$C,0))*INDEX('UEC Data'!P:P,MATCH('Intensity Data'!$B599,'UEC Data'!$C:$C,0))</f>
        <v>6.3066305529415443E-5</v>
      </c>
      <c r="P599" s="7">
        <f>INDEX('Saturation Data'!Q:Q,MATCH('Intensity Data'!$B599,'Saturation Data'!$C:$C,0))*INDEX('UEC Data'!Q:Q,MATCH('Intensity Data'!$B599,'UEC Data'!$C:$C,0))</f>
        <v>3.2032424870383668E-5</v>
      </c>
      <c r="Q599" s="7">
        <f>INDEX('Saturation Data'!R:R,MATCH('Intensity Data'!$B599,'Saturation Data'!$C:$C,0))*INDEX('UEC Data'!R:R,MATCH('Intensity Data'!$B599,'UEC Data'!$C:$C,0))</f>
        <v>6.9774613976785168E-3</v>
      </c>
      <c r="R599" s="7">
        <f>INDEX('Saturation Data'!S:S,MATCH('Intensity Data'!$B599,'Saturation Data'!$C:$C,0))*INDEX('UEC Data'!S:S,MATCH('Intensity Data'!$B599,'UEC Data'!$C:$C,0))</f>
        <v>0</v>
      </c>
      <c r="S599" s="7">
        <f>INDEX('Saturation Data'!T:T,MATCH('Intensity Data'!$B599,'Saturation Data'!$C:$C,0))*INDEX('UEC Data'!T:T,MATCH('Intensity Data'!$B599,'UEC Data'!$C:$C,0))</f>
        <v>1.0477131444185483E-3</v>
      </c>
      <c r="T599" s="7">
        <f>INDEX('Saturation Data'!U:U,MATCH('Intensity Data'!$B599,'Saturation Data'!$C:$C,0))*INDEX('UEC Data'!U:U,MATCH('Intensity Data'!$B599,'UEC Data'!$C:$C,0))</f>
        <v>1.4231992755820466E-2</v>
      </c>
      <c r="U599" s="7">
        <f>INDEX('Saturation Data'!V:V,MATCH('Intensity Data'!$B599,'Saturation Data'!$C:$C,0))*INDEX('UEC Data'!V:V,MATCH('Intensity Data'!$B599,'UEC Data'!$C:$C,0))</f>
        <v>1.205076105504414E-4</v>
      </c>
      <c r="V599" t="str">
        <f t="shared" si="158"/>
        <v>HVAC</v>
      </c>
      <c r="AP599" s="5" t="s">
        <v>71</v>
      </c>
      <c r="AQ599" s="5" t="s">
        <v>3</v>
      </c>
      <c r="AR599" s="5" t="s">
        <v>9</v>
      </c>
      <c r="AS599" s="2">
        <f t="shared" ref="AS599:BF603" si="160">IFERROR(H599/H817-1,"NA")</f>
        <v>-0.99952458096850538</v>
      </c>
      <c r="AT599" s="2">
        <f t="shared" si="160"/>
        <v>-0.99920603397635943</v>
      </c>
      <c r="AU599" s="2">
        <f t="shared" si="160"/>
        <v>-0.83389348981359057</v>
      </c>
      <c r="AV599" s="2">
        <f t="shared" si="160"/>
        <v>-0.99200404344261983</v>
      </c>
      <c r="AW599" s="2">
        <f t="shared" si="160"/>
        <v>-0.64165011117866921</v>
      </c>
      <c r="AX599" s="2">
        <f t="shared" si="160"/>
        <v>-0.64655543266279747</v>
      </c>
      <c r="AY599" s="2">
        <f t="shared" si="160"/>
        <v>-1</v>
      </c>
      <c r="AZ599" s="2">
        <f t="shared" si="160"/>
        <v>-0.9998587220360784</v>
      </c>
      <c r="BA599" s="2">
        <f t="shared" si="160"/>
        <v>-0.99987749040355334</v>
      </c>
      <c r="BB599" s="2">
        <f t="shared" si="160"/>
        <v>-0.93997803348255116</v>
      </c>
      <c r="BC599" s="2">
        <f t="shared" si="160"/>
        <v>-1</v>
      </c>
      <c r="BD599" s="2">
        <f t="shared" si="160"/>
        <v>-0.98265357518591245</v>
      </c>
      <c r="BE599" s="2">
        <f t="shared" si="160"/>
        <v>-0.99695069052567398</v>
      </c>
      <c r="BF599" s="2">
        <f t="shared" si="160"/>
        <v>-0.99951554172266011</v>
      </c>
      <c r="BG599" s="2" t="str">
        <f>IFERROR(#REF!/#REF!-1,"NA")</f>
        <v>NA</v>
      </c>
    </row>
    <row r="600" spans="1:59" x14ac:dyDescent="0.25">
      <c r="A600" t="str">
        <f t="shared" si="138"/>
        <v/>
      </c>
      <c r="B600" t="str">
        <f t="shared" si="157"/>
        <v>CA2016 CPACooling_Air-Source Heat Pump</v>
      </c>
      <c r="C600" t="s">
        <v>118</v>
      </c>
      <c r="D600" t="s">
        <v>142</v>
      </c>
      <c r="E600" s="3" t="s">
        <v>72</v>
      </c>
      <c r="F600" s="3" t="s">
        <v>3</v>
      </c>
      <c r="G600" s="3" t="s">
        <v>10</v>
      </c>
      <c r="H600" s="7">
        <f>INDEX('Saturation Data'!I:I,MATCH('Intensity Data'!$B600,'Saturation Data'!$C:$C,0))*INDEX('UEC Data'!I:I,MATCH('Intensity Data'!$B600,'UEC Data'!$C:$C,0))</f>
        <v>0.33297161642080642</v>
      </c>
      <c r="I600" s="7">
        <f>INDEX('Saturation Data'!J:J,MATCH('Intensity Data'!$B600,'Saturation Data'!$C:$C,0))*INDEX('UEC Data'!J:J,MATCH('Intensity Data'!$B600,'UEC Data'!$C:$C,0))</f>
        <v>0.58843393781141617</v>
      </c>
      <c r="J600" s="7">
        <f>INDEX('Saturation Data'!K:K,MATCH('Intensity Data'!$B600,'Saturation Data'!$C:$C,0))*INDEX('UEC Data'!K:K,MATCH('Intensity Data'!$B600,'UEC Data'!$C:$C,0))</f>
        <v>0.11949872817773986</v>
      </c>
      <c r="K600" s="7">
        <f>INDEX('Saturation Data'!L:L,MATCH('Intensity Data'!$B600,'Saturation Data'!$C:$C,0))*INDEX('UEC Data'!L:L,MATCH('Intensity Data'!$B600,'UEC Data'!$C:$C,0))</f>
        <v>0.28514835408613148</v>
      </c>
      <c r="L600" s="7">
        <f>INDEX('Saturation Data'!M:M,MATCH('Intensity Data'!$B600,'Saturation Data'!$C:$C,0))*INDEX('UEC Data'!M:M,MATCH('Intensity Data'!$B600,'UEC Data'!$C:$C,0))</f>
        <v>0.55298178484359406</v>
      </c>
      <c r="M600" s="7">
        <f>INDEX('Saturation Data'!N:N,MATCH('Intensity Data'!$B600,'Saturation Data'!$C:$C,0))*INDEX('UEC Data'!N:N,MATCH('Intensity Data'!$B600,'UEC Data'!$C:$C,0))</f>
        <v>0.32103336246171582</v>
      </c>
      <c r="N600" s="7">
        <f>INDEX('Saturation Data'!O:O,MATCH('Intensity Data'!$B600,'Saturation Data'!$C:$C,0))*INDEX('UEC Data'!O:O,MATCH('Intensity Data'!$B600,'UEC Data'!$C:$C,0))</f>
        <v>0.11684281651171548</v>
      </c>
      <c r="O600" s="7">
        <f>INDEX('Saturation Data'!P:P,MATCH('Intensity Data'!$B600,'Saturation Data'!$C:$C,0))*INDEX('UEC Data'!P:P,MATCH('Intensity Data'!$B600,'UEC Data'!$C:$C,0))</f>
        <v>0.21161210396445551</v>
      </c>
      <c r="P600" s="7">
        <f>INDEX('Saturation Data'!Q:Q,MATCH('Intensity Data'!$B600,'Saturation Data'!$C:$C,0))*INDEX('UEC Data'!Q:Q,MATCH('Intensity Data'!$B600,'UEC Data'!$C:$C,0))</f>
        <v>0.15878579694184058</v>
      </c>
      <c r="Q600" s="7">
        <f>INDEX('Saturation Data'!R:R,MATCH('Intensity Data'!$B600,'Saturation Data'!$C:$C,0))*INDEX('UEC Data'!R:R,MATCH('Intensity Data'!$B600,'UEC Data'!$C:$C,0))</f>
        <v>0.63907556692510159</v>
      </c>
      <c r="R600" s="7">
        <f>INDEX('Saturation Data'!S:S,MATCH('Intensity Data'!$B600,'Saturation Data'!$C:$C,0))*INDEX('UEC Data'!S:S,MATCH('Intensity Data'!$B600,'UEC Data'!$C:$C,0))</f>
        <v>6.8965453263592907E-2</v>
      </c>
      <c r="S600" s="7">
        <f>INDEX('Saturation Data'!T:T,MATCH('Intensity Data'!$B600,'Saturation Data'!$C:$C,0))*INDEX('UEC Data'!T:T,MATCH('Intensity Data'!$B600,'UEC Data'!$C:$C,0))</f>
        <v>4.10256338035015E-2</v>
      </c>
      <c r="T600" s="7">
        <f>INDEX('Saturation Data'!U:U,MATCH('Intensity Data'!$B600,'Saturation Data'!$C:$C,0))*INDEX('UEC Data'!U:U,MATCH('Intensity Data'!$B600,'UEC Data'!$C:$C,0))</f>
        <v>5.2629396325814515</v>
      </c>
      <c r="U600" s="7">
        <f>INDEX('Saturation Data'!V:V,MATCH('Intensity Data'!$B600,'Saturation Data'!$C:$C,0))*INDEX('UEC Data'!V:V,MATCH('Intensity Data'!$B600,'UEC Data'!$C:$C,0))</f>
        <v>0.3086761421033512</v>
      </c>
      <c r="V600" t="str">
        <f t="shared" si="158"/>
        <v>HVAC</v>
      </c>
      <c r="AP600" s="5" t="s">
        <v>72</v>
      </c>
      <c r="AQ600" s="5" t="s">
        <v>3</v>
      </c>
      <c r="AR600" s="5" t="s">
        <v>10</v>
      </c>
      <c r="AS600" s="2">
        <f t="shared" si="160"/>
        <v>-0.17385716665958384</v>
      </c>
      <c r="AT600" s="2">
        <f t="shared" si="160"/>
        <v>1.3248690630396074</v>
      </c>
      <c r="AU600" s="2">
        <f t="shared" si="160"/>
        <v>0.54582062960884614</v>
      </c>
      <c r="AV600" s="2">
        <f t="shared" si="160"/>
        <v>15.498022652479577</v>
      </c>
      <c r="AW600" s="2">
        <f t="shared" si="160"/>
        <v>11.794927744539612</v>
      </c>
      <c r="AX600" s="2">
        <f t="shared" si="160"/>
        <v>20.98233514313598</v>
      </c>
      <c r="AY600" s="2">
        <f t="shared" si="160"/>
        <v>1.5771523483833803</v>
      </c>
      <c r="AZ600" s="2">
        <f t="shared" si="160"/>
        <v>6.9044753478666108</v>
      </c>
      <c r="BA600" s="2">
        <f t="shared" si="160"/>
        <v>6.5946666596379977</v>
      </c>
      <c r="BB600" s="2">
        <f t="shared" si="160"/>
        <v>26.500573689785341</v>
      </c>
      <c r="BC600" s="2">
        <f t="shared" si="160"/>
        <v>4.0127973289833623</v>
      </c>
      <c r="BD600" s="2">
        <f t="shared" si="160"/>
        <v>3.2472679428648208</v>
      </c>
      <c r="BE600" s="2">
        <f t="shared" si="160"/>
        <v>13.102007728834266</v>
      </c>
      <c r="BF600" s="2">
        <f t="shared" si="160"/>
        <v>5.2075715068458814</v>
      </c>
      <c r="BG600" s="2" t="str">
        <f>IFERROR(#REF!/#REF!-1,"NA")</f>
        <v>NA</v>
      </c>
    </row>
    <row r="601" spans="1:59" x14ac:dyDescent="0.25">
      <c r="A601" t="str">
        <f t="shared" si="138"/>
        <v/>
      </c>
      <c r="B601" t="str">
        <f t="shared" si="157"/>
        <v>CA2016 CPACooling_Geothermal Heat Pump</v>
      </c>
      <c r="C601" t="s">
        <v>118</v>
      </c>
      <c r="D601" t="s">
        <v>142</v>
      </c>
      <c r="E601" s="3" t="s">
        <v>73</v>
      </c>
      <c r="F601" s="3" t="s">
        <v>3</v>
      </c>
      <c r="G601" s="3" t="s">
        <v>11</v>
      </c>
      <c r="H601" s="7">
        <f>INDEX('Saturation Data'!I:I,MATCH('Intensity Data'!$B601,'Saturation Data'!$C:$C,0))*INDEX('UEC Data'!I:I,MATCH('Intensity Data'!$B601,'UEC Data'!$C:$C,0))</f>
        <v>0.18434544107178991</v>
      </c>
      <c r="I601" s="7">
        <f>INDEX('Saturation Data'!J:J,MATCH('Intensity Data'!$B601,'Saturation Data'!$C:$C,0))*INDEX('UEC Data'!J:J,MATCH('Intensity Data'!$B601,'UEC Data'!$C:$C,0))</f>
        <v>0.30825921526941064</v>
      </c>
      <c r="J601" s="7">
        <f>INDEX('Saturation Data'!K:K,MATCH('Intensity Data'!$B601,'Saturation Data'!$C:$C,0))*INDEX('UEC Data'!K:K,MATCH('Intensity Data'!$B601,'UEC Data'!$C:$C,0))</f>
        <v>6.0047101123435781E-2</v>
      </c>
      <c r="K601" s="7">
        <f>INDEX('Saturation Data'!L:L,MATCH('Intensity Data'!$B601,'Saturation Data'!$C:$C,0))*INDEX('UEC Data'!L:L,MATCH('Intensity Data'!$B601,'UEC Data'!$C:$C,0))</f>
        <v>0.1196696200102023</v>
      </c>
      <c r="L601" s="7">
        <f>INDEX('Saturation Data'!M:M,MATCH('Intensity Data'!$B601,'Saturation Data'!$C:$C,0))*INDEX('UEC Data'!M:M,MATCH('Intensity Data'!$B601,'UEC Data'!$C:$C,0))</f>
        <v>0.18209806032449791</v>
      </c>
      <c r="M601" s="7">
        <f>INDEX('Saturation Data'!N:N,MATCH('Intensity Data'!$B601,'Saturation Data'!$C:$C,0))*INDEX('UEC Data'!N:N,MATCH('Intensity Data'!$B601,'UEC Data'!$C:$C,0))</f>
        <v>0</v>
      </c>
      <c r="N601" s="7">
        <f>INDEX('Saturation Data'!O:O,MATCH('Intensity Data'!$B601,'Saturation Data'!$C:$C,0))*INDEX('UEC Data'!O:O,MATCH('Intensity Data'!$B601,'UEC Data'!$C:$C,0))</f>
        <v>3.9030723086066463E-2</v>
      </c>
      <c r="O601" s="7">
        <f>INDEX('Saturation Data'!P:P,MATCH('Intensity Data'!$B601,'Saturation Data'!$C:$C,0))*INDEX('UEC Data'!P:P,MATCH('Intensity Data'!$B601,'UEC Data'!$C:$C,0))</f>
        <v>1.2603787730808454E-2</v>
      </c>
      <c r="P601" s="7">
        <f>INDEX('Saturation Data'!Q:Q,MATCH('Intensity Data'!$B601,'Saturation Data'!$C:$C,0))*INDEX('UEC Data'!Q:Q,MATCH('Intensity Data'!$B601,'UEC Data'!$C:$C,0))</f>
        <v>6.9984104718000664E-2</v>
      </c>
      <c r="Q601" s="7">
        <f>INDEX('Saturation Data'!R:R,MATCH('Intensity Data'!$B601,'Saturation Data'!$C:$C,0))*INDEX('UEC Data'!R:R,MATCH('Intensity Data'!$B601,'UEC Data'!$C:$C,0))</f>
        <v>0.11443407491476615</v>
      </c>
      <c r="R601" s="7">
        <f>INDEX('Saturation Data'!S:S,MATCH('Intensity Data'!$B601,'Saturation Data'!$C:$C,0))*INDEX('UEC Data'!S:S,MATCH('Intensity Data'!$B601,'UEC Data'!$C:$C,0))</f>
        <v>0</v>
      </c>
      <c r="S601" s="7">
        <f>INDEX('Saturation Data'!T:T,MATCH('Intensity Data'!$B601,'Saturation Data'!$C:$C,0))*INDEX('UEC Data'!T:T,MATCH('Intensity Data'!$B601,'UEC Data'!$C:$C,0))</f>
        <v>0</v>
      </c>
      <c r="T601" s="7">
        <f>INDEX('Saturation Data'!U:U,MATCH('Intensity Data'!$B601,'Saturation Data'!$C:$C,0))*INDEX('UEC Data'!U:U,MATCH('Intensity Data'!$B601,'UEC Data'!$C:$C,0))</f>
        <v>2.7794596162541625</v>
      </c>
      <c r="U601" s="7">
        <f>INDEX('Saturation Data'!V:V,MATCH('Intensity Data'!$B601,'Saturation Data'!$C:$C,0))*INDEX('UEC Data'!V:V,MATCH('Intensity Data'!$B601,'UEC Data'!$C:$C,0))</f>
        <v>4.5411435126786616E-2</v>
      </c>
      <c r="V601" t="str">
        <f t="shared" si="158"/>
        <v>HVAC</v>
      </c>
      <c r="AP601" s="5" t="s">
        <v>73</v>
      </c>
      <c r="AQ601" s="5" t="s">
        <v>3</v>
      </c>
      <c r="AR601" s="5" t="s">
        <v>11</v>
      </c>
      <c r="AS601" s="2">
        <f t="shared" si="160"/>
        <v>-0.24823774293330492</v>
      </c>
      <c r="AT601" s="2">
        <f t="shared" si="160"/>
        <v>-0.33273892605785316</v>
      </c>
      <c r="AU601" s="2">
        <f t="shared" si="160"/>
        <v>3.7965552973010075E-2</v>
      </c>
      <c r="AV601" s="2">
        <f t="shared" si="160"/>
        <v>-5.1660406260127911E-2</v>
      </c>
      <c r="AW601" s="2">
        <f t="shared" si="160"/>
        <v>-7.6639571006881568E-2</v>
      </c>
      <c r="AX601" s="2">
        <f t="shared" si="160"/>
        <v>-1</v>
      </c>
      <c r="AY601" s="2">
        <f t="shared" si="160"/>
        <v>-0.52834590604248244</v>
      </c>
      <c r="AZ601" s="2">
        <f t="shared" si="160"/>
        <v>-0.80654773288679338</v>
      </c>
      <c r="BA601" s="2">
        <f t="shared" si="160"/>
        <v>-8.3050506108098943E-2</v>
      </c>
      <c r="BB601" s="2">
        <f t="shared" si="160"/>
        <v>0.34894375880462203</v>
      </c>
      <c r="BC601" s="2">
        <f t="shared" si="160"/>
        <v>-1</v>
      </c>
      <c r="BD601" s="2">
        <f t="shared" si="160"/>
        <v>-1</v>
      </c>
      <c r="BE601" s="2">
        <f t="shared" si="160"/>
        <v>-0.95919702172830845</v>
      </c>
      <c r="BF601" s="2">
        <f t="shared" si="160"/>
        <v>-0.62095663491686914</v>
      </c>
      <c r="BG601" s="2" t="str">
        <f>IFERROR(#REF!/#REF!-1,"NA")</f>
        <v>NA</v>
      </c>
    </row>
    <row r="602" spans="1:59" x14ac:dyDescent="0.25">
      <c r="A602" t="str">
        <f t="shared" si="138"/>
        <v/>
      </c>
      <c r="B602" t="str">
        <f t="shared" si="157"/>
        <v>CA2016 CPAHeating_Electric Furnace</v>
      </c>
      <c r="C602" t="s">
        <v>118</v>
      </c>
      <c r="D602" t="s">
        <v>142</v>
      </c>
      <c r="E602" s="3" t="s">
        <v>74</v>
      </c>
      <c r="F602" s="3" t="s">
        <v>12</v>
      </c>
      <c r="G602" s="3" t="s">
        <v>13</v>
      </c>
      <c r="H602" s="7">
        <f>INDEX('Saturation Data'!I:I,MATCH('Intensity Data'!$B602,'Saturation Data'!$C:$C,0))*INDEX('UEC Data'!I:I,MATCH('Intensity Data'!$B602,'UEC Data'!$C:$C,0))</f>
        <v>6.3406689184752396E-2</v>
      </c>
      <c r="I602" s="7">
        <f>INDEX('Saturation Data'!J:J,MATCH('Intensity Data'!$B602,'Saturation Data'!$C:$C,0))*INDEX('UEC Data'!J:J,MATCH('Intensity Data'!$B602,'UEC Data'!$C:$C,0))</f>
        <v>5.9782424066504476E-2</v>
      </c>
      <c r="J602" s="7">
        <f>INDEX('Saturation Data'!K:K,MATCH('Intensity Data'!$B602,'Saturation Data'!$C:$C,0))*INDEX('UEC Data'!K:K,MATCH('Intensity Data'!$B602,'UEC Data'!$C:$C,0))</f>
        <v>6.1636518209872621E-2</v>
      </c>
      <c r="K602" s="7">
        <f>INDEX('Saturation Data'!L:L,MATCH('Intensity Data'!$B602,'Saturation Data'!$C:$C,0))*INDEX('UEC Data'!L:L,MATCH('Intensity Data'!$B602,'UEC Data'!$C:$C,0))</f>
        <v>2.4982472717973776E-2</v>
      </c>
      <c r="L602" s="7">
        <f>INDEX('Saturation Data'!M:M,MATCH('Intensity Data'!$B602,'Saturation Data'!$C:$C,0))*INDEX('UEC Data'!M:M,MATCH('Intensity Data'!$B602,'UEC Data'!$C:$C,0))</f>
        <v>0.14875790921481863</v>
      </c>
      <c r="M602" s="7">
        <f>INDEX('Saturation Data'!N:N,MATCH('Intensity Data'!$B602,'Saturation Data'!$C:$C,0))*INDEX('UEC Data'!N:N,MATCH('Intensity Data'!$B602,'UEC Data'!$C:$C,0))</f>
        <v>0.46564856357216322</v>
      </c>
      <c r="N602" s="7">
        <f>INDEX('Saturation Data'!O:O,MATCH('Intensity Data'!$B602,'Saturation Data'!$C:$C,0))*INDEX('UEC Data'!O:O,MATCH('Intensity Data'!$B602,'UEC Data'!$C:$C,0))</f>
        <v>0.2739700951776482</v>
      </c>
      <c r="O602" s="7">
        <f>INDEX('Saturation Data'!P:P,MATCH('Intensity Data'!$B602,'Saturation Data'!$C:$C,0))*INDEX('UEC Data'!P:P,MATCH('Intensity Data'!$B602,'UEC Data'!$C:$C,0))</f>
        <v>0</v>
      </c>
      <c r="P602" s="7">
        <f>INDEX('Saturation Data'!Q:Q,MATCH('Intensity Data'!$B602,'Saturation Data'!$C:$C,0))*INDEX('UEC Data'!Q:Q,MATCH('Intensity Data'!$B602,'UEC Data'!$C:$C,0))</f>
        <v>0</v>
      </c>
      <c r="Q602" s="7">
        <f>INDEX('Saturation Data'!R:R,MATCH('Intensity Data'!$B602,'Saturation Data'!$C:$C,0))*INDEX('UEC Data'!R:R,MATCH('Intensity Data'!$B602,'UEC Data'!$C:$C,0))</f>
        <v>2.0854409896360043E-2</v>
      </c>
      <c r="R602" s="7">
        <f>INDEX('Saturation Data'!S:S,MATCH('Intensity Data'!$B602,'Saturation Data'!$C:$C,0))*INDEX('UEC Data'!S:S,MATCH('Intensity Data'!$B602,'UEC Data'!$C:$C,0))</f>
        <v>0.13264751123812663</v>
      </c>
      <c r="S602" s="7">
        <f>INDEX('Saturation Data'!T:T,MATCH('Intensity Data'!$B602,'Saturation Data'!$C:$C,0))*INDEX('UEC Data'!T:T,MATCH('Intensity Data'!$B602,'UEC Data'!$C:$C,0))</f>
        <v>8.4106712958959759E-2</v>
      </c>
      <c r="T602" s="7">
        <f>INDEX('Saturation Data'!U:U,MATCH('Intensity Data'!$B602,'Saturation Data'!$C:$C,0))*INDEX('UEC Data'!U:U,MATCH('Intensity Data'!$B602,'UEC Data'!$C:$C,0))</f>
        <v>5.4984528331434294E-2</v>
      </c>
      <c r="U602" s="7">
        <f>INDEX('Saturation Data'!V:V,MATCH('Intensity Data'!$B602,'Saturation Data'!$C:$C,0))*INDEX('UEC Data'!V:V,MATCH('Intensity Data'!$B602,'UEC Data'!$C:$C,0))</f>
        <v>0.4820297439544286</v>
      </c>
      <c r="V602" t="str">
        <f t="shared" si="158"/>
        <v>HVAC</v>
      </c>
      <c r="AP602" s="5" t="s">
        <v>74</v>
      </c>
      <c r="AQ602" s="5" t="s">
        <v>12</v>
      </c>
      <c r="AR602" s="5" t="s">
        <v>13</v>
      </c>
      <c r="AS602" s="2">
        <f t="shared" si="160"/>
        <v>-0.88607886609002651</v>
      </c>
      <c r="AT602" s="2">
        <f t="shared" si="160"/>
        <v>-0.82896082089514556</v>
      </c>
      <c r="AU602" s="2">
        <f t="shared" si="160"/>
        <v>-0.42262867574517249</v>
      </c>
      <c r="AV602" s="2">
        <f t="shared" si="160"/>
        <v>4.668920497812401E-2</v>
      </c>
      <c r="AW602" s="2">
        <f t="shared" si="160"/>
        <v>0.99396881276698368</v>
      </c>
      <c r="AX602" s="2">
        <f t="shared" si="160"/>
        <v>13.776895283479291</v>
      </c>
      <c r="AY602" s="2">
        <f t="shared" si="160"/>
        <v>0.75034042937741985</v>
      </c>
      <c r="AZ602" s="2">
        <f t="shared" si="160"/>
        <v>-1</v>
      </c>
      <c r="BA602" s="2">
        <f t="shared" si="160"/>
        <v>-1</v>
      </c>
      <c r="BB602" s="2">
        <f t="shared" si="160"/>
        <v>-0.35015655577717575</v>
      </c>
      <c r="BC602" s="2">
        <f t="shared" si="160"/>
        <v>4.5854599377662435</v>
      </c>
      <c r="BD602" s="2">
        <f t="shared" si="160"/>
        <v>4.0442465389035123</v>
      </c>
      <c r="BE602" s="2">
        <f t="shared" si="160"/>
        <v>-0.95732491921666907</v>
      </c>
      <c r="BF602" s="2">
        <f t="shared" si="160"/>
        <v>6.0196232157556055</v>
      </c>
      <c r="BG602" s="2" t="str">
        <f>IFERROR(#REF!/#REF!-1,"NA")</f>
        <v>NA</v>
      </c>
    </row>
    <row r="603" spans="1:59" x14ac:dyDescent="0.25">
      <c r="A603" t="str">
        <f t="shared" si="138"/>
        <v/>
      </c>
      <c r="B603" t="str">
        <f t="shared" si="157"/>
        <v>CA2016 CPAHeating_Electric Room Heat</v>
      </c>
      <c r="C603" t="s">
        <v>118</v>
      </c>
      <c r="D603" t="s">
        <v>142</v>
      </c>
      <c r="E603" s="3" t="s">
        <v>75</v>
      </c>
      <c r="F603" s="3" t="s">
        <v>12</v>
      </c>
      <c r="G603" s="3" t="s">
        <v>14</v>
      </c>
      <c r="H603" s="7">
        <f>INDEX('Saturation Data'!I:I,MATCH('Intensity Data'!$B603,'Saturation Data'!$C:$C,0))*INDEX('UEC Data'!I:I,MATCH('Intensity Data'!$B603,'UEC Data'!$C:$C,0))</f>
        <v>1.1635862014525187</v>
      </c>
      <c r="I603" s="7">
        <f>INDEX('Saturation Data'!J:J,MATCH('Intensity Data'!$B603,'Saturation Data'!$C:$C,0))*INDEX('UEC Data'!J:J,MATCH('Intensity Data'!$B603,'UEC Data'!$C:$C,0))</f>
        <v>1.0970767379208213</v>
      </c>
      <c r="J603" s="7">
        <f>INDEX('Saturation Data'!K:K,MATCH('Intensity Data'!$B603,'Saturation Data'!$C:$C,0))*INDEX('UEC Data'!K:K,MATCH('Intensity Data'!$B603,'UEC Data'!$C:$C,0))</f>
        <v>0.68641547589558227</v>
      </c>
      <c r="K603" s="7">
        <f>INDEX('Saturation Data'!L:L,MATCH('Intensity Data'!$B603,'Saturation Data'!$C:$C,0))*INDEX('UEC Data'!L:L,MATCH('Intensity Data'!$B603,'UEC Data'!$C:$C,0))</f>
        <v>0.45845731588503547</v>
      </c>
      <c r="L603" s="7">
        <f>INDEX('Saturation Data'!M:M,MATCH('Intensity Data'!$B603,'Saturation Data'!$C:$C,0))*INDEX('UEC Data'!M:M,MATCH('Intensity Data'!$B603,'UEC Data'!$C:$C,0))</f>
        <v>1.2838108380319475E-2</v>
      </c>
      <c r="M603" s="7">
        <f>INDEX('Saturation Data'!N:N,MATCH('Intensity Data'!$B603,'Saturation Data'!$C:$C,0))*INDEX('UEC Data'!N:N,MATCH('Intensity Data'!$B603,'UEC Data'!$C:$C,0))</f>
        <v>8.1660536271768502E-2</v>
      </c>
      <c r="N603" s="7">
        <f>INDEX('Saturation Data'!O:O,MATCH('Intensity Data'!$B603,'Saturation Data'!$C:$C,0))*INDEX('UEC Data'!O:O,MATCH('Intensity Data'!$B603,'UEC Data'!$C:$C,0))</f>
        <v>5.3761792617277966E-3</v>
      </c>
      <c r="O603" s="7">
        <f>INDEX('Saturation Data'!P:P,MATCH('Intensity Data'!$B603,'Saturation Data'!$C:$C,0))*INDEX('UEC Data'!P:P,MATCH('Intensity Data'!$B603,'UEC Data'!$C:$C,0))</f>
        <v>1.8607058299801478</v>
      </c>
      <c r="P603" s="7">
        <f>INDEX('Saturation Data'!Q:Q,MATCH('Intensity Data'!$B603,'Saturation Data'!$C:$C,0))*INDEX('UEC Data'!Q:Q,MATCH('Intensity Data'!$B603,'UEC Data'!$C:$C,0))</f>
        <v>0.60224024765594031</v>
      </c>
      <c r="Q603" s="7">
        <f>INDEX('Saturation Data'!R:R,MATCH('Intensity Data'!$B603,'Saturation Data'!$C:$C,0))*INDEX('UEC Data'!R:R,MATCH('Intensity Data'!$B603,'UEC Data'!$C:$C,0))</f>
        <v>0.70471847342785876</v>
      </c>
      <c r="R603" s="7">
        <f>INDEX('Saturation Data'!S:S,MATCH('Intensity Data'!$B603,'Saturation Data'!$C:$C,0))*INDEX('UEC Data'!S:S,MATCH('Intensity Data'!$B603,'UEC Data'!$C:$C,0))</f>
        <v>0.68332305136595028</v>
      </c>
      <c r="S603" s="7">
        <f>INDEX('Saturation Data'!T:T,MATCH('Intensity Data'!$B603,'Saturation Data'!$C:$C,0))*INDEX('UEC Data'!T:T,MATCH('Intensity Data'!$B603,'UEC Data'!$C:$C,0))</f>
        <v>0.43326900899258958</v>
      </c>
      <c r="T603" s="7">
        <f>INDEX('Saturation Data'!U:U,MATCH('Intensity Data'!$B603,'Saturation Data'!$C:$C,0))*INDEX('UEC Data'!U:U,MATCH('Intensity Data'!$B603,'UEC Data'!$C:$C,0))</f>
        <v>1.0090297929515188</v>
      </c>
      <c r="U603" s="7">
        <f>INDEX('Saturation Data'!V:V,MATCH('Intensity Data'!$B603,'Saturation Data'!$C:$C,0))*INDEX('UEC Data'!V:V,MATCH('Intensity Data'!$B603,'UEC Data'!$C:$C,0))</f>
        <v>0.54510085545986364</v>
      </c>
      <c r="V603" t="str">
        <f t="shared" si="158"/>
        <v>HVAC</v>
      </c>
      <c r="AP603" s="5" t="s">
        <v>75</v>
      </c>
      <c r="AQ603" s="5" t="s">
        <v>12</v>
      </c>
      <c r="AR603" s="5" t="s">
        <v>14</v>
      </c>
      <c r="AS603" s="2">
        <f t="shared" si="160"/>
        <v>3.8856991052803522</v>
      </c>
      <c r="AT603" s="2">
        <f t="shared" si="160"/>
        <v>3.8902015844332229</v>
      </c>
      <c r="AU603" s="2">
        <f t="shared" si="160"/>
        <v>9.0177883519044357</v>
      </c>
      <c r="AV603" s="2">
        <f t="shared" si="160"/>
        <v>36.407519985927451</v>
      </c>
      <c r="AW603" s="2">
        <f t="shared" si="160"/>
        <v>-0.83243356751544484</v>
      </c>
      <c r="AX603" s="2">
        <f t="shared" si="160"/>
        <v>4.04678544288178</v>
      </c>
      <c r="AY603" s="2">
        <f t="shared" si="160"/>
        <v>-0.93310852217888962</v>
      </c>
      <c r="AZ603" s="2">
        <f t="shared" si="160"/>
        <v>22.524504629158923</v>
      </c>
      <c r="BA603" s="2">
        <f t="shared" si="160"/>
        <v>15.248969138987206</v>
      </c>
      <c r="BB603" s="2">
        <f t="shared" si="160"/>
        <v>41.766546243245514</v>
      </c>
      <c r="BC603" s="2">
        <f t="shared" si="160"/>
        <v>55.035544011157484</v>
      </c>
      <c r="BD603" s="2">
        <f t="shared" si="160"/>
        <v>49.605877059946806</v>
      </c>
      <c r="BE603" s="2">
        <f t="shared" si="160"/>
        <v>0.52516041028328564</v>
      </c>
      <c r="BF603" s="2">
        <f t="shared" si="160"/>
        <v>14.459466897185235</v>
      </c>
      <c r="BG603" s="2" t="str">
        <f>IFERROR(#REF!/#REF!-1,"NA")</f>
        <v>NA</v>
      </c>
    </row>
    <row r="604" spans="1:59" x14ac:dyDescent="0.25">
      <c r="A604" t="e">
        <f>IF(C604=#REF!,"",1)</f>
        <v>#REF!</v>
      </c>
      <c r="B604" t="str">
        <f t="shared" si="157"/>
        <v>CA2016 CPAHeating_Air-Source Heat Pump</v>
      </c>
      <c r="C604" t="s">
        <v>118</v>
      </c>
      <c r="D604" t="s">
        <v>142</v>
      </c>
      <c r="E604" s="3" t="s">
        <v>77</v>
      </c>
      <c r="F604" s="3" t="s">
        <v>12</v>
      </c>
      <c r="G604" s="3" t="s">
        <v>10</v>
      </c>
      <c r="H604" s="7">
        <f>INDEX('Saturation Data'!I:I,MATCH('Intensity Data'!$B604,'Saturation Data'!$C:$C,0))*INDEX('UEC Data'!I:I,MATCH('Intensity Data'!$B604,'UEC Data'!$C:$C,0))</f>
        <v>0.20074128638418842</v>
      </c>
      <c r="I604" s="7">
        <f>INDEX('Saturation Data'!J:J,MATCH('Intensity Data'!$B604,'Saturation Data'!$C:$C,0))*INDEX('UEC Data'!J:J,MATCH('Intensity Data'!$B604,'UEC Data'!$C:$C,0))</f>
        <v>0.39349103871369784</v>
      </c>
      <c r="J604" s="7">
        <f>INDEX('Saturation Data'!K:K,MATCH('Intensity Data'!$B604,'Saturation Data'!$C:$C,0))*INDEX('UEC Data'!K:K,MATCH('Intensity Data'!$B604,'UEC Data'!$C:$C,0))</f>
        <v>7.4257946861713719E-2</v>
      </c>
      <c r="K604" s="7">
        <f>INDEX('Saturation Data'!L:L,MATCH('Intensity Data'!$B604,'Saturation Data'!$C:$C,0))*INDEX('UEC Data'!L:L,MATCH('Intensity Data'!$B604,'UEC Data'!$C:$C,0))</f>
        <v>0.19113347920574753</v>
      </c>
      <c r="L604" s="7">
        <f>INDEX('Saturation Data'!M:M,MATCH('Intensity Data'!$B604,'Saturation Data'!$C:$C,0))*INDEX('UEC Data'!M:M,MATCH('Intensity Data'!$B604,'UEC Data'!$C:$C,0))</f>
        <v>0.29281896259547696</v>
      </c>
      <c r="M604" s="7">
        <f>INDEX('Saturation Data'!N:N,MATCH('Intensity Data'!$B604,'Saturation Data'!$C:$C,0))*INDEX('UEC Data'!N:N,MATCH('Intensity Data'!$B604,'UEC Data'!$C:$C,0))</f>
        <v>0.10050896200485659</v>
      </c>
      <c r="N604" s="7">
        <f>INDEX('Saturation Data'!O:O,MATCH('Intensity Data'!$B604,'Saturation Data'!$C:$C,0))*INDEX('UEC Data'!O:O,MATCH('Intensity Data'!$B604,'UEC Data'!$C:$C,0))</f>
        <v>9.5170112425750783E-2</v>
      </c>
      <c r="O604" s="7">
        <f>INDEX('Saturation Data'!P:P,MATCH('Intensity Data'!$B604,'Saturation Data'!$C:$C,0))*INDEX('UEC Data'!P:P,MATCH('Intensity Data'!$B604,'UEC Data'!$C:$C,0))</f>
        <v>0.23255568103496732</v>
      </c>
      <c r="P604" s="7">
        <f>INDEX('Saturation Data'!Q:Q,MATCH('Intensity Data'!$B604,'Saturation Data'!$C:$C,0))*INDEX('UEC Data'!Q:Q,MATCH('Intensity Data'!$B604,'UEC Data'!$C:$C,0))</f>
        <v>0.21309480019371868</v>
      </c>
      <c r="Q604" s="7">
        <f>INDEX('Saturation Data'!R:R,MATCH('Intensity Data'!$B604,'Saturation Data'!$C:$C,0))*INDEX('UEC Data'!R:R,MATCH('Intensity Data'!$B604,'UEC Data'!$C:$C,0))</f>
        <v>0.32605162633816853</v>
      </c>
      <c r="R604" s="7">
        <f>INDEX('Saturation Data'!S:S,MATCH('Intensity Data'!$B604,'Saturation Data'!$C:$C,0))*INDEX('UEC Data'!S:S,MATCH('Intensity Data'!$B604,'UEC Data'!$C:$C,0))</f>
        <v>0.11898706222307193</v>
      </c>
      <c r="S604" s="7">
        <f>INDEX('Saturation Data'!T:T,MATCH('Intensity Data'!$B604,'Saturation Data'!$C:$C,0))*INDEX('UEC Data'!T:T,MATCH('Intensity Data'!$B604,'UEC Data'!$C:$C,0))</f>
        <v>6.876796340115654E-2</v>
      </c>
      <c r="T604" s="7">
        <f>INDEX('Saturation Data'!U:U,MATCH('Intensity Data'!$B604,'Saturation Data'!$C:$C,0))*INDEX('UEC Data'!U:U,MATCH('Intensity Data'!$B604,'UEC Data'!$C:$C,0))</f>
        <v>0.20305759964847642</v>
      </c>
      <c r="U604" s="7">
        <f>INDEX('Saturation Data'!V:V,MATCH('Intensity Data'!$B604,'Saturation Data'!$C:$C,0))*INDEX('UEC Data'!V:V,MATCH('Intensity Data'!$B604,'UEC Data'!$C:$C,0))</f>
        <v>0.27301973797895268</v>
      </c>
      <c r="V604" t="str">
        <f t="shared" si="158"/>
        <v>HVAC</v>
      </c>
      <c r="AP604" s="5" t="s">
        <v>77</v>
      </c>
      <c r="AQ604" s="5" t="s">
        <v>12</v>
      </c>
      <c r="AR604" s="5" t="s">
        <v>10</v>
      </c>
      <c r="AS604" s="2">
        <f t="shared" ref="AS604:BF607" si="161">IFERROR(H604/H823-1,"NA")</f>
        <v>-0.19689137807249468</v>
      </c>
      <c r="AT604" s="2">
        <f t="shared" si="161"/>
        <v>6.3723942279428725</v>
      </c>
      <c r="AU604" s="2">
        <f t="shared" si="161"/>
        <v>-0.4797326893793129</v>
      </c>
      <c r="AV604" s="2">
        <f t="shared" si="161"/>
        <v>3.8926284622521603</v>
      </c>
      <c r="AW604" s="2">
        <f t="shared" si="161"/>
        <v>1.7404904308764491</v>
      </c>
      <c r="AX604" s="2">
        <f t="shared" si="161"/>
        <v>-0.43626593380296619</v>
      </c>
      <c r="AY604" s="2">
        <f t="shared" si="161"/>
        <v>-0.785664005834392</v>
      </c>
      <c r="AZ604" s="2">
        <f t="shared" si="161"/>
        <v>0.65246836133686315</v>
      </c>
      <c r="BA604" s="2">
        <f t="shared" si="161"/>
        <v>3.111309420994032</v>
      </c>
      <c r="BB604" s="2">
        <f t="shared" si="161"/>
        <v>0.71997780728882121</v>
      </c>
      <c r="BC604" s="2">
        <f t="shared" si="161"/>
        <v>0.61281361591168615</v>
      </c>
      <c r="BD604" s="2">
        <f t="shared" si="161"/>
        <v>-0.83107072903693646</v>
      </c>
      <c r="BE604" s="2">
        <f t="shared" si="161"/>
        <v>-0.95536424464790604</v>
      </c>
      <c r="BF604" s="2">
        <f t="shared" si="161"/>
        <v>1.5793472957221715</v>
      </c>
      <c r="BG604" s="2" t="str">
        <f>IFERROR(#REF!/#REF!-1,"NA")</f>
        <v>NA</v>
      </c>
    </row>
    <row r="605" spans="1:59" x14ac:dyDescent="0.25">
      <c r="A605" t="str">
        <f t="shared" si="138"/>
        <v/>
      </c>
      <c r="B605" t="str">
        <f t="shared" si="157"/>
        <v>CA2016 CPAHeating_Geothermal Heat Pump</v>
      </c>
      <c r="C605" t="s">
        <v>118</v>
      </c>
      <c r="D605" t="s">
        <v>142</v>
      </c>
      <c r="E605" s="3" t="s">
        <v>78</v>
      </c>
      <c r="F605" s="3" t="s">
        <v>12</v>
      </c>
      <c r="G605" s="3" t="s">
        <v>11</v>
      </c>
      <c r="H605" s="7">
        <f>INDEX('Saturation Data'!I:I,MATCH('Intensity Data'!$B605,'Saturation Data'!$C:$C,0))*INDEX('UEC Data'!I:I,MATCH('Intensity Data'!$B605,'UEC Data'!$C:$C,0))</f>
        <v>0.16566454902648209</v>
      </c>
      <c r="I605" s="7">
        <f>INDEX('Saturation Data'!J:J,MATCH('Intensity Data'!$B605,'Saturation Data'!$C:$C,0))*INDEX('UEC Data'!J:J,MATCH('Intensity Data'!$B605,'UEC Data'!$C:$C,0))</f>
        <v>0.29297041279342906</v>
      </c>
      <c r="J605" s="7">
        <f>INDEX('Saturation Data'!K:K,MATCH('Intensity Data'!$B605,'Saturation Data'!$C:$C,0))*INDEX('UEC Data'!K:K,MATCH('Intensity Data'!$B605,'UEC Data'!$C:$C,0))</f>
        <v>5.2169505426614173E-2</v>
      </c>
      <c r="K605" s="7">
        <f>INDEX('Saturation Data'!L:L,MATCH('Intensity Data'!$B605,'Saturation Data'!$C:$C,0))*INDEX('UEC Data'!L:L,MATCH('Intensity Data'!$B605,'UEC Data'!$C:$C,0))</f>
        <v>9.9985888285310645E-2</v>
      </c>
      <c r="L605" s="7">
        <f>INDEX('Saturation Data'!M:M,MATCH('Intensity Data'!$B605,'Saturation Data'!$C:$C,0))*INDEX('UEC Data'!M:M,MATCH('Intensity Data'!$B605,'UEC Data'!$C:$C,0))</f>
        <v>0.12003173637865519</v>
      </c>
      <c r="M605" s="7">
        <f>INDEX('Saturation Data'!N:N,MATCH('Intensity Data'!$B605,'Saturation Data'!$C:$C,0))*INDEX('UEC Data'!N:N,MATCH('Intensity Data'!$B605,'UEC Data'!$C:$C,0))</f>
        <v>0</v>
      </c>
      <c r="N605" s="7">
        <f>INDEX('Saturation Data'!O:O,MATCH('Intensity Data'!$B605,'Saturation Data'!$C:$C,0))*INDEX('UEC Data'!O:O,MATCH('Intensity Data'!$B605,'UEC Data'!$C:$C,0))</f>
        <v>3.8646274488360069E-2</v>
      </c>
      <c r="O605" s="7">
        <f>INDEX('Saturation Data'!P:P,MATCH('Intensity Data'!$B605,'Saturation Data'!$C:$C,0))*INDEX('UEC Data'!P:P,MATCH('Intensity Data'!$B605,'UEC Data'!$C:$C,0))</f>
        <v>1.8010336961756086E-2</v>
      </c>
      <c r="P605" s="7">
        <f>INDEX('Saturation Data'!Q:Q,MATCH('Intensity Data'!$B605,'Saturation Data'!$C:$C,0))*INDEX('UEC Data'!Q:Q,MATCH('Intensity Data'!$B605,'UEC Data'!$C:$C,0))</f>
        <v>0.12212228466865517</v>
      </c>
      <c r="Q605" s="7">
        <f>INDEX('Saturation Data'!R:R,MATCH('Intensity Data'!$B605,'Saturation Data'!$C:$C,0))*INDEX('UEC Data'!R:R,MATCH('Intensity Data'!$B605,'UEC Data'!$C:$C,0))</f>
        <v>3.9797593562441815E-2</v>
      </c>
      <c r="R605" s="7">
        <f>INDEX('Saturation Data'!S:S,MATCH('Intensity Data'!$B605,'Saturation Data'!$C:$C,0))*INDEX('UEC Data'!S:S,MATCH('Intensity Data'!$B605,'UEC Data'!$C:$C,0))</f>
        <v>0</v>
      </c>
      <c r="S605" s="7">
        <f>INDEX('Saturation Data'!T:T,MATCH('Intensity Data'!$B605,'Saturation Data'!$C:$C,0))*INDEX('UEC Data'!T:T,MATCH('Intensity Data'!$B605,'UEC Data'!$C:$C,0))</f>
        <v>0</v>
      </c>
      <c r="T605" s="7">
        <f>INDEX('Saturation Data'!U:U,MATCH('Intensity Data'!$B605,'Saturation Data'!$C:$C,0))*INDEX('UEC Data'!U:U,MATCH('Intensity Data'!$B605,'UEC Data'!$C:$C,0))</f>
        <v>0.15985231135030897</v>
      </c>
      <c r="U605" s="7">
        <f>INDEX('Saturation Data'!V:V,MATCH('Intensity Data'!$B605,'Saturation Data'!$C:$C,0))*INDEX('UEC Data'!V:V,MATCH('Intensity Data'!$B605,'UEC Data'!$C:$C,0))</f>
        <v>5.6156654652840372E-2</v>
      </c>
      <c r="V605" t="str">
        <f t="shared" si="158"/>
        <v>HVAC</v>
      </c>
      <c r="AP605" s="5" t="s">
        <v>78</v>
      </c>
      <c r="AQ605" s="5" t="s">
        <v>12</v>
      </c>
      <c r="AR605" s="5" t="s">
        <v>11</v>
      </c>
      <c r="AS605" s="2" t="str">
        <f t="shared" si="161"/>
        <v>NA</v>
      </c>
      <c r="AT605" s="2" t="str">
        <f t="shared" si="161"/>
        <v>NA</v>
      </c>
      <c r="AU605" s="2" t="str">
        <f t="shared" si="161"/>
        <v>NA</v>
      </c>
      <c r="AV605" s="2" t="str">
        <f t="shared" si="161"/>
        <v>NA</v>
      </c>
      <c r="AW605" s="2" t="str">
        <f t="shared" si="161"/>
        <v>NA</v>
      </c>
      <c r="AX605" s="2" t="str">
        <f t="shared" si="161"/>
        <v>NA</v>
      </c>
      <c r="AY605" s="2" t="str">
        <f t="shared" si="161"/>
        <v>NA</v>
      </c>
      <c r="AZ605" s="2">
        <f t="shared" si="161"/>
        <v>0.22864033425212615</v>
      </c>
      <c r="BA605" s="2">
        <f t="shared" si="161"/>
        <v>82.667076289239603</v>
      </c>
      <c r="BB605" s="2">
        <f t="shared" si="161"/>
        <v>2.6909386719602502</v>
      </c>
      <c r="BC605" s="2" t="str">
        <f t="shared" si="161"/>
        <v>NA</v>
      </c>
      <c r="BD605" s="2" t="str">
        <f t="shared" si="161"/>
        <v>NA</v>
      </c>
      <c r="BE605" s="2" t="str">
        <f t="shared" si="161"/>
        <v>NA</v>
      </c>
      <c r="BF605" s="2">
        <f t="shared" si="161"/>
        <v>154.06483201973256</v>
      </c>
      <c r="BG605" s="2" t="str">
        <f>IFERROR(#REF!/#REF!-1,"NA")</f>
        <v>NA</v>
      </c>
    </row>
    <row r="606" spans="1:59" x14ac:dyDescent="0.25">
      <c r="A606" t="str">
        <f t="shared" ref="A606:A663" si="162">IF(C606=C605,"",1)</f>
        <v/>
      </c>
      <c r="B606" t="str">
        <f t="shared" si="157"/>
        <v>CA2016 CPAVentilation_Ventilation</v>
      </c>
      <c r="C606" t="s">
        <v>118</v>
      </c>
      <c r="D606" t="s">
        <v>142</v>
      </c>
      <c r="E606" s="3" t="s">
        <v>79</v>
      </c>
      <c r="F606" s="3" t="s">
        <v>15</v>
      </c>
      <c r="G606" s="3" t="s">
        <v>15</v>
      </c>
      <c r="H606" s="7">
        <f>INDEX('Saturation Data'!I:I,MATCH('Intensity Data'!$B606,'Saturation Data'!$C:$C,0))*INDEX('UEC Data'!I:I,MATCH('Intensity Data'!$B606,'UEC Data'!$C:$C,0))</f>
        <v>2.5441551155478943</v>
      </c>
      <c r="I606" s="7">
        <f>INDEX('Saturation Data'!J:J,MATCH('Intensity Data'!$B606,'Saturation Data'!$C:$C,0))*INDEX('UEC Data'!J:J,MATCH('Intensity Data'!$B606,'UEC Data'!$C:$C,0))</f>
        <v>0.90442024699253853</v>
      </c>
      <c r="J606" s="7">
        <f>INDEX('Saturation Data'!K:K,MATCH('Intensity Data'!$B606,'Saturation Data'!$C:$C,0))*INDEX('UEC Data'!K:K,MATCH('Intensity Data'!$B606,'UEC Data'!$C:$C,0))</f>
        <v>3.4020678870698586</v>
      </c>
      <c r="K606" s="7">
        <f>INDEX('Saturation Data'!L:L,MATCH('Intensity Data'!$B606,'Saturation Data'!$C:$C,0))*INDEX('UEC Data'!L:L,MATCH('Intensity Data'!$B606,'UEC Data'!$C:$C,0))</f>
        <v>1.5504347091300661</v>
      </c>
      <c r="L606" s="7">
        <f>INDEX('Saturation Data'!M:M,MATCH('Intensity Data'!$B606,'Saturation Data'!$C:$C,0))*INDEX('UEC Data'!M:M,MATCH('Intensity Data'!$B606,'UEC Data'!$C:$C,0))</f>
        <v>2.254883865414353</v>
      </c>
      <c r="M606" s="7">
        <f>INDEX('Saturation Data'!N:N,MATCH('Intensity Data'!$B606,'Saturation Data'!$C:$C,0))*INDEX('UEC Data'!N:N,MATCH('Intensity Data'!$B606,'UEC Data'!$C:$C,0))</f>
        <v>2.1737702463912916</v>
      </c>
      <c r="N606" s="7">
        <f>INDEX('Saturation Data'!O:O,MATCH('Intensity Data'!$B606,'Saturation Data'!$C:$C,0))*INDEX('UEC Data'!O:O,MATCH('Intensity Data'!$B606,'UEC Data'!$C:$C,0))</f>
        <v>2.8733754904325859</v>
      </c>
      <c r="O606" s="7">
        <f>INDEX('Saturation Data'!P:P,MATCH('Intensity Data'!$B606,'Saturation Data'!$C:$C,0))*INDEX('UEC Data'!P:P,MATCH('Intensity Data'!$B606,'UEC Data'!$C:$C,0))</f>
        <v>1.5497548378952903</v>
      </c>
      <c r="P606" s="7">
        <f>INDEX('Saturation Data'!Q:Q,MATCH('Intensity Data'!$B606,'Saturation Data'!$C:$C,0))*INDEX('UEC Data'!Q:Q,MATCH('Intensity Data'!$B606,'UEC Data'!$C:$C,0))</f>
        <v>0.77355778282319987</v>
      </c>
      <c r="Q606" s="7">
        <f>INDEX('Saturation Data'!R:R,MATCH('Intensity Data'!$B606,'Saturation Data'!$C:$C,0))*INDEX('UEC Data'!R:R,MATCH('Intensity Data'!$B606,'UEC Data'!$C:$C,0))</f>
        <v>1.1271102809727507</v>
      </c>
      <c r="R606" s="7">
        <f>INDEX('Saturation Data'!S:S,MATCH('Intensity Data'!$B606,'Saturation Data'!$C:$C,0))*INDEX('UEC Data'!S:S,MATCH('Intensity Data'!$B606,'UEC Data'!$C:$C,0))</f>
        <v>0.30011991494870061</v>
      </c>
      <c r="S606" s="7">
        <f>INDEX('Saturation Data'!T:T,MATCH('Intensity Data'!$B606,'Saturation Data'!$C:$C,0))*INDEX('UEC Data'!T:T,MATCH('Intensity Data'!$B606,'UEC Data'!$C:$C,0))</f>
        <v>0.63256902599627174</v>
      </c>
      <c r="T606" s="7">
        <f>INDEX('Saturation Data'!U:U,MATCH('Intensity Data'!$B606,'Saturation Data'!$C:$C,0))*INDEX('UEC Data'!U:U,MATCH('Intensity Data'!$B606,'UEC Data'!$C:$C,0))</f>
        <v>23.074895234039044</v>
      </c>
      <c r="U606" s="7">
        <f>INDEX('Saturation Data'!V:V,MATCH('Intensity Data'!$B606,'Saturation Data'!$C:$C,0))*INDEX('UEC Data'!V:V,MATCH('Intensity Data'!$B606,'UEC Data'!$C:$C,0))</f>
        <v>0.65657586509614441</v>
      </c>
      <c r="V606" t="str">
        <f t="shared" si="158"/>
        <v>HVAC</v>
      </c>
      <c r="AP606" s="5" t="s">
        <v>79</v>
      </c>
      <c r="AQ606" s="5" t="s">
        <v>15</v>
      </c>
      <c r="AR606" s="5" t="s">
        <v>15</v>
      </c>
      <c r="AS606" s="2" t="str">
        <f t="shared" si="161"/>
        <v>NA</v>
      </c>
      <c r="AT606" s="2" t="str">
        <f t="shared" si="161"/>
        <v>NA</v>
      </c>
      <c r="AU606" s="2" t="str">
        <f t="shared" si="161"/>
        <v>NA</v>
      </c>
      <c r="AV606" s="2" t="str">
        <f t="shared" si="161"/>
        <v>NA</v>
      </c>
      <c r="AW606" s="2" t="str">
        <f t="shared" si="161"/>
        <v>NA</v>
      </c>
      <c r="AX606" s="2" t="str">
        <f t="shared" si="161"/>
        <v>NA</v>
      </c>
      <c r="AY606" s="2" t="str">
        <f t="shared" si="161"/>
        <v>NA</v>
      </c>
      <c r="AZ606" s="2">
        <f t="shared" si="161"/>
        <v>136.65557609439765</v>
      </c>
      <c r="BA606" s="2">
        <f t="shared" si="161"/>
        <v>3318.5741662183932</v>
      </c>
      <c r="BB606" s="2">
        <f t="shared" si="161"/>
        <v>152.58363904487911</v>
      </c>
      <c r="BC606" s="2" t="str">
        <f t="shared" si="161"/>
        <v>NA</v>
      </c>
      <c r="BD606" s="2" t="str">
        <f t="shared" si="161"/>
        <v>NA</v>
      </c>
      <c r="BE606" s="2" t="str">
        <f t="shared" si="161"/>
        <v>NA</v>
      </c>
      <c r="BF606" s="2">
        <f t="shared" si="161"/>
        <v>3784.3469231703148</v>
      </c>
      <c r="BG606" s="2" t="str">
        <f>IFERROR(#REF!/#REF!-1,"NA")</f>
        <v>NA</v>
      </c>
    </row>
    <row r="607" spans="1:59" x14ac:dyDescent="0.25">
      <c r="A607" t="str">
        <f t="shared" si="162"/>
        <v/>
      </c>
      <c r="B607" t="str">
        <f t="shared" si="157"/>
        <v>CA2016 CPAWater Heating_Water Heater</v>
      </c>
      <c r="C607" t="s">
        <v>118</v>
      </c>
      <c r="D607" t="s">
        <v>142</v>
      </c>
      <c r="E607" s="3" t="s">
        <v>80</v>
      </c>
      <c r="F607" s="3" t="s">
        <v>16</v>
      </c>
      <c r="G607" s="3" t="s">
        <v>17</v>
      </c>
      <c r="H607" s="7">
        <f>INDEX('Saturation Data'!I:I,MATCH('Intensity Data'!$B607,'Saturation Data'!$C:$C,0))*INDEX('UEC Data'!I:I,MATCH('Intensity Data'!$B607,'UEC Data'!$C:$C,0))</f>
        <v>0.49615794367757482</v>
      </c>
      <c r="I607" s="7">
        <f>INDEX('Saturation Data'!J:J,MATCH('Intensity Data'!$B607,'Saturation Data'!$C:$C,0))*INDEX('UEC Data'!J:J,MATCH('Intensity Data'!$B607,'UEC Data'!$C:$C,0))</f>
        <v>0.48033421333333332</v>
      </c>
      <c r="J607" s="7">
        <f>INDEX('Saturation Data'!K:K,MATCH('Intensity Data'!$B607,'Saturation Data'!$C:$C,0))*INDEX('UEC Data'!K:K,MATCH('Intensity Data'!$B607,'UEC Data'!$C:$C,0))</f>
        <v>0.61998641791777831</v>
      </c>
      <c r="K607" s="7">
        <f>INDEX('Saturation Data'!L:L,MATCH('Intensity Data'!$B607,'Saturation Data'!$C:$C,0))*INDEX('UEC Data'!L:L,MATCH('Intensity Data'!$B607,'UEC Data'!$C:$C,0))</f>
        <v>0.74108707200000001</v>
      </c>
      <c r="L607" s="7">
        <f>INDEX('Saturation Data'!M:M,MATCH('Intensity Data'!$B607,'Saturation Data'!$C:$C,0))*INDEX('UEC Data'!M:M,MATCH('Intensity Data'!$B607,'UEC Data'!$C:$C,0))</f>
        <v>4.2003463275000001</v>
      </c>
      <c r="M607" s="7">
        <f>INDEX('Saturation Data'!N:N,MATCH('Intensity Data'!$B607,'Saturation Data'!$C:$C,0))*INDEX('UEC Data'!N:N,MATCH('Intensity Data'!$B607,'UEC Data'!$C:$C,0))</f>
        <v>1.6074136260000003</v>
      </c>
      <c r="N607" s="7">
        <f>INDEX('Saturation Data'!O:O,MATCH('Intensity Data'!$B607,'Saturation Data'!$C:$C,0))*INDEX('UEC Data'!O:O,MATCH('Intensity Data'!$B607,'UEC Data'!$C:$C,0))</f>
        <v>0.95289567160591981</v>
      </c>
      <c r="O607" s="7">
        <f>INDEX('Saturation Data'!P:P,MATCH('Intensity Data'!$B607,'Saturation Data'!$C:$C,0))*INDEX('UEC Data'!P:P,MATCH('Intensity Data'!$B607,'UEC Data'!$C:$C,0))</f>
        <v>1.2725532171003147</v>
      </c>
      <c r="P607" s="7">
        <f>INDEX('Saturation Data'!Q:Q,MATCH('Intensity Data'!$B607,'Saturation Data'!$C:$C,0))*INDEX('UEC Data'!Q:Q,MATCH('Intensity Data'!$B607,'UEC Data'!$C:$C,0))</f>
        <v>0.55763631185076756</v>
      </c>
      <c r="Q607" s="7">
        <f>INDEX('Saturation Data'!R:R,MATCH('Intensity Data'!$B607,'Saturation Data'!$C:$C,0))*INDEX('UEC Data'!R:R,MATCH('Intensity Data'!$B607,'UEC Data'!$C:$C,0))</f>
        <v>1.8493693818181816</v>
      </c>
      <c r="R607" s="7">
        <f>INDEX('Saturation Data'!S:S,MATCH('Intensity Data'!$B607,'Saturation Data'!$C:$C,0))*INDEX('UEC Data'!S:S,MATCH('Intensity Data'!$B607,'UEC Data'!$C:$C,0))</f>
        <v>0.13595154059405942</v>
      </c>
      <c r="S607" s="7">
        <f>INDEX('Saturation Data'!T:T,MATCH('Intensity Data'!$B607,'Saturation Data'!$C:$C,0))*INDEX('UEC Data'!T:T,MATCH('Intensity Data'!$B607,'UEC Data'!$C:$C,0))</f>
        <v>0.18176091889484178</v>
      </c>
      <c r="T607" s="7">
        <f>INDEX('Saturation Data'!U:U,MATCH('Intensity Data'!$B607,'Saturation Data'!$C:$C,0))*INDEX('UEC Data'!U:U,MATCH('Intensity Data'!$B607,'UEC Data'!$C:$C,0))</f>
        <v>0.34615670489133127</v>
      </c>
      <c r="U607" s="7">
        <f>INDEX('Saturation Data'!V:V,MATCH('Intensity Data'!$B607,'Saturation Data'!$C:$C,0))*INDEX('UEC Data'!V:V,MATCH('Intensity Data'!$B607,'UEC Data'!$C:$C,0))</f>
        <v>0.7211014094117647</v>
      </c>
      <c r="V607" t="str">
        <f t="shared" si="158"/>
        <v>Water Heating</v>
      </c>
      <c r="AP607" s="5" t="s">
        <v>80</v>
      </c>
      <c r="AQ607" s="5" t="s">
        <v>16</v>
      </c>
      <c r="AR607" s="5" t="s">
        <v>17</v>
      </c>
      <c r="AS607" s="2">
        <f t="shared" si="161"/>
        <v>-0.56105253386112941</v>
      </c>
      <c r="AT607" s="2">
        <f t="shared" si="161"/>
        <v>-0.53682747562016231</v>
      </c>
      <c r="AU607" s="2">
        <f t="shared" si="161"/>
        <v>-0.53851817885838227</v>
      </c>
      <c r="AV607" s="2">
        <f t="shared" si="161"/>
        <v>-2.3661821175202657E-2</v>
      </c>
      <c r="AW607" s="2">
        <f t="shared" si="161"/>
        <v>0.96325676550937089</v>
      </c>
      <c r="AX607" s="2">
        <f t="shared" si="161"/>
        <v>-1.4625543255262108E-2</v>
      </c>
      <c r="AY607" s="2">
        <f t="shared" si="161"/>
        <v>-0.7956193570915332</v>
      </c>
      <c r="AZ607" s="2">
        <f t="shared" si="161"/>
        <v>0.80470942908219079</v>
      </c>
      <c r="BA607" s="2">
        <f t="shared" si="161"/>
        <v>5.9052246366917416E-3</v>
      </c>
      <c r="BB607" s="2">
        <f t="shared" si="161"/>
        <v>0.90987889549633549</v>
      </c>
      <c r="BC607" s="2">
        <f t="shared" si="161"/>
        <v>-0.73677698649439072</v>
      </c>
      <c r="BD607" s="2">
        <f t="shared" si="161"/>
        <v>-0.8992026272047664</v>
      </c>
      <c r="BE607" s="2">
        <f t="shared" si="161"/>
        <v>-0.98006683442302278</v>
      </c>
      <c r="BF607" s="2">
        <f t="shared" si="161"/>
        <v>4.4501087260035765E-2</v>
      </c>
      <c r="BG607" s="2" t="str">
        <f>IFERROR(#REF!/#REF!-1,"NA")</f>
        <v>NA</v>
      </c>
    </row>
    <row r="608" spans="1:59" x14ac:dyDescent="0.25">
      <c r="A608" t="e">
        <f>IF(C608=#REF!,"",1)</f>
        <v>#REF!</v>
      </c>
      <c r="B608" t="str">
        <f t="shared" si="157"/>
        <v>CA2016 CPAInterior Lighting_Linear Lighting</v>
      </c>
      <c r="C608" t="s">
        <v>118</v>
      </c>
      <c r="D608" t="s">
        <v>142</v>
      </c>
      <c r="E608" s="3" t="s">
        <v>84</v>
      </c>
      <c r="F608" s="3" t="s">
        <v>18</v>
      </c>
      <c r="G608" s="3" t="s">
        <v>22</v>
      </c>
      <c r="H608" s="7">
        <f>INDEX('Saturation Data'!I:I,MATCH('Intensity Data'!$B608,'Saturation Data'!$C:$C,0))*INDEX('UEC Data'!I:I,MATCH('Intensity Data'!$B608,'UEC Data'!$C:$C,0))</f>
        <v>1.7246509498917526</v>
      </c>
      <c r="I608" s="7">
        <f>INDEX('Saturation Data'!J:J,MATCH('Intensity Data'!$B608,'Saturation Data'!$C:$C,0))*INDEX('UEC Data'!J:J,MATCH('Intensity Data'!$B608,'UEC Data'!$C:$C,0))</f>
        <v>1.5415598375166626</v>
      </c>
      <c r="J608" s="7">
        <f>INDEX('Saturation Data'!K:K,MATCH('Intensity Data'!$B608,'Saturation Data'!$C:$C,0))*INDEX('UEC Data'!K:K,MATCH('Intensity Data'!$B608,'UEC Data'!$C:$C,0))</f>
        <v>3.0033180740724288</v>
      </c>
      <c r="K608" s="7">
        <f>INDEX('Saturation Data'!L:L,MATCH('Intensity Data'!$B608,'Saturation Data'!$C:$C,0))*INDEX('UEC Data'!L:L,MATCH('Intensity Data'!$B608,'UEC Data'!$C:$C,0))</f>
        <v>1.9821899288878029</v>
      </c>
      <c r="L608" s="7">
        <f>INDEX('Saturation Data'!M:M,MATCH('Intensity Data'!$B608,'Saturation Data'!$C:$C,0))*INDEX('UEC Data'!M:M,MATCH('Intensity Data'!$B608,'UEC Data'!$C:$C,0))</f>
        <v>1.8674442583618971</v>
      </c>
      <c r="M608" s="7">
        <f>INDEX('Saturation Data'!N:N,MATCH('Intensity Data'!$B608,'Saturation Data'!$C:$C,0))*INDEX('UEC Data'!N:N,MATCH('Intensity Data'!$B608,'UEC Data'!$C:$C,0))</f>
        <v>5.0106479032102795</v>
      </c>
      <c r="N608" s="7">
        <f>INDEX('Saturation Data'!O:O,MATCH('Intensity Data'!$B608,'Saturation Data'!$C:$C,0))*INDEX('UEC Data'!O:O,MATCH('Intensity Data'!$B608,'UEC Data'!$C:$C,0))</f>
        <v>4.0374352350241542</v>
      </c>
      <c r="O608" s="7">
        <f>INDEX('Saturation Data'!P:P,MATCH('Intensity Data'!$B608,'Saturation Data'!$C:$C,0))*INDEX('UEC Data'!P:P,MATCH('Intensity Data'!$B608,'UEC Data'!$C:$C,0))</f>
        <v>2.18745514263111</v>
      </c>
      <c r="P608" s="7">
        <f>INDEX('Saturation Data'!Q:Q,MATCH('Intensity Data'!$B608,'Saturation Data'!$C:$C,0))*INDEX('UEC Data'!Q:Q,MATCH('Intensity Data'!$B608,'UEC Data'!$C:$C,0))</f>
        <v>1.5127022615307173</v>
      </c>
      <c r="Q608" s="7">
        <f>INDEX('Saturation Data'!R:R,MATCH('Intensity Data'!$B608,'Saturation Data'!$C:$C,0))*INDEX('UEC Data'!R:R,MATCH('Intensity Data'!$B608,'UEC Data'!$C:$C,0))</f>
        <v>0.45584450142900113</v>
      </c>
      <c r="R608" s="7">
        <f>INDEX('Saturation Data'!S:S,MATCH('Intensity Data'!$B608,'Saturation Data'!$C:$C,0))*INDEX('UEC Data'!S:S,MATCH('Intensity Data'!$B608,'UEC Data'!$C:$C,0))</f>
        <v>0.28151989720595638</v>
      </c>
      <c r="S608" s="7">
        <f>INDEX('Saturation Data'!T:T,MATCH('Intensity Data'!$B608,'Saturation Data'!$C:$C,0))*INDEX('UEC Data'!T:T,MATCH('Intensity Data'!$B608,'UEC Data'!$C:$C,0))</f>
        <v>0.28151989720595638</v>
      </c>
      <c r="T608" s="7">
        <f>INDEX('Saturation Data'!U:U,MATCH('Intensity Data'!$B608,'Saturation Data'!$C:$C,0))*INDEX('UEC Data'!U:U,MATCH('Intensity Data'!$B608,'UEC Data'!$C:$C,0))</f>
        <v>3.907161357362638</v>
      </c>
      <c r="U608" s="7">
        <f>INDEX('Saturation Data'!V:V,MATCH('Intensity Data'!$B608,'Saturation Data'!$C:$C,0))*INDEX('UEC Data'!V:V,MATCH('Intensity Data'!$B608,'UEC Data'!$C:$C,0))</f>
        <v>1.464169865932343</v>
      </c>
      <c r="V608" t="str">
        <f t="shared" si="158"/>
        <v>Interior Lighting</v>
      </c>
      <c r="AP608" s="5" t="s">
        <v>84</v>
      </c>
      <c r="AQ608" s="5" t="s">
        <v>18</v>
      </c>
      <c r="AR608" s="5" t="s">
        <v>22</v>
      </c>
      <c r="AS608" s="2">
        <f t="shared" ref="AS608:BF608" si="163">IFERROR(H608/H830-1,"NA")</f>
        <v>10.81372970728308</v>
      </c>
      <c r="AT608" s="2">
        <f t="shared" si="163"/>
        <v>15.420188972048823</v>
      </c>
      <c r="AU608" s="2">
        <f t="shared" si="163"/>
        <v>1178.3282167407103</v>
      </c>
      <c r="AV608" s="2">
        <f t="shared" si="163"/>
        <v>9.8842701205219434</v>
      </c>
      <c r="AW608" s="2">
        <f t="shared" si="163"/>
        <v>5.5624899987386547</v>
      </c>
      <c r="AX608" s="2">
        <f t="shared" si="163"/>
        <v>17.63722204791657</v>
      </c>
      <c r="AY608" s="2">
        <f t="shared" si="163"/>
        <v>314.58607622737793</v>
      </c>
      <c r="AZ608" s="2">
        <f t="shared" si="163"/>
        <v>8.6777323840840861</v>
      </c>
      <c r="BA608" s="2">
        <f t="shared" si="163"/>
        <v>10.404391407688507</v>
      </c>
      <c r="BB608" s="2">
        <f t="shared" si="163"/>
        <v>-0.21871655391830536</v>
      </c>
      <c r="BC608" s="2">
        <f t="shared" si="163"/>
        <v>3.4889714629789088</v>
      </c>
      <c r="BD608" s="2">
        <f t="shared" si="163"/>
        <v>6.1290306576509357E-2</v>
      </c>
      <c r="BE608" s="2">
        <f t="shared" si="163"/>
        <v>1.0949591835484522</v>
      </c>
      <c r="BF608" s="2">
        <f t="shared" si="163"/>
        <v>7.7115365748990783</v>
      </c>
      <c r="BG608" s="2" t="str">
        <f>IFERROR(#REF!/#REF!-1,"NA")</f>
        <v>NA</v>
      </c>
    </row>
    <row r="609" spans="1:59" x14ac:dyDescent="0.25">
      <c r="A609" t="e">
        <f>IF(C609=#REF!,"",1)</f>
        <v>#REF!</v>
      </c>
      <c r="B609" t="str">
        <f t="shared" si="157"/>
        <v>CA2016 CPAExterior Lighting_Area Lighting</v>
      </c>
      <c r="C609" t="s">
        <v>118</v>
      </c>
      <c r="D609" t="s">
        <v>142</v>
      </c>
      <c r="E609" s="3" t="s">
        <v>86</v>
      </c>
      <c r="F609" s="3" t="s">
        <v>23</v>
      </c>
      <c r="G609" s="3" t="s">
        <v>24</v>
      </c>
      <c r="H609" s="7">
        <f>INDEX('Saturation Data'!I:I,MATCH('Intensity Data'!$B609,'Saturation Data'!$C:$C,0))*INDEX('UEC Data'!I:I,MATCH('Intensity Data'!$B609,'UEC Data'!$C:$C,0))</f>
        <v>1.2776745024992495</v>
      </c>
      <c r="I609" s="7">
        <f>INDEX('Saturation Data'!J:J,MATCH('Intensity Data'!$B609,'Saturation Data'!$C:$C,0))*INDEX('UEC Data'!J:J,MATCH('Intensity Data'!$B609,'UEC Data'!$C:$C,0))</f>
        <v>1.5773307041073741</v>
      </c>
      <c r="J609" s="7">
        <f>INDEX('Saturation Data'!K:K,MATCH('Intensity Data'!$B609,'Saturation Data'!$C:$C,0))*INDEX('UEC Data'!K:K,MATCH('Intensity Data'!$B609,'UEC Data'!$C:$C,0))</f>
        <v>0.84447642280672996</v>
      </c>
      <c r="K609" s="7">
        <f>INDEX('Saturation Data'!L:L,MATCH('Intensity Data'!$B609,'Saturation Data'!$C:$C,0))*INDEX('UEC Data'!L:L,MATCH('Intensity Data'!$B609,'UEC Data'!$C:$C,0))</f>
        <v>0.84447642280672996</v>
      </c>
      <c r="L609" s="7">
        <f>INDEX('Saturation Data'!M:M,MATCH('Intensity Data'!$B609,'Saturation Data'!$C:$C,0))*INDEX('UEC Data'!M:M,MATCH('Intensity Data'!$B609,'UEC Data'!$C:$C,0))</f>
        <v>2.1410175142692172</v>
      </c>
      <c r="M609" s="7">
        <f>INDEX('Saturation Data'!N:N,MATCH('Intensity Data'!$B609,'Saturation Data'!$C:$C,0))*INDEX('UEC Data'!N:N,MATCH('Intensity Data'!$B609,'UEC Data'!$C:$C,0))</f>
        <v>1.7833920471292941</v>
      </c>
      <c r="N609" s="7">
        <f>INDEX('Saturation Data'!O:O,MATCH('Intensity Data'!$B609,'Saturation Data'!$C:$C,0))*INDEX('UEC Data'!O:O,MATCH('Intensity Data'!$B609,'UEC Data'!$C:$C,0))</f>
        <v>0.66430062146194035</v>
      </c>
      <c r="O609" s="7">
        <f>INDEX('Saturation Data'!P:P,MATCH('Intensity Data'!$B609,'Saturation Data'!$C:$C,0))*INDEX('UEC Data'!P:P,MATCH('Intensity Data'!$B609,'UEC Data'!$C:$C,0))</f>
        <v>0.28734694198828503</v>
      </c>
      <c r="P609" s="7">
        <f>INDEX('Saturation Data'!Q:Q,MATCH('Intensity Data'!$B609,'Saturation Data'!$C:$C,0))*INDEX('UEC Data'!Q:Q,MATCH('Intensity Data'!$B609,'UEC Data'!$C:$C,0))</f>
        <v>0.12004484213925479</v>
      </c>
      <c r="Q609" s="7">
        <f>INDEX('Saturation Data'!R:R,MATCH('Intensity Data'!$B609,'Saturation Data'!$C:$C,0))*INDEX('UEC Data'!R:R,MATCH('Intensity Data'!$B609,'UEC Data'!$C:$C,0))</f>
        <v>1.7301616523403083</v>
      </c>
      <c r="R609" s="7">
        <f>INDEX('Saturation Data'!S:S,MATCH('Intensity Data'!$B609,'Saturation Data'!$C:$C,0))*INDEX('UEC Data'!S:S,MATCH('Intensity Data'!$B609,'UEC Data'!$C:$C,0))</f>
        <v>0.37757329938433987</v>
      </c>
      <c r="S609" s="7">
        <f>INDEX('Saturation Data'!T:T,MATCH('Intensity Data'!$B609,'Saturation Data'!$C:$C,0))*INDEX('UEC Data'!T:T,MATCH('Intensity Data'!$B609,'UEC Data'!$C:$C,0))</f>
        <v>0.37757329938433987</v>
      </c>
      <c r="T609" s="7">
        <f>INDEX('Saturation Data'!U:U,MATCH('Intensity Data'!$B609,'Saturation Data'!$C:$C,0))*INDEX('UEC Data'!U:U,MATCH('Intensity Data'!$B609,'UEC Data'!$C:$C,0))</f>
        <v>1.1168155767710217</v>
      </c>
      <c r="U609" s="7">
        <f>INDEX('Saturation Data'!V:V,MATCH('Intensity Data'!$B609,'Saturation Data'!$C:$C,0))*INDEX('UEC Data'!V:V,MATCH('Intensity Data'!$B609,'UEC Data'!$C:$C,0))</f>
        <v>0.63826748610116635</v>
      </c>
      <c r="V609" t="str">
        <f t="shared" si="158"/>
        <v>Exterior Lighting</v>
      </c>
      <c r="AP609" s="5" t="s">
        <v>86</v>
      </c>
      <c r="AQ609" s="5" t="s">
        <v>23</v>
      </c>
      <c r="AR609" s="5" t="s">
        <v>24</v>
      </c>
      <c r="AS609" s="2">
        <f t="shared" ref="AS609:AS630" si="164">IFERROR(H609/H832-1,"NA")</f>
        <v>4.6137700339038279</v>
      </c>
      <c r="AT609" s="2">
        <f t="shared" ref="AT609:AT630" si="165">IFERROR(I609/I832-1,"NA")</f>
        <v>6.3232102006242412</v>
      </c>
      <c r="AU609" s="2">
        <f t="shared" ref="AU609:AU630" si="166">IFERROR(J609/J832-1,"NA")</f>
        <v>2.0019608160522444</v>
      </c>
      <c r="AV609" s="2">
        <f t="shared" ref="AV609:AV630" si="167">IFERROR(K609/K832-1,"NA")</f>
        <v>12.635173454198171</v>
      </c>
      <c r="AW609" s="2">
        <f t="shared" ref="AW609:AW630" si="168">IFERROR(L609/L832-1,"NA")</f>
        <v>4.0888954549402747</v>
      </c>
      <c r="AX609" s="2" t="str">
        <f t="shared" ref="AX609:AX630" si="169">IFERROR(M609/M832-1,"NA")</f>
        <v>NA</v>
      </c>
      <c r="AY609" s="2">
        <f t="shared" ref="AY609:AY630" si="170">IFERROR(N609/N832-1,"NA")</f>
        <v>31.764239132203642</v>
      </c>
      <c r="AZ609" s="2">
        <f t="shared" ref="AZ609:AZ630" si="171">IFERROR(O609/O832-1,"NA")</f>
        <v>105.89622230523747</v>
      </c>
      <c r="BA609" s="2">
        <f t="shared" ref="BA609:BA630" si="172">IFERROR(P609/P832-1,"NA")</f>
        <v>1.2387824592491694</v>
      </c>
      <c r="BB609" s="2">
        <f t="shared" ref="BB609:BB630" si="173">IFERROR(Q609/Q832-1,"NA")</f>
        <v>15.197465623808494</v>
      </c>
      <c r="BC609" s="2">
        <f t="shared" ref="BC609:BC630" si="174">IFERROR(R609/R832-1,"NA")</f>
        <v>11.05819971764425</v>
      </c>
      <c r="BD609" s="2">
        <f t="shared" ref="BD609:BD630" si="175">IFERROR(S609/S832-1,"NA")</f>
        <v>1.8508201891323921</v>
      </c>
      <c r="BE609" s="2">
        <f t="shared" ref="BE609:BE630" si="176">IFERROR(T609/T832-1,"NA")</f>
        <v>-0.7390347635649297</v>
      </c>
      <c r="BF609" s="2">
        <f t="shared" ref="BF609:BF630" si="177">IFERROR(U609/U832-1,"NA")</f>
        <v>6.8620016004433362</v>
      </c>
      <c r="BG609" s="2" t="str">
        <f>IFERROR(#REF!/#REF!-1,"NA")</f>
        <v>NA</v>
      </c>
    </row>
    <row r="610" spans="1:59" x14ac:dyDescent="0.25">
      <c r="A610" t="str">
        <f t="shared" si="162"/>
        <v/>
      </c>
      <c r="B610" t="str">
        <f t="shared" si="157"/>
        <v>CA2016 CPAExterior Lighting_Linear Lighting</v>
      </c>
      <c r="C610" t="s">
        <v>118</v>
      </c>
      <c r="D610" t="s">
        <v>142</v>
      </c>
      <c r="E610" s="3" t="s">
        <v>87</v>
      </c>
      <c r="F610" s="3" t="s">
        <v>23</v>
      </c>
      <c r="G610" s="3" t="s">
        <v>22</v>
      </c>
      <c r="H610" s="7">
        <f>INDEX('Saturation Data'!I:I,MATCH('Intensity Data'!$B610,'Saturation Data'!$C:$C,0))*INDEX('UEC Data'!I:I,MATCH('Intensity Data'!$B610,'UEC Data'!$C:$C,0))</f>
        <v>0.17998060318671685</v>
      </c>
      <c r="I610" s="7">
        <f>INDEX('Saturation Data'!J:J,MATCH('Intensity Data'!$B610,'Saturation Data'!$C:$C,0))*INDEX('UEC Data'!J:J,MATCH('Intensity Data'!$B610,'UEC Data'!$C:$C,0))</f>
        <v>7.2716734974156386E-2</v>
      </c>
      <c r="J610" s="7">
        <f>INDEX('Saturation Data'!K:K,MATCH('Intensity Data'!$B610,'Saturation Data'!$C:$C,0))*INDEX('UEC Data'!K:K,MATCH('Intensity Data'!$B610,'UEC Data'!$C:$C,0))</f>
        <v>7.9875366371784634E-2</v>
      </c>
      <c r="K610" s="7">
        <f>INDEX('Saturation Data'!L:L,MATCH('Intensity Data'!$B610,'Saturation Data'!$C:$C,0))*INDEX('UEC Data'!L:L,MATCH('Intensity Data'!$B610,'UEC Data'!$C:$C,0))</f>
        <v>7.9875366371784634E-2</v>
      </c>
      <c r="L610" s="7">
        <f>INDEX('Saturation Data'!M:M,MATCH('Intensity Data'!$B610,'Saturation Data'!$C:$C,0))*INDEX('UEC Data'!M:M,MATCH('Intensity Data'!$B610,'UEC Data'!$C:$C,0))</f>
        <v>0.40359773533941284</v>
      </c>
      <c r="M610" s="7">
        <f>INDEX('Saturation Data'!N:N,MATCH('Intensity Data'!$B610,'Saturation Data'!$C:$C,0))*INDEX('UEC Data'!N:N,MATCH('Intensity Data'!$B610,'UEC Data'!$C:$C,0))</f>
        <v>0.3815598518016472</v>
      </c>
      <c r="N610" s="7">
        <f>INDEX('Saturation Data'!O:O,MATCH('Intensity Data'!$B610,'Saturation Data'!$C:$C,0))*INDEX('UEC Data'!O:O,MATCH('Intensity Data'!$B610,'UEC Data'!$C:$C,0))</f>
        <v>8.1899905131840825E-2</v>
      </c>
      <c r="O610" s="7">
        <f>INDEX('Saturation Data'!P:P,MATCH('Intensity Data'!$B610,'Saturation Data'!$C:$C,0))*INDEX('UEC Data'!P:P,MATCH('Intensity Data'!$B610,'UEC Data'!$C:$C,0))</f>
        <v>0.74928674288024677</v>
      </c>
      <c r="P610" s="7">
        <f>INDEX('Saturation Data'!Q:Q,MATCH('Intensity Data'!$B610,'Saturation Data'!$C:$C,0))*INDEX('UEC Data'!Q:Q,MATCH('Intensity Data'!$B610,'UEC Data'!$C:$C,0))</f>
        <v>0.6570892244201626</v>
      </c>
      <c r="Q610" s="7">
        <f>INDEX('Saturation Data'!R:R,MATCH('Intensity Data'!$B610,'Saturation Data'!$C:$C,0))*INDEX('UEC Data'!R:R,MATCH('Intensity Data'!$B610,'UEC Data'!$C:$C,0))</f>
        <v>2.5582070828392617E-2</v>
      </c>
      <c r="R610" s="7">
        <f>INDEX('Saturation Data'!S:S,MATCH('Intensity Data'!$B610,'Saturation Data'!$C:$C,0))*INDEX('UEC Data'!S:S,MATCH('Intensity Data'!$B610,'UEC Data'!$C:$C,0))</f>
        <v>7.7353172351847979E-2</v>
      </c>
      <c r="S610" s="7">
        <f>INDEX('Saturation Data'!T:T,MATCH('Intensity Data'!$B610,'Saturation Data'!$C:$C,0))*INDEX('UEC Data'!T:T,MATCH('Intensity Data'!$B610,'UEC Data'!$C:$C,0))</f>
        <v>7.7353172351847979E-2</v>
      </c>
      <c r="T610" s="7">
        <f>INDEX('Saturation Data'!U:U,MATCH('Intensity Data'!$B610,'Saturation Data'!$C:$C,0))*INDEX('UEC Data'!U:U,MATCH('Intensity Data'!$B610,'UEC Data'!$C:$C,0))</f>
        <v>0.24079761846153852</v>
      </c>
      <c r="U610" s="7">
        <f>INDEX('Saturation Data'!V:V,MATCH('Intensity Data'!$B610,'Saturation Data'!$C:$C,0))*INDEX('UEC Data'!V:V,MATCH('Intensity Data'!$B610,'UEC Data'!$C:$C,0))</f>
        <v>5.901349395031337E-2</v>
      </c>
      <c r="V610" t="str">
        <f t="shared" si="158"/>
        <v>Exterior Lighting</v>
      </c>
      <c r="AP610" s="5" t="s">
        <v>87</v>
      </c>
      <c r="AQ610" s="5" t="s">
        <v>23</v>
      </c>
      <c r="AR610" s="5" t="s">
        <v>22</v>
      </c>
      <c r="AS610" s="2">
        <f t="shared" si="164"/>
        <v>0.36754145828849305</v>
      </c>
      <c r="AT610" s="2">
        <f t="shared" si="165"/>
        <v>0.64763522649628702</v>
      </c>
      <c r="AU610" s="2" t="str">
        <f t="shared" si="166"/>
        <v>NA</v>
      </c>
      <c r="AV610" s="2" t="str">
        <f t="shared" si="167"/>
        <v>NA</v>
      </c>
      <c r="AW610" s="2" t="str">
        <f t="shared" si="168"/>
        <v>NA</v>
      </c>
      <c r="AX610" s="2" t="str">
        <f t="shared" si="169"/>
        <v>NA</v>
      </c>
      <c r="AY610" s="2">
        <f t="shared" si="170"/>
        <v>0.38669842677073585</v>
      </c>
      <c r="AZ610" s="2" t="str">
        <f t="shared" si="171"/>
        <v>NA</v>
      </c>
      <c r="BA610" s="2">
        <f t="shared" si="172"/>
        <v>70.701703291674718</v>
      </c>
      <c r="BB610" s="2">
        <f t="shared" si="173"/>
        <v>65.027732329085026</v>
      </c>
      <c r="BC610" s="2" t="str">
        <f t="shared" si="174"/>
        <v>NA</v>
      </c>
      <c r="BD610" s="2" t="str">
        <f t="shared" si="175"/>
        <v>NA</v>
      </c>
      <c r="BE610" s="2">
        <f t="shared" si="176"/>
        <v>-0.7253789422159439</v>
      </c>
      <c r="BF610" s="2">
        <f t="shared" si="177"/>
        <v>-0.24638241878631884</v>
      </c>
      <c r="BG610" s="2" t="str">
        <f>IFERROR(#REF!/#REF!-1,"NA")</f>
        <v>NA</v>
      </c>
    </row>
    <row r="611" spans="1:59" x14ac:dyDescent="0.25">
      <c r="A611" t="str">
        <f t="shared" si="162"/>
        <v/>
      </c>
      <c r="B611" t="str">
        <f t="shared" si="157"/>
        <v>CA2016 CPARefrigeration _Walk-in Refrigerator/Freezer</v>
      </c>
      <c r="C611" t="s">
        <v>118</v>
      </c>
      <c r="D611" t="s">
        <v>142</v>
      </c>
      <c r="E611" s="3" t="s">
        <v>88</v>
      </c>
      <c r="F611" s="3" t="s">
        <v>25</v>
      </c>
      <c r="G611" s="3" t="s">
        <v>26</v>
      </c>
      <c r="H611" s="7">
        <f>INDEX('Saturation Data'!I:I,MATCH('Intensity Data'!$B611,'Saturation Data'!$C:$C,0))*INDEX('UEC Data'!I:I,MATCH('Intensity Data'!$B611,'UEC Data'!$C:$C,0))</f>
        <v>2.442964119738043E-3</v>
      </c>
      <c r="I611" s="7">
        <f>INDEX('Saturation Data'!J:J,MATCH('Intensity Data'!$B611,'Saturation Data'!$C:$C,0))*INDEX('UEC Data'!J:J,MATCH('Intensity Data'!$B611,'UEC Data'!$C:$C,0))</f>
        <v>0</v>
      </c>
      <c r="J611" s="7">
        <f>INDEX('Saturation Data'!K:K,MATCH('Intensity Data'!$B611,'Saturation Data'!$C:$C,0))*INDEX('UEC Data'!K:K,MATCH('Intensity Data'!$B611,'UEC Data'!$C:$C,0))</f>
        <v>7.9066535150182533E-3</v>
      </c>
      <c r="K611" s="7">
        <f>INDEX('Saturation Data'!L:L,MATCH('Intensity Data'!$B611,'Saturation Data'!$C:$C,0))*INDEX('UEC Data'!L:L,MATCH('Intensity Data'!$B611,'UEC Data'!$C:$C,0))</f>
        <v>0</v>
      </c>
      <c r="L611" s="7">
        <f>INDEX('Saturation Data'!M:M,MATCH('Intensity Data'!$B611,'Saturation Data'!$C:$C,0))*INDEX('UEC Data'!M:M,MATCH('Intensity Data'!$B611,'UEC Data'!$C:$C,0))</f>
        <v>4.6990491088812822</v>
      </c>
      <c r="M611" s="7">
        <f>INDEX('Saturation Data'!N:N,MATCH('Intensity Data'!$B611,'Saturation Data'!$C:$C,0))*INDEX('UEC Data'!N:N,MATCH('Intensity Data'!$B611,'UEC Data'!$C:$C,0))</f>
        <v>0.92899165093108893</v>
      </c>
      <c r="N611" s="7">
        <f>INDEX('Saturation Data'!O:O,MATCH('Intensity Data'!$B611,'Saturation Data'!$C:$C,0))*INDEX('UEC Data'!O:O,MATCH('Intensity Data'!$B611,'UEC Data'!$C:$C,0))</f>
        <v>7.5246380177480046E-2</v>
      </c>
      <c r="O611" s="7">
        <f>INDEX('Saturation Data'!P:P,MATCH('Intensity Data'!$B611,'Saturation Data'!$C:$C,0))*INDEX('UEC Data'!P:P,MATCH('Intensity Data'!$B611,'UEC Data'!$C:$C,0))</f>
        <v>1.3138441556794953E-2</v>
      </c>
      <c r="P611" s="7">
        <f>INDEX('Saturation Data'!Q:Q,MATCH('Intensity Data'!$B611,'Saturation Data'!$C:$C,0))*INDEX('UEC Data'!Q:Q,MATCH('Intensity Data'!$B611,'UEC Data'!$C:$C,0))</f>
        <v>3.4019948525401272E-2</v>
      </c>
      <c r="Q611" s="7">
        <f>INDEX('Saturation Data'!R:R,MATCH('Intensity Data'!$B611,'Saturation Data'!$C:$C,0))*INDEX('UEC Data'!R:R,MATCH('Intensity Data'!$B611,'UEC Data'!$C:$C,0))</f>
        <v>1.4999463644017793E-2</v>
      </c>
      <c r="R611" s="7">
        <f>INDEX('Saturation Data'!S:S,MATCH('Intensity Data'!$B611,'Saturation Data'!$C:$C,0))*INDEX('UEC Data'!S:S,MATCH('Intensity Data'!$B611,'UEC Data'!$C:$C,0))</f>
        <v>7.3296530659523601E-3</v>
      </c>
      <c r="S611" s="7">
        <f>INDEX('Saturation Data'!T:T,MATCH('Intensity Data'!$B611,'Saturation Data'!$C:$C,0))*INDEX('UEC Data'!T:T,MATCH('Intensity Data'!$B611,'UEC Data'!$C:$C,0))</f>
        <v>13.246026782332741</v>
      </c>
      <c r="T611" s="7">
        <f>INDEX('Saturation Data'!U:U,MATCH('Intensity Data'!$B611,'Saturation Data'!$C:$C,0))*INDEX('UEC Data'!U:U,MATCH('Intensity Data'!$B611,'UEC Data'!$C:$C,0))</f>
        <v>1.9410012613791058E-3</v>
      </c>
      <c r="U611" s="7">
        <f>INDEX('Saturation Data'!V:V,MATCH('Intensity Data'!$B611,'Saturation Data'!$C:$C,0))*INDEX('UEC Data'!V:V,MATCH('Intensity Data'!$B611,'UEC Data'!$C:$C,0))</f>
        <v>3.2772188755103369E-2</v>
      </c>
      <c r="V611" t="str">
        <f t="shared" si="158"/>
        <v xml:space="preserve">Refrigeration </v>
      </c>
      <c r="AP611" s="5" t="s">
        <v>88</v>
      </c>
      <c r="AQ611" s="5" t="s">
        <v>25</v>
      </c>
      <c r="AR611" s="5" t="s">
        <v>26</v>
      </c>
      <c r="AS611" s="2">
        <f t="shared" si="164"/>
        <v>-0.9855397969869798</v>
      </c>
      <c r="AT611" s="2">
        <f t="shared" si="165"/>
        <v>-1</v>
      </c>
      <c r="AU611" s="2">
        <f t="shared" si="166"/>
        <v>-0.96024307839971668</v>
      </c>
      <c r="AV611" s="2">
        <f t="shared" si="167"/>
        <v>-1</v>
      </c>
      <c r="AW611" s="2">
        <f t="shared" si="168"/>
        <v>1.7307951343029515</v>
      </c>
      <c r="AX611" s="2">
        <f t="shared" si="169"/>
        <v>1.4320270134341073</v>
      </c>
      <c r="AY611" s="2" t="str">
        <f t="shared" si="170"/>
        <v>NA</v>
      </c>
      <c r="AZ611" s="2" t="str">
        <f t="shared" si="171"/>
        <v>NA</v>
      </c>
      <c r="BA611" s="2">
        <f t="shared" si="172"/>
        <v>-0.94592328444408047</v>
      </c>
      <c r="BB611" s="2">
        <f t="shared" si="173"/>
        <v>-0.9310140011149568</v>
      </c>
      <c r="BC611" s="2">
        <f t="shared" si="174"/>
        <v>-0.86136669664262877</v>
      </c>
      <c r="BD611" s="2">
        <f t="shared" si="175"/>
        <v>221.20746434204111</v>
      </c>
      <c r="BE611" s="2">
        <f t="shared" si="176"/>
        <v>-0.97419030915045368</v>
      </c>
      <c r="BF611" s="2" t="str">
        <f t="shared" si="177"/>
        <v>NA</v>
      </c>
      <c r="BG611" s="2" t="str">
        <f>IFERROR(#REF!/#REF!-1,"NA")</f>
        <v>NA</v>
      </c>
    </row>
    <row r="612" spans="1:59" x14ac:dyDescent="0.25">
      <c r="A612" t="str">
        <f t="shared" si="162"/>
        <v/>
      </c>
      <c r="B612" t="str">
        <f t="shared" si="157"/>
        <v>CA2016 CPARefrigeration _Reach-in Refrigerator/Freezer</v>
      </c>
      <c r="C612" t="s">
        <v>118</v>
      </c>
      <c r="D612" t="s">
        <v>142</v>
      </c>
      <c r="E612" s="3" t="s">
        <v>89</v>
      </c>
      <c r="F612" s="3" t="s">
        <v>25</v>
      </c>
      <c r="G612" s="3" t="s">
        <v>27</v>
      </c>
      <c r="H612" s="7">
        <f>INDEX('Saturation Data'!I:I,MATCH('Intensity Data'!$B612,'Saturation Data'!$C:$C,0))*INDEX('UEC Data'!I:I,MATCH('Intensity Data'!$B612,'UEC Data'!$C:$C,0))</f>
        <v>3.8380304870288722E-3</v>
      </c>
      <c r="I612" s="7">
        <f>INDEX('Saturation Data'!J:J,MATCH('Intensity Data'!$B612,'Saturation Data'!$C:$C,0))*INDEX('UEC Data'!J:J,MATCH('Intensity Data'!$B612,'UEC Data'!$C:$C,0))</f>
        <v>8.553702226131988E-3</v>
      </c>
      <c r="J612" s="7">
        <f>INDEX('Saturation Data'!K:K,MATCH('Intensity Data'!$B612,'Saturation Data'!$C:$C,0))*INDEX('UEC Data'!K:K,MATCH('Intensity Data'!$B612,'UEC Data'!$C:$C,0))</f>
        <v>1.2421785893551324E-2</v>
      </c>
      <c r="K612" s="7">
        <f>INDEX('Saturation Data'!L:L,MATCH('Intensity Data'!$B612,'Saturation Data'!$C:$C,0))*INDEX('UEC Data'!L:L,MATCH('Intensity Data'!$B612,'UEC Data'!$C:$C,0))</f>
        <v>4.3693299649139282E-3</v>
      </c>
      <c r="L612" s="7">
        <f>INDEX('Saturation Data'!M:M,MATCH('Intensity Data'!$B612,'Saturation Data'!$C:$C,0))*INDEX('UEC Data'!M:M,MATCH('Intensity Data'!$B612,'UEC Data'!$C:$C,0))</f>
        <v>0.19952604379485581</v>
      </c>
      <c r="M612" s="7">
        <f>INDEX('Saturation Data'!N:N,MATCH('Intensity Data'!$B612,'Saturation Data'!$C:$C,0))*INDEX('UEC Data'!N:N,MATCH('Intensity Data'!$B612,'UEC Data'!$C:$C,0))</f>
        <v>0.30923451439115807</v>
      </c>
      <c r="N612" s="7">
        <f>INDEX('Saturation Data'!O:O,MATCH('Intensity Data'!$B612,'Saturation Data'!$C:$C,0))*INDEX('UEC Data'!O:O,MATCH('Intensity Data'!$B612,'UEC Data'!$C:$C,0))</f>
        <v>2.5587919082125304E-2</v>
      </c>
      <c r="O612" s="7">
        <f>INDEX('Saturation Data'!P:P,MATCH('Intensity Data'!$B612,'Saturation Data'!$C:$C,0))*INDEX('UEC Data'!P:P,MATCH('Intensity Data'!$B612,'UEC Data'!$C:$C,0))</f>
        <v>1.0243007243961976E-2</v>
      </c>
      <c r="P612" s="7">
        <f>INDEX('Saturation Data'!Q:Q,MATCH('Intensity Data'!$B612,'Saturation Data'!$C:$C,0))*INDEX('UEC Data'!Q:Q,MATCH('Intensity Data'!$B612,'UEC Data'!$C:$C,0))</f>
        <v>2.6522672242255289E-2</v>
      </c>
      <c r="Q612" s="7">
        <f>INDEX('Saturation Data'!R:R,MATCH('Intensity Data'!$B612,'Saturation Data'!$C:$C,0))*INDEX('UEC Data'!R:R,MATCH('Intensity Data'!$B612,'UEC Data'!$C:$C,0))</f>
        <v>2.1320695498831255E-2</v>
      </c>
      <c r="R612" s="7">
        <f>INDEX('Saturation Data'!S:S,MATCH('Intensity Data'!$B612,'Saturation Data'!$C:$C,0))*INDEX('UEC Data'!S:S,MATCH('Intensity Data'!$B612,'UEC Data'!$C:$C,0))</f>
        <v>2.9939745089937846E-3</v>
      </c>
      <c r="S612" s="7">
        <f>INDEX('Saturation Data'!T:T,MATCH('Intensity Data'!$B612,'Saturation Data'!$C:$C,0))*INDEX('UEC Data'!T:T,MATCH('Intensity Data'!$B612,'UEC Data'!$C:$C,0))</f>
        <v>1.296789771086387E-2</v>
      </c>
      <c r="T612" s="7">
        <f>INDEX('Saturation Data'!U:U,MATCH('Intensity Data'!$B612,'Saturation Data'!$C:$C,0))*INDEX('UEC Data'!U:U,MATCH('Intensity Data'!$B612,'UEC Data'!$C:$C,0))</f>
        <v>3.0494193329918093E-3</v>
      </c>
      <c r="U612" s="7">
        <f>INDEX('Saturation Data'!V:V,MATCH('Intensity Data'!$B612,'Saturation Data'!$C:$C,0))*INDEX('UEC Data'!V:V,MATCH('Intensity Data'!$B612,'UEC Data'!$C:$C,0))</f>
        <v>1.6549362060570293E-2</v>
      </c>
      <c r="V612" t="str">
        <f t="shared" si="158"/>
        <v xml:space="preserve">Refrigeration </v>
      </c>
      <c r="AP612" s="5" t="s">
        <v>89</v>
      </c>
      <c r="AQ612" s="5" t="s">
        <v>25</v>
      </c>
      <c r="AR612" s="5" t="s">
        <v>27</v>
      </c>
      <c r="AS612" s="2" t="str">
        <f t="shared" si="164"/>
        <v>NA</v>
      </c>
      <c r="AT612" s="2">
        <f t="shared" si="165"/>
        <v>-0.86745302772698407</v>
      </c>
      <c r="AU612" s="2" t="str">
        <f t="shared" si="166"/>
        <v>NA</v>
      </c>
      <c r="AV612" s="2">
        <f t="shared" si="167"/>
        <v>-0.96362266782555595</v>
      </c>
      <c r="AW612" s="2">
        <f t="shared" si="168"/>
        <v>0.54409462508880391</v>
      </c>
      <c r="AX612" s="2" t="str">
        <f t="shared" si="169"/>
        <v>NA</v>
      </c>
      <c r="AY612" s="2">
        <f t="shared" si="170"/>
        <v>-0.69278929011186996</v>
      </c>
      <c r="AZ612" s="2" t="str">
        <f t="shared" si="171"/>
        <v>NA</v>
      </c>
      <c r="BA612" s="2">
        <f t="shared" si="172"/>
        <v>-0.68721925142106843</v>
      </c>
      <c r="BB612" s="2">
        <f t="shared" si="173"/>
        <v>-0.94108415741234819</v>
      </c>
      <c r="BC612" s="2">
        <f t="shared" si="174"/>
        <v>-0.61852319414199419</v>
      </c>
      <c r="BD612" s="2">
        <f t="shared" si="175"/>
        <v>0.46547521265367298</v>
      </c>
      <c r="BE612" s="2">
        <f t="shared" si="176"/>
        <v>-0.86181234768496162</v>
      </c>
      <c r="BF612" s="2">
        <f t="shared" si="177"/>
        <v>-0.55173234232148538</v>
      </c>
      <c r="BG612" s="2" t="str">
        <f>IFERROR(#REF!/#REF!-1,"NA")</f>
        <v>NA</v>
      </c>
    </row>
    <row r="613" spans="1:59" x14ac:dyDescent="0.25">
      <c r="A613" t="str">
        <f t="shared" si="162"/>
        <v/>
      </c>
      <c r="B613" t="str">
        <f t="shared" si="157"/>
        <v>CA2016 CPARefrigeration _Glass Door Display</v>
      </c>
      <c r="C613" t="s">
        <v>118</v>
      </c>
      <c r="D613" t="s">
        <v>142</v>
      </c>
      <c r="E613" s="3" t="s">
        <v>90</v>
      </c>
      <c r="F613" s="3" t="s">
        <v>25</v>
      </c>
      <c r="G613" s="3" t="s">
        <v>28</v>
      </c>
      <c r="H613" s="7">
        <f>INDEX('Saturation Data'!I:I,MATCH('Intensity Data'!$B613,'Saturation Data'!$C:$C,0))*INDEX('UEC Data'!I:I,MATCH('Intensity Data'!$B613,'UEC Data'!$C:$C,0))</f>
        <v>2.1777215842378482E-2</v>
      </c>
      <c r="I613" s="7">
        <f>INDEX('Saturation Data'!J:J,MATCH('Intensity Data'!$B613,'Saturation Data'!$C:$C,0))*INDEX('UEC Data'!J:J,MATCH('Intensity Data'!$B613,'UEC Data'!$C:$C,0))</f>
        <v>1.2541142361622089E-3</v>
      </c>
      <c r="J613" s="7">
        <f>INDEX('Saturation Data'!K:K,MATCH('Intensity Data'!$B613,'Saturation Data'!$C:$C,0))*INDEX('UEC Data'!K:K,MATCH('Intensity Data'!$B613,'UEC Data'!$C:$C,0))</f>
        <v>7.439762479816274E-2</v>
      </c>
      <c r="K613" s="7">
        <f>INDEX('Saturation Data'!L:L,MATCH('Intensity Data'!$B613,'Saturation Data'!$C:$C,0))*INDEX('UEC Data'!L:L,MATCH('Intensity Data'!$B613,'UEC Data'!$C:$C,0))</f>
        <v>2.9895415549411088E-3</v>
      </c>
      <c r="L613" s="7">
        <f>INDEX('Saturation Data'!M:M,MATCH('Intensity Data'!$B613,'Saturation Data'!$C:$C,0))*INDEX('UEC Data'!M:M,MATCH('Intensity Data'!$B613,'UEC Data'!$C:$C,0))</f>
        <v>7.6059927972926211E-2</v>
      </c>
      <c r="M613" s="7">
        <f>INDEX('Saturation Data'!N:N,MATCH('Intensity Data'!$B613,'Saturation Data'!$C:$C,0))*INDEX('UEC Data'!N:N,MATCH('Intensity Data'!$B613,'UEC Data'!$C:$C,0))</f>
        <v>3.6263047467254781</v>
      </c>
      <c r="N613" s="7">
        <f>INDEX('Saturation Data'!O:O,MATCH('Intensity Data'!$B613,'Saturation Data'!$C:$C,0))*INDEX('UEC Data'!O:O,MATCH('Intensity Data'!$B613,'UEC Data'!$C:$C,0))</f>
        <v>4.7480403955758407E-2</v>
      </c>
      <c r="O613" s="7">
        <f>INDEX('Saturation Data'!P:P,MATCH('Intensity Data'!$B613,'Saturation Data'!$C:$C,0))*INDEX('UEC Data'!P:P,MATCH('Intensity Data'!$B613,'UEC Data'!$C:$C,0))</f>
        <v>1.0464775702234358E-2</v>
      </c>
      <c r="P613" s="7">
        <f>INDEX('Saturation Data'!Q:Q,MATCH('Intensity Data'!$B613,'Saturation Data'!$C:$C,0))*INDEX('UEC Data'!Q:Q,MATCH('Intensity Data'!$B613,'UEC Data'!$C:$C,0))</f>
        <v>2.7096907131710812E-2</v>
      </c>
      <c r="Q613" s="7">
        <f>INDEX('Saturation Data'!R:R,MATCH('Intensity Data'!$B613,'Saturation Data'!$C:$C,0))*INDEX('UEC Data'!R:R,MATCH('Intensity Data'!$B613,'UEC Data'!$C:$C,0))</f>
        <v>6.7833475942334173E-2</v>
      </c>
      <c r="R613" s="7">
        <f>INDEX('Saturation Data'!S:S,MATCH('Intensity Data'!$B613,'Saturation Data'!$C:$C,0))*INDEX('UEC Data'!S:S,MATCH('Intensity Data'!$B613,'UEC Data'!$C:$C,0))</f>
        <v>1.5517454724903314E-2</v>
      </c>
      <c r="S613" s="7">
        <f>INDEX('Saturation Data'!T:T,MATCH('Intensity Data'!$B613,'Saturation Data'!$C:$C,0))*INDEX('UEC Data'!T:T,MATCH('Intensity Data'!$B613,'UEC Data'!$C:$C,0))</f>
        <v>6.7211248793543149E-2</v>
      </c>
      <c r="T613" s="7">
        <f>INDEX('Saturation Data'!U:U,MATCH('Intensity Data'!$B613,'Saturation Data'!$C:$C,0))*INDEX('UEC Data'!U:U,MATCH('Intensity Data'!$B613,'UEC Data'!$C:$C,0))</f>
        <v>1.1400930551354715E-3</v>
      </c>
      <c r="U613" s="7">
        <f>INDEX('Saturation Data'!V:V,MATCH('Intensity Data'!$B613,'Saturation Data'!$C:$C,0))*INDEX('UEC Data'!V:V,MATCH('Intensity Data'!$B613,'UEC Data'!$C:$C,0))</f>
        <v>9.4360397713777987E-3</v>
      </c>
      <c r="V613" t="str">
        <f t="shared" si="158"/>
        <v xml:space="preserve">Refrigeration </v>
      </c>
      <c r="AP613" s="5" t="s">
        <v>90</v>
      </c>
      <c r="AQ613" s="5" t="s">
        <v>25</v>
      </c>
      <c r="AR613" s="5" t="s">
        <v>28</v>
      </c>
      <c r="AS613" s="2">
        <f t="shared" si="164"/>
        <v>1.6602270132765007</v>
      </c>
      <c r="AT613" s="2">
        <f t="shared" si="165"/>
        <v>-0.93944887731752702</v>
      </c>
      <c r="AU613" s="2">
        <f t="shared" si="166"/>
        <v>23.945175613934889</v>
      </c>
      <c r="AV613" s="2">
        <f t="shared" si="167"/>
        <v>-0.82963923419281893</v>
      </c>
      <c r="AW613" s="2">
        <f t="shared" si="168"/>
        <v>0.38114639046395893</v>
      </c>
      <c r="AX613" s="2">
        <f t="shared" si="169"/>
        <v>1578.099421225575</v>
      </c>
      <c r="AY613" s="2" t="str">
        <f t="shared" si="170"/>
        <v>NA</v>
      </c>
      <c r="AZ613" s="2">
        <f t="shared" si="171"/>
        <v>-0.93234847929503484</v>
      </c>
      <c r="BA613" s="2">
        <f t="shared" si="172"/>
        <v>-0.52062083567137174</v>
      </c>
      <c r="BB613" s="2">
        <f t="shared" si="173"/>
        <v>-0.69008967610781835</v>
      </c>
      <c r="BC613" s="2">
        <f t="shared" si="174"/>
        <v>4.312506216487451</v>
      </c>
      <c r="BD613" s="2">
        <f t="shared" si="175"/>
        <v>37.53229071826064</v>
      </c>
      <c r="BE613" s="2">
        <f t="shared" si="176"/>
        <v>-0.84107980014000894</v>
      </c>
      <c r="BF613" s="2">
        <f t="shared" si="177"/>
        <v>-0.92877630923284982</v>
      </c>
      <c r="BG613" s="2" t="str">
        <f>IFERROR(#REF!/#REF!-1,"NA")</f>
        <v>NA</v>
      </c>
    </row>
    <row r="614" spans="1:59" x14ac:dyDescent="0.25">
      <c r="A614" t="str">
        <f t="shared" si="162"/>
        <v/>
      </c>
      <c r="B614" t="str">
        <f t="shared" si="157"/>
        <v>CA2016 CPARefrigeration _Open Display Case</v>
      </c>
      <c r="C614" t="s">
        <v>118</v>
      </c>
      <c r="D614" t="s">
        <v>142</v>
      </c>
      <c r="E614" s="3" t="s">
        <v>91</v>
      </c>
      <c r="F614" s="3" t="s">
        <v>25</v>
      </c>
      <c r="G614" s="3" t="s">
        <v>29</v>
      </c>
      <c r="H614" s="7">
        <f>INDEX('Saturation Data'!I:I,MATCH('Intensity Data'!$B614,'Saturation Data'!$C:$C,0))*INDEX('UEC Data'!I:I,MATCH('Intensity Data'!$B614,'UEC Data'!$C:$C,0))</f>
        <v>0.12908305093032393</v>
      </c>
      <c r="I614" s="7">
        <f>INDEX('Saturation Data'!J:J,MATCH('Intensity Data'!$B614,'Saturation Data'!$C:$C,0))*INDEX('UEC Data'!J:J,MATCH('Intensity Data'!$B614,'UEC Data'!$C:$C,0))</f>
        <v>7.433681742913277E-3</v>
      </c>
      <c r="J614" s="7">
        <f>INDEX('Saturation Data'!K:K,MATCH('Intensity Data'!$B614,'Saturation Data'!$C:$C,0))*INDEX('UEC Data'!K:K,MATCH('Intensity Data'!$B614,'UEC Data'!$C:$C,0))</f>
        <v>0.44098715191259696</v>
      </c>
      <c r="K614" s="7">
        <f>INDEX('Saturation Data'!L:L,MATCH('Intensity Data'!$B614,'Saturation Data'!$C:$C,0))*INDEX('UEC Data'!L:L,MATCH('Intensity Data'!$B614,'UEC Data'!$C:$C,0))</f>
        <v>1.7720315929634255E-2</v>
      </c>
      <c r="L614" s="7">
        <f>INDEX('Saturation Data'!M:M,MATCH('Intensity Data'!$B614,'Saturation Data'!$C:$C,0))*INDEX('UEC Data'!M:M,MATCH('Intensity Data'!$B614,'UEC Data'!$C:$C,0))</f>
        <v>0.45084034742311163</v>
      </c>
      <c r="M614" s="7">
        <f>INDEX('Saturation Data'!N:N,MATCH('Intensity Data'!$B614,'Saturation Data'!$C:$C,0))*INDEX('UEC Data'!N:N,MATCH('Intensity Data'!$B614,'UEC Data'!$C:$C,0))</f>
        <v>21.49468893078279</v>
      </c>
      <c r="N614" s="7">
        <f>INDEX('Saturation Data'!O:O,MATCH('Intensity Data'!$B614,'Saturation Data'!$C:$C,0))*INDEX('UEC Data'!O:O,MATCH('Intensity Data'!$B614,'UEC Data'!$C:$C,0))</f>
        <v>0.28143705083211973</v>
      </c>
      <c r="O614" s="7">
        <f>INDEX('Saturation Data'!P:P,MATCH('Intensity Data'!$B614,'Saturation Data'!$C:$C,0))*INDEX('UEC Data'!P:P,MATCH('Intensity Data'!$B614,'UEC Data'!$C:$C,0))</f>
        <v>6.2029287156038886E-2</v>
      </c>
      <c r="P614" s="7">
        <f>INDEX('Saturation Data'!Q:Q,MATCH('Intensity Data'!$B614,'Saturation Data'!$C:$C,0))*INDEX('UEC Data'!Q:Q,MATCH('Intensity Data'!$B614,'UEC Data'!$C:$C,0))</f>
        <v>0.16061518004198944</v>
      </c>
      <c r="Q614" s="7">
        <f>INDEX('Saturation Data'!R:R,MATCH('Intensity Data'!$B614,'Saturation Data'!$C:$C,0))*INDEX('UEC Data'!R:R,MATCH('Intensity Data'!$B614,'UEC Data'!$C:$C,0))</f>
        <v>0.4020785803484459</v>
      </c>
      <c r="R614" s="7">
        <f>INDEX('Saturation Data'!S:S,MATCH('Intensity Data'!$B614,'Saturation Data'!$C:$C,0))*INDEX('UEC Data'!S:S,MATCH('Intensity Data'!$B614,'UEC Data'!$C:$C,0))</f>
        <v>9.1978718173228183E-2</v>
      </c>
      <c r="S614" s="7">
        <f>INDEX('Saturation Data'!T:T,MATCH('Intensity Data'!$B614,'Saturation Data'!$C:$C,0))*INDEX('UEC Data'!T:T,MATCH('Intensity Data'!$B614,'UEC Data'!$C:$C,0))</f>
        <v>0.39839036881034279</v>
      </c>
      <c r="T614" s="7">
        <f>INDEX('Saturation Data'!U:U,MATCH('Intensity Data'!$B614,'Saturation Data'!$C:$C,0))*INDEX('UEC Data'!U:U,MATCH('Intensity Data'!$B614,'UEC Data'!$C:$C,0))</f>
        <v>6.7578285014273567E-3</v>
      </c>
      <c r="U614" s="7">
        <f>INDEX('Saturation Data'!V:V,MATCH('Intensity Data'!$B614,'Saturation Data'!$C:$C,0))*INDEX('UEC Data'!V:V,MATCH('Intensity Data'!$B614,'UEC Data'!$C:$C,0))</f>
        <v>5.5931520870497575E-2</v>
      </c>
      <c r="V614" t="str">
        <f t="shared" si="158"/>
        <v xml:space="preserve">Refrigeration </v>
      </c>
      <c r="AP614" s="5" t="s">
        <v>91</v>
      </c>
      <c r="AQ614" s="5" t="s">
        <v>25</v>
      </c>
      <c r="AR614" s="5" t="s">
        <v>29</v>
      </c>
      <c r="AS614" s="2">
        <f t="shared" si="164"/>
        <v>9.4161176012952819E-2</v>
      </c>
      <c r="AT614" s="2">
        <f t="shared" si="165"/>
        <v>-0.98374985712112495</v>
      </c>
      <c r="AU614" s="2">
        <f t="shared" si="166"/>
        <v>3.2020338791800267</v>
      </c>
      <c r="AV614" s="2">
        <f t="shared" si="167"/>
        <v>-0.85186219635302207</v>
      </c>
      <c r="AW614" s="2">
        <f t="shared" si="168"/>
        <v>1.4326717591985676</v>
      </c>
      <c r="AX614" s="2" t="str">
        <f t="shared" si="169"/>
        <v>NA</v>
      </c>
      <c r="AY614" s="2">
        <f t="shared" si="170"/>
        <v>4.2598371994825035</v>
      </c>
      <c r="AZ614" s="2">
        <f t="shared" si="171"/>
        <v>5.4036873702944783</v>
      </c>
      <c r="BA614" s="2">
        <f t="shared" si="172"/>
        <v>-5.7159325613295509E-2</v>
      </c>
      <c r="BB614" s="2">
        <f t="shared" si="173"/>
        <v>2.7041401253199102</v>
      </c>
      <c r="BC614" s="2">
        <f t="shared" si="174"/>
        <v>5.2195077742690801</v>
      </c>
      <c r="BD614" s="2">
        <f t="shared" si="175"/>
        <v>7.718793688329864</v>
      </c>
      <c r="BE614" s="2">
        <f t="shared" si="176"/>
        <v>-0.95735048600821815</v>
      </c>
      <c r="BF614" s="2">
        <f t="shared" si="177"/>
        <v>-0.72899557503405643</v>
      </c>
      <c r="BG614" s="2" t="str">
        <f>IFERROR(#REF!/#REF!-1,"NA")</f>
        <v>NA</v>
      </c>
    </row>
    <row r="615" spans="1:59" x14ac:dyDescent="0.25">
      <c r="A615" t="str">
        <f t="shared" si="162"/>
        <v/>
      </c>
      <c r="B615" t="str">
        <f t="shared" si="157"/>
        <v>CA2016 CPARefrigeration _Icemaker</v>
      </c>
      <c r="C615" t="s">
        <v>118</v>
      </c>
      <c r="D615" t="s">
        <v>142</v>
      </c>
      <c r="E615" s="3" t="s">
        <v>92</v>
      </c>
      <c r="F615" s="3" t="s">
        <v>25</v>
      </c>
      <c r="G615" s="3" t="s">
        <v>30</v>
      </c>
      <c r="H615" s="7">
        <f>INDEX('Saturation Data'!I:I,MATCH('Intensity Data'!$B615,'Saturation Data'!$C:$C,0))*INDEX('UEC Data'!I:I,MATCH('Intensity Data'!$B615,'UEC Data'!$C:$C,0))</f>
        <v>2.0692265224176797E-2</v>
      </c>
      <c r="I615" s="7">
        <f>INDEX('Saturation Data'!J:J,MATCH('Intensity Data'!$B615,'Saturation Data'!$C:$C,0))*INDEX('UEC Data'!J:J,MATCH('Intensity Data'!$B615,'UEC Data'!$C:$C,0))</f>
        <v>4.9238570082636521E-3</v>
      </c>
      <c r="J615" s="7">
        <f>INDEX('Saturation Data'!K:K,MATCH('Intensity Data'!$B615,'Saturation Data'!$C:$C,0))*INDEX('UEC Data'!K:K,MATCH('Intensity Data'!$B615,'UEC Data'!$C:$C,0))</f>
        <v>0.15631425933426718</v>
      </c>
      <c r="K615" s="7">
        <f>INDEX('Saturation Data'!L:L,MATCH('Intensity Data'!$B615,'Saturation Data'!$C:$C,0))*INDEX('UEC Data'!L:L,MATCH('Intensity Data'!$B615,'UEC Data'!$C:$C,0))</f>
        <v>1.1487695166321301E-2</v>
      </c>
      <c r="L615" s="7">
        <f>INDEX('Saturation Data'!M:M,MATCH('Intensity Data'!$B615,'Saturation Data'!$C:$C,0))*INDEX('UEC Data'!M:M,MATCH('Intensity Data'!$B615,'UEC Data'!$C:$C,0))</f>
        <v>2.3311257778796564</v>
      </c>
      <c r="M615" s="7">
        <f>INDEX('Saturation Data'!N:N,MATCH('Intensity Data'!$B615,'Saturation Data'!$C:$C,0))*INDEX('UEC Data'!N:N,MATCH('Intensity Data'!$B615,'UEC Data'!$C:$C,0))</f>
        <v>0.30950287131041382</v>
      </c>
      <c r="N615" s="7">
        <f>INDEX('Saturation Data'!O:O,MATCH('Intensity Data'!$B615,'Saturation Data'!$C:$C,0))*INDEX('UEC Data'!O:O,MATCH('Intensity Data'!$B615,'UEC Data'!$C:$C,0))</f>
        <v>0.15554093357404344</v>
      </c>
      <c r="O615" s="7">
        <f>INDEX('Saturation Data'!P:P,MATCH('Intensity Data'!$B615,'Saturation Data'!$C:$C,0))*INDEX('UEC Data'!P:P,MATCH('Intensity Data'!$B615,'UEC Data'!$C:$C,0))</f>
        <v>3.428153189019132E-2</v>
      </c>
      <c r="P615" s="7">
        <f>INDEX('Saturation Data'!Q:Q,MATCH('Intensity Data'!$B615,'Saturation Data'!$C:$C,0))*INDEX('UEC Data'!Q:Q,MATCH('Intensity Data'!$B615,'UEC Data'!$C:$C,0))</f>
        <v>8.8766688593522394E-2</v>
      </c>
      <c r="Q615" s="7">
        <f>INDEX('Saturation Data'!R:R,MATCH('Intensity Data'!$B615,'Saturation Data'!$C:$C,0))*INDEX('UEC Data'!R:R,MATCH('Intensity Data'!$B615,'UEC Data'!$C:$C,0))</f>
        <v>0.11110775495375146</v>
      </c>
      <c r="R615" s="7">
        <f>INDEX('Saturation Data'!S:S,MATCH('Intensity Data'!$B615,'Saturation Data'!$C:$C,0))*INDEX('UEC Data'!S:S,MATCH('Intensity Data'!$B615,'UEC Data'!$C:$C,0))</f>
        <v>2.5416795072482661E-2</v>
      </c>
      <c r="S615" s="7">
        <f>INDEX('Saturation Data'!T:T,MATCH('Intensity Data'!$B615,'Saturation Data'!$C:$C,0))*INDEX('UEC Data'!T:T,MATCH('Intensity Data'!$B615,'UEC Data'!$C:$C,0))</f>
        <v>0.99951709656720455</v>
      </c>
      <c r="T615" s="7">
        <f>INDEX('Saturation Data'!U:U,MATCH('Intensity Data'!$B615,'Saturation Data'!$C:$C,0))*INDEX('UEC Data'!U:U,MATCH('Intensity Data'!$B615,'UEC Data'!$C:$C,0))</f>
        <v>1.8674139580013827E-3</v>
      </c>
      <c r="U615" s="7">
        <f>INDEX('Saturation Data'!V:V,MATCH('Intensity Data'!$B615,'Saturation Data'!$C:$C,0))*INDEX('UEC Data'!V:V,MATCH('Intensity Data'!$B615,'UEC Data'!$C:$C,0))</f>
        <v>4.0728990413168249E-2</v>
      </c>
      <c r="V615" t="str">
        <f t="shared" si="158"/>
        <v xml:space="preserve">Refrigeration </v>
      </c>
      <c r="AP615" s="5" t="s">
        <v>92</v>
      </c>
      <c r="AQ615" s="5" t="s">
        <v>25</v>
      </c>
      <c r="AR615" s="5" t="s">
        <v>30</v>
      </c>
      <c r="AS615" s="2">
        <f t="shared" si="164"/>
        <v>-0.70580012136875669</v>
      </c>
      <c r="AT615" s="2">
        <f t="shared" si="165"/>
        <v>-0.94754923611877129</v>
      </c>
      <c r="AU615" s="2" t="str">
        <f t="shared" si="166"/>
        <v>NA</v>
      </c>
      <c r="AV615" s="2" t="str">
        <f t="shared" si="167"/>
        <v>NA</v>
      </c>
      <c r="AW615" s="2" t="str">
        <f t="shared" si="168"/>
        <v>NA</v>
      </c>
      <c r="AX615" s="2" t="str">
        <f t="shared" si="169"/>
        <v>NA</v>
      </c>
      <c r="AY615" s="2">
        <f t="shared" si="170"/>
        <v>5.7461274075049529E-2</v>
      </c>
      <c r="AZ615" s="2" t="str">
        <f t="shared" si="171"/>
        <v>NA</v>
      </c>
      <c r="BA615" s="2">
        <f t="shared" si="172"/>
        <v>2.2712784683504843</v>
      </c>
      <c r="BB615" s="2">
        <f t="shared" si="173"/>
        <v>281.841975598251</v>
      </c>
      <c r="BC615" s="2" t="str">
        <f t="shared" si="174"/>
        <v>NA</v>
      </c>
      <c r="BD615" s="2" t="str">
        <f t="shared" si="175"/>
        <v>NA</v>
      </c>
      <c r="BE615" s="2">
        <f t="shared" si="176"/>
        <v>-0.9442082557562772</v>
      </c>
      <c r="BF615" s="2">
        <f t="shared" si="177"/>
        <v>-0.80067238675844332</v>
      </c>
      <c r="BG615" s="2" t="str">
        <f>IFERROR(#REF!/#REF!-1,"NA")</f>
        <v>NA</v>
      </c>
    </row>
    <row r="616" spans="1:59" x14ac:dyDescent="0.25">
      <c r="A616" t="str">
        <f t="shared" si="162"/>
        <v/>
      </c>
      <c r="B616" t="str">
        <f t="shared" si="157"/>
        <v>CA2016 CPARefrigeration _Vending Machine</v>
      </c>
      <c r="C616" t="s">
        <v>118</v>
      </c>
      <c r="D616" t="s">
        <v>142</v>
      </c>
      <c r="E616" s="3" t="s">
        <v>93</v>
      </c>
      <c r="F616" s="3" t="s">
        <v>25</v>
      </c>
      <c r="G616" s="3" t="s">
        <v>31</v>
      </c>
      <c r="H616" s="7">
        <f>INDEX('Saturation Data'!I:I,MATCH('Intensity Data'!$B616,'Saturation Data'!$C:$C,0))*INDEX('UEC Data'!I:I,MATCH('Intensity Data'!$B616,'UEC Data'!$C:$C,0))</f>
        <v>1.9435440097849213E-2</v>
      </c>
      <c r="I616" s="7">
        <f>INDEX('Saturation Data'!J:J,MATCH('Intensity Data'!$B616,'Saturation Data'!$C:$C,0))*INDEX('UEC Data'!J:J,MATCH('Intensity Data'!$B616,'UEC Data'!$C:$C,0))</f>
        <v>2.3123937108313953E-3</v>
      </c>
      <c r="J616" s="7">
        <f>INDEX('Saturation Data'!K:K,MATCH('Intensity Data'!$B616,'Saturation Data'!$C:$C,0))*INDEX('UEC Data'!K:K,MATCH('Intensity Data'!$B616,'UEC Data'!$C:$C,0))</f>
        <v>7.3409952724295791E-2</v>
      </c>
      <c r="K616" s="7">
        <f>INDEX('Saturation Data'!L:L,MATCH('Intensity Data'!$B616,'Saturation Data'!$C:$C,0))*INDEX('UEC Data'!L:L,MATCH('Intensity Data'!$B616,'UEC Data'!$C:$C,0))</f>
        <v>5.3949726829937237E-3</v>
      </c>
      <c r="L616" s="7">
        <f>INDEX('Saturation Data'!M:M,MATCH('Intensity Data'!$B616,'Saturation Data'!$C:$C,0))*INDEX('UEC Data'!M:M,MATCH('Intensity Data'!$B616,'UEC Data'!$C:$C,0))</f>
        <v>1.0947678981901954</v>
      </c>
      <c r="M616" s="7">
        <f>INDEX('Saturation Data'!N:N,MATCH('Intensity Data'!$B616,'Saturation Data'!$C:$C,0))*INDEX('UEC Data'!N:N,MATCH('Intensity Data'!$B616,'UEC Data'!$C:$C,0))</f>
        <v>0.29070401187577999</v>
      </c>
      <c r="N616" s="7">
        <f>INDEX('Saturation Data'!O:O,MATCH('Intensity Data'!$B616,'Saturation Data'!$C:$C,0))*INDEX('UEC Data'!O:O,MATCH('Intensity Data'!$B616,'UEC Data'!$C:$C,0))</f>
        <v>7.3046775316551404E-2</v>
      </c>
      <c r="O616" s="7">
        <f>INDEX('Saturation Data'!P:P,MATCH('Intensity Data'!$B616,'Saturation Data'!$C:$C,0))*INDEX('UEC Data'!P:P,MATCH('Intensity Data'!$B616,'UEC Data'!$C:$C,0))</f>
        <v>1.6099654926514398E-2</v>
      </c>
      <c r="P616" s="7">
        <f>INDEX('Saturation Data'!Q:Q,MATCH('Intensity Data'!$B616,'Saturation Data'!$C:$C,0))*INDEX('UEC Data'!Q:Q,MATCH('Intensity Data'!$B616,'UEC Data'!$C:$C,0))</f>
        <v>4.168754943340125E-2</v>
      </c>
      <c r="Q616" s="7">
        <f>INDEX('Saturation Data'!R:R,MATCH('Intensity Data'!$B616,'Saturation Data'!$C:$C,0))*INDEX('UEC Data'!R:R,MATCH('Intensity Data'!$B616,'UEC Data'!$C:$C,0))</f>
        <v>0.10435919375743719</v>
      </c>
      <c r="R616" s="7">
        <f>INDEX('Saturation Data'!S:S,MATCH('Intensity Data'!$B616,'Saturation Data'!$C:$C,0))*INDEX('UEC Data'!S:S,MATCH('Intensity Data'!$B616,'UEC Data'!$C:$C,0))</f>
        <v>1.1936503634541011E-2</v>
      </c>
      <c r="S616" s="7">
        <f>INDEX('Saturation Data'!T:T,MATCH('Intensity Data'!$B616,'Saturation Data'!$C:$C,0))*INDEX('UEC Data'!T:T,MATCH('Intensity Data'!$B616,'UEC Data'!$C:$C,0))</f>
        <v>0.46940377108666459</v>
      </c>
      <c r="T616" s="7">
        <f>INDEX('Saturation Data'!U:U,MATCH('Intensity Data'!$B616,'Saturation Data'!$C:$C,0))*INDEX('UEC Data'!U:U,MATCH('Intensity Data'!$B616,'UEC Data'!$C:$C,0))</f>
        <v>8.7699465779651645E-4</v>
      </c>
      <c r="U616" s="7">
        <f>INDEX('Saturation Data'!V:V,MATCH('Intensity Data'!$B616,'Saturation Data'!$C:$C,0))*INDEX('UEC Data'!V:V,MATCH('Intensity Data'!$B616,'UEC Data'!$C:$C,0))</f>
        <v>3.8255156931591962E-2</v>
      </c>
      <c r="V616" t="str">
        <f t="shared" si="158"/>
        <v xml:space="preserve">Refrigeration </v>
      </c>
      <c r="AP616" s="5" t="s">
        <v>93</v>
      </c>
      <c r="AQ616" s="5" t="s">
        <v>25</v>
      </c>
      <c r="AR616" s="5" t="s">
        <v>31</v>
      </c>
      <c r="AS616" s="2">
        <f t="shared" si="164"/>
        <v>-0.99418350015949419</v>
      </c>
      <c r="AT616" s="2">
        <f t="shared" si="165"/>
        <v>-0.99915627875041957</v>
      </c>
      <c r="AU616" s="2">
        <f t="shared" si="166"/>
        <v>-0.97610244104131993</v>
      </c>
      <c r="AV616" s="2">
        <f t="shared" si="167"/>
        <v>-0.99790496624008229</v>
      </c>
      <c r="AW616" s="2">
        <f t="shared" si="168"/>
        <v>-0.77279294606370819</v>
      </c>
      <c r="AX616" s="2">
        <f t="shared" si="169"/>
        <v>-0.89189143470753363</v>
      </c>
      <c r="AY616" s="2">
        <f t="shared" si="170"/>
        <v>-0.98458950159092229</v>
      </c>
      <c r="AZ616" s="2">
        <f t="shared" si="171"/>
        <v>-0.99543332023283482</v>
      </c>
      <c r="BA616" s="2">
        <f t="shared" si="172"/>
        <v>-0.9606769435875615</v>
      </c>
      <c r="BB616" s="2">
        <f t="shared" si="173"/>
        <v>-0.93772043956125195</v>
      </c>
      <c r="BC616" s="2">
        <f t="shared" si="174"/>
        <v>-0.98481269780003233</v>
      </c>
      <c r="BD616" s="2">
        <f t="shared" si="175"/>
        <v>-0.60211667051229067</v>
      </c>
      <c r="BE616" s="2">
        <f t="shared" si="176"/>
        <v>-0.99997375392961763</v>
      </c>
      <c r="BF616" s="2">
        <f t="shared" si="177"/>
        <v>-0.97019232080816098</v>
      </c>
      <c r="BG616" s="2" t="str">
        <f>IFERROR(#REF!/#REF!-1,"NA")</f>
        <v>NA</v>
      </c>
    </row>
    <row r="617" spans="1:59" x14ac:dyDescent="0.25">
      <c r="A617" t="str">
        <f t="shared" si="162"/>
        <v/>
      </c>
      <c r="B617" t="str">
        <f t="shared" si="157"/>
        <v>CA2016 CPAFood Preparation_Oven</v>
      </c>
      <c r="C617" t="s">
        <v>118</v>
      </c>
      <c r="D617" t="s">
        <v>142</v>
      </c>
      <c r="E617" s="3" t="s">
        <v>94</v>
      </c>
      <c r="F617" s="3" t="s">
        <v>32</v>
      </c>
      <c r="G617" s="3" t="s">
        <v>33</v>
      </c>
      <c r="H617" s="7">
        <f>INDEX('Saturation Data'!I:I,MATCH('Intensity Data'!$B617,'Saturation Data'!$C:$C,0))*INDEX('UEC Data'!I:I,MATCH('Intensity Data'!$B617,'UEC Data'!$C:$C,0))</f>
        <v>5.0133337562506194E-2</v>
      </c>
      <c r="I617" s="7">
        <f>INDEX('Saturation Data'!J:J,MATCH('Intensity Data'!$B617,'Saturation Data'!$C:$C,0))*INDEX('UEC Data'!J:J,MATCH('Intensity Data'!$B617,'UEC Data'!$C:$C,0))</f>
        <v>5.2506473152740428E-3</v>
      </c>
      <c r="J617" s="7">
        <f>INDEX('Saturation Data'!K:K,MATCH('Intensity Data'!$B617,'Saturation Data'!$C:$C,0))*INDEX('UEC Data'!K:K,MATCH('Intensity Data'!$B617,'UEC Data'!$C:$C,0))</f>
        <v>9.1012867974090653E-2</v>
      </c>
      <c r="K617" s="7">
        <f>INDEX('Saturation Data'!L:L,MATCH('Intensity Data'!$B617,'Saturation Data'!$C:$C,0))*INDEX('UEC Data'!L:L,MATCH('Intensity Data'!$B617,'UEC Data'!$C:$C,0))</f>
        <v>9.0011096833269334E-3</v>
      </c>
      <c r="L617" s="7">
        <f>INDEX('Saturation Data'!M:M,MATCH('Intensity Data'!$B617,'Saturation Data'!$C:$C,0))*INDEX('UEC Data'!M:M,MATCH('Intensity Data'!$B617,'UEC Data'!$C:$C,0))</f>
        <v>0.79873133102774219</v>
      </c>
      <c r="M617" s="7">
        <f>INDEX('Saturation Data'!N:N,MATCH('Intensity Data'!$B617,'Saturation Data'!$C:$C,0))*INDEX('UEC Data'!N:N,MATCH('Intensity Data'!$B617,'UEC Data'!$C:$C,0))</f>
        <v>7.5638596262841043E-2</v>
      </c>
      <c r="N617" s="7">
        <f>INDEX('Saturation Data'!O:O,MATCH('Intensity Data'!$B617,'Saturation Data'!$C:$C,0))*INDEX('UEC Data'!O:O,MATCH('Intensity Data'!$B617,'UEC Data'!$C:$C,0))</f>
        <v>0.37063103509728174</v>
      </c>
      <c r="O617" s="7">
        <f>INDEX('Saturation Data'!P:P,MATCH('Intensity Data'!$B617,'Saturation Data'!$C:$C,0))*INDEX('UEC Data'!P:P,MATCH('Intensity Data'!$B617,'UEC Data'!$C:$C,0))</f>
        <v>5.2325620198795532E-2</v>
      </c>
      <c r="P617" s="7">
        <f>INDEX('Saturation Data'!Q:Q,MATCH('Intensity Data'!$B617,'Saturation Data'!$C:$C,0))*INDEX('UEC Data'!Q:Q,MATCH('Intensity Data'!$B617,'UEC Data'!$C:$C,0))</f>
        <v>7.7044306078965591E-2</v>
      </c>
      <c r="Q617" s="7">
        <f>INDEX('Saturation Data'!R:R,MATCH('Intensity Data'!$B617,'Saturation Data'!$C:$C,0))*INDEX('UEC Data'!R:R,MATCH('Intensity Data'!$B617,'UEC Data'!$C:$C,0))</f>
        <v>4.5157006730624498E-2</v>
      </c>
      <c r="R617" s="7">
        <f>INDEX('Saturation Data'!S:S,MATCH('Intensity Data'!$B617,'Saturation Data'!$C:$C,0))*INDEX('UEC Data'!S:S,MATCH('Intensity Data'!$B617,'UEC Data'!$C:$C,0))</f>
        <v>1.0708060929534165E-3</v>
      </c>
      <c r="S617" s="7">
        <f>INDEX('Saturation Data'!T:T,MATCH('Intensity Data'!$B617,'Saturation Data'!$C:$C,0))*INDEX('UEC Data'!T:T,MATCH('Intensity Data'!$B617,'UEC Data'!$C:$C,0))</f>
        <v>2.1567471187327009E-2</v>
      </c>
      <c r="T617" s="7">
        <f>INDEX('Saturation Data'!U:U,MATCH('Intensity Data'!$B617,'Saturation Data'!$C:$C,0))*INDEX('UEC Data'!U:U,MATCH('Intensity Data'!$B617,'UEC Data'!$C:$C,0))</f>
        <v>2.4500511937445529E-3</v>
      </c>
      <c r="U617" s="7">
        <f>INDEX('Saturation Data'!V:V,MATCH('Intensity Data'!$B617,'Saturation Data'!$C:$C,0))*INDEX('UEC Data'!V:V,MATCH('Intensity Data'!$B617,'UEC Data'!$C:$C,0))</f>
        <v>4.8123070349954909E-2</v>
      </c>
      <c r="V617" t="str">
        <f t="shared" si="158"/>
        <v>Food Preparation</v>
      </c>
      <c r="AP617" s="5" t="s">
        <v>94</v>
      </c>
      <c r="AQ617" s="5" t="s">
        <v>32</v>
      </c>
      <c r="AR617" s="5" t="s">
        <v>33</v>
      </c>
      <c r="AS617" s="2">
        <f t="shared" si="164"/>
        <v>-0.89300930829027125</v>
      </c>
      <c r="AT617" s="2">
        <f t="shared" si="165"/>
        <v>-0.98140172794367742</v>
      </c>
      <c r="AU617" s="2">
        <f t="shared" si="166"/>
        <v>-0.67694371122314578</v>
      </c>
      <c r="AV617" s="2">
        <f t="shared" si="167"/>
        <v>-0.9692682392963835</v>
      </c>
      <c r="AW617" s="2">
        <f t="shared" si="168"/>
        <v>-0.72871232060616042</v>
      </c>
      <c r="AX617" s="2">
        <f t="shared" si="169"/>
        <v>-0.94744787884251636</v>
      </c>
      <c r="AY617" s="2">
        <f t="shared" si="170"/>
        <v>0.26953544326207779</v>
      </c>
      <c r="AZ617" s="2">
        <f t="shared" si="171"/>
        <v>-0.89338434176860848</v>
      </c>
      <c r="BA617" s="2">
        <f t="shared" si="172"/>
        <v>-0.59638607276089561</v>
      </c>
      <c r="BB617" s="2">
        <f t="shared" si="173"/>
        <v>-0.85614778167723737</v>
      </c>
      <c r="BC617" s="2">
        <f t="shared" si="174"/>
        <v>-0.99103189223231469</v>
      </c>
      <c r="BD617" s="2">
        <f t="shared" si="175"/>
        <v>-0.89734378504788714</v>
      </c>
      <c r="BE617" s="2">
        <f t="shared" si="176"/>
        <v>-0.99132169503736689</v>
      </c>
      <c r="BF617" s="2">
        <f t="shared" si="177"/>
        <v>-0.70480614784671214</v>
      </c>
      <c r="BG617" s="2" t="str">
        <f>IFERROR(#REF!/#REF!-1,"NA")</f>
        <v>NA</v>
      </c>
    </row>
    <row r="618" spans="1:59" x14ac:dyDescent="0.25">
      <c r="A618" t="str">
        <f t="shared" si="162"/>
        <v/>
      </c>
      <c r="B618" t="str">
        <f t="shared" si="157"/>
        <v>CA2016 CPAFood Preparation_Fryer</v>
      </c>
      <c r="C618" t="s">
        <v>118</v>
      </c>
      <c r="D618" t="s">
        <v>142</v>
      </c>
      <c r="E618" s="3" t="s">
        <v>95</v>
      </c>
      <c r="F618" s="3" t="s">
        <v>32</v>
      </c>
      <c r="G618" s="3" t="s">
        <v>34</v>
      </c>
      <c r="H618" s="7">
        <f>INDEX('Saturation Data'!I:I,MATCH('Intensity Data'!$B618,'Saturation Data'!$C:$C,0))*INDEX('UEC Data'!I:I,MATCH('Intensity Data'!$B618,'UEC Data'!$C:$C,0))</f>
        <v>8.3924028720777477E-2</v>
      </c>
      <c r="I618" s="7">
        <f>INDEX('Saturation Data'!J:J,MATCH('Intensity Data'!$B618,'Saturation Data'!$C:$C,0))*INDEX('UEC Data'!J:J,MATCH('Intensity Data'!$B618,'UEC Data'!$C:$C,0))</f>
        <v>7.5931701244766605E-3</v>
      </c>
      <c r="J618" s="7">
        <f>INDEX('Saturation Data'!K:K,MATCH('Intensity Data'!$B618,'Saturation Data'!$C:$C,0))*INDEX('UEC Data'!K:K,MATCH('Intensity Data'!$B618,'UEC Data'!$C:$C,0))</f>
        <v>0.1216585562157286</v>
      </c>
      <c r="K618" s="7">
        <f>INDEX('Saturation Data'!L:L,MATCH('Intensity Data'!$B618,'Saturation Data'!$C:$C,0))*INDEX('UEC Data'!L:L,MATCH('Intensity Data'!$B618,'UEC Data'!$C:$C,0))</f>
        <v>1.3016863070531421E-2</v>
      </c>
      <c r="L618" s="7">
        <f>INDEX('Saturation Data'!M:M,MATCH('Intensity Data'!$B618,'Saturation Data'!$C:$C,0))*INDEX('UEC Data'!M:M,MATCH('Intensity Data'!$B618,'UEC Data'!$C:$C,0))</f>
        <v>4.5103013592180083</v>
      </c>
      <c r="M618" s="7">
        <f>INDEX('Saturation Data'!N:N,MATCH('Intensity Data'!$B618,'Saturation Data'!$C:$C,0))*INDEX('UEC Data'!N:N,MATCH('Intensity Data'!$B618,'UEC Data'!$C:$C,0))</f>
        <v>0.86512788471687385</v>
      </c>
      <c r="N618" s="7">
        <f>INDEX('Saturation Data'!O:O,MATCH('Intensity Data'!$B618,'Saturation Data'!$C:$C,0))*INDEX('UEC Data'!O:O,MATCH('Intensity Data'!$B618,'UEC Data'!$C:$C,0))</f>
        <v>0.62057292191876656</v>
      </c>
      <c r="O618" s="7">
        <f>INDEX('Saturation Data'!P:P,MATCH('Intensity Data'!$B618,'Saturation Data'!$C:$C,0))*INDEX('UEC Data'!P:P,MATCH('Intensity Data'!$B618,'UEC Data'!$C:$C,0))</f>
        <v>7.5670162587842718E-2</v>
      </c>
      <c r="P618" s="7">
        <f>INDEX('Saturation Data'!Q:Q,MATCH('Intensity Data'!$B618,'Saturation Data'!$C:$C,0))*INDEX('UEC Data'!Q:Q,MATCH('Intensity Data'!$B618,'UEC Data'!$C:$C,0))</f>
        <v>0.10075658530162572</v>
      </c>
      <c r="Q618" s="7">
        <f>INDEX('Saturation Data'!R:R,MATCH('Intensity Data'!$B618,'Saturation Data'!$C:$C,0))*INDEX('UEC Data'!R:R,MATCH('Intensity Data'!$B618,'UEC Data'!$C:$C,0))</f>
        <v>9.9374655815925403E-2</v>
      </c>
      <c r="R618" s="7">
        <f>INDEX('Saturation Data'!S:S,MATCH('Intensity Data'!$B618,'Saturation Data'!$C:$C,0))*INDEX('UEC Data'!S:S,MATCH('Intensity Data'!$B618,'UEC Data'!$C:$C,0))</f>
        <v>1.5485353225818583E-3</v>
      </c>
      <c r="S618" s="7">
        <f>INDEX('Saturation Data'!T:T,MATCH('Intensity Data'!$B618,'Saturation Data'!$C:$C,0))*INDEX('UEC Data'!T:T,MATCH('Intensity Data'!$B618,'UEC Data'!$C:$C,0))</f>
        <v>3.1189578740840506E-2</v>
      </c>
      <c r="T618" s="7">
        <f>INDEX('Saturation Data'!U:U,MATCH('Intensity Data'!$B618,'Saturation Data'!$C:$C,0))*INDEX('UEC Data'!U:U,MATCH('Intensity Data'!$B618,'UEC Data'!$C:$C,0))</f>
        <v>3.5431165741530183E-3</v>
      </c>
      <c r="U618" s="7">
        <f>INDEX('Saturation Data'!V:V,MATCH('Intensity Data'!$B618,'Saturation Data'!$C:$C,0))*INDEX('UEC Data'!V:V,MATCH('Intensity Data'!$B618,'UEC Data'!$C:$C,0))</f>
        <v>3.5328036830521894E-2</v>
      </c>
      <c r="V618" t="str">
        <f t="shared" si="158"/>
        <v>Food Preparation</v>
      </c>
      <c r="AP618" s="5" t="s">
        <v>95</v>
      </c>
      <c r="AQ618" s="5" t="s">
        <v>32</v>
      </c>
      <c r="AR618" s="5" t="s">
        <v>34</v>
      </c>
      <c r="AS618" s="2">
        <f t="shared" si="164"/>
        <v>-0.84722289124274375</v>
      </c>
      <c r="AT618" s="2">
        <f t="shared" si="165"/>
        <v>-0.98245571452453284</v>
      </c>
      <c r="AU618" s="2">
        <f t="shared" si="166"/>
        <v>-0.80394690774617406</v>
      </c>
      <c r="AV618" s="2">
        <f t="shared" si="167"/>
        <v>-0.96772813841517569</v>
      </c>
      <c r="AW618" s="2">
        <f t="shared" si="168"/>
        <v>0.70764093044071785</v>
      </c>
      <c r="AX618" s="2">
        <f t="shared" si="169"/>
        <v>8.1456640954476134E-2</v>
      </c>
      <c r="AY618" s="2">
        <f t="shared" si="170"/>
        <v>-0.4410899903915807</v>
      </c>
      <c r="AZ618" s="2">
        <f t="shared" si="171"/>
        <v>-0.78681071791335055</v>
      </c>
      <c r="BA618" s="2">
        <f t="shared" si="172"/>
        <v>-0.47901952464322706</v>
      </c>
      <c r="BB618" s="2">
        <f t="shared" si="173"/>
        <v>-0.95678139489090319</v>
      </c>
      <c r="BC618" s="2">
        <f t="shared" si="174"/>
        <v>-0.98948273318134772</v>
      </c>
      <c r="BD618" s="2">
        <f t="shared" si="175"/>
        <v>-0.78816813746820846</v>
      </c>
      <c r="BE618" s="2">
        <f t="shared" si="176"/>
        <v>-0.97593603333643908</v>
      </c>
      <c r="BF618" s="2">
        <f t="shared" si="177"/>
        <v>-0.95769554712505589</v>
      </c>
      <c r="BG618" s="2" t="str">
        <f>IFERROR(#REF!/#REF!-1,"NA")</f>
        <v>NA</v>
      </c>
    </row>
    <row r="619" spans="1:59" x14ac:dyDescent="0.25">
      <c r="A619" t="str">
        <f t="shared" si="162"/>
        <v/>
      </c>
      <c r="B619" t="str">
        <f t="shared" si="157"/>
        <v>CA2016 CPAFood Preparation_Dishwasher</v>
      </c>
      <c r="C619" t="s">
        <v>118</v>
      </c>
      <c r="D619" t="s">
        <v>142</v>
      </c>
      <c r="E619" s="3" t="s">
        <v>96</v>
      </c>
      <c r="F619" s="3" t="s">
        <v>32</v>
      </c>
      <c r="G619" s="3" t="s">
        <v>35</v>
      </c>
      <c r="H619" s="7">
        <f>INDEX('Saturation Data'!I:I,MATCH('Intensity Data'!$B619,'Saturation Data'!$C:$C,0))*INDEX('UEC Data'!I:I,MATCH('Intensity Data'!$B619,'UEC Data'!$C:$C,0))</f>
        <v>6.5102148998502793E-2</v>
      </c>
      <c r="I619" s="7">
        <f>INDEX('Saturation Data'!J:J,MATCH('Intensity Data'!$B619,'Saturation Data'!$C:$C,0))*INDEX('UEC Data'!J:J,MATCH('Intensity Data'!$B619,'UEC Data'!$C:$C,0))</f>
        <v>1.0450506615516985E-2</v>
      </c>
      <c r="J619" s="7">
        <f>INDEX('Saturation Data'!K:K,MATCH('Intensity Data'!$B619,'Saturation Data'!$C:$C,0))*INDEX('UEC Data'!K:K,MATCH('Intensity Data'!$B619,'UEC Data'!$C:$C,0))</f>
        <v>0.14658329768935208</v>
      </c>
      <c r="K619" s="7">
        <f>INDEX('Saturation Data'!L:L,MATCH('Intensity Data'!$B619,'Saturation Data'!$C:$C,0))*INDEX('UEC Data'!L:L,MATCH('Intensity Data'!$B619,'UEC Data'!$C:$C,0))</f>
        <v>1.7915154198029117E-2</v>
      </c>
      <c r="L619" s="7">
        <f>INDEX('Saturation Data'!M:M,MATCH('Intensity Data'!$B619,'Saturation Data'!$C:$C,0))*INDEX('UEC Data'!M:M,MATCH('Intensity Data'!$B619,'UEC Data'!$C:$C,0))</f>
        <v>1.9875381054041292</v>
      </c>
      <c r="M619" s="7">
        <f>INDEX('Saturation Data'!N:N,MATCH('Intensity Data'!$B619,'Saturation Data'!$C:$C,0))*INDEX('UEC Data'!N:N,MATCH('Intensity Data'!$B619,'UEC Data'!$C:$C,0))</f>
        <v>0.75092400015498273</v>
      </c>
      <c r="N619" s="7">
        <f>INDEX('Saturation Data'!O:O,MATCH('Intensity Data'!$B619,'Saturation Data'!$C:$C,0))*INDEX('UEC Data'!O:O,MATCH('Intensity Data'!$B619,'UEC Data'!$C:$C,0))</f>
        <v>0.5658850919549071</v>
      </c>
      <c r="O619" s="7">
        <f>INDEX('Saturation Data'!P:P,MATCH('Intensity Data'!$B619,'Saturation Data'!$C:$C,0))*INDEX('UEC Data'!P:P,MATCH('Intensity Data'!$B619,'UEC Data'!$C:$C,0))</f>
        <v>0.10414510958635992</v>
      </c>
      <c r="P619" s="7">
        <f>INDEX('Saturation Data'!Q:Q,MATCH('Intensity Data'!$B619,'Saturation Data'!$C:$C,0))*INDEX('UEC Data'!Q:Q,MATCH('Intensity Data'!$B619,'UEC Data'!$C:$C,0))</f>
        <v>0.12381792042879472</v>
      </c>
      <c r="Q619" s="7">
        <f>INDEX('Saturation Data'!R:R,MATCH('Intensity Data'!$B619,'Saturation Data'!$C:$C,0))*INDEX('UEC Data'!R:R,MATCH('Intensity Data'!$B619,'UEC Data'!$C:$C,0))</f>
        <v>0.19554808758809619</v>
      </c>
      <c r="R619" s="7">
        <f>INDEX('Saturation Data'!S:S,MATCH('Intensity Data'!$B619,'Saturation Data'!$C:$C,0))*INDEX('UEC Data'!S:S,MATCH('Intensity Data'!$B619,'UEC Data'!$C:$C,0))</f>
        <v>2.1312545837525016E-3</v>
      </c>
      <c r="S619" s="7">
        <f>INDEX('Saturation Data'!T:T,MATCH('Intensity Data'!$B619,'Saturation Data'!$C:$C,0))*INDEX('UEC Data'!T:T,MATCH('Intensity Data'!$B619,'UEC Data'!$C:$C,0))</f>
        <v>4.2926326372650134E-2</v>
      </c>
      <c r="T619" s="7">
        <f>INDEX('Saturation Data'!U:U,MATCH('Intensity Data'!$B619,'Saturation Data'!$C:$C,0))*INDEX('UEC Data'!U:U,MATCH('Intensity Data'!$B619,'UEC Data'!$C:$C,0))</f>
        <v>4.87640374056363E-3</v>
      </c>
      <c r="U619" s="7">
        <f>INDEX('Saturation Data'!V:V,MATCH('Intensity Data'!$B619,'Saturation Data'!$C:$C,0))*INDEX('UEC Data'!V:V,MATCH('Intensity Data'!$B619,'UEC Data'!$C:$C,0))</f>
        <v>2.505826960248295E-2</v>
      </c>
      <c r="V619" t="str">
        <f t="shared" si="158"/>
        <v>Food Preparation</v>
      </c>
      <c r="AP619" s="5" t="s">
        <v>96</v>
      </c>
      <c r="AQ619" s="5" t="s">
        <v>32</v>
      </c>
      <c r="AR619" s="5" t="s">
        <v>35</v>
      </c>
      <c r="AS619" s="2">
        <f t="shared" si="164"/>
        <v>14.191553449324521</v>
      </c>
      <c r="AT619" s="2">
        <f t="shared" si="165"/>
        <v>2.0951720693649381</v>
      </c>
      <c r="AU619" s="2">
        <f t="shared" si="166"/>
        <v>35.503568460085653</v>
      </c>
      <c r="AV619" s="2">
        <f t="shared" si="167"/>
        <v>5.8636958071934489</v>
      </c>
      <c r="AW619" s="2">
        <f t="shared" si="168"/>
        <v>89.254694897919507</v>
      </c>
      <c r="AX619" s="2">
        <f t="shared" si="169"/>
        <v>1632.4122930041106</v>
      </c>
      <c r="AY619" s="2">
        <f t="shared" si="170"/>
        <v>66.362640984722773</v>
      </c>
      <c r="AZ619" s="2">
        <f t="shared" si="171"/>
        <v>37.781211159178469</v>
      </c>
      <c r="BA619" s="2">
        <f t="shared" si="172"/>
        <v>111.62960903550818</v>
      </c>
      <c r="BB619" s="2">
        <f t="shared" si="173"/>
        <v>18.879850495582975</v>
      </c>
      <c r="BC619" s="2">
        <f t="shared" si="174"/>
        <v>34.801664329204243</v>
      </c>
      <c r="BD619" s="2">
        <f t="shared" si="175"/>
        <v>720.09354715079746</v>
      </c>
      <c r="BE619" s="2">
        <f t="shared" si="176"/>
        <v>80.915774485254587</v>
      </c>
      <c r="BF619" s="2">
        <f t="shared" si="177"/>
        <v>4.7420483067527321</v>
      </c>
      <c r="BG619" s="2" t="str">
        <f>IFERROR(#REF!/#REF!-1,"NA")</f>
        <v>NA</v>
      </c>
    </row>
    <row r="620" spans="1:59" x14ac:dyDescent="0.25">
      <c r="A620" t="str">
        <f t="shared" si="162"/>
        <v/>
      </c>
      <c r="B620" t="str">
        <f t="shared" si="157"/>
        <v>CA2016 CPAFood Preparation_Hot Food Container</v>
      </c>
      <c r="C620" t="s">
        <v>118</v>
      </c>
      <c r="D620" t="s">
        <v>142</v>
      </c>
      <c r="E620" s="3" t="s">
        <v>97</v>
      </c>
      <c r="F620" s="3" t="s">
        <v>32</v>
      </c>
      <c r="G620" s="3" t="s">
        <v>36</v>
      </c>
      <c r="H620" s="7">
        <f>INDEX('Saturation Data'!I:I,MATCH('Intensity Data'!$B620,'Saturation Data'!$C:$C,0))*INDEX('UEC Data'!I:I,MATCH('Intensity Data'!$B620,'UEC Data'!$C:$C,0))</f>
        <v>8.9103529382616679E-3</v>
      </c>
      <c r="I620" s="7">
        <f>INDEX('Saturation Data'!J:J,MATCH('Intensity Data'!$B620,'Saturation Data'!$C:$C,0))*INDEX('UEC Data'!J:J,MATCH('Intensity Data'!$B620,'UEC Data'!$C:$C,0))</f>
        <v>1.4303322357305942E-3</v>
      </c>
      <c r="J620" s="7">
        <f>INDEX('Saturation Data'!K:K,MATCH('Intensity Data'!$B620,'Saturation Data'!$C:$C,0))*INDEX('UEC Data'!K:K,MATCH('Intensity Data'!$B620,'UEC Data'!$C:$C,0))</f>
        <v>2.0062454732430426E-2</v>
      </c>
      <c r="K620" s="7">
        <f>INDEX('Saturation Data'!L:L,MATCH('Intensity Data'!$B620,'Saturation Data'!$C:$C,0))*INDEX('UEC Data'!L:L,MATCH('Intensity Data'!$B620,'UEC Data'!$C:$C,0))</f>
        <v>2.4519981183953043E-3</v>
      </c>
      <c r="L620" s="7">
        <f>INDEX('Saturation Data'!M:M,MATCH('Intensity Data'!$B620,'Saturation Data'!$C:$C,0))*INDEX('UEC Data'!M:M,MATCH('Intensity Data'!$B620,'UEC Data'!$C:$C,0))</f>
        <v>0.43516583836572409</v>
      </c>
      <c r="M620" s="7">
        <f>INDEX('Saturation Data'!N:N,MATCH('Intensity Data'!$B620,'Saturation Data'!$C:$C,0))*INDEX('UEC Data'!N:N,MATCH('Intensity Data'!$B620,'UEC Data'!$C:$C,0))</f>
        <v>0.13674067333195575</v>
      </c>
      <c r="N620" s="7">
        <f>INDEX('Saturation Data'!O:O,MATCH('Intensity Data'!$B620,'Saturation Data'!$C:$C,0))*INDEX('UEC Data'!O:O,MATCH('Intensity Data'!$B620,'UEC Data'!$C:$C,0))</f>
        <v>7.7451143616393395E-2</v>
      </c>
      <c r="O620" s="7">
        <f>INDEX('Saturation Data'!P:P,MATCH('Intensity Data'!$B620,'Saturation Data'!$C:$C,0))*INDEX('UEC Data'!P:P,MATCH('Intensity Data'!$B620,'UEC Data'!$C:$C,0))</f>
        <v>1.4254056086992564E-2</v>
      </c>
      <c r="P620" s="7">
        <f>INDEX('Saturation Data'!Q:Q,MATCH('Intensity Data'!$B620,'Saturation Data'!$C:$C,0))*INDEX('UEC Data'!Q:Q,MATCH('Intensity Data'!$B620,'UEC Data'!$C:$C,0))</f>
        <v>1.6946619859315754E-2</v>
      </c>
      <c r="Q620" s="7">
        <f>INDEX('Saturation Data'!R:R,MATCH('Intensity Data'!$B620,'Saturation Data'!$C:$C,0))*INDEX('UEC Data'!R:R,MATCH('Intensity Data'!$B620,'UEC Data'!$C:$C,0))</f>
        <v>2.6764131501282925E-2</v>
      </c>
      <c r="R620" s="7">
        <f>INDEX('Saturation Data'!S:S,MATCH('Intensity Data'!$B620,'Saturation Data'!$C:$C,0))*INDEX('UEC Data'!S:S,MATCH('Intensity Data'!$B620,'UEC Data'!$C:$C,0))</f>
        <v>2.9169898128799841E-4</v>
      </c>
      <c r="S620" s="7">
        <f>INDEX('Saturation Data'!T:T,MATCH('Intensity Data'!$B620,'Saturation Data'!$C:$C,0))*INDEX('UEC Data'!T:T,MATCH('Intensity Data'!$B620,'UEC Data'!$C:$C,0))</f>
        <v>5.875208794292164E-3</v>
      </c>
      <c r="T620" s="7">
        <f>INDEX('Saturation Data'!U:U,MATCH('Intensity Data'!$B620,'Saturation Data'!$C:$C,0))*INDEX('UEC Data'!U:U,MATCH('Intensity Data'!$B620,'UEC Data'!$C:$C,0))</f>
        <v>6.6742003246130313E-4</v>
      </c>
      <c r="U620" s="7">
        <f>INDEX('Saturation Data'!V:V,MATCH('Intensity Data'!$B620,'Saturation Data'!$C:$C,0))*INDEX('UEC Data'!V:V,MATCH('Intensity Data'!$B620,'UEC Data'!$C:$C,0))</f>
        <v>3.4296567719350078E-3</v>
      </c>
      <c r="V620" t="str">
        <f t="shared" si="158"/>
        <v>Food Preparation</v>
      </c>
      <c r="AP620" s="5" t="s">
        <v>97</v>
      </c>
      <c r="AQ620" s="5" t="s">
        <v>32</v>
      </c>
      <c r="AR620" s="5" t="s">
        <v>36</v>
      </c>
      <c r="AS620" s="2">
        <f t="shared" si="164"/>
        <v>-0.77163290485541036</v>
      </c>
      <c r="AT620" s="2">
        <f t="shared" si="165"/>
        <v>-0.9534718120295349</v>
      </c>
      <c r="AU620" s="2">
        <f t="shared" si="166"/>
        <v>-0.9852795447869066</v>
      </c>
      <c r="AV620" s="2">
        <f t="shared" si="167"/>
        <v>-0.99723214110323033</v>
      </c>
      <c r="AW620" s="2">
        <f t="shared" si="168"/>
        <v>8.1377890293981494</v>
      </c>
      <c r="AX620" s="2">
        <f t="shared" si="169"/>
        <v>-0.67226035458720279</v>
      </c>
      <c r="AY620" s="2">
        <f t="shared" si="170"/>
        <v>-0.88878583610484729</v>
      </c>
      <c r="AZ620" s="2">
        <f t="shared" si="171"/>
        <v>-0.93597311639121228</v>
      </c>
      <c r="BA620" s="2">
        <f t="shared" si="172"/>
        <v>-0.93992333350459467</v>
      </c>
      <c r="BB620" s="2">
        <f t="shared" si="173"/>
        <v>0.3264629650223192</v>
      </c>
      <c r="BC620" s="2">
        <f t="shared" si="174"/>
        <v>-0.99938571415743738</v>
      </c>
      <c r="BD620" s="2">
        <f t="shared" si="175"/>
        <v>-0.98762745907271576</v>
      </c>
      <c r="BE620" s="2">
        <f t="shared" si="176"/>
        <v>-0.99859448711417043</v>
      </c>
      <c r="BF620" s="2">
        <f t="shared" si="177"/>
        <v>-0.98942739428776516</v>
      </c>
      <c r="BG620" s="2" t="str">
        <f>IFERROR(#REF!/#REF!-1,"NA")</f>
        <v>NA</v>
      </c>
    </row>
    <row r="621" spans="1:59" x14ac:dyDescent="0.25">
      <c r="A621" t="str">
        <f t="shared" si="162"/>
        <v/>
      </c>
      <c r="B621" t="str">
        <f t="shared" si="157"/>
        <v>CA2016 CPAFood Preparation_Steamer</v>
      </c>
      <c r="C621" t="s">
        <v>118</v>
      </c>
      <c r="D621" t="s">
        <v>142</v>
      </c>
      <c r="E621" s="3" t="s">
        <v>98</v>
      </c>
      <c r="F621" s="3" t="s">
        <v>32</v>
      </c>
      <c r="G621" s="3" t="s">
        <v>37</v>
      </c>
      <c r="H621" s="7">
        <f>INDEX('Saturation Data'!I:I,MATCH('Intensity Data'!$B621,'Saturation Data'!$C:$C,0))*INDEX('UEC Data'!I:I,MATCH('Intensity Data'!$B621,'UEC Data'!$C:$C,0))</f>
        <v>4.7736401145195458E-2</v>
      </c>
      <c r="I621" s="7">
        <f>INDEX('Saturation Data'!J:J,MATCH('Intensity Data'!$B621,'Saturation Data'!$C:$C,0))*INDEX('UEC Data'!J:J,MATCH('Intensity Data'!$B621,'UEC Data'!$C:$C,0))</f>
        <v>7.6628741699496057E-3</v>
      </c>
      <c r="J621" s="7">
        <f>INDEX('Saturation Data'!K:K,MATCH('Intensity Data'!$B621,'Saturation Data'!$C:$C,0))*INDEX('UEC Data'!K:K,MATCH('Intensity Data'!$B621,'UEC Data'!$C:$C,0))</f>
        <v>0.10748276681074596</v>
      </c>
      <c r="K621" s="7">
        <f>INDEX('Saturation Data'!L:L,MATCH('Intensity Data'!$B621,'Saturation Data'!$C:$C,0))*INDEX('UEC Data'!L:L,MATCH('Intensity Data'!$B621,'UEC Data'!$C:$C,0))</f>
        <v>1.313635571991361E-2</v>
      </c>
      <c r="L621" s="7">
        <f>INDEX('Saturation Data'!M:M,MATCH('Intensity Data'!$B621,'Saturation Data'!$C:$C,0))*INDEX('UEC Data'!M:M,MATCH('Intensity Data'!$B621,'UEC Data'!$C:$C,0))</f>
        <v>0.44406879799788262</v>
      </c>
      <c r="M621" s="7">
        <f>INDEX('Saturation Data'!N:N,MATCH('Intensity Data'!$B621,'Saturation Data'!$C:$C,0))*INDEX('UEC Data'!N:N,MATCH('Intensity Data'!$B621,'UEC Data'!$C:$C,0))</f>
        <v>0.20070565875068347</v>
      </c>
      <c r="N621" s="7">
        <f>INDEX('Saturation Data'!O:O,MATCH('Intensity Data'!$B621,'Saturation Data'!$C:$C,0))*INDEX('UEC Data'!O:O,MATCH('Intensity Data'!$B621,'UEC Data'!$C:$C,0))</f>
        <v>0.41493742014977902</v>
      </c>
      <c r="O621" s="7">
        <f>INDEX('Saturation Data'!P:P,MATCH('Intensity Data'!$B621,'Saturation Data'!$C:$C,0))*INDEX('UEC Data'!P:P,MATCH('Intensity Data'!$B621,'UEC Data'!$C:$C,0))</f>
        <v>7.6364802160972467E-2</v>
      </c>
      <c r="P621" s="7">
        <f>INDEX('Saturation Data'!Q:Q,MATCH('Intensity Data'!$B621,'Saturation Data'!$C:$C,0))*INDEX('UEC Data'!Q:Q,MATCH('Intensity Data'!$B621,'UEC Data'!$C:$C,0))</f>
        <v>9.0789966375591821E-2</v>
      </c>
      <c r="Q621" s="7">
        <f>INDEX('Saturation Data'!R:R,MATCH('Intensity Data'!$B621,'Saturation Data'!$C:$C,0))*INDEX('UEC Data'!R:R,MATCH('Intensity Data'!$B621,'UEC Data'!$C:$C,0))</f>
        <v>0.14338638732948519</v>
      </c>
      <c r="R621" s="7">
        <f>INDEX('Saturation Data'!S:S,MATCH('Intensity Data'!$B621,'Saturation Data'!$C:$C,0))*INDEX('UEC Data'!S:S,MATCH('Intensity Data'!$B621,'UEC Data'!$C:$C,0))</f>
        <v>1.5627506206421198E-3</v>
      </c>
      <c r="S621" s="7">
        <f>INDEX('Saturation Data'!T:T,MATCH('Intensity Data'!$B621,'Saturation Data'!$C:$C,0))*INDEX('UEC Data'!T:T,MATCH('Intensity Data'!$B621,'UEC Data'!$C:$C,0))</f>
        <v>3.1475893913448794E-2</v>
      </c>
      <c r="T621" s="7">
        <f>INDEX('Saturation Data'!U:U,MATCH('Intensity Data'!$B621,'Saturation Data'!$C:$C,0))*INDEX('UEC Data'!U:U,MATCH('Intensity Data'!$B621,'UEC Data'!$C:$C,0))</f>
        <v>3.5756417981045543E-3</v>
      </c>
      <c r="U621" s="7">
        <f>INDEX('Saturation Data'!V:V,MATCH('Intensity Data'!$B621,'Saturation Data'!$C:$C,0))*INDEX('UEC Data'!V:V,MATCH('Intensity Data'!$B621,'UEC Data'!$C:$C,0))</f>
        <v>1.8374072563658288E-2</v>
      </c>
      <c r="V621" t="str">
        <f t="shared" si="158"/>
        <v>Food Preparation</v>
      </c>
      <c r="AP621" s="5" t="s">
        <v>98</v>
      </c>
      <c r="AQ621" s="5" t="s">
        <v>32</v>
      </c>
      <c r="AR621" s="5" t="s">
        <v>37</v>
      </c>
      <c r="AS621" s="2">
        <f t="shared" si="164"/>
        <v>-0.98228066970490968</v>
      </c>
      <c r="AT621" s="2">
        <f t="shared" si="165"/>
        <v>-0.9963898111934264</v>
      </c>
      <c r="AU621" s="2">
        <f t="shared" si="166"/>
        <v>-0.97630987691456705</v>
      </c>
      <c r="AV621" s="2">
        <f t="shared" si="167"/>
        <v>-0.99554559169547552</v>
      </c>
      <c r="AW621" s="2">
        <f t="shared" si="168"/>
        <v>-0.8096992450621856</v>
      </c>
      <c r="AX621" s="2">
        <f t="shared" si="169"/>
        <v>-0.96781480980443968</v>
      </c>
      <c r="AY621" s="2">
        <f t="shared" si="170"/>
        <v>-0.89523108595844203</v>
      </c>
      <c r="AZ621" s="2">
        <f t="shared" si="171"/>
        <v>-0.93968369827891784</v>
      </c>
      <c r="BA621" s="2">
        <f t="shared" si="172"/>
        <v>-0.94837587029339421</v>
      </c>
      <c r="BB621" s="2">
        <f t="shared" si="173"/>
        <v>-0.76965155863753199</v>
      </c>
      <c r="BC621" s="2">
        <f t="shared" si="174"/>
        <v>-0.99822245338232651</v>
      </c>
      <c r="BD621" s="2">
        <f t="shared" si="175"/>
        <v>-0.96419782655974151</v>
      </c>
      <c r="BE621" s="2">
        <f t="shared" si="176"/>
        <v>-0.99593289556229947</v>
      </c>
      <c r="BF621" s="2">
        <f t="shared" si="177"/>
        <v>-0.99122181504546025</v>
      </c>
      <c r="BG621" s="2" t="str">
        <f>IFERROR(#REF!/#REF!-1,"NA")</f>
        <v>NA</v>
      </c>
    </row>
    <row r="622" spans="1:59" x14ac:dyDescent="0.25">
      <c r="A622" t="str">
        <f t="shared" si="162"/>
        <v/>
      </c>
      <c r="B622" t="str">
        <f t="shared" si="157"/>
        <v>CA2016 CPAOffice Equipment_Desktop Computer</v>
      </c>
      <c r="C622" t="s">
        <v>118</v>
      </c>
      <c r="D622" t="s">
        <v>142</v>
      </c>
      <c r="E622" s="3" t="s">
        <v>99</v>
      </c>
      <c r="F622" s="3" t="s">
        <v>38</v>
      </c>
      <c r="G622" s="3" t="s">
        <v>39</v>
      </c>
      <c r="H622" s="7">
        <f>INDEX('Saturation Data'!I:I,MATCH('Intensity Data'!$B622,'Saturation Data'!$C:$C,0))*INDEX('UEC Data'!I:I,MATCH('Intensity Data'!$B622,'UEC Data'!$C:$C,0))</f>
        <v>2.0185015092111902</v>
      </c>
      <c r="I622" s="7">
        <f>INDEX('Saturation Data'!J:J,MATCH('Intensity Data'!$B622,'Saturation Data'!$C:$C,0))*INDEX('UEC Data'!J:J,MATCH('Intensity Data'!$B622,'UEC Data'!$C:$C,0))</f>
        <v>0.95550961683652735</v>
      </c>
      <c r="J622" s="7">
        <f>INDEX('Saturation Data'!K:K,MATCH('Intensity Data'!$B622,'Saturation Data'!$C:$C,0))*INDEX('UEC Data'!K:K,MATCH('Intensity Data'!$B622,'UEC Data'!$C:$C,0))</f>
        <v>0.34881595256250825</v>
      </c>
      <c r="K622" s="7">
        <f>INDEX('Saturation Data'!L:L,MATCH('Intensity Data'!$B622,'Saturation Data'!$C:$C,0))*INDEX('UEC Data'!L:L,MATCH('Intensity Data'!$B622,'UEC Data'!$C:$C,0))</f>
        <v>0.13565746801488227</v>
      </c>
      <c r="L622" s="7">
        <f>INDEX('Saturation Data'!M:M,MATCH('Intensity Data'!$B622,'Saturation Data'!$C:$C,0))*INDEX('UEC Data'!M:M,MATCH('Intensity Data'!$B622,'UEC Data'!$C:$C,0))</f>
        <v>0.281561694742679</v>
      </c>
      <c r="M622" s="7">
        <f>INDEX('Saturation Data'!N:N,MATCH('Intensity Data'!$B622,'Saturation Data'!$C:$C,0))*INDEX('UEC Data'!N:N,MATCH('Intensity Data'!$B622,'UEC Data'!$C:$C,0))</f>
        <v>0.17270640476336041</v>
      </c>
      <c r="N622" s="7">
        <f>INDEX('Saturation Data'!O:O,MATCH('Intensity Data'!$B622,'Saturation Data'!$C:$C,0))*INDEX('UEC Data'!O:O,MATCH('Intensity Data'!$B622,'UEC Data'!$C:$C,0))</f>
        <v>0.46262766037138497</v>
      </c>
      <c r="O622" s="7">
        <f>INDEX('Saturation Data'!P:P,MATCH('Intensity Data'!$B622,'Saturation Data'!$C:$C,0))*INDEX('UEC Data'!P:P,MATCH('Intensity Data'!$B622,'UEC Data'!$C:$C,0))</f>
        <v>0.49858679333932454</v>
      </c>
      <c r="P622" s="7">
        <f>INDEX('Saturation Data'!Q:Q,MATCH('Intensity Data'!$B622,'Saturation Data'!$C:$C,0))*INDEX('UEC Data'!Q:Q,MATCH('Intensity Data'!$B622,'UEC Data'!$C:$C,0))</f>
        <v>0.3104108385843744</v>
      </c>
      <c r="Q622" s="7">
        <f>INDEX('Saturation Data'!R:R,MATCH('Intensity Data'!$B622,'Saturation Data'!$C:$C,0))*INDEX('UEC Data'!R:R,MATCH('Intensity Data'!$B622,'UEC Data'!$C:$C,0))</f>
        <v>0.10599571827416575</v>
      </c>
      <c r="R622" s="7">
        <f>INDEX('Saturation Data'!S:S,MATCH('Intensity Data'!$B622,'Saturation Data'!$C:$C,0))*INDEX('UEC Data'!S:S,MATCH('Intensity Data'!$B622,'UEC Data'!$C:$C,0))</f>
        <v>0.11938003808105394</v>
      </c>
      <c r="S622" s="7">
        <f>INDEX('Saturation Data'!T:T,MATCH('Intensity Data'!$B622,'Saturation Data'!$C:$C,0))*INDEX('UEC Data'!T:T,MATCH('Intensity Data'!$B622,'UEC Data'!$C:$C,0))</f>
        <v>6.0364309762442656E-2</v>
      </c>
      <c r="T622" s="7">
        <f>INDEX('Saturation Data'!U:U,MATCH('Intensity Data'!$B622,'Saturation Data'!$C:$C,0))*INDEX('UEC Data'!U:U,MATCH('Intensity Data'!$B622,'UEC Data'!$C:$C,0))</f>
        <v>4.9100732706055101</v>
      </c>
      <c r="U622" s="7">
        <f>INDEX('Saturation Data'!V:V,MATCH('Intensity Data'!$B622,'Saturation Data'!$C:$C,0))*INDEX('UEC Data'!V:V,MATCH('Intensity Data'!$B622,'UEC Data'!$C:$C,0))</f>
        <v>0.19358889626475903</v>
      </c>
      <c r="V622" t="str">
        <f t="shared" si="158"/>
        <v>Office Equipment</v>
      </c>
      <c r="AP622" s="5" t="s">
        <v>99</v>
      </c>
      <c r="AQ622" s="5" t="s">
        <v>38</v>
      </c>
      <c r="AR622" s="5" t="s">
        <v>39</v>
      </c>
      <c r="AS622" s="2">
        <f t="shared" si="164"/>
        <v>17.875633332027615</v>
      </c>
      <c r="AT622" s="2">
        <f t="shared" si="165"/>
        <v>3.6714921862555618</v>
      </c>
      <c r="AU622" s="2">
        <f t="shared" si="166"/>
        <v>-0.41037090756620609</v>
      </c>
      <c r="AV622" s="2">
        <f t="shared" si="167"/>
        <v>-0.77068826938714163</v>
      </c>
      <c r="AW622" s="2">
        <f t="shared" si="168"/>
        <v>-0.10618342712133799</v>
      </c>
      <c r="AX622" s="2">
        <f t="shared" si="169"/>
        <v>-0.700840472377112</v>
      </c>
      <c r="AY622" s="2">
        <f t="shared" si="170"/>
        <v>6.8712556055153904</v>
      </c>
      <c r="AZ622" s="2">
        <f t="shared" si="171"/>
        <v>5.9043379529904394</v>
      </c>
      <c r="BA622" s="2">
        <f t="shared" si="172"/>
        <v>4.049230847884056</v>
      </c>
      <c r="BB622" s="2">
        <f t="shared" si="173"/>
        <v>-0.34994815098002463</v>
      </c>
      <c r="BC622" s="2">
        <f t="shared" si="174"/>
        <v>-0.72614176336156644</v>
      </c>
      <c r="BD622" s="2">
        <f t="shared" si="175"/>
        <v>-0.86152405634001639</v>
      </c>
      <c r="BE622" s="2">
        <f t="shared" si="176"/>
        <v>11.483966079982626</v>
      </c>
      <c r="BF622" s="2">
        <f t="shared" si="177"/>
        <v>-0.42467509076793264</v>
      </c>
      <c r="BG622" s="2" t="str">
        <f>IFERROR(#REF!/#REF!-1,"NA")</f>
        <v>NA</v>
      </c>
    </row>
    <row r="623" spans="1:59" x14ac:dyDescent="0.25">
      <c r="A623" t="str">
        <f t="shared" si="162"/>
        <v/>
      </c>
      <c r="B623" t="str">
        <f t="shared" si="157"/>
        <v>CA2016 CPAOffice Equipment_Laptop</v>
      </c>
      <c r="C623" t="s">
        <v>118</v>
      </c>
      <c r="D623" t="s">
        <v>142</v>
      </c>
      <c r="E623" s="3" t="s">
        <v>100</v>
      </c>
      <c r="F623" s="3" t="s">
        <v>38</v>
      </c>
      <c r="G623" s="3" t="s">
        <v>40</v>
      </c>
      <c r="H623" s="7">
        <f>INDEX('Saturation Data'!I:I,MATCH('Intensity Data'!$B623,'Saturation Data'!$C:$C,0))*INDEX('UEC Data'!I:I,MATCH('Intensity Data'!$B623,'UEC Data'!$C:$C,0))</f>
        <v>0.31168038009878668</v>
      </c>
      <c r="I623" s="7">
        <f>INDEX('Saturation Data'!J:J,MATCH('Intensity Data'!$B623,'Saturation Data'!$C:$C,0))*INDEX('UEC Data'!J:J,MATCH('Intensity Data'!$B623,'UEC Data'!$C:$C,0))</f>
        <v>0.14754192612916966</v>
      </c>
      <c r="J623" s="7">
        <f>INDEX('Saturation Data'!K:K,MATCH('Intensity Data'!$B623,'Saturation Data'!$C:$C,0))*INDEX('UEC Data'!K:K,MATCH('Intensity Data'!$B623,'UEC Data'!$C:$C,0))</f>
        <v>5.386128679274025E-2</v>
      </c>
      <c r="K623" s="7">
        <f>INDEX('Saturation Data'!L:L,MATCH('Intensity Data'!$B623,'Saturation Data'!$C:$C,0))*INDEX('UEC Data'!L:L,MATCH('Intensity Data'!$B623,'UEC Data'!$C:$C,0))</f>
        <v>2.0947109031709762E-2</v>
      </c>
      <c r="L623" s="7">
        <f>INDEX('Saturation Data'!M:M,MATCH('Intensity Data'!$B623,'Saturation Data'!$C:$C,0))*INDEX('UEC Data'!M:M,MATCH('Intensity Data'!$B623,'UEC Data'!$C:$C,0))</f>
        <v>3.4781150527036821E-2</v>
      </c>
      <c r="M623" s="7">
        <f>INDEX('Saturation Data'!N:N,MATCH('Intensity Data'!$B623,'Saturation Data'!$C:$C,0))*INDEX('UEC Data'!N:N,MATCH('Intensity Data'!$B623,'UEC Data'!$C:$C,0))</f>
        <v>1.706745647073209E-2</v>
      </c>
      <c r="N623" s="7">
        <f>INDEX('Saturation Data'!O:O,MATCH('Intensity Data'!$B623,'Saturation Data'!$C:$C,0))*INDEX('UEC Data'!O:O,MATCH('Intensity Data'!$B623,'UEC Data'!$C:$C,0))</f>
        <v>2.8574061375879662E-2</v>
      </c>
      <c r="O623" s="7">
        <f>INDEX('Saturation Data'!P:P,MATCH('Intensity Data'!$B623,'Saturation Data'!$C:$C,0))*INDEX('UEC Data'!P:P,MATCH('Intensity Data'!$B623,'UEC Data'!$C:$C,0))</f>
        <v>2.3096299985571649E-2</v>
      </c>
      <c r="P623" s="7">
        <f>INDEX('Saturation Data'!Q:Q,MATCH('Intensity Data'!$B623,'Saturation Data'!$C:$C,0))*INDEX('UEC Data'!Q:Q,MATCH('Intensity Data'!$B623,'UEC Data'!$C:$C,0))</f>
        <v>1.9172434147858419E-2</v>
      </c>
      <c r="Q623" s="7">
        <f>INDEX('Saturation Data'!R:R,MATCH('Intensity Data'!$B623,'Saturation Data'!$C:$C,0))*INDEX('UEC Data'!R:R,MATCH('Intensity Data'!$B623,'UEC Data'!$C:$C,0))</f>
        <v>1.6366985909981476E-2</v>
      </c>
      <c r="R623" s="7">
        <f>INDEX('Saturation Data'!S:S,MATCH('Intensity Data'!$B623,'Saturation Data'!$C:$C,0))*INDEX('UEC Data'!S:S,MATCH('Intensity Data'!$B623,'UEC Data'!$C:$C,0))</f>
        <v>1.4746945880600781E-2</v>
      </c>
      <c r="S623" s="7">
        <f>INDEX('Saturation Data'!T:T,MATCH('Intensity Data'!$B623,'Saturation Data'!$C:$C,0))*INDEX('UEC Data'!T:T,MATCH('Intensity Data'!$B623,'UEC Data'!$C:$C,0))</f>
        <v>7.4567676765370343E-3</v>
      </c>
      <c r="T623" s="7">
        <f>INDEX('Saturation Data'!U:U,MATCH('Intensity Data'!$B623,'Saturation Data'!$C:$C,0))*INDEX('UEC Data'!U:U,MATCH('Intensity Data'!$B623,'UEC Data'!$C:$C,0))</f>
        <v>0.30326923141975215</v>
      </c>
      <c r="U623" s="7">
        <f>INDEX('Saturation Data'!V:V,MATCH('Intensity Data'!$B623,'Saturation Data'!$C:$C,0))*INDEX('UEC Data'!V:V,MATCH('Intensity Data'!$B623,'UEC Data'!$C:$C,0))</f>
        <v>2.9892403099705436E-2</v>
      </c>
      <c r="V623" t="str">
        <f t="shared" si="158"/>
        <v>Office Equipment</v>
      </c>
      <c r="AP623" s="5" t="s">
        <v>100</v>
      </c>
      <c r="AQ623" s="5" t="s">
        <v>38</v>
      </c>
      <c r="AR623" s="5" t="s">
        <v>40</v>
      </c>
      <c r="AS623" s="2">
        <f t="shared" si="164"/>
        <v>1.6743557645859064</v>
      </c>
      <c r="AT623" s="2">
        <f t="shared" si="165"/>
        <v>0.59802389133604805</v>
      </c>
      <c r="AU623" s="2">
        <f t="shared" si="166"/>
        <v>-0.46986834863374116</v>
      </c>
      <c r="AV623" s="2">
        <f t="shared" si="167"/>
        <v>-0.7938273263863771</v>
      </c>
      <c r="AW623" s="2">
        <f t="shared" si="168"/>
        <v>-0.61608029016895416</v>
      </c>
      <c r="AX623" s="2">
        <f t="shared" si="169"/>
        <v>-0.86459463038372042</v>
      </c>
      <c r="AY623" s="2">
        <f t="shared" si="170"/>
        <v>3.1069089042180531E-2</v>
      </c>
      <c r="AZ623" s="2">
        <f t="shared" si="171"/>
        <v>14.779102660348794</v>
      </c>
      <c r="BA623" s="2">
        <f t="shared" si="172"/>
        <v>5.2044180025650872</v>
      </c>
      <c r="BB623" s="2">
        <f t="shared" si="173"/>
        <v>-0.81695945779465962</v>
      </c>
      <c r="BC623" s="2">
        <f t="shared" si="174"/>
        <v>0.23150956484844754</v>
      </c>
      <c r="BD623" s="2">
        <f t="shared" si="175"/>
        <v>-0.37728931869288318</v>
      </c>
      <c r="BE623" s="2">
        <f t="shared" si="176"/>
        <v>5.5770386591794896E-2</v>
      </c>
      <c r="BF623" s="2">
        <f t="shared" si="177"/>
        <v>1.4373053884660973</v>
      </c>
      <c r="BG623" s="2" t="str">
        <f>IFERROR(#REF!/#REF!-1,"NA")</f>
        <v>NA</v>
      </c>
    </row>
    <row r="624" spans="1:59" x14ac:dyDescent="0.25">
      <c r="A624" t="str">
        <f t="shared" si="162"/>
        <v/>
      </c>
      <c r="B624" t="str">
        <f t="shared" si="157"/>
        <v>CA2016 CPAOffice Equipment_Server</v>
      </c>
      <c r="C624" t="s">
        <v>118</v>
      </c>
      <c r="D624" t="s">
        <v>142</v>
      </c>
      <c r="E624" s="3" t="s">
        <v>101</v>
      </c>
      <c r="F624" s="3" t="s">
        <v>38</v>
      </c>
      <c r="G624" s="3" t="s">
        <v>41</v>
      </c>
      <c r="H624" s="7">
        <f>INDEX('Saturation Data'!I:I,MATCH('Intensity Data'!$B624,'Saturation Data'!$C:$C,0))*INDEX('UEC Data'!I:I,MATCH('Intensity Data'!$B624,'UEC Data'!$C:$C,0))</f>
        <v>0.19789230482462647</v>
      </c>
      <c r="I624" s="7">
        <f>INDEX('Saturation Data'!J:J,MATCH('Intensity Data'!$B624,'Saturation Data'!$C:$C,0))*INDEX('UEC Data'!J:J,MATCH('Intensity Data'!$B624,'UEC Data'!$C:$C,0))</f>
        <v>0.28103224024603746</v>
      </c>
      <c r="J624" s="7">
        <f>INDEX('Saturation Data'!K:K,MATCH('Intensity Data'!$B624,'Saturation Data'!$C:$C,0))*INDEX('UEC Data'!K:K,MATCH('Intensity Data'!$B624,'UEC Data'!$C:$C,0))</f>
        <v>4.2063100161949522E-2</v>
      </c>
      <c r="K624" s="7">
        <f>INDEX('Saturation Data'!L:L,MATCH('Intensity Data'!$B624,'Saturation Data'!$C:$C,0))*INDEX('UEC Data'!L:L,MATCH('Intensity Data'!$B624,'UEC Data'!$C:$C,0))</f>
        <v>0.15959702119397912</v>
      </c>
      <c r="L624" s="7">
        <f>INDEX('Saturation Data'!M:M,MATCH('Intensity Data'!$B624,'Saturation Data'!$C:$C,0))*INDEX('UEC Data'!M:M,MATCH('Intensity Data'!$B624,'UEC Data'!$C:$C,0))</f>
        <v>0.16562452631922292</v>
      </c>
      <c r="M624" s="7">
        <f>INDEX('Saturation Data'!N:N,MATCH('Intensity Data'!$B624,'Saturation Data'!$C:$C,0))*INDEX('UEC Data'!N:N,MATCH('Intensity Data'!$B624,'UEC Data'!$C:$C,0))</f>
        <v>0.10159200280197672</v>
      </c>
      <c r="N624" s="7">
        <f>INDEX('Saturation Data'!O:O,MATCH('Intensity Data'!$B624,'Saturation Data'!$C:$C,0))*INDEX('UEC Data'!O:O,MATCH('Intensity Data'!$B624,'UEC Data'!$C:$C,0))</f>
        <v>5.4426783573104112E-2</v>
      </c>
      <c r="O624" s="7">
        <f>INDEX('Saturation Data'!P:P,MATCH('Intensity Data'!$B624,'Saturation Data'!$C:$C,0))*INDEX('UEC Data'!P:P,MATCH('Intensity Data'!$B624,'UEC Data'!$C:$C,0))</f>
        <v>5.8657269804626412E-2</v>
      </c>
      <c r="P624" s="7">
        <f>INDEX('Saturation Data'!Q:Q,MATCH('Intensity Data'!$B624,'Saturation Data'!$C:$C,0))*INDEX('UEC Data'!Q:Q,MATCH('Intensity Data'!$B624,'UEC Data'!$C:$C,0))</f>
        <v>7.3037844372793967E-2</v>
      </c>
      <c r="Q624" s="7">
        <f>INDEX('Saturation Data'!R:R,MATCH('Intensity Data'!$B624,'Saturation Data'!$C:$C,0))*INDEX('UEC Data'!R:R,MATCH('Intensity Data'!$B624,'UEC Data'!$C:$C,0))</f>
        <v>6.2350422514215145E-2</v>
      </c>
      <c r="R624" s="7">
        <f>INDEX('Saturation Data'!S:S,MATCH('Intensity Data'!$B624,'Saturation Data'!$C:$C,0))*INDEX('UEC Data'!S:S,MATCH('Intensity Data'!$B624,'UEC Data'!$C:$C,0))</f>
        <v>0.12499792222604471</v>
      </c>
      <c r="S624" s="7">
        <f>INDEX('Saturation Data'!T:T,MATCH('Intensity Data'!$B624,'Saturation Data'!$C:$C,0))*INDEX('UEC Data'!T:T,MATCH('Intensity Data'!$B624,'UEC Data'!$C:$C,0))</f>
        <v>6.3204983163028194E-2</v>
      </c>
      <c r="T624" s="7">
        <f>INDEX('Saturation Data'!U:U,MATCH('Intensity Data'!$B624,'Saturation Data'!$C:$C,0))*INDEX('UEC Data'!U:U,MATCH('Intensity Data'!$B624,'UEC Data'!$C:$C,0))</f>
        <v>57.765567889476593</v>
      </c>
      <c r="U624" s="7">
        <f>INDEX('Saturation Data'!V:V,MATCH('Intensity Data'!$B624,'Saturation Data'!$C:$C,0))*INDEX('UEC Data'!V:V,MATCH('Intensity Data'!$B624,'UEC Data'!$C:$C,0))</f>
        <v>7.5158042079259385E-2</v>
      </c>
      <c r="V624" t="str">
        <f t="shared" si="158"/>
        <v>Office Equipment</v>
      </c>
      <c r="AP624" s="5" t="s">
        <v>101</v>
      </c>
      <c r="AQ624" s="5" t="s">
        <v>38</v>
      </c>
      <c r="AR624" s="5" t="s">
        <v>41</v>
      </c>
      <c r="AS624" s="2">
        <f t="shared" si="164"/>
        <v>-0.31023444524514643</v>
      </c>
      <c r="AT624" s="2">
        <f t="shared" si="165"/>
        <v>0.31624480234300245</v>
      </c>
      <c r="AU624" s="2">
        <f t="shared" si="166"/>
        <v>-0.86856707040554548</v>
      </c>
      <c r="AV624" s="2">
        <f t="shared" si="167"/>
        <v>-0.50131340844324668</v>
      </c>
      <c r="AW624" s="2">
        <f t="shared" si="168"/>
        <v>-0.2834540990094796</v>
      </c>
      <c r="AX624" s="2">
        <f t="shared" si="169"/>
        <v>-0.80511069244152833</v>
      </c>
      <c r="AY624" s="2">
        <f t="shared" si="170"/>
        <v>-0.41095357666975918</v>
      </c>
      <c r="AZ624" s="2">
        <f t="shared" si="171"/>
        <v>-0.5042582929864371</v>
      </c>
      <c r="BA624" s="2">
        <f t="shared" si="172"/>
        <v>-0.38294682219368859</v>
      </c>
      <c r="BB624" s="2">
        <f t="shared" si="173"/>
        <v>1.0972447840077164</v>
      </c>
      <c r="BC624" s="2">
        <f t="shared" si="174"/>
        <v>-0.86484913611163972</v>
      </c>
      <c r="BD624" s="2">
        <f t="shared" si="175"/>
        <v>-0.93166119944710035</v>
      </c>
      <c r="BE624" s="2">
        <f t="shared" si="176"/>
        <v>82.450787643779734</v>
      </c>
      <c r="BF624" s="2">
        <f t="shared" si="177"/>
        <v>-0.70770735172301635</v>
      </c>
      <c r="BG624" s="2" t="str">
        <f>IFERROR(#REF!/#REF!-1,"NA")</f>
        <v>NA</v>
      </c>
    </row>
    <row r="625" spans="1:59" x14ac:dyDescent="0.25">
      <c r="A625" t="str">
        <f t="shared" si="162"/>
        <v/>
      </c>
      <c r="B625" t="str">
        <f t="shared" si="157"/>
        <v>CA2016 CPAOffice Equipment_Monitor</v>
      </c>
      <c r="C625" t="s">
        <v>118</v>
      </c>
      <c r="D625" t="s">
        <v>142</v>
      </c>
      <c r="E625" s="3" t="s">
        <v>102</v>
      </c>
      <c r="F625" s="3" t="s">
        <v>38</v>
      </c>
      <c r="G625" s="3" t="s">
        <v>42</v>
      </c>
      <c r="H625" s="7">
        <f>INDEX('Saturation Data'!I:I,MATCH('Intensity Data'!$B625,'Saturation Data'!$C:$C,0))*INDEX('UEC Data'!I:I,MATCH('Intensity Data'!$B625,'UEC Data'!$C:$C,0))</f>
        <v>0.35620614868432765</v>
      </c>
      <c r="I625" s="7">
        <f>INDEX('Saturation Data'!J:J,MATCH('Intensity Data'!$B625,'Saturation Data'!$C:$C,0))*INDEX('UEC Data'!J:J,MATCH('Intensity Data'!$B625,'UEC Data'!$C:$C,0))</f>
        <v>0.16861934414762247</v>
      </c>
      <c r="J625" s="7">
        <f>INDEX('Saturation Data'!K:K,MATCH('Intensity Data'!$B625,'Saturation Data'!$C:$C,0))*INDEX('UEC Data'!K:K,MATCH('Intensity Data'!$B625,'UEC Data'!$C:$C,0))</f>
        <v>6.1555756334560278E-2</v>
      </c>
      <c r="K625" s="7">
        <f>INDEX('Saturation Data'!L:L,MATCH('Intensity Data'!$B625,'Saturation Data'!$C:$C,0))*INDEX('UEC Data'!L:L,MATCH('Intensity Data'!$B625,'UEC Data'!$C:$C,0))</f>
        <v>2.3939553179096868E-2</v>
      </c>
      <c r="L625" s="7">
        <f>INDEX('Saturation Data'!M:M,MATCH('Intensity Data'!$B625,'Saturation Data'!$C:$C,0))*INDEX('UEC Data'!M:M,MATCH('Intensity Data'!$B625,'UEC Data'!$C:$C,0))</f>
        <v>4.9687357895766886E-2</v>
      </c>
      <c r="M625" s="7">
        <f>INDEX('Saturation Data'!N:N,MATCH('Intensity Data'!$B625,'Saturation Data'!$C:$C,0))*INDEX('UEC Data'!N:N,MATCH('Intensity Data'!$B625,'UEC Data'!$C:$C,0))</f>
        <v>3.0477600840593012E-2</v>
      </c>
      <c r="N625" s="7">
        <f>INDEX('Saturation Data'!O:O,MATCH('Intensity Data'!$B625,'Saturation Data'!$C:$C,0))*INDEX('UEC Data'!O:O,MATCH('Intensity Data'!$B625,'UEC Data'!$C:$C,0))</f>
        <v>8.1640175359656161E-2</v>
      </c>
      <c r="O625" s="7">
        <f>INDEX('Saturation Data'!P:P,MATCH('Intensity Data'!$B625,'Saturation Data'!$C:$C,0))*INDEX('UEC Data'!P:P,MATCH('Intensity Data'!$B625,'UEC Data'!$C:$C,0))</f>
        <v>8.7985904706939622E-2</v>
      </c>
      <c r="P625" s="7">
        <f>INDEX('Saturation Data'!Q:Q,MATCH('Intensity Data'!$B625,'Saturation Data'!$C:$C,0))*INDEX('UEC Data'!Q:Q,MATCH('Intensity Data'!$B625,'UEC Data'!$C:$C,0))</f>
        <v>5.4778383279595479E-2</v>
      </c>
      <c r="Q625" s="7">
        <f>INDEX('Saturation Data'!R:R,MATCH('Intensity Data'!$B625,'Saturation Data'!$C:$C,0))*INDEX('UEC Data'!R:R,MATCH('Intensity Data'!$B625,'UEC Data'!$C:$C,0))</f>
        <v>1.8705126754264542E-2</v>
      </c>
      <c r="R625" s="7">
        <f>INDEX('Saturation Data'!S:S,MATCH('Intensity Data'!$B625,'Saturation Data'!$C:$C,0))*INDEX('UEC Data'!S:S,MATCH('Intensity Data'!$B625,'UEC Data'!$C:$C,0))</f>
        <v>2.1067065543715398E-2</v>
      </c>
      <c r="S625" s="7">
        <f>INDEX('Saturation Data'!T:T,MATCH('Intensity Data'!$B625,'Saturation Data'!$C:$C,0))*INDEX('UEC Data'!T:T,MATCH('Intensity Data'!$B625,'UEC Data'!$C:$C,0))</f>
        <v>1.0652525252195762E-2</v>
      </c>
      <c r="T625" s="7">
        <f>INDEX('Saturation Data'!U:U,MATCH('Intensity Data'!$B625,'Saturation Data'!$C:$C,0))*INDEX('UEC Data'!U:U,MATCH('Intensity Data'!$B625,'UEC Data'!$C:$C,0))</f>
        <v>0.86648351834214887</v>
      </c>
      <c r="U625" s="7">
        <f>INDEX('Saturation Data'!V:V,MATCH('Intensity Data'!$B625,'Saturation Data'!$C:$C,0))*INDEX('UEC Data'!V:V,MATCH('Intensity Data'!$B625,'UEC Data'!$C:$C,0))</f>
        <v>3.4162746399663359E-2</v>
      </c>
      <c r="V625" t="str">
        <f t="shared" si="158"/>
        <v>Office Equipment</v>
      </c>
      <c r="AP625" s="5" t="s">
        <v>102</v>
      </c>
      <c r="AQ625" s="5" t="s">
        <v>38</v>
      </c>
      <c r="AR625" s="5" t="s">
        <v>42</v>
      </c>
      <c r="AS625" s="2">
        <f t="shared" si="164"/>
        <v>208.67294539600181</v>
      </c>
      <c r="AT625" s="2" t="str">
        <f t="shared" si="165"/>
        <v>NA</v>
      </c>
      <c r="AU625" s="2">
        <f t="shared" si="166"/>
        <v>51.476027207309897</v>
      </c>
      <c r="AV625" s="2">
        <f t="shared" si="167"/>
        <v>13.852758084515033</v>
      </c>
      <c r="AW625" s="2">
        <f t="shared" si="168"/>
        <v>-0.98201000255254511</v>
      </c>
      <c r="AX625" s="2">
        <f t="shared" si="169"/>
        <v>-0.9188061611659063</v>
      </c>
      <c r="AY625" s="2">
        <f t="shared" si="170"/>
        <v>0.47631932854043413</v>
      </c>
      <c r="AZ625" s="2">
        <f t="shared" si="171"/>
        <v>2.3314870032912456</v>
      </c>
      <c r="BA625" s="2">
        <f t="shared" si="172"/>
        <v>2.3917745142401734</v>
      </c>
      <c r="BB625" s="2">
        <f t="shared" si="173"/>
        <v>2.1892086099569763</v>
      </c>
      <c r="BC625" s="2">
        <f t="shared" si="174"/>
        <v>0.76003943590391865</v>
      </c>
      <c r="BD625" s="2">
        <f t="shared" si="175"/>
        <v>-0.99920547399227921</v>
      </c>
      <c r="BE625" s="2">
        <f t="shared" si="176"/>
        <v>432.97074525728272</v>
      </c>
      <c r="BF625" s="2">
        <f t="shared" si="177"/>
        <v>6.0651695679918998</v>
      </c>
      <c r="BG625" s="2" t="str">
        <f>IFERROR(#REF!/#REF!-1,"NA")</f>
        <v>NA</v>
      </c>
    </row>
    <row r="626" spans="1:59" x14ac:dyDescent="0.25">
      <c r="A626" t="str">
        <f t="shared" si="162"/>
        <v/>
      </c>
      <c r="B626" t="str">
        <f t="shared" si="157"/>
        <v>CA2016 CPAOffice Equipment_Printer/Copier/Fax</v>
      </c>
      <c r="C626" t="s">
        <v>118</v>
      </c>
      <c r="D626" t="s">
        <v>142</v>
      </c>
      <c r="E626" s="3" t="s">
        <v>103</v>
      </c>
      <c r="F626" s="3" t="s">
        <v>38</v>
      </c>
      <c r="G626" s="3" t="s">
        <v>43</v>
      </c>
      <c r="H626" s="7">
        <f>INDEX('Saturation Data'!I:I,MATCH('Intensity Data'!$B626,'Saturation Data'!$C:$C,0))*INDEX('UEC Data'!I:I,MATCH('Intensity Data'!$B626,'UEC Data'!$C:$C,0))</f>
        <v>0.18417438826139074</v>
      </c>
      <c r="I626" s="7">
        <f>INDEX('Saturation Data'!J:J,MATCH('Intensity Data'!$B626,'Saturation Data'!$C:$C,0))*INDEX('UEC Data'!J:J,MATCH('Intensity Data'!$B626,'UEC Data'!$C:$C,0))</f>
        <v>0.13077552705980983</v>
      </c>
      <c r="J626" s="7">
        <f>INDEX('Saturation Data'!K:K,MATCH('Intensity Data'!$B626,'Saturation Data'!$C:$C,0))*INDEX('UEC Data'!K:K,MATCH('Intensity Data'!$B626,'UEC Data'!$C:$C,0))</f>
        <v>4.7740587053699865E-2</v>
      </c>
      <c r="K626" s="7">
        <f>INDEX('Saturation Data'!L:L,MATCH('Intensity Data'!$B626,'Saturation Data'!$C:$C,0))*INDEX('UEC Data'!L:L,MATCH('Intensity Data'!$B626,'UEC Data'!$C:$C,0))</f>
        <v>1.4853373794797226E-2</v>
      </c>
      <c r="L626" s="7">
        <f>INDEX('Saturation Data'!M:M,MATCH('Intensity Data'!$B626,'Saturation Data'!$C:$C,0))*INDEX('UEC Data'!M:M,MATCH('Intensity Data'!$B626,'UEC Data'!$C:$C,0))</f>
        <v>6.1657366299226579E-2</v>
      </c>
      <c r="M626" s="7">
        <f>INDEX('Saturation Data'!N:N,MATCH('Intensity Data'!$B626,'Saturation Data'!$C:$C,0))*INDEX('UEC Data'!N:N,MATCH('Intensity Data'!$B626,'UEC Data'!$C:$C,0))</f>
        <v>1.8909926775460079E-2</v>
      </c>
      <c r="N626" s="7">
        <f>INDEX('Saturation Data'!O:O,MATCH('Intensity Data'!$B626,'Saturation Data'!$C:$C,0))*INDEX('UEC Data'!O:O,MATCH('Intensity Data'!$B626,'UEC Data'!$C:$C,0))</f>
        <v>5.0653912887087336E-2</v>
      </c>
      <c r="O626" s="7">
        <f>INDEX('Saturation Data'!P:P,MATCH('Intensity Data'!$B626,'Saturation Data'!$C:$C,0))*INDEX('UEC Data'!P:P,MATCH('Intensity Data'!$B626,'UEC Data'!$C:$C,0))</f>
        <v>6.8238926678605927E-2</v>
      </c>
      <c r="P626" s="7">
        <f>INDEX('Saturation Data'!Q:Q,MATCH('Intensity Data'!$B626,'Saturation Data'!$C:$C,0))*INDEX('UEC Data'!Q:Q,MATCH('Intensity Data'!$B626,'UEC Data'!$C:$C,0))</f>
        <v>3.3987426441899754E-2</v>
      </c>
      <c r="Q626" s="7">
        <f>INDEX('Saturation Data'!R:R,MATCH('Intensity Data'!$B626,'Saturation Data'!$C:$C,0))*INDEX('UEC Data'!R:R,MATCH('Intensity Data'!$B626,'UEC Data'!$C:$C,0))</f>
        <v>1.1605656859241135E-2</v>
      </c>
      <c r="R626" s="7">
        <f>INDEX('Saturation Data'!S:S,MATCH('Intensity Data'!$B626,'Saturation Data'!$C:$C,0))*INDEX('UEC Data'!S:S,MATCH('Intensity Data'!$B626,'UEC Data'!$C:$C,0))</f>
        <v>1.3071129479288924E-2</v>
      </c>
      <c r="S626" s="7">
        <f>INDEX('Saturation Data'!T:T,MATCH('Intensity Data'!$B626,'Saturation Data'!$C:$C,0))*INDEX('UEC Data'!T:T,MATCH('Intensity Data'!$B626,'UEC Data'!$C:$C,0))</f>
        <v>6.6093940118956479E-3</v>
      </c>
      <c r="T626" s="7">
        <f>INDEX('Saturation Data'!U:U,MATCH('Intensity Data'!$B626,'Saturation Data'!$C:$C,0))*INDEX('UEC Data'!U:U,MATCH('Intensity Data'!$B626,'UEC Data'!$C:$C,0))</f>
        <v>0.53761252303592555</v>
      </c>
      <c r="U626" s="7">
        <f>INDEX('Saturation Data'!V:V,MATCH('Intensity Data'!$B626,'Saturation Data'!$C:$C,0))*INDEX('UEC Data'!V:V,MATCH('Intensity Data'!$B626,'UEC Data'!$C:$C,0))</f>
        <v>2.1196387348370975E-2</v>
      </c>
      <c r="V626" t="str">
        <f t="shared" si="158"/>
        <v>Office Equipment</v>
      </c>
      <c r="AP626" s="5" t="s">
        <v>103</v>
      </c>
      <c r="AQ626" s="5" t="s">
        <v>38</v>
      </c>
      <c r="AR626" s="5" t="s">
        <v>43</v>
      </c>
      <c r="AS626" s="2">
        <f t="shared" si="164"/>
        <v>2.598561334813668</v>
      </c>
      <c r="AT626" s="2">
        <f t="shared" si="165"/>
        <v>0.42132243009825343</v>
      </c>
      <c r="AU626" s="2">
        <f t="shared" si="166"/>
        <v>4.724173569993015</v>
      </c>
      <c r="AV626" s="2">
        <f t="shared" si="167"/>
        <v>1.9752100839332711</v>
      </c>
      <c r="AW626" s="2">
        <f t="shared" si="168"/>
        <v>-0.15867649804952233</v>
      </c>
      <c r="AX626" s="2">
        <f t="shared" si="169"/>
        <v>-0.97400636855334044</v>
      </c>
      <c r="AY626" s="2">
        <f t="shared" si="170"/>
        <v>-0.75438053157468743</v>
      </c>
      <c r="AZ626" s="2">
        <f t="shared" si="171"/>
        <v>0.28075794758527439</v>
      </c>
      <c r="BA626" s="2">
        <f t="shared" si="172"/>
        <v>-0.49756636961205636</v>
      </c>
      <c r="BB626" s="2">
        <f t="shared" si="173"/>
        <v>-0.85638877527907509</v>
      </c>
      <c r="BC626" s="2">
        <f t="shared" si="174"/>
        <v>2.6159990936984676</v>
      </c>
      <c r="BD626" s="2">
        <f t="shared" si="175"/>
        <v>-0.9873556358581117</v>
      </c>
      <c r="BE626" s="2">
        <f t="shared" si="176"/>
        <v>1.5242907016485936</v>
      </c>
      <c r="BF626" s="2">
        <f t="shared" si="177"/>
        <v>1.8304997124140967</v>
      </c>
      <c r="BG626" s="2" t="str">
        <f>IFERROR(#REF!/#REF!-1,"NA")</f>
        <v>NA</v>
      </c>
    </row>
    <row r="627" spans="1:59" x14ac:dyDescent="0.25">
      <c r="A627" t="str">
        <f t="shared" si="162"/>
        <v/>
      </c>
      <c r="B627" t="str">
        <f t="shared" si="157"/>
        <v>CA2016 CPAOffice Equipment_POS Terminal</v>
      </c>
      <c r="C627" t="s">
        <v>118</v>
      </c>
      <c r="D627" t="s">
        <v>142</v>
      </c>
      <c r="E627" s="3" t="s">
        <v>104</v>
      </c>
      <c r="F627" s="3" t="s">
        <v>38</v>
      </c>
      <c r="G627" s="3" t="s">
        <v>44</v>
      </c>
      <c r="H627" s="7">
        <f>INDEX('Saturation Data'!I:I,MATCH('Intensity Data'!$B627,'Saturation Data'!$C:$C,0))*INDEX('UEC Data'!I:I,MATCH('Intensity Data'!$B627,'UEC Data'!$C:$C,0))</f>
        <v>1.0570747282715466E-2</v>
      </c>
      <c r="I627" s="7">
        <f>INDEX('Saturation Data'!J:J,MATCH('Intensity Data'!$B627,'Saturation Data'!$C:$C,0))*INDEX('UEC Data'!J:J,MATCH('Intensity Data'!$B627,'UEC Data'!$C:$C,0))</f>
        <v>1.5011805499809169E-2</v>
      </c>
      <c r="J627" s="7">
        <f>INDEX('Saturation Data'!K:K,MATCH('Intensity Data'!$B627,'Saturation Data'!$C:$C,0))*INDEX('UEC Data'!K:K,MATCH('Intensity Data'!$B627,'UEC Data'!$C:$C,0))</f>
        <v>8.2202582938444048E-3</v>
      </c>
      <c r="K627" s="7">
        <f>INDEX('Saturation Data'!L:L,MATCH('Intensity Data'!$B627,'Saturation Data'!$C:$C,0))*INDEX('UEC Data'!L:L,MATCH('Intensity Data'!$B627,'UEC Data'!$C:$C,0))</f>
        <v>4.2625704410558587E-2</v>
      </c>
      <c r="L627" s="7">
        <f>INDEX('Saturation Data'!M:M,MATCH('Intensity Data'!$B627,'Saturation Data'!$C:$C,0))*INDEX('UEC Data'!M:M,MATCH('Intensity Data'!$B627,'UEC Data'!$C:$C,0))</f>
        <v>8.8471101142184913E-2</v>
      </c>
      <c r="M627" s="7">
        <f>INDEX('Saturation Data'!N:N,MATCH('Intensity Data'!$B627,'Saturation Data'!$C:$C,0))*INDEX('UEC Data'!N:N,MATCH('Intensity Data'!$B627,'UEC Data'!$C:$C,0))</f>
        <v>6.7833826870903211E-2</v>
      </c>
      <c r="N627" s="7">
        <f>INDEX('Saturation Data'!O:O,MATCH('Intensity Data'!$B627,'Saturation Data'!$C:$C,0))*INDEX('UEC Data'!O:O,MATCH('Intensity Data'!$B627,'UEC Data'!$C:$C,0))</f>
        <v>3.6341216948291392E-2</v>
      </c>
      <c r="O627" s="7">
        <f>INDEX('Saturation Data'!P:P,MATCH('Intensity Data'!$B627,'Saturation Data'!$C:$C,0))*INDEX('UEC Data'!P:P,MATCH('Intensity Data'!$B627,'UEC Data'!$C:$C,0))</f>
        <v>1.958297392956538E-2</v>
      </c>
      <c r="P627" s="7">
        <f>INDEX('Saturation Data'!Q:Q,MATCH('Intensity Data'!$B627,'Saturation Data'!$C:$C,0))*INDEX('UEC Data'!Q:Q,MATCH('Intensity Data'!$B627,'UEC Data'!$C:$C,0))</f>
        <v>3.5112943682220699E-3</v>
      </c>
      <c r="Q627" s="7">
        <f>INDEX('Saturation Data'!R:R,MATCH('Intensity Data'!$B627,'Saturation Data'!$C:$C,0))*INDEX('UEC Data'!R:R,MATCH('Intensity Data'!$B627,'UEC Data'!$C:$C,0))</f>
        <v>9.6586000343062087E-3</v>
      </c>
      <c r="R627" s="7">
        <f>INDEX('Saturation Data'!S:S,MATCH('Intensity Data'!$B627,'Saturation Data'!$C:$C,0))*INDEX('UEC Data'!S:S,MATCH('Intensity Data'!$B627,'UEC Data'!$C:$C,0))</f>
        <v>2.8883532056698916E-2</v>
      </c>
      <c r="S627" s="7">
        <f>INDEX('Saturation Data'!T:T,MATCH('Intensity Data'!$B627,'Saturation Data'!$C:$C,0))*INDEX('UEC Data'!T:T,MATCH('Intensity Data'!$B627,'UEC Data'!$C:$C,0))</f>
        <v>1.4604908024239619E-2</v>
      </c>
      <c r="T627" s="7">
        <f>INDEX('Saturation Data'!U:U,MATCH('Intensity Data'!$B627,'Saturation Data'!$C:$C,0))*INDEX('UEC Data'!U:U,MATCH('Intensity Data'!$B627,'UEC Data'!$C:$C,0))</f>
        <v>6.1712881695257495E-2</v>
      </c>
      <c r="U627" s="7">
        <f>INDEX('Saturation Data'!V:V,MATCH('Intensity Data'!$B627,'Saturation Data'!$C:$C,0))*INDEX('UEC Data'!V:V,MATCH('Intensity Data'!$B627,'UEC Data'!$C:$C,0))</f>
        <v>8.5160135052938599E-3</v>
      </c>
      <c r="V627" t="str">
        <f t="shared" si="158"/>
        <v>Office Equipment</v>
      </c>
      <c r="AP627" s="5" t="s">
        <v>104</v>
      </c>
      <c r="AQ627" s="5" t="s">
        <v>38</v>
      </c>
      <c r="AR627" s="5" t="s">
        <v>44</v>
      </c>
      <c r="AS627" s="2">
        <f t="shared" si="164"/>
        <v>-0.11332326076724675</v>
      </c>
      <c r="AT627" s="2" t="str">
        <f t="shared" si="165"/>
        <v>NA</v>
      </c>
      <c r="AU627" s="2">
        <f t="shared" si="166"/>
        <v>-0.98767826064369069</v>
      </c>
      <c r="AV627" s="2">
        <f t="shared" si="167"/>
        <v>-0.77595250228034762</v>
      </c>
      <c r="AW627" s="2">
        <f t="shared" si="168"/>
        <v>1.9447694660768371</v>
      </c>
      <c r="AX627" s="2">
        <f t="shared" si="169"/>
        <v>-0.9958171934754102</v>
      </c>
      <c r="AY627" s="2">
        <f t="shared" si="170"/>
        <v>-0.33582754234958967</v>
      </c>
      <c r="AZ627" s="2">
        <f t="shared" si="171"/>
        <v>-0.70316069212830468</v>
      </c>
      <c r="BA627" s="2">
        <f t="shared" si="172"/>
        <v>-0.91296323368467402</v>
      </c>
      <c r="BB627" s="2">
        <f t="shared" si="173"/>
        <v>-0.88388938422873631</v>
      </c>
      <c r="BC627" s="2">
        <f t="shared" si="174"/>
        <v>-0.63655776004141673</v>
      </c>
      <c r="BD627" s="2">
        <f t="shared" si="175"/>
        <v>-0.20364626006858244</v>
      </c>
      <c r="BE627" s="2">
        <f t="shared" si="176"/>
        <v>0.10559107150228542</v>
      </c>
      <c r="BF627" s="2">
        <f t="shared" si="177"/>
        <v>-0.90694614352372127</v>
      </c>
      <c r="BG627" s="2" t="str">
        <f>IFERROR(#REF!/#REF!-1,"NA")</f>
        <v>NA</v>
      </c>
    </row>
    <row r="628" spans="1:59" x14ac:dyDescent="0.25">
      <c r="A628" t="str">
        <f t="shared" si="162"/>
        <v/>
      </c>
      <c r="B628" t="str">
        <f t="shared" si="157"/>
        <v>CA2016 CPAMiscellaneous_Non-HVAC Motors</v>
      </c>
      <c r="C628" t="s">
        <v>118</v>
      </c>
      <c r="D628" t="s">
        <v>142</v>
      </c>
      <c r="E628" s="3" t="s">
        <v>105</v>
      </c>
      <c r="F628" s="3" t="s">
        <v>45</v>
      </c>
      <c r="G628" s="3" t="s">
        <v>46</v>
      </c>
      <c r="H628" s="7">
        <f>INDEX('Saturation Data'!I:I,MATCH('Intensity Data'!$B628,'Saturation Data'!$C:$C,0))*INDEX('UEC Data'!I:I,MATCH('Intensity Data'!$B628,'UEC Data'!$C:$C,0))</f>
        <v>0.23419218302537442</v>
      </c>
      <c r="I628" s="7">
        <f>INDEX('Saturation Data'!J:J,MATCH('Intensity Data'!$B628,'Saturation Data'!$C:$C,0))*INDEX('UEC Data'!J:J,MATCH('Intensity Data'!$B628,'UEC Data'!$C:$C,0))</f>
        <v>5.3215561565720923E-2</v>
      </c>
      <c r="J628" s="7">
        <f>INDEX('Saturation Data'!K:K,MATCH('Intensity Data'!$B628,'Saturation Data'!$C:$C,0))*INDEX('UEC Data'!K:K,MATCH('Intensity Data'!$B628,'UEC Data'!$C:$C,0))</f>
        <v>0.11682932517187035</v>
      </c>
      <c r="K628" s="7">
        <f>INDEX('Saturation Data'!L:L,MATCH('Intensity Data'!$B628,'Saturation Data'!$C:$C,0))*INDEX('UEC Data'!L:L,MATCH('Intensity Data'!$B628,'UEC Data'!$C:$C,0))</f>
        <v>4.3808393153570685E-2</v>
      </c>
      <c r="L628" s="7">
        <f>INDEX('Saturation Data'!M:M,MATCH('Intensity Data'!$B628,'Saturation Data'!$C:$C,0))*INDEX('UEC Data'!M:M,MATCH('Intensity Data'!$B628,'UEC Data'!$C:$C,0))</f>
        <v>0.16882650469967908</v>
      </c>
      <c r="M628" s="7">
        <f>INDEX('Saturation Data'!N:N,MATCH('Intensity Data'!$B628,'Saturation Data'!$C:$C,0))*INDEX('UEC Data'!N:N,MATCH('Intensity Data'!$B628,'UEC Data'!$C:$C,0))</f>
        <v>0.28094953444513354</v>
      </c>
      <c r="N628" s="7">
        <f>INDEX('Saturation Data'!O:O,MATCH('Intensity Data'!$B628,'Saturation Data'!$C:$C,0))*INDEX('UEC Data'!O:O,MATCH('Intensity Data'!$B628,'UEC Data'!$C:$C,0))</f>
        <v>0.36636216323056825</v>
      </c>
      <c r="O628" s="7">
        <f>INDEX('Saturation Data'!P:P,MATCH('Intensity Data'!$B628,'Saturation Data'!$C:$C,0))*INDEX('UEC Data'!P:P,MATCH('Intensity Data'!$B628,'UEC Data'!$C:$C,0))</f>
        <v>0.11897643685445984</v>
      </c>
      <c r="P628" s="7">
        <f>INDEX('Saturation Data'!Q:Q,MATCH('Intensity Data'!$B628,'Saturation Data'!$C:$C,0))*INDEX('UEC Data'!Q:Q,MATCH('Intensity Data'!$B628,'UEC Data'!$C:$C,0))</f>
        <v>3.9939149928130836E-2</v>
      </c>
      <c r="Q628" s="7">
        <f>INDEX('Saturation Data'!R:R,MATCH('Intensity Data'!$B628,'Saturation Data'!$C:$C,0))*INDEX('UEC Data'!R:R,MATCH('Intensity Data'!$B628,'UEC Data'!$C:$C,0))</f>
        <v>0.16536556289167748</v>
      </c>
      <c r="R628" s="7">
        <f>INDEX('Saturation Data'!S:S,MATCH('Intensity Data'!$B628,'Saturation Data'!$C:$C,0))*INDEX('UEC Data'!S:S,MATCH('Intensity Data'!$B628,'UEC Data'!$C:$C,0))</f>
        <v>6.8630730595195838E-2</v>
      </c>
      <c r="S628" s="7">
        <f>INDEX('Saturation Data'!T:T,MATCH('Intensity Data'!$B628,'Saturation Data'!$C:$C,0))*INDEX('UEC Data'!T:T,MATCH('Intensity Data'!$B628,'UEC Data'!$C:$C,0))</f>
        <v>0.36784093574156967</v>
      </c>
      <c r="T628" s="7">
        <f>INDEX('Saturation Data'!U:U,MATCH('Intensity Data'!$B628,'Saturation Data'!$C:$C,0))*INDEX('UEC Data'!U:U,MATCH('Intensity Data'!$B628,'UEC Data'!$C:$C,0))</f>
        <v>1.5471036037291876</v>
      </c>
      <c r="U628" s="7">
        <f>INDEX('Saturation Data'!V:V,MATCH('Intensity Data'!$B628,'Saturation Data'!$C:$C,0))*INDEX('UEC Data'!V:V,MATCH('Intensity Data'!$B628,'UEC Data'!$C:$C,0))</f>
        <v>8.9924061919031059E-2</v>
      </c>
      <c r="V628" t="str">
        <f t="shared" si="158"/>
        <v>Miscellaneous</v>
      </c>
      <c r="AP628" s="5" t="s">
        <v>105</v>
      </c>
      <c r="AQ628" s="5" t="s">
        <v>45</v>
      </c>
      <c r="AR628" s="5" t="s">
        <v>46</v>
      </c>
      <c r="AS628" s="2">
        <f t="shared" si="164"/>
        <v>24.584039763741583</v>
      </c>
      <c r="AT628" s="2" t="str">
        <f t="shared" si="165"/>
        <v>NA</v>
      </c>
      <c r="AU628" s="2">
        <f t="shared" si="166"/>
        <v>-0.35215096775351729</v>
      </c>
      <c r="AV628" s="2">
        <f t="shared" si="167"/>
        <v>-0.75891142239971987</v>
      </c>
      <c r="AW628" s="2">
        <f t="shared" si="168"/>
        <v>4.8835748057802242</v>
      </c>
      <c r="AX628" s="2">
        <f t="shared" si="169"/>
        <v>-0.94580853349776284</v>
      </c>
      <c r="AY628" s="2">
        <f t="shared" si="170"/>
        <v>6.0103998956148885</v>
      </c>
      <c r="AZ628" s="2">
        <f t="shared" si="171"/>
        <v>0.88822831031173499</v>
      </c>
      <c r="BA628" s="2">
        <f t="shared" si="172"/>
        <v>3.6537708861241081E-2</v>
      </c>
      <c r="BB628" s="2">
        <f t="shared" si="173"/>
        <v>1.0813906602164018</v>
      </c>
      <c r="BC628" s="2">
        <f t="shared" si="174"/>
        <v>0.95905489653045684</v>
      </c>
      <c r="BD628" s="2">
        <f t="shared" si="175"/>
        <v>5.9999797472582985</v>
      </c>
      <c r="BE628" s="2">
        <f t="shared" si="176"/>
        <v>28.019429881067701</v>
      </c>
      <c r="BF628" s="2">
        <f t="shared" si="177"/>
        <v>2.8785259004107999E-2</v>
      </c>
      <c r="BG628" s="2" t="str">
        <f>IFERROR(#REF!/#REF!-1,"NA")</f>
        <v>NA</v>
      </c>
    </row>
    <row r="629" spans="1:59" x14ac:dyDescent="0.25">
      <c r="A629" t="str">
        <f t="shared" si="162"/>
        <v/>
      </c>
      <c r="B629" t="str">
        <f t="shared" si="157"/>
        <v>CA2016 CPAMiscellaneous_Pool Pump</v>
      </c>
      <c r="C629" t="s">
        <v>118</v>
      </c>
      <c r="D629" t="s">
        <v>142</v>
      </c>
      <c r="E629" s="3" t="s">
        <v>106</v>
      </c>
      <c r="F629" s="3" t="s">
        <v>45</v>
      </c>
      <c r="G629" s="3" t="s">
        <v>47</v>
      </c>
      <c r="H629" s="7">
        <f>INDEX('Saturation Data'!I:I,MATCH('Intensity Data'!$B629,'Saturation Data'!$C:$C,0))*INDEX('UEC Data'!I:I,MATCH('Intensity Data'!$B629,'UEC Data'!$C:$C,0))</f>
        <v>0</v>
      </c>
      <c r="I629" s="7">
        <f>INDEX('Saturation Data'!J:J,MATCH('Intensity Data'!$B629,'Saturation Data'!$C:$C,0))*INDEX('UEC Data'!J:J,MATCH('Intensity Data'!$B629,'UEC Data'!$C:$C,0))</f>
        <v>0</v>
      </c>
      <c r="J629" s="7">
        <f>INDEX('Saturation Data'!K:K,MATCH('Intensity Data'!$B629,'Saturation Data'!$C:$C,0))*INDEX('UEC Data'!K:K,MATCH('Intensity Data'!$B629,'UEC Data'!$C:$C,0))</f>
        <v>0</v>
      </c>
      <c r="K629" s="7">
        <f>INDEX('Saturation Data'!L:L,MATCH('Intensity Data'!$B629,'Saturation Data'!$C:$C,0))*INDEX('UEC Data'!L:L,MATCH('Intensity Data'!$B629,'UEC Data'!$C:$C,0))</f>
        <v>0</v>
      </c>
      <c r="L629" s="7">
        <f>INDEX('Saturation Data'!M:M,MATCH('Intensity Data'!$B629,'Saturation Data'!$C:$C,0))*INDEX('UEC Data'!M:M,MATCH('Intensity Data'!$B629,'UEC Data'!$C:$C,0))</f>
        <v>0</v>
      </c>
      <c r="M629" s="7">
        <f>INDEX('Saturation Data'!N:N,MATCH('Intensity Data'!$B629,'Saturation Data'!$C:$C,0))*INDEX('UEC Data'!N:N,MATCH('Intensity Data'!$B629,'UEC Data'!$C:$C,0))</f>
        <v>0</v>
      </c>
      <c r="N629" s="7">
        <f>INDEX('Saturation Data'!O:O,MATCH('Intensity Data'!$B629,'Saturation Data'!$C:$C,0))*INDEX('UEC Data'!O:O,MATCH('Intensity Data'!$B629,'UEC Data'!$C:$C,0))</f>
        <v>0</v>
      </c>
      <c r="O629" s="7">
        <f>INDEX('Saturation Data'!P:P,MATCH('Intensity Data'!$B629,'Saturation Data'!$C:$C,0))*INDEX('UEC Data'!P:P,MATCH('Intensity Data'!$B629,'UEC Data'!$C:$C,0))</f>
        <v>3.6634583659968453E-2</v>
      </c>
      <c r="P629" s="7">
        <f>INDEX('Saturation Data'!Q:Q,MATCH('Intensity Data'!$B629,'Saturation Data'!$C:$C,0))*INDEX('UEC Data'!Q:Q,MATCH('Intensity Data'!$B629,'UEC Data'!$C:$C,0))</f>
        <v>2.7707174607436908E-3</v>
      </c>
      <c r="Q629" s="7">
        <f>INDEX('Saturation Data'!R:R,MATCH('Intensity Data'!$B629,'Saturation Data'!$C:$C,0))*INDEX('UEC Data'!R:R,MATCH('Intensity Data'!$B629,'UEC Data'!$C:$C,0))</f>
        <v>1.6683217504579271E-2</v>
      </c>
      <c r="R629" s="7">
        <f>INDEX('Saturation Data'!S:S,MATCH('Intensity Data'!$B629,'Saturation Data'!$C:$C,0))*INDEX('UEC Data'!S:S,MATCH('Intensity Data'!$B629,'UEC Data'!$C:$C,0))</f>
        <v>0</v>
      </c>
      <c r="S629" s="7">
        <f>INDEX('Saturation Data'!T:T,MATCH('Intensity Data'!$B629,'Saturation Data'!$C:$C,0))*INDEX('UEC Data'!T:T,MATCH('Intensity Data'!$B629,'UEC Data'!$C:$C,0))</f>
        <v>0</v>
      </c>
      <c r="T629" s="7">
        <f>INDEX('Saturation Data'!U:U,MATCH('Intensity Data'!$B629,'Saturation Data'!$C:$C,0))*INDEX('UEC Data'!U:U,MATCH('Intensity Data'!$B629,'UEC Data'!$C:$C,0))</f>
        <v>0</v>
      </c>
      <c r="U629" s="7">
        <f>INDEX('Saturation Data'!V:V,MATCH('Intensity Data'!$B629,'Saturation Data'!$C:$C,0))*INDEX('UEC Data'!V:V,MATCH('Intensity Data'!$B629,'UEC Data'!$C:$C,0))</f>
        <v>6.4964874488031787E-4</v>
      </c>
      <c r="V629" t="str">
        <f t="shared" si="158"/>
        <v>Miscellaneous</v>
      </c>
      <c r="AP629" s="5" t="s">
        <v>106</v>
      </c>
      <c r="AQ629" s="5" t="s">
        <v>45</v>
      </c>
      <c r="AR629" s="5" t="s">
        <v>47</v>
      </c>
      <c r="AS629" s="2">
        <f t="shared" si="164"/>
        <v>-1</v>
      </c>
      <c r="AT629" s="2">
        <f t="shared" si="165"/>
        <v>-1</v>
      </c>
      <c r="AU629" s="2">
        <f t="shared" si="166"/>
        <v>-1</v>
      </c>
      <c r="AV629" s="2">
        <f t="shared" si="167"/>
        <v>-1</v>
      </c>
      <c r="AW629" s="2">
        <f t="shared" si="168"/>
        <v>-1</v>
      </c>
      <c r="AX629" s="2">
        <f t="shared" si="169"/>
        <v>-1</v>
      </c>
      <c r="AY629" s="2">
        <f t="shared" si="170"/>
        <v>-1</v>
      </c>
      <c r="AZ629" s="2">
        <f t="shared" si="171"/>
        <v>-0.88571496478224776</v>
      </c>
      <c r="BA629" s="2">
        <f t="shared" si="172"/>
        <v>-0.98661497544126064</v>
      </c>
      <c r="BB629" s="2">
        <f t="shared" si="173"/>
        <v>-0.96775347428913627</v>
      </c>
      <c r="BC629" s="2">
        <f t="shared" si="174"/>
        <v>-1</v>
      </c>
      <c r="BD629" s="2">
        <f t="shared" si="175"/>
        <v>-1</v>
      </c>
      <c r="BE629" s="2">
        <f t="shared" si="176"/>
        <v>-1</v>
      </c>
      <c r="BF629" s="2">
        <f t="shared" si="177"/>
        <v>-0.99847818890056184</v>
      </c>
      <c r="BG629" s="2" t="str">
        <f>IFERROR(#REF!/#REF!-1,"NA")</f>
        <v>NA</v>
      </c>
    </row>
    <row r="630" spans="1:59" x14ac:dyDescent="0.25">
      <c r="A630" t="str">
        <f t="shared" si="162"/>
        <v/>
      </c>
      <c r="B630" t="str">
        <f t="shared" si="157"/>
        <v>CA2016 CPAMiscellaneous_Pool Heater</v>
      </c>
      <c r="C630" t="s">
        <v>118</v>
      </c>
      <c r="D630" t="s">
        <v>142</v>
      </c>
      <c r="E630" s="3" t="s">
        <v>107</v>
      </c>
      <c r="F630" s="3" t="s">
        <v>45</v>
      </c>
      <c r="G630" s="3" t="s">
        <v>48</v>
      </c>
      <c r="H630" s="7">
        <f>INDEX('Saturation Data'!I:I,MATCH('Intensity Data'!$B630,'Saturation Data'!$C:$C,0))*INDEX('UEC Data'!I:I,MATCH('Intensity Data'!$B630,'UEC Data'!$C:$C,0))</f>
        <v>0</v>
      </c>
      <c r="I630" s="7">
        <f>INDEX('Saturation Data'!J:J,MATCH('Intensity Data'!$B630,'Saturation Data'!$C:$C,0))*INDEX('UEC Data'!J:J,MATCH('Intensity Data'!$B630,'UEC Data'!$C:$C,0))</f>
        <v>0</v>
      </c>
      <c r="J630" s="7">
        <f>INDEX('Saturation Data'!K:K,MATCH('Intensity Data'!$B630,'Saturation Data'!$C:$C,0))*INDEX('UEC Data'!K:K,MATCH('Intensity Data'!$B630,'UEC Data'!$C:$C,0))</f>
        <v>0</v>
      </c>
      <c r="K630" s="7">
        <f>INDEX('Saturation Data'!L:L,MATCH('Intensity Data'!$B630,'Saturation Data'!$C:$C,0))*INDEX('UEC Data'!L:L,MATCH('Intensity Data'!$B630,'UEC Data'!$C:$C,0))</f>
        <v>0</v>
      </c>
      <c r="L630" s="7">
        <f>INDEX('Saturation Data'!M:M,MATCH('Intensity Data'!$B630,'Saturation Data'!$C:$C,0))*INDEX('UEC Data'!M:M,MATCH('Intensity Data'!$B630,'UEC Data'!$C:$C,0))</f>
        <v>0</v>
      </c>
      <c r="M630" s="7">
        <f>INDEX('Saturation Data'!N:N,MATCH('Intensity Data'!$B630,'Saturation Data'!$C:$C,0))*INDEX('UEC Data'!N:N,MATCH('Intensity Data'!$B630,'UEC Data'!$C:$C,0))</f>
        <v>0</v>
      </c>
      <c r="N630" s="7">
        <f>INDEX('Saturation Data'!O:O,MATCH('Intensity Data'!$B630,'Saturation Data'!$C:$C,0))*INDEX('UEC Data'!O:O,MATCH('Intensity Data'!$B630,'UEC Data'!$C:$C,0))</f>
        <v>0</v>
      </c>
      <c r="O630" s="7">
        <f>INDEX('Saturation Data'!P:P,MATCH('Intensity Data'!$B630,'Saturation Data'!$C:$C,0))*INDEX('UEC Data'!P:P,MATCH('Intensity Data'!$B630,'UEC Data'!$C:$C,0))</f>
        <v>1.9035590186706159E-2</v>
      </c>
      <c r="P630" s="7">
        <f>INDEX('Saturation Data'!Q:Q,MATCH('Intensity Data'!$B630,'Saturation Data'!$C:$C,0))*INDEX('UEC Data'!Q:Q,MATCH('Intensity Data'!$B630,'UEC Data'!$C:$C,0))</f>
        <v>2.9927143179564957E-4</v>
      </c>
      <c r="Q630" s="7">
        <f>INDEX('Saturation Data'!R:R,MATCH('Intensity Data'!$B630,'Saturation Data'!$C:$C,0))*INDEX('UEC Data'!R:R,MATCH('Intensity Data'!$B630,'UEC Data'!$C:$C,0))</f>
        <v>7.6821759456616482E-3</v>
      </c>
      <c r="R630" s="7">
        <f>INDEX('Saturation Data'!S:S,MATCH('Intensity Data'!$B630,'Saturation Data'!$C:$C,0))*INDEX('UEC Data'!S:S,MATCH('Intensity Data'!$B630,'UEC Data'!$C:$C,0))</f>
        <v>0</v>
      </c>
      <c r="S630" s="7">
        <f>INDEX('Saturation Data'!T:T,MATCH('Intensity Data'!$B630,'Saturation Data'!$C:$C,0))*INDEX('UEC Data'!T:T,MATCH('Intensity Data'!$B630,'UEC Data'!$C:$C,0))</f>
        <v>0</v>
      </c>
      <c r="T630" s="7">
        <f>INDEX('Saturation Data'!U:U,MATCH('Intensity Data'!$B630,'Saturation Data'!$C:$C,0))*INDEX('UEC Data'!U:U,MATCH('Intensity Data'!$B630,'UEC Data'!$C:$C,0))</f>
        <v>0</v>
      </c>
      <c r="U630" s="7">
        <f>INDEX('Saturation Data'!V:V,MATCH('Intensity Data'!$B630,'Saturation Data'!$C:$C,0))*INDEX('UEC Data'!V:V,MATCH('Intensity Data'!$B630,'UEC Data'!$C:$C,0))</f>
        <v>2.1051007127128137E-4</v>
      </c>
      <c r="V630" t="str">
        <f t="shared" si="158"/>
        <v>Miscellaneous</v>
      </c>
      <c r="AP630" s="5" t="s">
        <v>107</v>
      </c>
      <c r="AQ630" s="5" t="s">
        <v>45</v>
      </c>
      <c r="AR630" s="5" t="s">
        <v>48</v>
      </c>
      <c r="AS630" s="2">
        <f t="shared" si="164"/>
        <v>-1</v>
      </c>
      <c r="AT630" s="2">
        <f t="shared" si="165"/>
        <v>-1</v>
      </c>
      <c r="AU630" s="2">
        <f t="shared" si="166"/>
        <v>-1</v>
      </c>
      <c r="AV630" s="2">
        <f t="shared" si="167"/>
        <v>-1</v>
      </c>
      <c r="AW630" s="2">
        <f t="shared" si="168"/>
        <v>-1</v>
      </c>
      <c r="AX630" s="2">
        <f t="shared" si="169"/>
        <v>-1</v>
      </c>
      <c r="AY630" s="2">
        <f t="shared" si="170"/>
        <v>-1</v>
      </c>
      <c r="AZ630" s="2">
        <f t="shared" si="171"/>
        <v>-0.82919295311116448</v>
      </c>
      <c r="BA630" s="2">
        <f t="shared" si="172"/>
        <v>-0.99740095654293037</v>
      </c>
      <c r="BB630" s="2">
        <f t="shared" si="173"/>
        <v>-0.93429243964090414</v>
      </c>
      <c r="BC630" s="2">
        <f t="shared" si="174"/>
        <v>-1</v>
      </c>
      <c r="BD630" s="2">
        <f t="shared" si="175"/>
        <v>-1</v>
      </c>
      <c r="BE630" s="2">
        <f t="shared" si="176"/>
        <v>-1</v>
      </c>
      <c r="BF630" s="2">
        <f t="shared" si="177"/>
        <v>-0.996454019343603</v>
      </c>
      <c r="BG630" s="2" t="str">
        <f>IFERROR(#REF!/#REF!-1,"NA")</f>
        <v>NA</v>
      </c>
    </row>
    <row r="631" spans="1:59" x14ac:dyDescent="0.25">
      <c r="A631" t="e">
        <f>IF(C631=#REF!,"",1)</f>
        <v>#REF!</v>
      </c>
      <c r="B631" t="str">
        <f t="shared" si="157"/>
        <v>CA2016 CPAMiscellaneous_Other Miscellaneous</v>
      </c>
      <c r="C631" t="s">
        <v>118</v>
      </c>
      <c r="D631" t="s">
        <v>142</v>
      </c>
      <c r="E631" s="3" t="s">
        <v>110</v>
      </c>
      <c r="F631" s="3" t="s">
        <v>45</v>
      </c>
      <c r="G631" s="3" t="s">
        <v>51</v>
      </c>
      <c r="H631" s="7">
        <f>INDEX('Saturation Data'!I:I,MATCH('Intensity Data'!$B631,'Saturation Data'!$C:$C,0))*INDEX('UEC Data'!I:I,MATCH('Intensity Data'!$B631,'UEC Data'!$C:$C,0))</f>
        <v>1.0609970475275363</v>
      </c>
      <c r="I631" s="7">
        <f>INDEX('Saturation Data'!J:J,MATCH('Intensity Data'!$B631,'Saturation Data'!$C:$C,0))*INDEX('UEC Data'!J:J,MATCH('Intensity Data'!$B631,'UEC Data'!$C:$C,0))</f>
        <v>1.0383383947638432</v>
      </c>
      <c r="J631" s="7">
        <f>INDEX('Saturation Data'!K:K,MATCH('Intensity Data'!$B631,'Saturation Data'!$C:$C,0))*INDEX('UEC Data'!K:K,MATCH('Intensity Data'!$B631,'UEC Data'!$C:$C,0))</f>
        <v>1.2015716862054053</v>
      </c>
      <c r="K631" s="7">
        <f>INDEX('Saturation Data'!L:L,MATCH('Intensity Data'!$B631,'Saturation Data'!$C:$C,0))*INDEX('UEC Data'!L:L,MATCH('Intensity Data'!$B631,'UEC Data'!$C:$C,0))</f>
        <v>0.85478636860920043</v>
      </c>
      <c r="L631" s="7">
        <f>INDEX('Saturation Data'!M:M,MATCH('Intensity Data'!$B631,'Saturation Data'!$C:$C,0))*INDEX('UEC Data'!M:M,MATCH('Intensity Data'!$B631,'UEC Data'!$C:$C,0))</f>
        <v>2.904436329366094</v>
      </c>
      <c r="M631" s="7">
        <f>INDEX('Saturation Data'!N:N,MATCH('Intensity Data'!$B631,'Saturation Data'!$C:$C,0))*INDEX('UEC Data'!N:N,MATCH('Intensity Data'!$B631,'UEC Data'!$C:$C,0))</f>
        <v>3.5191880095254162</v>
      </c>
      <c r="N631" s="7">
        <f>INDEX('Saturation Data'!O:O,MATCH('Intensity Data'!$B631,'Saturation Data'!$C:$C,0))*INDEX('UEC Data'!O:O,MATCH('Intensity Data'!$B631,'UEC Data'!$C:$C,0))</f>
        <v>3.6439220859773696</v>
      </c>
      <c r="O631" s="7">
        <f>INDEX('Saturation Data'!P:P,MATCH('Intensity Data'!$B631,'Saturation Data'!$C:$C,0))*INDEX('UEC Data'!P:P,MATCH('Intensity Data'!$B631,'UEC Data'!$C:$C,0))</f>
        <v>0.9470947715023329</v>
      </c>
      <c r="P631" s="7">
        <f>INDEX('Saturation Data'!Q:Q,MATCH('Intensity Data'!$B631,'Saturation Data'!$C:$C,0))*INDEX('UEC Data'!Q:Q,MATCH('Intensity Data'!$B631,'UEC Data'!$C:$C,0))</f>
        <v>0.64794109563487556</v>
      </c>
      <c r="Q631" s="7">
        <f>INDEX('Saturation Data'!R:R,MATCH('Intensity Data'!$B631,'Saturation Data'!$C:$C,0))*INDEX('UEC Data'!R:R,MATCH('Intensity Data'!$B631,'UEC Data'!$C:$C,0))</f>
        <v>0.82933327211462071</v>
      </c>
      <c r="R631" s="7">
        <f>INDEX('Saturation Data'!S:S,MATCH('Intensity Data'!$B631,'Saturation Data'!$C:$C,0))*INDEX('UEC Data'!S:S,MATCH('Intensity Data'!$B631,'UEC Data'!$C:$C,0))</f>
        <v>0.49313241184346057</v>
      </c>
      <c r="S631" s="7">
        <f>INDEX('Saturation Data'!T:T,MATCH('Intensity Data'!$B631,'Saturation Data'!$C:$C,0))*INDEX('UEC Data'!T:T,MATCH('Intensity Data'!$B631,'UEC Data'!$C:$C,0))</f>
        <v>1.9700211105365275</v>
      </c>
      <c r="T631" s="7">
        <f>INDEX('Saturation Data'!U:U,MATCH('Intensity Data'!$B631,'Saturation Data'!$C:$C,0))*INDEX('UEC Data'!U:U,MATCH('Intensity Data'!$B631,'UEC Data'!$C:$C,0))</f>
        <v>7.0090826028895608</v>
      </c>
      <c r="U631" s="7">
        <f>INDEX('Saturation Data'!V:V,MATCH('Intensity Data'!$B631,'Saturation Data'!$C:$C,0))*INDEX('UEC Data'!V:V,MATCH('Intensity Data'!$B631,'UEC Data'!$C:$C,0))</f>
        <v>0.7249628922295589</v>
      </c>
      <c r="V631" t="str">
        <f t="shared" si="158"/>
        <v>Miscellaneous</v>
      </c>
      <c r="AP631" s="5" t="s">
        <v>110</v>
      </c>
      <c r="AQ631" s="5" t="s">
        <v>45</v>
      </c>
      <c r="AR631" s="5" t="s">
        <v>51</v>
      </c>
      <c r="AS631" s="2">
        <f t="shared" ref="AS631:BF631" si="178">IFERROR(H631/H856-1,"NA")</f>
        <v>86.548438240374651</v>
      </c>
      <c r="AT631" s="2">
        <f t="shared" si="178"/>
        <v>26.039691624119879</v>
      </c>
      <c r="AU631" s="2">
        <f t="shared" si="178"/>
        <v>33.306582827817024</v>
      </c>
      <c r="AV631" s="2">
        <f t="shared" si="178"/>
        <v>30.99065447097205</v>
      </c>
      <c r="AW631" s="2">
        <f t="shared" si="178"/>
        <v>0.30353326804601233</v>
      </c>
      <c r="AX631" s="2">
        <f t="shared" si="178"/>
        <v>10.243533299423968</v>
      </c>
      <c r="AY631" s="2">
        <f t="shared" si="178"/>
        <v>20.523442971807142</v>
      </c>
      <c r="AZ631" s="2">
        <f t="shared" si="178"/>
        <v>13.484590935364684</v>
      </c>
      <c r="BA631" s="2">
        <f t="shared" si="178"/>
        <v>25.690958856541926</v>
      </c>
      <c r="BB631" s="2">
        <f t="shared" si="178"/>
        <v>7.9194070083237005</v>
      </c>
      <c r="BC631" s="2">
        <f t="shared" si="178"/>
        <v>182.43620394776804</v>
      </c>
      <c r="BD631" s="2">
        <f t="shared" si="178"/>
        <v>126.20060035047442</v>
      </c>
      <c r="BE631" s="2">
        <f t="shared" si="178"/>
        <v>443.82186719220687</v>
      </c>
      <c r="BF631" s="2">
        <f t="shared" si="178"/>
        <v>26.131969157776226</v>
      </c>
      <c r="BG631" s="2" t="str">
        <f>IFERROR(#REF!/#REF!-1,"NA")</f>
        <v>NA</v>
      </c>
    </row>
    <row r="632" spans="1:59" x14ac:dyDescent="0.25">
      <c r="A632">
        <f t="shared" si="162"/>
        <v>1</v>
      </c>
      <c r="B632" t="str">
        <f t="shared" si="157"/>
        <v>WY2014 CPACooling_Air-Cooled Chiller</v>
      </c>
      <c r="C632" t="s">
        <v>115</v>
      </c>
      <c r="D632" t="s">
        <v>143</v>
      </c>
      <c r="E632" s="4" t="str">
        <f>F632&amp;"_"&amp;G632</f>
        <v>Cooling_Air-Cooled Chiller</v>
      </c>
      <c r="F632" s="4" t="s">
        <v>3</v>
      </c>
      <c r="G632" s="4" t="s">
        <v>4</v>
      </c>
      <c r="H632" s="7">
        <f>INDEX('Saturation Data'!I:I,MATCH('Intensity Data'!$B632,'Saturation Data'!$C:$C,0))*INDEX('UEC Data'!I:I,MATCH('Intensity Data'!$B632,'UEC Data'!$C:$C,0))</f>
        <v>0.52832441804864483</v>
      </c>
      <c r="I632" s="7">
        <f>INDEX('Saturation Data'!J:J,MATCH('Intensity Data'!$B632,'Saturation Data'!$C:$C,0))*INDEX('UEC Data'!J:J,MATCH('Intensity Data'!$B632,'UEC Data'!$C:$C,0))</f>
        <v>0</v>
      </c>
      <c r="J632" s="7">
        <f>INDEX('Saturation Data'!K:K,MATCH('Intensity Data'!$B632,'Saturation Data'!$C:$C,0))*INDEX('UEC Data'!K:K,MATCH('Intensity Data'!$B632,'UEC Data'!$C:$C,0))</f>
        <v>0.3740683547636689</v>
      </c>
      <c r="K632" s="7">
        <f>INDEX('Saturation Data'!L:L,MATCH('Intensity Data'!$B632,'Saturation Data'!$C:$C,0))*INDEX('UEC Data'!L:L,MATCH('Intensity Data'!$B632,'UEC Data'!$C:$C,0))</f>
        <v>0</v>
      </c>
      <c r="L632" s="7">
        <f>INDEX('Saturation Data'!M:M,MATCH('Intensity Data'!$B632,'Saturation Data'!$C:$C,0))*INDEX('UEC Data'!M:M,MATCH('Intensity Data'!$B632,'UEC Data'!$C:$C,0))</f>
        <v>1.0311249234526804E-2</v>
      </c>
      <c r="M632" s="7">
        <f>INDEX('Saturation Data'!N:N,MATCH('Intensity Data'!$B632,'Saturation Data'!$C:$C,0))*INDEX('UEC Data'!N:N,MATCH('Intensity Data'!$B632,'UEC Data'!$C:$C,0))</f>
        <v>0.22528699639571112</v>
      </c>
      <c r="N632" s="7">
        <f>INDEX('Saturation Data'!O:O,MATCH('Intensity Data'!$B632,'Saturation Data'!$C:$C,0))*INDEX('UEC Data'!O:O,MATCH('Intensity Data'!$B632,'UEC Data'!$C:$C,0))</f>
        <v>1.0653447921847337</v>
      </c>
      <c r="O632" s="7">
        <f>INDEX('Saturation Data'!P:P,MATCH('Intensity Data'!$B632,'Saturation Data'!$C:$C,0))*INDEX('UEC Data'!P:P,MATCH('Intensity Data'!$B632,'UEC Data'!$C:$C,0))</f>
        <v>2.03684230542724</v>
      </c>
      <c r="P632" s="7">
        <f>INDEX('Saturation Data'!Q:Q,MATCH('Intensity Data'!$B632,'Saturation Data'!$C:$C,0))*INDEX('UEC Data'!Q:Q,MATCH('Intensity Data'!$B632,'UEC Data'!$C:$C,0))</f>
        <v>0.85045668933826957</v>
      </c>
      <c r="Q632" s="7">
        <f>INDEX('Saturation Data'!R:R,MATCH('Intensity Data'!$B632,'Saturation Data'!$C:$C,0))*INDEX('UEC Data'!R:R,MATCH('Intensity Data'!$B632,'UEC Data'!$C:$C,0))</f>
        <v>4.823228494202618E-2</v>
      </c>
      <c r="R632" s="7">
        <f>INDEX('Saturation Data'!S:S,MATCH('Intensity Data'!$B632,'Saturation Data'!$C:$C,0))*INDEX('UEC Data'!S:S,MATCH('Intensity Data'!$B632,'UEC Data'!$C:$C,0))</f>
        <v>5.8229730015603519E-2</v>
      </c>
      <c r="S632" s="7">
        <f>INDEX('Saturation Data'!T:T,MATCH('Intensity Data'!$B632,'Saturation Data'!$C:$C,0))*INDEX('UEC Data'!T:T,MATCH('Intensity Data'!$B632,'UEC Data'!$C:$C,0))</f>
        <v>0.18197430969008024</v>
      </c>
      <c r="T632" s="7">
        <f>INDEX('Saturation Data'!U:U,MATCH('Intensity Data'!$B632,'Saturation Data'!$C:$C,0))*INDEX('UEC Data'!U:U,MATCH('Intensity Data'!$B632,'UEC Data'!$C:$C,0))</f>
        <v>7.1544551732851271</v>
      </c>
      <c r="U632" s="7">
        <f>INDEX('Saturation Data'!V:V,MATCH('Intensity Data'!$B632,'Saturation Data'!$C:$C,0))*INDEX('UEC Data'!V:V,MATCH('Intensity Data'!$B632,'UEC Data'!$C:$C,0))</f>
        <v>0.12152548452581528</v>
      </c>
      <c r="V632" t="str">
        <f t="shared" si="158"/>
        <v>HVAC</v>
      </c>
    </row>
    <row r="633" spans="1:59" x14ac:dyDescent="0.25">
      <c r="A633" t="str">
        <f t="shared" si="162"/>
        <v/>
      </c>
      <c r="B633" t="str">
        <f t="shared" si="157"/>
        <v>WY2014 CPACooling_Water-Cooled Chiller</v>
      </c>
      <c r="C633" t="s">
        <v>115</v>
      </c>
      <c r="D633" t="s">
        <v>143</v>
      </c>
      <c r="E633" s="4" t="str">
        <f t="shared" ref="E633:E670" si="179">F633&amp;"_"&amp;G633</f>
        <v>Cooling_Water-Cooled Chiller</v>
      </c>
      <c r="F633" s="4" t="s">
        <v>3</v>
      </c>
      <c r="G633" s="4" t="s">
        <v>5</v>
      </c>
      <c r="H633" s="7">
        <f>INDEX('Saturation Data'!I:I,MATCH('Intensity Data'!$B633,'Saturation Data'!$C:$C,0))*INDEX('UEC Data'!I:I,MATCH('Intensity Data'!$B633,'UEC Data'!$C:$C,0))</f>
        <v>0.54988554785463717</v>
      </c>
      <c r="I633" s="7">
        <f>INDEX('Saturation Data'!J:J,MATCH('Intensity Data'!$B633,'Saturation Data'!$C:$C,0))*INDEX('UEC Data'!J:J,MATCH('Intensity Data'!$B633,'UEC Data'!$C:$C,0))</f>
        <v>0</v>
      </c>
      <c r="J633" s="7">
        <f>INDEX('Saturation Data'!K:K,MATCH('Intensity Data'!$B633,'Saturation Data'!$C:$C,0))*INDEX('UEC Data'!K:K,MATCH('Intensity Data'!$B633,'UEC Data'!$C:$C,0))</f>
        <v>9.673035931548897E-2</v>
      </c>
      <c r="K633" s="7">
        <f>INDEX('Saturation Data'!L:L,MATCH('Intensity Data'!$B633,'Saturation Data'!$C:$C,0))*INDEX('UEC Data'!L:L,MATCH('Intensity Data'!$B633,'UEC Data'!$C:$C,0))</f>
        <v>0</v>
      </c>
      <c r="L633" s="7">
        <f>INDEX('Saturation Data'!M:M,MATCH('Intensity Data'!$B633,'Saturation Data'!$C:$C,0))*INDEX('UEC Data'!M:M,MATCH('Intensity Data'!$B633,'UEC Data'!$C:$C,0))</f>
        <v>0</v>
      </c>
      <c r="M633" s="7">
        <f>INDEX('Saturation Data'!N:N,MATCH('Intensity Data'!$B633,'Saturation Data'!$C:$C,0))*INDEX('UEC Data'!N:N,MATCH('Intensity Data'!$B633,'UEC Data'!$C:$C,0))</f>
        <v>0</v>
      </c>
      <c r="N633" s="7">
        <f>INDEX('Saturation Data'!O:O,MATCH('Intensity Data'!$B633,'Saturation Data'!$C:$C,0))*INDEX('UEC Data'!O:O,MATCH('Intensity Data'!$B633,'UEC Data'!$C:$C,0))</f>
        <v>5.0173588621141727</v>
      </c>
      <c r="O633" s="7">
        <f>INDEX('Saturation Data'!P:P,MATCH('Intensity Data'!$B633,'Saturation Data'!$C:$C,0))*INDEX('UEC Data'!P:P,MATCH('Intensity Data'!$B633,'UEC Data'!$C:$C,0))</f>
        <v>0.66233324489063827</v>
      </c>
      <c r="P633" s="7">
        <f>INDEX('Saturation Data'!Q:Q,MATCH('Intensity Data'!$B633,'Saturation Data'!$C:$C,0))*INDEX('UEC Data'!Q:Q,MATCH('Intensity Data'!$B633,'UEC Data'!$C:$C,0))</f>
        <v>0.27047640904122577</v>
      </c>
      <c r="Q633" s="7">
        <f>INDEX('Saturation Data'!R:R,MATCH('Intensity Data'!$B633,'Saturation Data'!$C:$C,0))*INDEX('UEC Data'!R:R,MATCH('Intensity Data'!$B633,'UEC Data'!$C:$C,0))</f>
        <v>0.30519346826100557</v>
      </c>
      <c r="R633" s="7">
        <f>INDEX('Saturation Data'!S:S,MATCH('Intensity Data'!$B633,'Saturation Data'!$C:$C,0))*INDEX('UEC Data'!S:S,MATCH('Intensity Data'!$B633,'UEC Data'!$C:$C,0))</f>
        <v>6.6620444115365217E-3</v>
      </c>
      <c r="S633" s="7">
        <f>INDEX('Saturation Data'!T:T,MATCH('Intensity Data'!$B633,'Saturation Data'!$C:$C,0))*INDEX('UEC Data'!T:T,MATCH('Intensity Data'!$B633,'UEC Data'!$C:$C,0))</f>
        <v>2.0819621395963127E-2</v>
      </c>
      <c r="T633" s="7">
        <f>INDEX('Saturation Data'!U:U,MATCH('Intensity Data'!$B633,'Saturation Data'!$C:$C,0))*INDEX('UEC Data'!U:U,MATCH('Intensity Data'!$B633,'UEC Data'!$C:$C,0))</f>
        <v>7.4464313368175716</v>
      </c>
      <c r="U633" s="7">
        <f>INDEX('Saturation Data'!V:V,MATCH('Intensity Data'!$B633,'Saturation Data'!$C:$C,0))*INDEX('UEC Data'!V:V,MATCH('Intensity Data'!$B633,'UEC Data'!$C:$C,0))</f>
        <v>0.50280452262679232</v>
      </c>
      <c r="V633" t="str">
        <f t="shared" si="158"/>
        <v>HVAC</v>
      </c>
    </row>
    <row r="634" spans="1:59" x14ac:dyDescent="0.25">
      <c r="A634" t="str">
        <f t="shared" si="162"/>
        <v/>
      </c>
      <c r="B634" t="str">
        <f t="shared" si="157"/>
        <v>WY2014 CPACooling_RTU</v>
      </c>
      <c r="C634" t="s">
        <v>115</v>
      </c>
      <c r="D634" t="s">
        <v>143</v>
      </c>
      <c r="E634" s="4" t="str">
        <f t="shared" si="179"/>
        <v>Cooling_RTU</v>
      </c>
      <c r="F634" s="4" t="s">
        <v>3</v>
      </c>
      <c r="G634" s="4" t="s">
        <v>6</v>
      </c>
      <c r="H634" s="7">
        <f>INDEX('Saturation Data'!I:I,MATCH('Intensity Data'!$B634,'Saturation Data'!$C:$C,0))*INDEX('UEC Data'!I:I,MATCH('Intensity Data'!$B634,'UEC Data'!$C:$C,0))</f>
        <v>1.6228132243796967</v>
      </c>
      <c r="I634" s="7">
        <f>INDEX('Saturation Data'!J:J,MATCH('Intensity Data'!$B634,'Saturation Data'!$C:$C,0))*INDEX('UEC Data'!J:J,MATCH('Intensity Data'!$B634,'UEC Data'!$C:$C,0))</f>
        <v>3.3390531520273279</v>
      </c>
      <c r="J634" s="7">
        <f>INDEX('Saturation Data'!K:K,MATCH('Intensity Data'!$B634,'Saturation Data'!$C:$C,0))*INDEX('UEC Data'!K:K,MATCH('Intensity Data'!$B634,'UEC Data'!$C:$C,0))</f>
        <v>2.4501703383867968</v>
      </c>
      <c r="K634" s="7">
        <f>INDEX('Saturation Data'!L:L,MATCH('Intensity Data'!$B634,'Saturation Data'!$C:$C,0))*INDEX('UEC Data'!L:L,MATCH('Intensity Data'!$B634,'UEC Data'!$C:$C,0))</f>
        <v>2.3025073147394304</v>
      </c>
      <c r="L634" s="7">
        <f>INDEX('Saturation Data'!M:M,MATCH('Intensity Data'!$B634,'Saturation Data'!$C:$C,0))*INDEX('UEC Data'!M:M,MATCH('Intensity Data'!$B634,'UEC Data'!$C:$C,0))</f>
        <v>3.3377484403618025</v>
      </c>
      <c r="M634" s="7">
        <f>INDEX('Saturation Data'!N:N,MATCH('Intensity Data'!$B634,'Saturation Data'!$C:$C,0))*INDEX('UEC Data'!N:N,MATCH('Intensity Data'!$B634,'UEC Data'!$C:$C,0))</f>
        <v>2.9720748307623723</v>
      </c>
      <c r="N634" s="7">
        <f>INDEX('Saturation Data'!O:O,MATCH('Intensity Data'!$B634,'Saturation Data'!$C:$C,0))*INDEX('UEC Data'!O:O,MATCH('Intensity Data'!$B634,'UEC Data'!$C:$C,0))</f>
        <v>0.68735679545941342</v>
      </c>
      <c r="O634" s="7">
        <f>INDEX('Saturation Data'!P:P,MATCH('Intensity Data'!$B634,'Saturation Data'!$C:$C,0))*INDEX('UEC Data'!P:P,MATCH('Intensity Data'!$B634,'UEC Data'!$C:$C,0))</f>
        <v>0.70510990208899316</v>
      </c>
      <c r="P634" s="7">
        <f>INDEX('Saturation Data'!Q:Q,MATCH('Intensity Data'!$B634,'Saturation Data'!$C:$C,0))*INDEX('UEC Data'!Q:Q,MATCH('Intensity Data'!$B634,'UEC Data'!$C:$C,0))</f>
        <v>0.33739113878679444</v>
      </c>
      <c r="Q634" s="7">
        <f>INDEX('Saturation Data'!R:R,MATCH('Intensity Data'!$B634,'Saturation Data'!$C:$C,0))*INDEX('UEC Data'!R:R,MATCH('Intensity Data'!$B634,'UEC Data'!$C:$C,0))</f>
        <v>0.5614697305096904</v>
      </c>
      <c r="R634" s="7">
        <f>INDEX('Saturation Data'!S:S,MATCH('Intensity Data'!$B634,'Saturation Data'!$C:$C,0))*INDEX('UEC Data'!S:S,MATCH('Intensity Data'!$B634,'UEC Data'!$C:$C,0))</f>
        <v>0.17968931049365996</v>
      </c>
      <c r="S634" s="7">
        <f>INDEX('Saturation Data'!T:T,MATCH('Intensity Data'!$B634,'Saturation Data'!$C:$C,0))*INDEX('UEC Data'!T:T,MATCH('Intensity Data'!$B634,'UEC Data'!$C:$C,0))</f>
        <v>0.25469155733027055</v>
      </c>
      <c r="T634" s="7">
        <f>INDEX('Saturation Data'!U:U,MATCH('Intensity Data'!$B634,'Saturation Data'!$C:$C,0))*INDEX('UEC Data'!U:U,MATCH('Intensity Data'!$B634,'UEC Data'!$C:$C,0))</f>
        <v>22.537311920922154</v>
      </c>
      <c r="U634" s="7">
        <f>INDEX('Saturation Data'!V:V,MATCH('Intensity Data'!$B634,'Saturation Data'!$C:$C,0))*INDEX('UEC Data'!V:V,MATCH('Intensity Data'!$B634,'UEC Data'!$C:$C,0))</f>
        <v>1.0954634340062377</v>
      </c>
      <c r="V634" t="str">
        <f t="shared" si="158"/>
        <v>HVAC</v>
      </c>
    </row>
    <row r="635" spans="1:59" x14ac:dyDescent="0.25">
      <c r="A635" t="str">
        <f t="shared" si="162"/>
        <v/>
      </c>
      <c r="B635" t="str">
        <f t="shared" si="157"/>
        <v>WY2014 CPACooling_PTAC</v>
      </c>
      <c r="C635" t="s">
        <v>115</v>
      </c>
      <c r="D635" t="s">
        <v>143</v>
      </c>
      <c r="E635" s="4" t="str">
        <f t="shared" si="179"/>
        <v>Cooling_PTAC</v>
      </c>
      <c r="F635" s="4" t="s">
        <v>3</v>
      </c>
      <c r="G635" s="4" t="s">
        <v>7</v>
      </c>
      <c r="H635" s="7">
        <f>INDEX('Saturation Data'!I:I,MATCH('Intensity Data'!$B635,'Saturation Data'!$C:$C,0))*INDEX('UEC Data'!I:I,MATCH('Intensity Data'!$B635,'UEC Data'!$C:$C,0))</f>
        <v>2.1873368871142832E-2</v>
      </c>
      <c r="I635" s="7">
        <f>INDEX('Saturation Data'!J:J,MATCH('Intensity Data'!$B635,'Saturation Data'!$C:$C,0))*INDEX('UEC Data'!J:J,MATCH('Intensity Data'!$B635,'UEC Data'!$C:$C,0))</f>
        <v>0.15263716966699531</v>
      </c>
      <c r="J635" s="7">
        <f>INDEX('Saturation Data'!K:K,MATCH('Intensity Data'!$B635,'Saturation Data'!$C:$C,0))*INDEX('UEC Data'!K:K,MATCH('Intensity Data'!$B635,'UEC Data'!$C:$C,0))</f>
        <v>4.7903525483816864E-2</v>
      </c>
      <c r="K635" s="7">
        <f>INDEX('Saturation Data'!L:L,MATCH('Intensity Data'!$B635,'Saturation Data'!$C:$C,0))*INDEX('UEC Data'!L:L,MATCH('Intensity Data'!$B635,'UEC Data'!$C:$C,0))</f>
        <v>0.1165697277671854</v>
      </c>
      <c r="L635" s="7">
        <f>INDEX('Saturation Data'!M:M,MATCH('Intensity Data'!$B635,'Saturation Data'!$C:$C,0))*INDEX('UEC Data'!M:M,MATCH('Intensity Data'!$B635,'UEC Data'!$C:$C,0))</f>
        <v>0.28928212585443314</v>
      </c>
      <c r="M635" s="7">
        <f>INDEX('Saturation Data'!N:N,MATCH('Intensity Data'!$B635,'Saturation Data'!$C:$C,0))*INDEX('UEC Data'!N:N,MATCH('Intensity Data'!$B635,'UEC Data'!$C:$C,0))</f>
        <v>0</v>
      </c>
      <c r="N635" s="7">
        <f>INDEX('Saturation Data'!O:O,MATCH('Intensity Data'!$B635,'Saturation Data'!$C:$C,0))*INDEX('UEC Data'!O:O,MATCH('Intensity Data'!$B635,'UEC Data'!$C:$C,0))</f>
        <v>3.0473930662333101E-2</v>
      </c>
      <c r="O635" s="7">
        <f>INDEX('Saturation Data'!P:P,MATCH('Intensity Data'!$B635,'Saturation Data'!$C:$C,0))*INDEX('UEC Data'!P:P,MATCH('Intensity Data'!$B635,'UEC Data'!$C:$C,0))</f>
        <v>0</v>
      </c>
      <c r="P635" s="7">
        <f>INDEX('Saturation Data'!Q:Q,MATCH('Intensity Data'!$B635,'Saturation Data'!$C:$C,0))*INDEX('UEC Data'!Q:Q,MATCH('Intensity Data'!$B635,'UEC Data'!$C:$C,0))</f>
        <v>0</v>
      </c>
      <c r="Q635" s="7">
        <f>INDEX('Saturation Data'!R:R,MATCH('Intensity Data'!$B635,'Saturation Data'!$C:$C,0))*INDEX('UEC Data'!R:R,MATCH('Intensity Data'!$B635,'UEC Data'!$C:$C,0))</f>
        <v>1.1472731863078987</v>
      </c>
      <c r="R635" s="7">
        <f>INDEX('Saturation Data'!S:S,MATCH('Intensity Data'!$B635,'Saturation Data'!$C:$C,0))*INDEX('UEC Data'!S:S,MATCH('Intensity Data'!$B635,'UEC Data'!$C:$C,0))</f>
        <v>3.722061216317743E-2</v>
      </c>
      <c r="S635" s="7">
        <f>INDEX('Saturation Data'!T:T,MATCH('Intensity Data'!$B635,'Saturation Data'!$C:$C,0))*INDEX('UEC Data'!T:T,MATCH('Intensity Data'!$B635,'UEC Data'!$C:$C,0))</f>
        <v>1.9386417679369394E-2</v>
      </c>
      <c r="T635" s="7">
        <f>INDEX('Saturation Data'!U:U,MATCH('Intensity Data'!$B635,'Saturation Data'!$C:$C,0))*INDEX('UEC Data'!U:U,MATCH('Intensity Data'!$B635,'UEC Data'!$C:$C,0))</f>
        <v>0.29620443752216069</v>
      </c>
      <c r="U635" s="7">
        <f>INDEX('Saturation Data'!V:V,MATCH('Intensity Data'!$B635,'Saturation Data'!$C:$C,0))*INDEX('UEC Data'!V:V,MATCH('Intensity Data'!$B635,'UEC Data'!$C:$C,0))</f>
        <v>0.14173138058945609</v>
      </c>
      <c r="V635" t="str">
        <f t="shared" si="158"/>
        <v>HVAC</v>
      </c>
    </row>
    <row r="636" spans="1:59" x14ac:dyDescent="0.25">
      <c r="A636" t="str">
        <f t="shared" si="162"/>
        <v/>
      </c>
      <c r="B636" t="str">
        <f t="shared" si="157"/>
        <v>WY2014 CPACooling_Evaporative AC</v>
      </c>
      <c r="C636" t="s">
        <v>115</v>
      </c>
      <c r="D636" t="s">
        <v>143</v>
      </c>
      <c r="E636" s="4" t="str">
        <f t="shared" si="179"/>
        <v>Cooling_Evaporative AC</v>
      </c>
      <c r="F636" s="4" t="s">
        <v>3</v>
      </c>
      <c r="G636" s="4" t="s">
        <v>9</v>
      </c>
      <c r="H636" s="7">
        <f>INDEX('Saturation Data'!I:I,MATCH('Intensity Data'!$B636,'Saturation Data'!$C:$C,0))*INDEX('UEC Data'!I:I,MATCH('Intensity Data'!$B636,'UEC Data'!$C:$C,0))</f>
        <v>0</v>
      </c>
      <c r="I636" s="7">
        <f>INDEX('Saturation Data'!J:J,MATCH('Intensity Data'!$B636,'Saturation Data'!$C:$C,0))*INDEX('UEC Data'!J:J,MATCH('Intensity Data'!$B636,'UEC Data'!$C:$C,0))</f>
        <v>0.10268085654874412</v>
      </c>
      <c r="J636" s="7">
        <f>INDEX('Saturation Data'!K:K,MATCH('Intensity Data'!$B636,'Saturation Data'!$C:$C,0))*INDEX('UEC Data'!K:K,MATCH('Intensity Data'!$B636,'UEC Data'!$C:$C,0))</f>
        <v>3.4120774589385922E-2</v>
      </c>
      <c r="K636" s="7">
        <f>INDEX('Saturation Data'!L:L,MATCH('Intensity Data'!$B636,'Saturation Data'!$C:$C,0))*INDEX('UEC Data'!L:L,MATCH('Intensity Data'!$B636,'UEC Data'!$C:$C,0))</f>
        <v>0.24639164106661093</v>
      </c>
      <c r="L636" s="7">
        <f>INDEX('Saturation Data'!M:M,MATCH('Intensity Data'!$B636,'Saturation Data'!$C:$C,0))*INDEX('UEC Data'!M:M,MATCH('Intensity Data'!$B636,'UEC Data'!$C:$C,0))</f>
        <v>0.17247025672359537</v>
      </c>
      <c r="M636" s="7">
        <f>INDEX('Saturation Data'!N:N,MATCH('Intensity Data'!$B636,'Saturation Data'!$C:$C,0))*INDEX('UEC Data'!N:N,MATCH('Intensity Data'!$B636,'UEC Data'!$C:$C,0))</f>
        <v>0.16129088234323771</v>
      </c>
      <c r="N636" s="7">
        <f>INDEX('Saturation Data'!O:O,MATCH('Intensity Data'!$B636,'Saturation Data'!$C:$C,0))*INDEX('UEC Data'!O:O,MATCH('Intensity Data'!$B636,'UEC Data'!$C:$C,0))</f>
        <v>0</v>
      </c>
      <c r="O636" s="7">
        <f>INDEX('Saturation Data'!P:P,MATCH('Intensity Data'!$B636,'Saturation Data'!$C:$C,0))*INDEX('UEC Data'!P:P,MATCH('Intensity Data'!$B636,'UEC Data'!$C:$C,0))</f>
        <v>0</v>
      </c>
      <c r="P636" s="7">
        <f>INDEX('Saturation Data'!Q:Q,MATCH('Intensity Data'!$B636,'Saturation Data'!$C:$C,0))*INDEX('UEC Data'!Q:Q,MATCH('Intensity Data'!$B636,'UEC Data'!$C:$C,0))</f>
        <v>0</v>
      </c>
      <c r="Q636" s="7">
        <f>INDEX('Saturation Data'!R:R,MATCH('Intensity Data'!$B636,'Saturation Data'!$C:$C,0))*INDEX('UEC Data'!R:R,MATCH('Intensity Data'!$B636,'UEC Data'!$C:$C,0))</f>
        <v>5.87926419381875E-2</v>
      </c>
      <c r="R636" s="7">
        <f>INDEX('Saturation Data'!S:S,MATCH('Intensity Data'!$B636,'Saturation Data'!$C:$C,0))*INDEX('UEC Data'!S:S,MATCH('Intensity Data'!$B636,'UEC Data'!$C:$C,0))</f>
        <v>1.1782905606141638E-3</v>
      </c>
      <c r="S636" s="7">
        <f>INDEX('Saturation Data'!T:T,MATCH('Intensity Data'!$B636,'Saturation Data'!$C:$C,0))*INDEX('UEC Data'!T:T,MATCH('Intensity Data'!$B636,'UEC Data'!$C:$C,0))</f>
        <v>6.1371459597655545E-4</v>
      </c>
      <c r="T636" s="7">
        <f>INDEX('Saturation Data'!U:U,MATCH('Intensity Data'!$B636,'Saturation Data'!$C:$C,0))*INDEX('UEC Data'!U:U,MATCH('Intensity Data'!$B636,'UEC Data'!$C:$C,0))</f>
        <v>0</v>
      </c>
      <c r="U636" s="7">
        <f>INDEX('Saturation Data'!V:V,MATCH('Intensity Data'!$B636,'Saturation Data'!$C:$C,0))*INDEX('UEC Data'!V:V,MATCH('Intensity Data'!$B636,'UEC Data'!$C:$C,0))</f>
        <v>8.7589868030232873E-2</v>
      </c>
      <c r="V636" t="str">
        <f t="shared" si="158"/>
        <v>HVAC</v>
      </c>
    </row>
    <row r="637" spans="1:59" x14ac:dyDescent="0.25">
      <c r="A637" t="str">
        <f t="shared" si="162"/>
        <v/>
      </c>
      <c r="B637" t="str">
        <f t="shared" si="157"/>
        <v>WY2014 CPACooling_Air Source Heat Pump</v>
      </c>
      <c r="C637" t="s">
        <v>115</v>
      </c>
      <c r="D637" t="s">
        <v>143</v>
      </c>
      <c r="E637" s="4" t="str">
        <f t="shared" si="179"/>
        <v>Cooling_Air Source Heat Pump</v>
      </c>
      <c r="F637" s="4" t="s">
        <v>3</v>
      </c>
      <c r="G637" s="4" t="s">
        <v>155</v>
      </c>
      <c r="H637" s="7">
        <f>INDEX('Saturation Data'!I:I,MATCH('Intensity Data'!$B637,'Saturation Data'!$C:$C,0))*INDEX('UEC Data'!I:I,MATCH('Intensity Data'!$B637,'UEC Data'!$C:$C,0))</f>
        <v>7.2898455163616899E-2</v>
      </c>
      <c r="I637" s="7">
        <f>INDEX('Saturation Data'!J:J,MATCH('Intensity Data'!$B637,'Saturation Data'!$C:$C,0))*INDEX('UEC Data'!J:J,MATCH('Intensity Data'!$B637,'UEC Data'!$C:$C,0))</f>
        <v>0.12161758137788997</v>
      </c>
      <c r="J637" s="7">
        <f>INDEX('Saturation Data'!K:K,MATCH('Intensity Data'!$B637,'Saturation Data'!$C:$C,0))*INDEX('UEC Data'!K:K,MATCH('Intensity Data'!$B637,'UEC Data'!$C:$C,0))</f>
        <v>4.0223956876446795E-2</v>
      </c>
      <c r="K637" s="7">
        <f>INDEX('Saturation Data'!L:L,MATCH('Intensity Data'!$B637,'Saturation Data'!$C:$C,0))*INDEX('UEC Data'!L:L,MATCH('Intensity Data'!$B637,'UEC Data'!$C:$C,0))</f>
        <v>8.2319281046613721E-2</v>
      </c>
      <c r="L637" s="7">
        <f>INDEX('Saturation Data'!M:M,MATCH('Intensity Data'!$B637,'Saturation Data'!$C:$C,0))*INDEX('UEC Data'!M:M,MATCH('Intensity Data'!$B637,'UEC Data'!$C:$C,0))</f>
        <v>0.16362177312653101</v>
      </c>
      <c r="M637" s="7">
        <f>INDEX('Saturation Data'!N:N,MATCH('Intensity Data'!$B637,'Saturation Data'!$C:$C,0))*INDEX('UEC Data'!N:N,MATCH('Intensity Data'!$B637,'UEC Data'!$C:$C,0))</f>
        <v>6.2795528498678643E-2</v>
      </c>
      <c r="N637" s="7">
        <f>INDEX('Saturation Data'!O:O,MATCH('Intensity Data'!$B637,'Saturation Data'!$C:$C,0))*INDEX('UEC Data'!O:O,MATCH('Intensity Data'!$B637,'UEC Data'!$C:$C,0))</f>
        <v>3.6109281961506354E-2</v>
      </c>
      <c r="O637" s="7">
        <f>INDEX('Saturation Data'!P:P,MATCH('Intensity Data'!$B637,'Saturation Data'!$C:$C,0))*INDEX('UEC Data'!P:P,MATCH('Intensity Data'!$B637,'UEC Data'!$C:$C,0))</f>
        <v>7.1354757448592737E-2</v>
      </c>
      <c r="P637" s="7">
        <f>INDEX('Saturation Data'!Q:Q,MATCH('Intensity Data'!$B637,'Saturation Data'!$C:$C,0))*INDEX('UEC Data'!Q:Q,MATCH('Intensity Data'!$B637,'UEC Data'!$C:$C,0))</f>
        <v>3.8405198380607297E-2</v>
      </c>
      <c r="Q637" s="7">
        <f>INDEX('Saturation Data'!R:R,MATCH('Intensity Data'!$B637,'Saturation Data'!$C:$C,0))*INDEX('UEC Data'!R:R,MATCH('Intensity Data'!$B637,'UEC Data'!$C:$C,0))</f>
        <v>5.2178907121389818E-2</v>
      </c>
      <c r="R637" s="7">
        <f>INDEX('Saturation Data'!S:S,MATCH('Intensity Data'!$B637,'Saturation Data'!$C:$C,0))*INDEX('UEC Data'!S:S,MATCH('Intensity Data'!$B637,'UEC Data'!$C:$C,0))</f>
        <v>4.6138640028306997E-2</v>
      </c>
      <c r="S637" s="7">
        <f>INDEX('Saturation Data'!T:T,MATCH('Intensity Data'!$B637,'Saturation Data'!$C:$C,0))*INDEX('UEC Data'!T:T,MATCH('Intensity Data'!$B637,'UEC Data'!$C:$C,0))</f>
        <v>2.4031387308340098E-2</v>
      </c>
      <c r="T637" s="7">
        <f>INDEX('Saturation Data'!U:U,MATCH('Intensity Data'!$B637,'Saturation Data'!$C:$C,0))*INDEX('UEC Data'!U:U,MATCH('Intensity Data'!$B637,'UEC Data'!$C:$C,0))</f>
        <v>0.70642552027471861</v>
      </c>
      <c r="U637" s="7">
        <f>INDEX('Saturation Data'!V:V,MATCH('Intensity Data'!$B637,'Saturation Data'!$C:$C,0))*INDEX('UEC Data'!V:V,MATCH('Intensity Data'!$B637,'UEC Data'!$C:$C,0))</f>
        <v>5.7984901393945479E-2</v>
      </c>
      <c r="V637" t="str">
        <f t="shared" si="158"/>
        <v>HVAC</v>
      </c>
    </row>
    <row r="638" spans="1:59" x14ac:dyDescent="0.25">
      <c r="A638" t="str">
        <f t="shared" si="162"/>
        <v/>
      </c>
      <c r="B638" t="str">
        <f t="shared" si="157"/>
        <v>WY2014 CPACooling_Geothermal Heat Pump</v>
      </c>
      <c r="C638" t="s">
        <v>115</v>
      </c>
      <c r="D638" t="s">
        <v>143</v>
      </c>
      <c r="E638" s="4" t="str">
        <f t="shared" si="179"/>
        <v>Cooling_Geothermal Heat Pump</v>
      </c>
      <c r="F638" s="4" t="s">
        <v>3</v>
      </c>
      <c r="G638" s="4" t="s">
        <v>11</v>
      </c>
      <c r="H638" s="7">
        <f>INDEX('Saturation Data'!I:I,MATCH('Intensity Data'!$B638,'Saturation Data'!$C:$C,0))*INDEX('UEC Data'!I:I,MATCH('Intensity Data'!$B638,'UEC Data'!$C:$C,0))</f>
        <v>2.5083495362959937E-2</v>
      </c>
      <c r="I638" s="7">
        <f>INDEX('Saturation Data'!J:J,MATCH('Intensity Data'!$B638,'Saturation Data'!$C:$C,0))*INDEX('UEC Data'!J:J,MATCH('Intensity Data'!$B638,'UEC Data'!$C:$C,0))</f>
        <v>3.4753292617848389E-2</v>
      </c>
      <c r="J638" s="7">
        <f>INDEX('Saturation Data'!K:K,MATCH('Intensity Data'!$B638,'Saturation Data'!$C:$C,0))*INDEX('UEC Data'!K:K,MATCH('Intensity Data'!$B638,'UEC Data'!$C:$C,0))</f>
        <v>1.4886452835645294E-2</v>
      </c>
      <c r="K638" s="7">
        <f>INDEX('Saturation Data'!L:L,MATCH('Intensity Data'!$B638,'Saturation Data'!$C:$C,0))*INDEX('UEC Data'!L:L,MATCH('Intensity Data'!$B638,'UEC Data'!$C:$C,0))</f>
        <v>2.1393562652886958E-2</v>
      </c>
      <c r="L638" s="7">
        <f>INDEX('Saturation Data'!M:M,MATCH('Intensity Data'!$B638,'Saturation Data'!$C:$C,0))*INDEX('UEC Data'!M:M,MATCH('Intensity Data'!$B638,'UEC Data'!$C:$C,0))</f>
        <v>3.6161365699112005E-2</v>
      </c>
      <c r="M638" s="7">
        <f>INDEX('Saturation Data'!N:N,MATCH('Intensity Data'!$B638,'Saturation Data'!$C:$C,0))*INDEX('UEC Data'!N:N,MATCH('Intensity Data'!$B638,'UEC Data'!$C:$C,0))</f>
        <v>0</v>
      </c>
      <c r="N638" s="7">
        <f>INDEX('Saturation Data'!O:O,MATCH('Intensity Data'!$B638,'Saturation Data'!$C:$C,0))*INDEX('UEC Data'!O:O,MATCH('Intensity Data'!$B638,'UEC Data'!$C:$C,0))</f>
        <v>3.2975247617839848E-2</v>
      </c>
      <c r="O638" s="7">
        <f>INDEX('Saturation Data'!P:P,MATCH('Intensity Data'!$B638,'Saturation Data'!$C:$C,0))*INDEX('UEC Data'!P:P,MATCH('Intensity Data'!$B638,'UEC Data'!$C:$C,0))</f>
        <v>0</v>
      </c>
      <c r="P638" s="7">
        <f>INDEX('Saturation Data'!Q:Q,MATCH('Intensity Data'!$B638,'Saturation Data'!$C:$C,0))*INDEX('UEC Data'!Q:Q,MATCH('Intensity Data'!$B638,'UEC Data'!$C:$C,0))</f>
        <v>1.6209444453103072E-2</v>
      </c>
      <c r="Q638" s="7">
        <f>INDEX('Saturation Data'!R:R,MATCH('Intensity Data'!$B638,'Saturation Data'!$C:$C,0))*INDEX('UEC Data'!R:R,MATCH('Intensity Data'!$B638,'UEC Data'!$C:$C,0))</f>
        <v>2.2153843419802487E-2</v>
      </c>
      <c r="R638" s="7">
        <f>INDEX('Saturation Data'!S:S,MATCH('Intensity Data'!$B638,'Saturation Data'!$C:$C,0))*INDEX('UEC Data'!S:S,MATCH('Intensity Data'!$B638,'UEC Data'!$C:$C,0))</f>
        <v>0</v>
      </c>
      <c r="S638" s="7">
        <f>INDEX('Saturation Data'!T:T,MATCH('Intensity Data'!$B638,'Saturation Data'!$C:$C,0))*INDEX('UEC Data'!T:T,MATCH('Intensity Data'!$B638,'UEC Data'!$C:$C,0))</f>
        <v>0</v>
      </c>
      <c r="T638" s="7">
        <f>INDEX('Saturation Data'!U:U,MATCH('Intensity Data'!$B638,'Saturation Data'!$C:$C,0))*INDEX('UEC Data'!U:U,MATCH('Intensity Data'!$B638,'UEC Data'!$C:$C,0))</f>
        <v>0.16859465117828135</v>
      </c>
      <c r="U638" s="7">
        <f>INDEX('Saturation Data'!V:V,MATCH('Intensity Data'!$B638,'Saturation Data'!$C:$C,0))*INDEX('UEC Data'!V:V,MATCH('Intensity Data'!$B638,'UEC Data'!$C:$C,0))</f>
        <v>2.2783333355821209E-2</v>
      </c>
      <c r="V638" t="str">
        <f t="shared" si="158"/>
        <v>HVAC</v>
      </c>
    </row>
    <row r="639" spans="1:59" x14ac:dyDescent="0.25">
      <c r="A639" t="str">
        <f t="shared" si="162"/>
        <v/>
      </c>
      <c r="B639" t="str">
        <f t="shared" si="157"/>
        <v>WY2014 CPAHeating_Electric Furnace</v>
      </c>
      <c r="C639" t="s">
        <v>115</v>
      </c>
      <c r="D639" t="s">
        <v>143</v>
      </c>
      <c r="E639" s="4" t="str">
        <f t="shared" si="179"/>
        <v>Heating_Electric Furnace</v>
      </c>
      <c r="F639" s="4" t="s">
        <v>12</v>
      </c>
      <c r="G639" s="4" t="s">
        <v>13</v>
      </c>
      <c r="H639" s="7">
        <f>INDEX('Saturation Data'!I:I,MATCH('Intensity Data'!$B639,'Saturation Data'!$C:$C,0))*INDEX('UEC Data'!I:I,MATCH('Intensity Data'!$B639,'UEC Data'!$C:$C,0))</f>
        <v>5.6169771622983346E-2</v>
      </c>
      <c r="I639" s="7">
        <f>INDEX('Saturation Data'!J:J,MATCH('Intensity Data'!$B639,'Saturation Data'!$C:$C,0))*INDEX('UEC Data'!J:J,MATCH('Intensity Data'!$B639,'UEC Data'!$C:$C,0))</f>
        <v>6.9287042340619451E-3</v>
      </c>
      <c r="J639" s="7">
        <f>INDEX('Saturation Data'!K:K,MATCH('Intensity Data'!$B639,'Saturation Data'!$C:$C,0))*INDEX('UEC Data'!K:K,MATCH('Intensity Data'!$B639,'UEC Data'!$C:$C,0))</f>
        <v>0.17809815385034006</v>
      </c>
      <c r="K639" s="7">
        <f>INDEX('Saturation Data'!L:L,MATCH('Intensity Data'!$B639,'Saturation Data'!$C:$C,0))*INDEX('UEC Data'!L:L,MATCH('Intensity Data'!$B639,'UEC Data'!$C:$C,0))</f>
        <v>5.4940874890822236E-2</v>
      </c>
      <c r="L639" s="7">
        <f>INDEX('Saturation Data'!M:M,MATCH('Intensity Data'!$B639,'Saturation Data'!$C:$C,0))*INDEX('UEC Data'!M:M,MATCH('Intensity Data'!$B639,'UEC Data'!$C:$C,0))</f>
        <v>1.336880793466152</v>
      </c>
      <c r="M639" s="7">
        <f>INDEX('Saturation Data'!N:N,MATCH('Intensity Data'!$B639,'Saturation Data'!$C:$C,0))*INDEX('UEC Data'!N:N,MATCH('Intensity Data'!$B639,'UEC Data'!$C:$C,0))</f>
        <v>0.53870258125354498</v>
      </c>
      <c r="N639" s="7">
        <f>INDEX('Saturation Data'!O:O,MATCH('Intensity Data'!$B639,'Saturation Data'!$C:$C,0))*INDEX('UEC Data'!O:O,MATCH('Intensity Data'!$B639,'UEC Data'!$C:$C,0))</f>
        <v>0.5568542650454732</v>
      </c>
      <c r="O639" s="7">
        <f>INDEX('Saturation Data'!P:P,MATCH('Intensity Data'!$B639,'Saturation Data'!$C:$C,0))*INDEX('UEC Data'!P:P,MATCH('Intensity Data'!$B639,'UEC Data'!$C:$C,0))</f>
        <v>0</v>
      </c>
      <c r="P639" s="7">
        <f>INDEX('Saturation Data'!Q:Q,MATCH('Intensity Data'!$B639,'Saturation Data'!$C:$C,0))*INDEX('UEC Data'!Q:Q,MATCH('Intensity Data'!$B639,'UEC Data'!$C:$C,0))</f>
        <v>0</v>
      </c>
      <c r="Q639" s="7">
        <f>INDEX('Saturation Data'!R:R,MATCH('Intensity Data'!$B639,'Saturation Data'!$C:$C,0))*INDEX('UEC Data'!R:R,MATCH('Intensity Data'!$B639,'UEC Data'!$C:$C,0))</f>
        <v>3.9251532816392522E-2</v>
      </c>
      <c r="R639" s="7">
        <f>INDEX('Saturation Data'!S:S,MATCH('Intensity Data'!$B639,'Saturation Data'!$C:$C,0))*INDEX('UEC Data'!S:S,MATCH('Intensity Data'!$B639,'UEC Data'!$C:$C,0))</f>
        <v>0.21620014738249149</v>
      </c>
      <c r="S639" s="7">
        <f>INDEX('Saturation Data'!T:T,MATCH('Intensity Data'!$B639,'Saturation Data'!$C:$C,0))*INDEX('UEC Data'!T:T,MATCH('Intensity Data'!$B639,'UEC Data'!$C:$C,0))</f>
        <v>0.12316140242442861</v>
      </c>
      <c r="T639" s="7">
        <f>INDEX('Saturation Data'!U:U,MATCH('Intensity Data'!$B639,'Saturation Data'!$C:$C,0))*INDEX('UEC Data'!U:U,MATCH('Intensity Data'!$B639,'UEC Data'!$C:$C,0))</f>
        <v>5.3217935244959366E-2</v>
      </c>
      <c r="U639" s="7">
        <f>INDEX('Saturation Data'!V:V,MATCH('Intensity Data'!$B639,'Saturation Data'!$C:$C,0))*INDEX('UEC Data'!V:V,MATCH('Intensity Data'!$B639,'UEC Data'!$C:$C,0))</f>
        <v>0.69499992389336995</v>
      </c>
      <c r="V639" t="str">
        <f t="shared" si="158"/>
        <v>HVAC</v>
      </c>
    </row>
    <row r="640" spans="1:59" x14ac:dyDescent="0.25">
      <c r="A640" t="str">
        <f t="shared" si="162"/>
        <v/>
      </c>
      <c r="B640" t="str">
        <f t="shared" si="157"/>
        <v>WY2014 CPAHeating_Electric Zonal Heat</v>
      </c>
      <c r="C640" t="s">
        <v>115</v>
      </c>
      <c r="D640" t="s">
        <v>143</v>
      </c>
      <c r="E640" s="4" t="str">
        <f t="shared" si="179"/>
        <v>Heating_Electric Zonal Heat</v>
      </c>
      <c r="F640" s="4" t="s">
        <v>12</v>
      </c>
      <c r="G640" s="4" t="s">
        <v>156</v>
      </c>
      <c r="H640" s="7">
        <f>INDEX('Saturation Data'!I:I,MATCH('Intensity Data'!$B640,'Saturation Data'!$C:$C,0))*INDEX('UEC Data'!I:I,MATCH('Intensity Data'!$B640,'UEC Data'!$C:$C,0))</f>
        <v>1.6635726901899026</v>
      </c>
      <c r="I640" s="7">
        <f>INDEX('Saturation Data'!J:J,MATCH('Intensity Data'!$B640,'Saturation Data'!$C:$C,0))*INDEX('UEC Data'!J:J,MATCH('Intensity Data'!$B640,'UEC Data'!$C:$C,0))</f>
        <v>1.6077259123001413</v>
      </c>
      <c r="J640" s="7">
        <f>INDEX('Saturation Data'!K:K,MATCH('Intensity Data'!$B640,'Saturation Data'!$C:$C,0))*INDEX('UEC Data'!K:K,MATCH('Intensity Data'!$B640,'UEC Data'!$C:$C,0))</f>
        <v>2.153941884777153</v>
      </c>
      <c r="K640" s="7">
        <f>INDEX('Saturation Data'!L:L,MATCH('Intensity Data'!$B640,'Saturation Data'!$C:$C,0))*INDEX('UEC Data'!L:L,MATCH('Intensity Data'!$B640,'UEC Data'!$C:$C,0))</f>
        <v>1.2001559319044317</v>
      </c>
      <c r="L640" s="7">
        <f>INDEX('Saturation Data'!M:M,MATCH('Intensity Data'!$B640,'Saturation Data'!$C:$C,0))*INDEX('UEC Data'!M:M,MATCH('Intensity Data'!$B640,'UEC Data'!$C:$C,0))</f>
        <v>7.9438949086614946E-2</v>
      </c>
      <c r="M640" s="7">
        <f>INDEX('Saturation Data'!N:N,MATCH('Intensity Data'!$B640,'Saturation Data'!$C:$C,0))*INDEX('UEC Data'!N:N,MATCH('Intensity Data'!$B640,'UEC Data'!$C:$C,0))</f>
        <v>6.9367762528988519E-2</v>
      </c>
      <c r="N640" s="7">
        <f>INDEX('Saturation Data'!O:O,MATCH('Intensity Data'!$B640,'Saturation Data'!$C:$C,0))*INDEX('UEC Data'!O:O,MATCH('Intensity Data'!$B640,'UEC Data'!$C:$C,0))</f>
        <v>1.0927281496182767E-2</v>
      </c>
      <c r="O640" s="7">
        <f>INDEX('Saturation Data'!P:P,MATCH('Intensity Data'!$B640,'Saturation Data'!$C:$C,0))*INDEX('UEC Data'!P:P,MATCH('Intensity Data'!$B640,'UEC Data'!$C:$C,0))</f>
        <v>2.2096172949387149</v>
      </c>
      <c r="P640" s="7">
        <f>INDEX('Saturation Data'!Q:Q,MATCH('Intensity Data'!$B640,'Saturation Data'!$C:$C,0))*INDEX('UEC Data'!Q:Q,MATCH('Intensity Data'!$B640,'UEC Data'!$C:$C,0))</f>
        <v>0.9218910543764991</v>
      </c>
      <c r="Q640" s="7">
        <f>INDEX('Saturation Data'!R:R,MATCH('Intensity Data'!$B640,'Saturation Data'!$C:$C,0))*INDEX('UEC Data'!R:R,MATCH('Intensity Data'!$B640,'UEC Data'!$C:$C,0))</f>
        <v>2.9703356575604247</v>
      </c>
      <c r="R640" s="7">
        <f>INDEX('Saturation Data'!S:S,MATCH('Intensity Data'!$B640,'Saturation Data'!$C:$C,0))*INDEX('UEC Data'!S:S,MATCH('Intensity Data'!$B640,'UEC Data'!$C:$C,0))</f>
        <v>1.1137377779366073</v>
      </c>
      <c r="S640" s="7">
        <f>INDEX('Saturation Data'!T:T,MATCH('Intensity Data'!$B640,'Saturation Data'!$C:$C,0))*INDEX('UEC Data'!T:T,MATCH('Intensity Data'!$B640,'UEC Data'!$C:$C,0))</f>
        <v>0.63445612005557661</v>
      </c>
      <c r="T640" s="7">
        <f>INDEX('Saturation Data'!U:U,MATCH('Intensity Data'!$B640,'Saturation Data'!$C:$C,0))*INDEX('UEC Data'!U:U,MATCH('Intensity Data'!$B640,'UEC Data'!$C:$C,0))</f>
        <v>1.4537256111947838</v>
      </c>
      <c r="U640" s="7">
        <f>INDEX('Saturation Data'!V:V,MATCH('Intensity Data'!$B640,'Saturation Data'!$C:$C,0))*INDEX('UEC Data'!V:V,MATCH('Intensity Data'!$B640,'UEC Data'!$C:$C,0))</f>
        <v>0.83142443844551528</v>
      </c>
      <c r="V640" t="str">
        <f t="shared" si="158"/>
        <v>HVAC</v>
      </c>
    </row>
    <row r="641" spans="1:22" x14ac:dyDescent="0.25">
      <c r="A641" t="str">
        <f t="shared" si="162"/>
        <v/>
      </c>
      <c r="B641" t="str">
        <f t="shared" si="157"/>
        <v>WY2014 CPAHeating_Air Source Heat Pump</v>
      </c>
      <c r="C641" t="s">
        <v>115</v>
      </c>
      <c r="D641" t="s">
        <v>143</v>
      </c>
      <c r="E641" s="4" t="str">
        <f t="shared" si="179"/>
        <v>Heating_Air Source Heat Pump</v>
      </c>
      <c r="F641" s="4" t="s">
        <v>12</v>
      </c>
      <c r="G641" s="4" t="s">
        <v>155</v>
      </c>
      <c r="H641" s="7">
        <f>INDEX('Saturation Data'!I:I,MATCH('Intensity Data'!$B641,'Saturation Data'!$C:$C,0))*INDEX('UEC Data'!I:I,MATCH('Intensity Data'!$B641,'UEC Data'!$C:$C,0))</f>
        <v>0.13689947980442568</v>
      </c>
      <c r="I641" s="7">
        <f>INDEX('Saturation Data'!J:J,MATCH('Intensity Data'!$B641,'Saturation Data'!$C:$C,0))*INDEX('UEC Data'!J:J,MATCH('Intensity Data'!$B641,'UEC Data'!$C:$C,0))</f>
        <v>0.2443696552780765</v>
      </c>
      <c r="J641" s="7">
        <f>INDEX('Saturation Data'!K:K,MATCH('Intensity Data'!$B641,'Saturation Data'!$C:$C,0))*INDEX('UEC Data'!K:K,MATCH('Intensity Data'!$B641,'UEC Data'!$C:$C,0))</f>
        <v>8.8435188851799254E-2</v>
      </c>
      <c r="K641" s="7">
        <f>INDEX('Saturation Data'!L:L,MATCH('Intensity Data'!$B641,'Saturation Data'!$C:$C,0))*INDEX('UEC Data'!L:L,MATCH('Intensity Data'!$B641,'UEC Data'!$C:$C,0))</f>
        <v>0.14378422377685404</v>
      </c>
      <c r="L641" s="7">
        <f>INDEX('Saturation Data'!M:M,MATCH('Intensity Data'!$B641,'Saturation Data'!$C:$C,0))*INDEX('UEC Data'!M:M,MATCH('Intensity Data'!$B641,'UEC Data'!$C:$C,0))</f>
        <v>0.23114772825795163</v>
      </c>
      <c r="M641" s="7">
        <f>INDEX('Saturation Data'!N:N,MATCH('Intensity Data'!$B641,'Saturation Data'!$C:$C,0))*INDEX('UEC Data'!N:N,MATCH('Intensity Data'!$B641,'UEC Data'!$C:$C,0))</f>
        <v>6.8660242767685203E-2</v>
      </c>
      <c r="N641" s="7">
        <f>INDEX('Saturation Data'!O:O,MATCH('Intensity Data'!$B641,'Saturation Data'!$C:$C,0))*INDEX('UEC Data'!O:O,MATCH('Intensity Data'!$B641,'UEC Data'!$C:$C,0))</f>
        <v>8.2834406606836025E-2</v>
      </c>
      <c r="O641" s="7">
        <f>INDEX('Saturation Data'!P:P,MATCH('Intensity Data'!$B641,'Saturation Data'!$C:$C,0))*INDEX('UEC Data'!P:P,MATCH('Intensity Data'!$B641,'UEC Data'!$C:$C,0))</f>
        <v>0.31105256254441199</v>
      </c>
      <c r="P641" s="7">
        <f>INDEX('Saturation Data'!Q:Q,MATCH('Intensity Data'!$B641,'Saturation Data'!$C:$C,0))*INDEX('UEC Data'!Q:Q,MATCH('Intensity Data'!$B641,'UEC Data'!$C:$C,0))</f>
        <v>0.18543807997691605</v>
      </c>
      <c r="Q641" s="7">
        <f>INDEX('Saturation Data'!R:R,MATCH('Intensity Data'!$B641,'Saturation Data'!$C:$C,0))*INDEX('UEC Data'!R:R,MATCH('Intensity Data'!$B641,'UEC Data'!$C:$C,0))</f>
        <v>0.14062991356251511</v>
      </c>
      <c r="R641" s="7">
        <f>INDEX('Saturation Data'!S:S,MATCH('Intensity Data'!$B641,'Saturation Data'!$C:$C,0))*INDEX('UEC Data'!S:S,MATCH('Intensity Data'!$B641,'UEC Data'!$C:$C,0))</f>
        <v>0.27918328115508129</v>
      </c>
      <c r="S641" s="7">
        <f>INDEX('Saturation Data'!T:T,MATCH('Intensity Data'!$B641,'Saturation Data'!$C:$C,0))*INDEX('UEC Data'!T:T,MATCH('Intensity Data'!$B641,'UEC Data'!$C:$C,0))</f>
        <v>0.14630311051223935</v>
      </c>
      <c r="T641" s="7">
        <f>INDEX('Saturation Data'!U:U,MATCH('Intensity Data'!$B641,'Saturation Data'!$C:$C,0))*INDEX('UEC Data'!U:U,MATCH('Intensity Data'!$B641,'UEC Data'!$C:$C,0))</f>
        <v>6.51512868175982E-2</v>
      </c>
      <c r="U641" s="7">
        <f>INDEX('Saturation Data'!V:V,MATCH('Intensity Data'!$B641,'Saturation Data'!$C:$C,0))*INDEX('UEC Data'!V:V,MATCH('Intensity Data'!$B641,'UEC Data'!$C:$C,0))</f>
        <v>0.136176726025416</v>
      </c>
      <c r="V641" t="str">
        <f t="shared" si="158"/>
        <v>HVAC</v>
      </c>
    </row>
    <row r="642" spans="1:22" x14ac:dyDescent="0.25">
      <c r="A642" t="str">
        <f t="shared" si="162"/>
        <v/>
      </c>
      <c r="B642" t="str">
        <f t="shared" ref="B642:B705" si="180">C642&amp;D642&amp;E642</f>
        <v>WY2014 CPAHeating_Geothermal Heat Pump</v>
      </c>
      <c r="C642" t="s">
        <v>115</v>
      </c>
      <c r="D642" t="s">
        <v>143</v>
      </c>
      <c r="E642" s="4" t="str">
        <f t="shared" si="179"/>
        <v>Heating_Geothermal Heat Pump</v>
      </c>
      <c r="F642" s="4" t="s">
        <v>12</v>
      </c>
      <c r="G642" s="4" t="s">
        <v>11</v>
      </c>
      <c r="H642" s="7">
        <f>INDEX('Saturation Data'!I:I,MATCH('Intensity Data'!$B642,'Saturation Data'!$C:$C,0))*INDEX('UEC Data'!I:I,MATCH('Intensity Data'!$B642,'UEC Data'!$C:$C,0))</f>
        <v>5.9422175317322481E-2</v>
      </c>
      <c r="I642" s="7">
        <f>INDEX('Saturation Data'!J:J,MATCH('Intensity Data'!$B642,'Saturation Data'!$C:$C,0))*INDEX('UEC Data'!J:J,MATCH('Intensity Data'!$B642,'UEC Data'!$C:$C,0))</f>
        <v>8.1361578428592651E-2</v>
      </c>
      <c r="J642" s="7">
        <f>INDEX('Saturation Data'!K:K,MATCH('Intensity Data'!$B642,'Saturation Data'!$C:$C,0))*INDEX('UEC Data'!K:K,MATCH('Intensity Data'!$B642,'UEC Data'!$C:$C,0))</f>
        <v>3.9129492230886596E-2</v>
      </c>
      <c r="K642" s="7">
        <f>INDEX('Saturation Data'!L:L,MATCH('Intensity Data'!$B642,'Saturation Data'!$C:$C,0))*INDEX('UEC Data'!L:L,MATCH('Intensity Data'!$B642,'UEC Data'!$C:$C,0))</f>
        <v>3.8647388227622606E-2</v>
      </c>
      <c r="L642" s="7">
        <f>INDEX('Saturation Data'!M:M,MATCH('Intensity Data'!$B642,'Saturation Data'!$C:$C,0))*INDEX('UEC Data'!M:M,MATCH('Intensity Data'!$B642,'UEC Data'!$C:$C,0))</f>
        <v>5.4869924981262252E-2</v>
      </c>
      <c r="M642" s="7">
        <f>INDEX('Saturation Data'!N:N,MATCH('Intensity Data'!$B642,'Saturation Data'!$C:$C,0))*INDEX('UEC Data'!N:N,MATCH('Intensity Data'!$B642,'UEC Data'!$C:$C,0))</f>
        <v>0</v>
      </c>
      <c r="N642" s="7">
        <f>INDEX('Saturation Data'!O:O,MATCH('Intensity Data'!$B642,'Saturation Data'!$C:$C,0))*INDEX('UEC Data'!O:O,MATCH('Intensity Data'!$B642,'UEC Data'!$C:$C,0))</f>
        <v>8.3074481650437446E-2</v>
      </c>
      <c r="O642" s="7">
        <f>INDEX('Saturation Data'!P:P,MATCH('Intensity Data'!$B642,'Saturation Data'!$C:$C,0))*INDEX('UEC Data'!P:P,MATCH('Intensity Data'!$B642,'UEC Data'!$C:$C,0))</f>
        <v>0</v>
      </c>
      <c r="P642" s="7">
        <f>INDEX('Saturation Data'!Q:Q,MATCH('Intensity Data'!$B642,'Saturation Data'!$C:$C,0))*INDEX('UEC Data'!Q:Q,MATCH('Intensity Data'!$B642,'UEC Data'!$C:$C,0))</f>
        <v>9.1665732260321972E-2</v>
      </c>
      <c r="Q642" s="7">
        <f>INDEX('Saturation Data'!R:R,MATCH('Intensity Data'!$B642,'Saturation Data'!$C:$C,0))*INDEX('UEC Data'!R:R,MATCH('Intensity Data'!$B642,'UEC Data'!$C:$C,0))</f>
        <v>4.2611002452095002E-2</v>
      </c>
      <c r="R642" s="7">
        <f>INDEX('Saturation Data'!S:S,MATCH('Intensity Data'!$B642,'Saturation Data'!$C:$C,0))*INDEX('UEC Data'!S:S,MATCH('Intensity Data'!$B642,'UEC Data'!$C:$C,0))</f>
        <v>0</v>
      </c>
      <c r="S642" s="7">
        <f>INDEX('Saturation Data'!T:T,MATCH('Intensity Data'!$B642,'Saturation Data'!$C:$C,0))*INDEX('UEC Data'!T:T,MATCH('Intensity Data'!$B642,'UEC Data'!$C:$C,0))</f>
        <v>0</v>
      </c>
      <c r="T642" s="7">
        <f>INDEX('Saturation Data'!U:U,MATCH('Intensity Data'!$B642,'Saturation Data'!$C:$C,0))*INDEX('UEC Data'!U:U,MATCH('Intensity Data'!$B642,'UEC Data'!$C:$C,0))</f>
        <v>1.9614508428886967E-2</v>
      </c>
      <c r="U642" s="7">
        <f>INDEX('Saturation Data'!V:V,MATCH('Intensity Data'!$B642,'Saturation Data'!$C:$C,0))*INDEX('UEC Data'!V:V,MATCH('Intensity Data'!$B642,'UEC Data'!$C:$C,0))</f>
        <v>6.3970228137744542E-2</v>
      </c>
      <c r="V642" t="str">
        <f t="shared" ref="V642:V705" si="181">IF(OR(F642="Cooling",F642="heating",F642="ventilation"),"HVAC",F642)</f>
        <v>HVAC</v>
      </c>
    </row>
    <row r="643" spans="1:22" x14ac:dyDescent="0.25">
      <c r="A643" t="str">
        <f t="shared" si="162"/>
        <v/>
      </c>
      <c r="B643" t="str">
        <f t="shared" si="180"/>
        <v>WY2014 CPAVentilation_Ventilation</v>
      </c>
      <c r="C643" t="s">
        <v>115</v>
      </c>
      <c r="D643" t="s">
        <v>143</v>
      </c>
      <c r="E643" s="4" t="str">
        <f t="shared" si="179"/>
        <v>Ventilation_Ventilation</v>
      </c>
      <c r="F643" s="4" t="s">
        <v>15</v>
      </c>
      <c r="G643" s="4" t="s">
        <v>15</v>
      </c>
      <c r="H643" s="7">
        <f>INDEX('Saturation Data'!I:I,MATCH('Intensity Data'!$B643,'Saturation Data'!$C:$C,0))*INDEX('UEC Data'!I:I,MATCH('Intensity Data'!$B643,'UEC Data'!$C:$C,0))</f>
        <v>3.4557494335146659</v>
      </c>
      <c r="I643" s="7">
        <f>INDEX('Saturation Data'!J:J,MATCH('Intensity Data'!$B643,'Saturation Data'!$C:$C,0))*INDEX('UEC Data'!J:J,MATCH('Intensity Data'!$B643,'UEC Data'!$C:$C,0))</f>
        <v>1.718940846797913</v>
      </c>
      <c r="J643" s="7">
        <f>INDEX('Saturation Data'!K:K,MATCH('Intensity Data'!$B643,'Saturation Data'!$C:$C,0))*INDEX('UEC Data'!K:K,MATCH('Intensity Data'!$B643,'UEC Data'!$C:$C,0))</f>
        <v>1.5425566048960075</v>
      </c>
      <c r="K643" s="7">
        <f>INDEX('Saturation Data'!L:L,MATCH('Intensity Data'!$B643,'Saturation Data'!$C:$C,0))*INDEX('UEC Data'!L:L,MATCH('Intensity Data'!$B643,'UEC Data'!$C:$C,0))</f>
        <v>1.2331532161811116</v>
      </c>
      <c r="L643" s="7">
        <f>INDEX('Saturation Data'!M:M,MATCH('Intensity Data'!$B643,'Saturation Data'!$C:$C,0))*INDEX('UEC Data'!M:M,MATCH('Intensity Data'!$B643,'UEC Data'!$C:$C,0))</f>
        <v>2.5353752409200641</v>
      </c>
      <c r="M643" s="7">
        <f>INDEX('Saturation Data'!N:N,MATCH('Intensity Data'!$B643,'Saturation Data'!$C:$C,0))*INDEX('UEC Data'!N:N,MATCH('Intensity Data'!$B643,'UEC Data'!$C:$C,0))</f>
        <v>1.831419658712532</v>
      </c>
      <c r="N643" s="7">
        <f>INDEX('Saturation Data'!O:O,MATCH('Intensity Data'!$B643,'Saturation Data'!$C:$C,0))*INDEX('UEC Data'!O:O,MATCH('Intensity Data'!$B643,'UEC Data'!$C:$C,0))</f>
        <v>5.567029201066231</v>
      </c>
      <c r="O643" s="7">
        <f>INDEX('Saturation Data'!P:P,MATCH('Intensity Data'!$B643,'Saturation Data'!$C:$C,0))*INDEX('UEC Data'!P:P,MATCH('Intensity Data'!$B643,'UEC Data'!$C:$C,0))</f>
        <v>1.921453295707134</v>
      </c>
      <c r="P643" s="7">
        <f>INDEX('Saturation Data'!Q:Q,MATCH('Intensity Data'!$B643,'Saturation Data'!$C:$C,0))*INDEX('UEC Data'!Q:Q,MATCH('Intensity Data'!$B643,'UEC Data'!$C:$C,0))</f>
        <v>0.8460976513537648</v>
      </c>
      <c r="Q643" s="7">
        <f>INDEX('Saturation Data'!R:R,MATCH('Intensity Data'!$B643,'Saturation Data'!$C:$C,0))*INDEX('UEC Data'!R:R,MATCH('Intensity Data'!$B643,'UEC Data'!$C:$C,0))</f>
        <v>1.6440858951271484</v>
      </c>
      <c r="R643" s="7">
        <f>INDEX('Saturation Data'!S:S,MATCH('Intensity Data'!$B643,'Saturation Data'!$C:$C,0))*INDEX('UEC Data'!S:S,MATCH('Intensity Data'!$B643,'UEC Data'!$C:$C,0))</f>
        <v>0.29813303752774672</v>
      </c>
      <c r="S643" s="7">
        <f>INDEX('Saturation Data'!T:T,MATCH('Intensity Data'!$B643,'Saturation Data'!$C:$C,0))*INDEX('UEC Data'!T:T,MATCH('Intensity Data'!$B643,'UEC Data'!$C:$C,0))</f>
        <v>0.81085211407116442</v>
      </c>
      <c r="T643" s="7">
        <f>INDEX('Saturation Data'!U:U,MATCH('Intensity Data'!$B643,'Saturation Data'!$C:$C,0))*INDEX('UEC Data'!U:U,MATCH('Intensity Data'!$B643,'UEC Data'!$C:$C,0))</f>
        <v>28.735646190396718</v>
      </c>
      <c r="U643" s="7">
        <f>INDEX('Saturation Data'!V:V,MATCH('Intensity Data'!$B643,'Saturation Data'!$C:$C,0))*INDEX('UEC Data'!V:V,MATCH('Intensity Data'!$B643,'UEC Data'!$C:$C,0))</f>
        <v>1.1551996926206758</v>
      </c>
      <c r="V643" t="str">
        <f t="shared" si="181"/>
        <v>HVAC</v>
      </c>
    </row>
    <row r="644" spans="1:22" x14ac:dyDescent="0.25">
      <c r="A644" t="str">
        <f t="shared" si="162"/>
        <v/>
      </c>
      <c r="B644" t="str">
        <f t="shared" si="180"/>
        <v>WY2014 CPAWater Heating_Water Heating</v>
      </c>
      <c r="C644" t="s">
        <v>115</v>
      </c>
      <c r="D644" t="s">
        <v>143</v>
      </c>
      <c r="E644" s="4" t="str">
        <f t="shared" si="179"/>
        <v>Water Heating_Water Heating</v>
      </c>
      <c r="F644" s="4" t="s">
        <v>16</v>
      </c>
      <c r="G644" s="4" t="s">
        <v>16</v>
      </c>
      <c r="H644" s="7">
        <f>INDEX('Saturation Data'!I:I,MATCH('Intensity Data'!$B644,'Saturation Data'!$C:$C,0))*INDEX('UEC Data'!I:I,MATCH('Intensity Data'!$B644,'UEC Data'!$C:$C,0))</f>
        <v>0.45945325400000014</v>
      </c>
      <c r="I644" s="7">
        <f>INDEX('Saturation Data'!J:J,MATCH('Intensity Data'!$B644,'Saturation Data'!$C:$C,0))*INDEX('UEC Data'!J:J,MATCH('Intensity Data'!$B644,'UEC Data'!$C:$C,0))</f>
        <v>0.4536958118918919</v>
      </c>
      <c r="J644" s="7">
        <f>INDEX('Saturation Data'!K:K,MATCH('Intensity Data'!$B644,'Saturation Data'!$C:$C,0))*INDEX('UEC Data'!K:K,MATCH('Intensity Data'!$B644,'UEC Data'!$C:$C,0))</f>
        <v>0.56421680474571423</v>
      </c>
      <c r="K644" s="7">
        <f>INDEX('Saturation Data'!L:L,MATCH('Intensity Data'!$B644,'Saturation Data'!$C:$C,0))*INDEX('UEC Data'!L:L,MATCH('Intensity Data'!$B644,'UEC Data'!$C:$C,0))</f>
        <v>0.41024462914285714</v>
      </c>
      <c r="L644" s="7">
        <f>INDEX('Saturation Data'!M:M,MATCH('Intensity Data'!$B644,'Saturation Data'!$C:$C,0))*INDEX('UEC Data'!M:M,MATCH('Intensity Data'!$B644,'UEC Data'!$C:$C,0))</f>
        <v>1.3418297142857143</v>
      </c>
      <c r="M644" s="7">
        <f>INDEX('Saturation Data'!N:N,MATCH('Intensity Data'!$B644,'Saturation Data'!$C:$C,0))*INDEX('UEC Data'!N:N,MATCH('Intensity Data'!$B644,'UEC Data'!$C:$C,0))</f>
        <v>0.96170046000000009</v>
      </c>
      <c r="N644" s="7">
        <f>INDEX('Saturation Data'!O:O,MATCH('Intensity Data'!$B644,'Saturation Data'!$C:$C,0))*INDEX('UEC Data'!O:O,MATCH('Intensity Data'!$B644,'UEC Data'!$C:$C,0))</f>
        <v>1.2395355586599999</v>
      </c>
      <c r="O644" s="7">
        <f>INDEX('Saturation Data'!P:P,MATCH('Intensity Data'!$B644,'Saturation Data'!$C:$C,0))*INDEX('UEC Data'!P:P,MATCH('Intensity Data'!$B644,'UEC Data'!$C:$C,0))</f>
        <v>0.34493625873</v>
      </c>
      <c r="P644" s="7">
        <f>INDEX('Saturation Data'!Q:Q,MATCH('Intensity Data'!$B644,'Saturation Data'!$C:$C,0))*INDEX('UEC Data'!Q:Q,MATCH('Intensity Data'!$B644,'UEC Data'!$C:$C,0))</f>
        <v>0.22442963686499998</v>
      </c>
      <c r="Q644" s="7">
        <f>INDEX('Saturation Data'!R:R,MATCH('Intensity Data'!$B644,'Saturation Data'!$C:$C,0))*INDEX('UEC Data'!R:R,MATCH('Intensity Data'!$B644,'UEC Data'!$C:$C,0))</f>
        <v>0.92905327999999987</v>
      </c>
      <c r="R644" s="7">
        <f>INDEX('Saturation Data'!S:S,MATCH('Intensity Data'!$B644,'Saturation Data'!$C:$C,0))*INDEX('UEC Data'!S:S,MATCH('Intensity Data'!$B644,'UEC Data'!$C:$C,0))</f>
        <v>0.19352960824537813</v>
      </c>
      <c r="S644" s="7">
        <f>INDEX('Saturation Data'!T:T,MATCH('Intensity Data'!$B644,'Saturation Data'!$C:$C,0))*INDEX('UEC Data'!T:T,MATCH('Intensity Data'!$B644,'UEC Data'!$C:$C,0))</f>
        <v>0.29697686527235295</v>
      </c>
      <c r="T644" s="7">
        <f>INDEX('Saturation Data'!U:U,MATCH('Intensity Data'!$B644,'Saturation Data'!$C:$C,0))*INDEX('UEC Data'!U:U,MATCH('Intensity Data'!$B644,'UEC Data'!$C:$C,0))</f>
        <v>0.29388451381981984</v>
      </c>
      <c r="U644" s="7">
        <f>INDEX('Saturation Data'!V:V,MATCH('Intensity Data'!$B644,'Saturation Data'!$C:$C,0))*INDEX('UEC Data'!V:V,MATCH('Intensity Data'!$B644,'UEC Data'!$C:$C,0))</f>
        <v>0.96882672352941179</v>
      </c>
      <c r="V644" t="str">
        <f t="shared" si="181"/>
        <v>Water Heating</v>
      </c>
    </row>
    <row r="645" spans="1:22" x14ac:dyDescent="0.25">
      <c r="A645" t="str">
        <f t="shared" si="162"/>
        <v/>
      </c>
      <c r="B645" t="str">
        <f t="shared" si="180"/>
        <v>WY2014 CPAInterior Lighting_Screw-in</v>
      </c>
      <c r="C645" t="s">
        <v>115</v>
      </c>
      <c r="D645" t="s">
        <v>143</v>
      </c>
      <c r="E645" s="4" t="str">
        <f t="shared" si="179"/>
        <v>Interior Lighting_Screw-in</v>
      </c>
      <c r="F645" s="4" t="s">
        <v>18</v>
      </c>
      <c r="G645" s="4" t="s">
        <v>150</v>
      </c>
      <c r="H645" s="7">
        <f>INDEX('Saturation Data'!I:I,MATCH('Intensity Data'!$B645,'Saturation Data'!$C:$C,0))*INDEX('UEC Data'!I:I,MATCH('Intensity Data'!$B645,'UEC Data'!$C:$C,0))</f>
        <v>0.9524519080344499</v>
      </c>
      <c r="I645" s="7">
        <f>INDEX('Saturation Data'!J:J,MATCH('Intensity Data'!$B645,'Saturation Data'!$C:$C,0))*INDEX('UEC Data'!J:J,MATCH('Intensity Data'!$B645,'UEC Data'!$C:$C,0))</f>
        <v>0.6673481054050614</v>
      </c>
      <c r="J645" s="7">
        <f>INDEX('Saturation Data'!K:K,MATCH('Intensity Data'!$B645,'Saturation Data'!$C:$C,0))*INDEX('UEC Data'!K:K,MATCH('Intensity Data'!$B645,'UEC Data'!$C:$C,0))</f>
        <v>1.9838427115282335</v>
      </c>
      <c r="K645" s="7">
        <f>INDEX('Saturation Data'!L:L,MATCH('Intensity Data'!$B645,'Saturation Data'!$C:$C,0))*INDEX('UEC Data'!L:L,MATCH('Intensity Data'!$B645,'UEC Data'!$C:$C,0))</f>
        <v>1.0648567495703016</v>
      </c>
      <c r="L645" s="7">
        <f>INDEX('Saturation Data'!M:M,MATCH('Intensity Data'!$B645,'Saturation Data'!$C:$C,0))*INDEX('UEC Data'!M:M,MATCH('Intensity Data'!$B645,'UEC Data'!$C:$C,0))</f>
        <v>2.842645666012475</v>
      </c>
      <c r="M645" s="7">
        <f>INDEX('Saturation Data'!N:N,MATCH('Intensity Data'!$B645,'Saturation Data'!$C:$C,0))*INDEX('UEC Data'!N:N,MATCH('Intensity Data'!$B645,'UEC Data'!$C:$C,0))</f>
        <v>1.4705121904882328</v>
      </c>
      <c r="N645" s="7">
        <f>INDEX('Saturation Data'!O:O,MATCH('Intensity Data'!$B645,'Saturation Data'!$C:$C,0))*INDEX('UEC Data'!O:O,MATCH('Intensity Data'!$B645,'UEC Data'!$C:$C,0))</f>
        <v>2.0217361683676311</v>
      </c>
      <c r="O645" s="7">
        <f>INDEX('Saturation Data'!P:P,MATCH('Intensity Data'!$B645,'Saturation Data'!$C:$C,0))*INDEX('UEC Data'!P:P,MATCH('Intensity Data'!$B645,'UEC Data'!$C:$C,0))</f>
        <v>0.39683531605504058</v>
      </c>
      <c r="P645" s="7">
        <f>INDEX('Saturation Data'!Q:Q,MATCH('Intensity Data'!$B645,'Saturation Data'!$C:$C,0))*INDEX('UEC Data'!Q:Q,MATCH('Intensity Data'!$B645,'UEC Data'!$C:$C,0))</f>
        <v>0.37012835220233054</v>
      </c>
      <c r="Q645" s="7">
        <f>INDEX('Saturation Data'!R:R,MATCH('Intensity Data'!$B645,'Saturation Data'!$C:$C,0))*INDEX('UEC Data'!R:R,MATCH('Intensity Data'!$B645,'UEC Data'!$C:$C,0))</f>
        <v>4.2478603084729176</v>
      </c>
      <c r="R645" s="7">
        <f>INDEX('Saturation Data'!S:S,MATCH('Intensity Data'!$B645,'Saturation Data'!$C:$C,0))*INDEX('UEC Data'!S:S,MATCH('Intensity Data'!$B645,'UEC Data'!$C:$C,0))</f>
        <v>0.24965503126039335</v>
      </c>
      <c r="S645" s="7">
        <f>INDEX('Saturation Data'!T:T,MATCH('Intensity Data'!$B645,'Saturation Data'!$C:$C,0))*INDEX('UEC Data'!T:T,MATCH('Intensity Data'!$B645,'UEC Data'!$C:$C,0))</f>
        <v>0.24097137799916232</v>
      </c>
      <c r="T645" s="7">
        <f>INDEX('Saturation Data'!U:U,MATCH('Intensity Data'!$B645,'Saturation Data'!$C:$C,0))*INDEX('UEC Data'!U:U,MATCH('Intensity Data'!$B645,'UEC Data'!$C:$C,0))</f>
        <v>1.2093590651565562</v>
      </c>
      <c r="U645" s="7">
        <f>INDEX('Saturation Data'!V:V,MATCH('Intensity Data'!$B645,'Saturation Data'!$C:$C,0))*INDEX('UEC Data'!V:V,MATCH('Intensity Data'!$B645,'UEC Data'!$C:$C,0))</f>
        <v>1.1177789935613649</v>
      </c>
      <c r="V645" t="str">
        <f t="shared" si="181"/>
        <v>Interior Lighting</v>
      </c>
    </row>
    <row r="646" spans="1:22" x14ac:dyDescent="0.25">
      <c r="A646" t="str">
        <f t="shared" si="162"/>
        <v/>
      </c>
      <c r="B646" t="str">
        <f t="shared" si="180"/>
        <v>WY2014 CPAInterior Lighting_High-Bay Fixtures</v>
      </c>
      <c r="C646" t="s">
        <v>115</v>
      </c>
      <c r="D646" t="s">
        <v>143</v>
      </c>
      <c r="E646" s="4" t="str">
        <f t="shared" si="179"/>
        <v>Interior Lighting_High-Bay Fixtures</v>
      </c>
      <c r="F646" s="4" t="s">
        <v>18</v>
      </c>
      <c r="G646" s="4" t="s">
        <v>152</v>
      </c>
      <c r="H646" s="7">
        <f>INDEX('Saturation Data'!I:I,MATCH('Intensity Data'!$B646,'Saturation Data'!$C:$C,0))*INDEX('UEC Data'!I:I,MATCH('Intensity Data'!$B646,'UEC Data'!$C:$C,0))</f>
        <v>0.44555138927956439</v>
      </c>
      <c r="I646" s="7">
        <f>INDEX('Saturation Data'!J:J,MATCH('Intensity Data'!$B646,'Saturation Data'!$C:$C,0))*INDEX('UEC Data'!J:J,MATCH('Intensity Data'!$B646,'UEC Data'!$C:$C,0))</f>
        <v>0.59029640526507743</v>
      </c>
      <c r="J646" s="7">
        <f>INDEX('Saturation Data'!K:K,MATCH('Intensity Data'!$B646,'Saturation Data'!$C:$C,0))*INDEX('UEC Data'!K:K,MATCH('Intensity Data'!$B646,'UEC Data'!$C:$C,0))</f>
        <v>2.1002269920032588</v>
      </c>
      <c r="K646" s="7">
        <f>INDEX('Saturation Data'!L:L,MATCH('Intensity Data'!$B646,'Saturation Data'!$C:$C,0))*INDEX('UEC Data'!L:L,MATCH('Intensity Data'!$B646,'UEC Data'!$C:$C,0))</f>
        <v>1.1273277236488082</v>
      </c>
      <c r="L646" s="7">
        <f>INDEX('Saturation Data'!M:M,MATCH('Intensity Data'!$B646,'Saturation Data'!$C:$C,0))*INDEX('UEC Data'!M:M,MATCH('Intensity Data'!$B646,'UEC Data'!$C:$C,0))</f>
        <v>0.53643863919275825</v>
      </c>
      <c r="M646" s="7">
        <f>INDEX('Saturation Data'!N:N,MATCH('Intensity Data'!$B646,'Saturation Data'!$C:$C,0))*INDEX('UEC Data'!N:N,MATCH('Intensity Data'!$B646,'UEC Data'!$C:$C,0))</f>
        <v>1.9227170397938447</v>
      </c>
      <c r="N646" s="7">
        <f>INDEX('Saturation Data'!O:O,MATCH('Intensity Data'!$B646,'Saturation Data'!$C:$C,0))*INDEX('UEC Data'!O:O,MATCH('Intensity Data'!$B646,'UEC Data'!$C:$C,0))</f>
        <v>0.51689643915680406</v>
      </c>
      <c r="O646" s="7">
        <f>INDEX('Saturation Data'!P:P,MATCH('Intensity Data'!$B646,'Saturation Data'!$C:$C,0))*INDEX('UEC Data'!P:P,MATCH('Intensity Data'!$B646,'UEC Data'!$C:$C,0))</f>
        <v>0.34168157244628039</v>
      </c>
      <c r="P646" s="7">
        <f>INDEX('Saturation Data'!Q:Q,MATCH('Intensity Data'!$B646,'Saturation Data'!$C:$C,0))*INDEX('UEC Data'!Q:Q,MATCH('Intensity Data'!$B646,'UEC Data'!$C:$C,0))</f>
        <v>0.33019473416847211</v>
      </c>
      <c r="Q646" s="7">
        <f>INDEX('Saturation Data'!R:R,MATCH('Intensity Data'!$B646,'Saturation Data'!$C:$C,0))*INDEX('UEC Data'!R:R,MATCH('Intensity Data'!$B646,'UEC Data'!$C:$C,0))</f>
        <v>0.30788710313936724</v>
      </c>
      <c r="R646" s="7">
        <f>INDEX('Saturation Data'!S:S,MATCH('Intensity Data'!$B646,'Saturation Data'!$C:$C,0))*INDEX('UEC Data'!S:S,MATCH('Intensity Data'!$B646,'UEC Data'!$C:$C,0))</f>
        <v>1.2228699216970511</v>
      </c>
      <c r="S646" s="7">
        <f>INDEX('Saturation Data'!T:T,MATCH('Intensity Data'!$B646,'Saturation Data'!$C:$C,0))*INDEX('UEC Data'!T:T,MATCH('Intensity Data'!$B646,'UEC Data'!$C:$C,0))</f>
        <v>1.1803353157249801</v>
      </c>
      <c r="T646" s="7">
        <f>INDEX('Saturation Data'!U:U,MATCH('Intensity Data'!$B646,'Saturation Data'!$C:$C,0))*INDEX('UEC Data'!U:U,MATCH('Intensity Data'!$B646,'UEC Data'!$C:$C,0))</f>
        <v>0.56573104329258117</v>
      </c>
      <c r="U646" s="7">
        <f>INDEX('Saturation Data'!V:V,MATCH('Intensity Data'!$B646,'Saturation Data'!$C:$C,0))*INDEX('UEC Data'!V:V,MATCH('Intensity Data'!$B646,'UEC Data'!$C:$C,0))</f>
        <v>0.49965779971817675</v>
      </c>
      <c r="V646" t="str">
        <f t="shared" si="181"/>
        <v>Interior Lighting</v>
      </c>
    </row>
    <row r="647" spans="1:22" x14ac:dyDescent="0.25">
      <c r="A647" t="str">
        <f t="shared" si="162"/>
        <v/>
      </c>
      <c r="B647" t="str">
        <f t="shared" si="180"/>
        <v>WY2014 CPAInterior Lighting_Linear Fluorescent</v>
      </c>
      <c r="C647" t="s">
        <v>115</v>
      </c>
      <c r="D647" t="s">
        <v>143</v>
      </c>
      <c r="E647" s="4" t="str">
        <f t="shared" si="179"/>
        <v>Interior Lighting_Linear Fluorescent</v>
      </c>
      <c r="F647" s="4" t="s">
        <v>18</v>
      </c>
      <c r="G647" s="4" t="s">
        <v>157</v>
      </c>
      <c r="H647" s="7">
        <f>INDEX('Saturation Data'!I:I,MATCH('Intensity Data'!$B647,'Saturation Data'!$C:$C,0))*INDEX('UEC Data'!I:I,MATCH('Intensity Data'!$B647,'UEC Data'!$C:$C,0))</f>
        <v>3.0641967026859858</v>
      </c>
      <c r="I647" s="7">
        <f>INDEX('Saturation Data'!J:J,MATCH('Intensity Data'!$B647,'Saturation Data'!$C:$C,0))*INDEX('UEC Data'!J:J,MATCH('Intensity Data'!$B647,'UEC Data'!$C:$C,0))</f>
        <v>3.047955489329861</v>
      </c>
      <c r="J647" s="7">
        <f>INDEX('Saturation Data'!K:K,MATCH('Intensity Data'!$B647,'Saturation Data'!$C:$C,0))*INDEX('UEC Data'!K:K,MATCH('Intensity Data'!$B647,'UEC Data'!$C:$C,0))</f>
        <v>5.3407302964685091</v>
      </c>
      <c r="K647" s="7">
        <f>INDEX('Saturation Data'!L:L,MATCH('Intensity Data'!$B647,'Saturation Data'!$C:$C,0))*INDEX('UEC Data'!L:L,MATCH('Intensity Data'!$B647,'UEC Data'!$C:$C,0))</f>
        <v>2.866715526780891</v>
      </c>
      <c r="L647" s="7">
        <f>INDEX('Saturation Data'!M:M,MATCH('Intensity Data'!$B647,'Saturation Data'!$C:$C,0))*INDEX('UEC Data'!M:M,MATCH('Intensity Data'!$B647,'UEC Data'!$C:$C,0))</f>
        <v>4.6081156947947681</v>
      </c>
      <c r="M647" s="7">
        <f>INDEX('Saturation Data'!N:N,MATCH('Intensity Data'!$B647,'Saturation Data'!$C:$C,0))*INDEX('UEC Data'!N:N,MATCH('Intensity Data'!$B647,'UEC Data'!$C:$C,0))</f>
        <v>5.8887707697179232</v>
      </c>
      <c r="N647" s="7">
        <f>INDEX('Saturation Data'!O:O,MATCH('Intensity Data'!$B647,'Saturation Data'!$C:$C,0))*INDEX('UEC Data'!O:O,MATCH('Intensity Data'!$B647,'UEC Data'!$C:$C,0))</f>
        <v>4.8362673924755644</v>
      </c>
      <c r="O647" s="7">
        <f>INDEX('Saturation Data'!P:P,MATCH('Intensity Data'!$B647,'Saturation Data'!$C:$C,0))*INDEX('UEC Data'!P:P,MATCH('Intensity Data'!$B647,'UEC Data'!$C:$C,0))</f>
        <v>2.1594831114986786</v>
      </c>
      <c r="P647" s="7">
        <f>INDEX('Saturation Data'!Q:Q,MATCH('Intensity Data'!$B647,'Saturation Data'!$C:$C,0))*INDEX('UEC Data'!Q:Q,MATCH('Intensity Data'!$B647,'UEC Data'!$C:$C,0))</f>
        <v>2.4412769136291974</v>
      </c>
      <c r="Q647" s="7">
        <f>INDEX('Saturation Data'!R:R,MATCH('Intensity Data'!$B647,'Saturation Data'!$C:$C,0))*INDEX('UEC Data'!R:R,MATCH('Intensity Data'!$B647,'UEC Data'!$C:$C,0))</f>
        <v>1.1862525883877149</v>
      </c>
      <c r="R647" s="7">
        <f>INDEX('Saturation Data'!S:S,MATCH('Intensity Data'!$B647,'Saturation Data'!$C:$C,0))*INDEX('UEC Data'!S:S,MATCH('Intensity Data'!$B647,'UEC Data'!$C:$C,0))</f>
        <v>0.94247504704255547</v>
      </c>
      <c r="S647" s="7">
        <f>INDEX('Saturation Data'!T:T,MATCH('Intensity Data'!$B647,'Saturation Data'!$C:$C,0))*INDEX('UEC Data'!T:T,MATCH('Intensity Data'!$B647,'UEC Data'!$C:$C,0))</f>
        <v>0.90969330627585809</v>
      </c>
      <c r="T647" s="7">
        <f>INDEX('Saturation Data'!U:U,MATCH('Intensity Data'!$B647,'Saturation Data'!$C:$C,0))*INDEX('UEC Data'!U:U,MATCH('Intensity Data'!$B647,'UEC Data'!$C:$C,0))</f>
        <v>3.8907098915508609</v>
      </c>
      <c r="U647" s="7">
        <f>INDEX('Saturation Data'!V:V,MATCH('Intensity Data'!$B647,'Saturation Data'!$C:$C,0))*INDEX('UEC Data'!V:V,MATCH('Intensity Data'!$B647,'UEC Data'!$C:$C,0))</f>
        <v>2.7275632067204589</v>
      </c>
      <c r="V647" t="str">
        <f t="shared" si="181"/>
        <v>Interior Lighting</v>
      </c>
    </row>
    <row r="648" spans="1:22" x14ac:dyDescent="0.25">
      <c r="A648" t="str">
        <f t="shared" si="162"/>
        <v/>
      </c>
      <c r="B648" t="str">
        <f t="shared" si="180"/>
        <v>WY2014 CPAExterior Lighting_Screw-in</v>
      </c>
      <c r="C648" t="s">
        <v>115</v>
      </c>
      <c r="D648" t="s">
        <v>143</v>
      </c>
      <c r="E648" s="4" t="str">
        <f t="shared" si="179"/>
        <v>Exterior Lighting_Screw-in</v>
      </c>
      <c r="F648" s="4" t="s">
        <v>23</v>
      </c>
      <c r="G648" s="4" t="s">
        <v>150</v>
      </c>
      <c r="H648" s="7">
        <f>INDEX('Saturation Data'!I:I,MATCH('Intensity Data'!$B648,'Saturation Data'!$C:$C,0))*INDEX('UEC Data'!I:I,MATCH('Intensity Data'!$B648,'UEC Data'!$C:$C,0))</f>
        <v>9.8312869715482629E-2</v>
      </c>
      <c r="I648" s="7">
        <f>INDEX('Saturation Data'!J:J,MATCH('Intensity Data'!$B648,'Saturation Data'!$C:$C,0))*INDEX('UEC Data'!J:J,MATCH('Intensity Data'!$B648,'UEC Data'!$C:$C,0))</f>
        <v>0.22571578436176407</v>
      </c>
      <c r="J648" s="7">
        <f>INDEX('Saturation Data'!K:K,MATCH('Intensity Data'!$B648,'Saturation Data'!$C:$C,0))*INDEX('UEC Data'!K:K,MATCH('Intensity Data'!$B648,'UEC Data'!$C:$C,0))</f>
        <v>0.276699149986805</v>
      </c>
      <c r="K648" s="7">
        <f>INDEX('Saturation Data'!L:L,MATCH('Intensity Data'!$B648,'Saturation Data'!$C:$C,0))*INDEX('UEC Data'!L:L,MATCH('Intensity Data'!$B648,'UEC Data'!$C:$C,0))</f>
        <v>0.17904062646205027</v>
      </c>
      <c r="L648" s="7">
        <f>INDEX('Saturation Data'!M:M,MATCH('Intensity Data'!$B648,'Saturation Data'!$C:$C,0))*INDEX('UEC Data'!M:M,MATCH('Intensity Data'!$B648,'UEC Data'!$C:$C,0))</f>
        <v>0.29200175769570946</v>
      </c>
      <c r="M648" s="7">
        <f>INDEX('Saturation Data'!N:N,MATCH('Intensity Data'!$B648,'Saturation Data'!$C:$C,0))*INDEX('UEC Data'!N:N,MATCH('Intensity Data'!$B648,'UEC Data'!$C:$C,0))</f>
        <v>6.3772035601469074E-2</v>
      </c>
      <c r="N648" s="7">
        <f>INDEX('Saturation Data'!O:O,MATCH('Intensity Data'!$B648,'Saturation Data'!$C:$C,0))*INDEX('UEC Data'!O:O,MATCH('Intensity Data'!$B648,'UEC Data'!$C:$C,0))</f>
        <v>2.211158057865625E-2</v>
      </c>
      <c r="O648" s="7">
        <f>INDEX('Saturation Data'!P:P,MATCH('Intensity Data'!$B648,'Saturation Data'!$C:$C,0))*INDEX('UEC Data'!P:P,MATCH('Intensity Data'!$B648,'UEC Data'!$C:$C,0))</f>
        <v>2.4434390678388838E-3</v>
      </c>
      <c r="P648" s="7">
        <f>INDEX('Saturation Data'!Q:Q,MATCH('Intensity Data'!$B648,'Saturation Data'!$C:$C,0))*INDEX('UEC Data'!Q:Q,MATCH('Intensity Data'!$B648,'UEC Data'!$C:$C,0))</f>
        <v>3.4925684416802359E-3</v>
      </c>
      <c r="Q648" s="7">
        <f>INDEX('Saturation Data'!R:R,MATCH('Intensity Data'!$B648,'Saturation Data'!$C:$C,0))*INDEX('UEC Data'!R:R,MATCH('Intensity Data'!$B648,'UEC Data'!$C:$C,0))</f>
        <v>0.21261370473551922</v>
      </c>
      <c r="R648" s="7">
        <f>INDEX('Saturation Data'!S:S,MATCH('Intensity Data'!$B648,'Saturation Data'!$C:$C,0))*INDEX('UEC Data'!S:S,MATCH('Intensity Data'!$B648,'UEC Data'!$C:$C,0))</f>
        <v>0.17129845038736044</v>
      </c>
      <c r="S648" s="7">
        <f>INDEX('Saturation Data'!T:T,MATCH('Intensity Data'!$B648,'Saturation Data'!$C:$C,0))*INDEX('UEC Data'!T:T,MATCH('Intensity Data'!$B648,'UEC Data'!$C:$C,0))</f>
        <v>0.16534024341736533</v>
      </c>
      <c r="T648" s="7">
        <f>INDEX('Saturation Data'!U:U,MATCH('Intensity Data'!$B648,'Saturation Data'!$C:$C,0))*INDEX('UEC Data'!U:U,MATCH('Intensity Data'!$B648,'UEC Data'!$C:$C,0))</f>
        <v>6.2884808556750132E-2</v>
      </c>
      <c r="U648" s="7">
        <f>INDEX('Saturation Data'!V:V,MATCH('Intensity Data'!$B648,'Saturation Data'!$C:$C,0))*INDEX('UEC Data'!V:V,MATCH('Intensity Data'!$B648,'UEC Data'!$C:$C,0))</f>
        <v>0.54078037038766202</v>
      </c>
      <c r="V648" t="str">
        <f t="shared" si="181"/>
        <v>Exterior Lighting</v>
      </c>
    </row>
    <row r="649" spans="1:22" x14ac:dyDescent="0.25">
      <c r="A649" t="str">
        <f t="shared" si="162"/>
        <v/>
      </c>
      <c r="B649" t="str">
        <f t="shared" si="180"/>
        <v>WY2014 CPAExterior Lighting_HID</v>
      </c>
      <c r="C649" t="s">
        <v>115</v>
      </c>
      <c r="D649" t="s">
        <v>143</v>
      </c>
      <c r="E649" s="4" t="str">
        <f t="shared" si="179"/>
        <v>Exterior Lighting_HID</v>
      </c>
      <c r="F649" s="4" t="s">
        <v>23</v>
      </c>
      <c r="G649" s="4" t="s">
        <v>158</v>
      </c>
      <c r="H649" s="7">
        <f>INDEX('Saturation Data'!I:I,MATCH('Intensity Data'!$B649,'Saturation Data'!$C:$C,0))*INDEX('UEC Data'!I:I,MATCH('Intensity Data'!$B649,'UEC Data'!$C:$C,0))</f>
        <v>0.26531631297271929</v>
      </c>
      <c r="I649" s="7">
        <f>INDEX('Saturation Data'!J:J,MATCH('Intensity Data'!$B649,'Saturation Data'!$C:$C,0))*INDEX('UEC Data'!J:J,MATCH('Intensity Data'!$B649,'UEC Data'!$C:$C,0))</f>
        <v>0.31502407854084469</v>
      </c>
      <c r="J649" s="7">
        <f>INDEX('Saturation Data'!K:K,MATCH('Intensity Data'!$B649,'Saturation Data'!$C:$C,0))*INDEX('UEC Data'!K:K,MATCH('Intensity Data'!$B649,'UEC Data'!$C:$C,0))</f>
        <v>0.68859461212428974</v>
      </c>
      <c r="K649" s="7">
        <f>INDEX('Saturation Data'!L:L,MATCH('Intensity Data'!$B649,'Saturation Data'!$C:$C,0))*INDEX('UEC Data'!L:L,MATCH('Intensity Data'!$B649,'UEC Data'!$C:$C,0))</f>
        <v>0.44556121960983447</v>
      </c>
      <c r="L649" s="7">
        <f>INDEX('Saturation Data'!M:M,MATCH('Intensity Data'!$B649,'Saturation Data'!$C:$C,0))*INDEX('UEC Data'!M:M,MATCH('Intensity Data'!$B649,'UEC Data'!$C:$C,0))</f>
        <v>2.0751504408273456</v>
      </c>
      <c r="M649" s="7">
        <f>INDEX('Saturation Data'!N:N,MATCH('Intensity Data'!$B649,'Saturation Data'!$C:$C,0))*INDEX('UEC Data'!N:N,MATCH('Intensity Data'!$B649,'UEC Data'!$C:$C,0))</f>
        <v>0.66139692449650611</v>
      </c>
      <c r="N649" s="7">
        <f>INDEX('Saturation Data'!O:O,MATCH('Intensity Data'!$B649,'Saturation Data'!$C:$C,0))*INDEX('UEC Data'!O:O,MATCH('Intensity Data'!$B649,'UEC Data'!$C:$C,0))</f>
        <v>0.26996078214722602</v>
      </c>
      <c r="O649" s="7">
        <f>INDEX('Saturation Data'!P:P,MATCH('Intensity Data'!$B649,'Saturation Data'!$C:$C,0))*INDEX('UEC Data'!P:P,MATCH('Intensity Data'!$B649,'UEC Data'!$C:$C,0))</f>
        <v>9.0998300829103096E-2</v>
      </c>
      <c r="P649" s="7">
        <f>INDEX('Saturation Data'!Q:Q,MATCH('Intensity Data'!$B649,'Saturation Data'!$C:$C,0))*INDEX('UEC Data'!Q:Q,MATCH('Intensity Data'!$B649,'UEC Data'!$C:$C,0))</f>
        <v>0.13695585130618695</v>
      </c>
      <c r="Q649" s="7">
        <f>INDEX('Saturation Data'!R:R,MATCH('Intensity Data'!$B649,'Saturation Data'!$C:$C,0))*INDEX('UEC Data'!R:R,MATCH('Intensity Data'!$B649,'UEC Data'!$C:$C,0))</f>
        <v>0.8305193660803647</v>
      </c>
      <c r="R649" s="7">
        <f>INDEX('Saturation Data'!S:S,MATCH('Intensity Data'!$B649,'Saturation Data'!$C:$C,0))*INDEX('UEC Data'!S:S,MATCH('Intensity Data'!$B649,'UEC Data'!$C:$C,0))</f>
        <v>0.15820799668248503</v>
      </c>
      <c r="S649" s="7">
        <f>INDEX('Saturation Data'!T:T,MATCH('Intensity Data'!$B649,'Saturation Data'!$C:$C,0))*INDEX('UEC Data'!T:T,MATCH('Intensity Data'!$B649,'UEC Data'!$C:$C,0))</f>
        <v>0.15270510984135516</v>
      </c>
      <c r="T649" s="7">
        <f>INDEX('Saturation Data'!U:U,MATCH('Intensity Data'!$B649,'Saturation Data'!$C:$C,0))*INDEX('UEC Data'!U:U,MATCH('Intensity Data'!$B649,'UEC Data'!$C:$C,0))</f>
        <v>0.16970683082038798</v>
      </c>
      <c r="U649" s="7">
        <f>INDEX('Saturation Data'!V:V,MATCH('Intensity Data'!$B649,'Saturation Data'!$C:$C,0))*INDEX('UEC Data'!V:V,MATCH('Intensity Data'!$B649,'UEC Data'!$C:$C,0))</f>
        <v>1.1363801566323741</v>
      </c>
      <c r="V649" t="str">
        <f t="shared" si="181"/>
        <v>Exterior Lighting</v>
      </c>
    </row>
    <row r="650" spans="1:22" x14ac:dyDescent="0.25">
      <c r="A650" t="str">
        <f t="shared" si="162"/>
        <v/>
      </c>
      <c r="B650" t="str">
        <f t="shared" si="180"/>
        <v>WY2014 CPAExterior Lighting_Linear Fluorescent</v>
      </c>
      <c r="C650" t="s">
        <v>115</v>
      </c>
      <c r="D650" t="s">
        <v>143</v>
      </c>
      <c r="E650" s="4" t="str">
        <f t="shared" si="179"/>
        <v>Exterior Lighting_Linear Fluorescent</v>
      </c>
      <c r="F650" s="4" t="s">
        <v>23</v>
      </c>
      <c r="G650" s="4" t="s">
        <v>157</v>
      </c>
      <c r="H650" s="7">
        <f>INDEX('Saturation Data'!I:I,MATCH('Intensity Data'!$B650,'Saturation Data'!$C:$C,0))*INDEX('UEC Data'!I:I,MATCH('Intensity Data'!$B650,'UEC Data'!$C:$C,0))</f>
        <v>0.16306581731179809</v>
      </c>
      <c r="I650" s="7">
        <f>INDEX('Saturation Data'!J:J,MATCH('Intensity Data'!$B650,'Saturation Data'!$C:$C,0))*INDEX('UEC Data'!J:J,MATCH('Intensity Data'!$B650,'UEC Data'!$C:$C,0))</f>
        <v>0.11407013709739106</v>
      </c>
      <c r="J650" s="7">
        <f>INDEX('Saturation Data'!K:K,MATCH('Intensity Data'!$B650,'Saturation Data'!$C:$C,0))*INDEX('UEC Data'!K:K,MATCH('Intensity Data'!$B650,'UEC Data'!$C:$C,0))</f>
        <v>0.34706373788890554</v>
      </c>
      <c r="K650" s="7">
        <f>INDEX('Saturation Data'!L:L,MATCH('Intensity Data'!$B650,'Saturation Data'!$C:$C,0))*INDEX('UEC Data'!L:L,MATCH('Intensity Data'!$B650,'UEC Data'!$C:$C,0))</f>
        <v>0.22457065392811532</v>
      </c>
      <c r="L650" s="7">
        <f>INDEX('Saturation Data'!M:M,MATCH('Intensity Data'!$B650,'Saturation Data'!$C:$C,0))*INDEX('UEC Data'!M:M,MATCH('Intensity Data'!$B650,'UEC Data'!$C:$C,0))</f>
        <v>0.59956780147694599</v>
      </c>
      <c r="M650" s="7">
        <f>INDEX('Saturation Data'!N:N,MATCH('Intensity Data'!$B650,'Saturation Data'!$C:$C,0))*INDEX('UEC Data'!N:N,MATCH('Intensity Data'!$B650,'UEC Data'!$C:$C,0))</f>
        <v>0.27894603990202499</v>
      </c>
      <c r="N650" s="7">
        <f>INDEX('Saturation Data'!O:O,MATCH('Intensity Data'!$B650,'Saturation Data'!$C:$C,0))*INDEX('UEC Data'!O:O,MATCH('Intensity Data'!$B650,'UEC Data'!$C:$C,0))</f>
        <v>8.6432637274117763E-2</v>
      </c>
      <c r="O650" s="7">
        <f>INDEX('Saturation Data'!P:P,MATCH('Intensity Data'!$B650,'Saturation Data'!$C:$C,0))*INDEX('UEC Data'!P:P,MATCH('Intensity Data'!$B650,'UEC Data'!$C:$C,0))</f>
        <v>0.32046826010305807</v>
      </c>
      <c r="P650" s="7">
        <f>INDEX('Saturation Data'!Q:Q,MATCH('Intensity Data'!$B650,'Saturation Data'!$C:$C,0))*INDEX('UEC Data'!Q:Q,MATCH('Intensity Data'!$B650,'UEC Data'!$C:$C,0))</f>
        <v>0.77168658025213277</v>
      </c>
      <c r="Q650" s="7">
        <f>INDEX('Saturation Data'!R:R,MATCH('Intensity Data'!$B650,'Saturation Data'!$C:$C,0))*INDEX('UEC Data'!R:R,MATCH('Intensity Data'!$B650,'UEC Data'!$C:$C,0))</f>
        <v>5.7706929184116074E-2</v>
      </c>
      <c r="R650" s="7">
        <f>INDEX('Saturation Data'!S:S,MATCH('Intensity Data'!$B650,'Saturation Data'!$C:$C,0))*INDEX('UEC Data'!S:S,MATCH('Intensity Data'!$B650,'UEC Data'!$C:$C,0))</f>
        <v>0.12172480293015432</v>
      </c>
      <c r="S650" s="7">
        <f>INDEX('Saturation Data'!T:T,MATCH('Intensity Data'!$B650,'Saturation Data'!$C:$C,0))*INDEX('UEC Data'!T:T,MATCH('Intensity Data'!$B650,'UEC Data'!$C:$C,0))</f>
        <v>0.11749089674127942</v>
      </c>
      <c r="T650" s="7">
        <f>INDEX('Saturation Data'!U:U,MATCH('Intensity Data'!$B650,'Saturation Data'!$C:$C,0))*INDEX('UEC Data'!U:U,MATCH('Intensity Data'!$B650,'UEC Data'!$C:$C,0))</f>
        <v>0.10430336062286182</v>
      </c>
      <c r="U650" s="7">
        <f>INDEX('Saturation Data'!V:V,MATCH('Intensity Data'!$B650,'Saturation Data'!$C:$C,0))*INDEX('UEC Data'!V:V,MATCH('Intensity Data'!$B650,'UEC Data'!$C:$C,0))</f>
        <v>8.1774472979964319E-2</v>
      </c>
      <c r="V650" t="str">
        <f t="shared" si="181"/>
        <v>Exterior Lighting</v>
      </c>
    </row>
    <row r="651" spans="1:22" x14ac:dyDescent="0.25">
      <c r="A651" t="str">
        <f t="shared" si="162"/>
        <v/>
      </c>
      <c r="B651" t="str">
        <f t="shared" si="180"/>
        <v>WY2014 CPARefrigeration_Walk-in Refrigerator</v>
      </c>
      <c r="C651" t="s">
        <v>115</v>
      </c>
      <c r="D651" t="s">
        <v>143</v>
      </c>
      <c r="E651" s="4" t="str">
        <f t="shared" si="179"/>
        <v>Refrigeration_Walk-in Refrigerator</v>
      </c>
      <c r="F651" s="4" t="s">
        <v>161</v>
      </c>
      <c r="G651" s="4" t="s">
        <v>159</v>
      </c>
      <c r="H651" s="7">
        <f>INDEX('Saturation Data'!I:I,MATCH('Intensity Data'!$B651,'Saturation Data'!$C:$C,0))*INDEX('UEC Data'!I:I,MATCH('Intensity Data'!$B651,'UEC Data'!$C:$C,0))</f>
        <v>4.9493701549810842E-3</v>
      </c>
      <c r="I651" s="7">
        <f>INDEX('Saturation Data'!J:J,MATCH('Intensity Data'!$B651,'Saturation Data'!$C:$C,0))*INDEX('UEC Data'!J:J,MATCH('Intensity Data'!$B651,'UEC Data'!$C:$C,0))</f>
        <v>0</v>
      </c>
      <c r="J651" s="7">
        <f>INDEX('Saturation Data'!K:K,MATCH('Intensity Data'!$B651,'Saturation Data'!$C:$C,0))*INDEX('UEC Data'!K:K,MATCH('Intensity Data'!$B651,'UEC Data'!$C:$C,0))</f>
        <v>1.5922033677680258E-2</v>
      </c>
      <c r="K651" s="7">
        <f>INDEX('Saturation Data'!L:L,MATCH('Intensity Data'!$B651,'Saturation Data'!$C:$C,0))*INDEX('UEC Data'!L:L,MATCH('Intensity Data'!$B651,'UEC Data'!$C:$C,0))</f>
        <v>0</v>
      </c>
      <c r="L651" s="7">
        <f>INDEX('Saturation Data'!M:M,MATCH('Intensity Data'!$B651,'Saturation Data'!$C:$C,0))*INDEX('UEC Data'!M:M,MATCH('Intensity Data'!$B651,'UEC Data'!$C:$C,0))</f>
        <v>5.9072817973475171</v>
      </c>
      <c r="M651" s="7">
        <f>INDEX('Saturation Data'!N:N,MATCH('Intensity Data'!$B651,'Saturation Data'!$C:$C,0))*INDEX('UEC Data'!N:N,MATCH('Intensity Data'!$B651,'UEC Data'!$C:$C,0))</f>
        <v>1.3264942450332609</v>
      </c>
      <c r="N651" s="7">
        <f>INDEX('Saturation Data'!O:O,MATCH('Intensity Data'!$B651,'Saturation Data'!$C:$C,0))*INDEX('UEC Data'!O:O,MATCH('Intensity Data'!$B651,'UEC Data'!$C:$C,0))</f>
        <v>0.14778716887820989</v>
      </c>
      <c r="O651" s="7">
        <f>INDEX('Saturation Data'!P:P,MATCH('Intensity Data'!$B651,'Saturation Data'!$C:$C,0))*INDEX('UEC Data'!P:P,MATCH('Intensity Data'!$B651,'UEC Data'!$C:$C,0))</f>
        <v>2.0856666453358527E-2</v>
      </c>
      <c r="P651" s="7">
        <f>INDEX('Saturation Data'!Q:Q,MATCH('Intensity Data'!$B651,'Saturation Data'!$C:$C,0))*INDEX('UEC Data'!Q:Q,MATCH('Intensity Data'!$B651,'UEC Data'!$C:$C,0))</f>
        <v>5.0051446369209815E-2</v>
      </c>
      <c r="Q651" s="7">
        <f>INDEX('Saturation Data'!R:R,MATCH('Intensity Data'!$B651,'Saturation Data'!$C:$C,0))*INDEX('UEC Data'!R:R,MATCH('Intensity Data'!$B651,'UEC Data'!$C:$C,0))</f>
        <v>2.9384634145672352E-2</v>
      </c>
      <c r="R651" s="7">
        <f>INDEX('Saturation Data'!S:S,MATCH('Intensity Data'!$B651,'Saturation Data'!$C:$C,0))*INDEX('UEC Data'!S:S,MATCH('Intensity Data'!$B651,'UEC Data'!$C:$C,0))</f>
        <v>9.5496353706856132E-3</v>
      </c>
      <c r="S651" s="7">
        <f>INDEX('Saturation Data'!T:T,MATCH('Intensity Data'!$B651,'Saturation Data'!$C:$C,0))*INDEX('UEC Data'!T:T,MATCH('Intensity Data'!$B651,'UEC Data'!$C:$C,0))</f>
        <v>16.10698603462053</v>
      </c>
      <c r="T651" s="7">
        <f>INDEX('Saturation Data'!U:U,MATCH('Intensity Data'!$B651,'Saturation Data'!$C:$C,0))*INDEX('UEC Data'!U:U,MATCH('Intensity Data'!$B651,'UEC Data'!$C:$C,0))</f>
        <v>2.9469249667860966E-3</v>
      </c>
      <c r="U651" s="7">
        <f>INDEX('Saturation Data'!V:V,MATCH('Intensity Data'!$B651,'Saturation Data'!$C:$C,0))*INDEX('UEC Data'!V:V,MATCH('Intensity Data'!$B651,'UEC Data'!$C:$C,0))</f>
        <v>7.6626757254910638E-2</v>
      </c>
      <c r="V651" t="str">
        <f t="shared" si="181"/>
        <v>Refrigeration</v>
      </c>
    </row>
    <row r="652" spans="1:22" x14ac:dyDescent="0.25">
      <c r="A652" t="str">
        <f t="shared" si="162"/>
        <v/>
      </c>
      <c r="B652" t="str">
        <f t="shared" si="180"/>
        <v>WY2014 CPARefrigeration_Reach-in Refrigerator</v>
      </c>
      <c r="C652" t="s">
        <v>115</v>
      </c>
      <c r="D652" t="s">
        <v>143</v>
      </c>
      <c r="E652" s="4" t="str">
        <f t="shared" si="179"/>
        <v>Refrigeration_Reach-in Refrigerator</v>
      </c>
      <c r="F652" s="4" t="s">
        <v>161</v>
      </c>
      <c r="G652" s="4" t="s">
        <v>160</v>
      </c>
      <c r="H652" s="7">
        <f>INDEX('Saturation Data'!I:I,MATCH('Intensity Data'!$B652,'Saturation Data'!$C:$C,0))*INDEX('UEC Data'!I:I,MATCH('Intensity Data'!$B652,'UEC Data'!$C:$C,0))</f>
        <v>9.1448741472233957E-3</v>
      </c>
      <c r="I652" s="7">
        <f>INDEX('Saturation Data'!J:J,MATCH('Intensity Data'!$B652,'Saturation Data'!$C:$C,0))*INDEX('UEC Data'!J:J,MATCH('Intensity Data'!$B652,'UEC Data'!$C:$C,0))</f>
        <v>1.8643630056494168E-2</v>
      </c>
      <c r="J652" s="7">
        <f>INDEX('Saturation Data'!K:K,MATCH('Intensity Data'!$B652,'Saturation Data'!$C:$C,0))*INDEX('UEC Data'!K:K,MATCH('Intensity Data'!$B652,'UEC Data'!$C:$C,0))</f>
        <v>2.9418893635122526E-2</v>
      </c>
      <c r="K652" s="7">
        <f>INDEX('Saturation Data'!L:L,MATCH('Intensity Data'!$B652,'Saturation Data'!$C:$C,0))*INDEX('UEC Data'!L:L,MATCH('Intensity Data'!$B652,'UEC Data'!$C:$C,0))</f>
        <v>1.09250073969244E-2</v>
      </c>
      <c r="L652" s="7">
        <f>INDEX('Saturation Data'!M:M,MATCH('Intensity Data'!$B652,'Saturation Data'!$C:$C,0))*INDEX('UEC Data'!M:M,MATCH('Intensity Data'!$B652,'UEC Data'!$C:$C,0))</f>
        <v>0.29499439375735054</v>
      </c>
      <c r="M652" s="7">
        <f>INDEX('Saturation Data'!N:N,MATCH('Intensity Data'!$B652,'Saturation Data'!$C:$C,0))*INDEX('UEC Data'!N:N,MATCH('Intensity Data'!$B652,'UEC Data'!$C:$C,0))</f>
        <v>0.51929959747686305</v>
      </c>
      <c r="N652" s="7">
        <f>INDEX('Saturation Data'!O:O,MATCH('Intensity Data'!$B652,'Saturation Data'!$C:$C,0))*INDEX('UEC Data'!O:O,MATCH('Intensity Data'!$B652,'UEC Data'!$C:$C,0))</f>
        <v>5.9104772749026209E-2</v>
      </c>
      <c r="O652" s="7">
        <f>INDEX('Saturation Data'!P:P,MATCH('Intensity Data'!$B652,'Saturation Data'!$C:$C,0))*INDEX('UEC Data'!P:P,MATCH('Intensity Data'!$B652,'UEC Data'!$C:$C,0))</f>
        <v>1.9123394675983143E-2</v>
      </c>
      <c r="P652" s="7">
        <f>INDEX('Saturation Data'!Q:Q,MATCH('Intensity Data'!$B652,'Saturation Data'!$C:$C,0))*INDEX('UEC Data'!Q:Q,MATCH('Intensity Data'!$B652,'UEC Data'!$C:$C,0))</f>
        <v>4.5891972485759977E-2</v>
      </c>
      <c r="Q652" s="7">
        <f>INDEX('Saturation Data'!R:R,MATCH('Intensity Data'!$B652,'Saturation Data'!$C:$C,0))*INDEX('UEC Data'!R:R,MATCH('Intensity Data'!$B652,'UEC Data'!$C:$C,0))</f>
        <v>4.9122718374721729E-2</v>
      </c>
      <c r="R652" s="7">
        <f>INDEX('Saturation Data'!S:S,MATCH('Intensity Data'!$B652,'Saturation Data'!$C:$C,0))*INDEX('UEC Data'!S:S,MATCH('Intensity Data'!$B652,'UEC Data'!$C:$C,0))</f>
        <v>4.5876252592493613E-3</v>
      </c>
      <c r="S652" s="7">
        <f>INDEX('Saturation Data'!T:T,MATCH('Intensity Data'!$B652,'Saturation Data'!$C:$C,0))*INDEX('UEC Data'!T:T,MATCH('Intensity Data'!$B652,'UEC Data'!$C:$C,0))</f>
        <v>1.8545335550300527E-2</v>
      </c>
      <c r="T652" s="7">
        <f>INDEX('Saturation Data'!U:U,MATCH('Intensity Data'!$B652,'Saturation Data'!$C:$C,0))*INDEX('UEC Data'!U:U,MATCH('Intensity Data'!$B652,'UEC Data'!$C:$C,0))</f>
        <v>5.4449873617650911E-3</v>
      </c>
      <c r="U652" s="7">
        <f>INDEX('Saturation Data'!V:V,MATCH('Intensity Data'!$B652,'Saturation Data'!$C:$C,0))*INDEX('UEC Data'!V:V,MATCH('Intensity Data'!$B652,'UEC Data'!$C:$C,0))</f>
        <v>4.5508521179543175E-2</v>
      </c>
      <c r="V652" t="str">
        <f t="shared" si="181"/>
        <v>Refrigeration</v>
      </c>
    </row>
    <row r="653" spans="1:22" x14ac:dyDescent="0.25">
      <c r="A653" t="str">
        <f t="shared" si="162"/>
        <v/>
      </c>
      <c r="B653" t="str">
        <f t="shared" si="180"/>
        <v>WY2014 CPARefrigeration_Glass Door Display</v>
      </c>
      <c r="C653" t="s">
        <v>115</v>
      </c>
      <c r="D653" t="s">
        <v>143</v>
      </c>
      <c r="E653" s="4" t="str">
        <f t="shared" si="179"/>
        <v>Refrigeration_Glass Door Display</v>
      </c>
      <c r="F653" s="4" t="s">
        <v>161</v>
      </c>
      <c r="G653" s="4" t="s">
        <v>28</v>
      </c>
      <c r="H653" s="7">
        <f>INDEX('Saturation Data'!I:I,MATCH('Intensity Data'!$B653,'Saturation Data'!$C:$C,0))*INDEX('UEC Data'!I:I,MATCH('Intensity Data'!$B653,'UEC Data'!$C:$C,0))</f>
        <v>8.5094874479958699E-2</v>
      </c>
      <c r="I653" s="7">
        <f>INDEX('Saturation Data'!J:J,MATCH('Intensity Data'!$B653,'Saturation Data'!$C:$C,0))*INDEX('UEC Data'!J:J,MATCH('Intensity Data'!$B653,'UEC Data'!$C:$C,0))</f>
        <v>4.4827568270211235E-3</v>
      </c>
      <c r="J653" s="7">
        <f>INDEX('Saturation Data'!K:K,MATCH('Intensity Data'!$B653,'Saturation Data'!$C:$C,0))*INDEX('UEC Data'!K:K,MATCH('Intensity Data'!$B653,'UEC Data'!$C:$C,0))</f>
        <v>0.28895692091449388</v>
      </c>
      <c r="K653" s="7">
        <f>INDEX('Saturation Data'!L:L,MATCH('Intensity Data'!$B653,'Saturation Data'!$C:$C,0))*INDEX('UEC Data'!L:L,MATCH('Intensity Data'!$B653,'UEC Data'!$C:$C,0))</f>
        <v>2.2984999395096284E-3</v>
      </c>
      <c r="L653" s="7">
        <f>INDEX('Saturation Data'!M:M,MATCH('Intensity Data'!$B653,'Saturation Data'!$C:$C,0))*INDEX('UEC Data'!M:M,MATCH('Intensity Data'!$B653,'UEC Data'!$C:$C,0))</f>
        <v>0.18441736583531038</v>
      </c>
      <c r="M653" s="7">
        <f>INDEX('Saturation Data'!N:N,MATCH('Intensity Data'!$B653,'Saturation Data'!$C:$C,0))*INDEX('UEC Data'!N:N,MATCH('Intensity Data'!$B653,'UEC Data'!$C:$C,0))</f>
        <v>9.9867932115750406</v>
      </c>
      <c r="N653" s="7">
        <f>INDEX('Saturation Data'!O:O,MATCH('Intensity Data'!$B653,'Saturation Data'!$C:$C,0))*INDEX('UEC Data'!O:O,MATCH('Intensity Data'!$B653,'UEC Data'!$C:$C,0))</f>
        <v>0.17985964089024942</v>
      </c>
      <c r="O653" s="7">
        <f>INDEX('Saturation Data'!P:P,MATCH('Intensity Data'!$B653,'Saturation Data'!$C:$C,0))*INDEX('UEC Data'!P:P,MATCH('Intensity Data'!$B653,'UEC Data'!$C:$C,0))</f>
        <v>3.2040491257837436E-2</v>
      </c>
      <c r="P653" s="7">
        <f>INDEX('Saturation Data'!Q:Q,MATCH('Intensity Data'!$B653,'Saturation Data'!$C:$C,0))*INDEX('UEC Data'!Q:Q,MATCH('Intensity Data'!$B653,'UEC Data'!$C:$C,0))</f>
        <v>7.6890184412789928E-2</v>
      </c>
      <c r="Q653" s="7">
        <f>INDEX('Saturation Data'!R:R,MATCH('Intensity Data'!$B653,'Saturation Data'!$C:$C,0))*INDEX('UEC Data'!R:R,MATCH('Intensity Data'!$B653,'UEC Data'!$C:$C,0))</f>
        <v>0.25630485321839525</v>
      </c>
      <c r="R653" s="7">
        <f>INDEX('Saturation Data'!S:S,MATCH('Intensity Data'!$B653,'Saturation Data'!$C:$C,0))*INDEX('UEC Data'!S:S,MATCH('Intensity Data'!$B653,'UEC Data'!$C:$C,0))</f>
        <v>3.899348552453881E-2</v>
      </c>
      <c r="S653" s="7">
        <f>INDEX('Saturation Data'!T:T,MATCH('Intensity Data'!$B653,'Saturation Data'!$C:$C,0))*INDEX('UEC Data'!T:T,MATCH('Intensity Data'!$B653,'UEC Data'!$C:$C,0))</f>
        <v>0.15762997901155548</v>
      </c>
      <c r="T653" s="7">
        <f>INDEX('Saturation Data'!U:U,MATCH('Intensity Data'!$B653,'Saturation Data'!$C:$C,0))*INDEX('UEC Data'!U:U,MATCH('Intensity Data'!$B653,'UEC Data'!$C:$C,0))</f>
        <v>3.3385029201574131E-3</v>
      </c>
      <c r="U653" s="7">
        <f>INDEX('Saturation Data'!V:V,MATCH('Intensity Data'!$B653,'Saturation Data'!$C:$C,0))*INDEX('UEC Data'!V:V,MATCH('Intensity Data'!$B653,'UEC Data'!$C:$C,0))</f>
        <v>8.510654450575264E-3</v>
      </c>
      <c r="V653" t="str">
        <f t="shared" si="181"/>
        <v>Refrigeration</v>
      </c>
    </row>
    <row r="654" spans="1:22" x14ac:dyDescent="0.25">
      <c r="A654" t="str">
        <f t="shared" si="162"/>
        <v/>
      </c>
      <c r="B654" t="str">
        <f t="shared" si="180"/>
        <v>WY2014 CPARefrigeration_Open Display Case</v>
      </c>
      <c r="C654" t="s">
        <v>115</v>
      </c>
      <c r="D654" t="s">
        <v>143</v>
      </c>
      <c r="E654" s="4" t="str">
        <f t="shared" si="179"/>
        <v>Refrigeration_Open Display Case</v>
      </c>
      <c r="F654" s="4" t="s">
        <v>161</v>
      </c>
      <c r="G654" s="4" t="s">
        <v>29</v>
      </c>
      <c r="H654" s="7">
        <f>INDEX('Saturation Data'!I:I,MATCH('Intensity Data'!$B654,'Saturation Data'!$C:$C,0))*INDEX('UEC Data'!I:I,MATCH('Intensity Data'!$B654,'UEC Data'!$C:$C,0))</f>
        <v>7.0187831762880723E-2</v>
      </c>
      <c r="I654" s="7">
        <f>INDEX('Saturation Data'!J:J,MATCH('Intensity Data'!$B654,'Saturation Data'!$C:$C,0))*INDEX('UEC Data'!J:J,MATCH('Intensity Data'!$B654,'UEC Data'!$C:$C,0))</f>
        <v>3.6974610272557077E-3</v>
      </c>
      <c r="J654" s="7">
        <f>INDEX('Saturation Data'!K:K,MATCH('Intensity Data'!$B654,'Saturation Data'!$C:$C,0))*INDEX('UEC Data'!K:K,MATCH('Intensity Data'!$B654,'UEC Data'!$C:$C,0))</f>
        <v>0.2383370311762209</v>
      </c>
      <c r="K654" s="7">
        <f>INDEX('Saturation Data'!L:L,MATCH('Intensity Data'!$B654,'Saturation Data'!$C:$C,0))*INDEX('UEC Data'!L:L,MATCH('Intensity Data'!$B654,'UEC Data'!$C:$C,0))</f>
        <v>1.8958454084010488E-3</v>
      </c>
      <c r="L654" s="7">
        <f>INDEX('Saturation Data'!M:M,MATCH('Intensity Data'!$B654,'Saturation Data'!$C:$C,0))*INDEX('UEC Data'!M:M,MATCH('Intensity Data'!$B654,'UEC Data'!$C:$C,0))</f>
        <v>0.1521108659776082</v>
      </c>
      <c r="M654" s="7">
        <f>INDEX('Saturation Data'!N:N,MATCH('Intensity Data'!$B654,'Saturation Data'!$C:$C,0))*INDEX('UEC Data'!N:N,MATCH('Intensity Data'!$B654,'UEC Data'!$C:$C,0))</f>
        <v>8.2372923876842208</v>
      </c>
      <c r="N654" s="7">
        <f>INDEX('Saturation Data'!O:O,MATCH('Intensity Data'!$B654,'Saturation Data'!$C:$C,0))*INDEX('UEC Data'!O:O,MATCH('Intensity Data'!$B654,'UEC Data'!$C:$C,0))</f>
        <v>0.14835156985524581</v>
      </c>
      <c r="O654" s="7">
        <f>INDEX('Saturation Data'!P:P,MATCH('Intensity Data'!$B654,'Saturation Data'!$C:$C,0))*INDEX('UEC Data'!P:P,MATCH('Intensity Data'!$B654,'UEC Data'!$C:$C,0))</f>
        <v>2.6427591834979294E-2</v>
      </c>
      <c r="P654" s="7">
        <f>INDEX('Saturation Data'!Q:Q,MATCH('Intensity Data'!$B654,'Saturation Data'!$C:$C,0))*INDEX('UEC Data'!Q:Q,MATCH('Intensity Data'!$B654,'UEC Data'!$C:$C,0))</f>
        <v>6.342045112309086E-2</v>
      </c>
      <c r="Q654" s="7">
        <f>INDEX('Saturation Data'!R:R,MATCH('Intensity Data'!$B654,'Saturation Data'!$C:$C,0))*INDEX('UEC Data'!R:R,MATCH('Intensity Data'!$B654,'UEC Data'!$C:$C,0))</f>
        <v>0.21140499974460145</v>
      </c>
      <c r="R654" s="7">
        <f>INDEX('Saturation Data'!S:S,MATCH('Intensity Data'!$B654,'Saturation Data'!$C:$C,0))*INDEX('UEC Data'!S:S,MATCH('Intensity Data'!$B654,'UEC Data'!$C:$C,0))</f>
        <v>3.2162550548085408E-2</v>
      </c>
      <c r="S654" s="7">
        <f>INDEX('Saturation Data'!T:T,MATCH('Intensity Data'!$B654,'Saturation Data'!$C:$C,0))*INDEX('UEC Data'!T:T,MATCH('Intensity Data'!$B654,'UEC Data'!$C:$C,0))</f>
        <v>0.13001613217321528</v>
      </c>
      <c r="T654" s="7">
        <f>INDEX('Saturation Data'!U:U,MATCH('Intensity Data'!$B654,'Saturation Data'!$C:$C,0))*INDEX('UEC Data'!U:U,MATCH('Intensity Data'!$B654,'UEC Data'!$C:$C,0))</f>
        <v>2.7536591684506379E-3</v>
      </c>
      <c r="U654" s="7">
        <f>INDEX('Saturation Data'!V:V,MATCH('Intensity Data'!$B654,'Saturation Data'!$C:$C,0))*INDEX('UEC Data'!V:V,MATCH('Intensity Data'!$B654,'UEC Data'!$C:$C,0))</f>
        <v>7.0197457416741769E-3</v>
      </c>
      <c r="V654" t="str">
        <f t="shared" si="181"/>
        <v>Refrigeration</v>
      </c>
    </row>
    <row r="655" spans="1:22" x14ac:dyDescent="0.25">
      <c r="A655" t="str">
        <f t="shared" si="162"/>
        <v/>
      </c>
      <c r="B655" t="str">
        <f t="shared" si="180"/>
        <v>WY2014 CPARefrigeration_Icemaker</v>
      </c>
      <c r="C655" t="s">
        <v>115</v>
      </c>
      <c r="D655" t="s">
        <v>143</v>
      </c>
      <c r="E655" s="4" t="str">
        <f t="shared" si="179"/>
        <v>Refrigeration_Icemaker</v>
      </c>
      <c r="F655" s="4" t="s">
        <v>161</v>
      </c>
      <c r="G655" s="4" t="s">
        <v>30</v>
      </c>
      <c r="H655" s="7">
        <f>INDEX('Saturation Data'!I:I,MATCH('Intensity Data'!$B655,'Saturation Data'!$C:$C,0))*INDEX('UEC Data'!I:I,MATCH('Intensity Data'!$B655,'UEC Data'!$C:$C,0))</f>
        <v>3.3486218075961062E-2</v>
      </c>
      <c r="I655" s="7">
        <f>INDEX('Saturation Data'!J:J,MATCH('Intensity Data'!$B655,'Saturation Data'!$C:$C,0))*INDEX('UEC Data'!J:J,MATCH('Intensity Data'!$B655,'UEC Data'!$C:$C,0))</f>
        <v>9.615333790654804E-3</v>
      </c>
      <c r="J655" s="7">
        <f>INDEX('Saturation Data'!K:K,MATCH('Intensity Data'!$B655,'Saturation Data'!$C:$C,0))*INDEX('UEC Data'!K:K,MATCH('Intensity Data'!$B655,'UEC Data'!$C:$C,0))</f>
        <v>0.25143726607712052</v>
      </c>
      <c r="K655" s="7">
        <f>INDEX('Saturation Data'!L:L,MATCH('Intensity Data'!$B655,'Saturation Data'!$C:$C,0))*INDEX('UEC Data'!L:L,MATCH('Intensity Data'!$B655,'UEC Data'!$C:$C,0))</f>
        <v>9.2242269754846101E-3</v>
      </c>
      <c r="L655" s="7">
        <f>INDEX('Saturation Data'!M:M,MATCH('Intensity Data'!$B655,'Saturation Data'!$C:$C,0))*INDEX('UEC Data'!M:M,MATCH('Intensity Data'!$B655,'UEC Data'!$C:$C,0))</f>
        <v>2.3408232905224162</v>
      </c>
      <c r="M655" s="7">
        <f>INDEX('Saturation Data'!N:N,MATCH('Intensity Data'!$B655,'Saturation Data'!$C:$C,0))*INDEX('UEC Data'!N:N,MATCH('Intensity Data'!$B655,'UEC Data'!$C:$C,0))</f>
        <v>0.35300711574649812</v>
      </c>
      <c r="N655" s="7">
        <f>INDEX('Saturation Data'!O:O,MATCH('Intensity Data'!$B655,'Saturation Data'!$C:$C,0))*INDEX('UEC Data'!O:O,MATCH('Intensity Data'!$B655,'UEC Data'!$C:$C,0))</f>
        <v>0.24401753546283425</v>
      </c>
      <c r="O655" s="7">
        <f>INDEX('Saturation Data'!P:P,MATCH('Intensity Data'!$B655,'Saturation Data'!$C:$C,0))*INDEX('UEC Data'!P:P,MATCH('Intensity Data'!$B655,'UEC Data'!$C:$C,0))</f>
        <v>4.3469683765947252E-2</v>
      </c>
      <c r="P655" s="7">
        <f>INDEX('Saturation Data'!Q:Q,MATCH('Intensity Data'!$B655,'Saturation Data'!$C:$C,0))*INDEX('UEC Data'!Q:Q,MATCH('Intensity Data'!$B655,'UEC Data'!$C:$C,0))</f>
        <v>0.10431775138003729</v>
      </c>
      <c r="Q655" s="7">
        <f>INDEX('Saturation Data'!R:R,MATCH('Intensity Data'!$B655,'Saturation Data'!$C:$C,0))*INDEX('UEC Data'!R:R,MATCH('Intensity Data'!$B655,'UEC Data'!$C:$C,0))</f>
        <v>0.17386579418247597</v>
      </c>
      <c r="R655" s="7">
        <f>INDEX('Saturation Data'!S:S,MATCH('Intensity Data'!$B655,'Saturation Data'!$C:$C,0))*INDEX('UEC Data'!S:S,MATCH('Intensity Data'!$B655,'UEC Data'!$C:$C,0))</f>
        <v>2.645144344141603E-2</v>
      </c>
      <c r="S655" s="7">
        <f>INDEX('Saturation Data'!T:T,MATCH('Intensity Data'!$B655,'Saturation Data'!$C:$C,0))*INDEX('UEC Data'!T:T,MATCH('Intensity Data'!$B655,'UEC Data'!$C:$C,0))</f>
        <v>0.97083203496342918</v>
      </c>
      <c r="T655" s="7">
        <f>INDEX('Saturation Data'!U:U,MATCH('Intensity Data'!$B655,'Saturation Data'!$C:$C,0))*INDEX('UEC Data'!U:U,MATCH('Intensity Data'!$B655,'UEC Data'!$C:$C,0))</f>
        <v>2.2646916525575337E-3</v>
      </c>
      <c r="U655" s="7">
        <f>INDEX('Saturation Data'!V:V,MATCH('Intensity Data'!$B655,'Saturation Data'!$C:$C,0))*INDEX('UEC Data'!V:V,MATCH('Intensity Data'!$B655,'UEC Data'!$C:$C,0))</f>
        <v>6.8586196151176171E-2</v>
      </c>
      <c r="V655" t="str">
        <f t="shared" si="181"/>
        <v>Refrigeration</v>
      </c>
    </row>
    <row r="656" spans="1:22" x14ac:dyDescent="0.25">
      <c r="A656" t="str">
        <f t="shared" si="162"/>
        <v/>
      </c>
      <c r="B656" t="str">
        <f t="shared" si="180"/>
        <v>WY2014 CPARefrigeration_Vending Machine</v>
      </c>
      <c r="C656" t="s">
        <v>115</v>
      </c>
      <c r="D656" t="s">
        <v>143</v>
      </c>
      <c r="E656" s="4" t="str">
        <f t="shared" si="179"/>
        <v>Refrigeration_Vending Machine</v>
      </c>
      <c r="F656" s="4" t="s">
        <v>161</v>
      </c>
      <c r="G656" s="4" t="s">
        <v>31</v>
      </c>
      <c r="H656" s="7">
        <f>INDEX('Saturation Data'!I:I,MATCH('Intensity Data'!$B656,'Saturation Data'!$C:$C,0))*INDEX('UEC Data'!I:I,MATCH('Intensity Data'!$B656,'UEC Data'!$C:$C,0))</f>
        <v>5.1751427935576182E-2</v>
      </c>
      <c r="I656" s="7">
        <f>INDEX('Saturation Data'!J:J,MATCH('Intensity Data'!$B656,'Saturation Data'!$C:$C,0))*INDEX('UEC Data'!J:J,MATCH('Intensity Data'!$B656,'UEC Data'!$C:$C,0))</f>
        <v>7.4300306564150766E-3</v>
      </c>
      <c r="J656" s="7">
        <f>INDEX('Saturation Data'!K:K,MATCH('Intensity Data'!$B656,'Saturation Data'!$C:$C,0))*INDEX('UEC Data'!K:K,MATCH('Intensity Data'!$B656,'UEC Data'!$C:$C,0))</f>
        <v>0.19429243287777498</v>
      </c>
      <c r="K656" s="7">
        <f>INDEX('Saturation Data'!L:L,MATCH('Intensity Data'!$B656,'Saturation Data'!$C:$C,0))*INDEX('UEC Data'!L:L,MATCH('Intensity Data'!$B656,'UEC Data'!$C:$C,0))</f>
        <v>7.1278117537835611E-3</v>
      </c>
      <c r="L656" s="7">
        <f>INDEX('Saturation Data'!M:M,MATCH('Intensity Data'!$B656,'Saturation Data'!$C:$C,0))*INDEX('UEC Data'!M:M,MATCH('Intensity Data'!$B656,'UEC Data'!$C:$C,0))</f>
        <v>1.808817997221867</v>
      </c>
      <c r="M656" s="7">
        <f>INDEX('Saturation Data'!N:N,MATCH('Intensity Data'!$B656,'Saturation Data'!$C:$C,0))*INDEX('UEC Data'!N:N,MATCH('Intensity Data'!$B656,'UEC Data'!$C:$C,0))</f>
        <v>0.54555645160822441</v>
      </c>
      <c r="N656" s="7">
        <f>INDEX('Saturation Data'!O:O,MATCH('Intensity Data'!$B656,'Saturation Data'!$C:$C,0))*INDEX('UEC Data'!O:O,MATCH('Intensity Data'!$B656,'UEC Data'!$C:$C,0))</f>
        <v>0.18855900467582642</v>
      </c>
      <c r="O656" s="7">
        <f>INDEX('Saturation Data'!P:P,MATCH('Intensity Data'!$B656,'Saturation Data'!$C:$C,0))*INDEX('UEC Data'!P:P,MATCH('Intensity Data'!$B656,'UEC Data'!$C:$C,0))</f>
        <v>3.3590210182777414E-2</v>
      </c>
      <c r="P656" s="7">
        <f>INDEX('Saturation Data'!Q:Q,MATCH('Intensity Data'!$B656,'Saturation Data'!$C:$C,0))*INDEX('UEC Data'!Q:Q,MATCH('Intensity Data'!$B656,'UEC Data'!$C:$C,0))</f>
        <v>8.0609171520937911E-2</v>
      </c>
      <c r="Q656" s="7">
        <f>INDEX('Saturation Data'!R:R,MATCH('Intensity Data'!$B656,'Saturation Data'!$C:$C,0))*INDEX('UEC Data'!R:R,MATCH('Intensity Data'!$B656,'UEC Data'!$C:$C,0))</f>
        <v>0.26870168191837196</v>
      </c>
      <c r="R656" s="7">
        <f>INDEX('Saturation Data'!S:S,MATCH('Intensity Data'!$B656,'Saturation Data'!$C:$C,0))*INDEX('UEC Data'!S:S,MATCH('Intensity Data'!$B656,'UEC Data'!$C:$C,0))</f>
        <v>2.0439751750185118E-2</v>
      </c>
      <c r="S656" s="7">
        <f>INDEX('Saturation Data'!T:T,MATCH('Intensity Data'!$B656,'Saturation Data'!$C:$C,0))*INDEX('UEC Data'!T:T,MATCH('Intensity Data'!$B656,'UEC Data'!$C:$C,0))</f>
        <v>0.75018839065355902</v>
      </c>
      <c r="T656" s="7">
        <f>INDEX('Saturation Data'!U:U,MATCH('Intensity Data'!$B656,'Saturation Data'!$C:$C,0))*INDEX('UEC Data'!U:U,MATCH('Intensity Data'!$B656,'UEC Data'!$C:$C,0))</f>
        <v>1.7499890042490037E-3</v>
      </c>
      <c r="U656" s="7">
        <f>INDEX('Saturation Data'!V:V,MATCH('Intensity Data'!$B656,'Saturation Data'!$C:$C,0))*INDEX('UEC Data'!V:V,MATCH('Intensity Data'!$B656,'UEC Data'!$C:$C,0))</f>
        <v>0.10599684859727229</v>
      </c>
      <c r="V656" t="str">
        <f t="shared" si="181"/>
        <v>Refrigeration</v>
      </c>
    </row>
    <row r="657" spans="1:22" x14ac:dyDescent="0.25">
      <c r="A657" t="str">
        <f t="shared" si="162"/>
        <v/>
      </c>
      <c r="B657" t="str">
        <f t="shared" si="180"/>
        <v>WY2014 CPAFood Preparation_Oven</v>
      </c>
      <c r="C657" t="s">
        <v>115</v>
      </c>
      <c r="D657" t="s">
        <v>143</v>
      </c>
      <c r="E657" s="4" t="str">
        <f t="shared" si="179"/>
        <v>Food Preparation_Oven</v>
      </c>
      <c r="F657" s="4" t="s">
        <v>32</v>
      </c>
      <c r="G657" s="4" t="s">
        <v>33</v>
      </c>
      <c r="H657" s="7">
        <f>INDEX('Saturation Data'!I:I,MATCH('Intensity Data'!$B657,'Saturation Data'!$C:$C,0))*INDEX('UEC Data'!I:I,MATCH('Intensity Data'!$B657,'UEC Data'!$C:$C,0))</f>
        <v>9.3606136792292613E-2</v>
      </c>
      <c r="I657" s="7">
        <f>INDEX('Saturation Data'!J:J,MATCH('Intensity Data'!$B657,'Saturation Data'!$C:$C,0))*INDEX('UEC Data'!J:J,MATCH('Intensity Data'!$B657,'UEC Data'!$C:$C,0))</f>
        <v>1.3630726567591707E-2</v>
      </c>
      <c r="J657" s="7">
        <f>INDEX('Saturation Data'!K:K,MATCH('Intensity Data'!$B657,'Saturation Data'!$C:$C,0))*INDEX('UEC Data'!K:K,MATCH('Intensity Data'!$B657,'UEC Data'!$C:$C,0))</f>
        <v>0.17371928376876244</v>
      </c>
      <c r="K657" s="7">
        <f>INDEX('Saturation Data'!L:L,MATCH('Intensity Data'!$B657,'Saturation Data'!$C:$C,0))*INDEX('UEC Data'!L:L,MATCH('Intensity Data'!$B657,'UEC Data'!$C:$C,0))</f>
        <v>9.7785647115331796E-3</v>
      </c>
      <c r="L657" s="7">
        <f>INDEX('Saturation Data'!M:M,MATCH('Intensity Data'!$B657,'Saturation Data'!$C:$C,0))*INDEX('UEC Data'!M:M,MATCH('Intensity Data'!$B657,'UEC Data'!$C:$C,0))</f>
        <v>1.7256296005538698</v>
      </c>
      <c r="M657" s="7">
        <f>INDEX('Saturation Data'!N:N,MATCH('Intensity Data'!$B657,'Saturation Data'!$C:$C,0))*INDEX('UEC Data'!N:N,MATCH('Intensity Data'!$B657,'UEC Data'!$C:$C,0))</f>
        <v>0.36065350370858801</v>
      </c>
      <c r="N657" s="7">
        <f>INDEX('Saturation Data'!O:O,MATCH('Intensity Data'!$B657,'Saturation Data'!$C:$C,0))*INDEX('UEC Data'!O:O,MATCH('Intensity Data'!$B657,'UEC Data'!$C:$C,0))</f>
        <v>0.79068752041261403</v>
      </c>
      <c r="O657" s="7">
        <f>INDEX('Saturation Data'!P:P,MATCH('Intensity Data'!$B657,'Saturation Data'!$C:$C,0))*INDEX('UEC Data'!P:P,MATCH('Intensity Data'!$B657,'UEC Data'!$C:$C,0))</f>
        <v>9.0952245878361024E-2</v>
      </c>
      <c r="P657" s="7">
        <f>INDEX('Saturation Data'!Q:Q,MATCH('Intensity Data'!$B657,'Saturation Data'!$C:$C,0))*INDEX('UEC Data'!Q:Q,MATCH('Intensity Data'!$B657,'UEC Data'!$C:$C,0))</f>
        <v>0.12278000957490033</v>
      </c>
      <c r="Q657" s="7">
        <f>INDEX('Saturation Data'!R:R,MATCH('Intensity Data'!$B657,'Saturation Data'!$C:$C,0))*INDEX('UEC Data'!R:R,MATCH('Intensity Data'!$B657,'UEC Data'!$C:$C,0))</f>
        <v>9.2347137010378791E-2</v>
      </c>
      <c r="R657" s="7">
        <f>INDEX('Saturation Data'!S:S,MATCH('Intensity Data'!$B657,'Saturation Data'!$C:$C,0))*INDEX('UEC Data'!S:S,MATCH('Intensity Data'!$B657,'UEC Data'!$C:$C,0))</f>
        <v>1.321273432310504E-3</v>
      </c>
      <c r="S657" s="7">
        <f>INDEX('Saturation Data'!T:T,MATCH('Intensity Data'!$B657,'Saturation Data'!$C:$C,0))*INDEX('UEC Data'!T:T,MATCH('Intensity Data'!$B657,'UEC Data'!$C:$C,0))</f>
        <v>3.7286966594544405E-2</v>
      </c>
      <c r="T657" s="7">
        <f>INDEX('Saturation Data'!U:U,MATCH('Intensity Data'!$B657,'Saturation Data'!$C:$C,0))*INDEX('UEC Data'!U:U,MATCH('Intensity Data'!$B657,'UEC Data'!$C:$C,0))</f>
        <v>4.1995238713423864E-3</v>
      </c>
      <c r="U657" s="7">
        <f>INDEX('Saturation Data'!V:V,MATCH('Intensity Data'!$B657,'Saturation Data'!$C:$C,0))*INDEX('UEC Data'!V:V,MATCH('Intensity Data'!$B657,'UEC Data'!$C:$C,0))</f>
        <v>0.10259089434453197</v>
      </c>
      <c r="V657" t="str">
        <f t="shared" si="181"/>
        <v>Food Preparation</v>
      </c>
    </row>
    <row r="658" spans="1:22" x14ac:dyDescent="0.25">
      <c r="A658" t="str">
        <f t="shared" si="162"/>
        <v/>
      </c>
      <c r="B658" t="str">
        <f t="shared" si="180"/>
        <v>WY2014 CPAFood Preparation_Fryer</v>
      </c>
      <c r="C658" t="s">
        <v>115</v>
      </c>
      <c r="D658" t="s">
        <v>143</v>
      </c>
      <c r="E658" s="4" t="str">
        <f t="shared" si="179"/>
        <v>Food Preparation_Fryer</v>
      </c>
      <c r="F658" s="4" t="s">
        <v>32</v>
      </c>
      <c r="G658" s="4" t="s">
        <v>34</v>
      </c>
      <c r="H658" s="7">
        <f>INDEX('Saturation Data'!I:I,MATCH('Intensity Data'!$B658,'Saturation Data'!$C:$C,0))*INDEX('UEC Data'!I:I,MATCH('Intensity Data'!$B658,'UEC Data'!$C:$C,0))</f>
        <v>8.6078610654701307E-2</v>
      </c>
      <c r="I658" s="7">
        <f>INDEX('Saturation Data'!J:J,MATCH('Intensity Data'!$B658,'Saturation Data'!$C:$C,0))*INDEX('UEC Data'!J:J,MATCH('Intensity Data'!$B658,'UEC Data'!$C:$C,0))</f>
        <v>1.082830573998057E-2</v>
      </c>
      <c r="J658" s="7">
        <f>INDEX('Saturation Data'!K:K,MATCH('Intensity Data'!$B658,'Saturation Data'!$C:$C,0))*INDEX('UEC Data'!K:K,MATCH('Intensity Data'!$B658,'UEC Data'!$C:$C,0))</f>
        <v>0.127561350814797</v>
      </c>
      <c r="K658" s="7">
        <f>INDEX('Saturation Data'!L:L,MATCH('Intensity Data'!$B658,'Saturation Data'!$C:$C,0))*INDEX('UEC Data'!L:L,MATCH('Intensity Data'!$B658,'UEC Data'!$C:$C,0))</f>
        <v>7.7681323786817141E-3</v>
      </c>
      <c r="L658" s="7">
        <f>INDEX('Saturation Data'!M:M,MATCH('Intensity Data'!$B658,'Saturation Data'!$C:$C,0))*INDEX('UEC Data'!M:M,MATCH('Intensity Data'!$B658,'UEC Data'!$C:$C,0))</f>
        <v>0.80266717752143857</v>
      </c>
      <c r="M658" s="7">
        <f>INDEX('Saturation Data'!N:N,MATCH('Intensity Data'!$B658,'Saturation Data'!$C:$C,0))*INDEX('UEC Data'!N:N,MATCH('Intensity Data'!$B658,'UEC Data'!$C:$C,0))</f>
        <v>0.32126439380220501</v>
      </c>
      <c r="N658" s="7">
        <f>INDEX('Saturation Data'!O:O,MATCH('Intensity Data'!$B658,'Saturation Data'!$C:$C,0))*INDEX('UEC Data'!O:O,MATCH('Intensity Data'!$B658,'UEC Data'!$C:$C,0))</f>
        <v>0.7272557182031506</v>
      </c>
      <c r="O658" s="7">
        <f>INDEX('Saturation Data'!P:P,MATCH('Intensity Data'!$B658,'Saturation Data'!$C:$C,0))*INDEX('UEC Data'!P:P,MATCH('Intensity Data'!$B658,'UEC Data'!$C:$C,0))</f>
        <v>7.225284149198416E-2</v>
      </c>
      <c r="P658" s="7">
        <f>INDEX('Saturation Data'!Q:Q,MATCH('Intensity Data'!$B658,'Saturation Data'!$C:$C,0))*INDEX('UEC Data'!Q:Q,MATCH('Intensity Data'!$B658,'UEC Data'!$C:$C,0))</f>
        <v>8.8204710077588774E-2</v>
      </c>
      <c r="Q658" s="7">
        <f>INDEX('Saturation Data'!R:R,MATCH('Intensity Data'!$B658,'Saturation Data'!$C:$C,0))*INDEX('UEC Data'!R:R,MATCH('Intensity Data'!$B658,'UEC Data'!$C:$C,0))</f>
        <v>0.11163622642678489</v>
      </c>
      <c r="R658" s="7">
        <f>INDEX('Saturation Data'!S:S,MATCH('Intensity Data'!$B658,'Saturation Data'!$C:$C,0))*INDEX('UEC Data'!S:S,MATCH('Intensity Data'!$B658,'UEC Data'!$C:$C,0))</f>
        <v>1.0496250966685974E-3</v>
      </c>
      <c r="S658" s="7">
        <f>INDEX('Saturation Data'!T:T,MATCH('Intensity Data'!$B658,'Saturation Data'!$C:$C,0))*INDEX('UEC Data'!T:T,MATCH('Intensity Data'!$B658,'UEC Data'!$C:$C,0))</f>
        <v>2.9620920968522139E-2</v>
      </c>
      <c r="T658" s="7">
        <f>INDEX('Saturation Data'!U:U,MATCH('Intensity Data'!$B658,'Saturation Data'!$C:$C,0))*INDEX('UEC Data'!U:U,MATCH('Intensity Data'!$B658,'UEC Data'!$C:$C,0))</f>
        <v>3.3361191874657753E-3</v>
      </c>
      <c r="U658" s="7">
        <f>INDEX('Saturation Data'!V:V,MATCH('Intensity Data'!$B658,'Saturation Data'!$C:$C,0))*INDEX('UEC Data'!V:V,MATCH('Intensity Data'!$B658,'UEC Data'!$C:$C,0))</f>
        <v>4.1371971145604661E-2</v>
      </c>
      <c r="V658" t="str">
        <f t="shared" si="181"/>
        <v>Food Preparation</v>
      </c>
    </row>
    <row r="659" spans="1:22" x14ac:dyDescent="0.25">
      <c r="A659" t="str">
        <f t="shared" si="162"/>
        <v/>
      </c>
      <c r="B659" t="str">
        <f t="shared" si="180"/>
        <v>WY2014 CPAFood Preparation_Dishwasher</v>
      </c>
      <c r="C659" t="s">
        <v>115</v>
      </c>
      <c r="D659" t="s">
        <v>143</v>
      </c>
      <c r="E659" s="4" t="str">
        <f t="shared" si="179"/>
        <v>Food Preparation_Dishwasher</v>
      </c>
      <c r="F659" s="4" t="s">
        <v>32</v>
      </c>
      <c r="G659" s="4" t="s">
        <v>35</v>
      </c>
      <c r="H659" s="7">
        <f>INDEX('Saturation Data'!I:I,MATCH('Intensity Data'!$B659,'Saturation Data'!$C:$C,0))*INDEX('UEC Data'!I:I,MATCH('Intensity Data'!$B659,'UEC Data'!$C:$C,0))</f>
        <v>0.13404128657161762</v>
      </c>
      <c r="I659" s="7">
        <f>INDEX('Saturation Data'!J:J,MATCH('Intensity Data'!$B659,'Saturation Data'!$C:$C,0))*INDEX('UEC Data'!J:J,MATCH('Intensity Data'!$B659,'UEC Data'!$C:$C,0))</f>
        <v>2.991638143705394E-2</v>
      </c>
      <c r="J659" s="7">
        <f>INDEX('Saturation Data'!K:K,MATCH('Intensity Data'!$B659,'Saturation Data'!$C:$C,0))*INDEX('UEC Data'!K:K,MATCH('Intensity Data'!$B659,'UEC Data'!$C:$C,0))</f>
        <v>0.30852849254104386</v>
      </c>
      <c r="K659" s="7">
        <f>INDEX('Saturation Data'!L:L,MATCH('Intensity Data'!$B659,'Saturation Data'!$C:$C,0))*INDEX('UEC Data'!L:L,MATCH('Intensity Data'!$B659,'UEC Data'!$C:$C,0))</f>
        <v>2.1461751900495221E-2</v>
      </c>
      <c r="L659" s="7">
        <f>INDEX('Saturation Data'!M:M,MATCH('Intensity Data'!$B659,'Saturation Data'!$C:$C,0))*INDEX('UEC Data'!M:M,MATCH('Intensity Data'!$B659,'UEC Data'!$C:$C,0))</f>
        <v>6.5418953311794965</v>
      </c>
      <c r="M659" s="7">
        <f>INDEX('Saturation Data'!N:N,MATCH('Intensity Data'!$B659,'Saturation Data'!$C:$C,0))*INDEX('UEC Data'!N:N,MATCH('Intensity Data'!$B659,'UEC Data'!$C:$C,0))</f>
        <v>0.79836598447552454</v>
      </c>
      <c r="N659" s="7">
        <f>INDEX('Saturation Data'!O:O,MATCH('Intensity Data'!$B659,'Saturation Data'!$C:$C,0))*INDEX('UEC Data'!O:O,MATCH('Intensity Data'!$B659,'UEC Data'!$C:$C,0))</f>
        <v>1.3312417021873686</v>
      </c>
      <c r="O659" s="7">
        <f>INDEX('Saturation Data'!P:P,MATCH('Intensity Data'!$B659,'Saturation Data'!$C:$C,0))*INDEX('UEC Data'!P:P,MATCH('Intensity Data'!$B659,'UEC Data'!$C:$C,0))</f>
        <v>0.19961973903306823</v>
      </c>
      <c r="P659" s="7">
        <f>INDEX('Saturation Data'!Q:Q,MATCH('Intensity Data'!$B659,'Saturation Data'!$C:$C,0))*INDEX('UEC Data'!Q:Q,MATCH('Intensity Data'!$B659,'UEC Data'!$C:$C,0))</f>
        <v>0.2175886210212167</v>
      </c>
      <c r="Q659" s="7">
        <f>INDEX('Saturation Data'!R:R,MATCH('Intensity Data'!$B659,'Saturation Data'!$C:$C,0))*INDEX('UEC Data'!R:R,MATCH('Intensity Data'!$B659,'UEC Data'!$C:$C,0))</f>
        <v>0.44097850562762936</v>
      </c>
      <c r="R659" s="7">
        <f>INDEX('Saturation Data'!S:S,MATCH('Intensity Data'!$B659,'Saturation Data'!$C:$C,0))*INDEX('UEC Data'!S:S,MATCH('Intensity Data'!$B659,'UEC Data'!$C:$C,0))</f>
        <v>2.8998982400268575E-3</v>
      </c>
      <c r="S659" s="7">
        <f>INDEX('Saturation Data'!T:T,MATCH('Intensity Data'!$B659,'Saturation Data'!$C:$C,0))*INDEX('UEC Data'!T:T,MATCH('Intensity Data'!$B659,'UEC Data'!$C:$C,0))</f>
        <v>8.18365117766547E-2</v>
      </c>
      <c r="T659" s="7">
        <f>INDEX('Saturation Data'!U:U,MATCH('Intensity Data'!$B659,'Saturation Data'!$C:$C,0))*INDEX('UEC Data'!U:U,MATCH('Intensity Data'!$B659,'UEC Data'!$C:$C,0))</f>
        <v>9.2170110937299481E-3</v>
      </c>
      <c r="U659" s="7">
        <f>INDEX('Saturation Data'!V:V,MATCH('Intensity Data'!$B659,'Saturation Data'!$C:$C,0))*INDEX('UEC Data'!V:V,MATCH('Intensity Data'!$B659,'UEC Data'!$C:$C,0))</f>
        <v>5.890770783296928E-2</v>
      </c>
      <c r="V659" t="str">
        <f t="shared" si="181"/>
        <v>Food Preparation</v>
      </c>
    </row>
    <row r="660" spans="1:22" x14ac:dyDescent="0.25">
      <c r="A660" t="str">
        <f t="shared" si="162"/>
        <v/>
      </c>
      <c r="B660" t="str">
        <f t="shared" si="180"/>
        <v>WY2014 CPAFood Preparation_Hot Food Container</v>
      </c>
      <c r="C660" t="s">
        <v>115</v>
      </c>
      <c r="D660" t="s">
        <v>143</v>
      </c>
      <c r="E660" s="4" t="str">
        <f t="shared" si="179"/>
        <v>Food Preparation_Hot Food Container</v>
      </c>
      <c r="F660" s="4" t="s">
        <v>32</v>
      </c>
      <c r="G660" s="4" t="s">
        <v>36</v>
      </c>
      <c r="H660" s="7">
        <f>INDEX('Saturation Data'!I:I,MATCH('Intensity Data'!$B660,'Saturation Data'!$C:$C,0))*INDEX('UEC Data'!I:I,MATCH('Intensity Data'!$B660,'UEC Data'!$C:$C,0))</f>
        <v>1.6442522952807567E-2</v>
      </c>
      <c r="I660" s="7">
        <f>INDEX('Saturation Data'!J:J,MATCH('Intensity Data'!$B660,'Saturation Data'!$C:$C,0))*INDEX('UEC Data'!J:J,MATCH('Intensity Data'!$B660,'UEC Data'!$C:$C,0))</f>
        <v>3.6697707178518124E-3</v>
      </c>
      <c r="J660" s="7">
        <f>INDEX('Saturation Data'!K:K,MATCH('Intensity Data'!$B660,'Saturation Data'!$C:$C,0))*INDEX('UEC Data'!K:K,MATCH('Intensity Data'!$B660,'UEC Data'!$C:$C,0))</f>
        <v>3.7846449776433325E-2</v>
      </c>
      <c r="K660" s="7">
        <f>INDEX('Saturation Data'!L:L,MATCH('Intensity Data'!$B660,'Saturation Data'!$C:$C,0))*INDEX('UEC Data'!L:L,MATCH('Intensity Data'!$B660,'UEC Data'!$C:$C,0))</f>
        <v>2.6326616019371695E-3</v>
      </c>
      <c r="L660" s="7">
        <f>INDEX('Saturation Data'!M:M,MATCH('Intensity Data'!$B660,'Saturation Data'!$C:$C,0))*INDEX('UEC Data'!M:M,MATCH('Intensity Data'!$B660,'UEC Data'!$C:$C,0))</f>
        <v>0.80247860110110103</v>
      </c>
      <c r="M660" s="7">
        <f>INDEX('Saturation Data'!N:N,MATCH('Intensity Data'!$B660,'Saturation Data'!$C:$C,0))*INDEX('UEC Data'!N:N,MATCH('Intensity Data'!$B660,'UEC Data'!$C:$C,0))</f>
        <v>9.7933639404944442E-2</v>
      </c>
      <c r="N660" s="7">
        <f>INDEX('Saturation Data'!O:O,MATCH('Intensity Data'!$B660,'Saturation Data'!$C:$C,0))*INDEX('UEC Data'!O:O,MATCH('Intensity Data'!$B660,'UEC Data'!$C:$C,0))</f>
        <v>0.16330022490686288</v>
      </c>
      <c r="O660" s="7">
        <f>INDEX('Saturation Data'!P:P,MATCH('Intensity Data'!$B660,'Saturation Data'!$C:$C,0))*INDEX('UEC Data'!P:P,MATCH('Intensity Data'!$B660,'UEC Data'!$C:$C,0))</f>
        <v>2.4486874341742376E-2</v>
      </c>
      <c r="P660" s="7">
        <f>INDEX('Saturation Data'!Q:Q,MATCH('Intensity Data'!$B660,'Saturation Data'!$C:$C,0))*INDEX('UEC Data'!Q:Q,MATCH('Intensity Data'!$B660,'UEC Data'!$C:$C,0))</f>
        <v>2.6691073973686093E-2</v>
      </c>
      <c r="Q660" s="7">
        <f>INDEX('Saturation Data'!R:R,MATCH('Intensity Data'!$B660,'Saturation Data'!$C:$C,0))*INDEX('UEC Data'!R:R,MATCH('Intensity Data'!$B660,'UEC Data'!$C:$C,0))</f>
        <v>5.4093775029554113E-2</v>
      </c>
      <c r="R660" s="7">
        <f>INDEX('Saturation Data'!S:S,MATCH('Intensity Data'!$B660,'Saturation Data'!$C:$C,0))*INDEX('UEC Data'!S:S,MATCH('Intensity Data'!$B660,'UEC Data'!$C:$C,0))</f>
        <v>3.5572355795743422E-4</v>
      </c>
      <c r="S660" s="7">
        <f>INDEX('Saturation Data'!T:T,MATCH('Intensity Data'!$B660,'Saturation Data'!$C:$C,0))*INDEX('UEC Data'!T:T,MATCH('Intensity Data'!$B660,'UEC Data'!$C:$C,0))</f>
        <v>1.0038688509203504E-2</v>
      </c>
      <c r="T660" s="7">
        <f>INDEX('Saturation Data'!U:U,MATCH('Intensity Data'!$B660,'Saturation Data'!$C:$C,0))*INDEX('UEC Data'!U:U,MATCH('Intensity Data'!$B660,'UEC Data'!$C:$C,0))</f>
        <v>1.1306286319772358E-3</v>
      </c>
      <c r="U660" s="7">
        <f>INDEX('Saturation Data'!V:V,MATCH('Intensity Data'!$B660,'Saturation Data'!$C:$C,0))*INDEX('UEC Data'!V:V,MATCH('Intensity Data'!$B660,'UEC Data'!$C:$C,0))</f>
        <v>7.2260671537449457E-3</v>
      </c>
      <c r="V660" t="str">
        <f t="shared" si="181"/>
        <v>Food Preparation</v>
      </c>
    </row>
    <row r="661" spans="1:22" x14ac:dyDescent="0.25">
      <c r="A661" t="str">
        <f t="shared" si="162"/>
        <v/>
      </c>
      <c r="B661" t="str">
        <f t="shared" si="180"/>
        <v>WY2014 CPAOffice Equipment_Desktop Computer</v>
      </c>
      <c r="C661" t="s">
        <v>115</v>
      </c>
      <c r="D661" t="s">
        <v>143</v>
      </c>
      <c r="E661" s="4" t="str">
        <f t="shared" si="179"/>
        <v>Office Equipment_Desktop Computer</v>
      </c>
      <c r="F661" s="4" t="s">
        <v>38</v>
      </c>
      <c r="G661" s="4" t="s">
        <v>39</v>
      </c>
      <c r="H661" s="7">
        <f>INDEX('Saturation Data'!I:I,MATCH('Intensity Data'!$B661,'Saturation Data'!$C:$C,0))*INDEX('UEC Data'!I:I,MATCH('Intensity Data'!$B661,'UEC Data'!$C:$C,0))</f>
        <v>2.3071725775930618</v>
      </c>
      <c r="I661" s="7">
        <f>INDEX('Saturation Data'!J:J,MATCH('Intensity Data'!$B661,'Saturation Data'!$C:$C,0))*INDEX('UEC Data'!J:J,MATCH('Intensity Data'!$B661,'UEC Data'!$C:$C,0))</f>
        <v>1.4933761148076818</v>
      </c>
      <c r="J661" s="7">
        <f>INDEX('Saturation Data'!K:K,MATCH('Intensity Data'!$B661,'Saturation Data'!$C:$C,0))*INDEX('UEC Data'!K:K,MATCH('Intensity Data'!$B661,'UEC Data'!$C:$C,0))</f>
        <v>0.40804153708430191</v>
      </c>
      <c r="K661" s="7">
        <f>INDEX('Saturation Data'!L:L,MATCH('Intensity Data'!$B661,'Saturation Data'!$C:$C,0))*INDEX('UEC Data'!L:L,MATCH('Intensity Data'!$B661,'UEC Data'!$C:$C,0))</f>
        <v>8.5595499404904157E-2</v>
      </c>
      <c r="L661" s="7">
        <f>INDEX('Saturation Data'!M:M,MATCH('Intensity Data'!$B661,'Saturation Data'!$C:$C,0))*INDEX('UEC Data'!M:M,MATCH('Intensity Data'!$B661,'UEC Data'!$C:$C,0))</f>
        <v>0.28826272439047701</v>
      </c>
      <c r="M661" s="7">
        <f>INDEX('Saturation Data'!N:N,MATCH('Intensity Data'!$B661,'Saturation Data'!$C:$C,0))*INDEX('UEC Data'!N:N,MATCH('Intensity Data'!$B661,'UEC Data'!$C:$C,0))</f>
        <v>0.11414926796621741</v>
      </c>
      <c r="N661" s="7">
        <f>INDEX('Saturation Data'!O:O,MATCH('Intensity Data'!$B661,'Saturation Data'!$C:$C,0))*INDEX('UEC Data'!O:O,MATCH('Intensity Data'!$B661,'UEC Data'!$C:$C,0))</f>
        <v>0.60150699964483334</v>
      </c>
      <c r="O661" s="7">
        <f>INDEX('Saturation Data'!P:P,MATCH('Intensity Data'!$B661,'Saturation Data'!$C:$C,0))*INDEX('UEC Data'!P:P,MATCH('Intensity Data'!$B661,'UEC Data'!$C:$C,0))</f>
        <v>0.53062492110318393</v>
      </c>
      <c r="P661" s="7">
        <f>INDEX('Saturation Data'!Q:Q,MATCH('Intensity Data'!$B661,'Saturation Data'!$C:$C,0))*INDEX('UEC Data'!Q:Q,MATCH('Intensity Data'!$B661,'UEC Data'!$C:$C,0))</f>
        <v>0.30504681619004703</v>
      </c>
      <c r="Q661" s="7">
        <f>INDEX('Saturation Data'!R:R,MATCH('Intensity Data'!$B661,'Saturation Data'!$C:$C,0))*INDEX('UEC Data'!R:R,MATCH('Intensity Data'!$B661,'UEC Data'!$C:$C,0))</f>
        <v>0.12485946104282494</v>
      </c>
      <c r="R661" s="7">
        <f>INDEX('Saturation Data'!S:S,MATCH('Intensity Data'!$B661,'Saturation Data'!$C:$C,0))*INDEX('UEC Data'!S:S,MATCH('Intensity Data'!$B661,'UEC Data'!$C:$C,0))</f>
        <v>8.6027682533517461E-2</v>
      </c>
      <c r="S661" s="7">
        <f>INDEX('Saturation Data'!T:T,MATCH('Intensity Data'!$B661,'Saturation Data'!$C:$C,0))*INDEX('UEC Data'!T:T,MATCH('Intensity Data'!$B661,'UEC Data'!$C:$C,0))</f>
        <v>6.0948455990146859E-2</v>
      </c>
      <c r="T661" s="7">
        <f>INDEX('Saturation Data'!U:U,MATCH('Intensity Data'!$B661,'Saturation Data'!$C:$C,0))*INDEX('UEC Data'!U:U,MATCH('Intensity Data'!$B661,'UEC Data'!$C:$C,0))</f>
        <v>4.7339592978626719</v>
      </c>
      <c r="U661" s="7">
        <f>INDEX('Saturation Data'!V:V,MATCH('Intensity Data'!$B661,'Saturation Data'!$C:$C,0))*INDEX('UEC Data'!V:V,MATCH('Intensity Data'!$B661,'UEC Data'!$C:$C,0))</f>
        <v>0.27104860685327292</v>
      </c>
      <c r="V661" t="str">
        <f t="shared" si="181"/>
        <v>Office Equipment</v>
      </c>
    </row>
    <row r="662" spans="1:22" x14ac:dyDescent="0.25">
      <c r="A662" t="str">
        <f t="shared" si="162"/>
        <v/>
      </c>
      <c r="B662" t="str">
        <f t="shared" si="180"/>
        <v>WY2014 CPAOffice Equipment_Laptop</v>
      </c>
      <c r="C662" t="s">
        <v>115</v>
      </c>
      <c r="D662" t="s">
        <v>143</v>
      </c>
      <c r="E662" s="4" t="str">
        <f t="shared" si="179"/>
        <v>Office Equipment_Laptop</v>
      </c>
      <c r="F662" s="4" t="s">
        <v>38</v>
      </c>
      <c r="G662" s="4" t="s">
        <v>40</v>
      </c>
      <c r="H662" s="7">
        <f>INDEX('Saturation Data'!I:I,MATCH('Intensity Data'!$B662,'Saturation Data'!$C:$C,0))*INDEX('UEC Data'!I:I,MATCH('Intensity Data'!$B662,'UEC Data'!$C:$C,0))</f>
        <v>0.46121488938081201</v>
      </c>
      <c r="I662" s="7">
        <f>INDEX('Saturation Data'!J:J,MATCH('Intensity Data'!$B662,'Saturation Data'!$C:$C,0))*INDEX('UEC Data'!J:J,MATCH('Intensity Data'!$B662,'UEC Data'!$C:$C,0))</f>
        <v>0.29853306435946048</v>
      </c>
      <c r="J662" s="7">
        <f>INDEX('Saturation Data'!K:K,MATCH('Intensity Data'!$B662,'Saturation Data'!$C:$C,0))*INDEX('UEC Data'!K:K,MATCH('Intensity Data'!$B662,'UEC Data'!$C:$C,0))</f>
        <v>8.1569464814567741E-2</v>
      </c>
      <c r="K662" s="7">
        <f>INDEX('Saturation Data'!L:L,MATCH('Intensity Data'!$B662,'Saturation Data'!$C:$C,0))*INDEX('UEC Data'!L:L,MATCH('Intensity Data'!$B662,'UEC Data'!$C:$C,0))</f>
        <v>1.7110951808690978E-2</v>
      </c>
      <c r="L662" s="7">
        <f>INDEX('Saturation Data'!M:M,MATCH('Intensity Data'!$B662,'Saturation Data'!$C:$C,0))*INDEX('UEC Data'!M:M,MATCH('Intensity Data'!$B662,'UEC Data'!$C:$C,0))</f>
        <v>4.6100083481770721E-2</v>
      </c>
      <c r="M662" s="7">
        <f>INDEX('Saturation Data'!N:N,MATCH('Intensity Data'!$B662,'Saturation Data'!$C:$C,0))*INDEX('UEC Data'!N:N,MATCH('Intensity Data'!$B662,'UEC Data'!$C:$C,0))</f>
        <v>1.4604151941608396E-2</v>
      </c>
      <c r="N662" s="7">
        <f>INDEX('Saturation Data'!O:O,MATCH('Intensity Data'!$B662,'Saturation Data'!$C:$C,0))*INDEX('UEC Data'!O:O,MATCH('Intensity Data'!$B662,'UEC Data'!$C:$C,0))</f>
        <v>4.8097656325717282E-2</v>
      </c>
      <c r="O662" s="7">
        <f>INDEX('Saturation Data'!P:P,MATCH('Intensity Data'!$B662,'Saturation Data'!$C:$C,0))*INDEX('UEC Data'!P:P,MATCH('Intensity Data'!$B662,'UEC Data'!$C:$C,0))</f>
        <v>3.1822341770110035E-2</v>
      </c>
      <c r="P662" s="7">
        <f>INDEX('Saturation Data'!Q:Q,MATCH('Intensity Data'!$B662,'Saturation Data'!$C:$C,0))*INDEX('UEC Data'!Q:Q,MATCH('Intensity Data'!$B662,'UEC Data'!$C:$C,0))</f>
        <v>2.4392129995206048E-2</v>
      </c>
      <c r="Q662" s="7">
        <f>INDEX('Saturation Data'!R:R,MATCH('Intensity Data'!$B662,'Saturation Data'!$C:$C,0))*INDEX('UEC Data'!R:R,MATCH('Intensity Data'!$B662,'UEC Data'!$C:$C,0))</f>
        <v>2.4960006491188232E-2</v>
      </c>
      <c r="R662" s="7">
        <f>INDEX('Saturation Data'!S:S,MATCH('Intensity Data'!$B662,'Saturation Data'!$C:$C,0))*INDEX('UEC Data'!S:S,MATCH('Intensity Data'!$B662,'UEC Data'!$C:$C,0))</f>
        <v>1.3757877834965191E-2</v>
      </c>
      <c r="S662" s="7">
        <f>INDEX('Saturation Data'!T:T,MATCH('Intensity Data'!$B662,'Saturation Data'!$C:$C,0))*INDEX('UEC Data'!T:T,MATCH('Intensity Data'!$B662,'UEC Data'!$C:$C,0))</f>
        <v>9.7471114767678935E-3</v>
      </c>
      <c r="T662" s="7">
        <f>INDEX('Saturation Data'!U:U,MATCH('Intensity Data'!$B662,'Saturation Data'!$C:$C,0))*INDEX('UEC Data'!U:U,MATCH('Intensity Data'!$B662,'UEC Data'!$C:$C,0))</f>
        <v>0.37853648835836695</v>
      </c>
      <c r="U662" s="7">
        <f>INDEX('Saturation Data'!V:V,MATCH('Intensity Data'!$B662,'Saturation Data'!$C:$C,0))*INDEX('UEC Data'!V:V,MATCH('Intensity Data'!$B662,'UEC Data'!$C:$C,0))</f>
        <v>5.4183919504224E-2</v>
      </c>
      <c r="V662" t="str">
        <f t="shared" si="181"/>
        <v>Office Equipment</v>
      </c>
    </row>
    <row r="663" spans="1:22" x14ac:dyDescent="0.25">
      <c r="A663" t="str">
        <f t="shared" si="162"/>
        <v/>
      </c>
      <c r="B663" t="str">
        <f t="shared" si="180"/>
        <v>WY2014 CPAOffice Equipment_Server</v>
      </c>
      <c r="C663" t="s">
        <v>115</v>
      </c>
      <c r="D663" t="s">
        <v>143</v>
      </c>
      <c r="E663" s="4" t="str">
        <f t="shared" si="179"/>
        <v>Office Equipment_Server</v>
      </c>
      <c r="F663" s="4" t="s">
        <v>38</v>
      </c>
      <c r="G663" s="4" t="s">
        <v>41</v>
      </c>
      <c r="H663" s="7">
        <f>INDEX('Saturation Data'!I:I,MATCH('Intensity Data'!$B663,'Saturation Data'!$C:$C,0))*INDEX('UEC Data'!I:I,MATCH('Intensity Data'!$B663,'UEC Data'!$C:$C,0))</f>
        <v>0.28060999018507704</v>
      </c>
      <c r="I663" s="7">
        <f>INDEX('Saturation Data'!J:J,MATCH('Intensity Data'!$B663,'Saturation Data'!$C:$C,0))*INDEX('UEC Data'!J:J,MATCH('Intensity Data'!$B663,'UEC Data'!$C:$C,0))</f>
        <v>0.54489585346405556</v>
      </c>
      <c r="J663" s="7">
        <f>INDEX('Saturation Data'!K:K,MATCH('Intensity Data'!$B663,'Saturation Data'!$C:$C,0))*INDEX('UEC Data'!K:K,MATCH('Intensity Data'!$B663,'UEC Data'!$C:$C,0))</f>
        <v>6.1042531182479279E-2</v>
      </c>
      <c r="K663" s="7">
        <f>INDEX('Saturation Data'!L:L,MATCH('Intensity Data'!$B663,'Saturation Data'!$C:$C,0))*INDEX('UEC Data'!L:L,MATCH('Intensity Data'!$B663,'UEC Data'!$C:$C,0))</f>
        <v>0.12492668722486895</v>
      </c>
      <c r="L663" s="7">
        <f>INDEX('Saturation Data'!M:M,MATCH('Intensity Data'!$B663,'Saturation Data'!$C:$C,0))*INDEX('UEC Data'!M:M,MATCH('Intensity Data'!$B663,'UEC Data'!$C:$C,0))</f>
        <v>0.21035981715677943</v>
      </c>
      <c r="M663" s="7">
        <f>INDEX('Saturation Data'!N:N,MATCH('Intensity Data'!$B663,'Saturation Data'!$C:$C,0))*INDEX('UEC Data'!N:N,MATCH('Intensity Data'!$B663,'UEC Data'!$C:$C,0))</f>
        <v>8.3300465534443494E-2</v>
      </c>
      <c r="N663" s="7">
        <f>INDEX('Saturation Data'!O:O,MATCH('Intensity Data'!$B663,'Saturation Data'!$C:$C,0))*INDEX('UEC Data'!O:O,MATCH('Intensity Data'!$B663,'UEC Data'!$C:$C,0))</f>
        <v>8.7789985841117829E-2</v>
      </c>
      <c r="O663" s="7">
        <f>INDEX('Saturation Data'!P:P,MATCH('Intensity Data'!$B663,'Saturation Data'!$C:$C,0))*INDEX('UEC Data'!P:P,MATCH('Intensity Data'!$B663,'UEC Data'!$C:$C,0))</f>
        <v>7.7444741853542137E-2</v>
      </c>
      <c r="P663" s="7">
        <f>INDEX('Saturation Data'!Q:Q,MATCH('Intensity Data'!$B663,'Saturation Data'!$C:$C,0))*INDEX('UEC Data'!Q:Q,MATCH('Intensity Data'!$B663,'UEC Data'!$C:$C,0))</f>
        <v>8.9043205449030161E-2</v>
      </c>
      <c r="Q663" s="7">
        <f>INDEX('Saturation Data'!R:R,MATCH('Intensity Data'!$B663,'Saturation Data'!$C:$C,0))*INDEX('UEC Data'!R:R,MATCH('Intensity Data'!$B663,'UEC Data'!$C:$C,0))</f>
        <v>9.1116232425819607E-2</v>
      </c>
      <c r="R663" s="7">
        <f>INDEX('Saturation Data'!S:S,MATCH('Intensity Data'!$B663,'Saturation Data'!$C:$C,0))*INDEX('UEC Data'!S:S,MATCH('Intensity Data'!$B663,'UEC Data'!$C:$C,0))</f>
        <v>0.11174613831690643</v>
      </c>
      <c r="S663" s="7">
        <f>INDEX('Saturation Data'!T:T,MATCH('Intensity Data'!$B663,'Saturation Data'!$C:$C,0))*INDEX('UEC Data'!T:T,MATCH('Intensity Data'!$B663,'UEC Data'!$C:$C,0))</f>
        <v>7.9169337040124022E-2</v>
      </c>
      <c r="T663" s="7">
        <f>INDEX('Saturation Data'!U:U,MATCH('Intensity Data'!$B663,'Saturation Data'!$C:$C,0))*INDEX('UEC Data'!U:U,MATCH('Intensity Data'!$B663,'UEC Data'!$C:$C,0))</f>
        <v>69.092166837158075</v>
      </c>
      <c r="U663" s="7">
        <f>INDEX('Saturation Data'!V:V,MATCH('Intensity Data'!$B663,'Saturation Data'!$C:$C,0))*INDEX('UEC Data'!V:V,MATCH('Intensity Data'!$B663,'UEC Data'!$C:$C,0))</f>
        <v>0.13054655411732113</v>
      </c>
      <c r="V663" t="str">
        <f t="shared" si="181"/>
        <v>Office Equipment</v>
      </c>
    </row>
    <row r="664" spans="1:22" x14ac:dyDescent="0.25">
      <c r="A664" t="str">
        <f t="shared" ref="A664:A727" si="182">IF(C664=C663,"",1)</f>
        <v/>
      </c>
      <c r="B664" t="str">
        <f t="shared" si="180"/>
        <v>WY2014 CPAOffice Equipment_Monitor</v>
      </c>
      <c r="C664" t="s">
        <v>115</v>
      </c>
      <c r="D664" t="s">
        <v>143</v>
      </c>
      <c r="E664" s="4" t="str">
        <f t="shared" si="179"/>
        <v>Office Equipment_Monitor</v>
      </c>
      <c r="F664" s="4" t="s">
        <v>38</v>
      </c>
      <c r="G664" s="4" t="s">
        <v>42</v>
      </c>
      <c r="H664" s="7">
        <f>INDEX('Saturation Data'!I:I,MATCH('Intensity Data'!$B664,'Saturation Data'!$C:$C,0))*INDEX('UEC Data'!I:I,MATCH('Intensity Data'!$B664,'UEC Data'!$C:$C,0))</f>
        <v>0.63691579962112133</v>
      </c>
      <c r="I664" s="7">
        <f>INDEX('Saturation Data'!J:J,MATCH('Intensity Data'!$B664,'Saturation Data'!$C:$C,0))*INDEX('UEC Data'!J:J,MATCH('Intensity Data'!$B664,'UEC Data'!$C:$C,0))</f>
        <v>0.41225994602020727</v>
      </c>
      <c r="J664" s="7">
        <f>INDEX('Saturation Data'!K:K,MATCH('Intensity Data'!$B664,'Saturation Data'!$C:$C,0))*INDEX('UEC Data'!K:K,MATCH('Intensity Data'!$B664,'UEC Data'!$C:$C,0))</f>
        <v>0.11264354664868877</v>
      </c>
      <c r="K664" s="7">
        <f>INDEX('Saturation Data'!L:L,MATCH('Intensity Data'!$B664,'Saturation Data'!$C:$C,0))*INDEX('UEC Data'!L:L,MATCH('Intensity Data'!$B664,'UEC Data'!$C:$C,0))</f>
        <v>2.3629409640573255E-2</v>
      </c>
      <c r="L664" s="7">
        <f>INDEX('Saturation Data'!M:M,MATCH('Intensity Data'!$B664,'Saturation Data'!$C:$C,0))*INDEX('UEC Data'!M:M,MATCH('Intensity Data'!$B664,'UEC Data'!$C:$C,0))</f>
        <v>7.9577525057818496E-2</v>
      </c>
      <c r="M664" s="7">
        <f>INDEX('Saturation Data'!N:N,MATCH('Intensity Data'!$B664,'Saturation Data'!$C:$C,0))*INDEX('UEC Data'!N:N,MATCH('Intensity Data'!$B664,'UEC Data'!$C:$C,0))</f>
        <v>3.1511934993053832E-2</v>
      </c>
      <c r="N664" s="7">
        <f>INDEX('Saturation Data'!O:O,MATCH('Intensity Data'!$B664,'Saturation Data'!$C:$C,0))*INDEX('UEC Data'!O:O,MATCH('Intensity Data'!$B664,'UEC Data'!$C:$C,0))</f>
        <v>0.16605143255307156</v>
      </c>
      <c r="O664" s="7">
        <f>INDEX('Saturation Data'!P:P,MATCH('Intensity Data'!$B664,'Saturation Data'!$C:$C,0))*INDEX('UEC Data'!P:P,MATCH('Intensity Data'!$B664,'UEC Data'!$C:$C,0))</f>
        <v>0.14648379544971285</v>
      </c>
      <c r="P664" s="7">
        <f>INDEX('Saturation Data'!Q:Q,MATCH('Intensity Data'!$B664,'Saturation Data'!$C:$C,0))*INDEX('UEC Data'!Q:Q,MATCH('Intensity Data'!$B664,'UEC Data'!$C:$C,0))</f>
        <v>8.4210924983449439E-2</v>
      </c>
      <c r="Q664" s="7">
        <f>INDEX('Saturation Data'!R:R,MATCH('Intensity Data'!$B664,'Saturation Data'!$C:$C,0))*INDEX('UEC Data'!R:R,MATCH('Intensity Data'!$B664,'UEC Data'!$C:$C,0))</f>
        <v>3.4468580392593269E-2</v>
      </c>
      <c r="R664" s="7">
        <f>INDEX('Saturation Data'!S:S,MATCH('Intensity Data'!$B664,'Saturation Data'!$C:$C,0))*INDEX('UEC Data'!S:S,MATCH('Intensity Data'!$B664,'UEC Data'!$C:$C,0))</f>
        <v>2.3748717691308961E-2</v>
      </c>
      <c r="S664" s="7">
        <f>INDEX('Saturation Data'!T:T,MATCH('Intensity Data'!$B664,'Saturation Data'!$C:$C,0))*INDEX('UEC Data'!T:T,MATCH('Intensity Data'!$B664,'UEC Data'!$C:$C,0))</f>
        <v>1.6825371001563626E-2</v>
      </c>
      <c r="T664" s="7">
        <f>INDEX('Saturation Data'!U:U,MATCH('Intensity Data'!$B664,'Saturation Data'!$C:$C,0))*INDEX('UEC Data'!U:U,MATCH('Intensity Data'!$B664,'UEC Data'!$C:$C,0))</f>
        <v>1.3068521621896001</v>
      </c>
      <c r="U664" s="7">
        <f>INDEX('Saturation Data'!V:V,MATCH('Intensity Data'!$B664,'Saturation Data'!$C:$C,0))*INDEX('UEC Data'!V:V,MATCH('Intensity Data'!$B664,'UEC Data'!$C:$C,0))</f>
        <v>7.482541264869029E-2</v>
      </c>
      <c r="V664" t="str">
        <f t="shared" si="181"/>
        <v>Office Equipment</v>
      </c>
    </row>
    <row r="665" spans="1:22" x14ac:dyDescent="0.25">
      <c r="A665" t="str">
        <f t="shared" si="182"/>
        <v/>
      </c>
      <c r="B665" t="str">
        <f t="shared" si="180"/>
        <v>WY2014 CPAOffice Equipment_Printer/Copier/Fax</v>
      </c>
      <c r="C665" t="s">
        <v>115</v>
      </c>
      <c r="D665" t="s">
        <v>143</v>
      </c>
      <c r="E665" s="4" t="str">
        <f t="shared" si="179"/>
        <v>Office Equipment_Printer/Copier/Fax</v>
      </c>
      <c r="F665" s="4" t="s">
        <v>38</v>
      </c>
      <c r="G665" s="4" t="s">
        <v>43</v>
      </c>
      <c r="H665" s="7">
        <f>INDEX('Saturation Data'!I:I,MATCH('Intensity Data'!$B665,'Saturation Data'!$C:$C,0))*INDEX('UEC Data'!I:I,MATCH('Intensity Data'!$B665,'UEC Data'!$C:$C,0))</f>
        <v>0.27253550602650434</v>
      </c>
      <c r="I665" s="7">
        <f>INDEX('Saturation Data'!J:J,MATCH('Intensity Data'!$B665,'Saturation Data'!$C:$C,0))*INDEX('UEC Data'!J:J,MATCH('Intensity Data'!$B665,'UEC Data'!$C:$C,0))</f>
        <v>0.26460830396242219</v>
      </c>
      <c r="J665" s="7">
        <f>INDEX('Saturation Data'!K:K,MATCH('Intensity Data'!$B665,'Saturation Data'!$C:$C,0))*INDEX('UEC Data'!K:K,MATCH('Intensity Data'!$B665,'UEC Data'!$C:$C,0))</f>
        <v>7.2300057569891912E-2</v>
      </c>
      <c r="K665" s="7">
        <f>INDEX('Saturation Data'!L:L,MATCH('Intensity Data'!$B665,'Saturation Data'!$C:$C,0))*INDEX('UEC Data'!L:L,MATCH('Intensity Data'!$B665,'UEC Data'!$C:$C,0))</f>
        <v>1.213319522109271E-2</v>
      </c>
      <c r="L665" s="7">
        <f>INDEX('Saturation Data'!M:M,MATCH('Intensity Data'!$B665,'Saturation Data'!$C:$C,0))*INDEX('UEC Data'!M:M,MATCH('Intensity Data'!$B665,'UEC Data'!$C:$C,0))</f>
        <v>8.1722705850427249E-2</v>
      </c>
      <c r="M665" s="7">
        <f>INDEX('Saturation Data'!N:N,MATCH('Intensity Data'!$B665,'Saturation Data'!$C:$C,0))*INDEX('UEC Data'!N:N,MATCH('Intensity Data'!$B665,'UEC Data'!$C:$C,0))</f>
        <v>1.6180702983311149E-2</v>
      </c>
      <c r="N665" s="7">
        <f>INDEX('Saturation Data'!O:O,MATCH('Intensity Data'!$B665,'Saturation Data'!$C:$C,0))*INDEX('UEC Data'!O:O,MATCH('Intensity Data'!$B665,'UEC Data'!$C:$C,0))</f>
        <v>8.5263850369291266E-2</v>
      </c>
      <c r="O665" s="7">
        <f>INDEX('Saturation Data'!P:P,MATCH('Intensity Data'!$B665,'Saturation Data'!$C:$C,0))*INDEX('UEC Data'!P:P,MATCH('Intensity Data'!$B665,'UEC Data'!$C:$C,0))</f>
        <v>9.4020360323888927E-2</v>
      </c>
      <c r="P665" s="7">
        <f>INDEX('Saturation Data'!Q:Q,MATCH('Intensity Data'!$B665,'Saturation Data'!$C:$C,0))*INDEX('UEC Data'!Q:Q,MATCH('Intensity Data'!$B665,'UEC Data'!$C:$C,0))</f>
        <v>4.3240504444028834E-2</v>
      </c>
      <c r="Q665" s="7">
        <f>INDEX('Saturation Data'!R:R,MATCH('Intensity Data'!$B665,'Saturation Data'!$C:$C,0))*INDEX('UEC Data'!R:R,MATCH('Intensity Data'!$B665,'UEC Data'!$C:$C,0))</f>
        <v>1.7698877003645558E-2</v>
      </c>
      <c r="R665" s="7">
        <f>INDEX('Saturation Data'!S:S,MATCH('Intensity Data'!$B665,'Saturation Data'!$C:$C,0))*INDEX('UEC Data'!S:S,MATCH('Intensity Data'!$B665,'UEC Data'!$C:$C,0))</f>
        <v>1.2194457347106166E-2</v>
      </c>
      <c r="S665" s="7">
        <f>INDEX('Saturation Data'!T:T,MATCH('Intensity Data'!$B665,'Saturation Data'!$C:$C,0))*INDEX('UEC Data'!T:T,MATCH('Intensity Data'!$B665,'UEC Data'!$C:$C,0))</f>
        <v>8.6394672628110156E-3</v>
      </c>
      <c r="T665" s="7">
        <f>INDEX('Saturation Data'!U:U,MATCH('Intensity Data'!$B665,'Saturation Data'!$C:$C,0))*INDEX('UEC Data'!U:U,MATCH('Intensity Data'!$B665,'UEC Data'!$C:$C,0))</f>
        <v>0.67104056555552849</v>
      </c>
      <c r="U665" s="7">
        <f>INDEX('Saturation Data'!V:V,MATCH('Intensity Data'!$B665,'Saturation Data'!$C:$C,0))*INDEX('UEC Data'!V:V,MATCH('Intensity Data'!$B665,'UEC Data'!$C:$C,0))</f>
        <v>3.8421245091392553E-2</v>
      </c>
      <c r="V665" t="str">
        <f t="shared" si="181"/>
        <v>Office Equipment</v>
      </c>
    </row>
    <row r="666" spans="1:22" x14ac:dyDescent="0.25">
      <c r="A666" t="str">
        <f t="shared" si="182"/>
        <v/>
      </c>
      <c r="B666" t="str">
        <f t="shared" si="180"/>
        <v>WY2014 CPAOffice Equipment_POS Terminal</v>
      </c>
      <c r="C666" t="s">
        <v>115</v>
      </c>
      <c r="D666" t="s">
        <v>143</v>
      </c>
      <c r="E666" s="4" t="str">
        <f t="shared" si="179"/>
        <v>Office Equipment_POS Terminal</v>
      </c>
      <c r="F666" s="4" t="s">
        <v>38</v>
      </c>
      <c r="G666" s="4" t="s">
        <v>44</v>
      </c>
      <c r="H666" s="7">
        <f>INDEX('Saturation Data'!I:I,MATCH('Intensity Data'!$B666,'Saturation Data'!$C:$C,0))*INDEX('UEC Data'!I:I,MATCH('Intensity Data'!$B666,'UEC Data'!$C:$C,0))</f>
        <v>1.5642261592227539E-2</v>
      </c>
      <c r="I666" s="7">
        <f>INDEX('Saturation Data'!J:J,MATCH('Intensity Data'!$B666,'Saturation Data'!$C:$C,0))*INDEX('UEC Data'!J:J,MATCH('Intensity Data'!$B666,'UEC Data'!$C:$C,0))</f>
        <v>3.0374554643557806E-2</v>
      </c>
      <c r="J666" s="7">
        <f>INDEX('Saturation Data'!K:K,MATCH('Intensity Data'!$B666,'Saturation Data'!$C:$C,0))*INDEX('UEC Data'!K:K,MATCH('Intensity Data'!$B666,'UEC Data'!$C:$C,0))</f>
        <v>1.2449054034794743E-2</v>
      </c>
      <c r="K666" s="7">
        <f>INDEX('Saturation Data'!L:L,MATCH('Intensity Data'!$B666,'Saturation Data'!$C:$C,0))*INDEX('UEC Data'!L:L,MATCH('Intensity Data'!$B666,'UEC Data'!$C:$C,0))</f>
        <v>3.4819428918637832E-2</v>
      </c>
      <c r="L666" s="7">
        <f>INDEX('Saturation Data'!M:M,MATCH('Intensity Data'!$B666,'Saturation Data'!$C:$C,0))*INDEX('UEC Data'!M:M,MATCH('Intensity Data'!$B666,'UEC Data'!$C:$C,0))</f>
        <v>0.11726251393577394</v>
      </c>
      <c r="M666" s="7">
        <f>INDEX('Saturation Data'!N:N,MATCH('Intensity Data'!$B666,'Saturation Data'!$C:$C,0))*INDEX('UEC Data'!N:N,MATCH('Intensity Data'!$B666,'UEC Data'!$C:$C,0))</f>
        <v>5.8043535432607783E-2</v>
      </c>
      <c r="N666" s="7">
        <f>INDEX('Saturation Data'!O:O,MATCH('Intensity Data'!$B666,'Saturation Data'!$C:$C,0))*INDEX('UEC Data'!O:O,MATCH('Intensity Data'!$B666,'UEC Data'!$C:$C,0))</f>
        <v>6.1171820842826935E-2</v>
      </c>
      <c r="O666" s="7">
        <f>INDEX('Saturation Data'!P:P,MATCH('Intensity Data'!$B666,'Saturation Data'!$C:$C,0))*INDEX('UEC Data'!P:P,MATCH('Intensity Data'!$B666,'UEC Data'!$C:$C,0))</f>
        <v>2.6981641633122395E-2</v>
      </c>
      <c r="P666" s="7">
        <f>INDEX('Saturation Data'!Q:Q,MATCH('Intensity Data'!$B666,'Saturation Data'!$C:$C,0))*INDEX('UEC Data'!Q:Q,MATCH('Intensity Data'!$B666,'UEC Data'!$C:$C,0))</f>
        <v>4.4672443791220207E-3</v>
      </c>
      <c r="Q666" s="7">
        <f>INDEX('Saturation Data'!R:R,MATCH('Intensity Data'!$B666,'Saturation Data'!$C:$C,0))*INDEX('UEC Data'!R:R,MATCH('Intensity Data'!$B666,'UEC Data'!$C:$C,0))</f>
        <v>1.4729573354434859E-2</v>
      </c>
      <c r="R666" s="7">
        <f>INDEX('Saturation Data'!S:S,MATCH('Intensity Data'!$B666,'Saturation Data'!$C:$C,0))*INDEX('UEC Data'!S:S,MATCH('Intensity Data'!$B666,'UEC Data'!$C:$C,0))</f>
        <v>2.6946332392872096E-2</v>
      </c>
      <c r="S666" s="7">
        <f>INDEX('Saturation Data'!T:T,MATCH('Intensity Data'!$B666,'Saturation Data'!$C:$C,0))*INDEX('UEC Data'!T:T,MATCH('Intensity Data'!$B666,'UEC Data'!$C:$C,0))</f>
        <v>1.9090800839636227E-2</v>
      </c>
      <c r="T666" s="7">
        <f>INDEX('Saturation Data'!U:U,MATCH('Intensity Data'!$B666,'Saturation Data'!$C:$C,0))*INDEX('UEC Data'!U:U,MATCH('Intensity Data'!$B666,'UEC Data'!$C:$C,0))</f>
        <v>7.7029171123083551E-2</v>
      </c>
      <c r="U666" s="7">
        <f>INDEX('Saturation Data'!V:V,MATCH('Intensity Data'!$B666,'Saturation Data'!$C:$C,0))*INDEX('UEC Data'!V:V,MATCH('Intensity Data'!$B666,'UEC Data'!$C:$C,0))</f>
        <v>1.5436396623203371E-2</v>
      </c>
      <c r="V666" t="str">
        <f t="shared" si="181"/>
        <v>Office Equipment</v>
      </c>
    </row>
    <row r="667" spans="1:22" x14ac:dyDescent="0.25">
      <c r="A667" t="str">
        <f t="shared" si="182"/>
        <v/>
      </c>
      <c r="B667" t="str">
        <f t="shared" si="180"/>
        <v>WY2014 CPAMiscellaneous_Non-HVAC Motors</v>
      </c>
      <c r="C667" t="s">
        <v>115</v>
      </c>
      <c r="D667" t="s">
        <v>143</v>
      </c>
      <c r="E667" s="4" t="str">
        <f t="shared" si="179"/>
        <v>Miscellaneous_Non-HVAC Motors</v>
      </c>
      <c r="F667" s="4" t="s">
        <v>45</v>
      </c>
      <c r="G667" s="4" t="s">
        <v>46</v>
      </c>
      <c r="H667" s="7">
        <f>INDEX('Saturation Data'!I:I,MATCH('Intensity Data'!$B667,'Saturation Data'!$C:$C,0))*INDEX('UEC Data'!I:I,MATCH('Intensity Data'!$B667,'UEC Data'!$C:$C,0))</f>
        <v>0.2213246153504492</v>
      </c>
      <c r="I667" s="7">
        <f>INDEX('Saturation Data'!J:J,MATCH('Intensity Data'!$B667,'Saturation Data'!$C:$C,0))*INDEX('UEC Data'!J:J,MATCH('Intensity Data'!$B667,'UEC Data'!$C:$C,0))</f>
        <v>5.5303923442202911E-2</v>
      </c>
      <c r="J667" s="7">
        <f>INDEX('Saturation Data'!K:K,MATCH('Intensity Data'!$B667,'Saturation Data'!$C:$C,0))*INDEX('UEC Data'!K:K,MATCH('Intensity Data'!$B667,'UEC Data'!$C:$C,0))</f>
        <v>0.14291440346138534</v>
      </c>
      <c r="K667" s="7">
        <f>INDEX('Saturation Data'!L:L,MATCH('Intensity Data'!$B667,'Saturation Data'!$C:$C,0))*INDEX('UEC Data'!L:L,MATCH('Intensity Data'!$B667,'UEC Data'!$C:$C,0))</f>
        <v>3.9484483868201407E-2</v>
      </c>
      <c r="L667" s="7">
        <f>INDEX('Saturation Data'!M:M,MATCH('Intensity Data'!$B667,'Saturation Data'!$C:$C,0))*INDEX('UEC Data'!M:M,MATCH('Intensity Data'!$B667,'UEC Data'!$C:$C,0))</f>
        <v>0.13663561870862678</v>
      </c>
      <c r="M667" s="7">
        <f>INDEX('Saturation Data'!N:N,MATCH('Intensity Data'!$B667,'Saturation Data'!$C:$C,0))*INDEX('UEC Data'!N:N,MATCH('Intensity Data'!$B667,'UEC Data'!$C:$C,0))</f>
        <v>0.18681030365314499</v>
      </c>
      <c r="N667" s="7">
        <f>INDEX('Saturation Data'!O:O,MATCH('Intensity Data'!$B667,'Saturation Data'!$C:$C,0))*INDEX('UEC Data'!O:O,MATCH('Intensity Data'!$B667,'UEC Data'!$C:$C,0))</f>
        <v>0.31659532609097824</v>
      </c>
      <c r="O667" s="7">
        <f>INDEX('Saturation Data'!P:P,MATCH('Intensity Data'!$B667,'Saturation Data'!$C:$C,0))*INDEX('UEC Data'!P:P,MATCH('Intensity Data'!$B667,'UEC Data'!$C:$C,0))</f>
        <v>0.12285970351041643</v>
      </c>
      <c r="P667" s="7">
        <f>INDEX('Saturation Data'!Q:Q,MATCH('Intensity Data'!$B667,'Saturation Data'!$C:$C,0))*INDEX('UEC Data'!Q:Q,MATCH('Intensity Data'!$B667,'UEC Data'!$C:$C,0))</f>
        <v>4.2512700928183059E-2</v>
      </c>
      <c r="Q667" s="7">
        <f>INDEX('Saturation Data'!R:R,MATCH('Intensity Data'!$B667,'Saturation Data'!$C:$C,0))*INDEX('UEC Data'!R:R,MATCH('Intensity Data'!$B667,'UEC Data'!$C:$C,0))</f>
        <v>0.19347140981463537</v>
      </c>
      <c r="R667" s="7">
        <f>INDEX('Saturation Data'!S:S,MATCH('Intensity Data'!$B667,'Saturation Data'!$C:$C,0))*INDEX('UEC Data'!S:S,MATCH('Intensity Data'!$B667,'UEC Data'!$C:$C,0))</f>
        <v>5.7949746962035878E-2</v>
      </c>
      <c r="S667" s="7">
        <f>INDEX('Saturation Data'!T:T,MATCH('Intensity Data'!$B667,'Saturation Data'!$C:$C,0))*INDEX('UEC Data'!T:T,MATCH('Intensity Data'!$B667,'UEC Data'!$C:$C,0))</f>
        <v>0.32725450205903961</v>
      </c>
      <c r="T667" s="7">
        <f>INDEX('Saturation Data'!U:U,MATCH('Intensity Data'!$B667,'Saturation Data'!$C:$C,0))*INDEX('UEC Data'!U:U,MATCH('Intensity Data'!$B667,'UEC Data'!$C:$C,0))</f>
        <v>4.7137053502401285</v>
      </c>
      <c r="U667" s="7">
        <f>INDEX('Saturation Data'!V:V,MATCH('Intensity Data'!$B667,'Saturation Data'!$C:$C,0))*INDEX('UEC Data'!V:V,MATCH('Intensity Data'!$B667,'UEC Data'!$C:$C,0))</f>
        <v>0.10769840373016991</v>
      </c>
      <c r="V667" t="str">
        <f t="shared" si="181"/>
        <v>Miscellaneous</v>
      </c>
    </row>
    <row r="668" spans="1:22" x14ac:dyDescent="0.25">
      <c r="A668" t="str">
        <f t="shared" si="182"/>
        <v/>
      </c>
      <c r="B668" t="str">
        <f t="shared" si="180"/>
        <v>WY2014 CPAMiscellaneous_Pool Pump</v>
      </c>
      <c r="C668" t="s">
        <v>115</v>
      </c>
      <c r="D668" t="s">
        <v>143</v>
      </c>
      <c r="E668" s="4" t="str">
        <f t="shared" si="179"/>
        <v>Miscellaneous_Pool Pump</v>
      </c>
      <c r="F668" s="4" t="s">
        <v>45</v>
      </c>
      <c r="G668" s="4" t="s">
        <v>47</v>
      </c>
      <c r="H668" s="7">
        <f>INDEX('Saturation Data'!I:I,MATCH('Intensity Data'!$B668,'Saturation Data'!$C:$C,0))*INDEX('UEC Data'!I:I,MATCH('Intensity Data'!$B668,'UEC Data'!$C:$C,0))</f>
        <v>0</v>
      </c>
      <c r="I668" s="7">
        <f>INDEX('Saturation Data'!J:J,MATCH('Intensity Data'!$B668,'Saturation Data'!$C:$C,0))*INDEX('UEC Data'!J:J,MATCH('Intensity Data'!$B668,'UEC Data'!$C:$C,0))</f>
        <v>0</v>
      </c>
      <c r="J668" s="7">
        <f>INDEX('Saturation Data'!K:K,MATCH('Intensity Data'!$B668,'Saturation Data'!$C:$C,0))*INDEX('UEC Data'!K:K,MATCH('Intensity Data'!$B668,'UEC Data'!$C:$C,0))</f>
        <v>0</v>
      </c>
      <c r="K668" s="7">
        <f>INDEX('Saturation Data'!L:L,MATCH('Intensity Data'!$B668,'Saturation Data'!$C:$C,0))*INDEX('UEC Data'!L:L,MATCH('Intensity Data'!$B668,'UEC Data'!$C:$C,0))</f>
        <v>0</v>
      </c>
      <c r="L668" s="7">
        <f>INDEX('Saturation Data'!M:M,MATCH('Intensity Data'!$B668,'Saturation Data'!$C:$C,0))*INDEX('UEC Data'!M:M,MATCH('Intensity Data'!$B668,'UEC Data'!$C:$C,0))</f>
        <v>0</v>
      </c>
      <c r="M668" s="7">
        <f>INDEX('Saturation Data'!N:N,MATCH('Intensity Data'!$B668,'Saturation Data'!$C:$C,0))*INDEX('UEC Data'!N:N,MATCH('Intensity Data'!$B668,'UEC Data'!$C:$C,0))</f>
        <v>0</v>
      </c>
      <c r="N668" s="7">
        <f>INDEX('Saturation Data'!O:O,MATCH('Intensity Data'!$B668,'Saturation Data'!$C:$C,0))*INDEX('UEC Data'!O:O,MATCH('Intensity Data'!$B668,'UEC Data'!$C:$C,0))</f>
        <v>0</v>
      </c>
      <c r="O668" s="7">
        <f>INDEX('Saturation Data'!P:P,MATCH('Intensity Data'!$B668,'Saturation Data'!$C:$C,0))*INDEX('UEC Data'!P:P,MATCH('Intensity Data'!$B668,'UEC Data'!$C:$C,0))</f>
        <v>1.5996418058393032E-2</v>
      </c>
      <c r="P668" s="7">
        <f>INDEX('Saturation Data'!Q:Q,MATCH('Intensity Data'!$B668,'Saturation Data'!$C:$C,0))*INDEX('UEC Data'!Q:Q,MATCH('Intensity Data'!$B668,'UEC Data'!$C:$C,0))</f>
        <v>1.4964987175867675E-3</v>
      </c>
      <c r="Q668" s="7">
        <f>INDEX('Saturation Data'!R:R,MATCH('Intensity Data'!$B668,'Saturation Data'!$C:$C,0))*INDEX('UEC Data'!R:R,MATCH('Intensity Data'!$B668,'UEC Data'!$C:$C,0))</f>
        <v>1.1004574430708063E-2</v>
      </c>
      <c r="R668" s="7">
        <f>INDEX('Saturation Data'!S:S,MATCH('Intensity Data'!$B668,'Saturation Data'!$C:$C,0))*INDEX('UEC Data'!S:S,MATCH('Intensity Data'!$B668,'UEC Data'!$C:$C,0))</f>
        <v>0</v>
      </c>
      <c r="S668" s="7">
        <f>INDEX('Saturation Data'!T:T,MATCH('Intensity Data'!$B668,'Saturation Data'!$C:$C,0))*INDEX('UEC Data'!T:T,MATCH('Intensity Data'!$B668,'UEC Data'!$C:$C,0))</f>
        <v>0</v>
      </c>
      <c r="T668" s="7">
        <f>INDEX('Saturation Data'!U:U,MATCH('Intensity Data'!$B668,'Saturation Data'!$C:$C,0))*INDEX('UEC Data'!U:U,MATCH('Intensity Data'!$B668,'UEC Data'!$C:$C,0))</f>
        <v>0</v>
      </c>
      <c r="U668" s="7">
        <f>INDEX('Saturation Data'!V:V,MATCH('Intensity Data'!$B668,'Saturation Data'!$C:$C,0))*INDEX('UEC Data'!V:V,MATCH('Intensity Data'!$B668,'UEC Data'!$C:$C,0))</f>
        <v>4.0942131439505424E-4</v>
      </c>
      <c r="V668" t="str">
        <f t="shared" si="181"/>
        <v>Miscellaneous</v>
      </c>
    </row>
    <row r="669" spans="1:22" x14ac:dyDescent="0.25">
      <c r="A669" t="str">
        <f t="shared" si="182"/>
        <v/>
      </c>
      <c r="B669" t="str">
        <f t="shared" si="180"/>
        <v>WY2014 CPAMiscellaneous_Pool Heater</v>
      </c>
      <c r="C669" t="s">
        <v>115</v>
      </c>
      <c r="D669" t="s">
        <v>143</v>
      </c>
      <c r="E669" s="4" t="str">
        <f t="shared" si="179"/>
        <v>Miscellaneous_Pool Heater</v>
      </c>
      <c r="F669" s="4" t="s">
        <v>45</v>
      </c>
      <c r="G669" s="4" t="s">
        <v>48</v>
      </c>
      <c r="H669" s="7">
        <f>INDEX('Saturation Data'!I:I,MATCH('Intensity Data'!$B669,'Saturation Data'!$C:$C,0))*INDEX('UEC Data'!I:I,MATCH('Intensity Data'!$B669,'UEC Data'!$C:$C,0))</f>
        <v>0</v>
      </c>
      <c r="I669" s="7">
        <f>INDEX('Saturation Data'!J:J,MATCH('Intensity Data'!$B669,'Saturation Data'!$C:$C,0))*INDEX('UEC Data'!J:J,MATCH('Intensity Data'!$B669,'UEC Data'!$C:$C,0))</f>
        <v>0</v>
      </c>
      <c r="J669" s="7">
        <f>INDEX('Saturation Data'!K:K,MATCH('Intensity Data'!$B669,'Saturation Data'!$C:$C,0))*INDEX('UEC Data'!K:K,MATCH('Intensity Data'!$B669,'UEC Data'!$C:$C,0))</f>
        <v>0</v>
      </c>
      <c r="K669" s="7">
        <f>INDEX('Saturation Data'!L:L,MATCH('Intensity Data'!$B669,'Saturation Data'!$C:$C,0))*INDEX('UEC Data'!L:L,MATCH('Intensity Data'!$B669,'UEC Data'!$C:$C,0))</f>
        <v>0</v>
      </c>
      <c r="L669" s="7">
        <f>INDEX('Saturation Data'!M:M,MATCH('Intensity Data'!$B669,'Saturation Data'!$C:$C,0))*INDEX('UEC Data'!M:M,MATCH('Intensity Data'!$B669,'UEC Data'!$C:$C,0))</f>
        <v>0</v>
      </c>
      <c r="M669" s="7">
        <f>INDEX('Saturation Data'!N:N,MATCH('Intensity Data'!$B669,'Saturation Data'!$C:$C,0))*INDEX('UEC Data'!N:N,MATCH('Intensity Data'!$B669,'UEC Data'!$C:$C,0))</f>
        <v>0</v>
      </c>
      <c r="N669" s="7">
        <f>INDEX('Saturation Data'!O:O,MATCH('Intensity Data'!$B669,'Saturation Data'!$C:$C,0))*INDEX('UEC Data'!O:O,MATCH('Intensity Data'!$B669,'UEC Data'!$C:$C,0))</f>
        <v>0</v>
      </c>
      <c r="O669" s="7">
        <f>INDEX('Saturation Data'!P:P,MATCH('Intensity Data'!$B669,'Saturation Data'!$C:$C,0))*INDEX('UEC Data'!P:P,MATCH('Intensity Data'!$B669,'UEC Data'!$C:$C,0))</f>
        <v>1.2285557482620375E-2</v>
      </c>
      <c r="P669" s="7">
        <f>INDEX('Saturation Data'!Q:Q,MATCH('Intensity Data'!$B669,'Saturation Data'!$C:$C,0))*INDEX('UEC Data'!Q:Q,MATCH('Intensity Data'!$B669,'UEC Data'!$C:$C,0))</f>
        <v>2.3891664380385985E-4</v>
      </c>
      <c r="Q669" s="7">
        <f>INDEX('Saturation Data'!R:R,MATCH('Intensity Data'!$B669,'Saturation Data'!$C:$C,0))*INDEX('UEC Data'!R:R,MATCH('Intensity Data'!$B669,'UEC Data'!$C:$C,0))</f>
        <v>7.4898777021712082E-3</v>
      </c>
      <c r="R669" s="7">
        <f>INDEX('Saturation Data'!S:S,MATCH('Intensity Data'!$B669,'Saturation Data'!$C:$C,0))*INDEX('UEC Data'!S:S,MATCH('Intensity Data'!$B669,'UEC Data'!$C:$C,0))</f>
        <v>0</v>
      </c>
      <c r="S669" s="7">
        <f>INDEX('Saturation Data'!T:T,MATCH('Intensity Data'!$B669,'Saturation Data'!$C:$C,0))*INDEX('UEC Data'!T:T,MATCH('Intensity Data'!$B669,'UEC Data'!$C:$C,0))</f>
        <v>0</v>
      </c>
      <c r="T669" s="7">
        <f>INDEX('Saturation Data'!U:U,MATCH('Intensity Data'!$B669,'Saturation Data'!$C:$C,0))*INDEX('UEC Data'!U:U,MATCH('Intensity Data'!$B669,'UEC Data'!$C:$C,0))</f>
        <v>0</v>
      </c>
      <c r="U669" s="7">
        <f>INDEX('Saturation Data'!V:V,MATCH('Intensity Data'!$B669,'Saturation Data'!$C:$C,0))*INDEX('UEC Data'!V:V,MATCH('Intensity Data'!$B669,'UEC Data'!$C:$C,0))</f>
        <v>1.9609285030615424E-4</v>
      </c>
      <c r="V669" t="str">
        <f t="shared" si="181"/>
        <v>Miscellaneous</v>
      </c>
    </row>
    <row r="670" spans="1:22" x14ac:dyDescent="0.25">
      <c r="A670" t="str">
        <f t="shared" si="182"/>
        <v/>
      </c>
      <c r="B670" t="str">
        <f t="shared" si="180"/>
        <v>WY2014 CPAMiscellaneous_Other Miscellaneous</v>
      </c>
      <c r="C670" t="s">
        <v>115</v>
      </c>
      <c r="D670" t="s">
        <v>143</v>
      </c>
      <c r="E670" s="4" t="str">
        <f t="shared" si="179"/>
        <v>Miscellaneous_Other Miscellaneous</v>
      </c>
      <c r="F670" s="4" t="s">
        <v>45</v>
      </c>
      <c r="G670" s="4" t="s">
        <v>51</v>
      </c>
      <c r="H670" s="7">
        <f>INDEX('Saturation Data'!I:I,MATCH('Intensity Data'!$B670,'Saturation Data'!$C:$C,0))*INDEX('UEC Data'!I:I,MATCH('Intensity Data'!$B670,'UEC Data'!$C:$C,0))</f>
        <v>1.0008631653200177</v>
      </c>
      <c r="I670" s="7">
        <f>INDEX('Saturation Data'!J:J,MATCH('Intensity Data'!$B670,'Saturation Data'!$C:$C,0))*INDEX('UEC Data'!J:J,MATCH('Intensity Data'!$B670,'UEC Data'!$C:$C,0))</f>
        <v>1.0745592813106128</v>
      </c>
      <c r="J670" s="7">
        <f>INDEX('Saturation Data'!K:K,MATCH('Intensity Data'!$B670,'Saturation Data'!$C:$C,0))*INDEX('UEC Data'!K:K,MATCH('Intensity Data'!$B670,'UEC Data'!$C:$C,0))</f>
        <v>1.3452009965526779</v>
      </c>
      <c r="K670" s="7">
        <f>INDEX('Saturation Data'!L:L,MATCH('Intensity Data'!$B670,'Saturation Data'!$C:$C,0))*INDEX('UEC Data'!L:L,MATCH('Intensity Data'!$B670,'UEC Data'!$C:$C,0))</f>
        <v>0.76718641223847583</v>
      </c>
      <c r="L670" s="7">
        <f>INDEX('Saturation Data'!M:M,MATCH('Intensity Data'!$B670,'Saturation Data'!$C:$C,0))*INDEX('UEC Data'!M:M,MATCH('Intensity Data'!$B670,'UEC Data'!$C:$C,0))</f>
        <v>2.7359050284025814</v>
      </c>
      <c r="M670" s="7">
        <f>INDEX('Saturation Data'!N:N,MATCH('Intensity Data'!$B670,'Saturation Data'!$C:$C,0))*INDEX('UEC Data'!N:N,MATCH('Intensity Data'!$B670,'UEC Data'!$C:$C,0))</f>
        <v>2.2713251637174934</v>
      </c>
      <c r="N670" s="7">
        <f>INDEX('Saturation Data'!O:O,MATCH('Intensity Data'!$B670,'Saturation Data'!$C:$C,0))*INDEX('UEC Data'!O:O,MATCH('Intensity Data'!$B670,'UEC Data'!$C:$C,0))</f>
        <v>4.1900789655856148</v>
      </c>
      <c r="O670" s="7">
        <f>INDEX('Saturation Data'!P:P,MATCH('Intensity Data'!$B670,'Saturation Data'!$C:$C,0))*INDEX('UEC Data'!P:P,MATCH('Intensity Data'!$B670,'UEC Data'!$C:$C,0))</f>
        <v>0.80405115812324646</v>
      </c>
      <c r="P670" s="7">
        <f>INDEX('Saturation Data'!Q:Q,MATCH('Intensity Data'!$B670,'Saturation Data'!$C:$C,0))*INDEX('UEC Data'!Q:Q,MATCH('Intensity Data'!$B670,'UEC Data'!$C:$C,0))</f>
        <v>0.59270963149782341</v>
      </c>
      <c r="Q670" s="7">
        <f>INDEX('Saturation Data'!R:R,MATCH('Intensity Data'!$B670,'Saturation Data'!$C:$C,0))*INDEX('UEC Data'!R:R,MATCH('Intensity Data'!$B670,'UEC Data'!$C:$C,0))</f>
        <v>0.98825973764481811</v>
      </c>
      <c r="R670" s="7">
        <f>INDEX('Saturation Data'!S:S,MATCH('Intensity Data'!$B670,'Saturation Data'!$C:$C,0))*INDEX('UEC Data'!S:S,MATCH('Intensity Data'!$B670,'UEC Data'!$C:$C,0))</f>
        <v>0.46368430477996114</v>
      </c>
      <c r="S670" s="7">
        <f>INDEX('Saturation Data'!T:T,MATCH('Intensity Data'!$B670,'Saturation Data'!$C:$C,0))*INDEX('UEC Data'!T:T,MATCH('Intensity Data'!$B670,'UEC Data'!$C:$C,0))</f>
        <v>1.7155410891726302</v>
      </c>
      <c r="T670" s="7">
        <f>INDEX('Saturation Data'!U:U,MATCH('Intensity Data'!$B670,'Saturation Data'!$C:$C,0))*INDEX('UEC Data'!U:U,MATCH('Intensity Data'!$B670,'UEC Data'!$C:$C,0))</f>
        <v>19.544191546038007</v>
      </c>
      <c r="U670" s="7">
        <f>INDEX('Saturation Data'!V:V,MATCH('Intensity Data'!$B670,'Saturation Data'!$C:$C,0))*INDEX('UEC Data'!V:V,MATCH('Intensity Data'!$B670,'UEC Data'!$C:$C,0))</f>
        <v>0.80047292623458832</v>
      </c>
      <c r="V670" t="str">
        <f t="shared" si="181"/>
        <v>Miscellaneous</v>
      </c>
    </row>
    <row r="671" spans="1:22" x14ac:dyDescent="0.25">
      <c r="A671">
        <f t="shared" si="182"/>
        <v>1</v>
      </c>
      <c r="B671" t="str">
        <f t="shared" si="180"/>
        <v>WA2014 CPACooling_Air-Cooled Chiller</v>
      </c>
      <c r="C671" t="s">
        <v>116</v>
      </c>
      <c r="D671" t="s">
        <v>143</v>
      </c>
      <c r="E671" s="4" t="str">
        <f>F671&amp;"_"&amp;G671</f>
        <v>Cooling_Air-Cooled Chiller</v>
      </c>
      <c r="F671" s="4" t="s">
        <v>3</v>
      </c>
      <c r="G671" s="4" t="s">
        <v>4</v>
      </c>
      <c r="H671" s="7">
        <f>INDEX('Saturation Data'!I:I,MATCH('Intensity Data'!$B671,'Saturation Data'!$C:$C,0))*INDEX('UEC Data'!I:I,MATCH('Intensity Data'!$B671,'UEC Data'!$C:$C,0))</f>
        <v>0.55691839801597653</v>
      </c>
      <c r="I671" s="7">
        <f>INDEX('Saturation Data'!J:J,MATCH('Intensity Data'!$B671,'Saturation Data'!$C:$C,0))*INDEX('UEC Data'!J:J,MATCH('Intensity Data'!$B671,'UEC Data'!$C:$C,0))</f>
        <v>0</v>
      </c>
      <c r="J671" s="7">
        <f>INDEX('Saturation Data'!K:K,MATCH('Intensity Data'!$B671,'Saturation Data'!$C:$C,0))*INDEX('UEC Data'!K:K,MATCH('Intensity Data'!$B671,'UEC Data'!$C:$C,0))</f>
        <v>0.39130134621073986</v>
      </c>
      <c r="K671" s="7">
        <f>INDEX('Saturation Data'!L:L,MATCH('Intensity Data'!$B671,'Saturation Data'!$C:$C,0))*INDEX('UEC Data'!L:L,MATCH('Intensity Data'!$B671,'UEC Data'!$C:$C,0))</f>
        <v>0</v>
      </c>
      <c r="L671" s="7">
        <f>INDEX('Saturation Data'!M:M,MATCH('Intensity Data'!$B671,'Saturation Data'!$C:$C,0))*INDEX('UEC Data'!M:M,MATCH('Intensity Data'!$B671,'UEC Data'!$C:$C,0))</f>
        <v>1.1215906509541351E-2</v>
      </c>
      <c r="M671" s="7">
        <f>INDEX('Saturation Data'!N:N,MATCH('Intensity Data'!$B671,'Saturation Data'!$C:$C,0))*INDEX('UEC Data'!N:N,MATCH('Intensity Data'!$B671,'UEC Data'!$C:$C,0))</f>
        <v>0.20810235793344653</v>
      </c>
      <c r="N671" s="7">
        <f>INDEX('Saturation Data'!O:O,MATCH('Intensity Data'!$B671,'Saturation Data'!$C:$C,0))*INDEX('UEC Data'!O:O,MATCH('Intensity Data'!$B671,'UEC Data'!$C:$C,0))</f>
        <v>1.0093770778413889</v>
      </c>
      <c r="O671" s="7">
        <f>INDEX('Saturation Data'!P:P,MATCH('Intensity Data'!$B671,'Saturation Data'!$C:$C,0))*INDEX('UEC Data'!P:P,MATCH('Intensity Data'!$B671,'UEC Data'!$C:$C,0))</f>
        <v>2.0002475126404242</v>
      </c>
      <c r="P671" s="7">
        <f>INDEX('Saturation Data'!Q:Q,MATCH('Intensity Data'!$B671,'Saturation Data'!$C:$C,0))*INDEX('UEC Data'!Q:Q,MATCH('Intensity Data'!$B671,'UEC Data'!$C:$C,0))</f>
        <v>0.72469345858707468</v>
      </c>
      <c r="Q671" s="7">
        <f>INDEX('Saturation Data'!R:R,MATCH('Intensity Data'!$B671,'Saturation Data'!$C:$C,0))*INDEX('UEC Data'!R:R,MATCH('Intensity Data'!$B671,'UEC Data'!$C:$C,0))</f>
        <v>4.2927555328271395E-2</v>
      </c>
      <c r="R671" s="7">
        <f>INDEX('Saturation Data'!S:S,MATCH('Intensity Data'!$B671,'Saturation Data'!$C:$C,0))*INDEX('UEC Data'!S:S,MATCH('Intensity Data'!$B671,'UEC Data'!$C:$C,0))</f>
        <v>5.6904578945479449E-2</v>
      </c>
      <c r="S671" s="7">
        <f>INDEX('Saturation Data'!T:T,MATCH('Intensity Data'!$B671,'Saturation Data'!$C:$C,0))*INDEX('UEC Data'!T:T,MATCH('Intensity Data'!$B671,'UEC Data'!$C:$C,0))</f>
        <v>0.17842824455411108</v>
      </c>
      <c r="T671" s="7">
        <f>INDEX('Saturation Data'!U:U,MATCH('Intensity Data'!$B671,'Saturation Data'!$C:$C,0))*INDEX('UEC Data'!U:U,MATCH('Intensity Data'!$B671,'UEC Data'!$C:$C,0))</f>
        <v>7.3601781373403385</v>
      </c>
      <c r="U671" s="7">
        <f>INDEX('Saturation Data'!V:V,MATCH('Intensity Data'!$B671,'Saturation Data'!$C:$C,0))*INDEX('UEC Data'!V:V,MATCH('Intensity Data'!$B671,'UEC Data'!$C:$C,0))</f>
        <v>0.12587334397059741</v>
      </c>
      <c r="V671" t="str">
        <f t="shared" si="181"/>
        <v>HVAC</v>
      </c>
    </row>
    <row r="672" spans="1:22" x14ac:dyDescent="0.25">
      <c r="A672" t="str">
        <f t="shared" si="182"/>
        <v/>
      </c>
      <c r="B672" t="str">
        <f t="shared" si="180"/>
        <v>WA2014 CPACooling_Water-Cooled Chiller</v>
      </c>
      <c r="C672" t="s">
        <v>116</v>
      </c>
      <c r="D672" t="s">
        <v>143</v>
      </c>
      <c r="E672" s="4" t="str">
        <f t="shared" ref="E672:E709" si="183">F672&amp;"_"&amp;G672</f>
        <v>Cooling_Water-Cooled Chiller</v>
      </c>
      <c r="F672" s="4" t="s">
        <v>3</v>
      </c>
      <c r="G672" s="4" t="s">
        <v>5</v>
      </c>
      <c r="H672" s="7">
        <f>INDEX('Saturation Data'!I:I,MATCH('Intensity Data'!$B672,'Saturation Data'!$C:$C,0))*INDEX('UEC Data'!I:I,MATCH('Intensity Data'!$B672,'UEC Data'!$C:$C,0))</f>
        <v>0.60881929926735923</v>
      </c>
      <c r="I672" s="7">
        <f>INDEX('Saturation Data'!J:J,MATCH('Intensity Data'!$B672,'Saturation Data'!$C:$C,0))*INDEX('UEC Data'!J:J,MATCH('Intensity Data'!$B672,'UEC Data'!$C:$C,0))</f>
        <v>0</v>
      </c>
      <c r="J672" s="7">
        <f>INDEX('Saturation Data'!K:K,MATCH('Intensity Data'!$B672,'Saturation Data'!$C:$C,0))*INDEX('UEC Data'!K:K,MATCH('Intensity Data'!$B672,'UEC Data'!$C:$C,0))</f>
        <v>0.10634037562057135</v>
      </c>
      <c r="K672" s="7">
        <f>INDEX('Saturation Data'!L:L,MATCH('Intensity Data'!$B672,'Saturation Data'!$C:$C,0))*INDEX('UEC Data'!L:L,MATCH('Intensity Data'!$B672,'UEC Data'!$C:$C,0))</f>
        <v>0</v>
      </c>
      <c r="L672" s="7">
        <f>INDEX('Saturation Data'!M:M,MATCH('Intensity Data'!$B672,'Saturation Data'!$C:$C,0))*INDEX('UEC Data'!M:M,MATCH('Intensity Data'!$B672,'UEC Data'!$C:$C,0))</f>
        <v>0</v>
      </c>
      <c r="M672" s="7">
        <f>INDEX('Saturation Data'!N:N,MATCH('Intensity Data'!$B672,'Saturation Data'!$C:$C,0))*INDEX('UEC Data'!N:N,MATCH('Intensity Data'!$B672,'UEC Data'!$C:$C,0))</f>
        <v>0</v>
      </c>
      <c r="N672" s="7">
        <f>INDEX('Saturation Data'!O:O,MATCH('Intensity Data'!$B672,'Saturation Data'!$C:$C,0))*INDEX('UEC Data'!O:O,MATCH('Intensity Data'!$B672,'UEC Data'!$C:$C,0))</f>
        <v>5.139180457170335</v>
      </c>
      <c r="O672" s="7">
        <f>INDEX('Saturation Data'!P:P,MATCH('Intensity Data'!$B672,'Saturation Data'!$C:$C,0))*INDEX('UEC Data'!P:P,MATCH('Intensity Data'!$B672,'UEC Data'!$C:$C,0))</f>
        <v>0.62795156417050191</v>
      </c>
      <c r="P672" s="7">
        <f>INDEX('Saturation Data'!Q:Q,MATCH('Intensity Data'!$B672,'Saturation Data'!$C:$C,0))*INDEX('UEC Data'!Q:Q,MATCH('Intensity Data'!$B672,'UEC Data'!$C:$C,0))</f>
        <v>0.2275080398741087</v>
      </c>
      <c r="Q672" s="7">
        <f>INDEX('Saturation Data'!R:R,MATCH('Intensity Data'!$B672,'Saturation Data'!$C:$C,0))*INDEX('UEC Data'!R:R,MATCH('Intensity Data'!$B672,'UEC Data'!$C:$C,0))</f>
        <v>0.21828883160484397</v>
      </c>
      <c r="R672" s="7">
        <f>INDEX('Saturation Data'!S:S,MATCH('Intensity Data'!$B672,'Saturation Data'!$C:$C,0))*INDEX('UEC Data'!S:S,MATCH('Intensity Data'!$B672,'UEC Data'!$C:$C,0))</f>
        <v>6.659709681419765E-3</v>
      </c>
      <c r="S672" s="7">
        <f>INDEX('Saturation Data'!T:T,MATCH('Intensity Data'!$B672,'Saturation Data'!$C:$C,0))*INDEX('UEC Data'!T:T,MATCH('Intensity Data'!$B672,'UEC Data'!$C:$C,0))</f>
        <v>2.0881980496406872E-2</v>
      </c>
      <c r="T672" s="7">
        <f>INDEX('Saturation Data'!U:U,MATCH('Intensity Data'!$B672,'Saturation Data'!$C:$C,0))*INDEX('UEC Data'!U:U,MATCH('Intensity Data'!$B672,'UEC Data'!$C:$C,0))</f>
        <v>8.0460952843758147</v>
      </c>
      <c r="U672" s="7">
        <f>INDEX('Saturation Data'!V:V,MATCH('Intensity Data'!$B672,'Saturation Data'!$C:$C,0))*INDEX('UEC Data'!V:V,MATCH('Intensity Data'!$B672,'UEC Data'!$C:$C,0))</f>
        <v>0.54731909544688706</v>
      </c>
      <c r="V672" t="str">
        <f t="shared" si="181"/>
        <v>HVAC</v>
      </c>
    </row>
    <row r="673" spans="1:22" x14ac:dyDescent="0.25">
      <c r="A673" t="str">
        <f t="shared" si="182"/>
        <v/>
      </c>
      <c r="B673" t="str">
        <f t="shared" si="180"/>
        <v>WA2014 CPACooling_RTU</v>
      </c>
      <c r="C673" t="s">
        <v>116</v>
      </c>
      <c r="D673" t="s">
        <v>143</v>
      </c>
      <c r="E673" s="4" t="str">
        <f t="shared" si="183"/>
        <v>Cooling_RTU</v>
      </c>
      <c r="F673" s="4" t="s">
        <v>3</v>
      </c>
      <c r="G673" s="4" t="s">
        <v>6</v>
      </c>
      <c r="H673" s="7">
        <f>INDEX('Saturation Data'!I:I,MATCH('Intensity Data'!$B673,'Saturation Data'!$C:$C,0))*INDEX('UEC Data'!I:I,MATCH('Intensity Data'!$B673,'UEC Data'!$C:$C,0))</f>
        <v>1.3699624286253596</v>
      </c>
      <c r="I673" s="7">
        <f>INDEX('Saturation Data'!J:J,MATCH('Intensity Data'!$B673,'Saturation Data'!$C:$C,0))*INDEX('UEC Data'!J:J,MATCH('Intensity Data'!$B673,'UEC Data'!$C:$C,0))</f>
        <v>3.103433982345261</v>
      </c>
      <c r="J673" s="7">
        <f>INDEX('Saturation Data'!K:K,MATCH('Intensity Data'!$B673,'Saturation Data'!$C:$C,0))*INDEX('UEC Data'!K:K,MATCH('Intensity Data'!$B673,'UEC Data'!$C:$C,0))</f>
        <v>2.5399360613972726</v>
      </c>
      <c r="K673" s="7">
        <f>INDEX('Saturation Data'!L:L,MATCH('Intensity Data'!$B673,'Saturation Data'!$C:$C,0))*INDEX('UEC Data'!L:L,MATCH('Intensity Data'!$B673,'UEC Data'!$C:$C,0))</f>
        <v>2.3706646209840501</v>
      </c>
      <c r="L673" s="7">
        <f>INDEX('Saturation Data'!M:M,MATCH('Intensity Data'!$B673,'Saturation Data'!$C:$C,0))*INDEX('UEC Data'!M:M,MATCH('Intensity Data'!$B673,'UEC Data'!$C:$C,0))</f>
        <v>3.4984561760441539</v>
      </c>
      <c r="M673" s="7">
        <f>INDEX('Saturation Data'!N:N,MATCH('Intensity Data'!$B673,'Saturation Data'!$C:$C,0))*INDEX('UEC Data'!N:N,MATCH('Intensity Data'!$B673,'UEC Data'!$C:$C,0))</f>
        <v>3.1061565464711873</v>
      </c>
      <c r="N673" s="7">
        <f>INDEX('Saturation Data'!O:O,MATCH('Intensity Data'!$B673,'Saturation Data'!$C:$C,0))*INDEX('UEC Data'!O:O,MATCH('Intensity Data'!$B673,'UEC Data'!$C:$C,0))</f>
        <v>0.66032924287494943</v>
      </c>
      <c r="O673" s="7">
        <f>INDEX('Saturation Data'!P:P,MATCH('Intensity Data'!$B673,'Saturation Data'!$C:$C,0))*INDEX('UEC Data'!P:P,MATCH('Intensity Data'!$B673,'UEC Data'!$C:$C,0))</f>
        <v>0.69210638590870677</v>
      </c>
      <c r="P673" s="7">
        <f>INDEX('Saturation Data'!Q:Q,MATCH('Intensity Data'!$B673,'Saturation Data'!$C:$C,0))*INDEX('UEC Data'!Q:Q,MATCH('Intensity Data'!$B673,'UEC Data'!$C:$C,0))</f>
        <v>0.28535658961668259</v>
      </c>
      <c r="Q673" s="7">
        <f>INDEX('Saturation Data'!R:R,MATCH('Intensity Data'!$B673,'Saturation Data'!$C:$C,0))*INDEX('UEC Data'!R:R,MATCH('Intensity Data'!$B673,'UEC Data'!$C:$C,0))</f>
        <v>0.24398375134294081</v>
      </c>
      <c r="R673" s="7">
        <f>INDEX('Saturation Data'!S:S,MATCH('Intensity Data'!$B673,'Saturation Data'!$C:$C,0))*INDEX('UEC Data'!S:S,MATCH('Intensity Data'!$B673,'UEC Data'!$C:$C,0))</f>
        <v>0.18336775919939807</v>
      </c>
      <c r="S673" s="7">
        <f>INDEX('Saturation Data'!T:T,MATCH('Intensity Data'!$B673,'Saturation Data'!$C:$C,0))*INDEX('UEC Data'!T:T,MATCH('Intensity Data'!$B673,'UEC Data'!$C:$C,0))</f>
        <v>0.26077524915182831</v>
      </c>
      <c r="T673" s="7">
        <f>INDEX('Saturation Data'!U:U,MATCH('Intensity Data'!$B673,'Saturation Data'!$C:$C,0))*INDEX('UEC Data'!U:U,MATCH('Intensity Data'!$B673,'UEC Data'!$C:$C,0))</f>
        <v>18.10528715170366</v>
      </c>
      <c r="U673" s="7">
        <f>INDEX('Saturation Data'!V:V,MATCH('Intensity Data'!$B673,'Saturation Data'!$C:$C,0))*INDEX('UEC Data'!V:V,MATCH('Intensity Data'!$B673,'UEC Data'!$C:$C,0))</f>
        <v>1.1881310754576333</v>
      </c>
      <c r="V673" t="str">
        <f t="shared" si="181"/>
        <v>HVAC</v>
      </c>
    </row>
    <row r="674" spans="1:22" x14ac:dyDescent="0.25">
      <c r="A674" t="str">
        <f t="shared" si="182"/>
        <v/>
      </c>
      <c r="B674" t="str">
        <f t="shared" si="180"/>
        <v>WA2014 CPACooling_PTAC</v>
      </c>
      <c r="C674" t="s">
        <v>116</v>
      </c>
      <c r="D674" t="s">
        <v>143</v>
      </c>
      <c r="E674" s="4" t="str">
        <f t="shared" si="183"/>
        <v>Cooling_PTAC</v>
      </c>
      <c r="F674" s="4" t="s">
        <v>3</v>
      </c>
      <c r="G674" s="4" t="s">
        <v>7</v>
      </c>
      <c r="H674" s="7">
        <f>INDEX('Saturation Data'!I:I,MATCH('Intensity Data'!$B674,'Saturation Data'!$C:$C,0))*INDEX('UEC Data'!I:I,MATCH('Intensity Data'!$B674,'UEC Data'!$C:$C,0))</f>
        <v>2.1266706546810711E-2</v>
      </c>
      <c r="I674" s="7">
        <f>INDEX('Saturation Data'!J:J,MATCH('Intensity Data'!$B674,'Saturation Data'!$C:$C,0))*INDEX('UEC Data'!J:J,MATCH('Intensity Data'!$B674,'UEC Data'!$C:$C,0))</f>
        <v>4.2952807303543228E-2</v>
      </c>
      <c r="J674" s="7">
        <f>INDEX('Saturation Data'!K:K,MATCH('Intensity Data'!$B674,'Saturation Data'!$C:$C,0))*INDEX('UEC Data'!K:K,MATCH('Intensity Data'!$B674,'UEC Data'!$C:$C,0))</f>
        <v>4.7649767061923851E-2</v>
      </c>
      <c r="K674" s="7">
        <f>INDEX('Saturation Data'!L:L,MATCH('Intensity Data'!$B674,'Saturation Data'!$C:$C,0))*INDEX('UEC Data'!L:L,MATCH('Intensity Data'!$B674,'UEC Data'!$C:$C,0))</f>
        <v>0.13324563820906746</v>
      </c>
      <c r="L674" s="7">
        <f>INDEX('Saturation Data'!M:M,MATCH('Intensity Data'!$B674,'Saturation Data'!$C:$C,0))*INDEX('UEC Data'!M:M,MATCH('Intensity Data'!$B674,'UEC Data'!$C:$C,0))</f>
        <v>5.0209041062203334E-3</v>
      </c>
      <c r="M674" s="7">
        <f>INDEX('Saturation Data'!N:N,MATCH('Intensity Data'!$B674,'Saturation Data'!$C:$C,0))*INDEX('UEC Data'!N:N,MATCH('Intensity Data'!$B674,'UEC Data'!$C:$C,0))</f>
        <v>0</v>
      </c>
      <c r="N674" s="7">
        <f>INDEX('Saturation Data'!O:O,MATCH('Intensity Data'!$B674,'Saturation Data'!$C:$C,0))*INDEX('UEC Data'!O:O,MATCH('Intensity Data'!$B674,'UEC Data'!$C:$C,0))</f>
        <v>2.7275165751836222E-2</v>
      </c>
      <c r="O674" s="7">
        <f>INDEX('Saturation Data'!P:P,MATCH('Intensity Data'!$B674,'Saturation Data'!$C:$C,0))*INDEX('UEC Data'!P:P,MATCH('Intensity Data'!$B674,'UEC Data'!$C:$C,0))</f>
        <v>0</v>
      </c>
      <c r="P674" s="7">
        <f>INDEX('Saturation Data'!Q:Q,MATCH('Intensity Data'!$B674,'Saturation Data'!$C:$C,0))*INDEX('UEC Data'!Q:Q,MATCH('Intensity Data'!$B674,'UEC Data'!$C:$C,0))</f>
        <v>0</v>
      </c>
      <c r="Q674" s="7">
        <f>INDEX('Saturation Data'!R:R,MATCH('Intensity Data'!$B674,'Saturation Data'!$C:$C,0))*INDEX('UEC Data'!R:R,MATCH('Intensity Data'!$B674,'UEC Data'!$C:$C,0))</f>
        <v>0.97488636995626865</v>
      </c>
      <c r="R674" s="7">
        <f>INDEX('Saturation Data'!S:S,MATCH('Intensity Data'!$B674,'Saturation Data'!$C:$C,0))*INDEX('UEC Data'!S:S,MATCH('Intensity Data'!$B674,'UEC Data'!$C:$C,0))</f>
        <v>3.5387091642106988E-2</v>
      </c>
      <c r="S674" s="7">
        <f>INDEX('Saturation Data'!T:T,MATCH('Intensity Data'!$B674,'Saturation Data'!$C:$C,0))*INDEX('UEC Data'!T:T,MATCH('Intensity Data'!$B674,'UEC Data'!$C:$C,0))</f>
        <v>1.8493112383879615E-2</v>
      </c>
      <c r="T674" s="7">
        <f>INDEX('Saturation Data'!U:U,MATCH('Intensity Data'!$B674,'Saturation Data'!$C:$C,0))*INDEX('UEC Data'!U:U,MATCH('Intensity Data'!$B674,'UEC Data'!$C:$C,0))</f>
        <v>0.28105867778241095</v>
      </c>
      <c r="U674" s="7">
        <f>INDEX('Saturation Data'!V:V,MATCH('Intensity Data'!$B674,'Saturation Data'!$C:$C,0))*INDEX('UEC Data'!V:V,MATCH('Intensity Data'!$B674,'UEC Data'!$C:$C,0))</f>
        <v>0.1395935522295754</v>
      </c>
      <c r="V674" t="str">
        <f t="shared" si="181"/>
        <v>HVAC</v>
      </c>
    </row>
    <row r="675" spans="1:22" x14ac:dyDescent="0.25">
      <c r="A675" t="str">
        <f t="shared" si="182"/>
        <v/>
      </c>
      <c r="B675" t="str">
        <f t="shared" si="180"/>
        <v>WA2014 CPACooling_Evaporative AC</v>
      </c>
      <c r="C675" t="s">
        <v>116</v>
      </c>
      <c r="D675" t="s">
        <v>143</v>
      </c>
      <c r="E675" s="4" t="str">
        <f t="shared" si="183"/>
        <v>Cooling_Evaporative AC</v>
      </c>
      <c r="F675" s="4" t="s">
        <v>3</v>
      </c>
      <c r="G675" s="4" t="s">
        <v>9</v>
      </c>
      <c r="H675" s="7">
        <f>INDEX('Saturation Data'!I:I,MATCH('Intensity Data'!$B675,'Saturation Data'!$C:$C,0))*INDEX('UEC Data'!I:I,MATCH('Intensity Data'!$B675,'UEC Data'!$C:$C,0))</f>
        <v>0</v>
      </c>
      <c r="I675" s="7">
        <f>INDEX('Saturation Data'!J:J,MATCH('Intensity Data'!$B675,'Saturation Data'!$C:$C,0))*INDEX('UEC Data'!J:J,MATCH('Intensity Data'!$B675,'UEC Data'!$C:$C,0))</f>
        <v>0</v>
      </c>
      <c r="J675" s="7">
        <f>INDEX('Saturation Data'!K:K,MATCH('Intensity Data'!$B675,'Saturation Data'!$C:$C,0))*INDEX('UEC Data'!K:K,MATCH('Intensity Data'!$B675,'UEC Data'!$C:$C,0))</f>
        <v>3.642936183677363E-2</v>
      </c>
      <c r="K675" s="7">
        <f>INDEX('Saturation Data'!L:L,MATCH('Intensity Data'!$B675,'Saturation Data'!$C:$C,0))*INDEX('UEC Data'!L:L,MATCH('Intensity Data'!$B675,'UEC Data'!$C:$C,0))</f>
        <v>0.101869408116556</v>
      </c>
      <c r="L675" s="7">
        <f>INDEX('Saturation Data'!M:M,MATCH('Intensity Data'!$B675,'Saturation Data'!$C:$C,0))*INDEX('UEC Data'!M:M,MATCH('Intensity Data'!$B675,'UEC Data'!$C:$C,0))</f>
        <v>0.11942306970952311</v>
      </c>
      <c r="M675" s="7">
        <f>INDEX('Saturation Data'!N:N,MATCH('Intensity Data'!$B675,'Saturation Data'!$C:$C,0))*INDEX('UEC Data'!N:N,MATCH('Intensity Data'!$B675,'UEC Data'!$C:$C,0))</f>
        <v>0</v>
      </c>
      <c r="N675" s="7">
        <f>INDEX('Saturation Data'!O:O,MATCH('Intensity Data'!$B675,'Saturation Data'!$C:$C,0))*INDEX('UEC Data'!O:O,MATCH('Intensity Data'!$B675,'UEC Data'!$C:$C,0))</f>
        <v>0</v>
      </c>
      <c r="O675" s="7">
        <f>INDEX('Saturation Data'!P:P,MATCH('Intensity Data'!$B675,'Saturation Data'!$C:$C,0))*INDEX('UEC Data'!P:P,MATCH('Intensity Data'!$B675,'UEC Data'!$C:$C,0))</f>
        <v>0</v>
      </c>
      <c r="P675" s="7">
        <f>INDEX('Saturation Data'!Q:Q,MATCH('Intensity Data'!$B675,'Saturation Data'!$C:$C,0))*INDEX('UEC Data'!Q:Q,MATCH('Intensity Data'!$B675,'UEC Data'!$C:$C,0))</f>
        <v>0</v>
      </c>
      <c r="Q675" s="7">
        <f>INDEX('Saturation Data'!R:R,MATCH('Intensity Data'!$B675,'Saturation Data'!$C:$C,0))*INDEX('UEC Data'!R:R,MATCH('Intensity Data'!$B675,'UEC Data'!$C:$C,0))</f>
        <v>0</v>
      </c>
      <c r="R675" s="7">
        <f>INDEX('Saturation Data'!S:S,MATCH('Intensity Data'!$B675,'Saturation Data'!$C:$C,0))*INDEX('UEC Data'!S:S,MATCH('Intensity Data'!$B675,'UEC Data'!$C:$C,0))</f>
        <v>1.2024115357337579E-3</v>
      </c>
      <c r="S675" s="7">
        <f>INDEX('Saturation Data'!T:T,MATCH('Intensity Data'!$B675,'Saturation Data'!$C:$C,0))*INDEX('UEC Data'!T:T,MATCH('Intensity Data'!$B675,'UEC Data'!$C:$C,0))</f>
        <v>6.283740943417548E-4</v>
      </c>
      <c r="T675" s="7">
        <f>INDEX('Saturation Data'!U:U,MATCH('Intensity Data'!$B675,'Saturation Data'!$C:$C,0))*INDEX('UEC Data'!U:U,MATCH('Intensity Data'!$B675,'UEC Data'!$C:$C,0))</f>
        <v>0</v>
      </c>
      <c r="U675" s="7">
        <f>INDEX('Saturation Data'!V:V,MATCH('Intensity Data'!$B675,'Saturation Data'!$C:$C,0))*INDEX('UEC Data'!V:V,MATCH('Intensity Data'!$B675,'UEC Data'!$C:$C,0))</f>
        <v>2.0460965683027736E-2</v>
      </c>
      <c r="V675" t="str">
        <f t="shared" si="181"/>
        <v>HVAC</v>
      </c>
    </row>
    <row r="676" spans="1:22" x14ac:dyDescent="0.25">
      <c r="A676" t="str">
        <f t="shared" si="182"/>
        <v/>
      </c>
      <c r="B676" t="str">
        <f t="shared" si="180"/>
        <v>WA2014 CPACooling_Air Source Heat Pump</v>
      </c>
      <c r="C676" t="s">
        <v>116</v>
      </c>
      <c r="D676" t="s">
        <v>143</v>
      </c>
      <c r="E676" s="4" t="str">
        <f t="shared" si="183"/>
        <v>Cooling_Air Source Heat Pump</v>
      </c>
      <c r="F676" s="4" t="s">
        <v>3</v>
      </c>
      <c r="G676" s="4" t="s">
        <v>155</v>
      </c>
      <c r="H676" s="7">
        <f>INDEX('Saturation Data'!I:I,MATCH('Intensity Data'!$B676,'Saturation Data'!$C:$C,0))*INDEX('UEC Data'!I:I,MATCH('Intensity Data'!$B676,'UEC Data'!$C:$C,0))</f>
        <v>0.23785445470022692</v>
      </c>
      <c r="I676" s="7">
        <f>INDEX('Saturation Data'!J:J,MATCH('Intensity Data'!$B676,'Saturation Data'!$C:$C,0))*INDEX('UEC Data'!J:J,MATCH('Intensity Data'!$B676,'UEC Data'!$C:$C,0))</f>
        <v>0.48032113744113919</v>
      </c>
      <c r="J676" s="7">
        <f>INDEX('Saturation Data'!K:K,MATCH('Intensity Data'!$B676,'Saturation Data'!$C:$C,0))*INDEX('UEC Data'!K:K,MATCH('Intensity Data'!$B676,'UEC Data'!$C:$C,0))</f>
        <v>8.0947330051704486E-2</v>
      </c>
      <c r="K676" s="7">
        <f>INDEX('Saturation Data'!L:L,MATCH('Intensity Data'!$B676,'Saturation Data'!$C:$C,0))*INDEX('UEC Data'!L:L,MATCH('Intensity Data'!$B676,'UEC Data'!$C:$C,0))</f>
        <v>0.22633269850472798</v>
      </c>
      <c r="L676" s="7">
        <f>INDEX('Saturation Data'!M:M,MATCH('Intensity Data'!$B676,'Saturation Data'!$C:$C,0))*INDEX('UEC Data'!M:M,MATCH('Intensity Data'!$B676,'UEC Data'!$C:$C,0))</f>
        <v>0.30065433312668771</v>
      </c>
      <c r="M676" s="7">
        <f>INDEX('Saturation Data'!N:N,MATCH('Intensity Data'!$B676,'Saturation Data'!$C:$C,0))*INDEX('UEC Data'!N:N,MATCH('Intensity Data'!$B676,'UEC Data'!$C:$C,0))</f>
        <v>0.12767704759536599</v>
      </c>
      <c r="N676" s="7">
        <f>INDEX('Saturation Data'!O:O,MATCH('Intensity Data'!$B676,'Saturation Data'!$C:$C,0))*INDEX('UEC Data'!O:O,MATCH('Intensity Data'!$B676,'UEC Data'!$C:$C,0))</f>
        <v>3.4673887917630319E-2</v>
      </c>
      <c r="O676" s="7">
        <f>INDEX('Saturation Data'!P:P,MATCH('Intensity Data'!$B676,'Saturation Data'!$C:$C,0))*INDEX('UEC Data'!P:P,MATCH('Intensity Data'!$B676,'UEC Data'!$C:$C,0))</f>
        <v>0.12226798265851768</v>
      </c>
      <c r="P676" s="7">
        <f>INDEX('Saturation Data'!Q:Q,MATCH('Intensity Data'!$B676,'Saturation Data'!$C:$C,0))*INDEX('UEC Data'!Q:Q,MATCH('Intensity Data'!$B676,'UEC Data'!$C:$C,0))</f>
        <v>5.4803480603107357E-2</v>
      </c>
      <c r="Q676" s="7">
        <f>INDEX('Saturation Data'!R:R,MATCH('Intensity Data'!$B676,'Saturation Data'!$C:$C,0))*INDEX('UEC Data'!R:R,MATCH('Intensity Data'!$B676,'UEC Data'!$C:$C,0))</f>
        <v>0.5301837095576365</v>
      </c>
      <c r="R676" s="7">
        <f>INDEX('Saturation Data'!S:S,MATCH('Intensity Data'!$B676,'Saturation Data'!$C:$C,0))*INDEX('UEC Data'!S:S,MATCH('Intensity Data'!$B676,'UEC Data'!$C:$C,0))</f>
        <v>4.7072944954289396E-2</v>
      </c>
      <c r="S676" s="7">
        <f>INDEX('Saturation Data'!T:T,MATCH('Intensity Data'!$B676,'Saturation Data'!$C:$C,0))*INDEX('UEC Data'!T:T,MATCH('Intensity Data'!$B676,'UEC Data'!$C:$C,0))</f>
        <v>2.4600079319432318E-2</v>
      </c>
      <c r="T676" s="7">
        <f>INDEX('Saturation Data'!U:U,MATCH('Intensity Data'!$B676,'Saturation Data'!$C:$C,0))*INDEX('UEC Data'!U:U,MATCH('Intensity Data'!$B676,'UEC Data'!$C:$C,0))</f>
        <v>3.1434608078855324</v>
      </c>
      <c r="U676" s="7">
        <f>INDEX('Saturation Data'!V:V,MATCH('Intensity Data'!$B676,'Saturation Data'!$C:$C,0))*INDEX('UEC Data'!V:V,MATCH('Intensity Data'!$B676,'UEC Data'!$C:$C,0))</f>
        <v>0.21156719404205482</v>
      </c>
      <c r="V676" t="str">
        <f t="shared" si="181"/>
        <v>HVAC</v>
      </c>
    </row>
    <row r="677" spans="1:22" x14ac:dyDescent="0.25">
      <c r="A677" t="str">
        <f t="shared" si="182"/>
        <v/>
      </c>
      <c r="B677" t="str">
        <f t="shared" si="180"/>
        <v>WA2014 CPACooling_Geothermal Heat Pump</v>
      </c>
      <c r="C677" t="s">
        <v>116</v>
      </c>
      <c r="D677" t="s">
        <v>143</v>
      </c>
      <c r="E677" s="4" t="str">
        <f t="shared" si="183"/>
        <v>Cooling_Geothermal Heat Pump</v>
      </c>
      <c r="F677" s="4" t="s">
        <v>3</v>
      </c>
      <c r="G677" s="4" t="s">
        <v>11</v>
      </c>
      <c r="H677" s="7">
        <f>INDEX('Saturation Data'!I:I,MATCH('Intensity Data'!$B677,'Saturation Data'!$C:$C,0))*INDEX('UEC Data'!I:I,MATCH('Intensity Data'!$B677,'UEC Data'!$C:$C,0))</f>
        <v>0.12477018424456149</v>
      </c>
      <c r="I677" s="7">
        <f>INDEX('Saturation Data'!J:J,MATCH('Intensity Data'!$B677,'Saturation Data'!$C:$C,0))*INDEX('UEC Data'!J:J,MATCH('Intensity Data'!$B677,'UEC Data'!$C:$C,0))</f>
        <v>0.25191519791005601</v>
      </c>
      <c r="J677" s="7">
        <f>INDEX('Saturation Data'!K:K,MATCH('Intensity Data'!$B677,'Saturation Data'!$C:$C,0))*INDEX('UEC Data'!K:K,MATCH('Intensity Data'!$B677,'UEC Data'!$C:$C,0))</f>
        <v>3.9051412326356609E-2</v>
      </c>
      <c r="K677" s="7">
        <f>INDEX('Saturation Data'!L:L,MATCH('Intensity Data'!$B677,'Saturation Data'!$C:$C,0))*INDEX('UEC Data'!L:L,MATCH('Intensity Data'!$B677,'UEC Data'!$C:$C,0))</f>
        <v>0.10917683731059855</v>
      </c>
      <c r="L677" s="7">
        <f>INDEX('Saturation Data'!M:M,MATCH('Intensity Data'!$B677,'Saturation Data'!$C:$C,0))*INDEX('UEC Data'!M:M,MATCH('Intensity Data'!$B677,'UEC Data'!$C:$C,0))</f>
        <v>9.1601370503872098E-2</v>
      </c>
      <c r="M677" s="7">
        <f>INDEX('Saturation Data'!N:N,MATCH('Intensity Data'!$B677,'Saturation Data'!$C:$C,0))*INDEX('UEC Data'!N:N,MATCH('Intensity Data'!$B677,'UEC Data'!$C:$C,0))</f>
        <v>0</v>
      </c>
      <c r="N677" s="7">
        <f>INDEX('Saturation Data'!O:O,MATCH('Intensity Data'!$B677,'Saturation Data'!$C:$C,0))*INDEX('UEC Data'!O:O,MATCH('Intensity Data'!$B677,'UEC Data'!$C:$C,0))</f>
        <v>3.165206844385951E-2</v>
      </c>
      <c r="O677" s="7">
        <f>INDEX('Saturation Data'!P:P,MATCH('Intensity Data'!$B677,'Saturation Data'!$C:$C,0))*INDEX('UEC Data'!P:P,MATCH('Intensity Data'!$B677,'UEC Data'!$C:$C,0))</f>
        <v>0</v>
      </c>
      <c r="P677" s="7">
        <f>INDEX('Saturation Data'!Q:Q,MATCH('Intensity Data'!$B677,'Saturation Data'!$C:$C,0))*INDEX('UEC Data'!Q:Q,MATCH('Intensity Data'!$B677,'UEC Data'!$C:$C,0))</f>
        <v>2.6688431319026956E-2</v>
      </c>
      <c r="Q677" s="7">
        <f>INDEX('Saturation Data'!R:R,MATCH('Intensity Data'!$B677,'Saturation Data'!$C:$C,0))*INDEX('UEC Data'!R:R,MATCH('Intensity Data'!$B677,'UEC Data'!$C:$C,0))</f>
        <v>7.0895407210038355E-2</v>
      </c>
      <c r="R677" s="7">
        <f>INDEX('Saturation Data'!S:S,MATCH('Intensity Data'!$B677,'Saturation Data'!$C:$C,0))*INDEX('UEC Data'!S:S,MATCH('Intensity Data'!$B677,'UEC Data'!$C:$C,0))</f>
        <v>0</v>
      </c>
      <c r="S677" s="7">
        <f>INDEX('Saturation Data'!T:T,MATCH('Intensity Data'!$B677,'Saturation Data'!$C:$C,0))*INDEX('UEC Data'!T:T,MATCH('Intensity Data'!$B677,'UEC Data'!$C:$C,0))</f>
        <v>0</v>
      </c>
      <c r="T677" s="7">
        <f>INDEX('Saturation Data'!U:U,MATCH('Intensity Data'!$B677,'Saturation Data'!$C:$C,0))*INDEX('UEC Data'!U:U,MATCH('Intensity Data'!$B677,'UEC Data'!$C:$C,0))</f>
        <v>1.6489503409122472</v>
      </c>
      <c r="U677" s="7">
        <f>INDEX('Saturation Data'!V:V,MATCH('Intensity Data'!$B677,'Saturation Data'!$C:$C,0))*INDEX('UEC Data'!V:V,MATCH('Intensity Data'!$B677,'UEC Data'!$C:$C,0))</f>
        <v>2.4085058884508872E-2</v>
      </c>
      <c r="V677" t="str">
        <f t="shared" si="181"/>
        <v>HVAC</v>
      </c>
    </row>
    <row r="678" spans="1:22" x14ac:dyDescent="0.25">
      <c r="A678" t="str">
        <f t="shared" si="182"/>
        <v/>
      </c>
      <c r="B678" t="str">
        <f t="shared" si="180"/>
        <v>WA2014 CPAHeating_Electric Furnace</v>
      </c>
      <c r="C678" t="s">
        <v>116</v>
      </c>
      <c r="D678" t="s">
        <v>143</v>
      </c>
      <c r="E678" s="4" t="str">
        <f t="shared" si="183"/>
        <v>Heating_Electric Furnace</v>
      </c>
      <c r="F678" s="4" t="s">
        <v>12</v>
      </c>
      <c r="G678" s="4" t="s">
        <v>13</v>
      </c>
      <c r="H678" s="7">
        <f>INDEX('Saturation Data'!I:I,MATCH('Intensity Data'!$B678,'Saturation Data'!$C:$C,0))*INDEX('UEC Data'!I:I,MATCH('Intensity Data'!$B678,'UEC Data'!$C:$C,0))</f>
        <v>0.12371651666603536</v>
      </c>
      <c r="I678" s="7">
        <f>INDEX('Saturation Data'!J:J,MATCH('Intensity Data'!$B678,'Saturation Data'!$C:$C,0))*INDEX('UEC Data'!J:J,MATCH('Intensity Data'!$B678,'UEC Data'!$C:$C,0))</f>
        <v>8.9407797388374385E-2</v>
      </c>
      <c r="J678" s="7">
        <f>INDEX('Saturation Data'!K:K,MATCH('Intensity Data'!$B678,'Saturation Data'!$C:$C,0))*INDEX('UEC Data'!K:K,MATCH('Intensity Data'!$B678,'UEC Data'!$C:$C,0))</f>
        <v>0.23344321087178585</v>
      </c>
      <c r="K678" s="7">
        <f>INDEX('Saturation Data'!L:L,MATCH('Intensity Data'!$B678,'Saturation Data'!$C:$C,0))*INDEX('UEC Data'!L:L,MATCH('Intensity Data'!$B678,'UEC Data'!$C:$C,0))</f>
        <v>0.10028893321097281</v>
      </c>
      <c r="L678" s="7">
        <f>INDEX('Saturation Data'!M:M,MATCH('Intensity Data'!$B678,'Saturation Data'!$C:$C,0))*INDEX('UEC Data'!M:M,MATCH('Intensity Data'!$B678,'UEC Data'!$C:$C,0))</f>
        <v>1.4004968568623397</v>
      </c>
      <c r="M678" s="7">
        <f>INDEX('Saturation Data'!N:N,MATCH('Intensity Data'!$B678,'Saturation Data'!$C:$C,0))*INDEX('UEC Data'!N:N,MATCH('Intensity Data'!$B678,'UEC Data'!$C:$C,0))</f>
        <v>0.60376565431237117</v>
      </c>
      <c r="N678" s="7">
        <f>INDEX('Saturation Data'!O:O,MATCH('Intensity Data'!$B678,'Saturation Data'!$C:$C,0))*INDEX('UEC Data'!O:O,MATCH('Intensity Data'!$B678,'UEC Data'!$C:$C,0))</f>
        <v>0.61409979079824872</v>
      </c>
      <c r="O678" s="7">
        <f>INDEX('Saturation Data'!P:P,MATCH('Intensity Data'!$B678,'Saturation Data'!$C:$C,0))*INDEX('UEC Data'!P:P,MATCH('Intensity Data'!$B678,'UEC Data'!$C:$C,0))</f>
        <v>0</v>
      </c>
      <c r="P678" s="7">
        <f>INDEX('Saturation Data'!Q:Q,MATCH('Intensity Data'!$B678,'Saturation Data'!$C:$C,0))*INDEX('UEC Data'!Q:Q,MATCH('Intensity Data'!$B678,'UEC Data'!$C:$C,0))</f>
        <v>0</v>
      </c>
      <c r="Q678" s="7">
        <f>INDEX('Saturation Data'!R:R,MATCH('Intensity Data'!$B678,'Saturation Data'!$C:$C,0))*INDEX('UEC Data'!R:R,MATCH('Intensity Data'!$B678,'UEC Data'!$C:$C,0))</f>
        <v>5.9947083031311924E-2</v>
      </c>
      <c r="R678" s="7">
        <f>INDEX('Saturation Data'!S:S,MATCH('Intensity Data'!$B678,'Saturation Data'!$C:$C,0))*INDEX('UEC Data'!S:S,MATCH('Intensity Data'!$B678,'UEC Data'!$C:$C,0))</f>
        <v>0.23342077602390546</v>
      </c>
      <c r="S678" s="7">
        <f>INDEX('Saturation Data'!T:T,MATCH('Intensity Data'!$B678,'Saturation Data'!$C:$C,0))*INDEX('UEC Data'!T:T,MATCH('Intensity Data'!$B678,'UEC Data'!$C:$C,0))</f>
        <v>0.1379721217443993</v>
      </c>
      <c r="T678" s="7">
        <f>INDEX('Saturation Data'!U:U,MATCH('Intensity Data'!$B678,'Saturation Data'!$C:$C,0))*INDEX('UEC Data'!U:U,MATCH('Intensity Data'!$B678,'UEC Data'!$C:$C,0))</f>
        <v>8.7748392519849963E-2</v>
      </c>
      <c r="U678" s="7">
        <f>INDEX('Saturation Data'!V:V,MATCH('Intensity Data'!$B678,'Saturation Data'!$C:$C,0))*INDEX('UEC Data'!V:V,MATCH('Intensity Data'!$B678,'UEC Data'!$C:$C,0))</f>
        <v>0.8429273839010839</v>
      </c>
      <c r="V678" t="str">
        <f t="shared" si="181"/>
        <v>HVAC</v>
      </c>
    </row>
    <row r="679" spans="1:22" x14ac:dyDescent="0.25">
      <c r="A679" t="str">
        <f t="shared" si="182"/>
        <v/>
      </c>
      <c r="B679" t="str">
        <f t="shared" si="180"/>
        <v>WA2014 CPAHeating_Electric Zonal Heat</v>
      </c>
      <c r="C679" t="s">
        <v>116</v>
      </c>
      <c r="D679" t="s">
        <v>143</v>
      </c>
      <c r="E679" s="4" t="str">
        <f t="shared" si="183"/>
        <v>Heating_Electric Zonal Heat</v>
      </c>
      <c r="F679" s="4" t="s">
        <v>12</v>
      </c>
      <c r="G679" s="4" t="s">
        <v>156</v>
      </c>
      <c r="H679" s="7">
        <f>INDEX('Saturation Data'!I:I,MATCH('Intensity Data'!$B679,'Saturation Data'!$C:$C,0))*INDEX('UEC Data'!I:I,MATCH('Intensity Data'!$B679,'UEC Data'!$C:$C,0))</f>
        <v>2.2703414030169329</v>
      </c>
      <c r="I679" s="7">
        <f>INDEX('Saturation Data'!J:J,MATCH('Intensity Data'!$B679,'Saturation Data'!$C:$C,0))*INDEX('UEC Data'!J:J,MATCH('Intensity Data'!$B679,'UEC Data'!$C:$C,0))</f>
        <v>1.6407366585605021</v>
      </c>
      <c r="J679" s="7">
        <f>INDEX('Saturation Data'!K:K,MATCH('Intensity Data'!$B679,'Saturation Data'!$C:$C,0))*INDEX('UEC Data'!K:K,MATCH('Intensity Data'!$B679,'UEC Data'!$C:$C,0))</f>
        <v>2.5997417981907249</v>
      </c>
      <c r="K679" s="7">
        <f>INDEX('Saturation Data'!L:L,MATCH('Intensity Data'!$B679,'Saturation Data'!$C:$C,0))*INDEX('UEC Data'!L:L,MATCH('Intensity Data'!$B679,'UEC Data'!$C:$C,0))</f>
        <v>1.1168683406591862</v>
      </c>
      <c r="L679" s="7">
        <f>INDEX('Saturation Data'!M:M,MATCH('Intensity Data'!$B679,'Saturation Data'!$C:$C,0))*INDEX('UEC Data'!M:M,MATCH('Intensity Data'!$B679,'UEC Data'!$C:$C,0))</f>
        <v>0.12086571080218185</v>
      </c>
      <c r="M679" s="7">
        <f>INDEX('Saturation Data'!N:N,MATCH('Intensity Data'!$B679,'Saturation Data'!$C:$C,0))*INDEX('UEC Data'!N:N,MATCH('Intensity Data'!$B679,'UEC Data'!$C:$C,0))</f>
        <v>0.10588205563310543</v>
      </c>
      <c r="N679" s="7">
        <f>INDEX('Saturation Data'!O:O,MATCH('Intensity Data'!$B679,'Saturation Data'!$C:$C,0))*INDEX('UEC Data'!O:O,MATCH('Intensity Data'!$B679,'UEC Data'!$C:$C,0))</f>
        <v>1.2050623838270201E-2</v>
      </c>
      <c r="O679" s="7">
        <f>INDEX('Saturation Data'!P:P,MATCH('Intensity Data'!$B679,'Saturation Data'!$C:$C,0))*INDEX('UEC Data'!P:P,MATCH('Intensity Data'!$B679,'UEC Data'!$C:$C,0))</f>
        <v>1.9530328602792237</v>
      </c>
      <c r="P679" s="7">
        <f>INDEX('Saturation Data'!Q:Q,MATCH('Intensity Data'!$B679,'Saturation Data'!$C:$C,0))*INDEX('UEC Data'!Q:Q,MATCH('Intensity Data'!$B679,'UEC Data'!$C:$C,0))</f>
        <v>0.94862392424925546</v>
      </c>
      <c r="Q679" s="7">
        <f>INDEX('Saturation Data'!R:R,MATCH('Intensity Data'!$B679,'Saturation Data'!$C:$C,0))*INDEX('UEC Data'!R:R,MATCH('Intensity Data'!$B679,'UEC Data'!$C:$C,0))</f>
        <v>2.0257498078453362</v>
      </c>
      <c r="R679" s="7">
        <f>INDEX('Saturation Data'!S:S,MATCH('Intensity Data'!$B679,'Saturation Data'!$C:$C,0))*INDEX('UEC Data'!S:S,MATCH('Intensity Data'!$B679,'UEC Data'!$C:$C,0))</f>
        <v>1.2024484699040314</v>
      </c>
      <c r="S679" s="7">
        <f>INDEX('Saturation Data'!T:T,MATCH('Intensity Data'!$B679,'Saturation Data'!$C:$C,0))*INDEX('UEC Data'!T:T,MATCH('Intensity Data'!$B679,'UEC Data'!$C:$C,0))</f>
        <v>0.71075235678239201</v>
      </c>
      <c r="T679" s="7">
        <f>INDEX('Saturation Data'!U:U,MATCH('Intensity Data'!$B679,'Saturation Data'!$C:$C,0))*INDEX('UEC Data'!U:U,MATCH('Intensity Data'!$B679,'UEC Data'!$C:$C,0))</f>
        <v>1.6102846568480005</v>
      </c>
      <c r="U679" s="7">
        <f>INDEX('Saturation Data'!V:V,MATCH('Intensity Data'!$B679,'Saturation Data'!$C:$C,0))*INDEX('UEC Data'!V:V,MATCH('Intensity Data'!$B679,'UEC Data'!$C:$C,0))</f>
        <v>0.95322009443978495</v>
      </c>
      <c r="V679" t="str">
        <f t="shared" si="181"/>
        <v>HVAC</v>
      </c>
    </row>
    <row r="680" spans="1:22" x14ac:dyDescent="0.25">
      <c r="A680" t="str">
        <f t="shared" si="182"/>
        <v/>
      </c>
      <c r="B680" t="str">
        <f t="shared" si="180"/>
        <v>WA2014 CPAHeating_Air Source Heat Pump</v>
      </c>
      <c r="C680" t="s">
        <v>116</v>
      </c>
      <c r="D680" t="s">
        <v>143</v>
      </c>
      <c r="E680" s="4" t="str">
        <f t="shared" si="183"/>
        <v>Heating_Air Source Heat Pump</v>
      </c>
      <c r="F680" s="4" t="s">
        <v>12</v>
      </c>
      <c r="G680" s="4" t="s">
        <v>155</v>
      </c>
      <c r="H680" s="7">
        <f>INDEX('Saturation Data'!I:I,MATCH('Intensity Data'!$B680,'Saturation Data'!$C:$C,0))*INDEX('UEC Data'!I:I,MATCH('Intensity Data'!$B680,'UEC Data'!$C:$C,0))</f>
        <v>0.33941042457056414</v>
      </c>
      <c r="I680" s="7">
        <f>INDEX('Saturation Data'!J:J,MATCH('Intensity Data'!$B680,'Saturation Data'!$C:$C,0))*INDEX('UEC Data'!J:J,MATCH('Intensity Data'!$B680,'UEC Data'!$C:$C,0))</f>
        <v>0.76293969467328204</v>
      </c>
      <c r="J680" s="7">
        <f>INDEX('Saturation Data'!K:K,MATCH('Intensity Data'!$B680,'Saturation Data'!$C:$C,0))*INDEX('UEC Data'!K:K,MATCH('Intensity Data'!$B680,'UEC Data'!$C:$C,0))</f>
        <v>0.13011596128599842</v>
      </c>
      <c r="K680" s="7">
        <f>INDEX('Saturation Data'!L:L,MATCH('Intensity Data'!$B680,'Saturation Data'!$C:$C,0))*INDEX('UEC Data'!L:L,MATCH('Intensity Data'!$B680,'UEC Data'!$C:$C,0))</f>
        <v>0.33925855216529699</v>
      </c>
      <c r="L680" s="7">
        <f>INDEX('Saturation Data'!M:M,MATCH('Intensity Data'!$B680,'Saturation Data'!$C:$C,0))*INDEX('UEC Data'!M:M,MATCH('Intensity Data'!$B680,'UEC Data'!$C:$C,0))</f>
        <v>0.26602315490101813</v>
      </c>
      <c r="M680" s="7">
        <f>INDEX('Saturation Data'!N:N,MATCH('Intensity Data'!$B680,'Saturation Data'!$C:$C,0))*INDEX('UEC Data'!N:N,MATCH('Intensity Data'!$B680,'UEC Data'!$C:$C,0))</f>
        <v>9.7814921733761551E-2</v>
      </c>
      <c r="N680" s="7">
        <f>INDEX('Saturation Data'!O:O,MATCH('Intensity Data'!$B680,'Saturation Data'!$C:$C,0))*INDEX('UEC Data'!O:O,MATCH('Intensity Data'!$B680,'UEC Data'!$C:$C,0))</f>
        <v>6.5278763265769313E-2</v>
      </c>
      <c r="O680" s="7">
        <f>INDEX('Saturation Data'!P:P,MATCH('Intensity Data'!$B680,'Saturation Data'!$C:$C,0))*INDEX('UEC Data'!P:P,MATCH('Intensity Data'!$B680,'UEC Data'!$C:$C,0))</f>
        <v>0.35642644609379043</v>
      </c>
      <c r="P680" s="7">
        <f>INDEX('Saturation Data'!Q:Q,MATCH('Intensity Data'!$B680,'Saturation Data'!$C:$C,0))*INDEX('UEC Data'!Q:Q,MATCH('Intensity Data'!$B680,'UEC Data'!$C:$C,0))</f>
        <v>0.20754419773032212</v>
      </c>
      <c r="Q680" s="7">
        <f>INDEX('Saturation Data'!R:R,MATCH('Intensity Data'!$B680,'Saturation Data'!$C:$C,0))*INDEX('UEC Data'!R:R,MATCH('Intensity Data'!$B680,'UEC Data'!$C:$C,0))</f>
        <v>0.80331660376879654</v>
      </c>
      <c r="R680" s="7">
        <f>INDEX('Saturation Data'!S:S,MATCH('Intensity Data'!$B680,'Saturation Data'!$C:$C,0))*INDEX('UEC Data'!S:S,MATCH('Intensity Data'!$B680,'UEC Data'!$C:$C,0))</f>
        <v>0.17841491628894116</v>
      </c>
      <c r="S680" s="7">
        <f>INDEX('Saturation Data'!T:T,MATCH('Intensity Data'!$B680,'Saturation Data'!$C:$C,0))*INDEX('UEC Data'!T:T,MATCH('Intensity Data'!$B680,'UEC Data'!$C:$C,0))</f>
        <v>9.7567434136964767E-2</v>
      </c>
      <c r="T680" s="7">
        <f>INDEX('Saturation Data'!U:U,MATCH('Intensity Data'!$B680,'Saturation Data'!$C:$C,0))*INDEX('UEC Data'!U:U,MATCH('Intensity Data'!$B680,'UEC Data'!$C:$C,0))</f>
        <v>0.24952399877795622</v>
      </c>
      <c r="U680" s="7">
        <f>INDEX('Saturation Data'!V:V,MATCH('Intensity Data'!$B680,'Saturation Data'!$C:$C,0))*INDEX('UEC Data'!V:V,MATCH('Intensity Data'!$B680,'UEC Data'!$C:$C,0))</f>
        <v>0.44528283578647249</v>
      </c>
      <c r="V680" t="str">
        <f t="shared" si="181"/>
        <v>HVAC</v>
      </c>
    </row>
    <row r="681" spans="1:22" x14ac:dyDescent="0.25">
      <c r="A681" t="str">
        <f t="shared" si="182"/>
        <v/>
      </c>
      <c r="B681" t="str">
        <f t="shared" si="180"/>
        <v>WA2014 CPAHeating_Geothermal Heat Pump</v>
      </c>
      <c r="C681" t="s">
        <v>116</v>
      </c>
      <c r="D681" t="s">
        <v>143</v>
      </c>
      <c r="E681" s="4" t="str">
        <f t="shared" si="183"/>
        <v>Heating_Geothermal Heat Pump</v>
      </c>
      <c r="F681" s="4" t="s">
        <v>12</v>
      </c>
      <c r="G681" s="4" t="s">
        <v>11</v>
      </c>
      <c r="H681" s="7">
        <f>INDEX('Saturation Data'!I:I,MATCH('Intensity Data'!$B681,'Saturation Data'!$C:$C,0))*INDEX('UEC Data'!I:I,MATCH('Intensity Data'!$B681,'UEC Data'!$C:$C,0))</f>
        <v>0.23561220617594877</v>
      </c>
      <c r="I681" s="7">
        <f>INDEX('Saturation Data'!J:J,MATCH('Intensity Data'!$B681,'Saturation Data'!$C:$C,0))*INDEX('UEC Data'!J:J,MATCH('Intensity Data'!$B681,'UEC Data'!$C:$C,0))</f>
        <v>0.50803287139512621</v>
      </c>
      <c r="J681" s="7">
        <f>INDEX('Saturation Data'!K:K,MATCH('Intensity Data'!$B681,'Saturation Data'!$C:$C,0))*INDEX('UEC Data'!K:K,MATCH('Intensity Data'!$B681,'UEC Data'!$C:$C,0))</f>
        <v>8.0587123139554476E-2</v>
      </c>
      <c r="K681" s="7">
        <f>INDEX('Saturation Data'!L:L,MATCH('Intensity Data'!$B681,'Saturation Data'!$C:$C,0))*INDEX('UEC Data'!L:L,MATCH('Intensity Data'!$B681,'UEC Data'!$C:$C,0))</f>
        <v>0.20777483420048262</v>
      </c>
      <c r="L681" s="7">
        <f>INDEX('Saturation Data'!M:M,MATCH('Intensity Data'!$B681,'Saturation Data'!$C:$C,0))*INDEX('UEC Data'!M:M,MATCH('Intensity Data'!$B681,'UEC Data'!$C:$C,0))</f>
        <v>9.4145083309807517E-2</v>
      </c>
      <c r="M681" s="7">
        <f>INDEX('Saturation Data'!N:N,MATCH('Intensity Data'!$B681,'Saturation Data'!$C:$C,0))*INDEX('UEC Data'!N:N,MATCH('Intensity Data'!$B681,'UEC Data'!$C:$C,0))</f>
        <v>0</v>
      </c>
      <c r="N681" s="7">
        <f>INDEX('Saturation Data'!O:O,MATCH('Intensity Data'!$B681,'Saturation Data'!$C:$C,0))*INDEX('UEC Data'!O:O,MATCH('Intensity Data'!$B681,'UEC Data'!$C:$C,0))</f>
        <v>6.909528418584017E-2</v>
      </c>
      <c r="O681" s="7">
        <f>INDEX('Saturation Data'!P:P,MATCH('Intensity Data'!$B681,'Saturation Data'!$C:$C,0))*INDEX('UEC Data'!P:P,MATCH('Intensity Data'!$B681,'UEC Data'!$C:$C,0))</f>
        <v>0</v>
      </c>
      <c r="P681" s="7">
        <f>INDEX('Saturation Data'!Q:Q,MATCH('Intensity Data'!$B681,'Saturation Data'!$C:$C,0))*INDEX('UEC Data'!Q:Q,MATCH('Intensity Data'!$B681,'UEC Data'!$C:$C,0))</f>
        <v>0.12480929961629483</v>
      </c>
      <c r="Q681" s="7">
        <f>INDEX('Saturation Data'!R:R,MATCH('Intensity Data'!$B681,'Saturation Data'!$C:$C,0))*INDEX('UEC Data'!R:R,MATCH('Intensity Data'!$B681,'UEC Data'!$C:$C,0))</f>
        <v>8.0316644298582485E-2</v>
      </c>
      <c r="R681" s="7">
        <f>INDEX('Saturation Data'!S:S,MATCH('Intensity Data'!$B681,'Saturation Data'!$C:$C,0))*INDEX('UEC Data'!S:S,MATCH('Intensity Data'!$B681,'UEC Data'!$C:$C,0))</f>
        <v>0</v>
      </c>
      <c r="S681" s="7">
        <f>INDEX('Saturation Data'!T:T,MATCH('Intensity Data'!$B681,'Saturation Data'!$C:$C,0))*INDEX('UEC Data'!T:T,MATCH('Intensity Data'!$B681,'UEC Data'!$C:$C,0))</f>
        <v>0</v>
      </c>
      <c r="T681" s="7">
        <f>INDEX('Saturation Data'!U:U,MATCH('Intensity Data'!$B681,'Saturation Data'!$C:$C,0))*INDEX('UEC Data'!U:U,MATCH('Intensity Data'!$B681,'UEC Data'!$C:$C,0))</f>
        <v>0.17321477358953738</v>
      </c>
      <c r="U681" s="7">
        <f>INDEX('Saturation Data'!V:V,MATCH('Intensity Data'!$B681,'Saturation Data'!$C:$C,0))*INDEX('UEC Data'!V:V,MATCH('Intensity Data'!$B681,'UEC Data'!$C:$C,0))</f>
        <v>6.5078300402232378E-2</v>
      </c>
      <c r="V681" t="str">
        <f t="shared" si="181"/>
        <v>HVAC</v>
      </c>
    </row>
    <row r="682" spans="1:22" x14ac:dyDescent="0.25">
      <c r="A682" t="str">
        <f t="shared" si="182"/>
        <v/>
      </c>
      <c r="B682" t="str">
        <f t="shared" si="180"/>
        <v>WA2014 CPAVentilation_Ventilation</v>
      </c>
      <c r="C682" t="s">
        <v>116</v>
      </c>
      <c r="D682" t="s">
        <v>143</v>
      </c>
      <c r="E682" s="4" t="str">
        <f t="shared" si="183"/>
        <v>Ventilation_Ventilation</v>
      </c>
      <c r="F682" s="4" t="s">
        <v>15</v>
      </c>
      <c r="G682" s="4" t="s">
        <v>15</v>
      </c>
      <c r="H682" s="7">
        <f>INDEX('Saturation Data'!I:I,MATCH('Intensity Data'!$B682,'Saturation Data'!$C:$C,0))*INDEX('UEC Data'!I:I,MATCH('Intensity Data'!$B682,'UEC Data'!$C:$C,0))</f>
        <v>3.051022022382317</v>
      </c>
      <c r="I682" s="7">
        <f>INDEX('Saturation Data'!J:J,MATCH('Intensity Data'!$B682,'Saturation Data'!$C:$C,0))*INDEX('UEC Data'!J:J,MATCH('Intensity Data'!$B682,'UEC Data'!$C:$C,0))</f>
        <v>1.4698189849431429</v>
      </c>
      <c r="J682" s="7">
        <f>INDEX('Saturation Data'!K:K,MATCH('Intensity Data'!$B682,'Saturation Data'!$C:$C,0))*INDEX('UEC Data'!K:K,MATCH('Intensity Data'!$B682,'UEC Data'!$C:$C,0))</f>
        <v>1.4417359117655495</v>
      </c>
      <c r="K682" s="7">
        <f>INDEX('Saturation Data'!L:L,MATCH('Intensity Data'!$B682,'Saturation Data'!$C:$C,0))*INDEX('UEC Data'!L:L,MATCH('Intensity Data'!$B682,'UEC Data'!$C:$C,0))</f>
        <v>1.1335044714392035</v>
      </c>
      <c r="L682" s="7">
        <f>INDEX('Saturation Data'!M:M,MATCH('Intensity Data'!$B682,'Saturation Data'!$C:$C,0))*INDEX('UEC Data'!M:M,MATCH('Intensity Data'!$B682,'UEC Data'!$C:$C,0))</f>
        <v>2.3769142883625598</v>
      </c>
      <c r="M682" s="7">
        <f>INDEX('Saturation Data'!N:N,MATCH('Intensity Data'!$B682,'Saturation Data'!$C:$C,0))*INDEX('UEC Data'!N:N,MATCH('Intensity Data'!$B682,'UEC Data'!$C:$C,0))</f>
        <v>1.831419658712532</v>
      </c>
      <c r="N682" s="7">
        <f>INDEX('Saturation Data'!O:O,MATCH('Intensity Data'!$B682,'Saturation Data'!$C:$C,0))*INDEX('UEC Data'!O:O,MATCH('Intensity Data'!$B682,'UEC Data'!$C:$C,0))</f>
        <v>5.384503653490289</v>
      </c>
      <c r="O682" s="7">
        <f>INDEX('Saturation Data'!P:P,MATCH('Intensity Data'!$B682,'Saturation Data'!$C:$C,0))*INDEX('UEC Data'!P:P,MATCH('Intensity Data'!$B682,'UEC Data'!$C:$C,0))</f>
        <v>1.860454778383098</v>
      </c>
      <c r="P682" s="7">
        <f>INDEX('Saturation Data'!Q:Q,MATCH('Intensity Data'!$B682,'Saturation Data'!$C:$C,0))*INDEX('UEC Data'!Q:Q,MATCH('Intensity Data'!$B682,'UEC Data'!$C:$C,0))</f>
        <v>0.81765739416540284</v>
      </c>
      <c r="Q682" s="7">
        <f>INDEX('Saturation Data'!R:R,MATCH('Intensity Data'!$B682,'Saturation Data'!$C:$C,0))*INDEX('UEC Data'!R:R,MATCH('Intensity Data'!$B682,'UEC Data'!$C:$C,0))</f>
        <v>1.4645592743948737</v>
      </c>
      <c r="R682" s="7">
        <f>INDEX('Saturation Data'!S:S,MATCH('Intensity Data'!$B682,'Saturation Data'!$C:$C,0))*INDEX('UEC Data'!S:S,MATCH('Intensity Data'!$B682,'UEC Data'!$C:$C,0))</f>
        <v>0.29035565394006646</v>
      </c>
      <c r="S682" s="7">
        <f>INDEX('Saturation Data'!T:T,MATCH('Intensity Data'!$B682,'Saturation Data'!$C:$C,0))*INDEX('UEC Data'!T:T,MATCH('Intensity Data'!$B682,'UEC Data'!$C:$C,0))</f>
        <v>0.8035471400705233</v>
      </c>
      <c r="T682" s="7">
        <f>INDEX('Saturation Data'!U:U,MATCH('Intensity Data'!$B682,'Saturation Data'!$C:$C,0))*INDEX('UEC Data'!U:U,MATCH('Intensity Data'!$B682,'UEC Data'!$C:$C,0))</f>
        <v>28.330918779264369</v>
      </c>
      <c r="U682" s="7">
        <f>INDEX('Saturation Data'!V:V,MATCH('Intensity Data'!$B682,'Saturation Data'!$C:$C,0))*INDEX('UEC Data'!V:V,MATCH('Intensity Data'!$B682,'UEC Data'!$C:$C,0))</f>
        <v>1.0455288357263077</v>
      </c>
      <c r="V682" t="str">
        <f t="shared" si="181"/>
        <v>HVAC</v>
      </c>
    </row>
    <row r="683" spans="1:22" x14ac:dyDescent="0.25">
      <c r="A683" t="str">
        <f t="shared" si="182"/>
        <v/>
      </c>
      <c r="B683" t="str">
        <f t="shared" si="180"/>
        <v>WA2014 CPAWater Heating_Water Heating</v>
      </c>
      <c r="C683" t="s">
        <v>116</v>
      </c>
      <c r="D683" t="s">
        <v>143</v>
      </c>
      <c r="E683" s="4" t="str">
        <f t="shared" si="183"/>
        <v>Water Heating_Water Heating</v>
      </c>
      <c r="F683" s="4" t="s">
        <v>16</v>
      </c>
      <c r="G683" s="4" t="s">
        <v>16</v>
      </c>
      <c r="H683" s="7">
        <f>INDEX('Saturation Data'!I:I,MATCH('Intensity Data'!$B683,'Saturation Data'!$C:$C,0))*INDEX('UEC Data'!I:I,MATCH('Intensity Data'!$B683,'UEC Data'!$C:$C,0))</f>
        <v>0.69271413680000005</v>
      </c>
      <c r="I683" s="7">
        <f>INDEX('Saturation Data'!J:J,MATCH('Intensity Data'!$B683,'Saturation Data'!$C:$C,0))*INDEX('UEC Data'!J:J,MATCH('Intensity Data'!$B683,'UEC Data'!$C:$C,0))</f>
        <v>0.66248692799999997</v>
      </c>
      <c r="J683" s="7">
        <f>INDEX('Saturation Data'!K:K,MATCH('Intensity Data'!$B683,'Saturation Data'!$C:$C,0))*INDEX('UEC Data'!K:K,MATCH('Intensity Data'!$B683,'UEC Data'!$C:$C,0))</f>
        <v>0.73547403929999999</v>
      </c>
      <c r="K683" s="7">
        <f>INDEX('Saturation Data'!L:L,MATCH('Intensity Data'!$B683,'Saturation Data'!$C:$C,0))*INDEX('UEC Data'!L:L,MATCH('Intensity Data'!$B683,'UEC Data'!$C:$C,0))</f>
        <v>0.52592743411764709</v>
      </c>
      <c r="L683" s="7">
        <f>INDEX('Saturation Data'!M:M,MATCH('Intensity Data'!$B683,'Saturation Data'!$C:$C,0))*INDEX('UEC Data'!M:M,MATCH('Intensity Data'!$B683,'UEC Data'!$C:$C,0))</f>
        <v>4.0784561052631583</v>
      </c>
      <c r="M683" s="7">
        <f>INDEX('Saturation Data'!N:N,MATCH('Intensity Data'!$B683,'Saturation Data'!$C:$C,0))*INDEX('UEC Data'!N:N,MATCH('Intensity Data'!$B683,'UEC Data'!$C:$C,0))</f>
        <v>1.2021255750000002</v>
      </c>
      <c r="N683" s="7">
        <f>INDEX('Saturation Data'!O:O,MATCH('Intensity Data'!$B683,'Saturation Data'!$C:$C,0))*INDEX('UEC Data'!O:O,MATCH('Intensity Data'!$B683,'UEC Data'!$C:$C,0))</f>
        <v>1.1988950485399998</v>
      </c>
      <c r="O683" s="7">
        <f>INDEX('Saturation Data'!P:P,MATCH('Intensity Data'!$B683,'Saturation Data'!$C:$C,0))*INDEX('UEC Data'!P:P,MATCH('Intensity Data'!$B683,'UEC Data'!$C:$C,0))</f>
        <v>0.87660341551181109</v>
      </c>
      <c r="P683" s="7">
        <f>INDEX('Saturation Data'!Q:Q,MATCH('Intensity Data'!$B683,'Saturation Data'!$C:$C,0))*INDEX('UEC Data'!Q:Q,MATCH('Intensity Data'!$B683,'UEC Data'!$C:$C,0))</f>
        <v>0.56925402499999989</v>
      </c>
      <c r="Q683" s="7">
        <f>INDEX('Saturation Data'!R:R,MATCH('Intensity Data'!$B683,'Saturation Data'!$C:$C,0))*INDEX('UEC Data'!R:R,MATCH('Intensity Data'!$B683,'UEC Data'!$C:$C,0))</f>
        <v>2.4828147999999999</v>
      </c>
      <c r="R683" s="7">
        <f>INDEX('Saturation Data'!S:S,MATCH('Intensity Data'!$B683,'Saturation Data'!$C:$C,0))*INDEX('UEC Data'!S:S,MATCH('Intensity Data'!$B683,'UEC Data'!$C:$C,0))</f>
        <v>0.22655798144000006</v>
      </c>
      <c r="S683" s="7">
        <f>INDEX('Saturation Data'!T:T,MATCH('Intensity Data'!$B683,'Saturation Data'!$C:$C,0))*INDEX('UEC Data'!T:T,MATCH('Intensity Data'!$B683,'UEC Data'!$C:$C,0))</f>
        <v>0.3537562259</v>
      </c>
      <c r="T683" s="7">
        <f>INDEX('Saturation Data'!U:U,MATCH('Intensity Data'!$B683,'Saturation Data'!$C:$C,0))*INDEX('UEC Data'!U:U,MATCH('Intensity Data'!$B683,'UEC Data'!$C:$C,0))</f>
        <v>0.49479581200000006</v>
      </c>
      <c r="U683" s="7">
        <f>INDEX('Saturation Data'!V:V,MATCH('Intensity Data'!$B683,'Saturation Data'!$C:$C,0))*INDEX('UEC Data'!V:V,MATCH('Intensity Data'!$B683,'UEC Data'!$C:$C,0))</f>
        <v>1.0539908166666665</v>
      </c>
      <c r="V683" t="str">
        <f t="shared" si="181"/>
        <v>Water Heating</v>
      </c>
    </row>
    <row r="684" spans="1:22" x14ac:dyDescent="0.25">
      <c r="A684" t="str">
        <f t="shared" si="182"/>
        <v/>
      </c>
      <c r="B684" t="str">
        <f t="shared" si="180"/>
        <v>WA2014 CPAInterior Lighting_Screw-in</v>
      </c>
      <c r="C684" t="s">
        <v>116</v>
      </c>
      <c r="D684" t="s">
        <v>143</v>
      </c>
      <c r="E684" s="4" t="str">
        <f t="shared" si="183"/>
        <v>Interior Lighting_Screw-in</v>
      </c>
      <c r="F684" s="4" t="s">
        <v>18</v>
      </c>
      <c r="G684" s="4" t="s">
        <v>150</v>
      </c>
      <c r="H684" s="7">
        <f>INDEX('Saturation Data'!I:I,MATCH('Intensity Data'!$B684,'Saturation Data'!$C:$C,0))*INDEX('UEC Data'!I:I,MATCH('Intensity Data'!$B684,'UEC Data'!$C:$C,0))</f>
        <v>0.84090348637275747</v>
      </c>
      <c r="I684" s="7">
        <f>INDEX('Saturation Data'!J:J,MATCH('Intensity Data'!$B684,'Saturation Data'!$C:$C,0))*INDEX('UEC Data'!J:J,MATCH('Intensity Data'!$B684,'UEC Data'!$C:$C,0))</f>
        <v>0.5706309886796902</v>
      </c>
      <c r="J684" s="7">
        <f>INDEX('Saturation Data'!K:K,MATCH('Intensity Data'!$B684,'Saturation Data'!$C:$C,0))*INDEX('UEC Data'!K:K,MATCH('Intensity Data'!$B684,'UEC Data'!$C:$C,0))</f>
        <v>1.8541797892061265</v>
      </c>
      <c r="K684" s="7">
        <f>INDEX('Saturation Data'!L:L,MATCH('Intensity Data'!$B684,'Saturation Data'!$C:$C,0))*INDEX('UEC Data'!L:L,MATCH('Intensity Data'!$B684,'UEC Data'!$C:$C,0))</f>
        <v>0.97880771930199428</v>
      </c>
      <c r="L684" s="7">
        <f>INDEX('Saturation Data'!M:M,MATCH('Intensity Data'!$B684,'Saturation Data'!$C:$C,0))*INDEX('UEC Data'!M:M,MATCH('Intensity Data'!$B684,'UEC Data'!$C:$C,0))</f>
        <v>2.664980311886695</v>
      </c>
      <c r="M684" s="7">
        <f>INDEX('Saturation Data'!N:N,MATCH('Intensity Data'!$B684,'Saturation Data'!$C:$C,0))*INDEX('UEC Data'!N:N,MATCH('Intensity Data'!$B684,'UEC Data'!$C:$C,0))</f>
        <v>1.4705121904882328</v>
      </c>
      <c r="N684" s="7">
        <f>INDEX('Saturation Data'!O:O,MATCH('Intensity Data'!$B684,'Saturation Data'!$C:$C,0))*INDEX('UEC Data'!O:O,MATCH('Intensity Data'!$B684,'UEC Data'!$C:$C,0))</f>
        <v>1.9554497366178729</v>
      </c>
      <c r="O684" s="7">
        <f>INDEX('Saturation Data'!P:P,MATCH('Intensity Data'!$B684,'Saturation Data'!$C:$C,0))*INDEX('UEC Data'!P:P,MATCH('Intensity Data'!$B684,'UEC Data'!$C:$C,0))</f>
        <v>0.3842373695136107</v>
      </c>
      <c r="P684" s="7">
        <f>INDEX('Saturation Data'!Q:Q,MATCH('Intensity Data'!$B684,'Saturation Data'!$C:$C,0))*INDEX('UEC Data'!Q:Q,MATCH('Intensity Data'!$B684,'UEC Data'!$C:$C,0))</f>
        <v>0.35768706305267239</v>
      </c>
      <c r="Q684" s="7">
        <f>INDEX('Saturation Data'!R:R,MATCH('Intensity Data'!$B684,'Saturation Data'!$C:$C,0))*INDEX('UEC Data'!R:R,MATCH('Intensity Data'!$B684,'UEC Data'!$C:$C,0))</f>
        <v>3.7840134931798981</v>
      </c>
      <c r="R684" s="7">
        <f>INDEX('Saturation Data'!S:S,MATCH('Intensity Data'!$B684,'Saturation Data'!$C:$C,0))*INDEX('UEC Data'!S:S,MATCH('Intensity Data'!$B684,'UEC Data'!$C:$C,0))</f>
        <v>0.24314229131447007</v>
      </c>
      <c r="S684" s="7">
        <f>INDEX('Saturation Data'!T:T,MATCH('Intensity Data'!$B684,'Saturation Data'!$C:$C,0))*INDEX('UEC Data'!T:T,MATCH('Intensity Data'!$B684,'UEC Data'!$C:$C,0))</f>
        <v>0.23880046468385455</v>
      </c>
      <c r="T684" s="7">
        <f>INDEX('Saturation Data'!U:U,MATCH('Intensity Data'!$B684,'Saturation Data'!$C:$C,0))*INDEX('UEC Data'!U:U,MATCH('Intensity Data'!$B684,'UEC Data'!$C:$C,0))</f>
        <v>1.1923258388867457</v>
      </c>
      <c r="U684" s="7">
        <f>INDEX('Saturation Data'!V:V,MATCH('Intensity Data'!$B684,'Saturation Data'!$C:$C,0))*INDEX('UEC Data'!V:V,MATCH('Intensity Data'!$B684,'UEC Data'!$C:$C,0))</f>
        <v>1.0116607346789566</v>
      </c>
      <c r="V684" t="str">
        <f t="shared" si="181"/>
        <v>Interior Lighting</v>
      </c>
    </row>
    <row r="685" spans="1:22" x14ac:dyDescent="0.25">
      <c r="A685" t="str">
        <f t="shared" si="182"/>
        <v/>
      </c>
      <c r="B685" t="str">
        <f t="shared" si="180"/>
        <v>WA2014 CPAInterior Lighting_High-Bay Fixtures</v>
      </c>
      <c r="C685" t="s">
        <v>116</v>
      </c>
      <c r="D685" t="s">
        <v>143</v>
      </c>
      <c r="E685" s="4" t="str">
        <f t="shared" si="183"/>
        <v>Interior Lighting_High-Bay Fixtures</v>
      </c>
      <c r="F685" s="4" t="s">
        <v>18</v>
      </c>
      <c r="G685" s="4" t="s">
        <v>152</v>
      </c>
      <c r="H685" s="7">
        <f>INDEX('Saturation Data'!I:I,MATCH('Intensity Data'!$B685,'Saturation Data'!$C:$C,0))*INDEX('UEC Data'!I:I,MATCH('Intensity Data'!$B685,'UEC Data'!$C:$C,0))</f>
        <v>0.39336969503961533</v>
      </c>
      <c r="I685" s="7">
        <f>INDEX('Saturation Data'!J:J,MATCH('Intensity Data'!$B685,'Saturation Data'!$C:$C,0))*INDEX('UEC Data'!J:J,MATCH('Intensity Data'!$B685,'UEC Data'!$C:$C,0))</f>
        <v>0.50474620160347206</v>
      </c>
      <c r="J685" s="7">
        <f>INDEX('Saturation Data'!K:K,MATCH('Intensity Data'!$B685,'Saturation Data'!$C:$C,0))*INDEX('UEC Data'!K:K,MATCH('Intensity Data'!$B685,'UEC Data'!$C:$C,0))</f>
        <v>1.9629572539638296</v>
      </c>
      <c r="K685" s="7">
        <f>INDEX('Saturation Data'!L:L,MATCH('Intensity Data'!$B685,'Saturation Data'!$C:$C,0))*INDEX('UEC Data'!L:L,MATCH('Intensity Data'!$B685,'UEC Data'!$C:$C,0))</f>
        <v>1.0362305338590054</v>
      </c>
      <c r="L685" s="7">
        <f>INDEX('Saturation Data'!M:M,MATCH('Intensity Data'!$B685,'Saturation Data'!$C:$C,0))*INDEX('UEC Data'!M:M,MATCH('Intensity Data'!$B685,'UEC Data'!$C:$C,0))</f>
        <v>0.50291122424321089</v>
      </c>
      <c r="M685" s="7">
        <f>INDEX('Saturation Data'!N:N,MATCH('Intensity Data'!$B685,'Saturation Data'!$C:$C,0))*INDEX('UEC Data'!N:N,MATCH('Intensity Data'!$B685,'UEC Data'!$C:$C,0))</f>
        <v>1.9227170397938447</v>
      </c>
      <c r="N685" s="7">
        <f>INDEX('Saturation Data'!O:O,MATCH('Intensity Data'!$B685,'Saturation Data'!$C:$C,0))*INDEX('UEC Data'!O:O,MATCH('Intensity Data'!$B685,'UEC Data'!$C:$C,0))</f>
        <v>0.49994901492215477</v>
      </c>
      <c r="O685" s="7">
        <f>INDEX('Saturation Data'!P:P,MATCH('Intensity Data'!$B685,'Saturation Data'!$C:$C,0))*INDEX('UEC Data'!P:P,MATCH('Intensity Data'!$B685,'UEC Data'!$C:$C,0))</f>
        <v>0.3308345384003667</v>
      </c>
      <c r="P685" s="7">
        <f>INDEX('Saturation Data'!Q:Q,MATCH('Intensity Data'!$B685,'Saturation Data'!$C:$C,0))*INDEX('UEC Data'!Q:Q,MATCH('Intensity Data'!$B685,'UEC Data'!$C:$C,0))</f>
        <v>0.31909575150734704</v>
      </c>
      <c r="Q685" s="7">
        <f>INDEX('Saturation Data'!R:R,MATCH('Intensity Data'!$B685,'Saturation Data'!$C:$C,0))*INDEX('UEC Data'!R:R,MATCH('Intensity Data'!$B685,'UEC Data'!$C:$C,0))</f>
        <v>0.27426724704943634</v>
      </c>
      <c r="R685" s="7">
        <f>INDEX('Saturation Data'!S:S,MATCH('Intensity Data'!$B685,'Saturation Data'!$C:$C,0))*INDEX('UEC Data'!S:S,MATCH('Intensity Data'!$B685,'UEC Data'!$C:$C,0))</f>
        <v>1.1909689672179979</v>
      </c>
      <c r="S685" s="7">
        <f>INDEX('Saturation Data'!T:T,MATCH('Intensity Data'!$B685,'Saturation Data'!$C:$C,0))*INDEX('UEC Data'!T:T,MATCH('Intensity Data'!$B685,'UEC Data'!$C:$C,0))</f>
        <v>1.1697016642319622</v>
      </c>
      <c r="T685" s="7">
        <f>INDEX('Saturation Data'!U:U,MATCH('Intensity Data'!$B685,'Saturation Data'!$C:$C,0))*INDEX('UEC Data'!U:U,MATCH('Intensity Data'!$B685,'UEC Data'!$C:$C,0))</f>
        <v>0.55776300042930538</v>
      </c>
      <c r="U685" s="7">
        <f>INDEX('Saturation Data'!V:V,MATCH('Intensity Data'!$B685,'Saturation Data'!$C:$C,0))*INDEX('UEC Data'!V:V,MATCH('Intensity Data'!$B685,'UEC Data'!$C:$C,0))</f>
        <v>0.45222193265632438</v>
      </c>
      <c r="V685" t="str">
        <f t="shared" si="181"/>
        <v>Interior Lighting</v>
      </c>
    </row>
    <row r="686" spans="1:22" x14ac:dyDescent="0.25">
      <c r="A686" t="str">
        <f t="shared" si="182"/>
        <v/>
      </c>
      <c r="B686" t="str">
        <f t="shared" si="180"/>
        <v>WA2014 CPAInterior Lighting_Linear Fluorescent</v>
      </c>
      <c r="C686" t="s">
        <v>116</v>
      </c>
      <c r="D686" t="s">
        <v>143</v>
      </c>
      <c r="E686" s="4" t="str">
        <f t="shared" si="183"/>
        <v>Interior Lighting_Linear Fluorescent</v>
      </c>
      <c r="F686" s="4" t="s">
        <v>18</v>
      </c>
      <c r="G686" s="4" t="s">
        <v>157</v>
      </c>
      <c r="H686" s="7">
        <f>INDEX('Saturation Data'!I:I,MATCH('Intensity Data'!$B686,'Saturation Data'!$C:$C,0))*INDEX('UEC Data'!I:I,MATCH('Intensity Data'!$B686,'UEC Data'!$C:$C,0))</f>
        <v>2.7053268185876265</v>
      </c>
      <c r="I686" s="7">
        <f>INDEX('Saturation Data'!J:J,MATCH('Intensity Data'!$B686,'Saturation Data'!$C:$C,0))*INDEX('UEC Data'!J:J,MATCH('Intensity Data'!$B686,'UEC Data'!$C:$C,0))</f>
        <v>2.6062228097168378</v>
      </c>
      <c r="J686" s="7">
        <f>INDEX('Saturation Data'!K:K,MATCH('Intensity Data'!$B686,'Saturation Data'!$C:$C,0))*INDEX('UEC Data'!K:K,MATCH('Intensity Data'!$B686,'UEC Data'!$C:$C,0))</f>
        <v>4.9916629568300444</v>
      </c>
      <c r="K686" s="7">
        <f>INDEX('Saturation Data'!L:L,MATCH('Intensity Data'!$B686,'Saturation Data'!$C:$C,0))*INDEX('UEC Data'!L:L,MATCH('Intensity Data'!$B686,'UEC Data'!$C:$C,0))</f>
        <v>2.6350617468390003</v>
      </c>
      <c r="L686" s="7">
        <f>INDEX('Saturation Data'!M:M,MATCH('Intensity Data'!$B686,'Saturation Data'!$C:$C,0))*INDEX('UEC Data'!M:M,MATCH('Intensity Data'!$B686,'UEC Data'!$C:$C,0))</f>
        <v>4.3201084638700946</v>
      </c>
      <c r="M686" s="7">
        <f>INDEX('Saturation Data'!N:N,MATCH('Intensity Data'!$B686,'Saturation Data'!$C:$C,0))*INDEX('UEC Data'!N:N,MATCH('Intensity Data'!$B686,'UEC Data'!$C:$C,0))</f>
        <v>5.8887707697179232</v>
      </c>
      <c r="N686" s="7">
        <f>INDEX('Saturation Data'!O:O,MATCH('Intensity Data'!$B686,'Saturation Data'!$C:$C,0))*INDEX('UEC Data'!O:O,MATCH('Intensity Data'!$B686,'UEC Data'!$C:$C,0))</f>
        <v>4.6777012484599725</v>
      </c>
      <c r="O686" s="7">
        <f>INDEX('Saturation Data'!P:P,MATCH('Intensity Data'!$B686,'Saturation Data'!$C:$C,0))*INDEX('UEC Data'!P:P,MATCH('Intensity Data'!$B686,'UEC Data'!$C:$C,0))</f>
        <v>2.0909280920860223</v>
      </c>
      <c r="P686" s="7">
        <f>INDEX('Saturation Data'!Q:Q,MATCH('Intensity Data'!$B686,'Saturation Data'!$C:$C,0))*INDEX('UEC Data'!Q:Q,MATCH('Intensity Data'!$B686,'UEC Data'!$C:$C,0))</f>
        <v>2.3592171854399808</v>
      </c>
      <c r="Q686" s="7">
        <f>INDEX('Saturation Data'!R:R,MATCH('Intensity Data'!$B686,'Saturation Data'!$C:$C,0))*INDEX('UEC Data'!R:R,MATCH('Intensity Data'!$B686,'UEC Data'!$C:$C,0))</f>
        <v>1.0567192597706656</v>
      </c>
      <c r="R686" s="7">
        <f>INDEX('Saturation Data'!S:S,MATCH('Intensity Data'!$B686,'Saturation Data'!$C:$C,0))*INDEX('UEC Data'!S:S,MATCH('Intensity Data'!$B686,'UEC Data'!$C:$C,0))</f>
        <v>0.91788874146753241</v>
      </c>
      <c r="S686" s="7">
        <f>INDEX('Saturation Data'!T:T,MATCH('Intensity Data'!$B686,'Saturation Data'!$C:$C,0))*INDEX('UEC Data'!T:T,MATCH('Intensity Data'!$B686,'UEC Data'!$C:$C,0))</f>
        <v>0.90149787108418367</v>
      </c>
      <c r="T686" s="7">
        <f>INDEX('Saturation Data'!U:U,MATCH('Intensity Data'!$B686,'Saturation Data'!$C:$C,0))*INDEX('UEC Data'!U:U,MATCH('Intensity Data'!$B686,'UEC Data'!$C:$C,0))</f>
        <v>3.8359111606839478</v>
      </c>
      <c r="U686" s="7">
        <f>INDEX('Saturation Data'!V:V,MATCH('Intensity Data'!$B686,'Saturation Data'!$C:$C,0))*INDEX('UEC Data'!V:V,MATCH('Intensity Data'!$B686,'UEC Data'!$C:$C,0))</f>
        <v>2.4686173326647185</v>
      </c>
      <c r="V686" t="str">
        <f t="shared" si="181"/>
        <v>Interior Lighting</v>
      </c>
    </row>
    <row r="687" spans="1:22" x14ac:dyDescent="0.25">
      <c r="A687" t="str">
        <f t="shared" si="182"/>
        <v/>
      </c>
      <c r="B687" t="str">
        <f t="shared" si="180"/>
        <v>WA2014 CPAExterior Lighting_Screw-in</v>
      </c>
      <c r="C687" t="s">
        <v>116</v>
      </c>
      <c r="D687" t="s">
        <v>143</v>
      </c>
      <c r="E687" s="4" t="str">
        <f t="shared" si="183"/>
        <v>Exterior Lighting_Screw-in</v>
      </c>
      <c r="F687" s="4" t="s">
        <v>23</v>
      </c>
      <c r="G687" s="4" t="s">
        <v>150</v>
      </c>
      <c r="H687" s="7">
        <f>INDEX('Saturation Data'!I:I,MATCH('Intensity Data'!$B687,'Saturation Data'!$C:$C,0))*INDEX('UEC Data'!I:I,MATCH('Intensity Data'!$B687,'UEC Data'!$C:$C,0))</f>
        <v>8.6798749838894559E-2</v>
      </c>
      <c r="I687" s="7">
        <f>INDEX('Saturation Data'!J:J,MATCH('Intensity Data'!$B687,'Saturation Data'!$C:$C,0))*INDEX('UEC Data'!J:J,MATCH('Intensity Data'!$B687,'UEC Data'!$C:$C,0))</f>
        <v>0.19300335184556638</v>
      </c>
      <c r="J687" s="7">
        <f>INDEX('Saturation Data'!K:K,MATCH('Intensity Data'!$B687,'Saturation Data'!$C:$C,0))*INDEX('UEC Data'!K:K,MATCH('Intensity Data'!$B687,'UEC Data'!$C:$C,0))</f>
        <v>0.25861423822296148</v>
      </c>
      <c r="K687" s="7">
        <f>INDEX('Saturation Data'!L:L,MATCH('Intensity Data'!$B687,'Saturation Data'!$C:$C,0))*INDEX('UEC Data'!L:L,MATCH('Intensity Data'!$B687,'UEC Data'!$C:$C,0))</f>
        <v>0.16457269705097549</v>
      </c>
      <c r="L687" s="7">
        <f>INDEX('Saturation Data'!M:M,MATCH('Intensity Data'!$B687,'Saturation Data'!$C:$C,0))*INDEX('UEC Data'!M:M,MATCH('Intensity Data'!$B687,'UEC Data'!$C:$C,0))</f>
        <v>0.27375164783972761</v>
      </c>
      <c r="M687" s="7">
        <f>INDEX('Saturation Data'!N:N,MATCH('Intensity Data'!$B687,'Saturation Data'!$C:$C,0))*INDEX('UEC Data'!N:N,MATCH('Intensity Data'!$B687,'UEC Data'!$C:$C,0))</f>
        <v>6.3772035601469074E-2</v>
      </c>
      <c r="N687" s="7">
        <f>INDEX('Saturation Data'!O:O,MATCH('Intensity Data'!$B687,'Saturation Data'!$C:$C,0))*INDEX('UEC Data'!O:O,MATCH('Intensity Data'!$B687,'UEC Data'!$C:$C,0))</f>
        <v>2.1386610723618339E-2</v>
      </c>
      <c r="O687" s="7">
        <f>INDEX('Saturation Data'!P:P,MATCH('Intensity Data'!$B687,'Saturation Data'!$C:$C,0))*INDEX('UEC Data'!P:P,MATCH('Intensity Data'!$B687,'UEC Data'!$C:$C,0))</f>
        <v>2.3658695736217764E-3</v>
      </c>
      <c r="P687" s="7">
        <f>INDEX('Saturation Data'!Q:Q,MATCH('Intensity Data'!$B687,'Saturation Data'!$C:$C,0))*INDEX('UEC Data'!Q:Q,MATCH('Intensity Data'!$B687,'UEC Data'!$C:$C,0))</f>
        <v>3.3751711831363621E-3</v>
      </c>
      <c r="Q687" s="7">
        <f>INDEX('Saturation Data'!R:R,MATCH('Intensity Data'!$B687,'Saturation Data'!$C:$C,0))*INDEX('UEC Data'!R:R,MATCH('Intensity Data'!$B687,'UEC Data'!$C:$C,0))</f>
        <v>0.18939726571267518</v>
      </c>
      <c r="R687" s="7">
        <f>INDEX('Saturation Data'!S:S,MATCH('Intensity Data'!$B687,'Saturation Data'!$C:$C,0))*INDEX('UEC Data'!S:S,MATCH('Intensity Data'!$B687,'UEC Data'!$C:$C,0))</f>
        <v>0.16682979515986412</v>
      </c>
      <c r="S687" s="7">
        <f>INDEX('Saturation Data'!T:T,MATCH('Intensity Data'!$B687,'Saturation Data'!$C:$C,0))*INDEX('UEC Data'!T:T,MATCH('Intensity Data'!$B687,'UEC Data'!$C:$C,0))</f>
        <v>0.16385069167486654</v>
      </c>
      <c r="T687" s="7">
        <f>INDEX('Saturation Data'!U:U,MATCH('Intensity Data'!$B687,'Saturation Data'!$C:$C,0))*INDEX('UEC Data'!U:U,MATCH('Intensity Data'!$B687,'UEC Data'!$C:$C,0))</f>
        <v>6.1999107027781823E-2</v>
      </c>
      <c r="U687" s="7">
        <f>INDEX('Saturation Data'!V:V,MATCH('Intensity Data'!$B687,'Saturation Data'!$C:$C,0))*INDEX('UEC Data'!V:V,MATCH('Intensity Data'!$B687,'UEC Data'!$C:$C,0))</f>
        <v>0.48944046180655482</v>
      </c>
      <c r="V687" t="str">
        <f t="shared" si="181"/>
        <v>Exterior Lighting</v>
      </c>
    </row>
    <row r="688" spans="1:22" x14ac:dyDescent="0.25">
      <c r="A688" t="str">
        <f t="shared" si="182"/>
        <v/>
      </c>
      <c r="B688" t="str">
        <f t="shared" si="180"/>
        <v>WA2014 CPAExterior Lighting_HID</v>
      </c>
      <c r="C688" t="s">
        <v>116</v>
      </c>
      <c r="D688" t="s">
        <v>143</v>
      </c>
      <c r="E688" s="4" t="str">
        <f t="shared" si="183"/>
        <v>Exterior Lighting_HID</v>
      </c>
      <c r="F688" s="4" t="s">
        <v>23</v>
      </c>
      <c r="G688" s="4" t="s">
        <v>158</v>
      </c>
      <c r="H688" s="7">
        <f>INDEX('Saturation Data'!I:I,MATCH('Intensity Data'!$B688,'Saturation Data'!$C:$C,0))*INDEX('UEC Data'!I:I,MATCH('Intensity Data'!$B688,'UEC Data'!$C:$C,0))</f>
        <v>0.23424323127321159</v>
      </c>
      <c r="I688" s="7">
        <f>INDEX('Saturation Data'!J:J,MATCH('Intensity Data'!$B688,'Saturation Data'!$C:$C,0))*INDEX('UEC Data'!J:J,MATCH('Intensity Data'!$B688,'UEC Data'!$C:$C,0))</f>
        <v>0.26936841498420055</v>
      </c>
      <c r="J688" s="7">
        <f>INDEX('Saturation Data'!K:K,MATCH('Intensity Data'!$B688,'Saturation Data'!$C:$C,0))*INDEX('UEC Data'!K:K,MATCH('Intensity Data'!$B688,'UEC Data'!$C:$C,0))</f>
        <v>0.64358842832531638</v>
      </c>
      <c r="K688" s="7">
        <f>INDEX('Saturation Data'!L:L,MATCH('Intensity Data'!$B688,'Saturation Data'!$C:$C,0))*INDEX('UEC Data'!L:L,MATCH('Intensity Data'!$B688,'UEC Data'!$C:$C,0))</f>
        <v>0.40955627257065591</v>
      </c>
      <c r="L688" s="7">
        <f>INDEX('Saturation Data'!M:M,MATCH('Intensity Data'!$B688,'Saturation Data'!$C:$C,0))*INDEX('UEC Data'!M:M,MATCH('Intensity Data'!$B688,'UEC Data'!$C:$C,0))</f>
        <v>1.9454535382756362</v>
      </c>
      <c r="M688" s="7">
        <f>INDEX('Saturation Data'!N:N,MATCH('Intensity Data'!$B688,'Saturation Data'!$C:$C,0))*INDEX('UEC Data'!N:N,MATCH('Intensity Data'!$B688,'UEC Data'!$C:$C,0))</f>
        <v>0.66139692449650611</v>
      </c>
      <c r="N688" s="7">
        <f>INDEX('Saturation Data'!O:O,MATCH('Intensity Data'!$B688,'Saturation Data'!$C:$C,0))*INDEX('UEC Data'!O:O,MATCH('Intensity Data'!$B688,'UEC Data'!$C:$C,0))</f>
        <v>0.26110960896207108</v>
      </c>
      <c r="O688" s="7">
        <f>INDEX('Saturation Data'!P:P,MATCH('Intensity Data'!$B688,'Saturation Data'!$C:$C,0))*INDEX('UEC Data'!P:P,MATCH('Intensity Data'!$B688,'UEC Data'!$C:$C,0))</f>
        <v>8.810946588214745E-2</v>
      </c>
      <c r="P688" s="7">
        <f>INDEX('Saturation Data'!Q:Q,MATCH('Intensity Data'!$B688,'Saturation Data'!$C:$C,0))*INDEX('UEC Data'!Q:Q,MATCH('Intensity Data'!$B688,'UEC Data'!$C:$C,0))</f>
        <v>0.13235229327908823</v>
      </c>
      <c r="Q688" s="7">
        <f>INDEX('Saturation Data'!R:R,MATCH('Intensity Data'!$B688,'Saturation Data'!$C:$C,0))*INDEX('UEC Data'!R:R,MATCH('Intensity Data'!$B688,'UEC Data'!$C:$C,0))</f>
        <v>0.73983046978423295</v>
      </c>
      <c r="R688" s="7">
        <f>INDEX('Saturation Data'!S:S,MATCH('Intensity Data'!$B688,'Saturation Data'!$C:$C,0))*INDEX('UEC Data'!S:S,MATCH('Intensity Data'!$B688,'UEC Data'!$C:$C,0))</f>
        <v>0.15408083155163765</v>
      </c>
      <c r="S688" s="7">
        <f>INDEX('Saturation Data'!T:T,MATCH('Intensity Data'!$B688,'Saturation Data'!$C:$C,0))*INDEX('UEC Data'!T:T,MATCH('Intensity Data'!$B688,'UEC Data'!$C:$C,0))</f>
        <v>0.15132938813107269</v>
      </c>
      <c r="T688" s="7">
        <f>INDEX('Saturation Data'!U:U,MATCH('Intensity Data'!$B688,'Saturation Data'!$C:$C,0))*INDEX('UEC Data'!U:U,MATCH('Intensity Data'!$B688,'UEC Data'!$C:$C,0))</f>
        <v>0.1673165937665797</v>
      </c>
      <c r="U688" s="7">
        <f>INDEX('Saturation Data'!V:V,MATCH('Intensity Data'!$B688,'Saturation Data'!$C:$C,0))*INDEX('UEC Data'!V:V,MATCH('Intensity Data'!$B688,'UEC Data'!$C:$C,0))</f>
        <v>1.028495964547022</v>
      </c>
      <c r="V688" t="str">
        <f t="shared" si="181"/>
        <v>Exterior Lighting</v>
      </c>
    </row>
    <row r="689" spans="1:22" x14ac:dyDescent="0.25">
      <c r="A689" t="str">
        <f t="shared" si="182"/>
        <v/>
      </c>
      <c r="B689" t="str">
        <f t="shared" si="180"/>
        <v>WA2014 CPAExterior Lighting_Linear Fluorescent</v>
      </c>
      <c r="C689" t="s">
        <v>116</v>
      </c>
      <c r="D689" t="s">
        <v>143</v>
      </c>
      <c r="E689" s="4" t="str">
        <f t="shared" si="183"/>
        <v>Exterior Lighting_Linear Fluorescent</v>
      </c>
      <c r="F689" s="4" t="s">
        <v>23</v>
      </c>
      <c r="G689" s="4" t="s">
        <v>157</v>
      </c>
      <c r="H689" s="7">
        <f>INDEX('Saturation Data'!I:I,MATCH('Intensity Data'!$B689,'Saturation Data'!$C:$C,0))*INDEX('UEC Data'!I:I,MATCH('Intensity Data'!$B689,'UEC Data'!$C:$C,0))</f>
        <v>0.14396801888789379</v>
      </c>
      <c r="I689" s="7">
        <f>INDEX('Saturation Data'!J:J,MATCH('Intensity Data'!$B689,'Saturation Data'!$C:$C,0))*INDEX('UEC Data'!J:J,MATCH('Intensity Data'!$B689,'UEC Data'!$C:$C,0))</f>
        <v>9.7538233170232941E-2</v>
      </c>
      <c r="J689" s="7">
        <f>INDEX('Saturation Data'!K:K,MATCH('Intensity Data'!$B689,'Saturation Data'!$C:$C,0))*INDEX('UEC Data'!K:K,MATCH('Intensity Data'!$B689,'UEC Data'!$C:$C,0))</f>
        <v>0.32437983345172205</v>
      </c>
      <c r="K689" s="7">
        <f>INDEX('Saturation Data'!L:L,MATCH('Intensity Data'!$B689,'Saturation Data'!$C:$C,0))*INDEX('UEC Data'!L:L,MATCH('Intensity Data'!$B689,'UEC Data'!$C:$C,0))</f>
        <v>0.20642353037836861</v>
      </c>
      <c r="L689" s="7">
        <f>INDEX('Saturation Data'!M:M,MATCH('Intensity Data'!$B689,'Saturation Data'!$C:$C,0))*INDEX('UEC Data'!M:M,MATCH('Intensity Data'!$B689,'UEC Data'!$C:$C,0))</f>
        <v>0.56209481388463678</v>
      </c>
      <c r="M689" s="7">
        <f>INDEX('Saturation Data'!N:N,MATCH('Intensity Data'!$B689,'Saturation Data'!$C:$C,0))*INDEX('UEC Data'!N:N,MATCH('Intensity Data'!$B689,'UEC Data'!$C:$C,0))</f>
        <v>0.27894603990202499</v>
      </c>
      <c r="N689" s="7">
        <f>INDEX('Saturation Data'!O:O,MATCH('Intensity Data'!$B689,'Saturation Data'!$C:$C,0))*INDEX('UEC Data'!O:O,MATCH('Intensity Data'!$B689,'UEC Data'!$C:$C,0))</f>
        <v>8.3598780314310617E-2</v>
      </c>
      <c r="O689" s="7">
        <f>INDEX('Saturation Data'!P:P,MATCH('Intensity Data'!$B689,'Saturation Data'!$C:$C,0))*INDEX('UEC Data'!P:P,MATCH('Intensity Data'!$B689,'UEC Data'!$C:$C,0))</f>
        <v>0.31029466454423082</v>
      </c>
      <c r="P689" s="7">
        <f>INDEX('Saturation Data'!Q:Q,MATCH('Intensity Data'!$B689,'Saturation Data'!$C:$C,0))*INDEX('UEC Data'!Q:Q,MATCH('Intensity Data'!$B689,'UEC Data'!$C:$C,0))</f>
        <v>0.74574753553777529</v>
      </c>
      <c r="Q689" s="7">
        <f>INDEX('Saturation Data'!R:R,MATCH('Intensity Data'!$B689,'Saturation Data'!$C:$C,0))*INDEX('UEC Data'!R:R,MATCH('Intensity Data'!$B689,'UEC Data'!$C:$C,0))</f>
        <v>5.1405597836425239E-2</v>
      </c>
      <c r="R689" s="7">
        <f>INDEX('Saturation Data'!S:S,MATCH('Intensity Data'!$B689,'Saturation Data'!$C:$C,0))*INDEX('UEC Data'!S:S,MATCH('Intensity Data'!$B689,'UEC Data'!$C:$C,0))</f>
        <v>0.11854937328849816</v>
      </c>
      <c r="S689" s="7">
        <f>INDEX('Saturation Data'!T:T,MATCH('Intensity Data'!$B689,'Saturation Data'!$C:$C,0))*INDEX('UEC Data'!T:T,MATCH('Intensity Data'!$B689,'UEC Data'!$C:$C,0))</f>
        <v>0.11643242019406068</v>
      </c>
      <c r="T689" s="7">
        <f>INDEX('Saturation Data'!U:U,MATCH('Intensity Data'!$B689,'Saturation Data'!$C:$C,0))*INDEX('UEC Data'!U:U,MATCH('Intensity Data'!$B689,'UEC Data'!$C:$C,0))</f>
        <v>0.10283429920563841</v>
      </c>
      <c r="U689" s="7">
        <f>INDEX('Saturation Data'!V:V,MATCH('Intensity Data'!$B689,'Saturation Data'!$C:$C,0))*INDEX('UEC Data'!V:V,MATCH('Intensity Data'!$B689,'UEC Data'!$C:$C,0))</f>
        <v>7.4011073646423384E-2</v>
      </c>
      <c r="V689" t="str">
        <f t="shared" si="181"/>
        <v>Exterior Lighting</v>
      </c>
    </row>
    <row r="690" spans="1:22" x14ac:dyDescent="0.25">
      <c r="A690" t="str">
        <f t="shared" si="182"/>
        <v/>
      </c>
      <c r="B690" t="str">
        <f t="shared" si="180"/>
        <v>WA2014 CPARefrigeration_Walk-in Refrigerator</v>
      </c>
      <c r="C690" t="s">
        <v>116</v>
      </c>
      <c r="D690" t="s">
        <v>143</v>
      </c>
      <c r="E690" s="4" t="str">
        <f t="shared" si="183"/>
        <v>Refrigeration_Walk-in Refrigerator</v>
      </c>
      <c r="F690" s="4" t="s">
        <v>161</v>
      </c>
      <c r="G690" s="4" t="s">
        <v>159</v>
      </c>
      <c r="H690" s="7">
        <f>INDEX('Saturation Data'!I:I,MATCH('Intensity Data'!$B690,'Saturation Data'!$C:$C,0))*INDEX('UEC Data'!I:I,MATCH('Intensity Data'!$B690,'UEC Data'!$C:$C,0))</f>
        <v>4.3697141908842002E-3</v>
      </c>
      <c r="I690" s="7">
        <f>INDEX('Saturation Data'!J:J,MATCH('Intensity Data'!$B690,'Saturation Data'!$C:$C,0))*INDEX('UEC Data'!J:J,MATCH('Intensity Data'!$B690,'UEC Data'!$C:$C,0))</f>
        <v>0</v>
      </c>
      <c r="J690" s="7">
        <f>INDEX('Saturation Data'!K:K,MATCH('Intensity Data'!$B690,'Saturation Data'!$C:$C,0))*INDEX('UEC Data'!K:K,MATCH('Intensity Data'!$B690,'UEC Data'!$C:$C,0))</f>
        <v>1.4881377881753442E-2</v>
      </c>
      <c r="K690" s="7">
        <f>INDEX('Saturation Data'!L:L,MATCH('Intensity Data'!$B690,'Saturation Data'!$C:$C,0))*INDEX('UEC Data'!L:L,MATCH('Intensity Data'!$B690,'UEC Data'!$C:$C,0))</f>
        <v>0</v>
      </c>
      <c r="L690" s="7">
        <f>INDEX('Saturation Data'!M:M,MATCH('Intensity Data'!$B690,'Saturation Data'!$C:$C,0))*INDEX('UEC Data'!M:M,MATCH('Intensity Data'!$B690,'UEC Data'!$C:$C,0))</f>
        <v>5.5380766850132961</v>
      </c>
      <c r="M690" s="7">
        <f>INDEX('Saturation Data'!N:N,MATCH('Intensity Data'!$B690,'Saturation Data'!$C:$C,0))*INDEX('UEC Data'!N:N,MATCH('Intensity Data'!$B690,'UEC Data'!$C:$C,0))</f>
        <v>1.3264942450332609</v>
      </c>
      <c r="N690" s="7">
        <f>INDEX('Saturation Data'!O:O,MATCH('Intensity Data'!$B690,'Saturation Data'!$C:$C,0))*INDEX('UEC Data'!O:O,MATCH('Intensity Data'!$B690,'UEC Data'!$C:$C,0))</f>
        <v>0.14294168793138337</v>
      </c>
      <c r="O690" s="7">
        <f>INDEX('Saturation Data'!P:P,MATCH('Intensity Data'!$B690,'Saturation Data'!$C:$C,0))*INDEX('UEC Data'!P:P,MATCH('Intensity Data'!$B690,'UEC Data'!$C:$C,0))</f>
        <v>2.0194550058013815E-2</v>
      </c>
      <c r="P690" s="7">
        <f>INDEX('Saturation Data'!Q:Q,MATCH('Intensity Data'!$B690,'Saturation Data'!$C:$C,0))*INDEX('UEC Data'!Q:Q,MATCH('Intensity Data'!$B690,'UEC Data'!$C:$C,0))</f>
        <v>4.8369044810580915E-2</v>
      </c>
      <c r="Q690" s="7">
        <f>INDEX('Saturation Data'!R:R,MATCH('Intensity Data'!$B690,'Saturation Data'!$C:$C,0))*INDEX('UEC Data'!R:R,MATCH('Intensity Data'!$B690,'UEC Data'!$C:$C,0))</f>
        <v>2.617596719873112E-2</v>
      </c>
      <c r="R690" s="7">
        <f>INDEX('Saturation Data'!S:S,MATCH('Intensity Data'!$B690,'Saturation Data'!$C:$C,0))*INDEX('UEC Data'!S:S,MATCH('Intensity Data'!$B690,'UEC Data'!$C:$C,0))</f>
        <v>9.3005144479720789E-3</v>
      </c>
      <c r="S690" s="7">
        <f>INDEX('Saturation Data'!T:T,MATCH('Intensity Data'!$B690,'Saturation Data'!$C:$C,0))*INDEX('UEC Data'!T:T,MATCH('Intensity Data'!$B690,'UEC Data'!$C:$C,0))</f>
        <v>15.961878052326647</v>
      </c>
      <c r="T690" s="7">
        <f>INDEX('Saturation Data'!U:U,MATCH('Intensity Data'!$B690,'Saturation Data'!$C:$C,0))*INDEX('UEC Data'!U:U,MATCH('Intensity Data'!$B690,'UEC Data'!$C:$C,0))</f>
        <v>2.9054189813384045E-3</v>
      </c>
      <c r="U690" s="7">
        <f>INDEX('Saturation Data'!V:V,MATCH('Intensity Data'!$B690,'Saturation Data'!$C:$C,0))*INDEX('UEC Data'!V:V,MATCH('Intensity Data'!$B690,'UEC Data'!$C:$C,0))</f>
        <v>8.8871256834117549E-2</v>
      </c>
      <c r="V690" t="str">
        <f t="shared" si="181"/>
        <v>Refrigeration</v>
      </c>
    </row>
    <row r="691" spans="1:22" x14ac:dyDescent="0.25">
      <c r="A691" t="str">
        <f t="shared" si="182"/>
        <v/>
      </c>
      <c r="B691" t="str">
        <f t="shared" si="180"/>
        <v>WA2014 CPARefrigeration_Reach-in Refrigerator</v>
      </c>
      <c r="C691" t="s">
        <v>116</v>
      </c>
      <c r="D691" t="s">
        <v>143</v>
      </c>
      <c r="E691" s="4" t="str">
        <f t="shared" si="183"/>
        <v>Refrigeration_Reach-in Refrigerator</v>
      </c>
      <c r="F691" s="4" t="s">
        <v>161</v>
      </c>
      <c r="G691" s="4" t="s">
        <v>160</v>
      </c>
      <c r="H691" s="7">
        <f>INDEX('Saturation Data'!I:I,MATCH('Intensity Data'!$B691,'Saturation Data'!$C:$C,0))*INDEX('UEC Data'!I:I,MATCH('Intensity Data'!$B691,'UEC Data'!$C:$C,0))</f>
        <v>8.0738528507017359E-3</v>
      </c>
      <c r="I691" s="7">
        <f>INDEX('Saturation Data'!J:J,MATCH('Intensity Data'!$B691,'Saturation Data'!$C:$C,0))*INDEX('UEC Data'!J:J,MATCH('Intensity Data'!$B691,'UEC Data'!$C:$C,0))</f>
        <v>1.7232674542127062E-2</v>
      </c>
      <c r="J691" s="7">
        <f>INDEX('Saturation Data'!K:K,MATCH('Intensity Data'!$B691,'Saturation Data'!$C:$C,0))*INDEX('UEC Data'!K:K,MATCH('Intensity Data'!$B691,'UEC Data'!$C:$C,0))</f>
        <v>2.7496090129558958E-2</v>
      </c>
      <c r="K691" s="7">
        <f>INDEX('Saturation Data'!L:L,MATCH('Intensity Data'!$B691,'Saturation Data'!$C:$C,0))*INDEX('UEC Data'!L:L,MATCH('Intensity Data'!$B691,'UEC Data'!$C:$C,0))</f>
        <v>3.6502147919224223E-3</v>
      </c>
      <c r="L691" s="7">
        <f>INDEX('Saturation Data'!M:M,MATCH('Intensity Data'!$B691,'Saturation Data'!$C:$C,0))*INDEX('UEC Data'!M:M,MATCH('Intensity Data'!$B691,'UEC Data'!$C:$C,0))</f>
        <v>0.27655724414751615</v>
      </c>
      <c r="M691" s="7">
        <f>INDEX('Saturation Data'!N:N,MATCH('Intensity Data'!$B691,'Saturation Data'!$C:$C,0))*INDEX('UEC Data'!N:N,MATCH('Intensity Data'!$B691,'UEC Data'!$C:$C,0))</f>
        <v>0.51929959747686305</v>
      </c>
      <c r="N691" s="7">
        <f>INDEX('Saturation Data'!O:O,MATCH('Intensity Data'!$B691,'Saturation Data'!$C:$C,0))*INDEX('UEC Data'!O:O,MATCH('Intensity Data'!$B691,'UEC Data'!$C:$C,0))</f>
        <v>5.7166911347418789E-2</v>
      </c>
      <c r="O691" s="7">
        <f>INDEX('Saturation Data'!P:P,MATCH('Intensity Data'!$B691,'Saturation Data'!$C:$C,0))*INDEX('UEC Data'!P:P,MATCH('Intensity Data'!$B691,'UEC Data'!$C:$C,0))</f>
        <v>1.8516302781507486E-2</v>
      </c>
      <c r="P691" s="7">
        <f>INDEX('Saturation Data'!Q:Q,MATCH('Intensity Data'!$B691,'Saturation Data'!$C:$C,0))*INDEX('UEC Data'!Q:Q,MATCH('Intensity Data'!$B691,'UEC Data'!$C:$C,0))</f>
        <v>4.4349385175314254E-2</v>
      </c>
      <c r="Q691" s="7">
        <f>INDEX('Saturation Data'!R:R,MATCH('Intensity Data'!$B691,'Saturation Data'!$C:$C,0))*INDEX('UEC Data'!R:R,MATCH('Intensity Data'!$B691,'UEC Data'!$C:$C,0))</f>
        <v>4.3758743379780855E-2</v>
      </c>
      <c r="R691" s="7">
        <f>INDEX('Saturation Data'!S:S,MATCH('Intensity Data'!$B691,'Saturation Data'!$C:$C,0))*INDEX('UEC Data'!S:S,MATCH('Intensity Data'!$B691,'UEC Data'!$C:$C,0))</f>
        <v>4.4679480785732922E-3</v>
      </c>
      <c r="S691" s="7">
        <f>INDEX('Saturation Data'!T:T,MATCH('Intensity Data'!$B691,'Saturation Data'!$C:$C,0))*INDEX('UEC Data'!T:T,MATCH('Intensity Data'!$B691,'UEC Data'!$C:$C,0))</f>
        <v>1.837826045525277E-2</v>
      </c>
      <c r="T691" s="7">
        <f>INDEX('Saturation Data'!U:U,MATCH('Intensity Data'!$B691,'Saturation Data'!$C:$C,0))*INDEX('UEC Data'!U:U,MATCH('Intensity Data'!$B691,'UEC Data'!$C:$C,0))</f>
        <v>5.3682973989233294E-3</v>
      </c>
      <c r="U691" s="7">
        <f>INDEX('Saturation Data'!V:V,MATCH('Intensity Data'!$B691,'Saturation Data'!$C:$C,0))*INDEX('UEC Data'!V:V,MATCH('Intensity Data'!$B691,'UEC Data'!$C:$C,0))</f>
        <v>2.7367672842023068E-2</v>
      </c>
      <c r="V691" t="str">
        <f t="shared" si="181"/>
        <v>Refrigeration</v>
      </c>
    </row>
    <row r="692" spans="1:22" x14ac:dyDescent="0.25">
      <c r="A692" t="str">
        <f t="shared" si="182"/>
        <v/>
      </c>
      <c r="B692" t="str">
        <f t="shared" si="180"/>
        <v>WA2014 CPARefrigeration_Glass Door Display</v>
      </c>
      <c r="C692" t="s">
        <v>116</v>
      </c>
      <c r="D692" t="s">
        <v>143</v>
      </c>
      <c r="E692" s="4" t="str">
        <f t="shared" si="183"/>
        <v>Refrigeration_Glass Door Display</v>
      </c>
      <c r="F692" s="4" t="s">
        <v>161</v>
      </c>
      <c r="G692" s="4" t="s">
        <v>28</v>
      </c>
      <c r="H692" s="7">
        <f>INDEX('Saturation Data'!I:I,MATCH('Intensity Data'!$B692,'Saturation Data'!$C:$C,0))*INDEX('UEC Data'!I:I,MATCH('Intensity Data'!$B692,'UEC Data'!$C:$C,0))</f>
        <v>7.5128808099423003E-2</v>
      </c>
      <c r="I692" s="7">
        <f>INDEX('Saturation Data'!J:J,MATCH('Intensity Data'!$B692,'Saturation Data'!$C:$C,0))*INDEX('UEC Data'!J:J,MATCH('Intensity Data'!$B692,'UEC Data'!$C:$C,0))</f>
        <v>0</v>
      </c>
      <c r="J692" s="7">
        <f>INDEX('Saturation Data'!K:K,MATCH('Intensity Data'!$B692,'Saturation Data'!$C:$C,0))*INDEX('UEC Data'!K:K,MATCH('Intensity Data'!$B692,'UEC Data'!$C:$C,0))</f>
        <v>0.27007084765210859</v>
      </c>
      <c r="K692" s="7">
        <f>INDEX('Saturation Data'!L:L,MATCH('Intensity Data'!$B692,'Saturation Data'!$C:$C,0))*INDEX('UEC Data'!L:L,MATCH('Intensity Data'!$B692,'UEC Data'!$C:$C,0))</f>
        <v>6.1437164652485571E-3</v>
      </c>
      <c r="L692" s="7">
        <f>INDEX('Saturation Data'!M:M,MATCH('Intensity Data'!$B692,'Saturation Data'!$C:$C,0))*INDEX('UEC Data'!M:M,MATCH('Intensity Data'!$B692,'UEC Data'!$C:$C,0))</f>
        <v>0.17289128047060345</v>
      </c>
      <c r="M692" s="7">
        <f>INDEX('Saturation Data'!N:N,MATCH('Intensity Data'!$B692,'Saturation Data'!$C:$C,0))*INDEX('UEC Data'!N:N,MATCH('Intensity Data'!$B692,'UEC Data'!$C:$C,0))</f>
        <v>9.9867932115750406</v>
      </c>
      <c r="N692" s="7">
        <f>INDEX('Saturation Data'!O:O,MATCH('Intensity Data'!$B692,'Saturation Data'!$C:$C,0))*INDEX('UEC Data'!O:O,MATCH('Intensity Data'!$B692,'UEC Data'!$C:$C,0))</f>
        <v>0.17396260348401174</v>
      </c>
      <c r="O692" s="7">
        <f>INDEX('Saturation Data'!P:P,MATCH('Intensity Data'!$B692,'Saturation Data'!$C:$C,0))*INDEX('UEC Data'!P:P,MATCH('Intensity Data'!$B692,'UEC Data'!$C:$C,0))</f>
        <v>3.1023332805207676E-2</v>
      </c>
      <c r="P692" s="7">
        <f>INDEX('Saturation Data'!Q:Q,MATCH('Intensity Data'!$B692,'Saturation Data'!$C:$C,0))*INDEX('UEC Data'!Q:Q,MATCH('Intensity Data'!$B692,'UEC Data'!$C:$C,0))</f>
        <v>7.430564039891463E-2</v>
      </c>
      <c r="Q692" s="7">
        <f>INDEX('Saturation Data'!R:R,MATCH('Intensity Data'!$B692,'Saturation Data'!$C:$C,0))*INDEX('UEC Data'!R:R,MATCH('Intensity Data'!$B692,'UEC Data'!$C:$C,0))</f>
        <v>0.22831754166006474</v>
      </c>
      <c r="R692" s="7">
        <f>INDEX('Saturation Data'!S:S,MATCH('Intensity Data'!$B692,'Saturation Data'!$C:$C,0))*INDEX('UEC Data'!S:S,MATCH('Intensity Data'!$B692,'UEC Data'!$C:$C,0))</f>
        <v>3.7976264163029114E-2</v>
      </c>
      <c r="S692" s="7">
        <f>INDEX('Saturation Data'!T:T,MATCH('Intensity Data'!$B692,'Saturation Data'!$C:$C,0))*INDEX('UEC Data'!T:T,MATCH('Intensity Data'!$B692,'UEC Data'!$C:$C,0))</f>
        <v>0.15620988911055045</v>
      </c>
      <c r="T692" s="7">
        <f>INDEX('Saturation Data'!U:U,MATCH('Intensity Data'!$B692,'Saturation Data'!$C:$C,0))*INDEX('UEC Data'!U:U,MATCH('Intensity Data'!$B692,'UEC Data'!$C:$C,0))</f>
        <v>3.2914817522678723E-3</v>
      </c>
      <c r="U692" s="7">
        <f>INDEX('Saturation Data'!V:V,MATCH('Intensity Data'!$B692,'Saturation Data'!$C:$C,0))*INDEX('UEC Data'!V:V,MATCH('Intensity Data'!$B692,'UEC Data'!$C:$C,0))</f>
        <v>1.3160808479947847E-2</v>
      </c>
      <c r="V692" t="str">
        <f t="shared" si="181"/>
        <v>Refrigeration</v>
      </c>
    </row>
    <row r="693" spans="1:22" x14ac:dyDescent="0.25">
      <c r="A693" t="str">
        <f t="shared" si="182"/>
        <v/>
      </c>
      <c r="B693" t="str">
        <f t="shared" si="180"/>
        <v>WA2014 CPARefrigeration_Open Display Case</v>
      </c>
      <c r="C693" t="s">
        <v>116</v>
      </c>
      <c r="D693" t="s">
        <v>143</v>
      </c>
      <c r="E693" s="4" t="str">
        <f t="shared" si="183"/>
        <v>Refrigeration_Open Display Case</v>
      </c>
      <c r="F693" s="4" t="s">
        <v>161</v>
      </c>
      <c r="G693" s="4" t="s">
        <v>29</v>
      </c>
      <c r="H693" s="7">
        <f>INDEX('Saturation Data'!I:I,MATCH('Intensity Data'!$B693,'Saturation Data'!$C:$C,0))*INDEX('UEC Data'!I:I,MATCH('Intensity Data'!$B693,'UEC Data'!$C:$C,0))</f>
        <v>6.1967635250110911E-2</v>
      </c>
      <c r="I693" s="7">
        <f>INDEX('Saturation Data'!J:J,MATCH('Intensity Data'!$B693,'Saturation Data'!$C:$C,0))*INDEX('UEC Data'!J:J,MATCH('Intensity Data'!$B693,'UEC Data'!$C:$C,0))</f>
        <v>0</v>
      </c>
      <c r="J693" s="7">
        <f>INDEX('Saturation Data'!K:K,MATCH('Intensity Data'!$B693,'Saturation Data'!$C:$C,0))*INDEX('UEC Data'!K:K,MATCH('Intensity Data'!$B693,'UEC Data'!$C:$C,0))</f>
        <v>0.222759447439213</v>
      </c>
      <c r="K693" s="7">
        <f>INDEX('Saturation Data'!L:L,MATCH('Intensity Data'!$B693,'Saturation Data'!$C:$C,0))*INDEX('UEC Data'!L:L,MATCH('Intensity Data'!$B693,'UEC Data'!$C:$C,0))</f>
        <v>5.0674513629286122E-3</v>
      </c>
      <c r="L693" s="7">
        <f>INDEX('Saturation Data'!M:M,MATCH('Intensity Data'!$B693,'Saturation Data'!$C:$C,0))*INDEX('UEC Data'!M:M,MATCH('Intensity Data'!$B693,'UEC Data'!$C:$C,0))</f>
        <v>0.14260393685400768</v>
      </c>
      <c r="M693" s="7">
        <f>INDEX('Saturation Data'!N:N,MATCH('Intensity Data'!$B693,'Saturation Data'!$C:$C,0))*INDEX('UEC Data'!N:N,MATCH('Intensity Data'!$B693,'UEC Data'!$C:$C,0))</f>
        <v>8.2372923876842208</v>
      </c>
      <c r="N693" s="7">
        <f>INDEX('Saturation Data'!O:O,MATCH('Intensity Data'!$B693,'Saturation Data'!$C:$C,0))*INDEX('UEC Data'!O:O,MATCH('Intensity Data'!$B693,'UEC Data'!$C:$C,0))</f>
        <v>0.14348758395835251</v>
      </c>
      <c r="O693" s="7">
        <f>INDEX('Saturation Data'!P:P,MATCH('Intensity Data'!$B693,'Saturation Data'!$C:$C,0))*INDEX('UEC Data'!P:P,MATCH('Intensity Data'!$B693,'UEC Data'!$C:$C,0))</f>
        <v>2.5588620665614868E-2</v>
      </c>
      <c r="P693" s="7">
        <f>INDEX('Saturation Data'!Q:Q,MATCH('Intensity Data'!$B693,'Saturation Data'!$C:$C,0))*INDEX('UEC Data'!Q:Q,MATCH('Intensity Data'!$B693,'UEC Data'!$C:$C,0))</f>
        <v>6.1288671253407132E-2</v>
      </c>
      <c r="Q693" s="7">
        <f>INDEX('Saturation Data'!R:R,MATCH('Intensity Data'!$B693,'Saturation Data'!$C:$C,0))*INDEX('UEC Data'!R:R,MATCH('Intensity Data'!$B693,'UEC Data'!$C:$C,0))</f>
        <v>0.1883205457495013</v>
      </c>
      <c r="R693" s="7">
        <f>INDEX('Saturation Data'!S:S,MATCH('Intensity Data'!$B693,'Saturation Data'!$C:$C,0))*INDEX('UEC Data'!S:S,MATCH('Intensity Data'!$B693,'UEC Data'!$C:$C,0))</f>
        <v>3.1323527490309276E-2</v>
      </c>
      <c r="S693" s="7">
        <f>INDEX('Saturation Data'!T:T,MATCH('Intensity Data'!$B693,'Saturation Data'!$C:$C,0))*INDEX('UEC Data'!T:T,MATCH('Intensity Data'!$B693,'UEC Data'!$C:$C,0))</f>
        <v>0.12884481566715025</v>
      </c>
      <c r="T693" s="7">
        <f>INDEX('Saturation Data'!U:U,MATCH('Intensity Data'!$B693,'Saturation Data'!$C:$C,0))*INDEX('UEC Data'!U:U,MATCH('Intensity Data'!$B693,'UEC Data'!$C:$C,0))</f>
        <v>2.7148752365006288E-3</v>
      </c>
      <c r="U693" s="7">
        <f>INDEX('Saturation Data'!V:V,MATCH('Intensity Data'!$B693,'Saturation Data'!$C:$C,0))*INDEX('UEC Data'!V:V,MATCH('Intensity Data'!$B693,'UEC Data'!$C:$C,0))</f>
        <v>1.085527908818559E-2</v>
      </c>
      <c r="V693" t="str">
        <f t="shared" si="181"/>
        <v>Refrigeration</v>
      </c>
    </row>
    <row r="694" spans="1:22" x14ac:dyDescent="0.25">
      <c r="A694" t="str">
        <f t="shared" si="182"/>
        <v/>
      </c>
      <c r="B694" t="str">
        <f t="shared" si="180"/>
        <v>WA2014 CPARefrigeration_Icemaker</v>
      </c>
      <c r="C694" t="s">
        <v>116</v>
      </c>
      <c r="D694" t="s">
        <v>143</v>
      </c>
      <c r="E694" s="4" t="str">
        <f t="shared" si="183"/>
        <v>Refrigeration_Icemaker</v>
      </c>
      <c r="F694" s="4" t="s">
        <v>161</v>
      </c>
      <c r="G694" s="4" t="s">
        <v>30</v>
      </c>
      <c r="H694" s="7">
        <f>INDEX('Saturation Data'!I:I,MATCH('Intensity Data'!$B694,'Saturation Data'!$C:$C,0))*INDEX('UEC Data'!I:I,MATCH('Intensity Data'!$B694,'UEC Data'!$C:$C,0))</f>
        <v>2.9564408751749403E-2</v>
      </c>
      <c r="I694" s="7">
        <f>INDEX('Saturation Data'!J:J,MATCH('Intensity Data'!$B694,'Saturation Data'!$C:$C,0))*INDEX('UEC Data'!J:J,MATCH('Intensity Data'!$B694,'UEC Data'!$C:$C,0))</f>
        <v>1.1439255921786915E-2</v>
      </c>
      <c r="J694" s="7">
        <f>INDEX('Saturation Data'!K:K,MATCH('Intensity Data'!$B694,'Saturation Data'!$C:$C,0))*INDEX('UEC Data'!K:K,MATCH('Intensity Data'!$B694,'UEC Data'!$C:$C,0))</f>
        <v>0.23500345783678583</v>
      </c>
      <c r="K694" s="7">
        <f>INDEX('Saturation Data'!L:L,MATCH('Intensity Data'!$B694,'Saturation Data'!$C:$C,0))*INDEX('UEC Data'!L:L,MATCH('Intensity Data'!$B694,'UEC Data'!$C:$C,0))</f>
        <v>7.9351552407608862E-3</v>
      </c>
      <c r="L694" s="7">
        <f>INDEX('Saturation Data'!M:M,MATCH('Intensity Data'!$B694,'Saturation Data'!$C:$C,0))*INDEX('UEC Data'!M:M,MATCH('Intensity Data'!$B694,'UEC Data'!$C:$C,0))</f>
        <v>2.1945218348647653</v>
      </c>
      <c r="M694" s="7">
        <f>INDEX('Saturation Data'!N:N,MATCH('Intensity Data'!$B694,'Saturation Data'!$C:$C,0))*INDEX('UEC Data'!N:N,MATCH('Intensity Data'!$B694,'UEC Data'!$C:$C,0))</f>
        <v>0.35300711574649812</v>
      </c>
      <c r="N694" s="7">
        <f>INDEX('Saturation Data'!O:O,MATCH('Intensity Data'!$B694,'Saturation Data'!$C:$C,0))*INDEX('UEC Data'!O:O,MATCH('Intensity Data'!$B694,'UEC Data'!$C:$C,0))</f>
        <v>0.23601696052962653</v>
      </c>
      <c r="O694" s="7">
        <f>INDEX('Saturation Data'!P:P,MATCH('Intensity Data'!$B694,'Saturation Data'!$C:$C,0))*INDEX('UEC Data'!P:P,MATCH('Intensity Data'!$B694,'UEC Data'!$C:$C,0))</f>
        <v>4.2089693805123521E-2</v>
      </c>
      <c r="P694" s="7">
        <f>INDEX('Saturation Data'!Q:Q,MATCH('Intensity Data'!$B694,'Saturation Data'!$C:$C,0))*INDEX('UEC Data'!Q:Q,MATCH('Intensity Data'!$B694,'UEC Data'!$C:$C,0))</f>
        <v>0.10081127234205284</v>
      </c>
      <c r="Q694" s="7">
        <f>INDEX('Saturation Data'!R:R,MATCH('Intensity Data'!$B694,'Saturation Data'!$C:$C,0))*INDEX('UEC Data'!R:R,MATCH('Intensity Data'!$B694,'UEC Data'!$C:$C,0))</f>
        <v>0.15488044884071137</v>
      </c>
      <c r="R694" s="7">
        <f>INDEX('Saturation Data'!S:S,MATCH('Intensity Data'!$B694,'Saturation Data'!$C:$C,0))*INDEX('UEC Data'!S:S,MATCH('Intensity Data'!$B694,'UEC Data'!$C:$C,0))</f>
        <v>2.5761405786422581E-2</v>
      </c>
      <c r="S694" s="7">
        <f>INDEX('Saturation Data'!T:T,MATCH('Intensity Data'!$B694,'Saturation Data'!$C:$C,0))*INDEX('UEC Data'!T:T,MATCH('Intensity Data'!$B694,'UEC Data'!$C:$C,0))</f>
        <v>0.96208580041420888</v>
      </c>
      <c r="T694" s="7">
        <f>INDEX('Saturation Data'!U:U,MATCH('Intensity Data'!$B694,'Saturation Data'!$C:$C,0))*INDEX('UEC Data'!U:U,MATCH('Intensity Data'!$B694,'UEC Data'!$C:$C,0))</f>
        <v>2.2327945870285544E-3</v>
      </c>
      <c r="U694" s="7">
        <f>INDEX('Saturation Data'!V:V,MATCH('Intensity Data'!$B694,'Saturation Data'!$C:$C,0))*INDEX('UEC Data'!V:V,MATCH('Intensity Data'!$B694,'UEC Data'!$C:$C,0))</f>
        <v>5.5923151423726336E-2</v>
      </c>
      <c r="V694" t="str">
        <f t="shared" si="181"/>
        <v>Refrigeration</v>
      </c>
    </row>
    <row r="695" spans="1:22" x14ac:dyDescent="0.25">
      <c r="A695" t="str">
        <f t="shared" si="182"/>
        <v/>
      </c>
      <c r="B695" t="str">
        <f t="shared" si="180"/>
        <v>WA2014 CPARefrigeration_Vending Machine</v>
      </c>
      <c r="C695" t="s">
        <v>116</v>
      </c>
      <c r="D695" t="s">
        <v>143</v>
      </c>
      <c r="E695" s="4" t="str">
        <f t="shared" si="183"/>
        <v>Refrigeration_Vending Machine</v>
      </c>
      <c r="F695" s="4" t="s">
        <v>161</v>
      </c>
      <c r="G695" s="4" t="s">
        <v>31</v>
      </c>
      <c r="H695" s="7">
        <f>INDEX('Saturation Data'!I:I,MATCH('Intensity Data'!$B695,'Saturation Data'!$C:$C,0))*INDEX('UEC Data'!I:I,MATCH('Intensity Data'!$B695,'UEC Data'!$C:$C,0))</f>
        <v>4.5690449889067265E-2</v>
      </c>
      <c r="I695" s="7">
        <f>INDEX('Saturation Data'!J:J,MATCH('Intensity Data'!$B695,'Saturation Data'!$C:$C,0))*INDEX('UEC Data'!J:J,MATCH('Intensity Data'!$B695,'UEC Data'!$C:$C,0))</f>
        <v>8.8394250304717082E-3</v>
      </c>
      <c r="J695" s="7">
        <f>INDEX('Saturation Data'!K:K,MATCH('Intensity Data'!$B695,'Saturation Data'!$C:$C,0))*INDEX('UEC Data'!K:K,MATCH('Intensity Data'!$B695,'UEC Data'!$C:$C,0))</f>
        <v>0.18159358105569817</v>
      </c>
      <c r="K695" s="7">
        <f>INDEX('Saturation Data'!L:L,MATCH('Intensity Data'!$B695,'Saturation Data'!$C:$C,0))*INDEX('UEC Data'!L:L,MATCH('Intensity Data'!$B695,'UEC Data'!$C:$C,0))</f>
        <v>6.1317108678606855E-3</v>
      </c>
      <c r="L695" s="7">
        <f>INDEX('Saturation Data'!M:M,MATCH('Intensity Data'!$B695,'Saturation Data'!$C:$C,0))*INDEX('UEC Data'!M:M,MATCH('Intensity Data'!$B695,'UEC Data'!$C:$C,0))</f>
        <v>1.6957668723955002</v>
      </c>
      <c r="M695" s="7">
        <f>INDEX('Saturation Data'!N:N,MATCH('Intensity Data'!$B695,'Saturation Data'!$C:$C,0))*INDEX('UEC Data'!N:N,MATCH('Intensity Data'!$B695,'UEC Data'!$C:$C,0))</f>
        <v>0.54555645160822441</v>
      </c>
      <c r="N695" s="7">
        <f>INDEX('Saturation Data'!O:O,MATCH('Intensity Data'!$B695,'Saturation Data'!$C:$C,0))*INDEX('UEC Data'!O:O,MATCH('Intensity Data'!$B695,'UEC Data'!$C:$C,0))</f>
        <v>0.18237674222743869</v>
      </c>
      <c r="O695" s="7">
        <f>INDEX('Saturation Data'!P:P,MATCH('Intensity Data'!$B695,'Saturation Data'!$C:$C,0))*INDEX('UEC Data'!P:P,MATCH('Intensity Data'!$B695,'UEC Data'!$C:$C,0))</f>
        <v>3.2523854303959085E-2</v>
      </c>
      <c r="P695" s="7">
        <f>INDEX('Saturation Data'!Q:Q,MATCH('Intensity Data'!$B695,'Saturation Data'!$C:$C,0))*INDEX('UEC Data'!Q:Q,MATCH('Intensity Data'!$B695,'UEC Data'!$C:$C,0))</f>
        <v>7.7899619537040832E-2</v>
      </c>
      <c r="Q695" s="7">
        <f>INDEX('Saturation Data'!R:R,MATCH('Intensity Data'!$B695,'Saturation Data'!$C:$C,0))*INDEX('UEC Data'!R:R,MATCH('Intensity Data'!$B695,'UEC Data'!$C:$C,0))</f>
        <v>0.23936069366291754</v>
      </c>
      <c r="R695" s="7">
        <f>INDEX('Saturation Data'!S:S,MATCH('Intensity Data'!$B695,'Saturation Data'!$C:$C,0))*INDEX('UEC Data'!S:S,MATCH('Intensity Data'!$B695,'UEC Data'!$C:$C,0))</f>
        <v>1.9906540834962905E-2</v>
      </c>
      <c r="S695" s="7">
        <f>INDEX('Saturation Data'!T:T,MATCH('Intensity Data'!$B695,'Saturation Data'!$C:$C,0))*INDEX('UEC Data'!T:T,MATCH('Intensity Data'!$B695,'UEC Data'!$C:$C,0))</f>
        <v>0.74342993668370694</v>
      </c>
      <c r="T695" s="7">
        <f>INDEX('Saturation Data'!U:U,MATCH('Intensity Data'!$B695,'Saturation Data'!$C:$C,0))*INDEX('UEC Data'!U:U,MATCH('Intensity Data'!$B695,'UEC Data'!$C:$C,0))</f>
        <v>1.7253412717947924E-3</v>
      </c>
      <c r="U695" s="7">
        <f>INDEX('Saturation Data'!V:V,MATCH('Intensity Data'!$B695,'Saturation Data'!$C:$C,0))*INDEX('UEC Data'!V:V,MATCH('Intensity Data'!$B695,'UEC Data'!$C:$C,0))</f>
        <v>8.6426688563940715E-2</v>
      </c>
      <c r="V695" t="str">
        <f t="shared" si="181"/>
        <v>Refrigeration</v>
      </c>
    </row>
    <row r="696" spans="1:22" x14ac:dyDescent="0.25">
      <c r="A696" t="str">
        <f t="shared" si="182"/>
        <v/>
      </c>
      <c r="B696" t="str">
        <f t="shared" si="180"/>
        <v>WA2014 CPAFood Preparation_Oven</v>
      </c>
      <c r="C696" t="s">
        <v>116</v>
      </c>
      <c r="D696" t="s">
        <v>143</v>
      </c>
      <c r="E696" s="4" t="str">
        <f t="shared" si="183"/>
        <v>Food Preparation_Oven</v>
      </c>
      <c r="F696" s="4" t="s">
        <v>32</v>
      </c>
      <c r="G696" s="4" t="s">
        <v>33</v>
      </c>
      <c r="H696" s="7">
        <f>INDEX('Saturation Data'!I:I,MATCH('Intensity Data'!$B696,'Saturation Data'!$C:$C,0))*INDEX('UEC Data'!I:I,MATCH('Intensity Data'!$B696,'UEC Data'!$C:$C,0))</f>
        <v>8.264325590670879E-2</v>
      </c>
      <c r="I696" s="7">
        <f>INDEX('Saturation Data'!J:J,MATCH('Intensity Data'!$B696,'Saturation Data'!$C:$C,0))*INDEX('UEC Data'!J:J,MATCH('Intensity Data'!$B696,'UEC Data'!$C:$C,0))</f>
        <v>1.1655258949100156E-2</v>
      </c>
      <c r="J696" s="7">
        <f>INDEX('Saturation Data'!K:K,MATCH('Intensity Data'!$B696,'Saturation Data'!$C:$C,0))*INDEX('UEC Data'!K:K,MATCH('Intensity Data'!$B696,'UEC Data'!$C:$C,0))</f>
        <v>0.16236508221524854</v>
      </c>
      <c r="K696" s="7">
        <f>INDEX('Saturation Data'!L:L,MATCH('Intensity Data'!$B696,'Saturation Data'!$C:$C,0))*INDEX('UEC Data'!L:L,MATCH('Intensity Data'!$B696,'UEC Data'!$C:$C,0))</f>
        <v>8.9883776641365605E-3</v>
      </c>
      <c r="L696" s="7">
        <f>INDEX('Saturation Data'!M:M,MATCH('Intensity Data'!$B696,'Saturation Data'!$C:$C,0))*INDEX('UEC Data'!M:M,MATCH('Intensity Data'!$B696,'UEC Data'!$C:$C,0))</f>
        <v>1.6177777505192528</v>
      </c>
      <c r="M696" s="7">
        <f>INDEX('Saturation Data'!N:N,MATCH('Intensity Data'!$B696,'Saturation Data'!$C:$C,0))*INDEX('UEC Data'!N:N,MATCH('Intensity Data'!$B696,'UEC Data'!$C:$C,0))</f>
        <v>0.36065350370858801</v>
      </c>
      <c r="N696" s="7">
        <f>INDEX('Saturation Data'!O:O,MATCH('Intensity Data'!$B696,'Saturation Data'!$C:$C,0))*INDEX('UEC Data'!O:O,MATCH('Intensity Data'!$B696,'UEC Data'!$C:$C,0))</f>
        <v>0.76476333941547903</v>
      </c>
      <c r="O696" s="7">
        <f>INDEX('Saturation Data'!P:P,MATCH('Intensity Data'!$B696,'Saturation Data'!$C:$C,0))*INDEX('UEC Data'!P:P,MATCH('Intensity Data'!$B696,'UEC Data'!$C:$C,0))</f>
        <v>8.8064872993333695E-2</v>
      </c>
      <c r="P696" s="7">
        <f>INDEX('Saturation Data'!Q:Q,MATCH('Intensity Data'!$B696,'Saturation Data'!$C:$C,0))*INDEX('UEC Data'!Q:Q,MATCH('Intensity Data'!$B696,'UEC Data'!$C:$C,0))</f>
        <v>0.11865295042952552</v>
      </c>
      <c r="Q696" s="7">
        <f>INDEX('Saturation Data'!R:R,MATCH('Intensity Data'!$B696,'Saturation Data'!$C:$C,0))*INDEX('UEC Data'!R:R,MATCH('Intensity Data'!$B696,'UEC Data'!$C:$C,0))</f>
        <v>8.2263254233383404E-2</v>
      </c>
      <c r="R696" s="7">
        <f>INDEX('Saturation Data'!S:S,MATCH('Intensity Data'!$B696,'Saturation Data'!$C:$C,0))*INDEX('UEC Data'!S:S,MATCH('Intensity Data'!$B696,'UEC Data'!$C:$C,0))</f>
        <v>1.2868054297284909E-3</v>
      </c>
      <c r="S696" s="7">
        <f>INDEX('Saturation Data'!T:T,MATCH('Intensity Data'!$B696,'Saturation Data'!$C:$C,0))*INDEX('UEC Data'!T:T,MATCH('Intensity Data'!$B696,'UEC Data'!$C:$C,0))</f>
        <v>3.6951047976575536E-2</v>
      </c>
      <c r="T696" s="7">
        <f>INDEX('Saturation Data'!U:U,MATCH('Intensity Data'!$B696,'Saturation Data'!$C:$C,0))*INDEX('UEC Data'!U:U,MATCH('Intensity Data'!$B696,'UEC Data'!$C:$C,0))</f>
        <v>4.1403756478023525E-3</v>
      </c>
      <c r="U696" s="7">
        <f>INDEX('Saturation Data'!V:V,MATCH('Intensity Data'!$B696,'Saturation Data'!$C:$C,0))*INDEX('UEC Data'!V:V,MATCH('Intensity Data'!$B696,'UEC Data'!$C:$C,0))</f>
        <v>9.2851252476380167E-2</v>
      </c>
      <c r="V696" t="str">
        <f t="shared" si="181"/>
        <v>Food Preparation</v>
      </c>
    </row>
    <row r="697" spans="1:22" x14ac:dyDescent="0.25">
      <c r="A697" t="str">
        <f t="shared" si="182"/>
        <v/>
      </c>
      <c r="B697" t="str">
        <f t="shared" si="180"/>
        <v>WA2014 CPAFood Preparation_Fryer</v>
      </c>
      <c r="C697" t="s">
        <v>116</v>
      </c>
      <c r="D697" t="s">
        <v>143</v>
      </c>
      <c r="E697" s="4" t="str">
        <f t="shared" si="183"/>
        <v>Food Preparation_Fryer</v>
      </c>
      <c r="F697" s="4" t="s">
        <v>32</v>
      </c>
      <c r="G697" s="4" t="s">
        <v>34</v>
      </c>
      <c r="H697" s="7">
        <f>INDEX('Saturation Data'!I:I,MATCH('Intensity Data'!$B697,'Saturation Data'!$C:$C,0))*INDEX('UEC Data'!I:I,MATCH('Intensity Data'!$B697,'UEC Data'!$C:$C,0))</f>
        <v>7.5997331929375925E-2</v>
      </c>
      <c r="I697" s="7">
        <f>INDEX('Saturation Data'!J:J,MATCH('Intensity Data'!$B697,'Saturation Data'!$C:$C,0))*INDEX('UEC Data'!J:J,MATCH('Intensity Data'!$B697,'UEC Data'!$C:$C,0))</f>
        <v>9.2589860675196204E-3</v>
      </c>
      <c r="J697" s="7">
        <f>INDEX('Saturation Data'!K:K,MATCH('Intensity Data'!$B697,'Saturation Data'!$C:$C,0))*INDEX('UEC Data'!K:K,MATCH('Intensity Data'!$B697,'UEC Data'!$C:$C,0))</f>
        <v>0.11922400762428739</v>
      </c>
      <c r="K697" s="7">
        <f>INDEX('Saturation Data'!L:L,MATCH('Intensity Data'!$B697,'Saturation Data'!$C:$C,0))*INDEX('UEC Data'!L:L,MATCH('Intensity Data'!$B697,'UEC Data'!$C:$C,0))</f>
        <v>7.1404045096973333E-3</v>
      </c>
      <c r="L697" s="7">
        <f>INDEX('Saturation Data'!M:M,MATCH('Intensity Data'!$B697,'Saturation Data'!$C:$C,0))*INDEX('UEC Data'!M:M,MATCH('Intensity Data'!$B697,'UEC Data'!$C:$C,0))</f>
        <v>0.75250047892634864</v>
      </c>
      <c r="M697" s="7">
        <f>INDEX('Saturation Data'!N:N,MATCH('Intensity Data'!$B697,'Saturation Data'!$C:$C,0))*INDEX('UEC Data'!N:N,MATCH('Intensity Data'!$B697,'UEC Data'!$C:$C,0))</f>
        <v>0.32126439380220501</v>
      </c>
      <c r="N697" s="7">
        <f>INDEX('Saturation Data'!O:O,MATCH('Intensity Data'!$B697,'Saturation Data'!$C:$C,0))*INDEX('UEC Data'!O:O,MATCH('Intensity Data'!$B697,'UEC Data'!$C:$C,0))</f>
        <v>0.70341126842599799</v>
      </c>
      <c r="O697" s="7">
        <f>INDEX('Saturation Data'!P:P,MATCH('Intensity Data'!$B697,'Saturation Data'!$C:$C,0))*INDEX('UEC Data'!P:P,MATCH('Intensity Data'!$B697,'UEC Data'!$C:$C,0))</f>
        <v>6.9959100492238635E-2</v>
      </c>
      <c r="P697" s="7">
        <f>INDEX('Saturation Data'!Q:Q,MATCH('Intensity Data'!$B697,'Saturation Data'!$C:$C,0))*INDEX('UEC Data'!Q:Q,MATCH('Intensity Data'!$B697,'UEC Data'!$C:$C,0))</f>
        <v>8.5239845873300066E-2</v>
      </c>
      <c r="Q697" s="7">
        <f>INDEX('Saturation Data'!R:R,MATCH('Intensity Data'!$B697,'Saturation Data'!$C:$C,0))*INDEX('UEC Data'!R:R,MATCH('Intensity Data'!$B697,'UEC Data'!$C:$C,0))</f>
        <v>9.9446063770986567E-2</v>
      </c>
      <c r="R697" s="7">
        <f>INDEX('Saturation Data'!S:S,MATCH('Intensity Data'!$B697,'Saturation Data'!$C:$C,0))*INDEX('UEC Data'!S:S,MATCH('Intensity Data'!$B697,'UEC Data'!$C:$C,0))</f>
        <v>1.0222435724076774E-3</v>
      </c>
      <c r="S697" s="7">
        <f>INDEX('Saturation Data'!T:T,MATCH('Intensity Data'!$B697,'Saturation Data'!$C:$C,0))*INDEX('UEC Data'!T:T,MATCH('Intensity Data'!$B697,'UEC Data'!$C:$C,0))</f>
        <v>2.9354065824661584E-2</v>
      </c>
      <c r="T697" s="7">
        <f>INDEX('Saturation Data'!U:U,MATCH('Intensity Data'!$B697,'Saturation Data'!$C:$C,0))*INDEX('UEC Data'!U:U,MATCH('Intensity Data'!$B697,'UEC Data'!$C:$C,0))</f>
        <v>3.2891315932761164E-3</v>
      </c>
      <c r="U697" s="7">
        <f>INDEX('Saturation Data'!V:V,MATCH('Intensity Data'!$B697,'Saturation Data'!$C:$C,0))*INDEX('UEC Data'!V:V,MATCH('Intensity Data'!$B697,'UEC Data'!$C:$C,0))</f>
        <v>3.7444252365958629E-2</v>
      </c>
      <c r="V697" t="str">
        <f t="shared" si="181"/>
        <v>Food Preparation</v>
      </c>
    </row>
    <row r="698" spans="1:22" x14ac:dyDescent="0.25">
      <c r="A698" t="str">
        <f t="shared" si="182"/>
        <v/>
      </c>
      <c r="B698" t="str">
        <f t="shared" si="180"/>
        <v>WA2014 CPAFood Preparation_Dishwasher</v>
      </c>
      <c r="C698" t="s">
        <v>116</v>
      </c>
      <c r="D698" t="s">
        <v>143</v>
      </c>
      <c r="E698" s="4" t="str">
        <f t="shared" si="183"/>
        <v>Food Preparation_Dishwasher</v>
      </c>
      <c r="F698" s="4" t="s">
        <v>32</v>
      </c>
      <c r="G698" s="4" t="s">
        <v>35</v>
      </c>
      <c r="H698" s="7">
        <f>INDEX('Saturation Data'!I:I,MATCH('Intensity Data'!$B698,'Saturation Data'!$C:$C,0))*INDEX('UEC Data'!I:I,MATCH('Intensity Data'!$B698,'UEC Data'!$C:$C,0))</f>
        <v>0.11834275751368042</v>
      </c>
      <c r="I698" s="7">
        <f>INDEX('Saturation Data'!J:J,MATCH('Intensity Data'!$B698,'Saturation Data'!$C:$C,0))*INDEX('UEC Data'!J:J,MATCH('Intensity Data'!$B698,'UEC Data'!$C:$C,0))</f>
        <v>2.5580673982408448E-2</v>
      </c>
      <c r="J698" s="7">
        <f>INDEX('Saturation Data'!K:K,MATCH('Intensity Data'!$B698,'Saturation Data'!$C:$C,0))*INDEX('UEC Data'!K:K,MATCH('Intensity Data'!$B698,'UEC Data'!$C:$C,0))</f>
        <v>0.28836323159064886</v>
      </c>
      <c r="K698" s="7">
        <f>INDEX('Saturation Data'!L:L,MATCH('Intensity Data'!$B698,'Saturation Data'!$C:$C,0))*INDEX('UEC Data'!L:L,MATCH('Intensity Data'!$B698,'UEC Data'!$C:$C,0))</f>
        <v>1.9727468918637022E-2</v>
      </c>
      <c r="L698" s="7">
        <f>INDEX('Saturation Data'!M:M,MATCH('Intensity Data'!$B698,'Saturation Data'!$C:$C,0))*INDEX('UEC Data'!M:M,MATCH('Intensity Data'!$B698,'UEC Data'!$C:$C,0))</f>
        <v>6.1330268729807766</v>
      </c>
      <c r="M698" s="7">
        <f>INDEX('Saturation Data'!N:N,MATCH('Intensity Data'!$B698,'Saturation Data'!$C:$C,0))*INDEX('UEC Data'!N:N,MATCH('Intensity Data'!$B698,'UEC Data'!$C:$C,0))</f>
        <v>0.79836598447552454</v>
      </c>
      <c r="N698" s="7">
        <f>INDEX('Saturation Data'!O:O,MATCH('Intensity Data'!$B698,'Saturation Data'!$C:$C,0))*INDEX('UEC Data'!O:O,MATCH('Intensity Data'!$B698,'UEC Data'!$C:$C,0))</f>
        <v>1.2875944332631923</v>
      </c>
      <c r="O698" s="7">
        <f>INDEX('Saturation Data'!P:P,MATCH('Intensity Data'!$B698,'Saturation Data'!$C:$C,0))*INDEX('UEC Data'!P:P,MATCH('Intensity Data'!$B698,'UEC Data'!$C:$C,0))</f>
        <v>0.19328260446058987</v>
      </c>
      <c r="P698" s="7">
        <f>INDEX('Saturation Data'!Q:Q,MATCH('Intensity Data'!$B698,'Saturation Data'!$C:$C,0))*INDEX('UEC Data'!Q:Q,MATCH('Intensity Data'!$B698,'UEC Data'!$C:$C,0))</f>
        <v>0.21027471779361276</v>
      </c>
      <c r="Q698" s="7">
        <f>INDEX('Saturation Data'!R:R,MATCH('Intensity Data'!$B698,'Saturation Data'!$C:$C,0))*INDEX('UEC Data'!R:R,MATCH('Intensity Data'!$B698,'UEC Data'!$C:$C,0))</f>
        <v>0.39282568030047443</v>
      </c>
      <c r="R698" s="7">
        <f>INDEX('Saturation Data'!S:S,MATCH('Intensity Data'!$B698,'Saturation Data'!$C:$C,0))*INDEX('UEC Data'!S:S,MATCH('Intensity Data'!$B698,'UEC Data'!$C:$C,0))</f>
        <v>2.8242487207218092E-3</v>
      </c>
      <c r="S698" s="7">
        <f>INDEX('Saturation Data'!T:T,MATCH('Intensity Data'!$B698,'Saturation Data'!$C:$C,0))*INDEX('UEC Data'!T:T,MATCH('Intensity Data'!$B698,'UEC Data'!$C:$C,0))</f>
        <v>8.1099245904792949E-2</v>
      </c>
      <c r="T698" s="7">
        <f>INDEX('Saturation Data'!U:U,MATCH('Intensity Data'!$B698,'Saturation Data'!$C:$C,0))*INDEX('UEC Data'!U:U,MATCH('Intensity Data'!$B698,'UEC Data'!$C:$C,0))</f>
        <v>9.0871940360717808E-3</v>
      </c>
      <c r="U698" s="7">
        <f>INDEX('Saturation Data'!V:V,MATCH('Intensity Data'!$B698,'Saturation Data'!$C:$C,0))*INDEX('UEC Data'!V:V,MATCH('Intensity Data'!$B698,'UEC Data'!$C:$C,0))</f>
        <v>5.3315203924775977E-2</v>
      </c>
      <c r="V698" t="str">
        <f t="shared" si="181"/>
        <v>Food Preparation</v>
      </c>
    </row>
    <row r="699" spans="1:22" x14ac:dyDescent="0.25">
      <c r="A699" t="str">
        <f t="shared" si="182"/>
        <v/>
      </c>
      <c r="B699" t="str">
        <f t="shared" si="180"/>
        <v>WA2014 CPAFood Preparation_Hot Food Container</v>
      </c>
      <c r="C699" t="s">
        <v>116</v>
      </c>
      <c r="D699" t="s">
        <v>143</v>
      </c>
      <c r="E699" s="4" t="str">
        <f t="shared" si="183"/>
        <v>Food Preparation_Hot Food Container</v>
      </c>
      <c r="F699" s="4" t="s">
        <v>32</v>
      </c>
      <c r="G699" s="4" t="s">
        <v>36</v>
      </c>
      <c r="H699" s="7">
        <f>INDEX('Saturation Data'!I:I,MATCH('Intensity Data'!$B699,'Saturation Data'!$C:$C,0))*INDEX('UEC Data'!I:I,MATCH('Intensity Data'!$B699,'UEC Data'!$C:$C,0))</f>
        <v>1.4516822066442718E-2</v>
      </c>
      <c r="I699" s="7">
        <f>INDEX('Saturation Data'!J:J,MATCH('Intensity Data'!$B699,'Saturation Data'!$C:$C,0))*INDEX('UEC Data'!J:J,MATCH('Intensity Data'!$B699,'UEC Data'!$C:$C,0))</f>
        <v>3.1379198891776372E-3</v>
      </c>
      <c r="J699" s="7">
        <f>INDEX('Saturation Data'!K:K,MATCH('Intensity Data'!$B699,'Saturation Data'!$C:$C,0))*INDEX('UEC Data'!K:K,MATCH('Intensity Data'!$B699,'UEC Data'!$C:$C,0))</f>
        <v>3.5372825608038984E-2</v>
      </c>
      <c r="K699" s="7">
        <f>INDEX('Saturation Data'!L:L,MATCH('Intensity Data'!$B699,'Saturation Data'!$C:$C,0))*INDEX('UEC Data'!L:L,MATCH('Intensity Data'!$B699,'UEC Data'!$C:$C,0))</f>
        <v>2.4199212704674997E-3</v>
      </c>
      <c r="L699" s="7">
        <f>INDEX('Saturation Data'!M:M,MATCH('Intensity Data'!$B699,'Saturation Data'!$C:$C,0))*INDEX('UEC Data'!M:M,MATCH('Intensity Data'!$B699,'UEC Data'!$C:$C,0))</f>
        <v>0.75232368853228215</v>
      </c>
      <c r="M699" s="7">
        <f>INDEX('Saturation Data'!N:N,MATCH('Intensity Data'!$B699,'Saturation Data'!$C:$C,0))*INDEX('UEC Data'!N:N,MATCH('Intensity Data'!$B699,'UEC Data'!$C:$C,0))</f>
        <v>9.7933639404944442E-2</v>
      </c>
      <c r="N699" s="7">
        <f>INDEX('Saturation Data'!O:O,MATCH('Intensity Data'!$B699,'Saturation Data'!$C:$C,0))*INDEX('UEC Data'!O:O,MATCH('Intensity Data'!$B699,'UEC Data'!$C:$C,0))</f>
        <v>0.15794611917221163</v>
      </c>
      <c r="O699" s="7">
        <f>INDEX('Saturation Data'!P:P,MATCH('Intensity Data'!$B699,'Saturation Data'!$C:$C,0))*INDEX('UEC Data'!P:P,MATCH('Intensity Data'!$B699,'UEC Data'!$C:$C,0))</f>
        <v>2.3709513251528331E-2</v>
      </c>
      <c r="P699" s="7">
        <f>INDEX('Saturation Data'!Q:Q,MATCH('Intensity Data'!$B699,'Saturation Data'!$C:$C,0))*INDEX('UEC Data'!Q:Q,MATCH('Intensity Data'!$B699,'UEC Data'!$C:$C,0))</f>
        <v>2.5793895016587399E-2</v>
      </c>
      <c r="Q699" s="7">
        <f>INDEX('Saturation Data'!R:R,MATCH('Intensity Data'!$B699,'Saturation Data'!$C:$C,0))*INDEX('UEC Data'!R:R,MATCH('Intensity Data'!$B699,'UEC Data'!$C:$C,0))</f>
        <v>4.8186983503338443E-2</v>
      </c>
      <c r="R699" s="7">
        <f>INDEX('Saturation Data'!S:S,MATCH('Intensity Data'!$B699,'Saturation Data'!$C:$C,0))*INDEX('UEC Data'!S:S,MATCH('Intensity Data'!$B699,'UEC Data'!$C:$C,0))</f>
        <v>3.4644381296724028E-4</v>
      </c>
      <c r="S699" s="7">
        <f>INDEX('Saturation Data'!T:T,MATCH('Intensity Data'!$B699,'Saturation Data'!$C:$C,0))*INDEX('UEC Data'!T:T,MATCH('Intensity Data'!$B699,'UEC Data'!$C:$C,0))</f>
        <v>9.9482498739854545E-3</v>
      </c>
      <c r="T699" s="7">
        <f>INDEX('Saturation Data'!U:U,MATCH('Intensity Data'!$B699,'Saturation Data'!$C:$C,0))*INDEX('UEC Data'!U:U,MATCH('Intensity Data'!$B699,'UEC Data'!$C:$C,0))</f>
        <v>1.1147042850479789E-3</v>
      </c>
      <c r="U699" s="7">
        <f>INDEX('Saturation Data'!V:V,MATCH('Intensity Data'!$B699,'Saturation Data'!$C:$C,0))*INDEX('UEC Data'!V:V,MATCH('Intensity Data'!$B699,'UEC Data'!$C:$C,0))</f>
        <v>6.5400481201615636E-3</v>
      </c>
      <c r="V699" t="str">
        <f t="shared" si="181"/>
        <v>Food Preparation</v>
      </c>
    </row>
    <row r="700" spans="1:22" x14ac:dyDescent="0.25">
      <c r="A700" t="str">
        <f t="shared" si="182"/>
        <v/>
      </c>
      <c r="B700" t="str">
        <f t="shared" si="180"/>
        <v>WA2014 CPAOffice Equipment_Desktop Computer</v>
      </c>
      <c r="C700" t="s">
        <v>116</v>
      </c>
      <c r="D700" t="s">
        <v>143</v>
      </c>
      <c r="E700" s="4" t="str">
        <f t="shared" si="183"/>
        <v>Office Equipment_Desktop Computer</v>
      </c>
      <c r="F700" s="4" t="s">
        <v>38</v>
      </c>
      <c r="G700" s="4" t="s">
        <v>39</v>
      </c>
      <c r="H700" s="7">
        <f>INDEX('Saturation Data'!I:I,MATCH('Intensity Data'!$B700,'Saturation Data'!$C:$C,0))*INDEX('UEC Data'!I:I,MATCH('Intensity Data'!$B700,'UEC Data'!$C:$C,0))</f>
        <v>2.036963176613694</v>
      </c>
      <c r="I700" s="7">
        <f>INDEX('Saturation Data'!J:J,MATCH('Intensity Data'!$B700,'Saturation Data'!$C:$C,0))*INDEX('UEC Data'!J:J,MATCH('Intensity Data'!$B700,'UEC Data'!$C:$C,0))</f>
        <v>1.2769447938210612</v>
      </c>
      <c r="J700" s="7">
        <f>INDEX('Saturation Data'!K:K,MATCH('Intensity Data'!$B700,'Saturation Data'!$C:$C,0))*INDEX('UEC Data'!K:K,MATCH('Intensity Data'!$B700,'UEC Data'!$C:$C,0))</f>
        <v>0.38137215557552406</v>
      </c>
      <c r="K700" s="7">
        <f>INDEX('Saturation Data'!L:L,MATCH('Intensity Data'!$B700,'Saturation Data'!$C:$C,0))*INDEX('UEC Data'!L:L,MATCH('Intensity Data'!$B700,'UEC Data'!$C:$C,0))</f>
        <v>7.8678691372184625E-2</v>
      </c>
      <c r="L700" s="7">
        <f>INDEX('Saturation Data'!M:M,MATCH('Intensity Data'!$B700,'Saturation Data'!$C:$C,0))*INDEX('UEC Data'!M:M,MATCH('Intensity Data'!$B700,'UEC Data'!$C:$C,0))</f>
        <v>0.27024630411607214</v>
      </c>
      <c r="M700" s="7">
        <f>INDEX('Saturation Data'!N:N,MATCH('Intensity Data'!$B700,'Saturation Data'!$C:$C,0))*INDEX('UEC Data'!N:N,MATCH('Intensity Data'!$B700,'UEC Data'!$C:$C,0))</f>
        <v>0.11414926796621741</v>
      </c>
      <c r="N700" s="7">
        <f>INDEX('Saturation Data'!O:O,MATCH('Intensity Data'!$B700,'Saturation Data'!$C:$C,0))*INDEX('UEC Data'!O:O,MATCH('Intensity Data'!$B700,'UEC Data'!$C:$C,0))</f>
        <v>0.58178545867287157</v>
      </c>
      <c r="O700" s="7">
        <f>INDEX('Saturation Data'!P:P,MATCH('Intensity Data'!$B700,'Saturation Data'!$C:$C,0))*INDEX('UEC Data'!P:P,MATCH('Intensity Data'!$B700,'UEC Data'!$C:$C,0))</f>
        <v>0.51377968551260667</v>
      </c>
      <c r="P700" s="7">
        <f>INDEX('Saturation Data'!Q:Q,MATCH('Intensity Data'!$B700,'Saturation Data'!$C:$C,0))*INDEX('UEC Data'!Q:Q,MATCH('Intensity Data'!$B700,'UEC Data'!$C:$C,0))</f>
        <v>0.29479314169626392</v>
      </c>
      <c r="Q700" s="7">
        <f>INDEX('Saturation Data'!R:R,MATCH('Intensity Data'!$B700,'Saturation Data'!$C:$C,0))*INDEX('UEC Data'!R:R,MATCH('Intensity Data'!$B700,'UEC Data'!$C:$C,0))</f>
        <v>0.11122538196343601</v>
      </c>
      <c r="R700" s="7">
        <f>INDEX('Saturation Data'!S:S,MATCH('Intensity Data'!$B700,'Saturation Data'!$C:$C,0))*INDEX('UEC Data'!S:S,MATCH('Intensity Data'!$B700,'UEC Data'!$C:$C,0))</f>
        <v>8.3783482119599642E-2</v>
      </c>
      <c r="S700" s="7">
        <f>INDEX('Saturation Data'!T:T,MATCH('Intensity Data'!$B700,'Saturation Data'!$C:$C,0))*INDEX('UEC Data'!T:T,MATCH('Intensity Data'!$B700,'UEC Data'!$C:$C,0))</f>
        <v>6.0399370801046445E-2</v>
      </c>
      <c r="T700" s="7">
        <f>INDEX('Saturation Data'!U:U,MATCH('Intensity Data'!$B700,'Saturation Data'!$C:$C,0))*INDEX('UEC Data'!U:U,MATCH('Intensity Data'!$B700,'UEC Data'!$C:$C,0))</f>
        <v>4.6672838147941835</v>
      </c>
      <c r="U700" s="7">
        <f>INDEX('Saturation Data'!V:V,MATCH('Intensity Data'!$B700,'Saturation Data'!$C:$C,0))*INDEX('UEC Data'!V:V,MATCH('Intensity Data'!$B700,'UEC Data'!$C:$C,0))</f>
        <v>0.2453161441773293</v>
      </c>
      <c r="V700" t="str">
        <f t="shared" si="181"/>
        <v>Office Equipment</v>
      </c>
    </row>
    <row r="701" spans="1:22" x14ac:dyDescent="0.25">
      <c r="A701" t="str">
        <f t="shared" si="182"/>
        <v/>
      </c>
      <c r="B701" t="str">
        <f t="shared" si="180"/>
        <v>WA2014 CPAOffice Equipment_Laptop</v>
      </c>
      <c r="C701" t="s">
        <v>116</v>
      </c>
      <c r="D701" t="s">
        <v>143</v>
      </c>
      <c r="E701" s="4" t="str">
        <f t="shared" si="183"/>
        <v>Office Equipment_Laptop</v>
      </c>
      <c r="F701" s="4" t="s">
        <v>38</v>
      </c>
      <c r="G701" s="4" t="s">
        <v>40</v>
      </c>
      <c r="H701" s="7">
        <f>INDEX('Saturation Data'!I:I,MATCH('Intensity Data'!$B701,'Saturation Data'!$C:$C,0))*INDEX('UEC Data'!I:I,MATCH('Intensity Data'!$B701,'UEC Data'!$C:$C,0))</f>
        <v>0.40719873116504118</v>
      </c>
      <c r="I701" s="7">
        <f>INDEX('Saturation Data'!J:J,MATCH('Intensity Data'!$B701,'Saturation Data'!$C:$C,0))*INDEX('UEC Data'!J:J,MATCH('Intensity Data'!$B701,'UEC Data'!$C:$C,0))</f>
        <v>0.25526740285808935</v>
      </c>
      <c r="J701" s="7">
        <f>INDEX('Saturation Data'!K:K,MATCH('Intensity Data'!$B701,'Saturation Data'!$C:$C,0))*INDEX('UEC Data'!K:K,MATCH('Intensity Data'!$B701,'UEC Data'!$C:$C,0))</f>
        <v>7.6238127244988158E-2</v>
      </c>
      <c r="K701" s="7">
        <f>INDEX('Saturation Data'!L:L,MATCH('Intensity Data'!$B701,'Saturation Data'!$C:$C,0))*INDEX('UEC Data'!L:L,MATCH('Intensity Data'!$B701,'UEC Data'!$C:$C,0))</f>
        <v>1.5728248632231101E-2</v>
      </c>
      <c r="L701" s="7">
        <f>INDEX('Saturation Data'!M:M,MATCH('Intensity Data'!$B701,'Saturation Data'!$C:$C,0))*INDEX('UEC Data'!M:M,MATCH('Intensity Data'!$B701,'UEC Data'!$C:$C,0))</f>
        <v>4.3218828264160042E-2</v>
      </c>
      <c r="M701" s="7">
        <f>INDEX('Saturation Data'!N:N,MATCH('Intensity Data'!$B701,'Saturation Data'!$C:$C,0))*INDEX('UEC Data'!N:N,MATCH('Intensity Data'!$B701,'UEC Data'!$C:$C,0))</f>
        <v>1.4604151941608396E-2</v>
      </c>
      <c r="N701" s="7">
        <f>INDEX('Saturation Data'!O:O,MATCH('Intensity Data'!$B701,'Saturation Data'!$C:$C,0))*INDEX('UEC Data'!O:O,MATCH('Intensity Data'!$B701,'UEC Data'!$C:$C,0))</f>
        <v>4.6520683987169173E-2</v>
      </c>
      <c r="O701" s="7">
        <f>INDEX('Saturation Data'!P:P,MATCH('Intensity Data'!$B701,'Saturation Data'!$C:$C,0))*INDEX('UEC Data'!P:P,MATCH('Intensity Data'!$B701,'UEC Data'!$C:$C,0))</f>
        <v>3.0812108698043048E-2</v>
      </c>
      <c r="P701" s="7">
        <f>INDEX('Saturation Data'!Q:Q,MATCH('Intensity Data'!$B701,'Saturation Data'!$C:$C,0))*INDEX('UEC Data'!Q:Q,MATCH('Intensity Data'!$B701,'UEC Data'!$C:$C,0))</f>
        <v>2.3572226465955422E-2</v>
      </c>
      <c r="Q701" s="7">
        <f>INDEX('Saturation Data'!R:R,MATCH('Intensity Data'!$B701,'Saturation Data'!$C:$C,0))*INDEX('UEC Data'!R:R,MATCH('Intensity Data'!$B701,'UEC Data'!$C:$C,0))</f>
        <v>2.2234488541001012E-2</v>
      </c>
      <c r="R701" s="7">
        <f>INDEX('Saturation Data'!S:S,MATCH('Intensity Data'!$B701,'Saturation Data'!$C:$C,0))*INDEX('UEC Data'!S:S,MATCH('Intensity Data'!$B701,'UEC Data'!$C:$C,0))</f>
        <v>1.339897667405306E-2</v>
      </c>
      <c r="S701" s="7">
        <f>INDEX('Saturation Data'!T:T,MATCH('Intensity Data'!$B701,'Saturation Data'!$C:$C,0))*INDEX('UEC Data'!T:T,MATCH('Intensity Data'!$B701,'UEC Data'!$C:$C,0))</f>
        <v>9.6592996616618777E-3</v>
      </c>
      <c r="T701" s="7">
        <f>INDEX('Saturation Data'!U:U,MATCH('Intensity Data'!$B701,'Saturation Data'!$C:$C,0))*INDEX('UEC Data'!U:U,MATCH('Intensity Data'!$B701,'UEC Data'!$C:$C,0))</f>
        <v>0.37320498852233358</v>
      </c>
      <c r="U701" s="7">
        <f>INDEX('Saturation Data'!V:V,MATCH('Intensity Data'!$B701,'Saturation Data'!$C:$C,0))*INDEX('UEC Data'!V:V,MATCH('Intensity Data'!$B701,'UEC Data'!$C:$C,0))</f>
        <v>4.9039876513316656E-2</v>
      </c>
      <c r="V701" t="str">
        <f t="shared" si="181"/>
        <v>Office Equipment</v>
      </c>
    </row>
    <row r="702" spans="1:22" x14ac:dyDescent="0.25">
      <c r="A702" t="str">
        <f t="shared" si="182"/>
        <v/>
      </c>
      <c r="B702" t="str">
        <f t="shared" si="180"/>
        <v>WA2014 CPAOffice Equipment_Server</v>
      </c>
      <c r="C702" t="s">
        <v>116</v>
      </c>
      <c r="D702" t="s">
        <v>143</v>
      </c>
      <c r="E702" s="4" t="str">
        <f t="shared" si="183"/>
        <v>Office Equipment_Server</v>
      </c>
      <c r="F702" s="4" t="s">
        <v>38</v>
      </c>
      <c r="G702" s="4" t="s">
        <v>41</v>
      </c>
      <c r="H702" s="7">
        <f>INDEX('Saturation Data'!I:I,MATCH('Intensity Data'!$B702,'Saturation Data'!$C:$C,0))*INDEX('UEC Data'!I:I,MATCH('Intensity Data'!$B702,'UEC Data'!$C:$C,0))</f>
        <v>0.24774575710033828</v>
      </c>
      <c r="I702" s="7">
        <f>INDEX('Saturation Data'!J:J,MATCH('Intensity Data'!$B702,'Saturation Data'!$C:$C,0))*INDEX('UEC Data'!J:J,MATCH('Intensity Data'!$B702,'UEC Data'!$C:$C,0))</f>
        <v>0.46592543991854024</v>
      </c>
      <c r="J702" s="7">
        <f>INDEX('Saturation Data'!K:K,MATCH('Intensity Data'!$B702,'Saturation Data'!$C:$C,0))*INDEX('UEC Data'!K:K,MATCH('Intensity Data'!$B702,'UEC Data'!$C:$C,0))</f>
        <v>5.7052823262055796E-2</v>
      </c>
      <c r="K702" s="7">
        <f>INDEX('Saturation Data'!L:L,MATCH('Intensity Data'!$B702,'Saturation Data'!$C:$C,0))*INDEX('UEC Data'!L:L,MATCH('Intensity Data'!$B702,'UEC Data'!$C:$C,0))</f>
        <v>0.11483160138851591</v>
      </c>
      <c r="L702" s="7">
        <f>INDEX('Saturation Data'!M:M,MATCH('Intensity Data'!$B702,'Saturation Data'!$C:$C,0))*INDEX('UEC Data'!M:M,MATCH('Intensity Data'!$B702,'UEC Data'!$C:$C,0))</f>
        <v>0.19721232858448068</v>
      </c>
      <c r="M702" s="7">
        <f>INDEX('Saturation Data'!N:N,MATCH('Intensity Data'!$B702,'Saturation Data'!$C:$C,0))*INDEX('UEC Data'!N:N,MATCH('Intensity Data'!$B702,'UEC Data'!$C:$C,0))</f>
        <v>8.3300465534443494E-2</v>
      </c>
      <c r="N702" s="7">
        <f>INDEX('Saturation Data'!O:O,MATCH('Intensity Data'!$B702,'Saturation Data'!$C:$C,0))*INDEX('UEC Data'!O:O,MATCH('Intensity Data'!$B702,'UEC Data'!$C:$C,0))</f>
        <v>8.4911625649605763E-2</v>
      </c>
      <c r="O702" s="7">
        <f>INDEX('Saturation Data'!P:P,MATCH('Intensity Data'!$B702,'Saturation Data'!$C:$C,0))*INDEX('UEC Data'!P:P,MATCH('Intensity Data'!$B702,'UEC Data'!$C:$C,0))</f>
        <v>7.4986178620096364E-2</v>
      </c>
      <c r="P702" s="7">
        <f>INDEX('Saturation Data'!Q:Q,MATCH('Intensity Data'!$B702,'Saturation Data'!$C:$C,0))*INDEX('UEC Data'!Q:Q,MATCH('Intensity Data'!$B702,'UEC Data'!$C:$C,0))</f>
        <v>8.605015652637367E-2</v>
      </c>
      <c r="Q702" s="7">
        <f>INDEX('Saturation Data'!R:R,MATCH('Intensity Data'!$B702,'Saturation Data'!$C:$C,0))*INDEX('UEC Data'!R:R,MATCH('Intensity Data'!$B702,'UEC Data'!$C:$C,0))</f>
        <v>8.1166758770126649E-2</v>
      </c>
      <c r="R702" s="7">
        <f>INDEX('Saturation Data'!S:S,MATCH('Intensity Data'!$B702,'Saturation Data'!$C:$C,0))*INDEX('UEC Data'!S:S,MATCH('Intensity Data'!$B702,'UEC Data'!$C:$C,0))</f>
        <v>0.10883102166516108</v>
      </c>
      <c r="S702" s="7">
        <f>INDEX('Saturation Data'!T:T,MATCH('Intensity Data'!$B702,'Saturation Data'!$C:$C,0))*INDEX('UEC Data'!T:T,MATCH('Intensity Data'!$B702,'UEC Data'!$C:$C,0))</f>
        <v>7.8456099769492291E-2</v>
      </c>
      <c r="T702" s="7">
        <f>INDEX('Saturation Data'!U:U,MATCH('Intensity Data'!$B702,'Saturation Data'!$C:$C,0))*INDEX('UEC Data'!U:U,MATCH('Intensity Data'!$B702,'UEC Data'!$C:$C,0))</f>
        <v>68.119037726775574</v>
      </c>
      <c r="U702" s="7">
        <f>INDEX('Saturation Data'!V:V,MATCH('Intensity Data'!$B702,'Saturation Data'!$C:$C,0))*INDEX('UEC Data'!V:V,MATCH('Intensity Data'!$B702,'UEC Data'!$C:$C,0))</f>
        <v>0.11815289391630962</v>
      </c>
      <c r="V702" t="str">
        <f t="shared" si="181"/>
        <v>Office Equipment</v>
      </c>
    </row>
    <row r="703" spans="1:22" x14ac:dyDescent="0.25">
      <c r="A703" t="str">
        <f t="shared" si="182"/>
        <v/>
      </c>
      <c r="B703" t="str">
        <f t="shared" si="180"/>
        <v>WA2014 CPAOffice Equipment_Monitor</v>
      </c>
      <c r="C703" t="s">
        <v>116</v>
      </c>
      <c r="D703" t="s">
        <v>143</v>
      </c>
      <c r="E703" s="4" t="str">
        <f t="shared" si="183"/>
        <v>Office Equipment_Monitor</v>
      </c>
      <c r="F703" s="4" t="s">
        <v>38</v>
      </c>
      <c r="G703" s="4" t="s">
        <v>42</v>
      </c>
      <c r="H703" s="7">
        <f>INDEX('Saturation Data'!I:I,MATCH('Intensity Data'!$B703,'Saturation Data'!$C:$C,0))*INDEX('UEC Data'!I:I,MATCH('Intensity Data'!$B703,'UEC Data'!$C:$C,0))</f>
        <v>0.5623220573231521</v>
      </c>
      <c r="I703" s="7">
        <f>INDEX('Saturation Data'!J:J,MATCH('Intensity Data'!$B703,'Saturation Data'!$C:$C,0))*INDEX('UEC Data'!J:J,MATCH('Intensity Data'!$B703,'UEC Data'!$C:$C,0))</f>
        <v>0.35251212775640905</v>
      </c>
      <c r="J703" s="7">
        <f>INDEX('Saturation Data'!K:K,MATCH('Intensity Data'!$B703,'Saturation Data'!$C:$C,0))*INDEX('UEC Data'!K:K,MATCH('Intensity Data'!$B703,'UEC Data'!$C:$C,0))</f>
        <v>0.10528122333831696</v>
      </c>
      <c r="K703" s="7">
        <f>INDEX('Saturation Data'!L:L,MATCH('Intensity Data'!$B703,'Saturation Data'!$C:$C,0))*INDEX('UEC Data'!L:L,MATCH('Intensity Data'!$B703,'UEC Data'!$C:$C,0))</f>
        <v>2.1719962396890568E-2</v>
      </c>
      <c r="L703" s="7">
        <f>INDEX('Saturation Data'!M:M,MATCH('Intensity Data'!$B703,'Saturation Data'!$C:$C,0))*INDEX('UEC Data'!M:M,MATCH('Intensity Data'!$B703,'UEC Data'!$C:$C,0))</f>
        <v>7.4603929741704822E-2</v>
      </c>
      <c r="M703" s="7">
        <f>INDEX('Saturation Data'!N:N,MATCH('Intensity Data'!$B703,'Saturation Data'!$C:$C,0))*INDEX('UEC Data'!N:N,MATCH('Intensity Data'!$B703,'UEC Data'!$C:$C,0))</f>
        <v>3.1511934993053832E-2</v>
      </c>
      <c r="N703" s="7">
        <f>INDEX('Saturation Data'!O:O,MATCH('Intensity Data'!$B703,'Saturation Data'!$C:$C,0))*INDEX('UEC Data'!O:O,MATCH('Intensity Data'!$B703,'UEC Data'!$C:$C,0))</f>
        <v>0.16060712328903642</v>
      </c>
      <c r="O703" s="7">
        <f>INDEX('Saturation Data'!P:P,MATCH('Intensity Data'!$B703,'Saturation Data'!$C:$C,0))*INDEX('UEC Data'!P:P,MATCH('Intensity Data'!$B703,'UEC Data'!$C:$C,0))</f>
        <v>0.14183351622908705</v>
      </c>
      <c r="P703" s="7">
        <f>INDEX('Saturation Data'!Q:Q,MATCH('Intensity Data'!$B703,'Saturation Data'!$C:$C,0))*INDEX('UEC Data'!Q:Q,MATCH('Intensity Data'!$B703,'UEC Data'!$C:$C,0))</f>
        <v>8.138030565627466E-2</v>
      </c>
      <c r="Q703" s="7">
        <f>INDEX('Saturation Data'!R:R,MATCH('Intensity Data'!$B703,'Saturation Data'!$C:$C,0))*INDEX('UEC Data'!R:R,MATCH('Intensity Data'!$B703,'UEC Data'!$C:$C,0))</f>
        <v>3.0704769889953777E-2</v>
      </c>
      <c r="R703" s="7">
        <f>INDEX('Saturation Data'!S:S,MATCH('Intensity Data'!$B703,'Saturation Data'!$C:$C,0))*INDEX('UEC Data'!S:S,MATCH('Intensity Data'!$B703,'UEC Data'!$C:$C,0))</f>
        <v>2.3129185925448735E-2</v>
      </c>
      <c r="S703" s="7">
        <f>INDEX('Saturation Data'!T:T,MATCH('Intensity Data'!$B703,'Saturation Data'!$C:$C,0))*INDEX('UEC Data'!T:T,MATCH('Intensity Data'!$B703,'UEC Data'!$C:$C,0))</f>
        <v>1.6673791082630621E-2</v>
      </c>
      <c r="T703" s="7">
        <f>INDEX('Saturation Data'!U:U,MATCH('Intensity Data'!$B703,'Saturation Data'!$C:$C,0))*INDEX('UEC Data'!U:U,MATCH('Intensity Data'!$B703,'UEC Data'!$C:$C,0))</f>
        <v>1.2884457937080565</v>
      </c>
      <c r="U703" s="7">
        <f>INDEX('Saturation Data'!V:V,MATCH('Intensity Data'!$B703,'Saturation Data'!$C:$C,0))*INDEX('UEC Data'!V:V,MATCH('Intensity Data'!$B703,'UEC Data'!$C:$C,0))</f>
        <v>6.7721734232675385E-2</v>
      </c>
      <c r="V703" t="str">
        <f t="shared" si="181"/>
        <v>Office Equipment</v>
      </c>
    </row>
    <row r="704" spans="1:22" x14ac:dyDescent="0.25">
      <c r="A704" t="str">
        <f t="shared" si="182"/>
        <v/>
      </c>
      <c r="B704" t="str">
        <f t="shared" si="180"/>
        <v>WA2014 CPAOffice Equipment_Printer/Copier/Fax</v>
      </c>
      <c r="C704" t="s">
        <v>116</v>
      </c>
      <c r="D704" t="s">
        <v>143</v>
      </c>
      <c r="E704" s="4" t="str">
        <f t="shared" si="183"/>
        <v>Office Equipment_Printer/Copier/Fax</v>
      </c>
      <c r="F704" s="4" t="s">
        <v>38</v>
      </c>
      <c r="G704" s="4" t="s">
        <v>43</v>
      </c>
      <c r="H704" s="7">
        <f>INDEX('Saturation Data'!I:I,MATCH('Intensity Data'!$B704,'Saturation Data'!$C:$C,0))*INDEX('UEC Data'!I:I,MATCH('Intensity Data'!$B704,'UEC Data'!$C:$C,0))</f>
        <v>0.24061693324862543</v>
      </c>
      <c r="I704" s="7">
        <f>INDEX('Saturation Data'!J:J,MATCH('Intensity Data'!$B704,'Saturation Data'!$C:$C,0))*INDEX('UEC Data'!J:J,MATCH('Intensity Data'!$B704,'UEC Data'!$C:$C,0))</f>
        <v>0.22625927440265087</v>
      </c>
      <c r="J704" s="7">
        <f>INDEX('Saturation Data'!K:K,MATCH('Intensity Data'!$B704,'Saturation Data'!$C:$C,0))*INDEX('UEC Data'!K:K,MATCH('Intensity Data'!$B704,'UEC Data'!$C:$C,0))</f>
        <v>6.7574563611075458E-2</v>
      </c>
      <c r="K704" s="7">
        <f>INDEX('Saturation Data'!L:L,MATCH('Intensity Data'!$B704,'Saturation Data'!$C:$C,0))*INDEX('UEC Data'!L:L,MATCH('Intensity Data'!$B704,'UEC Data'!$C:$C,0))</f>
        <v>1.1152735001206433E-2</v>
      </c>
      <c r="L704" s="7">
        <f>INDEX('Saturation Data'!M:M,MATCH('Intensity Data'!$B704,'Saturation Data'!$C:$C,0))*INDEX('UEC Data'!M:M,MATCH('Intensity Data'!$B704,'UEC Data'!$C:$C,0))</f>
        <v>7.661503673477553E-2</v>
      </c>
      <c r="M704" s="7">
        <f>INDEX('Saturation Data'!N:N,MATCH('Intensity Data'!$B704,'Saturation Data'!$C:$C,0))*INDEX('UEC Data'!N:N,MATCH('Intensity Data'!$B704,'UEC Data'!$C:$C,0))</f>
        <v>1.6180702983311149E-2</v>
      </c>
      <c r="N704" s="7">
        <f>INDEX('Saturation Data'!O:O,MATCH('Intensity Data'!$B704,'Saturation Data'!$C:$C,0))*INDEX('UEC Data'!O:O,MATCH('Intensity Data'!$B704,'UEC Data'!$C:$C,0))</f>
        <v>8.2468314291609585E-2</v>
      </c>
      <c r="O704" s="7">
        <f>INDEX('Saturation Data'!P:P,MATCH('Intensity Data'!$B704,'Saturation Data'!$C:$C,0))*INDEX('UEC Data'!P:P,MATCH('Intensity Data'!$B704,'UEC Data'!$C:$C,0))</f>
        <v>9.1035586980273406E-2</v>
      </c>
      <c r="P704" s="7">
        <f>INDEX('Saturation Data'!Q:Q,MATCH('Intensity Data'!$B704,'Saturation Data'!$C:$C,0))*INDEX('UEC Data'!Q:Q,MATCH('Intensity Data'!$B704,'UEC Data'!$C:$C,0))</f>
        <v>4.1787042109775761E-2</v>
      </c>
      <c r="Q704" s="7">
        <f>INDEX('Saturation Data'!R:R,MATCH('Intensity Data'!$B704,'Saturation Data'!$C:$C,0))*INDEX('UEC Data'!R:R,MATCH('Intensity Data'!$B704,'UEC Data'!$C:$C,0))</f>
        <v>1.5766241008994607E-2</v>
      </c>
      <c r="R704" s="7">
        <f>INDEX('Saturation Data'!S:S,MATCH('Intensity Data'!$B704,'Saturation Data'!$C:$C,0))*INDEX('UEC Data'!S:S,MATCH('Intensity Data'!$B704,'UEC Data'!$C:$C,0))</f>
        <v>1.1876341068486009E-2</v>
      </c>
      <c r="S704" s="7">
        <f>INDEX('Saturation Data'!T:T,MATCH('Intensity Data'!$B704,'Saturation Data'!$C:$C,0))*INDEX('UEC Data'!T:T,MATCH('Intensity Data'!$B704,'UEC Data'!$C:$C,0))</f>
        <v>8.5616342244073142E-3</v>
      </c>
      <c r="T704" s="7">
        <f>INDEX('Saturation Data'!U:U,MATCH('Intensity Data'!$B704,'Saturation Data'!$C:$C,0))*INDEX('UEC Data'!U:U,MATCH('Intensity Data'!$B704,'UEC Data'!$C:$C,0))</f>
        <v>0.66158928998432376</v>
      </c>
      <c r="U704" s="7">
        <f>INDEX('Saturation Data'!V:V,MATCH('Intensity Data'!$B704,'Saturation Data'!$C:$C,0))*INDEX('UEC Data'!V:V,MATCH('Intensity Data'!$B704,'UEC Data'!$C:$C,0))</f>
        <v>3.4773658532083133E-2</v>
      </c>
      <c r="V704" t="str">
        <f t="shared" si="181"/>
        <v>Office Equipment</v>
      </c>
    </row>
    <row r="705" spans="1:22" x14ac:dyDescent="0.25">
      <c r="A705" t="str">
        <f t="shared" si="182"/>
        <v/>
      </c>
      <c r="B705" t="str">
        <f t="shared" si="180"/>
        <v>WA2014 CPAOffice Equipment_POS Terminal</v>
      </c>
      <c r="C705" t="s">
        <v>116</v>
      </c>
      <c r="D705" t="s">
        <v>143</v>
      </c>
      <c r="E705" s="4" t="str">
        <f t="shared" si="183"/>
        <v>Office Equipment_POS Terminal</v>
      </c>
      <c r="F705" s="4" t="s">
        <v>38</v>
      </c>
      <c r="G705" s="4" t="s">
        <v>44</v>
      </c>
      <c r="H705" s="7">
        <f>INDEX('Saturation Data'!I:I,MATCH('Intensity Data'!$B705,'Saturation Data'!$C:$C,0))*INDEX('UEC Data'!I:I,MATCH('Intensity Data'!$B705,'UEC Data'!$C:$C,0))</f>
        <v>1.381028500935404E-2</v>
      </c>
      <c r="I705" s="7">
        <f>INDEX('Saturation Data'!J:J,MATCH('Intensity Data'!$B705,'Saturation Data'!$C:$C,0))*INDEX('UEC Data'!J:J,MATCH('Intensity Data'!$B705,'UEC Data'!$C:$C,0))</f>
        <v>2.5972445274926238E-2</v>
      </c>
      <c r="J705" s="7">
        <f>INDEX('Saturation Data'!K:K,MATCH('Intensity Data'!$B705,'Saturation Data'!$C:$C,0))*INDEX('UEC Data'!K:K,MATCH('Intensity Data'!$B705,'UEC Data'!$C:$C,0))</f>
        <v>1.1635390372389859E-2</v>
      </c>
      <c r="K705" s="7">
        <f>INDEX('Saturation Data'!L:L,MATCH('Intensity Data'!$B705,'Saturation Data'!$C:$C,0))*INDEX('UEC Data'!L:L,MATCH('Intensity Data'!$B705,'UEC Data'!$C:$C,0))</f>
        <v>3.2005737692889322E-2</v>
      </c>
      <c r="L705" s="7">
        <f>INDEX('Saturation Data'!M:M,MATCH('Intensity Data'!$B705,'Saturation Data'!$C:$C,0))*INDEX('UEC Data'!M:M,MATCH('Intensity Data'!$B705,'UEC Data'!$C:$C,0))</f>
        <v>0.10993360681478805</v>
      </c>
      <c r="M705" s="7">
        <f>INDEX('Saturation Data'!N:N,MATCH('Intensity Data'!$B705,'Saturation Data'!$C:$C,0))*INDEX('UEC Data'!N:N,MATCH('Intensity Data'!$B705,'UEC Data'!$C:$C,0))</f>
        <v>5.8043535432607783E-2</v>
      </c>
      <c r="N705" s="7">
        <f>INDEX('Saturation Data'!O:O,MATCH('Intensity Data'!$B705,'Saturation Data'!$C:$C,0))*INDEX('UEC Data'!O:O,MATCH('Intensity Data'!$B705,'UEC Data'!$C:$C,0))</f>
        <v>5.9166187372570317E-2</v>
      </c>
      <c r="O705" s="7">
        <f>INDEX('Saturation Data'!P:P,MATCH('Intensity Data'!$B705,'Saturation Data'!$C:$C,0))*INDEX('UEC Data'!P:P,MATCH('Intensity Data'!$B705,'UEC Data'!$C:$C,0))</f>
        <v>2.612508158127724E-2</v>
      </c>
      <c r="P705" s="7">
        <f>INDEX('Saturation Data'!Q:Q,MATCH('Intensity Data'!$B705,'Saturation Data'!$C:$C,0))*INDEX('UEC Data'!Q:Q,MATCH('Intensity Data'!$B705,'UEC Data'!$C:$C,0))</f>
        <v>4.3170849041935496E-3</v>
      </c>
      <c r="Q705" s="7">
        <f>INDEX('Saturation Data'!R:R,MATCH('Intensity Data'!$B705,'Saturation Data'!$C:$C,0))*INDEX('UEC Data'!R:R,MATCH('Intensity Data'!$B705,'UEC Data'!$C:$C,0))</f>
        <v>1.3121171666306913E-2</v>
      </c>
      <c r="R705" s="7">
        <f>INDEX('Saturation Data'!S:S,MATCH('Intensity Data'!$B705,'Saturation Data'!$C:$C,0))*INDEX('UEC Data'!S:S,MATCH('Intensity Data'!$B705,'UEC Data'!$C:$C,0))</f>
        <v>2.6243384591318926E-2</v>
      </c>
      <c r="S705" s="7">
        <f>INDEX('Saturation Data'!T:T,MATCH('Intensity Data'!$B705,'Saturation Data'!$C:$C,0))*INDEX('UEC Data'!T:T,MATCH('Intensity Data'!$B705,'UEC Data'!$C:$C,0))</f>
        <v>1.8918811642882751E-2</v>
      </c>
      <c r="T705" s="7">
        <f>INDEX('Saturation Data'!U:U,MATCH('Intensity Data'!$B705,'Saturation Data'!$C:$C,0))*INDEX('UEC Data'!U:U,MATCH('Intensity Data'!$B705,'UEC Data'!$C:$C,0))</f>
        <v>7.5944253219941527E-2</v>
      </c>
      <c r="U705" s="7">
        <f>INDEX('Saturation Data'!V:V,MATCH('Intensity Data'!$B705,'Saturation Data'!$C:$C,0))*INDEX('UEC Data'!V:V,MATCH('Intensity Data'!$B705,'UEC Data'!$C:$C,0))</f>
        <v>1.3970915931127103E-2</v>
      </c>
      <c r="V705" t="str">
        <f t="shared" si="181"/>
        <v>Office Equipment</v>
      </c>
    </row>
    <row r="706" spans="1:22" x14ac:dyDescent="0.25">
      <c r="A706" t="str">
        <f t="shared" si="182"/>
        <v/>
      </c>
      <c r="B706" t="str">
        <f t="shared" ref="B706:B769" si="184">C706&amp;D706&amp;E706</f>
        <v>WA2014 CPAMiscellaneous_Non-HVAC Motors</v>
      </c>
      <c r="C706" t="s">
        <v>116</v>
      </c>
      <c r="D706" t="s">
        <v>143</v>
      </c>
      <c r="E706" s="4" t="str">
        <f t="shared" si="183"/>
        <v>Miscellaneous_Non-HVAC Motors</v>
      </c>
      <c r="F706" s="4" t="s">
        <v>45</v>
      </c>
      <c r="G706" s="4" t="s">
        <v>46</v>
      </c>
      <c r="H706" s="7">
        <f>INDEX('Saturation Data'!I:I,MATCH('Intensity Data'!$B706,'Saturation Data'!$C:$C,0))*INDEX('UEC Data'!I:I,MATCH('Intensity Data'!$B706,'UEC Data'!$C:$C,0))</f>
        <v>0.24630480020858567</v>
      </c>
      <c r="I706" s="7">
        <f>INDEX('Saturation Data'!J:J,MATCH('Intensity Data'!$B706,'Saturation Data'!$C:$C,0))*INDEX('UEC Data'!J:J,MATCH('Intensity Data'!$B706,'UEC Data'!$C:$C,0))</f>
        <v>5.6603725777655434E-2</v>
      </c>
      <c r="J706" s="7">
        <f>INDEX('Saturation Data'!K:K,MATCH('Intensity Data'!$B706,'Saturation Data'!$C:$C,0))*INDEX('UEC Data'!K:K,MATCH('Intensity Data'!$B706,'UEC Data'!$C:$C,0))</f>
        <v>0.14495858424843422</v>
      </c>
      <c r="K706" s="7">
        <f>INDEX('Saturation Data'!L:L,MATCH('Intensity Data'!$B706,'Saturation Data'!$C:$C,0))*INDEX('UEC Data'!L:L,MATCH('Intensity Data'!$B706,'UEC Data'!$C:$C,0))</f>
        <v>3.9123364221913176E-2</v>
      </c>
      <c r="L706" s="7">
        <f>INDEX('Saturation Data'!M:M,MATCH('Intensity Data'!$B706,'Saturation Data'!$C:$C,0))*INDEX('UEC Data'!M:M,MATCH('Intensity Data'!$B706,'UEC Data'!$C:$C,0))</f>
        <v>0.10081879096268478</v>
      </c>
      <c r="M706" s="7">
        <f>INDEX('Saturation Data'!N:N,MATCH('Intensity Data'!$B706,'Saturation Data'!$C:$C,0))*INDEX('UEC Data'!N:N,MATCH('Intensity Data'!$B706,'UEC Data'!$C:$C,0))</f>
        <v>0.20360580629988784</v>
      </c>
      <c r="N706" s="7">
        <f>INDEX('Saturation Data'!O:O,MATCH('Intensity Data'!$B706,'Saturation Data'!$C:$C,0))*INDEX('UEC Data'!O:O,MATCH('Intensity Data'!$B706,'UEC Data'!$C:$C,0))</f>
        <v>0.44253487904948341</v>
      </c>
      <c r="O706" s="7">
        <f>INDEX('Saturation Data'!P:P,MATCH('Intensity Data'!$B706,'Saturation Data'!$C:$C,0))*INDEX('UEC Data'!P:P,MATCH('Intensity Data'!$B706,'UEC Data'!$C:$C,0))</f>
        <v>0.14215871811389641</v>
      </c>
      <c r="P706" s="7">
        <f>INDEX('Saturation Data'!Q:Q,MATCH('Intensity Data'!$B706,'Saturation Data'!$C:$C,0))*INDEX('UEC Data'!Q:Q,MATCH('Intensity Data'!$B706,'UEC Data'!$C:$C,0))</f>
        <v>5.2582933948781094E-2</v>
      </c>
      <c r="Q706" s="7">
        <f>INDEX('Saturation Data'!R:R,MATCH('Intensity Data'!$B706,'Saturation Data'!$C:$C,0))*INDEX('UEC Data'!R:R,MATCH('Intensity Data'!$B706,'UEC Data'!$C:$C,0))</f>
        <v>0.1819485639648592</v>
      </c>
      <c r="R706" s="7">
        <f>INDEX('Saturation Data'!S:S,MATCH('Intensity Data'!$B706,'Saturation Data'!$C:$C,0))*INDEX('UEC Data'!S:S,MATCH('Intensity Data'!$B706,'UEC Data'!$C:$C,0))</f>
        <v>7.1901909448900708E-2</v>
      </c>
      <c r="S706" s="7">
        <f>INDEX('Saturation Data'!T:T,MATCH('Intensity Data'!$B706,'Saturation Data'!$C:$C,0))*INDEX('UEC Data'!T:T,MATCH('Intensity Data'!$B706,'UEC Data'!$C:$C,0))</f>
        <v>0.39415694928463424</v>
      </c>
      <c r="T706" s="7">
        <f>INDEX('Saturation Data'!U:U,MATCH('Intensity Data'!$B706,'Saturation Data'!$C:$C,0))*INDEX('UEC Data'!U:U,MATCH('Intensity Data'!$B706,'UEC Data'!$C:$C,0))</f>
        <v>5.1514346603281549</v>
      </c>
      <c r="U706" s="7">
        <f>INDEX('Saturation Data'!V:V,MATCH('Intensity Data'!$B706,'Saturation Data'!$C:$C,0))*INDEX('UEC Data'!V:V,MATCH('Intensity Data'!$B706,'UEC Data'!$C:$C,0))</f>
        <v>0.10770829782143582</v>
      </c>
      <c r="V706" t="str">
        <f t="shared" ref="V706:V769" si="185">IF(OR(F706="Cooling",F706="heating",F706="ventilation"),"HVAC",F706)</f>
        <v>Miscellaneous</v>
      </c>
    </row>
    <row r="707" spans="1:22" x14ac:dyDescent="0.25">
      <c r="A707" t="str">
        <f t="shared" si="182"/>
        <v/>
      </c>
      <c r="B707" t="str">
        <f t="shared" si="184"/>
        <v>WA2014 CPAMiscellaneous_Pool Pump</v>
      </c>
      <c r="C707" t="s">
        <v>116</v>
      </c>
      <c r="D707" t="s">
        <v>143</v>
      </c>
      <c r="E707" s="4" t="str">
        <f t="shared" si="183"/>
        <v>Miscellaneous_Pool Pump</v>
      </c>
      <c r="F707" s="4" t="s">
        <v>45</v>
      </c>
      <c r="G707" s="4" t="s">
        <v>47</v>
      </c>
      <c r="H707" s="7">
        <f>INDEX('Saturation Data'!I:I,MATCH('Intensity Data'!$B707,'Saturation Data'!$C:$C,0))*INDEX('UEC Data'!I:I,MATCH('Intensity Data'!$B707,'UEC Data'!$C:$C,0))</f>
        <v>0</v>
      </c>
      <c r="I707" s="7">
        <f>INDEX('Saturation Data'!J:J,MATCH('Intensity Data'!$B707,'Saturation Data'!$C:$C,0))*INDEX('UEC Data'!J:J,MATCH('Intensity Data'!$B707,'UEC Data'!$C:$C,0))</f>
        <v>0</v>
      </c>
      <c r="J707" s="7">
        <f>INDEX('Saturation Data'!K:K,MATCH('Intensity Data'!$B707,'Saturation Data'!$C:$C,0))*INDEX('UEC Data'!K:K,MATCH('Intensity Data'!$B707,'UEC Data'!$C:$C,0))</f>
        <v>0</v>
      </c>
      <c r="K707" s="7">
        <f>INDEX('Saturation Data'!L:L,MATCH('Intensity Data'!$B707,'Saturation Data'!$C:$C,0))*INDEX('UEC Data'!L:L,MATCH('Intensity Data'!$B707,'UEC Data'!$C:$C,0))</f>
        <v>0</v>
      </c>
      <c r="L707" s="7">
        <f>INDEX('Saturation Data'!M:M,MATCH('Intensity Data'!$B707,'Saturation Data'!$C:$C,0))*INDEX('UEC Data'!M:M,MATCH('Intensity Data'!$B707,'UEC Data'!$C:$C,0))</f>
        <v>0</v>
      </c>
      <c r="M707" s="7">
        <f>INDEX('Saturation Data'!N:N,MATCH('Intensity Data'!$B707,'Saturation Data'!$C:$C,0))*INDEX('UEC Data'!N:N,MATCH('Intensity Data'!$B707,'UEC Data'!$C:$C,0))</f>
        <v>0</v>
      </c>
      <c r="N707" s="7">
        <f>INDEX('Saturation Data'!O:O,MATCH('Intensity Data'!$B707,'Saturation Data'!$C:$C,0))*INDEX('UEC Data'!O:O,MATCH('Intensity Data'!$B707,'UEC Data'!$C:$C,0))</f>
        <v>0</v>
      </c>
      <c r="O707" s="7">
        <f>INDEX('Saturation Data'!P:P,MATCH('Intensity Data'!$B707,'Saturation Data'!$C:$C,0))*INDEX('UEC Data'!P:P,MATCH('Intensity Data'!$B707,'UEC Data'!$C:$C,0))</f>
        <v>1.4807330446812206E-2</v>
      </c>
      <c r="P707" s="7">
        <f>INDEX('Saturation Data'!Q:Q,MATCH('Intensity Data'!$B707,'Saturation Data'!$C:$C,0))*INDEX('UEC Data'!Q:Q,MATCH('Intensity Data'!$B707,'UEC Data'!$C:$C,0))</f>
        <v>1.4807865226767419E-3</v>
      </c>
      <c r="Q707" s="7">
        <f>INDEX('Saturation Data'!R:R,MATCH('Intensity Data'!$B707,'Saturation Data'!$C:$C,0))*INDEX('UEC Data'!R:R,MATCH('Intensity Data'!$B707,'UEC Data'!$C:$C,0))</f>
        <v>1.0349159685299796E-2</v>
      </c>
      <c r="R707" s="7">
        <f>INDEX('Saturation Data'!S:S,MATCH('Intensity Data'!$B707,'Saturation Data'!$C:$C,0))*INDEX('UEC Data'!S:S,MATCH('Intensity Data'!$B707,'UEC Data'!$C:$C,0))</f>
        <v>0</v>
      </c>
      <c r="S707" s="7">
        <f>INDEX('Saturation Data'!T:T,MATCH('Intensity Data'!$B707,'Saturation Data'!$C:$C,0))*INDEX('UEC Data'!T:T,MATCH('Intensity Data'!$B707,'UEC Data'!$C:$C,0))</f>
        <v>0</v>
      </c>
      <c r="T707" s="7">
        <f>INDEX('Saturation Data'!U:U,MATCH('Intensity Data'!$B707,'Saturation Data'!$C:$C,0))*INDEX('UEC Data'!U:U,MATCH('Intensity Data'!$B707,'UEC Data'!$C:$C,0))</f>
        <v>0</v>
      </c>
      <c r="U707" s="7">
        <f>INDEX('Saturation Data'!V:V,MATCH('Intensity Data'!$B707,'Saturation Data'!$C:$C,0))*INDEX('UEC Data'!V:V,MATCH('Intensity Data'!$B707,'UEC Data'!$C:$C,0))</f>
        <v>3.6851303458695168E-4</v>
      </c>
      <c r="V707" t="str">
        <f t="shared" si="185"/>
        <v>Miscellaneous</v>
      </c>
    </row>
    <row r="708" spans="1:22" x14ac:dyDescent="0.25">
      <c r="A708" t="str">
        <f t="shared" si="182"/>
        <v/>
      </c>
      <c r="B708" t="str">
        <f t="shared" si="184"/>
        <v>WA2014 CPAMiscellaneous_Pool Heater</v>
      </c>
      <c r="C708" t="s">
        <v>116</v>
      </c>
      <c r="D708" t="s">
        <v>143</v>
      </c>
      <c r="E708" s="4" t="str">
        <f t="shared" si="183"/>
        <v>Miscellaneous_Pool Heater</v>
      </c>
      <c r="F708" s="4" t="s">
        <v>45</v>
      </c>
      <c r="G708" s="4" t="s">
        <v>48</v>
      </c>
      <c r="H708" s="7">
        <f>INDEX('Saturation Data'!I:I,MATCH('Intensity Data'!$B708,'Saturation Data'!$C:$C,0))*INDEX('UEC Data'!I:I,MATCH('Intensity Data'!$B708,'UEC Data'!$C:$C,0))</f>
        <v>0</v>
      </c>
      <c r="I708" s="7">
        <f>INDEX('Saturation Data'!J:J,MATCH('Intensity Data'!$B708,'Saturation Data'!$C:$C,0))*INDEX('UEC Data'!J:J,MATCH('Intensity Data'!$B708,'UEC Data'!$C:$C,0))</f>
        <v>0</v>
      </c>
      <c r="J708" s="7">
        <f>INDEX('Saturation Data'!K:K,MATCH('Intensity Data'!$B708,'Saturation Data'!$C:$C,0))*INDEX('UEC Data'!K:K,MATCH('Intensity Data'!$B708,'UEC Data'!$C:$C,0))</f>
        <v>0</v>
      </c>
      <c r="K708" s="7">
        <f>INDEX('Saturation Data'!L:L,MATCH('Intensity Data'!$B708,'Saturation Data'!$C:$C,0))*INDEX('UEC Data'!L:L,MATCH('Intensity Data'!$B708,'UEC Data'!$C:$C,0))</f>
        <v>0</v>
      </c>
      <c r="L708" s="7">
        <f>INDEX('Saturation Data'!M:M,MATCH('Intensity Data'!$B708,'Saturation Data'!$C:$C,0))*INDEX('UEC Data'!M:M,MATCH('Intensity Data'!$B708,'UEC Data'!$C:$C,0))</f>
        <v>0</v>
      </c>
      <c r="M708" s="7">
        <f>INDEX('Saturation Data'!N:N,MATCH('Intensity Data'!$B708,'Saturation Data'!$C:$C,0))*INDEX('UEC Data'!N:N,MATCH('Intensity Data'!$B708,'UEC Data'!$C:$C,0))</f>
        <v>0</v>
      </c>
      <c r="N708" s="7">
        <f>INDEX('Saturation Data'!O:O,MATCH('Intensity Data'!$B708,'Saturation Data'!$C:$C,0))*INDEX('UEC Data'!O:O,MATCH('Intensity Data'!$B708,'UEC Data'!$C:$C,0))</f>
        <v>0</v>
      </c>
      <c r="O708" s="7">
        <f>INDEX('Saturation Data'!P:P,MATCH('Intensity Data'!$B708,'Saturation Data'!$C:$C,0))*INDEX('UEC Data'!P:P,MATCH('Intensity Data'!$B708,'UEC Data'!$C:$C,0))</f>
        <v>1.1372315271106458E-2</v>
      </c>
      <c r="P708" s="7">
        <f>INDEX('Saturation Data'!Q:Q,MATCH('Intensity Data'!$B708,'Saturation Data'!$C:$C,0))*INDEX('UEC Data'!Q:Q,MATCH('Intensity Data'!$B708,'UEC Data'!$C:$C,0))</f>
        <v>2.364081853397263E-4</v>
      </c>
      <c r="Q708" s="7">
        <f>INDEX('Saturation Data'!R:R,MATCH('Intensity Data'!$B708,'Saturation Data'!$C:$C,0))*INDEX('UEC Data'!R:R,MATCH('Intensity Data'!$B708,'UEC Data'!$C:$C,0))</f>
        <v>7.0437926383445518E-3</v>
      </c>
      <c r="R708" s="7">
        <f>INDEX('Saturation Data'!S:S,MATCH('Intensity Data'!$B708,'Saturation Data'!$C:$C,0))*INDEX('UEC Data'!S:S,MATCH('Intensity Data'!$B708,'UEC Data'!$C:$C,0))</f>
        <v>0</v>
      </c>
      <c r="S708" s="7">
        <f>INDEX('Saturation Data'!T:T,MATCH('Intensity Data'!$B708,'Saturation Data'!$C:$C,0))*INDEX('UEC Data'!T:T,MATCH('Intensity Data'!$B708,'UEC Data'!$C:$C,0))</f>
        <v>0</v>
      </c>
      <c r="T708" s="7">
        <f>INDEX('Saturation Data'!U:U,MATCH('Intensity Data'!$B708,'Saturation Data'!$C:$C,0))*INDEX('UEC Data'!U:U,MATCH('Intensity Data'!$B708,'UEC Data'!$C:$C,0))</f>
        <v>0</v>
      </c>
      <c r="U708" s="7">
        <f>INDEX('Saturation Data'!V:V,MATCH('Intensity Data'!$B708,'Saturation Data'!$C:$C,0))*INDEX('UEC Data'!V:V,MATCH('Intensity Data'!$B708,'UEC Data'!$C:$C,0))</f>
        <v>1.7649977855671375E-4</v>
      </c>
      <c r="V708" t="str">
        <f t="shared" si="185"/>
        <v>Miscellaneous</v>
      </c>
    </row>
    <row r="709" spans="1:22" x14ac:dyDescent="0.25">
      <c r="A709" t="str">
        <f t="shared" si="182"/>
        <v/>
      </c>
      <c r="B709" t="str">
        <f t="shared" si="184"/>
        <v>WA2014 CPAMiscellaneous_Other Miscellaneous</v>
      </c>
      <c r="C709" t="s">
        <v>116</v>
      </c>
      <c r="D709" t="s">
        <v>143</v>
      </c>
      <c r="E709" s="4" t="str">
        <f t="shared" si="183"/>
        <v>Miscellaneous_Other Miscellaneous</v>
      </c>
      <c r="F709" s="4" t="s">
        <v>45</v>
      </c>
      <c r="G709" s="4" t="s">
        <v>51</v>
      </c>
      <c r="H709" s="7">
        <f>INDEX('Saturation Data'!I:I,MATCH('Intensity Data'!$B709,'Saturation Data'!$C:$C,0))*INDEX('UEC Data'!I:I,MATCH('Intensity Data'!$B709,'UEC Data'!$C:$C,0))</f>
        <v>1.1138273145982418</v>
      </c>
      <c r="I709" s="7">
        <f>INDEX('Saturation Data'!J:J,MATCH('Intensity Data'!$B709,'Saturation Data'!$C:$C,0))*INDEX('UEC Data'!J:J,MATCH('Intensity Data'!$B709,'UEC Data'!$C:$C,0))</f>
        <v>1.0998145358476512</v>
      </c>
      <c r="J709" s="7">
        <f>INDEX('Saturation Data'!K:K,MATCH('Intensity Data'!$B709,'Saturation Data'!$C:$C,0))*INDEX('UEC Data'!K:K,MATCH('Intensity Data'!$B709,'UEC Data'!$C:$C,0))</f>
        <v>1.3644421224663088</v>
      </c>
      <c r="K709" s="7">
        <f>INDEX('Saturation Data'!L:L,MATCH('Intensity Data'!$B709,'Saturation Data'!$C:$C,0))*INDEX('UEC Data'!L:L,MATCH('Intensity Data'!$B709,'UEC Data'!$C:$C,0))</f>
        <v>0.76016983107334091</v>
      </c>
      <c r="L709" s="7">
        <f>INDEX('Saturation Data'!M:M,MATCH('Intensity Data'!$B709,'Saturation Data'!$C:$C,0))*INDEX('UEC Data'!M:M,MATCH('Intensity Data'!$B709,'UEC Data'!$C:$C,0))</f>
        <v>2.0187315705759152</v>
      </c>
      <c r="M709" s="7">
        <f>INDEX('Saturation Data'!N:N,MATCH('Intensity Data'!$B709,'Saturation Data'!$C:$C,0))*INDEX('UEC Data'!N:N,MATCH('Intensity Data'!$B709,'UEC Data'!$C:$C,0))</f>
        <v>1.8628847869417298</v>
      </c>
      <c r="N709" s="7">
        <f>INDEX('Saturation Data'!O:O,MATCH('Intensity Data'!$B709,'Saturation Data'!$C:$C,0))*INDEX('UEC Data'!O:O,MATCH('Intensity Data'!$B709,'UEC Data'!$C:$C,0))</f>
        <v>4.6467320138141224</v>
      </c>
      <c r="O709" s="7">
        <f>INDEX('Saturation Data'!P:P,MATCH('Intensity Data'!$B709,'Saturation Data'!$C:$C,0))*INDEX('UEC Data'!P:P,MATCH('Intensity Data'!$B709,'UEC Data'!$C:$C,0))</f>
        <v>0.71227608728361402</v>
      </c>
      <c r="P709" s="7">
        <f>INDEX('Saturation Data'!Q:Q,MATCH('Intensity Data'!$B709,'Saturation Data'!$C:$C,0))*INDEX('UEC Data'!Q:Q,MATCH('Intensity Data'!$B709,'UEC Data'!$C:$C,0))</f>
        <v>0.5624010305927537</v>
      </c>
      <c r="Q709" s="7">
        <f>INDEX('Saturation Data'!R:R,MATCH('Intensity Data'!$B709,'Saturation Data'!$C:$C,0))*INDEX('UEC Data'!R:R,MATCH('Intensity Data'!$B709,'UEC Data'!$C:$C,0))</f>
        <v>0.92940057789955188</v>
      </c>
      <c r="R709" s="7">
        <f>INDEX('Saturation Data'!S:S,MATCH('Intensity Data'!$B709,'Saturation Data'!$C:$C,0))*INDEX('UEC Data'!S:S,MATCH('Intensity Data'!$B709,'UEC Data'!$C:$C,0))</f>
        <v>0.50336746261456689</v>
      </c>
      <c r="S709" s="7">
        <f>INDEX('Saturation Data'!T:T,MATCH('Intensity Data'!$B709,'Saturation Data'!$C:$C,0))*INDEX('UEC Data'!T:T,MATCH('Intensity Data'!$B709,'UEC Data'!$C:$C,0))</f>
        <v>1.7459798606614225</v>
      </c>
      <c r="T709" s="7">
        <f>INDEX('Saturation Data'!U:U,MATCH('Intensity Data'!$B709,'Saturation Data'!$C:$C,0))*INDEX('UEC Data'!U:U,MATCH('Intensity Data'!$B709,'UEC Data'!$C:$C,0))</f>
        <v>19.664744587164375</v>
      </c>
      <c r="U709" s="7">
        <f>INDEX('Saturation Data'!V:V,MATCH('Intensity Data'!$B709,'Saturation Data'!$C:$C,0))*INDEX('UEC Data'!V:V,MATCH('Intensity Data'!$B709,'UEC Data'!$C:$C,0))</f>
        <v>0.70250979930652879</v>
      </c>
      <c r="V709" t="str">
        <f t="shared" si="185"/>
        <v>Miscellaneous</v>
      </c>
    </row>
    <row r="710" spans="1:22" x14ac:dyDescent="0.25">
      <c r="A710">
        <f t="shared" si="182"/>
        <v>1</v>
      </c>
      <c r="B710" t="str">
        <f t="shared" si="184"/>
        <v>UT2014 CPACooling_Air-Cooled Chiller</v>
      </c>
      <c r="C710" t="s">
        <v>117</v>
      </c>
      <c r="D710" t="s">
        <v>143</v>
      </c>
      <c r="E710" s="4" t="str">
        <f>F710&amp;"_"&amp;G710</f>
        <v>Cooling_Air-Cooled Chiller</v>
      </c>
      <c r="F710" s="4" t="s">
        <v>3</v>
      </c>
      <c r="G710" s="4" t="s">
        <v>4</v>
      </c>
      <c r="H710" s="7">
        <f>INDEX('Saturation Data'!I:I,MATCH('Intensity Data'!$B710,'Saturation Data'!$C:$C,0))*INDEX('UEC Data'!I:I,MATCH('Intensity Data'!$B710,'UEC Data'!$C:$C,0))</f>
        <v>0.94256872959503202</v>
      </c>
      <c r="I710" s="7">
        <f>INDEX('Saturation Data'!J:J,MATCH('Intensity Data'!$B710,'Saturation Data'!$C:$C,0))*INDEX('UEC Data'!J:J,MATCH('Intensity Data'!$B710,'UEC Data'!$C:$C,0))</f>
        <v>0</v>
      </c>
      <c r="J710" s="7">
        <f>INDEX('Saturation Data'!K:K,MATCH('Intensity Data'!$B710,'Saturation Data'!$C:$C,0))*INDEX('UEC Data'!K:K,MATCH('Intensity Data'!$B710,'UEC Data'!$C:$C,0))</f>
        <v>0.68399921865329971</v>
      </c>
      <c r="K710" s="7">
        <f>INDEX('Saturation Data'!L:L,MATCH('Intensity Data'!$B710,'Saturation Data'!$C:$C,0))*INDEX('UEC Data'!L:L,MATCH('Intensity Data'!$B710,'UEC Data'!$C:$C,0))</f>
        <v>0</v>
      </c>
      <c r="L710" s="7">
        <f>INDEX('Saturation Data'!M:M,MATCH('Intensity Data'!$B710,'Saturation Data'!$C:$C,0))*INDEX('UEC Data'!M:M,MATCH('Intensity Data'!$B710,'UEC Data'!$C:$C,0))</f>
        <v>2.1412682409353647E-2</v>
      </c>
      <c r="M710" s="7">
        <f>INDEX('Saturation Data'!N:N,MATCH('Intensity Data'!$B710,'Saturation Data'!$C:$C,0))*INDEX('UEC Data'!N:N,MATCH('Intensity Data'!$B710,'UEC Data'!$C:$C,0))</f>
        <v>0.39081884012745377</v>
      </c>
      <c r="N710" s="7">
        <f>INDEX('Saturation Data'!O:O,MATCH('Intensity Data'!$B710,'Saturation Data'!$C:$C,0))*INDEX('UEC Data'!O:O,MATCH('Intensity Data'!$B710,'UEC Data'!$C:$C,0))</f>
        <v>1.710275583827539</v>
      </c>
      <c r="O710" s="7">
        <f>INDEX('Saturation Data'!P:P,MATCH('Intensity Data'!$B710,'Saturation Data'!$C:$C,0))*INDEX('UEC Data'!P:P,MATCH('Intensity Data'!$B710,'UEC Data'!$C:$C,0))</f>
        <v>3.0638842765604584</v>
      </c>
      <c r="P710" s="7">
        <f>INDEX('Saturation Data'!Q:Q,MATCH('Intensity Data'!$B710,'Saturation Data'!$C:$C,0))*INDEX('UEC Data'!Q:Q,MATCH('Intensity Data'!$B710,'UEC Data'!$C:$C,0))</f>
        <v>1.2875277649896804</v>
      </c>
      <c r="Q710" s="7">
        <f>INDEX('Saturation Data'!R:R,MATCH('Intensity Data'!$B710,'Saturation Data'!$C:$C,0))*INDEX('UEC Data'!R:R,MATCH('Intensity Data'!$B710,'UEC Data'!$C:$C,0))</f>
        <v>9.5703011472396904E-2</v>
      </c>
      <c r="R710" s="7">
        <f>INDEX('Saturation Data'!S:S,MATCH('Intensity Data'!$B710,'Saturation Data'!$C:$C,0))*INDEX('UEC Data'!S:S,MATCH('Intensity Data'!$B710,'UEC Data'!$C:$C,0))</f>
        <v>0.10151868764217378</v>
      </c>
      <c r="S710" s="7">
        <f>INDEX('Saturation Data'!T:T,MATCH('Intensity Data'!$B710,'Saturation Data'!$C:$C,0))*INDEX('UEC Data'!T:T,MATCH('Intensity Data'!$B710,'UEC Data'!$C:$C,0))</f>
        <v>0.33229368927214337</v>
      </c>
      <c r="T710" s="7">
        <f>INDEX('Saturation Data'!U:U,MATCH('Intensity Data'!$B710,'Saturation Data'!$C:$C,0))*INDEX('UEC Data'!U:U,MATCH('Intensity Data'!$B710,'UEC Data'!$C:$C,0))</f>
        <v>7.3251861871394786</v>
      </c>
      <c r="U710" s="7">
        <f>INDEX('Saturation Data'!V:V,MATCH('Intensity Data'!$B710,'Saturation Data'!$C:$C,0))*INDEX('UEC Data'!V:V,MATCH('Intensity Data'!$B710,'UEC Data'!$C:$C,0))</f>
        <v>0.22969294586717695</v>
      </c>
      <c r="V710" t="str">
        <f t="shared" si="185"/>
        <v>HVAC</v>
      </c>
    </row>
    <row r="711" spans="1:22" x14ac:dyDescent="0.25">
      <c r="A711" t="str">
        <f t="shared" si="182"/>
        <v/>
      </c>
      <c r="B711" t="str">
        <f t="shared" si="184"/>
        <v>UT2014 CPACooling_Water-Cooled Chiller</v>
      </c>
      <c r="C711" t="s">
        <v>117</v>
      </c>
      <c r="D711" t="s">
        <v>143</v>
      </c>
      <c r="E711" s="4" t="str">
        <f t="shared" ref="E711:E748" si="186">F711&amp;"_"&amp;G711</f>
        <v>Cooling_Water-Cooled Chiller</v>
      </c>
      <c r="F711" s="4" t="s">
        <v>3</v>
      </c>
      <c r="G711" s="4" t="s">
        <v>5</v>
      </c>
      <c r="H711" s="7">
        <f>INDEX('Saturation Data'!I:I,MATCH('Intensity Data'!$B711,'Saturation Data'!$C:$C,0))*INDEX('UEC Data'!I:I,MATCH('Intensity Data'!$B711,'UEC Data'!$C:$C,0))</f>
        <v>0.91704801775932576</v>
      </c>
      <c r="I711" s="7">
        <f>INDEX('Saturation Data'!J:J,MATCH('Intensity Data'!$B711,'Saturation Data'!$C:$C,0))*INDEX('UEC Data'!J:J,MATCH('Intensity Data'!$B711,'UEC Data'!$C:$C,0))</f>
        <v>0</v>
      </c>
      <c r="J711" s="7">
        <f>INDEX('Saturation Data'!K:K,MATCH('Intensity Data'!$B711,'Saturation Data'!$C:$C,0))*INDEX('UEC Data'!K:K,MATCH('Intensity Data'!$B711,'UEC Data'!$C:$C,0))</f>
        <v>0.16482339380832126</v>
      </c>
      <c r="K711" s="7">
        <f>INDEX('Saturation Data'!L:L,MATCH('Intensity Data'!$B711,'Saturation Data'!$C:$C,0))*INDEX('UEC Data'!L:L,MATCH('Intensity Data'!$B711,'UEC Data'!$C:$C,0))</f>
        <v>0</v>
      </c>
      <c r="L711" s="7">
        <f>INDEX('Saturation Data'!M:M,MATCH('Intensity Data'!$B711,'Saturation Data'!$C:$C,0))*INDEX('UEC Data'!M:M,MATCH('Intensity Data'!$B711,'UEC Data'!$C:$C,0))</f>
        <v>0</v>
      </c>
      <c r="M711" s="7">
        <f>INDEX('Saturation Data'!N:N,MATCH('Intensity Data'!$B711,'Saturation Data'!$C:$C,0))*INDEX('UEC Data'!N:N,MATCH('Intensity Data'!$B711,'UEC Data'!$C:$C,0))</f>
        <v>0</v>
      </c>
      <c r="N711" s="7">
        <f>INDEX('Saturation Data'!O:O,MATCH('Intensity Data'!$B711,'Saturation Data'!$C:$C,0))*INDEX('UEC Data'!O:O,MATCH('Intensity Data'!$B711,'UEC Data'!$C:$C,0))</f>
        <v>7.2510809333122213</v>
      </c>
      <c r="O711" s="7">
        <f>INDEX('Saturation Data'!P:P,MATCH('Intensity Data'!$B711,'Saturation Data'!$C:$C,0))*INDEX('UEC Data'!P:P,MATCH('Intensity Data'!$B711,'UEC Data'!$C:$C,0))</f>
        <v>0.93064187679147614</v>
      </c>
      <c r="P711" s="7">
        <f>INDEX('Saturation Data'!Q:Q,MATCH('Intensity Data'!$B711,'Saturation Data'!$C:$C,0))*INDEX('UEC Data'!Q:Q,MATCH('Intensity Data'!$B711,'UEC Data'!$C:$C,0))</f>
        <v>0.38122191975753494</v>
      </c>
      <c r="Q711" s="7">
        <f>INDEX('Saturation Data'!R:R,MATCH('Intensity Data'!$B711,'Saturation Data'!$C:$C,0))*INDEX('UEC Data'!R:R,MATCH('Intensity Data'!$B711,'UEC Data'!$C:$C,0))</f>
        <v>0.43790613093670655</v>
      </c>
      <c r="R711" s="7">
        <f>INDEX('Saturation Data'!S:S,MATCH('Intensity Data'!$B711,'Saturation Data'!$C:$C,0))*INDEX('UEC Data'!S:S,MATCH('Intensity Data'!$B711,'UEC Data'!$C:$C,0))</f>
        <v>1.063496766805481E-2</v>
      </c>
      <c r="S711" s="7">
        <f>INDEX('Saturation Data'!T:T,MATCH('Intensity Data'!$B711,'Saturation Data'!$C:$C,0))*INDEX('UEC Data'!T:T,MATCH('Intensity Data'!$B711,'UEC Data'!$C:$C,0))</f>
        <v>3.4810661207166735E-2</v>
      </c>
      <c r="T711" s="7">
        <f>INDEX('Saturation Data'!U:U,MATCH('Intensity Data'!$B711,'Saturation Data'!$C:$C,0))*INDEX('UEC Data'!U:U,MATCH('Intensity Data'!$B711,'UEC Data'!$C:$C,0))</f>
        <v>7.126851614863563</v>
      </c>
      <c r="U711" s="7">
        <f>INDEX('Saturation Data'!V:V,MATCH('Intensity Data'!$B711,'Saturation Data'!$C:$C,0))*INDEX('UEC Data'!V:V,MATCH('Intensity Data'!$B711,'UEC Data'!$C:$C,0))</f>
        <v>0.88558629517028575</v>
      </c>
      <c r="V711" t="str">
        <f t="shared" si="185"/>
        <v>HVAC</v>
      </c>
    </row>
    <row r="712" spans="1:22" x14ac:dyDescent="0.25">
      <c r="A712" t="str">
        <f t="shared" si="182"/>
        <v/>
      </c>
      <c r="B712" t="str">
        <f t="shared" si="184"/>
        <v>UT2014 CPACooling_RTU</v>
      </c>
      <c r="C712" t="s">
        <v>117</v>
      </c>
      <c r="D712" t="s">
        <v>143</v>
      </c>
      <c r="E712" s="4" t="str">
        <f t="shared" si="186"/>
        <v>Cooling_RTU</v>
      </c>
      <c r="F712" s="4" t="s">
        <v>3</v>
      </c>
      <c r="G712" s="4" t="s">
        <v>6</v>
      </c>
      <c r="H712" s="7">
        <f>INDEX('Saturation Data'!I:I,MATCH('Intensity Data'!$B712,'Saturation Data'!$C:$C,0))*INDEX('UEC Data'!I:I,MATCH('Intensity Data'!$B712,'UEC Data'!$C:$C,0))</f>
        <v>2.8582836855831775</v>
      </c>
      <c r="I712" s="7">
        <f>INDEX('Saturation Data'!J:J,MATCH('Intensity Data'!$B712,'Saturation Data'!$C:$C,0))*INDEX('UEC Data'!J:J,MATCH('Intensity Data'!$B712,'UEC Data'!$C:$C,0))</f>
        <v>5.5000251862052689</v>
      </c>
      <c r="J712" s="7">
        <f>INDEX('Saturation Data'!K:K,MATCH('Intensity Data'!$B712,'Saturation Data'!$C:$C,0))*INDEX('UEC Data'!K:K,MATCH('Intensity Data'!$B712,'UEC Data'!$C:$C,0))</f>
        <v>4.346244874674861</v>
      </c>
      <c r="K712" s="7">
        <f>INDEX('Saturation Data'!L:L,MATCH('Intensity Data'!$B712,'Saturation Data'!$C:$C,0))*INDEX('UEC Data'!L:L,MATCH('Intensity Data'!$B712,'UEC Data'!$C:$C,0))</f>
        <v>3.5951907863752179</v>
      </c>
      <c r="L712" s="7">
        <f>INDEX('Saturation Data'!M:M,MATCH('Intensity Data'!$B712,'Saturation Data'!$C:$C,0))*INDEX('UEC Data'!M:M,MATCH('Intensity Data'!$B712,'UEC Data'!$C:$C,0))</f>
        <v>6.9098614401178731</v>
      </c>
      <c r="M712" s="7">
        <f>INDEX('Saturation Data'!N:N,MATCH('Intensity Data'!$B712,'Saturation Data'!$C:$C,0))*INDEX('UEC Data'!N:N,MATCH('Intensity Data'!$B712,'UEC Data'!$C:$C,0))</f>
        <v>5.0115424191376405</v>
      </c>
      <c r="N712" s="7">
        <f>INDEX('Saturation Data'!O:O,MATCH('Intensity Data'!$B712,'Saturation Data'!$C:$C,0))*INDEX('UEC Data'!O:O,MATCH('Intensity Data'!$B712,'UEC Data'!$C:$C,0))</f>
        <v>1.1346012963037637</v>
      </c>
      <c r="O712" s="7">
        <f>INDEX('Saturation Data'!P:P,MATCH('Intensity Data'!$B712,'Saturation Data'!$C:$C,0))*INDEX('UEC Data'!P:P,MATCH('Intensity Data'!$B712,'UEC Data'!$C:$C,0))</f>
        <v>1.2135784639662288</v>
      </c>
      <c r="P712" s="7">
        <f>INDEX('Saturation Data'!Q:Q,MATCH('Intensity Data'!$B712,'Saturation Data'!$C:$C,0))*INDEX('UEC Data'!Q:Q,MATCH('Intensity Data'!$B712,'UEC Data'!$C:$C,0))</f>
        <v>0.5874866438457057</v>
      </c>
      <c r="Q712" s="7">
        <f>INDEX('Saturation Data'!R:R,MATCH('Intensity Data'!$B712,'Saturation Data'!$C:$C,0))*INDEX('UEC Data'!R:R,MATCH('Intensity Data'!$B712,'UEC Data'!$C:$C,0))</f>
        <v>1.3792446996225034</v>
      </c>
      <c r="R712" s="7">
        <f>INDEX('Saturation Data'!S:S,MATCH('Intensity Data'!$B712,'Saturation Data'!$C:$C,0))*INDEX('UEC Data'!S:S,MATCH('Intensity Data'!$B712,'UEC Data'!$C:$C,0))</f>
        <v>0.32652884388684345</v>
      </c>
      <c r="S712" s="7">
        <f>INDEX('Saturation Data'!T:T,MATCH('Intensity Data'!$B712,'Saturation Data'!$C:$C,0))*INDEX('UEC Data'!T:T,MATCH('Intensity Data'!$B712,'UEC Data'!$C:$C,0))</f>
        <v>0.48475762819307372</v>
      </c>
      <c r="T712" s="7">
        <f>INDEX('Saturation Data'!U:U,MATCH('Intensity Data'!$B712,'Saturation Data'!$C:$C,0))*INDEX('UEC Data'!U:U,MATCH('Intensity Data'!$B712,'UEC Data'!$C:$C,0))</f>
        <v>21.904988697655025</v>
      </c>
      <c r="U712" s="7">
        <f>INDEX('Saturation Data'!V:V,MATCH('Intensity Data'!$B712,'Saturation Data'!$C:$C,0))*INDEX('UEC Data'!V:V,MATCH('Intensity Data'!$B712,'UEC Data'!$C:$C,0))</f>
        <v>2.2207611222394918</v>
      </c>
      <c r="V712" t="str">
        <f t="shared" si="185"/>
        <v>HVAC</v>
      </c>
    </row>
    <row r="713" spans="1:22" x14ac:dyDescent="0.25">
      <c r="A713" t="str">
        <f t="shared" si="182"/>
        <v/>
      </c>
      <c r="B713" t="str">
        <f t="shared" si="184"/>
        <v>UT2014 CPACooling_PTAC</v>
      </c>
      <c r="C713" t="s">
        <v>117</v>
      </c>
      <c r="D713" t="s">
        <v>143</v>
      </c>
      <c r="E713" s="4" t="str">
        <f t="shared" si="186"/>
        <v>Cooling_PTAC</v>
      </c>
      <c r="F713" s="4" t="s">
        <v>3</v>
      </c>
      <c r="G713" s="4" t="s">
        <v>7</v>
      </c>
      <c r="H713" s="7">
        <f>INDEX('Saturation Data'!I:I,MATCH('Intensity Data'!$B713,'Saturation Data'!$C:$C,0))*INDEX('UEC Data'!I:I,MATCH('Intensity Data'!$B713,'UEC Data'!$C:$C,0))</f>
        <v>3.5391253176320601E-2</v>
      </c>
      <c r="I713" s="7">
        <f>INDEX('Saturation Data'!J:J,MATCH('Intensity Data'!$B713,'Saturation Data'!$C:$C,0))*INDEX('UEC Data'!J:J,MATCH('Intensity Data'!$B713,'UEC Data'!$C:$C,0))</f>
        <v>6.494978850807645E-2</v>
      </c>
      <c r="J713" s="7">
        <f>INDEX('Saturation Data'!K:K,MATCH('Intensity Data'!$B713,'Saturation Data'!$C:$C,0))*INDEX('UEC Data'!K:K,MATCH('Intensity Data'!$B713,'UEC Data'!$C:$C,0))</f>
        <v>7.7723867611544886E-2</v>
      </c>
      <c r="K713" s="7">
        <f>INDEX('Saturation Data'!L:L,MATCH('Intensity Data'!$B713,'Saturation Data'!$C:$C,0))*INDEX('UEC Data'!L:L,MATCH('Intensity Data'!$B713,'UEC Data'!$C:$C,0))</f>
        <v>0.22452774087357158</v>
      </c>
      <c r="L713" s="7">
        <f>INDEX('Saturation Data'!M:M,MATCH('Intensity Data'!$B713,'Saturation Data'!$C:$C,0))*INDEX('UEC Data'!M:M,MATCH('Intensity Data'!$B713,'UEC Data'!$C:$C,0))</f>
        <v>0.4108612592110214</v>
      </c>
      <c r="M713" s="7">
        <f>INDEX('Saturation Data'!N:N,MATCH('Intensity Data'!$B713,'Saturation Data'!$C:$C,0))*INDEX('UEC Data'!N:N,MATCH('Intensity Data'!$B713,'UEC Data'!$C:$C,0))</f>
        <v>0</v>
      </c>
      <c r="N713" s="7">
        <f>INDEX('Saturation Data'!O:O,MATCH('Intensity Data'!$B713,'Saturation Data'!$C:$C,0))*INDEX('UEC Data'!O:O,MATCH('Intensity Data'!$B713,'UEC Data'!$C:$C,0))</f>
        <v>4.4673744637063043E-2</v>
      </c>
      <c r="O713" s="7">
        <f>INDEX('Saturation Data'!P:P,MATCH('Intensity Data'!$B713,'Saturation Data'!$C:$C,0))*INDEX('UEC Data'!P:P,MATCH('Intensity Data'!$B713,'UEC Data'!$C:$C,0))</f>
        <v>0</v>
      </c>
      <c r="P713" s="7">
        <f>INDEX('Saturation Data'!Q:Q,MATCH('Intensity Data'!$B713,'Saturation Data'!$C:$C,0))*INDEX('UEC Data'!Q:Q,MATCH('Intensity Data'!$B713,'UEC Data'!$C:$C,0))</f>
        <v>0</v>
      </c>
      <c r="Q713" s="7">
        <f>INDEX('Saturation Data'!R:R,MATCH('Intensity Data'!$B713,'Saturation Data'!$C:$C,0))*INDEX('UEC Data'!R:R,MATCH('Intensity Data'!$B713,'UEC Data'!$C:$C,0))</f>
        <v>1.9836314324174651</v>
      </c>
      <c r="R713" s="7">
        <f>INDEX('Saturation Data'!S:S,MATCH('Intensity Data'!$B713,'Saturation Data'!$C:$C,0))*INDEX('UEC Data'!S:S,MATCH('Intensity Data'!$B713,'UEC Data'!$C:$C,0))</f>
        <v>6.006834377722934E-2</v>
      </c>
      <c r="S713" s="7">
        <f>INDEX('Saturation Data'!T:T,MATCH('Intensity Data'!$B713,'Saturation Data'!$C:$C,0))*INDEX('UEC Data'!T:T,MATCH('Intensity Data'!$B713,'UEC Data'!$C:$C,0))</f>
        <v>3.276955213171813E-2</v>
      </c>
      <c r="T713" s="7">
        <f>INDEX('Saturation Data'!U:U,MATCH('Intensity Data'!$B713,'Saturation Data'!$C:$C,0))*INDEX('UEC Data'!U:U,MATCH('Intensity Data'!$B713,'UEC Data'!$C:$C,0))</f>
        <v>0.27504362363487678</v>
      </c>
      <c r="U713" s="7">
        <f>INDEX('Saturation Data'!V:V,MATCH('Intensity Data'!$B713,'Saturation Data'!$C:$C,0))*INDEX('UEC Data'!V:V,MATCH('Intensity Data'!$B713,'UEC Data'!$C:$C,0))</f>
        <v>0.23769968409958075</v>
      </c>
      <c r="V713" t="str">
        <f t="shared" si="185"/>
        <v>HVAC</v>
      </c>
    </row>
    <row r="714" spans="1:22" x14ac:dyDescent="0.25">
      <c r="A714" t="str">
        <f t="shared" si="182"/>
        <v/>
      </c>
      <c r="B714" t="str">
        <f t="shared" si="184"/>
        <v>UT2014 CPACooling_Evaporative AC</v>
      </c>
      <c r="C714" t="s">
        <v>117</v>
      </c>
      <c r="D714" t="s">
        <v>143</v>
      </c>
      <c r="E714" s="4" t="str">
        <f t="shared" si="186"/>
        <v>Cooling_Evaporative AC</v>
      </c>
      <c r="F714" s="4" t="s">
        <v>3</v>
      </c>
      <c r="G714" s="4" t="s">
        <v>9</v>
      </c>
      <c r="H714" s="7">
        <f>INDEX('Saturation Data'!I:I,MATCH('Intensity Data'!$B714,'Saturation Data'!$C:$C,0))*INDEX('UEC Data'!I:I,MATCH('Intensity Data'!$B714,'UEC Data'!$C:$C,0))</f>
        <v>0</v>
      </c>
      <c r="I714" s="7">
        <f>INDEX('Saturation Data'!J:J,MATCH('Intensity Data'!$B714,'Saturation Data'!$C:$C,0))*INDEX('UEC Data'!J:J,MATCH('Intensity Data'!$B714,'UEC Data'!$C:$C,0))</f>
        <v>5.7706317058360095E-2</v>
      </c>
      <c r="J714" s="7">
        <f>INDEX('Saturation Data'!K:K,MATCH('Intensity Data'!$B714,'Saturation Data'!$C:$C,0))*INDEX('UEC Data'!K:K,MATCH('Intensity Data'!$B714,'UEC Data'!$C:$C,0))</f>
        <v>6.233657987581475E-2</v>
      </c>
      <c r="K714" s="7">
        <f>INDEX('Saturation Data'!L:L,MATCH('Intensity Data'!$B714,'Saturation Data'!$C:$C,0))*INDEX('UEC Data'!L:L,MATCH('Intensity Data'!$B714,'UEC Data'!$C:$C,0))</f>
        <v>0.46591385897636434</v>
      </c>
      <c r="L714" s="7">
        <f>INDEX('Saturation Data'!M:M,MATCH('Intensity Data'!$B714,'Saturation Data'!$C:$C,0))*INDEX('UEC Data'!M:M,MATCH('Intensity Data'!$B714,'UEC Data'!$C:$C,0))</f>
        <v>0.23587457521889721</v>
      </c>
      <c r="M714" s="7">
        <f>INDEX('Saturation Data'!N:N,MATCH('Intensity Data'!$B714,'Saturation Data'!$C:$C,0))*INDEX('UEC Data'!N:N,MATCH('Intensity Data'!$B714,'UEC Data'!$C:$C,0))</f>
        <v>0.27955588387986929</v>
      </c>
      <c r="N714" s="7">
        <f>INDEX('Saturation Data'!O:O,MATCH('Intensity Data'!$B714,'Saturation Data'!$C:$C,0))*INDEX('UEC Data'!O:O,MATCH('Intensity Data'!$B714,'UEC Data'!$C:$C,0))</f>
        <v>0</v>
      </c>
      <c r="O714" s="7">
        <f>INDEX('Saturation Data'!P:P,MATCH('Intensity Data'!$B714,'Saturation Data'!$C:$C,0))*INDEX('UEC Data'!P:P,MATCH('Intensity Data'!$B714,'UEC Data'!$C:$C,0))</f>
        <v>0</v>
      </c>
      <c r="P714" s="7">
        <f>INDEX('Saturation Data'!Q:Q,MATCH('Intensity Data'!$B714,'Saturation Data'!$C:$C,0))*INDEX('UEC Data'!Q:Q,MATCH('Intensity Data'!$B714,'UEC Data'!$C:$C,0))</f>
        <v>0</v>
      </c>
      <c r="Q714" s="7">
        <f>INDEX('Saturation Data'!R:R,MATCH('Intensity Data'!$B714,'Saturation Data'!$C:$C,0))*INDEX('UEC Data'!R:R,MATCH('Intensity Data'!$B714,'UEC Data'!$C:$C,0))</f>
        <v>0</v>
      </c>
      <c r="R714" s="7">
        <f>INDEX('Saturation Data'!S:S,MATCH('Intensity Data'!$B714,'Saturation Data'!$C:$C,0))*INDEX('UEC Data'!S:S,MATCH('Intensity Data'!$B714,'UEC Data'!$C:$C,0))</f>
        <v>2.141172746798974E-3</v>
      </c>
      <c r="S714" s="7">
        <f>INDEX('Saturation Data'!T:T,MATCH('Intensity Data'!$B714,'Saturation Data'!$C:$C,0))*INDEX('UEC Data'!T:T,MATCH('Intensity Data'!$B714,'UEC Data'!$C:$C,0))</f>
        <v>1.1680906703447562E-3</v>
      </c>
      <c r="T714" s="7">
        <f>INDEX('Saturation Data'!U:U,MATCH('Intensity Data'!$B714,'Saturation Data'!$C:$C,0))*INDEX('UEC Data'!U:U,MATCH('Intensity Data'!$B714,'UEC Data'!$C:$C,0))</f>
        <v>0</v>
      </c>
      <c r="U714" s="7">
        <f>INDEX('Saturation Data'!V:V,MATCH('Intensity Data'!$B714,'Saturation Data'!$C:$C,0))*INDEX('UEC Data'!V:V,MATCH('Intensity Data'!$B714,'UEC Data'!$C:$C,0))</f>
        <v>3.6549981261781966E-2</v>
      </c>
      <c r="V714" t="str">
        <f t="shared" si="185"/>
        <v>HVAC</v>
      </c>
    </row>
    <row r="715" spans="1:22" x14ac:dyDescent="0.25">
      <c r="A715" t="str">
        <f t="shared" si="182"/>
        <v/>
      </c>
      <c r="B715" t="str">
        <f t="shared" si="184"/>
        <v>UT2014 CPACooling_Air Source Heat Pump</v>
      </c>
      <c r="C715" t="s">
        <v>117</v>
      </c>
      <c r="D715" t="s">
        <v>143</v>
      </c>
      <c r="E715" s="4" t="str">
        <f t="shared" si="186"/>
        <v>Cooling_Air Source Heat Pump</v>
      </c>
      <c r="F715" s="4" t="s">
        <v>3</v>
      </c>
      <c r="G715" s="4" t="s">
        <v>155</v>
      </c>
      <c r="H715" s="7">
        <f>INDEX('Saturation Data'!I:I,MATCH('Intensity Data'!$B715,'Saturation Data'!$C:$C,0))*INDEX('UEC Data'!I:I,MATCH('Intensity Data'!$B715,'UEC Data'!$C:$C,0))</f>
        <v>0.18193319932581817</v>
      </c>
      <c r="I715" s="7">
        <f>INDEX('Saturation Data'!J:J,MATCH('Intensity Data'!$B715,'Saturation Data'!$C:$C,0))*INDEX('UEC Data'!J:J,MATCH('Intensity Data'!$B715,'UEC Data'!$C:$C,0))</f>
        <v>0.40138128826319558</v>
      </c>
      <c r="J715" s="7">
        <f>INDEX('Saturation Data'!K:K,MATCH('Intensity Data'!$B715,'Saturation Data'!$C:$C,0))*INDEX('UEC Data'!K:K,MATCH('Intensity Data'!$B715,'UEC Data'!$C:$C,0))</f>
        <v>0.13851872863639728</v>
      </c>
      <c r="K715" s="7">
        <f>INDEX('Saturation Data'!L:L,MATCH('Intensity Data'!$B715,'Saturation Data'!$C:$C,0))*INDEX('UEC Data'!L:L,MATCH('Intensity Data'!$B715,'UEC Data'!$C:$C,0))</f>
        <v>0.34059442490685821</v>
      </c>
      <c r="L715" s="7">
        <f>INDEX('Saturation Data'!M:M,MATCH('Intensity Data'!$B715,'Saturation Data'!$C:$C,0))*INDEX('UEC Data'!M:M,MATCH('Intensity Data'!$B715,'UEC Data'!$C:$C,0))</f>
        <v>0.41499726240226914</v>
      </c>
      <c r="M715" s="7">
        <f>INDEX('Saturation Data'!N:N,MATCH('Intensity Data'!$B715,'Saturation Data'!$C:$C,0))*INDEX('UEC Data'!N:N,MATCH('Intensity Data'!$B715,'UEC Data'!$C:$C,0))</f>
        <v>0.24296578165501717</v>
      </c>
      <c r="N715" s="7">
        <f>INDEX('Saturation Data'!O:O,MATCH('Intensity Data'!$B715,'Saturation Data'!$C:$C,0))*INDEX('UEC Data'!O:O,MATCH('Intensity Data'!$B715,'UEC Data'!$C:$C,0))</f>
        <v>5.9637755989871463E-2</v>
      </c>
      <c r="O715" s="7">
        <f>INDEX('Saturation Data'!P:P,MATCH('Intensity Data'!$B715,'Saturation Data'!$C:$C,0))*INDEX('UEC Data'!P:P,MATCH('Intensity Data'!$B715,'UEC Data'!$C:$C,0))</f>
        <v>0.21443706111319535</v>
      </c>
      <c r="P715" s="7">
        <f>INDEX('Saturation Data'!Q:Q,MATCH('Intensity Data'!$B715,'Saturation Data'!$C:$C,0))*INDEX('UEC Data'!Q:Q,MATCH('Intensity Data'!$B715,'UEC Data'!$C:$C,0))</f>
        <v>8.6938050926259725E-2</v>
      </c>
      <c r="Q715" s="7">
        <f>INDEX('Saturation Data'!R:R,MATCH('Intensity Data'!$B715,'Saturation Data'!$C:$C,0))*INDEX('UEC Data'!R:R,MATCH('Intensity Data'!$B715,'UEC Data'!$C:$C,0))</f>
        <v>0.27326890951771932</v>
      </c>
      <c r="R715" s="7">
        <f>INDEX('Saturation Data'!S:S,MATCH('Intensity Data'!$B715,'Saturation Data'!$C:$C,0))*INDEX('UEC Data'!S:S,MATCH('Intensity Data'!$B715,'UEC Data'!$C:$C,0))</f>
        <v>8.3842576079316597E-2</v>
      </c>
      <c r="S715" s="7">
        <f>INDEX('Saturation Data'!T:T,MATCH('Intensity Data'!$B715,'Saturation Data'!$C:$C,0))*INDEX('UEC Data'!T:T,MATCH('Intensity Data'!$B715,'UEC Data'!$C:$C,0))</f>
        <v>4.5739294525550443E-2</v>
      </c>
      <c r="T715" s="7">
        <f>INDEX('Saturation Data'!U:U,MATCH('Intensity Data'!$B715,'Saturation Data'!$C:$C,0))*INDEX('UEC Data'!U:U,MATCH('Intensity Data'!$B715,'UEC Data'!$C:$C,0))</f>
        <v>1.5679809358164754</v>
      </c>
      <c r="U715" s="7">
        <f>INDEX('Saturation Data'!V:V,MATCH('Intensity Data'!$B715,'Saturation Data'!$C:$C,0))*INDEX('UEC Data'!V:V,MATCH('Intensity Data'!$B715,'UEC Data'!$C:$C,0))</f>
        <v>0.27957573142949177</v>
      </c>
      <c r="V715" t="str">
        <f t="shared" si="185"/>
        <v>HVAC</v>
      </c>
    </row>
    <row r="716" spans="1:22" x14ac:dyDescent="0.25">
      <c r="A716" t="str">
        <f t="shared" si="182"/>
        <v/>
      </c>
      <c r="B716" t="str">
        <f t="shared" si="184"/>
        <v>UT2014 CPACooling_Geothermal Heat Pump</v>
      </c>
      <c r="C716" t="s">
        <v>117</v>
      </c>
      <c r="D716" t="s">
        <v>143</v>
      </c>
      <c r="E716" s="4" t="str">
        <f t="shared" si="186"/>
        <v>Cooling_Geothermal Heat Pump</v>
      </c>
      <c r="F716" s="4" t="s">
        <v>3</v>
      </c>
      <c r="G716" s="4" t="s">
        <v>11</v>
      </c>
      <c r="H716" s="7">
        <f>INDEX('Saturation Data'!I:I,MATCH('Intensity Data'!$B716,'Saturation Data'!$C:$C,0))*INDEX('UEC Data'!I:I,MATCH('Intensity Data'!$B716,'UEC Data'!$C:$C,0))</f>
        <v>7.5637557371046729E-2</v>
      </c>
      <c r="I716" s="7">
        <f>INDEX('Saturation Data'!J:J,MATCH('Intensity Data'!$B716,'Saturation Data'!$C:$C,0))*INDEX('UEC Data'!J:J,MATCH('Intensity Data'!$B716,'UEC Data'!$C:$C,0))</f>
        <v>0.17993174254572403</v>
      </c>
      <c r="J716" s="7">
        <f>INDEX('Saturation Data'!K:K,MATCH('Intensity Data'!$B716,'Saturation Data'!$C:$C,0))*INDEX('UEC Data'!K:K,MATCH('Intensity Data'!$B716,'UEC Data'!$C:$C,0))</f>
        <v>6.6826466249956765E-2</v>
      </c>
      <c r="K716" s="7">
        <f>INDEX('Saturation Data'!L:L,MATCH('Intensity Data'!$B716,'Saturation Data'!$C:$C,0))*INDEX('UEC Data'!L:L,MATCH('Intensity Data'!$B716,'UEC Data'!$C:$C,0))</f>
        <v>0.15674812220130499</v>
      </c>
      <c r="L716" s="7">
        <f>INDEX('Saturation Data'!M:M,MATCH('Intensity Data'!$B716,'Saturation Data'!$C:$C,0))*INDEX('UEC Data'!M:M,MATCH('Intensity Data'!$B716,'UEC Data'!$C:$C,0))</f>
        <v>7.1957180640559115E-2</v>
      </c>
      <c r="M716" s="7">
        <f>INDEX('Saturation Data'!N:N,MATCH('Intensity Data'!$B716,'Saturation Data'!$C:$C,0))*INDEX('UEC Data'!N:N,MATCH('Intensity Data'!$B716,'UEC Data'!$C:$C,0))</f>
        <v>0</v>
      </c>
      <c r="N716" s="7">
        <f>INDEX('Saturation Data'!O:O,MATCH('Intensity Data'!$B716,'Saturation Data'!$C:$C,0))*INDEX('UEC Data'!O:O,MATCH('Intensity Data'!$B716,'UEC Data'!$C:$C,0))</f>
        <v>5.4474877929506553E-2</v>
      </c>
      <c r="O716" s="7">
        <f>INDEX('Saturation Data'!P:P,MATCH('Intensity Data'!$B716,'Saturation Data'!$C:$C,0))*INDEX('UEC Data'!P:P,MATCH('Intensity Data'!$B716,'UEC Data'!$C:$C,0))</f>
        <v>0</v>
      </c>
      <c r="P716" s="7">
        <f>INDEX('Saturation Data'!Q:Q,MATCH('Intensity Data'!$B716,'Saturation Data'!$C:$C,0))*INDEX('UEC Data'!Q:Q,MATCH('Intensity Data'!$B716,'UEC Data'!$C:$C,0))</f>
        <v>3.9700287147480223E-2</v>
      </c>
      <c r="Q716" s="7">
        <f>INDEX('Saturation Data'!R:R,MATCH('Intensity Data'!$B716,'Saturation Data'!$C:$C,0))*INDEX('UEC Data'!R:R,MATCH('Intensity Data'!$B716,'UEC Data'!$C:$C,0))</f>
        <v>0.15100048269986333</v>
      </c>
      <c r="R716" s="7">
        <f>INDEX('Saturation Data'!S:S,MATCH('Intensity Data'!$B716,'Saturation Data'!$C:$C,0))*INDEX('UEC Data'!S:S,MATCH('Intensity Data'!$B716,'UEC Data'!$C:$C,0))</f>
        <v>0</v>
      </c>
      <c r="S716" s="7">
        <f>INDEX('Saturation Data'!T:T,MATCH('Intensity Data'!$B716,'Saturation Data'!$C:$C,0))*INDEX('UEC Data'!T:T,MATCH('Intensity Data'!$B716,'UEC Data'!$C:$C,0))</f>
        <v>0</v>
      </c>
      <c r="T716" s="7">
        <f>INDEX('Saturation Data'!U:U,MATCH('Intensity Data'!$B716,'Saturation Data'!$C:$C,0))*INDEX('UEC Data'!U:U,MATCH('Intensity Data'!$B716,'UEC Data'!$C:$C,0))</f>
        <v>0.68171680755712616</v>
      </c>
      <c r="U716" s="7">
        <f>INDEX('Saturation Data'!V:V,MATCH('Intensity Data'!$B716,'Saturation Data'!$C:$C,0))*INDEX('UEC Data'!V:V,MATCH('Intensity Data'!$B716,'UEC Data'!$C:$C,0))</f>
        <v>4.3025813265510408E-2</v>
      </c>
      <c r="V716" t="str">
        <f t="shared" si="185"/>
        <v>HVAC</v>
      </c>
    </row>
    <row r="717" spans="1:22" x14ac:dyDescent="0.25">
      <c r="A717" t="str">
        <f t="shared" si="182"/>
        <v/>
      </c>
      <c r="B717" t="str">
        <f t="shared" si="184"/>
        <v>UT2014 CPAHeating_Electric Furnace</v>
      </c>
      <c r="C717" t="s">
        <v>117</v>
      </c>
      <c r="D717" t="s">
        <v>143</v>
      </c>
      <c r="E717" s="4" t="str">
        <f t="shared" si="186"/>
        <v>Heating_Electric Furnace</v>
      </c>
      <c r="F717" s="4" t="s">
        <v>12</v>
      </c>
      <c r="G717" s="4" t="s">
        <v>13</v>
      </c>
      <c r="H717" s="7">
        <f>INDEX('Saturation Data'!I:I,MATCH('Intensity Data'!$B717,'Saturation Data'!$C:$C,0))*INDEX('UEC Data'!I:I,MATCH('Intensity Data'!$B717,'UEC Data'!$C:$C,0))</f>
        <v>4.6084566068917789E-2</v>
      </c>
      <c r="I717" s="7">
        <f>INDEX('Saturation Data'!J:J,MATCH('Intensity Data'!$B717,'Saturation Data'!$C:$C,0))*INDEX('UEC Data'!J:J,MATCH('Intensity Data'!$B717,'UEC Data'!$C:$C,0))</f>
        <v>1.3455909180089088E-2</v>
      </c>
      <c r="J717" s="7">
        <f>INDEX('Saturation Data'!K:K,MATCH('Intensity Data'!$B717,'Saturation Data'!$C:$C,0))*INDEX('UEC Data'!K:K,MATCH('Intensity Data'!$B717,'UEC Data'!$C:$C,0))</f>
        <v>9.9370223891874498E-2</v>
      </c>
      <c r="K717" s="7">
        <f>INDEX('Saturation Data'!L:L,MATCH('Intensity Data'!$B717,'Saturation Data'!$C:$C,0))*INDEX('UEC Data'!L:L,MATCH('Intensity Data'!$B717,'UEC Data'!$C:$C,0))</f>
        <v>2.2415837034719385E-2</v>
      </c>
      <c r="L717" s="7">
        <f>INDEX('Saturation Data'!M:M,MATCH('Intensity Data'!$B717,'Saturation Data'!$C:$C,0))*INDEX('UEC Data'!M:M,MATCH('Intensity Data'!$B717,'UEC Data'!$C:$C,0))</f>
        <v>0.42139193967328825</v>
      </c>
      <c r="M717" s="7">
        <f>INDEX('Saturation Data'!N:N,MATCH('Intensity Data'!$B717,'Saturation Data'!$C:$C,0))*INDEX('UEC Data'!N:N,MATCH('Intensity Data'!$B717,'UEC Data'!$C:$C,0))</f>
        <v>0.4350286191035917</v>
      </c>
      <c r="N717" s="7">
        <f>INDEX('Saturation Data'!O:O,MATCH('Intensity Data'!$B717,'Saturation Data'!$C:$C,0))*INDEX('UEC Data'!O:O,MATCH('Intensity Data'!$B717,'UEC Data'!$C:$C,0))</f>
        <v>0.48485450930950186</v>
      </c>
      <c r="O717" s="7">
        <f>INDEX('Saturation Data'!P:P,MATCH('Intensity Data'!$B717,'Saturation Data'!$C:$C,0))*INDEX('UEC Data'!P:P,MATCH('Intensity Data'!$B717,'UEC Data'!$C:$C,0))</f>
        <v>0</v>
      </c>
      <c r="P717" s="7">
        <f>INDEX('Saturation Data'!Q:Q,MATCH('Intensity Data'!$B717,'Saturation Data'!$C:$C,0))*INDEX('UEC Data'!Q:Q,MATCH('Intensity Data'!$B717,'UEC Data'!$C:$C,0))</f>
        <v>0</v>
      </c>
      <c r="Q717" s="7">
        <f>INDEX('Saturation Data'!R:R,MATCH('Intensity Data'!$B717,'Saturation Data'!$C:$C,0))*INDEX('UEC Data'!R:R,MATCH('Intensity Data'!$B717,'UEC Data'!$C:$C,0))</f>
        <v>3.4111003040659241E-2</v>
      </c>
      <c r="R717" s="7">
        <f>INDEX('Saturation Data'!S:S,MATCH('Intensity Data'!$B717,'Saturation Data'!$C:$C,0))*INDEX('UEC Data'!S:S,MATCH('Intensity Data'!$B717,'UEC Data'!$C:$C,0))</f>
        <v>0.15732772317137114</v>
      </c>
      <c r="S717" s="7">
        <f>INDEX('Saturation Data'!T:T,MATCH('Intensity Data'!$B717,'Saturation Data'!$C:$C,0))*INDEX('UEC Data'!T:T,MATCH('Intensity Data'!$B717,'UEC Data'!$C:$C,0))</f>
        <v>8.6413184964503842E-2</v>
      </c>
      <c r="T717" s="7">
        <f>INDEX('Saturation Data'!U:U,MATCH('Intensity Data'!$B717,'Saturation Data'!$C:$C,0))*INDEX('UEC Data'!U:U,MATCH('Intensity Data'!$B717,'UEC Data'!$C:$C,0))</f>
        <v>5.0856846325322107E-2</v>
      </c>
      <c r="U717" s="7">
        <f>INDEX('Saturation Data'!V:V,MATCH('Intensity Data'!$B717,'Saturation Data'!$C:$C,0))*INDEX('UEC Data'!V:V,MATCH('Intensity Data'!$B717,'UEC Data'!$C:$C,0))</f>
        <v>0.54014649982866758</v>
      </c>
      <c r="V717" t="str">
        <f t="shared" si="185"/>
        <v>HVAC</v>
      </c>
    </row>
    <row r="718" spans="1:22" x14ac:dyDescent="0.25">
      <c r="A718" t="str">
        <f t="shared" si="182"/>
        <v/>
      </c>
      <c r="B718" t="str">
        <f t="shared" si="184"/>
        <v>UT2014 CPAHeating_Electric Zonal Heat</v>
      </c>
      <c r="C718" t="s">
        <v>117</v>
      </c>
      <c r="D718" t="s">
        <v>143</v>
      </c>
      <c r="E718" s="4" t="str">
        <f t="shared" si="186"/>
        <v>Heating_Electric Zonal Heat</v>
      </c>
      <c r="F718" s="4" t="s">
        <v>12</v>
      </c>
      <c r="G718" s="4" t="s">
        <v>156</v>
      </c>
      <c r="H718" s="7">
        <f>INDEX('Saturation Data'!I:I,MATCH('Intensity Data'!$B718,'Saturation Data'!$C:$C,0))*INDEX('UEC Data'!I:I,MATCH('Intensity Data'!$B718,'UEC Data'!$C:$C,0))</f>
        <v>1.1897776311697112</v>
      </c>
      <c r="I718" s="7">
        <f>INDEX('Saturation Data'!J:J,MATCH('Intensity Data'!$B718,'Saturation Data'!$C:$C,0))*INDEX('UEC Data'!J:J,MATCH('Intensity Data'!$B718,'UEC Data'!$C:$C,0))</f>
        <v>0.87271462253706966</v>
      </c>
      <c r="J718" s="7">
        <f>INDEX('Saturation Data'!K:K,MATCH('Intensity Data'!$B718,'Saturation Data'!$C:$C,0))*INDEX('UEC Data'!K:K,MATCH('Intensity Data'!$B718,'UEC Data'!$C:$C,0))</f>
        <v>1.1066371285013008</v>
      </c>
      <c r="K718" s="7">
        <f>INDEX('Saturation Data'!L:L,MATCH('Intensity Data'!$B718,'Saturation Data'!$C:$C,0))*INDEX('UEC Data'!L:L,MATCH('Intensity Data'!$B718,'UEC Data'!$C:$C,0))</f>
        <v>0.34408967857555456</v>
      </c>
      <c r="L718" s="7">
        <f>INDEX('Saturation Data'!M:M,MATCH('Intensity Data'!$B718,'Saturation Data'!$C:$C,0))*INDEX('UEC Data'!M:M,MATCH('Intensity Data'!$B718,'UEC Data'!$C:$C,0))</f>
        <v>1.4464341508510784E-2</v>
      </c>
      <c r="M718" s="7">
        <f>INDEX('Saturation Data'!N:N,MATCH('Intensity Data'!$B718,'Saturation Data'!$C:$C,0))*INDEX('UEC Data'!N:N,MATCH('Intensity Data'!$B718,'UEC Data'!$C:$C,0))</f>
        <v>7.6290733202403233E-2</v>
      </c>
      <c r="N718" s="7">
        <f>INDEX('Saturation Data'!O:O,MATCH('Intensity Data'!$B718,'Saturation Data'!$C:$C,0))*INDEX('UEC Data'!O:O,MATCH('Intensity Data'!$B718,'UEC Data'!$C:$C,0))</f>
        <v>9.5144134479886646E-3</v>
      </c>
      <c r="O718" s="7">
        <f>INDEX('Saturation Data'!P:P,MATCH('Intensity Data'!$B718,'Saturation Data'!$C:$C,0))*INDEX('UEC Data'!P:P,MATCH('Intensity Data'!$B718,'UEC Data'!$C:$C,0))</f>
        <v>1.0023962551705432</v>
      </c>
      <c r="P718" s="7">
        <f>INDEX('Saturation Data'!Q:Q,MATCH('Intensity Data'!$B718,'Saturation Data'!$C:$C,0))*INDEX('UEC Data'!Q:Q,MATCH('Intensity Data'!$B718,'UEC Data'!$C:$C,0))</f>
        <v>0.50200490353376559</v>
      </c>
      <c r="Q718" s="7">
        <f>INDEX('Saturation Data'!R:R,MATCH('Intensity Data'!$B718,'Saturation Data'!$C:$C,0))*INDEX('UEC Data'!R:R,MATCH('Intensity Data'!$B718,'UEC Data'!$C:$C,0))</f>
        <v>1.6141464467326887</v>
      </c>
      <c r="R718" s="7">
        <f>INDEX('Saturation Data'!S:S,MATCH('Intensity Data'!$B718,'Saturation Data'!$C:$C,0))*INDEX('UEC Data'!S:S,MATCH('Intensity Data'!$B718,'UEC Data'!$C:$C,0))</f>
        <v>0.8104611904020308</v>
      </c>
      <c r="S718" s="7">
        <f>INDEX('Saturation Data'!T:T,MATCH('Intensity Data'!$B718,'Saturation Data'!$C:$C,0))*INDEX('UEC Data'!T:T,MATCH('Intensity Data'!$B718,'UEC Data'!$C:$C,0))</f>
        <v>0.4451506151682923</v>
      </c>
      <c r="T718" s="7">
        <f>INDEX('Saturation Data'!U:U,MATCH('Intensity Data'!$B718,'Saturation Data'!$C:$C,0))*INDEX('UEC Data'!U:U,MATCH('Intensity Data'!$B718,'UEC Data'!$C:$C,0))</f>
        <v>1.1770546836682656</v>
      </c>
      <c r="U718" s="7">
        <f>INDEX('Saturation Data'!V:V,MATCH('Intensity Data'!$B718,'Saturation Data'!$C:$C,0))*INDEX('UEC Data'!V:V,MATCH('Intensity Data'!$B718,'UEC Data'!$C:$C,0))</f>
        <v>0.60064882163166067</v>
      </c>
      <c r="V718" t="str">
        <f t="shared" si="185"/>
        <v>HVAC</v>
      </c>
    </row>
    <row r="719" spans="1:22" x14ac:dyDescent="0.25">
      <c r="A719" t="str">
        <f t="shared" si="182"/>
        <v/>
      </c>
      <c r="B719" t="str">
        <f t="shared" si="184"/>
        <v>UT2014 CPAHeating_Air Source Heat Pump</v>
      </c>
      <c r="C719" t="s">
        <v>117</v>
      </c>
      <c r="D719" t="s">
        <v>143</v>
      </c>
      <c r="E719" s="4" t="str">
        <f t="shared" si="186"/>
        <v>Heating_Air Source Heat Pump</v>
      </c>
      <c r="F719" s="4" t="s">
        <v>12</v>
      </c>
      <c r="G719" s="4" t="s">
        <v>155</v>
      </c>
      <c r="H719" s="7">
        <f>INDEX('Saturation Data'!I:I,MATCH('Intensity Data'!$B719,'Saturation Data'!$C:$C,0))*INDEX('UEC Data'!I:I,MATCH('Intensity Data'!$B719,'UEC Data'!$C:$C,0))</f>
        <v>0.12327569163431351</v>
      </c>
      <c r="I719" s="7">
        <f>INDEX('Saturation Data'!J:J,MATCH('Intensity Data'!$B719,'Saturation Data'!$C:$C,0))*INDEX('UEC Data'!J:J,MATCH('Intensity Data'!$B719,'UEC Data'!$C:$C,0))</f>
        <v>0.31434960829654174</v>
      </c>
      <c r="J719" s="7">
        <f>INDEX('Saturation Data'!K:K,MATCH('Intensity Data'!$B719,'Saturation Data'!$C:$C,0))*INDEX('UEC Data'!K:K,MATCH('Intensity Data'!$B719,'UEC Data'!$C:$C,0))</f>
        <v>0.11519445429196999</v>
      </c>
      <c r="K719" s="7">
        <f>INDEX('Saturation Data'!L:L,MATCH('Intensity Data'!$B719,'Saturation Data'!$C:$C,0))*INDEX('UEC Data'!L:L,MATCH('Intensity Data'!$B719,'UEC Data'!$C:$C,0))</f>
        <v>0.24385050161557734</v>
      </c>
      <c r="L719" s="7">
        <f>INDEX('Saturation Data'!M:M,MATCH('Intensity Data'!$B719,'Saturation Data'!$C:$C,0))*INDEX('UEC Data'!M:M,MATCH('Intensity Data'!$B719,'UEC Data'!$C:$C,0))</f>
        <v>0.20771878603467736</v>
      </c>
      <c r="M719" s="7">
        <f>INDEX('Saturation Data'!N:N,MATCH('Intensity Data'!$B719,'Saturation Data'!$C:$C,0))*INDEX('UEC Data'!N:N,MATCH('Intensity Data'!$B719,'UEC Data'!$C:$C,0))</f>
        <v>8.2415270847560632E-2</v>
      </c>
      <c r="N719" s="7">
        <f>INDEX('Saturation Data'!O:O,MATCH('Intensity Data'!$B719,'Saturation Data'!$C:$C,0))*INDEX('UEC Data'!O:O,MATCH('Intensity Data'!$B719,'UEC Data'!$C:$C,0))</f>
        <v>5.2446986537708018E-2</v>
      </c>
      <c r="O719" s="7">
        <f>INDEX('Saturation Data'!P:P,MATCH('Intensity Data'!$B719,'Saturation Data'!$C:$C,0))*INDEX('UEC Data'!P:P,MATCH('Intensity Data'!$B719,'UEC Data'!$C:$C,0))</f>
        <v>0.34032592417120516</v>
      </c>
      <c r="P719" s="7">
        <f>INDEX('Saturation Data'!Q:Q,MATCH('Intensity Data'!$B719,'Saturation Data'!$C:$C,0))*INDEX('UEC Data'!Q:Q,MATCH('Intensity Data'!$B719,'UEC Data'!$C:$C,0))</f>
        <v>0.15949206560712595</v>
      </c>
      <c r="Q719" s="7">
        <f>INDEX('Saturation Data'!R:R,MATCH('Intensity Data'!$B719,'Saturation Data'!$C:$C,0))*INDEX('UEC Data'!R:R,MATCH('Intensity Data'!$B719,'UEC Data'!$C:$C,0))</f>
        <v>0.13958606632508863</v>
      </c>
      <c r="R719" s="7">
        <f>INDEX('Saturation Data'!S:S,MATCH('Intensity Data'!$B719,'Saturation Data'!$C:$C,0))*INDEX('UEC Data'!S:S,MATCH('Intensity Data'!$B719,'UEC Data'!$C:$C,0))</f>
        <v>0.15960549927866077</v>
      </c>
      <c r="S719" s="7">
        <f>INDEX('Saturation Data'!T:T,MATCH('Intensity Data'!$B719,'Saturation Data'!$C:$C,0))*INDEX('UEC Data'!T:T,MATCH('Intensity Data'!$B719,'UEC Data'!$C:$C,0))</f>
        <v>8.5476105602602465E-2</v>
      </c>
      <c r="T719" s="7">
        <f>INDEX('Saturation Data'!U:U,MATCH('Intensity Data'!$B719,'Saturation Data'!$C:$C,0))*INDEX('UEC Data'!U:U,MATCH('Intensity Data'!$B719,'UEC Data'!$C:$C,0))</f>
        <v>0.10585487189269607</v>
      </c>
      <c r="U719" s="7">
        <f>INDEX('Saturation Data'!V:V,MATCH('Intensity Data'!$B719,'Saturation Data'!$C:$C,0))*INDEX('UEC Data'!V:V,MATCH('Intensity Data'!$B719,'UEC Data'!$C:$C,0))</f>
        <v>0.279804696493197</v>
      </c>
      <c r="V719" t="str">
        <f t="shared" si="185"/>
        <v>HVAC</v>
      </c>
    </row>
    <row r="720" spans="1:22" x14ac:dyDescent="0.25">
      <c r="A720" t="str">
        <f t="shared" si="182"/>
        <v/>
      </c>
      <c r="B720" t="str">
        <f t="shared" si="184"/>
        <v>UT2014 CPAHeating_Geothermal Heat Pump</v>
      </c>
      <c r="C720" t="s">
        <v>117</v>
      </c>
      <c r="D720" t="s">
        <v>143</v>
      </c>
      <c r="E720" s="4" t="str">
        <f t="shared" si="186"/>
        <v>Heating_Geothermal Heat Pump</v>
      </c>
      <c r="F720" s="4" t="s">
        <v>12</v>
      </c>
      <c r="G720" s="4" t="s">
        <v>11</v>
      </c>
      <c r="H720" s="7">
        <f>INDEX('Saturation Data'!I:I,MATCH('Intensity Data'!$B720,'Saturation Data'!$C:$C,0))*INDEX('UEC Data'!I:I,MATCH('Intensity Data'!$B720,'UEC Data'!$C:$C,0))</f>
        <v>7.306451161505749E-2</v>
      </c>
      <c r="I720" s="7">
        <f>INDEX('Saturation Data'!J:J,MATCH('Intensity Data'!$B720,'Saturation Data'!$C:$C,0))*INDEX('UEC Data'!J:J,MATCH('Intensity Data'!$B720,'UEC Data'!$C:$C,0))</f>
        <v>0.18647171354668585</v>
      </c>
      <c r="J720" s="7">
        <f>INDEX('Saturation Data'!K:K,MATCH('Intensity Data'!$B720,'Saturation Data'!$C:$C,0))*INDEX('UEC Data'!K:K,MATCH('Intensity Data'!$B720,'UEC Data'!$C:$C,0))</f>
        <v>7.4290489965981435E-2</v>
      </c>
      <c r="K720" s="7">
        <f>INDEX('Saturation Data'!L:L,MATCH('Intensity Data'!$B720,'Saturation Data'!$C:$C,0))*INDEX('UEC Data'!L:L,MATCH('Intensity Data'!$B720,'UEC Data'!$C:$C,0))</f>
        <v>0.14850389345776269</v>
      </c>
      <c r="L720" s="7">
        <f>INDEX('Saturation Data'!M:M,MATCH('Intensity Data'!$B720,'Saturation Data'!$C:$C,0))*INDEX('UEC Data'!M:M,MATCH('Intensity Data'!$B720,'UEC Data'!$C:$C,0))</f>
        <v>4.2248494751537399E-2</v>
      </c>
      <c r="M720" s="7">
        <f>INDEX('Saturation Data'!N:N,MATCH('Intensity Data'!$B720,'Saturation Data'!$C:$C,0))*INDEX('UEC Data'!N:N,MATCH('Intensity Data'!$B720,'UEC Data'!$C:$C,0))</f>
        <v>0</v>
      </c>
      <c r="N720" s="7">
        <f>INDEX('Saturation Data'!O:O,MATCH('Intensity Data'!$B720,'Saturation Data'!$C:$C,0))*INDEX('UEC Data'!O:O,MATCH('Intensity Data'!$B720,'UEC Data'!$C:$C,0))</f>
        <v>5.5254159259440286E-2</v>
      </c>
      <c r="O720" s="7">
        <f>INDEX('Saturation Data'!P:P,MATCH('Intensity Data'!$B720,'Saturation Data'!$C:$C,0))*INDEX('UEC Data'!P:P,MATCH('Intensity Data'!$B720,'UEC Data'!$C:$C,0))</f>
        <v>0</v>
      </c>
      <c r="P720" s="7">
        <f>INDEX('Saturation Data'!Q:Q,MATCH('Intensity Data'!$B720,'Saturation Data'!$C:$C,0))*INDEX('UEC Data'!Q:Q,MATCH('Intensity Data'!$B720,'UEC Data'!$C:$C,0))</f>
        <v>9.0075746230736553E-2</v>
      </c>
      <c r="Q720" s="7">
        <f>INDEX('Saturation Data'!R:R,MATCH('Intensity Data'!$B720,'Saturation Data'!$C:$C,0))*INDEX('UEC Data'!R:R,MATCH('Intensity Data'!$B720,'UEC Data'!$C:$C,0))</f>
        <v>5.9447713032447391E-2</v>
      </c>
      <c r="R720" s="7">
        <f>INDEX('Saturation Data'!S:S,MATCH('Intensity Data'!$B720,'Saturation Data'!$C:$C,0))*INDEX('UEC Data'!S:S,MATCH('Intensity Data'!$B720,'UEC Data'!$C:$C,0))</f>
        <v>0</v>
      </c>
      <c r="S720" s="7">
        <f>INDEX('Saturation Data'!T:T,MATCH('Intensity Data'!$B720,'Saturation Data'!$C:$C,0))*INDEX('UEC Data'!T:T,MATCH('Intensity Data'!$B720,'UEC Data'!$C:$C,0))</f>
        <v>0</v>
      </c>
      <c r="T720" s="7">
        <f>INDEX('Saturation Data'!U:U,MATCH('Intensity Data'!$B720,'Saturation Data'!$C:$C,0))*INDEX('UEC Data'!U:U,MATCH('Intensity Data'!$B720,'UEC Data'!$C:$C,0))</f>
        <v>6.5611138478191278E-2</v>
      </c>
      <c r="U720" s="7">
        <f>INDEX('Saturation Data'!V:V,MATCH('Intensity Data'!$B720,'Saturation Data'!$C:$C,0))*INDEX('UEC Data'!V:V,MATCH('Intensity Data'!$B720,'UEC Data'!$C:$C,0))</f>
        <v>5.7563377677134875E-2</v>
      </c>
      <c r="V720" t="str">
        <f t="shared" si="185"/>
        <v>HVAC</v>
      </c>
    </row>
    <row r="721" spans="1:22" x14ac:dyDescent="0.25">
      <c r="A721" t="str">
        <f t="shared" si="182"/>
        <v/>
      </c>
      <c r="B721" t="str">
        <f t="shared" si="184"/>
        <v>UT2014 CPAVentilation_Ventilation</v>
      </c>
      <c r="C721" t="s">
        <v>117</v>
      </c>
      <c r="D721" t="s">
        <v>143</v>
      </c>
      <c r="E721" s="4" t="str">
        <f t="shared" si="186"/>
        <v>Ventilation_Ventilation</v>
      </c>
      <c r="F721" s="4" t="s">
        <v>15</v>
      </c>
      <c r="G721" s="4" t="s">
        <v>15</v>
      </c>
      <c r="H721" s="7">
        <f>INDEX('Saturation Data'!I:I,MATCH('Intensity Data'!$B721,'Saturation Data'!$C:$C,0))*INDEX('UEC Data'!I:I,MATCH('Intensity Data'!$B721,'UEC Data'!$C:$C,0))</f>
        <v>2.9583199017998774</v>
      </c>
      <c r="I721" s="7">
        <f>INDEX('Saturation Data'!J:J,MATCH('Intensity Data'!$B721,'Saturation Data'!$C:$C,0))*INDEX('UEC Data'!J:J,MATCH('Intensity Data'!$B721,'UEC Data'!$C:$C,0))</f>
        <v>1.3625032292355124</v>
      </c>
      <c r="J721" s="7">
        <f>INDEX('Saturation Data'!K:K,MATCH('Intensity Data'!$B721,'Saturation Data'!$C:$C,0))*INDEX('UEC Data'!K:K,MATCH('Intensity Data'!$B721,'UEC Data'!$C:$C,0))</f>
        <v>1.3350408514095002</v>
      </c>
      <c r="K721" s="7">
        <f>INDEX('Saturation Data'!L:L,MATCH('Intensity Data'!$B721,'Saturation Data'!$C:$C,0))*INDEX('UEC Data'!L:L,MATCH('Intensity Data'!$B721,'UEC Data'!$C:$C,0))</f>
        <v>0.99838598693981517</v>
      </c>
      <c r="L721" s="7">
        <f>INDEX('Saturation Data'!M:M,MATCH('Intensity Data'!$B721,'Saturation Data'!$C:$C,0))*INDEX('UEC Data'!M:M,MATCH('Intensity Data'!$B721,'UEC Data'!$C:$C,0))</f>
        <v>2.6590611620452274</v>
      </c>
      <c r="M721" s="7">
        <f>INDEX('Saturation Data'!N:N,MATCH('Intensity Data'!$B721,'Saturation Data'!$C:$C,0))*INDEX('UEC Data'!N:N,MATCH('Intensity Data'!$B721,'UEC Data'!$C:$C,0))</f>
        <v>1.690710191637671</v>
      </c>
      <c r="N721" s="7">
        <f>INDEX('Saturation Data'!O:O,MATCH('Intensity Data'!$B721,'Saturation Data'!$C:$C,0))*INDEX('UEC Data'!O:O,MATCH('Intensity Data'!$B721,'UEC Data'!$C:$C,0))</f>
        <v>4.2235157811177766</v>
      </c>
      <c r="O721" s="7">
        <f>INDEX('Saturation Data'!P:P,MATCH('Intensity Data'!$B721,'Saturation Data'!$C:$C,0))*INDEX('UEC Data'!P:P,MATCH('Intensity Data'!$B721,'UEC Data'!$C:$C,0))</f>
        <v>1.6530718270883098</v>
      </c>
      <c r="P721" s="7">
        <f>INDEX('Saturation Data'!Q:Q,MATCH('Intensity Data'!$B721,'Saturation Data'!$C:$C,0))*INDEX('UEC Data'!Q:Q,MATCH('Intensity Data'!$B721,'UEC Data'!$C:$C,0))</f>
        <v>0.80970534276820927</v>
      </c>
      <c r="Q721" s="7">
        <f>INDEX('Saturation Data'!R:R,MATCH('Intensity Data'!$B721,'Saturation Data'!$C:$C,0))*INDEX('UEC Data'!R:R,MATCH('Intensity Data'!$B721,'UEC Data'!$C:$C,0))</f>
        <v>1.419981456343623</v>
      </c>
      <c r="R721" s="7">
        <f>INDEX('Saturation Data'!S:S,MATCH('Intensity Data'!$B721,'Saturation Data'!$C:$C,0))*INDEX('UEC Data'!S:S,MATCH('Intensity Data'!$B721,'UEC Data'!$C:$C,0))</f>
        <v>0.27788881013768574</v>
      </c>
      <c r="S721" s="7">
        <f>INDEX('Saturation Data'!T:T,MATCH('Intensity Data'!$B721,'Saturation Data'!$C:$C,0))*INDEX('UEC Data'!T:T,MATCH('Intensity Data'!$B721,'UEC Data'!$C:$C,0))</f>
        <v>0.78220901064055104</v>
      </c>
      <c r="T721" s="7">
        <f>INDEX('Saturation Data'!U:U,MATCH('Intensity Data'!$B721,'Saturation Data'!$C:$C,0))*INDEX('UEC Data'!U:U,MATCH('Intensity Data'!$B721,'UEC Data'!$C:$C,0))</f>
        <v>27.305292693612866</v>
      </c>
      <c r="U721" s="7">
        <f>INDEX('Saturation Data'!V:V,MATCH('Intensity Data'!$B721,'Saturation Data'!$C:$C,0))*INDEX('UEC Data'!V:V,MATCH('Intensity Data'!$B721,'UEC Data'!$C:$C,0))</f>
        <v>0.98486379764421661</v>
      </c>
      <c r="V721" t="str">
        <f t="shared" si="185"/>
        <v>HVAC</v>
      </c>
    </row>
    <row r="722" spans="1:22" x14ac:dyDescent="0.25">
      <c r="A722" t="str">
        <f t="shared" si="182"/>
        <v/>
      </c>
      <c r="B722" t="str">
        <f t="shared" si="184"/>
        <v>UT2014 CPAWater Heating_Water Heating</v>
      </c>
      <c r="C722" t="s">
        <v>117</v>
      </c>
      <c r="D722" t="s">
        <v>143</v>
      </c>
      <c r="E722" s="4" t="str">
        <f t="shared" si="186"/>
        <v>Water Heating_Water Heating</v>
      </c>
      <c r="F722" s="4" t="s">
        <v>16</v>
      </c>
      <c r="G722" s="4" t="s">
        <v>16</v>
      </c>
      <c r="H722" s="7">
        <f>INDEX('Saturation Data'!I:I,MATCH('Intensity Data'!$B722,'Saturation Data'!$C:$C,0))*INDEX('UEC Data'!I:I,MATCH('Intensity Data'!$B722,'UEC Data'!$C:$C,0))</f>
        <v>0.31850228571428574</v>
      </c>
      <c r="I722" s="7">
        <f>INDEX('Saturation Data'!J:J,MATCH('Intensity Data'!$B722,'Saturation Data'!$C:$C,0))*INDEX('UEC Data'!J:J,MATCH('Intensity Data'!$B722,'UEC Data'!$C:$C,0))</f>
        <v>0.28905443428571426</v>
      </c>
      <c r="J722" s="7">
        <f>INDEX('Saturation Data'!K:K,MATCH('Intensity Data'!$B722,'Saturation Data'!$C:$C,0))*INDEX('UEC Data'!K:K,MATCH('Intensity Data'!$B722,'UEC Data'!$C:$C,0))</f>
        <v>0.41322073513333324</v>
      </c>
      <c r="K722" s="7">
        <f>INDEX('Saturation Data'!L:L,MATCH('Intensity Data'!$B722,'Saturation Data'!$C:$C,0))*INDEX('UEC Data'!L:L,MATCH('Intensity Data'!$B722,'UEC Data'!$C:$C,0))</f>
        <v>0.28005609222222222</v>
      </c>
      <c r="L722" s="7">
        <f>INDEX('Saturation Data'!M:M,MATCH('Intensity Data'!$B722,'Saturation Data'!$C:$C,0))*INDEX('UEC Data'!M:M,MATCH('Intensity Data'!$B722,'UEC Data'!$C:$C,0))</f>
        <v>2.64673552</v>
      </c>
      <c r="M722" s="7">
        <f>INDEX('Saturation Data'!N:N,MATCH('Intensity Data'!$B722,'Saturation Data'!$C:$C,0))*INDEX('UEC Data'!N:N,MATCH('Intensity Data'!$B722,'UEC Data'!$C:$C,0))</f>
        <v>0.67338176135999994</v>
      </c>
      <c r="N722" s="7">
        <f>INDEX('Saturation Data'!O:O,MATCH('Intensity Data'!$B722,'Saturation Data'!$C:$C,0))*INDEX('UEC Data'!O:O,MATCH('Intensity Data'!$B722,'UEC Data'!$C:$C,0))</f>
        <v>0.57182236286120858</v>
      </c>
      <c r="O722" s="7">
        <f>INDEX('Saturation Data'!P:P,MATCH('Intensity Data'!$B722,'Saturation Data'!$C:$C,0))*INDEX('UEC Data'!P:P,MATCH('Intensity Data'!$B722,'UEC Data'!$C:$C,0))</f>
        <v>0.59043344304000023</v>
      </c>
      <c r="P722" s="7">
        <f>INDEX('Saturation Data'!Q:Q,MATCH('Intensity Data'!$B722,'Saturation Data'!$C:$C,0))*INDEX('UEC Data'!Q:Q,MATCH('Intensity Data'!$B722,'UEC Data'!$C:$C,0))</f>
        <v>0.42797114304</v>
      </c>
      <c r="Q722" s="7">
        <f>INDEX('Saturation Data'!R:R,MATCH('Intensity Data'!$B722,'Saturation Data'!$C:$C,0))*INDEX('UEC Data'!R:R,MATCH('Intensity Data'!$B722,'UEC Data'!$C:$C,0))</f>
        <v>1.5056702640000001</v>
      </c>
      <c r="R722" s="7">
        <f>INDEX('Saturation Data'!S:S,MATCH('Intensity Data'!$B722,'Saturation Data'!$C:$C,0))*INDEX('UEC Data'!S:S,MATCH('Intensity Data'!$B722,'UEC Data'!$C:$C,0))</f>
        <v>8.7746878942678699E-2</v>
      </c>
      <c r="S722" s="7">
        <f>INDEX('Saturation Data'!T:T,MATCH('Intensity Data'!$B722,'Saturation Data'!$C:$C,0))*INDEX('UEC Data'!T:T,MATCH('Intensity Data'!$B722,'UEC Data'!$C:$C,0))</f>
        <v>0.13992935369815782</v>
      </c>
      <c r="T722" s="7">
        <f>INDEX('Saturation Data'!U:U,MATCH('Intensity Data'!$B722,'Saturation Data'!$C:$C,0))*INDEX('UEC Data'!U:U,MATCH('Intensity Data'!$B722,'UEC Data'!$C:$C,0))</f>
        <v>0.22613662285714284</v>
      </c>
      <c r="U722" s="7">
        <f>INDEX('Saturation Data'!V:V,MATCH('Intensity Data'!$B722,'Saturation Data'!$C:$C,0))*INDEX('UEC Data'!V:V,MATCH('Intensity Data'!$B722,'UEC Data'!$C:$C,0))</f>
        <v>0.15849590042553188</v>
      </c>
      <c r="V722" t="str">
        <f t="shared" si="185"/>
        <v>Water Heating</v>
      </c>
    </row>
    <row r="723" spans="1:22" x14ac:dyDescent="0.25">
      <c r="A723" t="str">
        <f t="shared" si="182"/>
        <v/>
      </c>
      <c r="B723" t="str">
        <f t="shared" si="184"/>
        <v>UT2014 CPAInterior Lighting_Screw-in</v>
      </c>
      <c r="C723" t="s">
        <v>117</v>
      </c>
      <c r="D723" t="s">
        <v>143</v>
      </c>
      <c r="E723" s="4" t="str">
        <f t="shared" si="186"/>
        <v>Interior Lighting_Screw-in</v>
      </c>
      <c r="F723" s="4" t="s">
        <v>18</v>
      </c>
      <c r="G723" s="4" t="s">
        <v>150</v>
      </c>
      <c r="H723" s="7">
        <f>INDEX('Saturation Data'!I:I,MATCH('Intensity Data'!$B723,'Saturation Data'!$C:$C,0))*INDEX('UEC Data'!I:I,MATCH('Intensity Data'!$B723,'UEC Data'!$C:$C,0))</f>
        <v>0.85806478201301783</v>
      </c>
      <c r="I723" s="7">
        <f>INDEX('Saturation Data'!J:J,MATCH('Intensity Data'!$B723,'Saturation Data'!$C:$C,0))*INDEX('UEC Data'!J:J,MATCH('Intensity Data'!$B723,'UEC Data'!$C:$C,0))</f>
        <v>0.56095927700715298</v>
      </c>
      <c r="J723" s="7">
        <f>INDEX('Saturation Data'!K:K,MATCH('Intensity Data'!$B723,'Saturation Data'!$C:$C,0))*INDEX('UEC Data'!K:K,MATCH('Intensity Data'!$B723,'UEC Data'!$C:$C,0))</f>
        <v>1.8801123736705481</v>
      </c>
      <c r="K723" s="7">
        <f>INDEX('Saturation Data'!L:L,MATCH('Intensity Data'!$B723,'Saturation Data'!$C:$C,0))*INDEX('UEC Data'!L:L,MATCH('Intensity Data'!$B723,'UEC Data'!$C:$C,0))</f>
        <v>0.91427094660076402</v>
      </c>
      <c r="L723" s="7">
        <f>INDEX('Saturation Data'!M:M,MATCH('Intensity Data'!$B723,'Saturation Data'!$C:$C,0))*INDEX('UEC Data'!M:M,MATCH('Intensity Data'!$B723,'UEC Data'!$C:$C,0))</f>
        <v>2.7760211582153076</v>
      </c>
      <c r="M723" s="7">
        <f>INDEX('Saturation Data'!N:N,MATCH('Intensity Data'!$B723,'Saturation Data'!$C:$C,0))*INDEX('UEC Data'!N:N,MATCH('Intensity Data'!$B723,'UEC Data'!$C:$C,0))</f>
        <v>1.4705121904882328</v>
      </c>
      <c r="N723" s="7">
        <f>INDEX('Saturation Data'!O:O,MATCH('Intensity Data'!$B723,'Saturation Data'!$C:$C,0))*INDEX('UEC Data'!O:O,MATCH('Intensity Data'!$B723,'UEC Data'!$C:$C,0))</f>
        <v>2.0217361683676311</v>
      </c>
      <c r="O723" s="7">
        <f>INDEX('Saturation Data'!P:P,MATCH('Intensity Data'!$B723,'Saturation Data'!$C:$C,0))*INDEX('UEC Data'!P:P,MATCH('Intensity Data'!$B723,'UEC Data'!$C:$C,0))</f>
        <v>0.35274250316003614</v>
      </c>
      <c r="P723" s="7">
        <f>INDEX('Saturation Data'!Q:Q,MATCH('Intensity Data'!$B723,'Saturation Data'!$C:$C,0))*INDEX('UEC Data'!Q:Q,MATCH('Intensity Data'!$B723,'UEC Data'!$C:$C,0))</f>
        <v>0.34835609619042879</v>
      </c>
      <c r="Q723" s="7">
        <f>INDEX('Saturation Data'!R:R,MATCH('Intensity Data'!$B723,'Saturation Data'!$C:$C,0))*INDEX('UEC Data'!R:R,MATCH('Intensity Data'!$B723,'UEC Data'!$C:$C,0))</f>
        <v>3.906078444572799</v>
      </c>
      <c r="R723" s="7">
        <f>INDEX('Saturation Data'!S:S,MATCH('Intensity Data'!$B723,'Saturation Data'!$C:$C,0))*INDEX('UEC Data'!S:S,MATCH('Intensity Data'!$B723,'UEC Data'!$C:$C,0))</f>
        <v>0.271364164413471</v>
      </c>
      <c r="S723" s="7">
        <f>INDEX('Saturation Data'!T:T,MATCH('Intensity Data'!$B723,'Saturation Data'!$C:$C,0))*INDEX('UEC Data'!T:T,MATCH('Intensity Data'!$B723,'UEC Data'!$C:$C,0))</f>
        <v>0.24965503126039335</v>
      </c>
      <c r="T723" s="7">
        <f>INDEX('Saturation Data'!U:U,MATCH('Intensity Data'!$B723,'Saturation Data'!$C:$C,0))*INDEX('UEC Data'!U:U,MATCH('Intensity Data'!$B723,'UEC Data'!$C:$C,0))</f>
        <v>1.2093590651565562</v>
      </c>
      <c r="U723" s="7">
        <f>INDEX('Saturation Data'!V:V,MATCH('Intensity Data'!$B723,'Saturation Data'!$C:$C,0))*INDEX('UEC Data'!V:V,MATCH('Intensity Data'!$B723,'UEC Data'!$C:$C,0))</f>
        <v>1.0399589370475988</v>
      </c>
      <c r="V723" t="str">
        <f t="shared" si="185"/>
        <v>Interior Lighting</v>
      </c>
    </row>
    <row r="724" spans="1:22" x14ac:dyDescent="0.25">
      <c r="A724" t="str">
        <f t="shared" si="182"/>
        <v/>
      </c>
      <c r="B724" t="str">
        <f t="shared" si="184"/>
        <v>UT2014 CPAInterior Lighting_High-Bay Fixtures</v>
      </c>
      <c r="C724" t="s">
        <v>117</v>
      </c>
      <c r="D724" t="s">
        <v>143</v>
      </c>
      <c r="E724" s="4" t="str">
        <f t="shared" si="186"/>
        <v>Interior Lighting_High-Bay Fixtures</v>
      </c>
      <c r="F724" s="4" t="s">
        <v>18</v>
      </c>
      <c r="G724" s="4" t="s">
        <v>152</v>
      </c>
      <c r="H724" s="7">
        <f>INDEX('Saturation Data'!I:I,MATCH('Intensity Data'!$B724,'Saturation Data'!$C:$C,0))*INDEX('UEC Data'!I:I,MATCH('Intensity Data'!$B724,'UEC Data'!$C:$C,0))</f>
        <v>0.40139764799960748</v>
      </c>
      <c r="I724" s="7">
        <f>INDEX('Saturation Data'!J:J,MATCH('Intensity Data'!$B724,'Saturation Data'!$C:$C,0))*INDEX('UEC Data'!J:J,MATCH('Intensity Data'!$B724,'UEC Data'!$C:$C,0))</f>
        <v>0.49619118123731137</v>
      </c>
      <c r="J724" s="7">
        <f>INDEX('Saturation Data'!K:K,MATCH('Intensity Data'!$B724,'Saturation Data'!$C:$C,0))*INDEX('UEC Data'!K:K,MATCH('Intensity Data'!$B724,'UEC Data'!$C:$C,0))</f>
        <v>1.9904112015717157</v>
      </c>
      <c r="K724" s="7">
        <f>INDEX('Saturation Data'!L:L,MATCH('Intensity Data'!$B724,'Saturation Data'!$C:$C,0))*INDEX('UEC Data'!L:L,MATCH('Intensity Data'!$B724,'UEC Data'!$C:$C,0))</f>
        <v>0.96790764151665354</v>
      </c>
      <c r="L724" s="7">
        <f>INDEX('Saturation Data'!M:M,MATCH('Intensity Data'!$B724,'Saturation Data'!$C:$C,0))*INDEX('UEC Data'!M:M,MATCH('Intensity Data'!$B724,'UEC Data'!$C:$C,0))</f>
        <v>0.523865858586678</v>
      </c>
      <c r="M724" s="7">
        <f>INDEX('Saturation Data'!N:N,MATCH('Intensity Data'!$B724,'Saturation Data'!$C:$C,0))*INDEX('UEC Data'!N:N,MATCH('Intensity Data'!$B724,'UEC Data'!$C:$C,0))</f>
        <v>1.9227170397938447</v>
      </c>
      <c r="N724" s="7">
        <f>INDEX('Saturation Data'!O:O,MATCH('Intensity Data'!$B724,'Saturation Data'!$C:$C,0))*INDEX('UEC Data'!O:O,MATCH('Intensity Data'!$B724,'UEC Data'!$C:$C,0))</f>
        <v>0.51689643915680406</v>
      </c>
      <c r="O724" s="7">
        <f>INDEX('Saturation Data'!P:P,MATCH('Intensity Data'!$B724,'Saturation Data'!$C:$C,0))*INDEX('UEC Data'!P:P,MATCH('Intensity Data'!$B724,'UEC Data'!$C:$C,0))</f>
        <v>0.30371695328558262</v>
      </c>
      <c r="P724" s="7">
        <f>INDEX('Saturation Data'!Q:Q,MATCH('Intensity Data'!$B724,'Saturation Data'!$C:$C,0))*INDEX('UEC Data'!Q:Q,MATCH('Intensity Data'!$B724,'UEC Data'!$C:$C,0))</f>
        <v>0.31077151451150326</v>
      </c>
      <c r="Q724" s="7">
        <f>INDEX('Saturation Data'!R:R,MATCH('Intensity Data'!$B724,'Saturation Data'!$C:$C,0))*INDEX('UEC Data'!R:R,MATCH('Intensity Data'!$B724,'UEC Data'!$C:$C,0))</f>
        <v>0.28311457759941822</v>
      </c>
      <c r="R724" s="7">
        <f>INDEX('Saturation Data'!S:S,MATCH('Intensity Data'!$B724,'Saturation Data'!$C:$C,0))*INDEX('UEC Data'!S:S,MATCH('Intensity Data'!$B724,'UEC Data'!$C:$C,0))</f>
        <v>1.3292064366272294</v>
      </c>
      <c r="S724" s="7">
        <f>INDEX('Saturation Data'!T:T,MATCH('Intensity Data'!$B724,'Saturation Data'!$C:$C,0))*INDEX('UEC Data'!T:T,MATCH('Intensity Data'!$B724,'UEC Data'!$C:$C,0))</f>
        <v>1.2228699216970511</v>
      </c>
      <c r="T724" s="7">
        <f>INDEX('Saturation Data'!U:U,MATCH('Intensity Data'!$B724,'Saturation Data'!$C:$C,0))*INDEX('UEC Data'!U:U,MATCH('Intensity Data'!$B724,'UEC Data'!$C:$C,0))</f>
        <v>0.56573104329258117</v>
      </c>
      <c r="U724" s="7">
        <f>INDEX('Saturation Data'!V:V,MATCH('Intensity Data'!$B724,'Saturation Data'!$C:$C,0))*INDEX('UEC Data'!V:V,MATCH('Intensity Data'!$B724,'UEC Data'!$C:$C,0))</f>
        <v>0.46487149720615167</v>
      </c>
      <c r="V724" t="str">
        <f t="shared" si="185"/>
        <v>Interior Lighting</v>
      </c>
    </row>
    <row r="725" spans="1:22" x14ac:dyDescent="0.25">
      <c r="A725" t="str">
        <f t="shared" si="182"/>
        <v/>
      </c>
      <c r="B725" t="str">
        <f t="shared" si="184"/>
        <v>UT2014 CPAInterior Lighting_Linear Fluorescent</v>
      </c>
      <c r="C725" t="s">
        <v>117</v>
      </c>
      <c r="D725" t="s">
        <v>143</v>
      </c>
      <c r="E725" s="4" t="str">
        <f t="shared" si="186"/>
        <v>Interior Lighting_Linear Fluorescent</v>
      </c>
      <c r="F725" s="4" t="s">
        <v>18</v>
      </c>
      <c r="G725" s="4" t="s">
        <v>157</v>
      </c>
      <c r="H725" s="7">
        <f>INDEX('Saturation Data'!I:I,MATCH('Intensity Data'!$B725,'Saturation Data'!$C:$C,0))*INDEX('UEC Data'!I:I,MATCH('Intensity Data'!$B725,'UEC Data'!$C:$C,0))</f>
        <v>2.760537569987374</v>
      </c>
      <c r="I725" s="7">
        <f>INDEX('Saturation Data'!J:J,MATCH('Intensity Data'!$B725,'Saturation Data'!$C:$C,0))*INDEX('UEC Data'!J:J,MATCH('Intensity Data'!$B725,'UEC Data'!$C:$C,0))</f>
        <v>2.5620495417555351</v>
      </c>
      <c r="J725" s="7">
        <f>INDEX('Saturation Data'!K:K,MATCH('Intensity Data'!$B725,'Saturation Data'!$C:$C,0))*INDEX('UEC Data'!K:K,MATCH('Intensity Data'!$B725,'UEC Data'!$C:$C,0))</f>
        <v>5.0614764247577373</v>
      </c>
      <c r="K725" s="7">
        <f>INDEX('Saturation Data'!L:L,MATCH('Intensity Data'!$B725,'Saturation Data'!$C:$C,0))*INDEX('UEC Data'!L:L,MATCH('Intensity Data'!$B725,'UEC Data'!$C:$C,0))</f>
        <v>2.461321411882583</v>
      </c>
      <c r="L725" s="7">
        <f>INDEX('Saturation Data'!M:M,MATCH('Intensity Data'!$B725,'Saturation Data'!$C:$C,0))*INDEX('UEC Data'!M:M,MATCH('Intensity Data'!$B725,'UEC Data'!$C:$C,0))</f>
        <v>4.5001129831980151</v>
      </c>
      <c r="M725" s="7">
        <f>INDEX('Saturation Data'!N:N,MATCH('Intensity Data'!$B725,'Saturation Data'!$C:$C,0))*INDEX('UEC Data'!N:N,MATCH('Intensity Data'!$B725,'UEC Data'!$C:$C,0))</f>
        <v>5.8887707697179232</v>
      </c>
      <c r="N725" s="7">
        <f>INDEX('Saturation Data'!O:O,MATCH('Intensity Data'!$B725,'Saturation Data'!$C:$C,0))*INDEX('UEC Data'!O:O,MATCH('Intensity Data'!$B725,'UEC Data'!$C:$C,0))</f>
        <v>4.8362673924755644</v>
      </c>
      <c r="O725" s="7">
        <f>INDEX('Saturation Data'!P:P,MATCH('Intensity Data'!$B725,'Saturation Data'!$C:$C,0))*INDEX('UEC Data'!P:P,MATCH('Intensity Data'!$B725,'UEC Data'!$C:$C,0))</f>
        <v>1.9195405435543813</v>
      </c>
      <c r="P725" s="7">
        <f>INDEX('Saturation Data'!Q:Q,MATCH('Intensity Data'!$B725,'Saturation Data'!$C:$C,0))*INDEX('UEC Data'!Q:Q,MATCH('Intensity Data'!$B725,'UEC Data'!$C:$C,0))</f>
        <v>2.2976723892980684</v>
      </c>
      <c r="Q725" s="7">
        <f>INDEX('Saturation Data'!R:R,MATCH('Intensity Data'!$B725,'Saturation Data'!$C:$C,0))*INDEX('UEC Data'!R:R,MATCH('Intensity Data'!$B725,'UEC Data'!$C:$C,0))</f>
        <v>1.090806977827784</v>
      </c>
      <c r="R725" s="7">
        <f>INDEX('Saturation Data'!S:S,MATCH('Intensity Data'!$B725,'Saturation Data'!$C:$C,0))*INDEX('UEC Data'!S:S,MATCH('Intensity Data'!$B725,'UEC Data'!$C:$C,0))</f>
        <v>1.0244293989592994</v>
      </c>
      <c r="S725" s="7">
        <f>INDEX('Saturation Data'!T:T,MATCH('Intensity Data'!$B725,'Saturation Data'!$C:$C,0))*INDEX('UEC Data'!T:T,MATCH('Intensity Data'!$B725,'UEC Data'!$C:$C,0))</f>
        <v>0.94247504704255547</v>
      </c>
      <c r="T725" s="7">
        <f>INDEX('Saturation Data'!U:U,MATCH('Intensity Data'!$B725,'Saturation Data'!$C:$C,0))*INDEX('UEC Data'!U:U,MATCH('Intensity Data'!$B725,'UEC Data'!$C:$C,0))</f>
        <v>3.8907098915508609</v>
      </c>
      <c r="U725" s="7">
        <f>INDEX('Saturation Data'!V:V,MATCH('Intensity Data'!$B725,'Saturation Data'!$C:$C,0))*INDEX('UEC Data'!V:V,MATCH('Intensity Data'!$B725,'UEC Data'!$C:$C,0))</f>
        <v>2.5376695657462496</v>
      </c>
      <c r="V725" t="str">
        <f t="shared" si="185"/>
        <v>Interior Lighting</v>
      </c>
    </row>
    <row r="726" spans="1:22" x14ac:dyDescent="0.25">
      <c r="A726" t="str">
        <f t="shared" si="182"/>
        <v/>
      </c>
      <c r="B726" t="str">
        <f t="shared" si="184"/>
        <v>UT2014 CPAExterior Lighting_Screw-in</v>
      </c>
      <c r="C726" t="s">
        <v>117</v>
      </c>
      <c r="D726" t="s">
        <v>143</v>
      </c>
      <c r="E726" s="4" t="str">
        <f t="shared" si="186"/>
        <v>Exterior Lighting_Screw-in</v>
      </c>
      <c r="F726" s="4" t="s">
        <v>23</v>
      </c>
      <c r="G726" s="4" t="s">
        <v>150</v>
      </c>
      <c r="H726" s="7">
        <f>INDEX('Saturation Data'!I:I,MATCH('Intensity Data'!$B726,'Saturation Data'!$C:$C,0))*INDEX('UEC Data'!I:I,MATCH('Intensity Data'!$B726,'UEC Data'!$C:$C,0))</f>
        <v>8.8570152896831192E-2</v>
      </c>
      <c r="I726" s="7">
        <f>INDEX('Saturation Data'!J:J,MATCH('Intensity Data'!$B726,'Saturation Data'!$C:$C,0))*INDEX('UEC Data'!J:J,MATCH('Intensity Data'!$B726,'UEC Data'!$C:$C,0))</f>
        <v>0.1897321085939466</v>
      </c>
      <c r="J726" s="7">
        <f>INDEX('Saturation Data'!K:K,MATCH('Intensity Data'!$B726,'Saturation Data'!$C:$C,0))*INDEX('UEC Data'!K:K,MATCH('Intensity Data'!$B726,'UEC Data'!$C:$C,0))</f>
        <v>0.26223122057573017</v>
      </c>
      <c r="K726" s="7">
        <f>INDEX('Saturation Data'!L:L,MATCH('Intensity Data'!$B726,'Saturation Data'!$C:$C,0))*INDEX('UEC Data'!L:L,MATCH('Intensity Data'!$B726,'UEC Data'!$C:$C,0))</f>
        <v>0.15372174999266944</v>
      </c>
      <c r="L726" s="7">
        <f>INDEX('Saturation Data'!M:M,MATCH('Intensity Data'!$B726,'Saturation Data'!$C:$C,0))*INDEX('UEC Data'!M:M,MATCH('Intensity Data'!$B726,'UEC Data'!$C:$C,0))</f>
        <v>0.28515796649971625</v>
      </c>
      <c r="M726" s="7">
        <f>INDEX('Saturation Data'!N:N,MATCH('Intensity Data'!$B726,'Saturation Data'!$C:$C,0))*INDEX('UEC Data'!N:N,MATCH('Intensity Data'!$B726,'UEC Data'!$C:$C,0))</f>
        <v>6.3772035601469074E-2</v>
      </c>
      <c r="N726" s="7">
        <f>INDEX('Saturation Data'!O:O,MATCH('Intensity Data'!$B726,'Saturation Data'!$C:$C,0))*INDEX('UEC Data'!O:O,MATCH('Intensity Data'!$B726,'UEC Data'!$C:$C,0))</f>
        <v>2.211158057865625E-2</v>
      </c>
      <c r="O726" s="7">
        <f>INDEX('Saturation Data'!P:P,MATCH('Intensity Data'!$B726,'Saturation Data'!$C:$C,0))*INDEX('UEC Data'!P:P,MATCH('Intensity Data'!$B726,'UEC Data'!$C:$C,0))</f>
        <v>2.1719458380790079E-3</v>
      </c>
      <c r="P726" s="7">
        <f>INDEX('Saturation Data'!Q:Q,MATCH('Intensity Data'!$B726,'Saturation Data'!$C:$C,0))*INDEX('UEC Data'!Q:Q,MATCH('Intensity Data'!$B726,'UEC Data'!$C:$C,0))</f>
        <v>3.2871232392284577E-3</v>
      </c>
      <c r="Q726" s="7">
        <f>INDEX('Saturation Data'!R:R,MATCH('Intensity Data'!$B726,'Saturation Data'!$C:$C,0))*INDEX('UEC Data'!R:R,MATCH('Intensity Data'!$B726,'UEC Data'!$C:$C,0))</f>
        <v>0.1955068549292131</v>
      </c>
      <c r="R726" s="7">
        <f>INDEX('Saturation Data'!S:S,MATCH('Intensity Data'!$B726,'Saturation Data'!$C:$C,0))*INDEX('UEC Data'!S:S,MATCH('Intensity Data'!$B726,'UEC Data'!$C:$C,0))</f>
        <v>0.18619396781234834</v>
      </c>
      <c r="S726" s="7">
        <f>INDEX('Saturation Data'!T:T,MATCH('Intensity Data'!$B726,'Saturation Data'!$C:$C,0))*INDEX('UEC Data'!T:T,MATCH('Intensity Data'!$B726,'UEC Data'!$C:$C,0))</f>
        <v>0.17129845038736044</v>
      </c>
      <c r="T726" s="7">
        <f>INDEX('Saturation Data'!U:U,MATCH('Intensity Data'!$B726,'Saturation Data'!$C:$C,0))*INDEX('UEC Data'!U:U,MATCH('Intensity Data'!$B726,'UEC Data'!$C:$C,0))</f>
        <v>6.2884808556750132E-2</v>
      </c>
      <c r="U726" s="7">
        <f>INDEX('Saturation Data'!V:V,MATCH('Intensity Data'!$B726,'Saturation Data'!$C:$C,0))*INDEX('UEC Data'!V:V,MATCH('Intensity Data'!$B726,'UEC Data'!$C:$C,0))</f>
        <v>0.50313110409485007</v>
      </c>
      <c r="V726" t="str">
        <f t="shared" si="185"/>
        <v>Exterior Lighting</v>
      </c>
    </row>
    <row r="727" spans="1:22" x14ac:dyDescent="0.25">
      <c r="A727" t="str">
        <f t="shared" si="182"/>
        <v/>
      </c>
      <c r="B727" t="str">
        <f t="shared" si="184"/>
        <v>UT2014 CPAExterior Lighting_HID</v>
      </c>
      <c r="C727" t="s">
        <v>117</v>
      </c>
      <c r="D727" t="s">
        <v>143</v>
      </c>
      <c r="E727" s="4" t="str">
        <f t="shared" si="186"/>
        <v>Exterior Lighting_HID</v>
      </c>
      <c r="F727" s="4" t="s">
        <v>23</v>
      </c>
      <c r="G727" s="4" t="s">
        <v>158</v>
      </c>
      <c r="H727" s="7">
        <f>INDEX('Saturation Data'!I:I,MATCH('Intensity Data'!$B727,'Saturation Data'!$C:$C,0))*INDEX('UEC Data'!I:I,MATCH('Intensity Data'!$B727,'UEC Data'!$C:$C,0))</f>
        <v>0.23902370538082818</v>
      </c>
      <c r="I727" s="7">
        <f>INDEX('Saturation Data'!J:J,MATCH('Intensity Data'!$B727,'Saturation Data'!$C:$C,0))*INDEX('UEC Data'!J:J,MATCH('Intensity Data'!$B727,'UEC Data'!$C:$C,0))</f>
        <v>0.26480284862853609</v>
      </c>
      <c r="J727" s="7">
        <f>INDEX('Saturation Data'!K:K,MATCH('Intensity Data'!$B727,'Saturation Data'!$C:$C,0))*INDEX('UEC Data'!K:K,MATCH('Intensity Data'!$B727,'UEC Data'!$C:$C,0))</f>
        <v>0.65258966508511107</v>
      </c>
      <c r="K727" s="7">
        <f>INDEX('Saturation Data'!L:L,MATCH('Intensity Data'!$B727,'Saturation Data'!$C:$C,0))*INDEX('UEC Data'!L:L,MATCH('Intensity Data'!$B727,'UEC Data'!$C:$C,0))</f>
        <v>0.38255256229127205</v>
      </c>
      <c r="L727" s="7">
        <f>INDEX('Saturation Data'!M:M,MATCH('Intensity Data'!$B727,'Saturation Data'!$C:$C,0))*INDEX('UEC Data'!M:M,MATCH('Intensity Data'!$B727,'UEC Data'!$C:$C,0))</f>
        <v>2.0265141023704545</v>
      </c>
      <c r="M727" s="7">
        <f>INDEX('Saturation Data'!N:N,MATCH('Intensity Data'!$B727,'Saturation Data'!$C:$C,0))*INDEX('UEC Data'!N:N,MATCH('Intensity Data'!$B727,'UEC Data'!$C:$C,0))</f>
        <v>0.66139692449650611</v>
      </c>
      <c r="N727" s="7">
        <f>INDEX('Saturation Data'!O:O,MATCH('Intensity Data'!$B727,'Saturation Data'!$C:$C,0))*INDEX('UEC Data'!O:O,MATCH('Intensity Data'!$B727,'UEC Data'!$C:$C,0))</f>
        <v>0.26996078214722602</v>
      </c>
      <c r="O727" s="7">
        <f>INDEX('Saturation Data'!P:P,MATCH('Intensity Data'!$B727,'Saturation Data'!$C:$C,0))*INDEX('UEC Data'!P:P,MATCH('Intensity Data'!$B727,'UEC Data'!$C:$C,0))</f>
        <v>8.0887378514758315E-2</v>
      </c>
      <c r="P727" s="7">
        <f>INDEX('Saturation Data'!Q:Q,MATCH('Intensity Data'!$B727,'Saturation Data'!$C:$C,0))*INDEX('UEC Data'!Q:Q,MATCH('Intensity Data'!$B727,'UEC Data'!$C:$C,0))</f>
        <v>0.12889962475876421</v>
      </c>
      <c r="Q727" s="7">
        <f>INDEX('Saturation Data'!R:R,MATCH('Intensity Data'!$B727,'Saturation Data'!$C:$C,0))*INDEX('UEC Data'!R:R,MATCH('Intensity Data'!$B727,'UEC Data'!$C:$C,0))</f>
        <v>0.76369596880953083</v>
      </c>
      <c r="R727" s="7">
        <f>INDEX('Saturation Data'!S:S,MATCH('Intensity Data'!$B727,'Saturation Data'!$C:$C,0))*INDEX('UEC Data'!S:S,MATCH('Intensity Data'!$B727,'UEC Data'!$C:$C,0))</f>
        <v>0.17196521378530985</v>
      </c>
      <c r="S727" s="7">
        <f>INDEX('Saturation Data'!T:T,MATCH('Intensity Data'!$B727,'Saturation Data'!$C:$C,0))*INDEX('UEC Data'!T:T,MATCH('Intensity Data'!$B727,'UEC Data'!$C:$C,0))</f>
        <v>0.15820799668248503</v>
      </c>
      <c r="T727" s="7">
        <f>INDEX('Saturation Data'!U:U,MATCH('Intensity Data'!$B727,'Saturation Data'!$C:$C,0))*INDEX('UEC Data'!U:U,MATCH('Intensity Data'!$B727,'UEC Data'!$C:$C,0))</f>
        <v>0.16970683082038798</v>
      </c>
      <c r="U727" s="7">
        <f>INDEX('Saturation Data'!V:V,MATCH('Intensity Data'!$B727,'Saturation Data'!$C:$C,0))*INDEX('UEC Data'!V:V,MATCH('Intensity Data'!$B727,'UEC Data'!$C:$C,0))</f>
        <v>1.0572650824364491</v>
      </c>
      <c r="V727" t="str">
        <f t="shared" si="185"/>
        <v>Exterior Lighting</v>
      </c>
    </row>
    <row r="728" spans="1:22" x14ac:dyDescent="0.25">
      <c r="A728" t="str">
        <f t="shared" ref="A728:A791" si="187">IF(C728=C727,"",1)</f>
        <v/>
      </c>
      <c r="B728" t="str">
        <f t="shared" si="184"/>
        <v>UT2014 CPAExterior Lighting_Linear Fluorescent</v>
      </c>
      <c r="C728" t="s">
        <v>117</v>
      </c>
      <c r="D728" t="s">
        <v>143</v>
      </c>
      <c r="E728" s="4" t="str">
        <f t="shared" si="186"/>
        <v>Exterior Lighting_Linear Fluorescent</v>
      </c>
      <c r="F728" s="4" t="s">
        <v>23</v>
      </c>
      <c r="G728" s="4" t="s">
        <v>157</v>
      </c>
      <c r="H728" s="7">
        <f>INDEX('Saturation Data'!I:I,MATCH('Intensity Data'!$B728,'Saturation Data'!$C:$C,0))*INDEX('UEC Data'!I:I,MATCH('Intensity Data'!$B728,'UEC Data'!$C:$C,0))</f>
        <v>0.14690614172234062</v>
      </c>
      <c r="I728" s="7">
        <f>INDEX('Saturation Data'!J:J,MATCH('Intensity Data'!$B728,'Saturation Data'!$C:$C,0))*INDEX('UEC Data'!J:J,MATCH('Intensity Data'!$B728,'UEC Data'!$C:$C,0))</f>
        <v>9.5885042777517124E-2</v>
      </c>
      <c r="J728" s="7">
        <f>INDEX('Saturation Data'!K:K,MATCH('Intensity Data'!$B728,'Saturation Data'!$C:$C,0))*INDEX('UEC Data'!K:K,MATCH('Intensity Data'!$B728,'UEC Data'!$C:$C,0))</f>
        <v>0.32891661433915875</v>
      </c>
      <c r="K728" s="7">
        <f>INDEX('Saturation Data'!L:L,MATCH('Intensity Data'!$B728,'Saturation Data'!$C:$C,0))*INDEX('UEC Data'!L:L,MATCH('Intensity Data'!$B728,'UEC Data'!$C:$C,0))</f>
        <v>0.19281318771605863</v>
      </c>
      <c r="L728" s="7">
        <f>INDEX('Saturation Data'!M:M,MATCH('Intensity Data'!$B728,'Saturation Data'!$C:$C,0))*INDEX('UEC Data'!M:M,MATCH('Intensity Data'!$B728,'UEC Data'!$C:$C,0))</f>
        <v>0.58551543112983007</v>
      </c>
      <c r="M728" s="7">
        <f>INDEX('Saturation Data'!N:N,MATCH('Intensity Data'!$B728,'Saturation Data'!$C:$C,0))*INDEX('UEC Data'!N:N,MATCH('Intensity Data'!$B728,'UEC Data'!$C:$C,0))</f>
        <v>0.27894603990202499</v>
      </c>
      <c r="N728" s="7">
        <f>INDEX('Saturation Data'!O:O,MATCH('Intensity Data'!$B728,'Saturation Data'!$C:$C,0))*INDEX('UEC Data'!O:O,MATCH('Intensity Data'!$B728,'UEC Data'!$C:$C,0))</f>
        <v>8.6432637274117763E-2</v>
      </c>
      <c r="O728" s="7">
        <f>INDEX('Saturation Data'!P:P,MATCH('Intensity Data'!$B728,'Saturation Data'!$C:$C,0))*INDEX('UEC Data'!P:P,MATCH('Intensity Data'!$B728,'UEC Data'!$C:$C,0))</f>
        <v>0.28486067564716272</v>
      </c>
      <c r="P728" s="7">
        <f>INDEX('Saturation Data'!Q:Q,MATCH('Intensity Data'!$B728,'Saturation Data'!$C:$C,0))*INDEX('UEC Data'!Q:Q,MATCH('Intensity Data'!$B728,'UEC Data'!$C:$C,0))</f>
        <v>0.72629325200200734</v>
      </c>
      <c r="Q728" s="7">
        <f>INDEX('Saturation Data'!R:R,MATCH('Intensity Data'!$B728,'Saturation Data'!$C:$C,0))*INDEX('UEC Data'!R:R,MATCH('Intensity Data'!$B728,'UEC Data'!$C:$C,0))</f>
        <v>5.3063842927922836E-2</v>
      </c>
      <c r="R728" s="7">
        <f>INDEX('Saturation Data'!S:S,MATCH('Intensity Data'!$B728,'Saturation Data'!$C:$C,0))*INDEX('UEC Data'!S:S,MATCH('Intensity Data'!$B728,'UEC Data'!$C:$C,0))</f>
        <v>0.13230956840234168</v>
      </c>
      <c r="S728" s="7">
        <f>INDEX('Saturation Data'!T:T,MATCH('Intensity Data'!$B728,'Saturation Data'!$C:$C,0))*INDEX('UEC Data'!T:T,MATCH('Intensity Data'!$B728,'UEC Data'!$C:$C,0))</f>
        <v>0.12172480293015432</v>
      </c>
      <c r="T728" s="7">
        <f>INDEX('Saturation Data'!U:U,MATCH('Intensity Data'!$B728,'Saturation Data'!$C:$C,0))*INDEX('UEC Data'!U:U,MATCH('Intensity Data'!$B728,'UEC Data'!$C:$C,0))</f>
        <v>0.10430336062286182</v>
      </c>
      <c r="U728" s="7">
        <f>INDEX('Saturation Data'!V:V,MATCH('Intensity Data'!$B728,'Saturation Data'!$C:$C,0))*INDEX('UEC Data'!V:V,MATCH('Intensity Data'!$B728,'UEC Data'!$C:$C,0))</f>
        <v>7.6081313468700965E-2</v>
      </c>
      <c r="V728" t="str">
        <f t="shared" si="185"/>
        <v>Exterior Lighting</v>
      </c>
    </row>
    <row r="729" spans="1:22" x14ac:dyDescent="0.25">
      <c r="A729" t="str">
        <f t="shared" si="187"/>
        <v/>
      </c>
      <c r="B729" t="str">
        <f t="shared" si="184"/>
        <v>UT2014 CPARefrigeration_Walk-in Refrigerator</v>
      </c>
      <c r="C729" t="s">
        <v>117</v>
      </c>
      <c r="D729" t="s">
        <v>143</v>
      </c>
      <c r="E729" s="4" t="str">
        <f t="shared" si="186"/>
        <v>Refrigeration_Walk-in Refrigerator</v>
      </c>
      <c r="F729" s="4" t="s">
        <v>161</v>
      </c>
      <c r="G729" s="4" t="s">
        <v>159</v>
      </c>
      <c r="H729" s="7">
        <f>INDEX('Saturation Data'!I:I,MATCH('Intensity Data'!$B729,'Saturation Data'!$C:$C,0))*INDEX('UEC Data'!I:I,MATCH('Intensity Data'!$B729,'UEC Data'!$C:$C,0))</f>
        <v>4.3162159932867766E-3</v>
      </c>
      <c r="I729" s="7">
        <f>INDEX('Saturation Data'!J:J,MATCH('Intensity Data'!$B729,'Saturation Data'!$C:$C,0))*INDEX('UEC Data'!J:J,MATCH('Intensity Data'!$B729,'UEC Data'!$C:$C,0))</f>
        <v>0</v>
      </c>
      <c r="J729" s="7">
        <f>INDEX('Saturation Data'!K:K,MATCH('Intensity Data'!$B729,'Saturation Data'!$C:$C,0))*INDEX('UEC Data'!K:K,MATCH('Intensity Data'!$B729,'UEC Data'!$C:$C,0))</f>
        <v>1.4312911019807438E-2</v>
      </c>
      <c r="K729" s="7">
        <f>INDEX('Saturation Data'!L:L,MATCH('Intensity Data'!$B729,'Saturation Data'!$C:$C,0))*INDEX('UEC Data'!L:L,MATCH('Intensity Data'!$B729,'UEC Data'!$C:$C,0))</f>
        <v>0</v>
      </c>
      <c r="L729" s="7">
        <f>INDEX('Saturation Data'!M:M,MATCH('Intensity Data'!$B729,'Saturation Data'!$C:$C,0))*INDEX('UEC Data'!M:M,MATCH('Intensity Data'!$B729,'UEC Data'!$C:$C,0))</f>
        <v>5.934014340720223</v>
      </c>
      <c r="M729" s="7">
        <f>INDEX('Saturation Data'!N:N,MATCH('Intensity Data'!$B729,'Saturation Data'!$C:$C,0))*INDEX('UEC Data'!N:N,MATCH('Intensity Data'!$B729,'UEC Data'!$C:$C,0))</f>
        <v>1.2649091422916809</v>
      </c>
      <c r="N729" s="7">
        <f>INDEX('Saturation Data'!O:O,MATCH('Intensity Data'!$B729,'Saturation Data'!$C:$C,0))*INDEX('UEC Data'!O:O,MATCH('Intensity Data'!$B729,'UEC Data'!$C:$C,0))</f>
        <v>0.12628394818600375</v>
      </c>
      <c r="O729" s="7">
        <f>INDEX('Saturation Data'!P:P,MATCH('Intensity Data'!$B729,'Saturation Data'!$C:$C,0))*INDEX('UEC Data'!P:P,MATCH('Intensity Data'!$B729,'UEC Data'!$C:$C,0))</f>
        <v>1.81856832203082E-2</v>
      </c>
      <c r="P729" s="7">
        <f>INDEX('Saturation Data'!Q:Q,MATCH('Intensity Data'!$B729,'Saturation Data'!$C:$C,0))*INDEX('UEC Data'!Q:Q,MATCH('Intensity Data'!$B729,'UEC Data'!$C:$C,0))</f>
        <v>4.7432099044672764E-2</v>
      </c>
      <c r="Q729" s="7">
        <f>INDEX('Saturation Data'!R:R,MATCH('Intensity Data'!$B729,'Saturation Data'!$C:$C,0))*INDEX('UEC Data'!R:R,MATCH('Intensity Data'!$B729,'UEC Data'!$C:$C,0))</f>
        <v>2.6052641786048755E-2</v>
      </c>
      <c r="R729" s="7">
        <f>INDEX('Saturation Data'!S:S,MATCH('Intensity Data'!$B729,'Saturation Data'!$C:$C,0))*INDEX('UEC Data'!S:S,MATCH('Intensity Data'!$B729,'UEC Data'!$C:$C,0))</f>
        <v>9.0432110094591112E-3</v>
      </c>
      <c r="S729" s="7">
        <f>INDEX('Saturation Data'!T:T,MATCH('Intensity Data'!$B729,'Saturation Data'!$C:$C,0))*INDEX('UEC Data'!T:T,MATCH('Intensity Data'!$B729,'UEC Data'!$C:$C,0))</f>
        <v>15.942777877835233</v>
      </c>
      <c r="T729" s="7">
        <f>INDEX('Saturation Data'!U:U,MATCH('Intensity Data'!$B729,'Saturation Data'!$C:$C,0))*INDEX('UEC Data'!U:U,MATCH('Intensity Data'!$B729,'UEC Data'!$C:$C,0))</f>
        <v>2.8526289900628011E-3</v>
      </c>
      <c r="U729" s="7">
        <f>INDEX('Saturation Data'!V:V,MATCH('Intensity Data'!$B729,'Saturation Data'!$C:$C,0))*INDEX('UEC Data'!V:V,MATCH('Intensity Data'!$B729,'UEC Data'!$C:$C,0))</f>
        <v>2.5171822150037659E-2</v>
      </c>
      <c r="V729" t="str">
        <f t="shared" si="185"/>
        <v>Refrigeration</v>
      </c>
    </row>
    <row r="730" spans="1:22" x14ac:dyDescent="0.25">
      <c r="A730" t="str">
        <f t="shared" si="187"/>
        <v/>
      </c>
      <c r="B730" t="str">
        <f t="shared" si="184"/>
        <v>UT2014 CPARefrigeration_Reach-in Refrigerator</v>
      </c>
      <c r="C730" t="s">
        <v>117</v>
      </c>
      <c r="D730" t="s">
        <v>143</v>
      </c>
      <c r="E730" s="4" t="str">
        <f t="shared" si="186"/>
        <v>Refrigeration_Reach-in Refrigerator</v>
      </c>
      <c r="F730" s="4" t="s">
        <v>161</v>
      </c>
      <c r="G730" s="4" t="s">
        <v>160</v>
      </c>
      <c r="H730" s="7">
        <f>INDEX('Saturation Data'!I:I,MATCH('Intensity Data'!$B730,'Saturation Data'!$C:$C,0))*INDEX('UEC Data'!I:I,MATCH('Intensity Data'!$B730,'UEC Data'!$C:$C,0))</f>
        <v>7.9750050642537242E-3</v>
      </c>
      <c r="I730" s="7">
        <f>INDEX('Saturation Data'!J:J,MATCH('Intensity Data'!$B730,'Saturation Data'!$C:$C,0))*INDEX('UEC Data'!J:J,MATCH('Intensity Data'!$B730,'UEC Data'!$C:$C,0))</f>
        <v>2.1528686608550153E-2</v>
      </c>
      <c r="J730" s="7">
        <f>INDEX('Saturation Data'!K:K,MATCH('Intensity Data'!$B730,'Saturation Data'!$C:$C,0))*INDEX('UEC Data'!K:K,MATCH('Intensity Data'!$B730,'UEC Data'!$C:$C,0))</f>
        <v>2.6445742762807384E-2</v>
      </c>
      <c r="K730" s="7">
        <f>INDEX('Saturation Data'!L:L,MATCH('Intensity Data'!$B730,'Saturation Data'!$C:$C,0))*INDEX('UEC Data'!L:L,MATCH('Intensity Data'!$B730,'UEC Data'!$C:$C,0))</f>
        <v>6.6688262436496214E-3</v>
      </c>
      <c r="L730" s="7">
        <f>INDEX('Saturation Data'!M:M,MATCH('Intensity Data'!$B730,'Saturation Data'!$C:$C,0))*INDEX('UEC Data'!M:M,MATCH('Intensity Data'!$B730,'UEC Data'!$C:$C,0))</f>
        <v>0.29632934792008658</v>
      </c>
      <c r="M730" s="7">
        <f>INDEX('Saturation Data'!N:N,MATCH('Intensity Data'!$B730,'Saturation Data'!$C:$C,0))*INDEX('UEC Data'!N:N,MATCH('Intensity Data'!$B730,'UEC Data'!$C:$C,0))</f>
        <v>0.49519009290568272</v>
      </c>
      <c r="N730" s="7">
        <f>INDEX('Saturation Data'!O:O,MATCH('Intensity Data'!$B730,'Saturation Data'!$C:$C,0))*INDEX('UEC Data'!O:O,MATCH('Intensity Data'!$B730,'UEC Data'!$C:$C,0))</f>
        <v>5.0504953278687918E-2</v>
      </c>
      <c r="O730" s="7">
        <f>INDEX('Saturation Data'!P:P,MATCH('Intensity Data'!$B730,'Saturation Data'!$C:$C,0))*INDEX('UEC Data'!P:P,MATCH('Intensity Data'!$B730,'UEC Data'!$C:$C,0))</f>
        <v>1.6674380752651697E-2</v>
      </c>
      <c r="P730" s="7">
        <f>INDEX('Saturation Data'!Q:Q,MATCH('Intensity Data'!$B730,'Saturation Data'!$C:$C,0))*INDEX('UEC Data'!Q:Q,MATCH('Intensity Data'!$B730,'UEC Data'!$C:$C,0))</f>
        <v>4.3490303321964324E-2</v>
      </c>
      <c r="Q730" s="7">
        <f>INDEX('Saturation Data'!R:R,MATCH('Intensity Data'!$B730,'Saturation Data'!$C:$C,0))*INDEX('UEC Data'!R:R,MATCH('Intensity Data'!$B730,'UEC Data'!$C:$C,0))</f>
        <v>4.3552578501715344E-2</v>
      </c>
      <c r="R730" s="7">
        <f>INDEX('Saturation Data'!S:S,MATCH('Intensity Data'!$B730,'Saturation Data'!$C:$C,0))*INDEX('UEC Data'!S:S,MATCH('Intensity Data'!$B730,'UEC Data'!$C:$C,0))</f>
        <v>4.3443400340779708E-3</v>
      </c>
      <c r="S730" s="7">
        <f>INDEX('Saturation Data'!T:T,MATCH('Intensity Data'!$B730,'Saturation Data'!$C:$C,0))*INDEX('UEC Data'!T:T,MATCH('Intensity Data'!$B730,'UEC Data'!$C:$C,0))</f>
        <v>1.8356268808631161E-2</v>
      </c>
      <c r="T730" s="7">
        <f>INDEX('Saturation Data'!U:U,MATCH('Intensity Data'!$B730,'Saturation Data'!$C:$C,0))*INDEX('UEC Data'!U:U,MATCH('Intensity Data'!$B730,'UEC Data'!$C:$C,0))</f>
        <v>5.2707581542655894E-3</v>
      </c>
      <c r="U730" s="7">
        <f>INDEX('Saturation Data'!V:V,MATCH('Intensity Data'!$B730,'Saturation Data'!$C:$C,0))*INDEX('UEC Data'!V:V,MATCH('Intensity Data'!$B730,'UEC Data'!$C:$C,0))</f>
        <v>5.3153809973570401E-2</v>
      </c>
      <c r="V730" t="str">
        <f t="shared" si="185"/>
        <v>Refrigeration</v>
      </c>
    </row>
    <row r="731" spans="1:22" x14ac:dyDescent="0.25">
      <c r="A731" t="str">
        <f t="shared" si="187"/>
        <v/>
      </c>
      <c r="B731" t="str">
        <f t="shared" si="184"/>
        <v>UT2014 CPARefrigeration_Glass Door Display</v>
      </c>
      <c r="C731" t="s">
        <v>117</v>
      </c>
      <c r="D731" t="s">
        <v>143</v>
      </c>
      <c r="E731" s="4" t="str">
        <f t="shared" si="186"/>
        <v>Refrigeration_Glass Door Display</v>
      </c>
      <c r="F731" s="4" t="s">
        <v>161</v>
      </c>
      <c r="G731" s="4" t="s">
        <v>28</v>
      </c>
      <c r="H731" s="7">
        <f>INDEX('Saturation Data'!I:I,MATCH('Intensity Data'!$B731,'Saturation Data'!$C:$C,0))*INDEX('UEC Data'!I:I,MATCH('Intensity Data'!$B731,'UEC Data'!$C:$C,0))</f>
        <v>7.4209009768139336E-2</v>
      </c>
      <c r="I731" s="7">
        <f>INDEX('Saturation Data'!J:J,MATCH('Intensity Data'!$B731,'Saturation Data'!$C:$C,0))*INDEX('UEC Data'!J:J,MATCH('Intensity Data'!$B731,'UEC Data'!$C:$C,0))</f>
        <v>0</v>
      </c>
      <c r="J731" s="7">
        <f>INDEX('Saturation Data'!K:K,MATCH('Intensity Data'!$B731,'Saturation Data'!$C:$C,0))*INDEX('UEC Data'!K:K,MATCH('Intensity Data'!$B731,'UEC Data'!$C:$C,0))</f>
        <v>0.25975417345111707</v>
      </c>
      <c r="K731" s="7">
        <f>INDEX('Saturation Data'!L:L,MATCH('Intensity Data'!$B731,'Saturation Data'!$C:$C,0))*INDEX('UEC Data'!L:L,MATCH('Intensity Data'!$B731,'UEC Data'!$C:$C,0))</f>
        <v>5.6121872180861267E-3</v>
      </c>
      <c r="L731" s="7">
        <f>INDEX('Saturation Data'!M:M,MATCH('Intensity Data'!$B731,'Saturation Data'!$C:$C,0))*INDEX('UEC Data'!M:M,MATCH('Intensity Data'!$B731,'UEC Data'!$C:$C,0))</f>
        <v>0.18525191976383401</v>
      </c>
      <c r="M731" s="7">
        <f>INDEX('Saturation Data'!N:N,MATCH('Intensity Data'!$B731,'Saturation Data'!$C:$C,0))*INDEX('UEC Data'!N:N,MATCH('Intensity Data'!$B731,'UEC Data'!$C:$C,0))</f>
        <v>9.5231367062440739</v>
      </c>
      <c r="N731" s="7">
        <f>INDEX('Saturation Data'!O:O,MATCH('Intensity Data'!$B731,'Saturation Data'!$C:$C,0))*INDEX('UEC Data'!O:O,MATCH('Intensity Data'!$B731,'UEC Data'!$C:$C,0))</f>
        <v>0.1536898348032866</v>
      </c>
      <c r="O731" s="7">
        <f>INDEX('Saturation Data'!P:P,MATCH('Intensity Data'!$B731,'Saturation Data'!$C:$C,0))*INDEX('UEC Data'!P:P,MATCH('Intensity Data'!$B731,'UEC Data'!$C:$C,0))</f>
        <v>2.7937265312322129E-2</v>
      </c>
      <c r="P731" s="7">
        <f>INDEX('Saturation Data'!Q:Q,MATCH('Intensity Data'!$B731,'Saturation Data'!$C:$C,0))*INDEX('UEC Data'!Q:Q,MATCH('Intensity Data'!$B731,'UEC Data'!$C:$C,0))</f>
        <v>7.2866282738917446E-2</v>
      </c>
      <c r="Q731" s="7">
        <f>INDEX('Saturation Data'!R:R,MATCH('Intensity Data'!$B731,'Saturation Data'!$C:$C,0))*INDEX('UEC Data'!R:R,MATCH('Intensity Data'!$B731,'UEC Data'!$C:$C,0))</f>
        <v>0.22724184673601183</v>
      </c>
      <c r="R731" s="7">
        <f>INDEX('Saturation Data'!S:S,MATCH('Intensity Data'!$B731,'Saturation Data'!$C:$C,0))*INDEX('UEC Data'!S:S,MATCH('Intensity Data'!$B731,'UEC Data'!$C:$C,0))</f>
        <v>3.692563159795044E-2</v>
      </c>
      <c r="S731" s="7">
        <f>INDEX('Saturation Data'!T:T,MATCH('Intensity Data'!$B731,'Saturation Data'!$C:$C,0))*INDEX('UEC Data'!T:T,MATCH('Intensity Data'!$B731,'UEC Data'!$C:$C,0))</f>
        <v>0.15602296648593728</v>
      </c>
      <c r="T731" s="7">
        <f>INDEX('Saturation Data'!U:U,MATCH('Intensity Data'!$B731,'Saturation Data'!$C:$C,0))*INDEX('UEC Data'!U:U,MATCH('Intensity Data'!$B731,'UEC Data'!$C:$C,0))</f>
        <v>3.2316771959880102E-3</v>
      </c>
      <c r="U731" s="7">
        <f>INDEX('Saturation Data'!V:V,MATCH('Intensity Data'!$B731,'Saturation Data'!$C:$C,0))*INDEX('UEC Data'!V:V,MATCH('Intensity Data'!$B731,'UEC Data'!$C:$C,0))</f>
        <v>1.1182969912070925E-2</v>
      </c>
      <c r="V731" t="str">
        <f t="shared" si="185"/>
        <v>Refrigeration</v>
      </c>
    </row>
    <row r="732" spans="1:22" x14ac:dyDescent="0.25">
      <c r="A732" t="str">
        <f t="shared" si="187"/>
        <v/>
      </c>
      <c r="B732" t="str">
        <f t="shared" si="184"/>
        <v>UT2014 CPARefrigeration_Open Display Case</v>
      </c>
      <c r="C732" t="s">
        <v>117</v>
      </c>
      <c r="D732" t="s">
        <v>143</v>
      </c>
      <c r="E732" s="4" t="str">
        <f t="shared" si="186"/>
        <v>Refrigeration_Open Display Case</v>
      </c>
      <c r="F732" s="4" t="s">
        <v>161</v>
      </c>
      <c r="G732" s="4" t="s">
        <v>29</v>
      </c>
      <c r="H732" s="7">
        <f>INDEX('Saturation Data'!I:I,MATCH('Intensity Data'!$B732,'Saturation Data'!$C:$C,0))*INDEX('UEC Data'!I:I,MATCH('Intensity Data'!$B732,'UEC Data'!$C:$C,0))</f>
        <v>6.1208968515757578E-2</v>
      </c>
      <c r="I732" s="7">
        <f>INDEX('Saturation Data'!J:J,MATCH('Intensity Data'!$B732,'Saturation Data'!$C:$C,0))*INDEX('UEC Data'!J:J,MATCH('Intensity Data'!$B732,'UEC Data'!$C:$C,0))</f>
        <v>0</v>
      </c>
      <c r="J732" s="7">
        <f>INDEX('Saturation Data'!K:K,MATCH('Intensity Data'!$B732,'Saturation Data'!$C:$C,0))*INDEX('UEC Data'!K:K,MATCH('Intensity Data'!$B732,'UEC Data'!$C:$C,0))</f>
        <v>0.21425006308913463</v>
      </c>
      <c r="K732" s="7">
        <f>INDEX('Saturation Data'!L:L,MATCH('Intensity Data'!$B732,'Saturation Data'!$C:$C,0))*INDEX('UEC Data'!L:L,MATCH('Intensity Data'!$B732,'UEC Data'!$C:$C,0))</f>
        <v>4.6290361751175797E-3</v>
      </c>
      <c r="L732" s="7">
        <f>INDEX('Saturation Data'!M:M,MATCH('Intensity Data'!$B732,'Saturation Data'!$C:$C,0))*INDEX('UEC Data'!M:M,MATCH('Intensity Data'!$B732,'UEC Data'!$C:$C,0))</f>
        <v>0.15279922154649814</v>
      </c>
      <c r="M732" s="7">
        <f>INDEX('Saturation Data'!N:N,MATCH('Intensity Data'!$B732,'Saturation Data'!$C:$C,0))*INDEX('UEC Data'!N:N,MATCH('Intensity Data'!$B732,'UEC Data'!$C:$C,0))</f>
        <v>7.8548598969987848</v>
      </c>
      <c r="N732" s="7">
        <f>INDEX('Saturation Data'!O:O,MATCH('Intensity Data'!$B732,'Saturation Data'!$C:$C,0))*INDEX('UEC Data'!O:O,MATCH('Intensity Data'!$B732,'UEC Data'!$C:$C,0))</f>
        <v>0.12676622810435628</v>
      </c>
      <c r="O732" s="7">
        <f>INDEX('Saturation Data'!P:P,MATCH('Intensity Data'!$B732,'Saturation Data'!$C:$C,0))*INDEX('UEC Data'!P:P,MATCH('Intensity Data'!$B732,'UEC Data'!$C:$C,0))</f>
        <v>2.3043174922574735E-2</v>
      </c>
      <c r="P732" s="7">
        <f>INDEX('Saturation Data'!Q:Q,MATCH('Intensity Data'!$B732,'Saturation Data'!$C:$C,0))*INDEX('UEC Data'!Q:Q,MATCH('Intensity Data'!$B732,'UEC Data'!$C:$C,0))</f>
        <v>6.0101462342131408E-2</v>
      </c>
      <c r="Q732" s="7">
        <f>INDEX('Saturation Data'!R:R,MATCH('Intensity Data'!$B732,'Saturation Data'!$C:$C,0))*INDEX('UEC Data'!R:R,MATCH('Intensity Data'!$B732,'UEC Data'!$C:$C,0))</f>
        <v>0.18743329261211766</v>
      </c>
      <c r="R732" s="7">
        <f>INDEX('Saturation Data'!S:S,MATCH('Intensity Data'!$B732,'Saturation Data'!$C:$C,0))*INDEX('UEC Data'!S:S,MATCH('Intensity Data'!$B732,'UEC Data'!$C:$C,0))</f>
        <v>3.0456946251744627E-2</v>
      </c>
      <c r="S732" s="7">
        <f>INDEX('Saturation Data'!T:T,MATCH('Intensity Data'!$B732,'Saturation Data'!$C:$C,0))*INDEX('UEC Data'!T:T,MATCH('Intensity Data'!$B732,'UEC Data'!$C:$C,0))</f>
        <v>0.1286906384172371</v>
      </c>
      <c r="T732" s="7">
        <f>INDEX('Saturation Data'!U:U,MATCH('Intensity Data'!$B732,'Saturation Data'!$C:$C,0))*INDEX('UEC Data'!U:U,MATCH('Intensity Data'!$B732,'UEC Data'!$C:$C,0))</f>
        <v>2.6655473285569697E-3</v>
      </c>
      <c r="U732" s="7">
        <f>INDEX('Saturation Data'!V:V,MATCH('Intensity Data'!$B732,'Saturation Data'!$C:$C,0))*INDEX('UEC Data'!V:V,MATCH('Intensity Data'!$B732,'UEC Data'!$C:$C,0))</f>
        <v>9.22392113032202E-3</v>
      </c>
      <c r="V732" t="str">
        <f t="shared" si="185"/>
        <v>Refrigeration</v>
      </c>
    </row>
    <row r="733" spans="1:22" x14ac:dyDescent="0.25">
      <c r="A733" t="str">
        <f t="shared" si="187"/>
        <v/>
      </c>
      <c r="B733" t="str">
        <f t="shared" si="184"/>
        <v>UT2014 CPARefrigeration_Icemaker</v>
      </c>
      <c r="C733" t="s">
        <v>117</v>
      </c>
      <c r="D733" t="s">
        <v>143</v>
      </c>
      <c r="E733" s="4" t="str">
        <f t="shared" si="186"/>
        <v>Refrigeration_Icemaker</v>
      </c>
      <c r="F733" s="4" t="s">
        <v>161</v>
      </c>
      <c r="G733" s="4" t="s">
        <v>30</v>
      </c>
      <c r="H733" s="7">
        <f>INDEX('Saturation Data'!I:I,MATCH('Intensity Data'!$B733,'Saturation Data'!$C:$C,0))*INDEX('UEC Data'!I:I,MATCH('Intensity Data'!$B733,'UEC Data'!$C:$C,0))</f>
        <v>2.920245313814163E-2</v>
      </c>
      <c r="I733" s="7">
        <f>INDEX('Saturation Data'!J:J,MATCH('Intensity Data'!$B733,'Saturation Data'!$C:$C,0))*INDEX('UEC Data'!J:J,MATCH('Intensity Data'!$B733,'UEC Data'!$C:$C,0))</f>
        <v>7.9394445699687184E-3</v>
      </c>
      <c r="J733" s="7">
        <f>INDEX('Saturation Data'!K:K,MATCH('Intensity Data'!$B733,'Saturation Data'!$C:$C,0))*INDEX('UEC Data'!K:K,MATCH('Intensity Data'!$B733,'UEC Data'!$C:$C,0))</f>
        <v>0.22602635374841112</v>
      </c>
      <c r="K733" s="7">
        <f>INDEX('Saturation Data'!L:L,MATCH('Intensity Data'!$B733,'Saturation Data'!$C:$C,0))*INDEX('UEC Data'!L:L,MATCH('Intensity Data'!$B733,'UEC Data'!$C:$C,0))</f>
        <v>5.1775985928791766E-3</v>
      </c>
      <c r="L733" s="7">
        <f>INDEX('Saturation Data'!M:M,MATCH('Intensity Data'!$B733,'Saturation Data'!$C:$C,0))*INDEX('UEC Data'!M:M,MATCH('Intensity Data'!$B733,'UEC Data'!$C:$C,0))</f>
        <v>2.3514163453805459</v>
      </c>
      <c r="M733" s="7">
        <f>INDEX('Saturation Data'!N:N,MATCH('Intensity Data'!$B733,'Saturation Data'!$C:$C,0))*INDEX('UEC Data'!N:N,MATCH('Intensity Data'!$B733,'UEC Data'!$C:$C,0))</f>
        <v>0.33661806651152626</v>
      </c>
      <c r="N733" s="7">
        <f>INDEX('Saturation Data'!O:O,MATCH('Intensity Data'!$B733,'Saturation Data'!$C:$C,0))*INDEX('UEC Data'!O:O,MATCH('Intensity Data'!$B733,'UEC Data'!$C:$C,0))</f>
        <v>0.20851267426510936</v>
      </c>
      <c r="O733" s="7">
        <f>INDEX('Saturation Data'!P:P,MATCH('Intensity Data'!$B733,'Saturation Data'!$C:$C,0))*INDEX('UEC Data'!P:P,MATCH('Intensity Data'!$B733,'UEC Data'!$C:$C,0))</f>
        <v>3.7902792396010777E-2</v>
      </c>
      <c r="P733" s="7">
        <f>INDEX('Saturation Data'!Q:Q,MATCH('Intensity Data'!$B733,'Saturation Data'!$C:$C,0))*INDEX('UEC Data'!Q:Q,MATCH('Intensity Data'!$B733,'UEC Data'!$C:$C,0))</f>
        <v>9.8858480114160069E-2</v>
      </c>
      <c r="Q733" s="7">
        <f>INDEX('Saturation Data'!R:R,MATCH('Intensity Data'!$B733,'Saturation Data'!$C:$C,0))*INDEX('UEC Data'!R:R,MATCH('Intensity Data'!$B733,'UEC Data'!$C:$C,0))</f>
        <v>0.15415074532585379</v>
      </c>
      <c r="R733" s="7">
        <f>INDEX('Saturation Data'!S:S,MATCH('Intensity Data'!$B733,'Saturation Data'!$C:$C,0))*INDEX('UEC Data'!S:S,MATCH('Intensity Data'!$B733,'UEC Data'!$C:$C,0))</f>
        <v>2.5048703459378756E-2</v>
      </c>
      <c r="S733" s="7">
        <f>INDEX('Saturation Data'!T:T,MATCH('Intensity Data'!$B733,'Saturation Data'!$C:$C,0))*INDEX('UEC Data'!T:T,MATCH('Intensity Data'!$B733,'UEC Data'!$C:$C,0))</f>
        <v>0.96093455702020569</v>
      </c>
      <c r="T733" s="7">
        <f>INDEX('Saturation Data'!U:U,MATCH('Intensity Data'!$B733,'Saturation Data'!$C:$C,0))*INDEX('UEC Data'!U:U,MATCH('Intensity Data'!$B733,'UEC Data'!$C:$C,0))</f>
        <v>2.1922258403085358E-3</v>
      </c>
      <c r="U733" s="7">
        <f>INDEX('Saturation Data'!V:V,MATCH('Intensity Data'!$B733,'Saturation Data'!$C:$C,0))*INDEX('UEC Data'!V:V,MATCH('Intensity Data'!$B733,'UEC Data'!$C:$C,0))</f>
        <v>7.0459033573288976E-2</v>
      </c>
      <c r="V733" t="str">
        <f t="shared" si="185"/>
        <v>Refrigeration</v>
      </c>
    </row>
    <row r="734" spans="1:22" x14ac:dyDescent="0.25">
      <c r="A734" t="str">
        <f t="shared" si="187"/>
        <v/>
      </c>
      <c r="B734" t="str">
        <f t="shared" si="184"/>
        <v>UT2014 CPARefrigeration_Vending Machine</v>
      </c>
      <c r="C734" t="s">
        <v>117</v>
      </c>
      <c r="D734" t="s">
        <v>143</v>
      </c>
      <c r="E734" s="4" t="str">
        <f t="shared" si="186"/>
        <v>Refrigeration_Vending Machine</v>
      </c>
      <c r="F734" s="4" t="s">
        <v>161</v>
      </c>
      <c r="G734" s="4" t="s">
        <v>31</v>
      </c>
      <c r="H734" s="7">
        <f>INDEX('Saturation Data'!I:I,MATCH('Intensity Data'!$B734,'Saturation Data'!$C:$C,0))*INDEX('UEC Data'!I:I,MATCH('Intensity Data'!$B734,'UEC Data'!$C:$C,0))</f>
        <v>4.513106394076434E-2</v>
      </c>
      <c r="I734" s="7">
        <f>INDEX('Saturation Data'!J:J,MATCH('Intensity Data'!$B734,'Saturation Data'!$C:$C,0))*INDEX('UEC Data'!J:J,MATCH('Intensity Data'!$B734,'UEC Data'!$C:$C,0))</f>
        <v>6.135025349521284E-3</v>
      </c>
      <c r="J734" s="7">
        <f>INDEX('Saturation Data'!K:K,MATCH('Intensity Data'!$B734,'Saturation Data'!$C:$C,0))*INDEX('UEC Data'!K:K,MATCH('Intensity Data'!$B734,'UEC Data'!$C:$C,0))</f>
        <v>0.17465672789649953</v>
      </c>
      <c r="K734" s="7">
        <f>INDEX('Saturation Data'!L:L,MATCH('Intensity Data'!$B734,'Saturation Data'!$C:$C,0))*INDEX('UEC Data'!L:L,MATCH('Intensity Data'!$B734,'UEC Data'!$C:$C,0))</f>
        <v>4.0008716399520918E-3</v>
      </c>
      <c r="L734" s="7">
        <f>INDEX('Saturation Data'!M:M,MATCH('Intensity Data'!$B734,'Saturation Data'!$C:$C,0))*INDEX('UEC Data'!M:M,MATCH('Intensity Data'!$B734,'UEC Data'!$C:$C,0))</f>
        <v>1.8170035396122397</v>
      </c>
      <c r="M734" s="7">
        <f>INDEX('Saturation Data'!N:N,MATCH('Intensity Data'!$B734,'Saturation Data'!$C:$C,0))*INDEX('UEC Data'!N:N,MATCH('Intensity Data'!$B734,'UEC Data'!$C:$C,0))</f>
        <v>0.52022792097235893</v>
      </c>
      <c r="N734" s="7">
        <f>INDEX('Saturation Data'!O:O,MATCH('Intensity Data'!$B734,'Saturation Data'!$C:$C,0))*INDEX('UEC Data'!O:O,MATCH('Intensity Data'!$B734,'UEC Data'!$C:$C,0))</f>
        <v>0.16112343011394814</v>
      </c>
      <c r="O734" s="7">
        <f>INDEX('Saturation Data'!P:P,MATCH('Intensity Data'!$B734,'Saturation Data'!$C:$C,0))*INDEX('UEC Data'!P:P,MATCH('Intensity Data'!$B734,'UEC Data'!$C:$C,0))</f>
        <v>2.9288521396917414E-2</v>
      </c>
      <c r="P734" s="7">
        <f>INDEX('Saturation Data'!Q:Q,MATCH('Intensity Data'!$B734,'Saturation Data'!$C:$C,0))*INDEX('UEC Data'!Q:Q,MATCH('Intensity Data'!$B734,'UEC Data'!$C:$C,0))</f>
        <v>7.6390643724578239E-2</v>
      </c>
      <c r="Q734" s="7">
        <f>INDEX('Saturation Data'!R:R,MATCH('Intensity Data'!$B734,'Saturation Data'!$C:$C,0))*INDEX('UEC Data'!R:R,MATCH('Intensity Data'!$B734,'UEC Data'!$C:$C,0))</f>
        <v>0.23823297004904676</v>
      </c>
      <c r="R734" s="7">
        <f>INDEX('Saturation Data'!S:S,MATCH('Intensity Data'!$B734,'Saturation Data'!$C:$C,0))*INDEX('UEC Data'!S:S,MATCH('Intensity Data'!$B734,'UEC Data'!$C:$C,0))</f>
        <v>1.9355816309519949E-2</v>
      </c>
      <c r="S734" s="7">
        <f>INDEX('Saturation Data'!T:T,MATCH('Intensity Data'!$B734,'Saturation Data'!$C:$C,0))*INDEX('UEC Data'!T:T,MATCH('Intensity Data'!$B734,'UEC Data'!$C:$C,0))</f>
        <v>0.74254033951561371</v>
      </c>
      <c r="T734" s="7">
        <f>INDEX('Saturation Data'!U:U,MATCH('Intensity Data'!$B734,'Saturation Data'!$C:$C,0))*INDEX('UEC Data'!U:U,MATCH('Intensity Data'!$B734,'UEC Data'!$C:$C,0))</f>
        <v>1.6939926947838687E-3</v>
      </c>
      <c r="U734" s="7">
        <f>INDEX('Saturation Data'!V:V,MATCH('Intensity Data'!$B734,'Saturation Data'!$C:$C,0))*INDEX('UEC Data'!V:V,MATCH('Intensity Data'!$B734,'UEC Data'!$C:$C,0))</f>
        <v>0.10889123370417388</v>
      </c>
      <c r="V734" t="str">
        <f t="shared" si="185"/>
        <v>Refrigeration</v>
      </c>
    </row>
    <row r="735" spans="1:22" x14ac:dyDescent="0.25">
      <c r="A735" t="str">
        <f t="shared" si="187"/>
        <v/>
      </c>
      <c r="B735" t="str">
        <f t="shared" si="184"/>
        <v>UT2014 CPAFood Preparation_Oven</v>
      </c>
      <c r="C735" t="s">
        <v>117</v>
      </c>
      <c r="D735" t="s">
        <v>143</v>
      </c>
      <c r="E735" s="4" t="str">
        <f t="shared" si="186"/>
        <v>Food Preparation_Oven</v>
      </c>
      <c r="F735" s="4" t="s">
        <v>32</v>
      </c>
      <c r="G735" s="4" t="s">
        <v>33</v>
      </c>
      <c r="H735" s="7">
        <f>INDEX('Saturation Data'!I:I,MATCH('Intensity Data'!$B735,'Saturation Data'!$C:$C,0))*INDEX('UEC Data'!I:I,MATCH('Intensity Data'!$B735,'UEC Data'!$C:$C,0))</f>
        <v>4.9326868473140564E-2</v>
      </c>
      <c r="I735" s="7">
        <f>INDEX('Saturation Data'!J:J,MATCH('Intensity Data'!$B735,'Saturation Data'!$C:$C,0))*INDEX('UEC Data'!J:J,MATCH('Intensity Data'!$B735,'UEC Data'!$C:$C,0))</f>
        <v>4.4113779554492034E-3</v>
      </c>
      <c r="J735" s="7">
        <f>INDEX('Saturation Data'!K:K,MATCH('Intensity Data'!$B735,'Saturation Data'!$C:$C,0))*INDEX('UEC Data'!K:K,MATCH('Intensity Data'!$B735,'UEC Data'!$C:$C,0))</f>
        <v>9.867749471407633E-2</v>
      </c>
      <c r="K735" s="7">
        <f>INDEX('Saturation Data'!L:L,MATCH('Intensity Data'!$B735,'Saturation Data'!$C:$C,0))*INDEX('UEC Data'!L:L,MATCH('Intensity Data'!$B735,'UEC Data'!$C:$C,0))</f>
        <v>3.2324752259757098E-3</v>
      </c>
      <c r="L735" s="7">
        <f>INDEX('Saturation Data'!M:M,MATCH('Intensity Data'!$B735,'Saturation Data'!$C:$C,0))*INDEX('UEC Data'!M:M,MATCH('Intensity Data'!$B735,'UEC Data'!$C:$C,0))</f>
        <v>1.5060083674210374</v>
      </c>
      <c r="M735" s="7">
        <f>INDEX('Saturation Data'!N:N,MATCH('Intensity Data'!$B735,'Saturation Data'!$C:$C,0))*INDEX('UEC Data'!N:N,MATCH('Intensity Data'!$B735,'UEC Data'!$C:$C,0))</f>
        <v>0.22615367996950628</v>
      </c>
      <c r="N735" s="7">
        <f>INDEX('Saturation Data'!O:O,MATCH('Intensity Data'!$B735,'Saturation Data'!$C:$C,0))*INDEX('UEC Data'!O:O,MATCH('Intensity Data'!$B735,'UEC Data'!$C:$C,0))</f>
        <v>0.44268936181101198</v>
      </c>
      <c r="O735" s="7">
        <f>INDEX('Saturation Data'!P:P,MATCH('Intensity Data'!$B735,'Saturation Data'!$C:$C,0))*INDEX('UEC Data'!P:P,MATCH('Intensity Data'!$B735,'UEC Data'!$C:$C,0))</f>
        <v>3.5034672341538703E-2</v>
      </c>
      <c r="P735" s="7">
        <f>INDEX('Saturation Data'!Q:Q,MATCH('Intensity Data'!$B735,'Saturation Data'!$C:$C,0))*INDEX('UEC Data'!Q:Q,MATCH('Intensity Data'!$B735,'UEC Data'!$C:$C,0))</f>
        <v>7.6496494763824988E-2</v>
      </c>
      <c r="Q735" s="7">
        <f>INDEX('Saturation Data'!R:R,MATCH('Intensity Data'!$B735,'Saturation Data'!$C:$C,0))*INDEX('UEC Data'!R:R,MATCH('Intensity Data'!$B735,'UEC Data'!$C:$C,0))</f>
        <v>6.2964427921904639E-2</v>
      </c>
      <c r="R735" s="7">
        <f>INDEX('Saturation Data'!S:S,MATCH('Intensity Data'!$B735,'Saturation Data'!$C:$C,0))*INDEX('UEC Data'!S:S,MATCH('Intensity Data'!$B735,'UEC Data'!$C:$C,0))</f>
        <v>4.672550807864264E-4</v>
      </c>
      <c r="S735" s="7">
        <f>INDEX('Saturation Data'!T:T,MATCH('Intensity Data'!$B735,'Saturation Data'!$C:$C,0))*INDEX('UEC Data'!T:T,MATCH('Intensity Data'!$B735,'UEC Data'!$C:$C,0))</f>
        <v>1.7442385708246154E-2</v>
      </c>
      <c r="T735" s="7">
        <f>INDEX('Saturation Data'!U:U,MATCH('Intensity Data'!$B735,'Saturation Data'!$C:$C,0))*INDEX('UEC Data'!U:U,MATCH('Intensity Data'!$B735,'UEC Data'!$C:$C,0))</f>
        <v>1.6436519666165495E-3</v>
      </c>
      <c r="U735" s="7">
        <f>INDEX('Saturation Data'!V:V,MATCH('Intensity Data'!$B735,'Saturation Data'!$C:$C,0))*INDEX('UEC Data'!V:V,MATCH('Intensity Data'!$B735,'UEC Data'!$C:$C,0))</f>
        <v>5.0296787915092428E-2</v>
      </c>
      <c r="V735" t="str">
        <f t="shared" si="185"/>
        <v>Food Preparation</v>
      </c>
    </row>
    <row r="736" spans="1:22" x14ac:dyDescent="0.25">
      <c r="A736" t="str">
        <f t="shared" si="187"/>
        <v/>
      </c>
      <c r="B736" t="str">
        <f t="shared" si="184"/>
        <v>UT2014 CPAFood Preparation_Fryer</v>
      </c>
      <c r="C736" t="s">
        <v>117</v>
      </c>
      <c r="D736" t="s">
        <v>143</v>
      </c>
      <c r="E736" s="4" t="str">
        <f t="shared" si="186"/>
        <v>Food Preparation_Fryer</v>
      </c>
      <c r="F736" s="4" t="s">
        <v>32</v>
      </c>
      <c r="G736" s="4" t="s">
        <v>34</v>
      </c>
      <c r="H736" s="7">
        <f>INDEX('Saturation Data'!I:I,MATCH('Intensity Data'!$B736,'Saturation Data'!$C:$C,0))*INDEX('UEC Data'!I:I,MATCH('Intensity Data'!$B736,'UEC Data'!$C:$C,0))</f>
        <v>4.5360148934858471E-2</v>
      </c>
      <c r="I736" s="7">
        <f>INDEX('Saturation Data'!J:J,MATCH('Intensity Data'!$B736,'Saturation Data'!$C:$C,0))*INDEX('UEC Data'!J:J,MATCH('Intensity Data'!$B736,'UEC Data'!$C:$C,0))</f>
        <v>3.5044169508752776E-3</v>
      </c>
      <c r="J736" s="7">
        <f>INDEX('Saturation Data'!K:K,MATCH('Intensity Data'!$B736,'Saturation Data'!$C:$C,0))*INDEX('UEC Data'!K:K,MATCH('Intensity Data'!$B736,'UEC Data'!$C:$C,0))</f>
        <v>7.2458475810334835E-2</v>
      </c>
      <c r="K736" s="7">
        <f>INDEX('Saturation Data'!L:L,MATCH('Intensity Data'!$B736,'Saturation Data'!$C:$C,0))*INDEX('UEC Data'!L:L,MATCH('Intensity Data'!$B736,'UEC Data'!$C:$C,0))</f>
        <v>2.5678917312448157E-3</v>
      </c>
      <c r="L736" s="7">
        <f>INDEX('Saturation Data'!M:M,MATCH('Intensity Data'!$B736,'Saturation Data'!$C:$C,0))*INDEX('UEC Data'!M:M,MATCH('Intensity Data'!$B736,'UEC Data'!$C:$C,0))</f>
        <v>0.70051156123742975</v>
      </c>
      <c r="M736" s="7">
        <f>INDEX('Saturation Data'!N:N,MATCH('Intensity Data'!$B736,'Saturation Data'!$C:$C,0))*INDEX('UEC Data'!N:N,MATCH('Intensity Data'!$B736,'UEC Data'!$C:$C,0))</f>
        <v>0.20145409417746138</v>
      </c>
      <c r="N736" s="7">
        <f>INDEX('Saturation Data'!O:O,MATCH('Intensity Data'!$B736,'Saturation Data'!$C:$C,0))*INDEX('UEC Data'!O:O,MATCH('Intensity Data'!$B736,'UEC Data'!$C:$C,0))</f>
        <v>0.40717522593091604</v>
      </c>
      <c r="O736" s="7">
        <f>INDEX('Saturation Data'!P:P,MATCH('Intensity Data'!$B736,'Saturation Data'!$C:$C,0))*INDEX('UEC Data'!P:P,MATCH('Intensity Data'!$B736,'UEC Data'!$C:$C,0))</f>
        <v>2.7831689069033168E-2</v>
      </c>
      <c r="P736" s="7">
        <f>INDEX('Saturation Data'!Q:Q,MATCH('Intensity Data'!$B736,'Saturation Data'!$C:$C,0))*INDEX('UEC Data'!Q:Q,MATCH('Intensity Data'!$B736,'UEC Data'!$C:$C,0))</f>
        <v>5.4954802218669302E-2</v>
      </c>
      <c r="Q736" s="7">
        <f>INDEX('Saturation Data'!R:R,MATCH('Intensity Data'!$B736,'Saturation Data'!$C:$C,0))*INDEX('UEC Data'!R:R,MATCH('Intensity Data'!$B736,'UEC Data'!$C:$C,0))</f>
        <v>7.6116178149981312E-2</v>
      </c>
      <c r="R736" s="7">
        <f>INDEX('Saturation Data'!S:S,MATCH('Intensity Data'!$B736,'Saturation Data'!$C:$C,0))*INDEX('UEC Data'!S:S,MATCH('Intensity Data'!$B736,'UEC Data'!$C:$C,0))</f>
        <v>3.711893748455318E-4</v>
      </c>
      <c r="S736" s="7">
        <f>INDEX('Saturation Data'!T:T,MATCH('Intensity Data'!$B736,'Saturation Data'!$C:$C,0))*INDEX('UEC Data'!T:T,MATCH('Intensity Data'!$B736,'UEC Data'!$C:$C,0))</f>
        <v>1.3856303576114283E-2</v>
      </c>
      <c r="T736" s="7">
        <f>INDEX('Saturation Data'!U:U,MATCH('Intensity Data'!$B736,'Saturation Data'!$C:$C,0))*INDEX('UEC Data'!U:U,MATCH('Intensity Data'!$B736,'UEC Data'!$C:$C,0))</f>
        <v>1.3057239418888076E-3</v>
      </c>
      <c r="U736" s="7">
        <f>INDEX('Saturation Data'!V:V,MATCH('Intensity Data'!$B736,'Saturation Data'!$C:$C,0))*INDEX('UEC Data'!V:V,MATCH('Intensity Data'!$B736,'UEC Data'!$C:$C,0))</f>
        <v>2.0283254879829501E-2</v>
      </c>
      <c r="V736" t="str">
        <f t="shared" si="185"/>
        <v>Food Preparation</v>
      </c>
    </row>
    <row r="737" spans="1:22" x14ac:dyDescent="0.25">
      <c r="A737" t="str">
        <f t="shared" si="187"/>
        <v/>
      </c>
      <c r="B737" t="str">
        <f t="shared" si="184"/>
        <v>UT2014 CPAFood Preparation_Dishwasher</v>
      </c>
      <c r="C737" t="s">
        <v>117</v>
      </c>
      <c r="D737" t="s">
        <v>143</v>
      </c>
      <c r="E737" s="4" t="str">
        <f t="shared" si="186"/>
        <v>Food Preparation_Dishwasher</v>
      </c>
      <c r="F737" s="4" t="s">
        <v>32</v>
      </c>
      <c r="G737" s="4" t="s">
        <v>35</v>
      </c>
      <c r="H737" s="7">
        <f>INDEX('Saturation Data'!I:I,MATCH('Intensity Data'!$B737,'Saturation Data'!$C:$C,0))*INDEX('UEC Data'!I:I,MATCH('Intensity Data'!$B737,'UEC Data'!$C:$C,0))</f>
        <v>3.2859792516371673E-2</v>
      </c>
      <c r="I737" s="7">
        <f>INDEX('Saturation Data'!J:J,MATCH('Intensity Data'!$B737,'Saturation Data'!$C:$C,0))*INDEX('UEC Data'!J:J,MATCH('Intensity Data'!$B737,'UEC Data'!$C:$C,0))</f>
        <v>9.6819831961126764E-3</v>
      </c>
      <c r="J737" s="7">
        <f>INDEX('Saturation Data'!K:K,MATCH('Intensity Data'!$B737,'Saturation Data'!$C:$C,0))*INDEX('UEC Data'!K:K,MATCH('Intensity Data'!$B737,'UEC Data'!$C:$C,0))</f>
        <v>8.190341013225666E-2</v>
      </c>
      <c r="K737" s="7">
        <f>INDEX('Saturation Data'!L:L,MATCH('Intensity Data'!$B737,'Saturation Data'!$C:$C,0))*INDEX('UEC Data'!L:L,MATCH('Intensity Data'!$B737,'UEC Data'!$C:$C,0))</f>
        <v>7.0945566523239441E-3</v>
      </c>
      <c r="L737" s="7">
        <f>INDEX('Saturation Data'!M:M,MATCH('Intensity Data'!$B737,'Saturation Data'!$C:$C,0))*INDEX('UEC Data'!M:M,MATCH('Intensity Data'!$B737,'UEC Data'!$C:$C,0))</f>
        <v>3.4510679953647254</v>
      </c>
      <c r="M737" s="7">
        <f>INDEX('Saturation Data'!N:N,MATCH('Intensity Data'!$B737,'Saturation Data'!$C:$C,0))*INDEX('UEC Data'!N:N,MATCH('Intensity Data'!$B737,'UEC Data'!$C:$C,0))</f>
        <v>0.23114884317910636</v>
      </c>
      <c r="N737" s="7">
        <f>INDEX('Saturation Data'!O:O,MATCH('Intensity Data'!$B737,'Saturation Data'!$C:$C,0))*INDEX('UEC Data'!O:O,MATCH('Intensity Data'!$B737,'UEC Data'!$C:$C,0))</f>
        <v>0.43046224026005148</v>
      </c>
      <c r="O737" s="7">
        <f>INDEX('Saturation Data'!P:P,MATCH('Intensity Data'!$B737,'Saturation Data'!$C:$C,0))*INDEX('UEC Data'!P:P,MATCH('Intensity Data'!$B737,'UEC Data'!$C:$C,0))</f>
        <v>7.6893232073457787E-2</v>
      </c>
      <c r="P737" s="7">
        <f>INDEX('Saturation Data'!Q:Q,MATCH('Intensity Data'!$B737,'Saturation Data'!$C:$C,0))*INDEX('UEC Data'!Q:Q,MATCH('Intensity Data'!$B737,'UEC Data'!$C:$C,0))</f>
        <v>6.3372984496341572E-2</v>
      </c>
      <c r="Q737" s="7">
        <f>INDEX('Saturation Data'!R:R,MATCH('Intensity Data'!$B737,'Saturation Data'!$C:$C,0))*INDEX('UEC Data'!R:R,MATCH('Intensity Data'!$B737,'UEC Data'!$C:$C,0))</f>
        <v>0.15284921326870443</v>
      </c>
      <c r="R737" s="7">
        <f>INDEX('Saturation Data'!S:S,MATCH('Intensity Data'!$B737,'Saturation Data'!$C:$C,0))*INDEX('UEC Data'!S:S,MATCH('Intensity Data'!$B737,'UEC Data'!$C:$C,0))</f>
        <v>1.0255198910998288E-3</v>
      </c>
      <c r="S737" s="7">
        <f>INDEX('Saturation Data'!T:T,MATCH('Intensity Data'!$B737,'Saturation Data'!$C:$C,0))*INDEX('UEC Data'!T:T,MATCH('Intensity Data'!$B737,'UEC Data'!$C:$C,0))</f>
        <v>3.8282116615908669E-2</v>
      </c>
      <c r="T737" s="7">
        <f>INDEX('Saturation Data'!U:U,MATCH('Intensity Data'!$B737,'Saturation Data'!$C:$C,0))*INDEX('UEC Data'!U:U,MATCH('Intensity Data'!$B737,'UEC Data'!$C:$C,0))</f>
        <v>3.6074466712563763E-3</v>
      </c>
      <c r="U737" s="7">
        <f>INDEX('Saturation Data'!V:V,MATCH('Intensity Data'!$B737,'Saturation Data'!$C:$C,0))*INDEX('UEC Data'!V:V,MATCH('Intensity Data'!$B737,'UEC Data'!$C:$C,0))</f>
        <v>1.3701310024207455E-2</v>
      </c>
      <c r="V737" t="str">
        <f t="shared" si="185"/>
        <v>Food Preparation</v>
      </c>
    </row>
    <row r="738" spans="1:22" x14ac:dyDescent="0.25">
      <c r="A738" t="str">
        <f t="shared" si="187"/>
        <v/>
      </c>
      <c r="B738" t="str">
        <f t="shared" si="184"/>
        <v>UT2014 CPAFood Preparation_Hot Food Container</v>
      </c>
      <c r="C738" t="s">
        <v>117</v>
      </c>
      <c r="D738" t="s">
        <v>143</v>
      </c>
      <c r="E738" s="4" t="str">
        <f t="shared" si="186"/>
        <v>Food Preparation_Hot Food Container</v>
      </c>
      <c r="F738" s="4" t="s">
        <v>32</v>
      </c>
      <c r="G738" s="4" t="s">
        <v>36</v>
      </c>
      <c r="H738" s="7">
        <f>INDEX('Saturation Data'!I:I,MATCH('Intensity Data'!$B738,'Saturation Data'!$C:$C,0))*INDEX('UEC Data'!I:I,MATCH('Intensity Data'!$B738,'UEC Data'!$C:$C,0))</f>
        <v>4.0308318913833832E-3</v>
      </c>
      <c r="I738" s="7">
        <f>INDEX('Saturation Data'!J:J,MATCH('Intensity Data'!$B738,'Saturation Data'!$C:$C,0))*INDEX('UEC Data'!J:J,MATCH('Intensity Data'!$B738,'UEC Data'!$C:$C,0))</f>
        <v>1.1876656439411455E-3</v>
      </c>
      <c r="J738" s="7">
        <f>INDEX('Saturation Data'!K:K,MATCH('Intensity Data'!$B738,'Saturation Data'!$C:$C,0))*INDEX('UEC Data'!K:K,MATCH('Intensity Data'!$B738,'UEC Data'!$C:$C,0))</f>
        <v>1.0046894769943195E-2</v>
      </c>
      <c r="K738" s="7">
        <f>INDEX('Saturation Data'!L:L,MATCH('Intensity Data'!$B738,'Saturation Data'!$C:$C,0))*INDEX('UEC Data'!L:L,MATCH('Intensity Data'!$B738,'UEC Data'!$C:$C,0))</f>
        <v>8.7027223909480499E-4</v>
      </c>
      <c r="L738" s="7">
        <f>INDEX('Saturation Data'!M:M,MATCH('Intensity Data'!$B738,'Saturation Data'!$C:$C,0))*INDEX('UEC Data'!M:M,MATCH('Intensity Data'!$B738,'UEC Data'!$C:$C,0))</f>
        <v>0.42333422915308933</v>
      </c>
      <c r="M738" s="7">
        <f>INDEX('Saturation Data'!N:N,MATCH('Intensity Data'!$B738,'Saturation Data'!$C:$C,0))*INDEX('UEC Data'!N:N,MATCH('Intensity Data'!$B738,'UEC Data'!$C:$C,0))</f>
        <v>2.8354473884109534E-2</v>
      </c>
      <c r="N738" s="7">
        <f>INDEX('Saturation Data'!O:O,MATCH('Intensity Data'!$B738,'Saturation Data'!$C:$C,0))*INDEX('UEC Data'!O:O,MATCH('Intensity Data'!$B738,'UEC Data'!$C:$C,0))</f>
        <v>5.2803769993741305E-2</v>
      </c>
      <c r="O738" s="7">
        <f>INDEX('Saturation Data'!P:P,MATCH('Intensity Data'!$B738,'Saturation Data'!$C:$C,0))*INDEX('UEC Data'!P:P,MATCH('Intensity Data'!$B738,'UEC Data'!$C:$C,0))</f>
        <v>9.4323082508453015E-3</v>
      </c>
      <c r="P738" s="7">
        <f>INDEX('Saturation Data'!Q:Q,MATCH('Intensity Data'!$B738,'Saturation Data'!$C:$C,0))*INDEX('UEC Data'!Q:Q,MATCH('Intensity Data'!$B738,'UEC Data'!$C:$C,0))</f>
        <v>7.77381192631475E-3</v>
      </c>
      <c r="Q738" s="7">
        <f>INDEX('Saturation Data'!R:R,MATCH('Intensity Data'!$B738,'Saturation Data'!$C:$C,0))*INDEX('UEC Data'!R:R,MATCH('Intensity Data'!$B738,'UEC Data'!$C:$C,0))</f>
        <v>1.8749646185665689E-2</v>
      </c>
      <c r="R738" s="7">
        <f>INDEX('Saturation Data'!S:S,MATCH('Intensity Data'!$B738,'Saturation Data'!$C:$C,0))*INDEX('UEC Data'!S:S,MATCH('Intensity Data'!$B738,'UEC Data'!$C:$C,0))</f>
        <v>1.2579806400888502E-4</v>
      </c>
      <c r="S738" s="7">
        <f>INDEX('Saturation Data'!T:T,MATCH('Intensity Data'!$B738,'Saturation Data'!$C:$C,0))*INDEX('UEC Data'!T:T,MATCH('Intensity Data'!$B738,'UEC Data'!$C:$C,0))</f>
        <v>4.6959753762346925E-3</v>
      </c>
      <c r="T738" s="7">
        <f>INDEX('Saturation Data'!U:U,MATCH('Intensity Data'!$B738,'Saturation Data'!$C:$C,0))*INDEX('UEC Data'!U:U,MATCH('Intensity Data'!$B738,'UEC Data'!$C:$C,0))</f>
        <v>4.4251682604874303E-4</v>
      </c>
      <c r="U738" s="7">
        <f>INDEX('Saturation Data'!V:V,MATCH('Intensity Data'!$B738,'Saturation Data'!$C:$C,0))*INDEX('UEC Data'!V:V,MATCH('Intensity Data'!$B738,'UEC Data'!$C:$C,0))</f>
        <v>1.6807068204033931E-3</v>
      </c>
      <c r="V738" t="str">
        <f t="shared" si="185"/>
        <v>Food Preparation</v>
      </c>
    </row>
    <row r="739" spans="1:22" x14ac:dyDescent="0.25">
      <c r="A739" t="str">
        <f t="shared" si="187"/>
        <v/>
      </c>
      <c r="B739" t="str">
        <f t="shared" si="184"/>
        <v>UT2014 CPAOffice Equipment_Desktop Computer</v>
      </c>
      <c r="C739" t="s">
        <v>117</v>
      </c>
      <c r="D739" t="s">
        <v>143</v>
      </c>
      <c r="E739" s="4" t="str">
        <f t="shared" si="186"/>
        <v>Office Equipment_Desktop Computer</v>
      </c>
      <c r="F739" s="4" t="s">
        <v>38</v>
      </c>
      <c r="G739" s="4" t="s">
        <v>39</v>
      </c>
      <c r="H739" s="7">
        <f>INDEX('Saturation Data'!I:I,MATCH('Intensity Data'!$B739,'Saturation Data'!$C:$C,0))*INDEX('UEC Data'!I:I,MATCH('Intensity Data'!$B739,'UEC Data'!$C:$C,0))</f>
        <v>2.0785338536874431</v>
      </c>
      <c r="I739" s="7">
        <f>INDEX('Saturation Data'!J:J,MATCH('Intensity Data'!$B739,'Saturation Data'!$C:$C,0))*INDEX('UEC Data'!J:J,MATCH('Intensity Data'!$B739,'UEC Data'!$C:$C,0))</f>
        <v>1.2553016617223991</v>
      </c>
      <c r="J739" s="7">
        <f>INDEX('Saturation Data'!K:K,MATCH('Intensity Data'!$B739,'Saturation Data'!$C:$C,0))*INDEX('UEC Data'!K:K,MATCH('Intensity Data'!$B739,'UEC Data'!$C:$C,0))</f>
        <v>0.38670603187727959</v>
      </c>
      <c r="K739" s="7">
        <f>INDEX('Saturation Data'!L:L,MATCH('Intensity Data'!$B739,'Saturation Data'!$C:$C,0))*INDEX('UEC Data'!L:L,MATCH('Intensity Data'!$B739,'UEC Data'!$C:$C,0))</f>
        <v>7.349108534764498E-2</v>
      </c>
      <c r="L739" s="7">
        <f>INDEX('Saturation Data'!M:M,MATCH('Intensity Data'!$B739,'Saturation Data'!$C:$C,0))*INDEX('UEC Data'!M:M,MATCH('Intensity Data'!$B739,'UEC Data'!$C:$C,0))</f>
        <v>0.28150656678757519</v>
      </c>
      <c r="M739" s="7">
        <f>INDEX('Saturation Data'!N:N,MATCH('Intensity Data'!$B739,'Saturation Data'!$C:$C,0))*INDEX('UEC Data'!N:N,MATCH('Intensity Data'!$B739,'UEC Data'!$C:$C,0))</f>
        <v>0.11414926796621741</v>
      </c>
      <c r="N739" s="7">
        <f>INDEX('Saturation Data'!O:O,MATCH('Intensity Data'!$B739,'Saturation Data'!$C:$C,0))*INDEX('UEC Data'!O:O,MATCH('Intensity Data'!$B739,'UEC Data'!$C:$C,0))</f>
        <v>0.60150699964483334</v>
      </c>
      <c r="O739" s="7">
        <f>INDEX('Saturation Data'!P:P,MATCH('Intensity Data'!$B739,'Saturation Data'!$C:$C,0))*INDEX('UEC Data'!P:P,MATCH('Intensity Data'!$B739,'UEC Data'!$C:$C,0))</f>
        <v>0.4716665965361635</v>
      </c>
      <c r="P739" s="7">
        <f>INDEX('Saturation Data'!Q:Q,MATCH('Intensity Data'!$B739,'Saturation Data'!$C:$C,0))*INDEX('UEC Data'!Q:Q,MATCH('Intensity Data'!$B739,'UEC Data'!$C:$C,0))</f>
        <v>0.28710288582592669</v>
      </c>
      <c r="Q739" s="7">
        <f>INDEX('Saturation Data'!R:R,MATCH('Intensity Data'!$B739,'Saturation Data'!$C:$C,0))*INDEX('UEC Data'!R:R,MATCH('Intensity Data'!$B739,'UEC Data'!$C:$C,0))</f>
        <v>0.11481329751064363</v>
      </c>
      <c r="R739" s="7">
        <f>INDEX('Saturation Data'!S:S,MATCH('Intensity Data'!$B739,'Saturation Data'!$C:$C,0))*INDEX('UEC Data'!S:S,MATCH('Intensity Data'!$B739,'UEC Data'!$C:$C,0))</f>
        <v>9.350835057991029E-2</v>
      </c>
      <c r="S739" s="7">
        <f>INDEX('Saturation Data'!T:T,MATCH('Intensity Data'!$B739,'Saturation Data'!$C:$C,0))*INDEX('UEC Data'!T:T,MATCH('Intensity Data'!$B739,'UEC Data'!$C:$C,0))</f>
        <v>6.3144796746548548E-2</v>
      </c>
      <c r="T739" s="7">
        <f>INDEX('Saturation Data'!U:U,MATCH('Intensity Data'!$B739,'Saturation Data'!$C:$C,0))*INDEX('UEC Data'!U:U,MATCH('Intensity Data'!$B739,'UEC Data'!$C:$C,0))</f>
        <v>4.7339592978626719</v>
      </c>
      <c r="U739" s="7">
        <f>INDEX('Saturation Data'!V:V,MATCH('Intensity Data'!$B739,'Saturation Data'!$C:$C,0))*INDEX('UEC Data'!V:V,MATCH('Intensity Data'!$B739,'UEC Data'!$C:$C,0))</f>
        <v>0.25217813422424762</v>
      </c>
      <c r="V739" t="str">
        <f t="shared" si="185"/>
        <v>Office Equipment</v>
      </c>
    </row>
    <row r="740" spans="1:22" x14ac:dyDescent="0.25">
      <c r="A740" t="str">
        <f t="shared" si="187"/>
        <v/>
      </c>
      <c r="B740" t="str">
        <f t="shared" si="184"/>
        <v>UT2014 CPAOffice Equipment_Laptop</v>
      </c>
      <c r="C740" t="s">
        <v>117</v>
      </c>
      <c r="D740" t="s">
        <v>143</v>
      </c>
      <c r="E740" s="4" t="str">
        <f t="shared" si="186"/>
        <v>Office Equipment_Laptop</v>
      </c>
      <c r="F740" s="4" t="s">
        <v>38</v>
      </c>
      <c r="G740" s="4" t="s">
        <v>40</v>
      </c>
      <c r="H740" s="7">
        <f>INDEX('Saturation Data'!I:I,MATCH('Intensity Data'!$B740,'Saturation Data'!$C:$C,0))*INDEX('UEC Data'!I:I,MATCH('Intensity Data'!$B740,'UEC Data'!$C:$C,0))</f>
        <v>0.4155089093520829</v>
      </c>
      <c r="I740" s="7">
        <f>INDEX('Saturation Data'!J:J,MATCH('Intensity Data'!$B740,'Saturation Data'!$C:$C,0))*INDEX('UEC Data'!J:J,MATCH('Intensity Data'!$B740,'UEC Data'!$C:$C,0))</f>
        <v>0.25094083670795225</v>
      </c>
      <c r="J740" s="7">
        <f>INDEX('Saturation Data'!K:K,MATCH('Intensity Data'!$B740,'Saturation Data'!$C:$C,0))*INDEX('UEC Data'!K:K,MATCH('Intensity Data'!$B740,'UEC Data'!$C:$C,0))</f>
        <v>7.7304394758904063E-2</v>
      </c>
      <c r="K740" s="7">
        <f>INDEX('Saturation Data'!L:L,MATCH('Intensity Data'!$B740,'Saturation Data'!$C:$C,0))*INDEX('UEC Data'!L:L,MATCH('Intensity Data'!$B740,'UEC Data'!$C:$C,0))</f>
        <v>1.4691221249886194E-2</v>
      </c>
      <c r="L740" s="7">
        <f>INDEX('Saturation Data'!M:M,MATCH('Intensity Data'!$B740,'Saturation Data'!$C:$C,0))*INDEX('UEC Data'!M:M,MATCH('Intensity Data'!$B740,'UEC Data'!$C:$C,0))</f>
        <v>4.5019612775166716E-2</v>
      </c>
      <c r="M740" s="7">
        <f>INDEX('Saturation Data'!N:N,MATCH('Intensity Data'!$B740,'Saturation Data'!$C:$C,0))*INDEX('UEC Data'!N:N,MATCH('Intensity Data'!$B740,'UEC Data'!$C:$C,0))</f>
        <v>1.4604151941608396E-2</v>
      </c>
      <c r="N740" s="7">
        <f>INDEX('Saturation Data'!O:O,MATCH('Intensity Data'!$B740,'Saturation Data'!$C:$C,0))*INDEX('UEC Data'!O:O,MATCH('Intensity Data'!$B740,'UEC Data'!$C:$C,0))</f>
        <v>4.8097656325717282E-2</v>
      </c>
      <c r="O740" s="7">
        <f>INDEX('Saturation Data'!P:P,MATCH('Intensity Data'!$B740,'Saturation Data'!$C:$C,0))*INDEX('UEC Data'!P:P,MATCH('Intensity Data'!$B740,'UEC Data'!$C:$C,0))</f>
        <v>2.8286526017875586E-2</v>
      </c>
      <c r="P740" s="7">
        <f>INDEX('Saturation Data'!Q:Q,MATCH('Intensity Data'!$B740,'Saturation Data'!$C:$C,0))*INDEX('UEC Data'!Q:Q,MATCH('Intensity Data'!$B740,'UEC Data'!$C:$C,0))</f>
        <v>2.2957298819017462E-2</v>
      </c>
      <c r="Q740" s="7">
        <f>INDEX('Saturation Data'!R:R,MATCH('Intensity Data'!$B740,'Saturation Data'!$C:$C,0))*INDEX('UEC Data'!R:R,MATCH('Intensity Data'!$B740,'UEC Data'!$C:$C,0))</f>
        <v>2.2951730106839756E-2</v>
      </c>
      <c r="R740" s="7">
        <f>INDEX('Saturation Data'!S:S,MATCH('Intensity Data'!$B740,'Saturation Data'!$C:$C,0))*INDEX('UEC Data'!S:S,MATCH('Intensity Data'!$B740,'UEC Data'!$C:$C,0))</f>
        <v>1.4954215038005642E-2</v>
      </c>
      <c r="S740" s="7">
        <f>INDEX('Saturation Data'!T:T,MATCH('Intensity Data'!$B740,'Saturation Data'!$C:$C,0))*INDEX('UEC Data'!T:T,MATCH('Intensity Data'!$B740,'UEC Data'!$C:$C,0))</f>
        <v>1.0098358737191962E-2</v>
      </c>
      <c r="T740" s="7">
        <f>INDEX('Saturation Data'!U:U,MATCH('Intensity Data'!$B740,'Saturation Data'!$C:$C,0))*INDEX('UEC Data'!U:U,MATCH('Intensity Data'!$B740,'UEC Data'!$C:$C,0))</f>
        <v>0.37853648835836695</v>
      </c>
      <c r="U740" s="7">
        <f>INDEX('Saturation Data'!V:V,MATCH('Intensity Data'!$B740,'Saturation Data'!$C:$C,0))*INDEX('UEC Data'!V:V,MATCH('Intensity Data'!$B740,'UEC Data'!$C:$C,0))</f>
        <v>5.0411621310891955E-2</v>
      </c>
      <c r="V740" t="str">
        <f t="shared" si="185"/>
        <v>Office Equipment</v>
      </c>
    </row>
    <row r="741" spans="1:22" x14ac:dyDescent="0.25">
      <c r="A741" t="str">
        <f t="shared" si="187"/>
        <v/>
      </c>
      <c r="B741" t="str">
        <f t="shared" si="184"/>
        <v>UT2014 CPAOffice Equipment_Server</v>
      </c>
      <c r="C741" t="s">
        <v>117</v>
      </c>
      <c r="D741" t="s">
        <v>143</v>
      </c>
      <c r="E741" s="4" t="str">
        <f t="shared" si="186"/>
        <v>Office Equipment_Server</v>
      </c>
      <c r="F741" s="4" t="s">
        <v>38</v>
      </c>
      <c r="G741" s="4" t="s">
        <v>41</v>
      </c>
      <c r="H741" s="7">
        <f>INDEX('Saturation Data'!I:I,MATCH('Intensity Data'!$B741,'Saturation Data'!$C:$C,0))*INDEX('UEC Data'!I:I,MATCH('Intensity Data'!$B741,'UEC Data'!$C:$C,0))</f>
        <v>0.25280179295952887</v>
      </c>
      <c r="I741" s="7">
        <f>INDEX('Saturation Data'!J:J,MATCH('Intensity Data'!$B741,'Saturation Data'!$C:$C,0))*INDEX('UEC Data'!J:J,MATCH('Intensity Data'!$B741,'UEC Data'!$C:$C,0))</f>
        <v>0.45802839856398869</v>
      </c>
      <c r="J741" s="7">
        <f>INDEX('Saturation Data'!K:K,MATCH('Intensity Data'!$B741,'Saturation Data'!$C:$C,0))*INDEX('UEC Data'!K:K,MATCH('Intensity Data'!$B741,'UEC Data'!$C:$C,0))</f>
        <v>5.785076484614049E-2</v>
      </c>
      <c r="K741" s="7">
        <f>INDEX('Saturation Data'!L:L,MATCH('Intensity Data'!$B741,'Saturation Data'!$C:$C,0))*INDEX('UEC Data'!L:L,MATCH('Intensity Data'!$B741,'UEC Data'!$C:$C,0))</f>
        <v>0.10726028701125112</v>
      </c>
      <c r="L741" s="7">
        <f>INDEX('Saturation Data'!M:M,MATCH('Intensity Data'!$B741,'Saturation Data'!$C:$C,0))*INDEX('UEC Data'!M:M,MATCH('Intensity Data'!$B741,'UEC Data'!$C:$C,0))</f>
        <v>0.20542950894216741</v>
      </c>
      <c r="M741" s="7">
        <f>INDEX('Saturation Data'!N:N,MATCH('Intensity Data'!$B741,'Saturation Data'!$C:$C,0))*INDEX('UEC Data'!N:N,MATCH('Intensity Data'!$B741,'UEC Data'!$C:$C,0))</f>
        <v>8.3300465534443494E-2</v>
      </c>
      <c r="N741" s="7">
        <f>INDEX('Saturation Data'!O:O,MATCH('Intensity Data'!$B741,'Saturation Data'!$C:$C,0))*INDEX('UEC Data'!O:O,MATCH('Intensity Data'!$B741,'UEC Data'!$C:$C,0))</f>
        <v>8.7789985841117829E-2</v>
      </c>
      <c r="O741" s="7">
        <f>INDEX('Saturation Data'!P:P,MATCH('Intensity Data'!$B741,'Saturation Data'!$C:$C,0))*INDEX('UEC Data'!P:P,MATCH('Intensity Data'!$B741,'UEC Data'!$C:$C,0))</f>
        <v>6.8839770536481909E-2</v>
      </c>
      <c r="P741" s="7">
        <f>INDEX('Saturation Data'!Q:Q,MATCH('Intensity Data'!$B741,'Saturation Data'!$C:$C,0))*INDEX('UEC Data'!Q:Q,MATCH('Intensity Data'!$B741,'UEC Data'!$C:$C,0))</f>
        <v>8.3805369834381346E-2</v>
      </c>
      <c r="Q741" s="7">
        <f>INDEX('Saturation Data'!R:R,MATCH('Intensity Data'!$B741,'Saturation Data'!$C:$C,0))*INDEX('UEC Data'!R:R,MATCH('Intensity Data'!$B741,'UEC Data'!$C:$C,0))</f>
        <v>8.3785041311098485E-2</v>
      </c>
      <c r="R741" s="7">
        <f>INDEX('Saturation Data'!S:S,MATCH('Intensity Data'!$B741,'Saturation Data'!$C:$C,0))*INDEX('UEC Data'!S:S,MATCH('Intensity Data'!$B741,'UEC Data'!$C:$C,0))</f>
        <v>0.12146319382272437</v>
      </c>
      <c r="S741" s="7">
        <f>INDEX('Saturation Data'!T:T,MATCH('Intensity Data'!$B741,'Saturation Data'!$C:$C,0))*INDEX('UEC Data'!T:T,MATCH('Intensity Data'!$B741,'UEC Data'!$C:$C,0))</f>
        <v>8.2022286122651014E-2</v>
      </c>
      <c r="T741" s="7">
        <f>INDEX('Saturation Data'!U:U,MATCH('Intensity Data'!$B741,'Saturation Data'!$C:$C,0))*INDEX('UEC Data'!U:U,MATCH('Intensity Data'!$B741,'UEC Data'!$C:$C,0))</f>
        <v>69.092166837158075</v>
      </c>
      <c r="U741" s="7">
        <f>INDEX('Saturation Data'!V:V,MATCH('Intensity Data'!$B741,'Saturation Data'!$C:$C,0))*INDEX('UEC Data'!V:V,MATCH('Intensity Data'!$B741,'UEC Data'!$C:$C,0))</f>
        <v>0.1214578699699127</v>
      </c>
      <c r="V741" t="str">
        <f t="shared" si="185"/>
        <v>Office Equipment</v>
      </c>
    </row>
    <row r="742" spans="1:22" x14ac:dyDescent="0.25">
      <c r="A742" t="str">
        <f t="shared" si="187"/>
        <v/>
      </c>
      <c r="B742" t="str">
        <f t="shared" si="184"/>
        <v>UT2014 CPAOffice Equipment_Monitor</v>
      </c>
      <c r="C742" t="s">
        <v>117</v>
      </c>
      <c r="D742" t="s">
        <v>143</v>
      </c>
      <c r="E742" s="4" t="str">
        <f t="shared" si="186"/>
        <v>Office Equipment_Monitor</v>
      </c>
      <c r="F742" s="4" t="s">
        <v>38</v>
      </c>
      <c r="G742" s="4" t="s">
        <v>42</v>
      </c>
      <c r="H742" s="7">
        <f>INDEX('Saturation Data'!I:I,MATCH('Intensity Data'!$B742,'Saturation Data'!$C:$C,0))*INDEX('UEC Data'!I:I,MATCH('Intensity Data'!$B742,'UEC Data'!$C:$C,0))</f>
        <v>0.57379801767668581</v>
      </c>
      <c r="I742" s="7">
        <f>INDEX('Saturation Data'!J:J,MATCH('Intensity Data'!$B742,'Saturation Data'!$C:$C,0))*INDEX('UEC Data'!J:J,MATCH('Intensity Data'!$B742,'UEC Data'!$C:$C,0))</f>
        <v>0.34653734593002927</v>
      </c>
      <c r="J742" s="7">
        <f>INDEX('Saturation Data'!K:K,MATCH('Intensity Data'!$B742,'Saturation Data'!$C:$C,0))*INDEX('UEC Data'!K:K,MATCH('Intensity Data'!$B742,'UEC Data'!$C:$C,0))</f>
        <v>0.10675368800039131</v>
      </c>
      <c r="K742" s="7">
        <f>INDEX('Saturation Data'!L:L,MATCH('Intensity Data'!$B742,'Saturation Data'!$C:$C,0))*INDEX('UEC Data'!L:L,MATCH('Intensity Data'!$B742,'UEC Data'!$C:$C,0))</f>
        <v>2.0287876964128551E-2</v>
      </c>
      <c r="L742" s="7">
        <f>INDEX('Saturation Data'!M:M,MATCH('Intensity Data'!$B742,'Saturation Data'!$C:$C,0))*INDEX('UEC Data'!M:M,MATCH('Intensity Data'!$B742,'UEC Data'!$C:$C,0))</f>
        <v>7.771242681427587E-2</v>
      </c>
      <c r="M742" s="7">
        <f>INDEX('Saturation Data'!N:N,MATCH('Intensity Data'!$B742,'Saturation Data'!$C:$C,0))*INDEX('UEC Data'!N:N,MATCH('Intensity Data'!$B742,'UEC Data'!$C:$C,0))</f>
        <v>3.1511934993053832E-2</v>
      </c>
      <c r="N742" s="7">
        <f>INDEX('Saturation Data'!O:O,MATCH('Intensity Data'!$B742,'Saturation Data'!$C:$C,0))*INDEX('UEC Data'!O:O,MATCH('Intensity Data'!$B742,'UEC Data'!$C:$C,0))</f>
        <v>0.16605143255307156</v>
      </c>
      <c r="O742" s="7">
        <f>INDEX('Saturation Data'!P:P,MATCH('Intensity Data'!$B742,'Saturation Data'!$C:$C,0))*INDEX('UEC Data'!P:P,MATCH('Intensity Data'!$B742,'UEC Data'!$C:$C,0))</f>
        <v>0.13020781817752253</v>
      </c>
      <c r="P742" s="7">
        <f>INDEX('Saturation Data'!Q:Q,MATCH('Intensity Data'!$B742,'Saturation Data'!$C:$C,0))*INDEX('UEC Data'!Q:Q,MATCH('Intensity Data'!$B742,'UEC Data'!$C:$C,0))</f>
        <v>7.9257341160893613E-2</v>
      </c>
      <c r="Q742" s="7">
        <f>INDEX('Saturation Data'!R:R,MATCH('Intensity Data'!$B742,'Saturation Data'!$C:$C,0))*INDEX('UEC Data'!R:R,MATCH('Intensity Data'!$B742,'UEC Data'!$C:$C,0))</f>
        <v>3.1695246338016805E-2</v>
      </c>
      <c r="R742" s="7">
        <f>INDEX('Saturation Data'!S:S,MATCH('Intensity Data'!$B742,'Saturation Data'!$C:$C,0))*INDEX('UEC Data'!S:S,MATCH('Intensity Data'!$B742,'UEC Data'!$C:$C,0))</f>
        <v>2.5813823577509741E-2</v>
      </c>
      <c r="S742" s="7">
        <f>INDEX('Saturation Data'!T:T,MATCH('Intensity Data'!$B742,'Saturation Data'!$C:$C,0))*INDEX('UEC Data'!T:T,MATCH('Intensity Data'!$B742,'UEC Data'!$C:$C,0))</f>
        <v>1.743169067729565E-2</v>
      </c>
      <c r="T742" s="7">
        <f>INDEX('Saturation Data'!U:U,MATCH('Intensity Data'!$B742,'Saturation Data'!$C:$C,0))*INDEX('UEC Data'!U:U,MATCH('Intensity Data'!$B742,'UEC Data'!$C:$C,0))</f>
        <v>1.3068521621896001</v>
      </c>
      <c r="U742" s="7">
        <f>INDEX('Saturation Data'!V:V,MATCH('Intensity Data'!$B742,'Saturation Data'!$C:$C,0))*INDEX('UEC Data'!V:V,MATCH('Intensity Data'!$B742,'UEC Data'!$C:$C,0))</f>
        <v>6.9616048476946038E-2</v>
      </c>
      <c r="V742" t="str">
        <f t="shared" si="185"/>
        <v>Office Equipment</v>
      </c>
    </row>
    <row r="743" spans="1:22" x14ac:dyDescent="0.25">
      <c r="A743" t="str">
        <f t="shared" si="187"/>
        <v/>
      </c>
      <c r="B743" t="str">
        <f t="shared" si="184"/>
        <v>UT2014 CPAOffice Equipment_Printer/Copier/Fax</v>
      </c>
      <c r="C743" t="s">
        <v>117</v>
      </c>
      <c r="D743" t="s">
        <v>143</v>
      </c>
      <c r="E743" s="4" t="str">
        <f t="shared" si="186"/>
        <v>Office Equipment_Printer/Copier/Fax</v>
      </c>
      <c r="F743" s="4" t="s">
        <v>38</v>
      </c>
      <c r="G743" s="4" t="s">
        <v>43</v>
      </c>
      <c r="H743" s="7">
        <f>INDEX('Saturation Data'!I:I,MATCH('Intensity Data'!$B743,'Saturation Data'!$C:$C,0))*INDEX('UEC Data'!I:I,MATCH('Intensity Data'!$B743,'UEC Data'!$C:$C,0))</f>
        <v>0.24552748290676069</v>
      </c>
      <c r="I743" s="7">
        <f>INDEX('Saturation Data'!J:J,MATCH('Intensity Data'!$B743,'Saturation Data'!$C:$C,0))*INDEX('UEC Data'!J:J,MATCH('Intensity Data'!$B743,'UEC Data'!$C:$C,0))</f>
        <v>0.22242437144667371</v>
      </c>
      <c r="J743" s="7">
        <f>INDEX('Saturation Data'!K:K,MATCH('Intensity Data'!$B743,'Saturation Data'!$C:$C,0))*INDEX('UEC Data'!K:K,MATCH('Intensity Data'!$B743,'UEC Data'!$C:$C,0))</f>
        <v>6.8519662402838744E-2</v>
      </c>
      <c r="K743" s="7">
        <f>INDEX('Saturation Data'!L:L,MATCH('Intensity Data'!$B743,'Saturation Data'!$C:$C,0))*INDEX('UEC Data'!L:L,MATCH('Intensity Data'!$B743,'UEC Data'!$C:$C,0))</f>
        <v>1.0417389836291722E-2</v>
      </c>
      <c r="L743" s="7">
        <f>INDEX('Saturation Data'!M:M,MATCH('Intensity Data'!$B743,'Saturation Data'!$C:$C,0))*INDEX('UEC Data'!M:M,MATCH('Intensity Data'!$B743,'UEC Data'!$C:$C,0))</f>
        <v>7.9807329932057844E-2</v>
      </c>
      <c r="M743" s="7">
        <f>INDEX('Saturation Data'!N:N,MATCH('Intensity Data'!$B743,'Saturation Data'!$C:$C,0))*INDEX('UEC Data'!N:N,MATCH('Intensity Data'!$B743,'UEC Data'!$C:$C,0))</f>
        <v>1.6180702983311149E-2</v>
      </c>
      <c r="N743" s="7">
        <f>INDEX('Saturation Data'!O:O,MATCH('Intensity Data'!$B743,'Saturation Data'!$C:$C,0))*INDEX('UEC Data'!O:O,MATCH('Intensity Data'!$B743,'UEC Data'!$C:$C,0))</f>
        <v>8.5263850369291266E-2</v>
      </c>
      <c r="O743" s="7">
        <f>INDEX('Saturation Data'!P:P,MATCH('Intensity Data'!$B743,'Saturation Data'!$C:$C,0))*INDEX('UEC Data'!P:P,MATCH('Intensity Data'!$B743,'UEC Data'!$C:$C,0))</f>
        <v>8.3573653621234603E-2</v>
      </c>
      <c r="P743" s="7">
        <f>INDEX('Saturation Data'!Q:Q,MATCH('Intensity Data'!$B743,'Saturation Data'!$C:$C,0))*INDEX('UEC Data'!Q:Q,MATCH('Intensity Data'!$B743,'UEC Data'!$C:$C,0))</f>
        <v>4.0696945359085974E-2</v>
      </c>
      <c r="Q743" s="7">
        <f>INDEX('Saturation Data'!R:R,MATCH('Intensity Data'!$B743,'Saturation Data'!$C:$C,0))*INDEX('UEC Data'!R:R,MATCH('Intensity Data'!$B743,'UEC Data'!$C:$C,0))</f>
        <v>1.6274829428639597E-2</v>
      </c>
      <c r="R743" s="7">
        <f>INDEX('Saturation Data'!S:S,MATCH('Intensity Data'!$B743,'Saturation Data'!$C:$C,0))*INDEX('UEC Data'!S:S,MATCH('Intensity Data'!$B743,'UEC Data'!$C:$C,0))</f>
        <v>1.3254844942506701E-2</v>
      </c>
      <c r="S743" s="7">
        <f>INDEX('Saturation Data'!T:T,MATCH('Intensity Data'!$B743,'Saturation Data'!$C:$C,0))*INDEX('UEC Data'!T:T,MATCH('Intensity Data'!$B743,'UEC Data'!$C:$C,0))</f>
        <v>8.9507994164258267E-3</v>
      </c>
      <c r="T743" s="7">
        <f>INDEX('Saturation Data'!U:U,MATCH('Intensity Data'!$B743,'Saturation Data'!$C:$C,0))*INDEX('UEC Data'!U:U,MATCH('Intensity Data'!$B743,'UEC Data'!$C:$C,0))</f>
        <v>0.67104056555552849</v>
      </c>
      <c r="U743" s="7">
        <f>INDEX('Saturation Data'!V:V,MATCH('Intensity Data'!$B743,'Saturation Data'!$C:$C,0))*INDEX('UEC Data'!V:V,MATCH('Intensity Data'!$B743,'UEC Data'!$C:$C,0))</f>
        <v>3.5746348281232312E-2</v>
      </c>
      <c r="V743" t="str">
        <f t="shared" si="185"/>
        <v>Office Equipment</v>
      </c>
    </row>
    <row r="744" spans="1:22" x14ac:dyDescent="0.25">
      <c r="A744" t="str">
        <f t="shared" si="187"/>
        <v/>
      </c>
      <c r="B744" t="str">
        <f t="shared" si="184"/>
        <v>UT2014 CPAOffice Equipment_POS Terminal</v>
      </c>
      <c r="C744" t="s">
        <v>117</v>
      </c>
      <c r="D744" t="s">
        <v>143</v>
      </c>
      <c r="E744" s="4" t="str">
        <f t="shared" si="186"/>
        <v>Office Equipment_POS Terminal</v>
      </c>
      <c r="F744" s="4" t="s">
        <v>38</v>
      </c>
      <c r="G744" s="4" t="s">
        <v>44</v>
      </c>
      <c r="H744" s="7">
        <f>INDEX('Saturation Data'!I:I,MATCH('Intensity Data'!$B744,'Saturation Data'!$C:$C,0))*INDEX('UEC Data'!I:I,MATCH('Intensity Data'!$B744,'UEC Data'!$C:$C,0))</f>
        <v>1.4092127560565352E-2</v>
      </c>
      <c r="I744" s="7">
        <f>INDEX('Saturation Data'!J:J,MATCH('Intensity Data'!$B744,'Saturation Data'!$C:$C,0))*INDEX('UEC Data'!J:J,MATCH('Intensity Data'!$B744,'UEC Data'!$C:$C,0))</f>
        <v>2.5532234338063082E-2</v>
      </c>
      <c r="J744" s="7">
        <f>INDEX('Saturation Data'!K:K,MATCH('Intensity Data'!$B744,'Saturation Data'!$C:$C,0))*INDEX('UEC Data'!K:K,MATCH('Intensity Data'!$B744,'UEC Data'!$C:$C,0))</f>
        <v>1.1798123104870835E-2</v>
      </c>
      <c r="K744" s="7">
        <f>INDEX('Saturation Data'!L:L,MATCH('Intensity Data'!$B744,'Saturation Data'!$C:$C,0))*INDEX('UEC Data'!L:L,MATCH('Intensity Data'!$B744,'UEC Data'!$C:$C,0))</f>
        <v>2.9895469273577939E-2</v>
      </c>
      <c r="L744" s="7">
        <f>INDEX('Saturation Data'!M:M,MATCH('Intensity Data'!$B744,'Saturation Data'!$C:$C,0))*INDEX('UEC Data'!M:M,MATCH('Intensity Data'!$B744,'UEC Data'!$C:$C,0))</f>
        <v>0.11451417376540424</v>
      </c>
      <c r="M744" s="7">
        <f>INDEX('Saturation Data'!N:N,MATCH('Intensity Data'!$B744,'Saturation Data'!$C:$C,0))*INDEX('UEC Data'!N:N,MATCH('Intensity Data'!$B744,'UEC Data'!$C:$C,0))</f>
        <v>5.8043535432607783E-2</v>
      </c>
      <c r="N744" s="7">
        <f>INDEX('Saturation Data'!O:O,MATCH('Intensity Data'!$B744,'Saturation Data'!$C:$C,0))*INDEX('UEC Data'!O:O,MATCH('Intensity Data'!$B744,'UEC Data'!$C:$C,0))</f>
        <v>6.1171820842826935E-2</v>
      </c>
      <c r="O744" s="7">
        <f>INDEX('Saturation Data'!P:P,MATCH('Intensity Data'!$B744,'Saturation Data'!$C:$C,0))*INDEX('UEC Data'!P:P,MATCH('Intensity Data'!$B744,'UEC Data'!$C:$C,0))</f>
        <v>2.3983681451664352E-2</v>
      </c>
      <c r="P744" s="7">
        <f>INDEX('Saturation Data'!Q:Q,MATCH('Intensity Data'!$B744,'Saturation Data'!$C:$C,0))*INDEX('UEC Data'!Q:Q,MATCH('Intensity Data'!$B744,'UEC Data'!$C:$C,0))</f>
        <v>4.2044652979971973E-3</v>
      </c>
      <c r="Q744" s="7">
        <f>INDEX('Saturation Data'!R:R,MATCH('Intensity Data'!$B744,'Saturation Data'!$C:$C,0))*INDEX('UEC Data'!R:R,MATCH('Intensity Data'!$B744,'UEC Data'!$C:$C,0))</f>
        <v>1.3544435268445848E-2</v>
      </c>
      <c r="R744" s="7">
        <f>INDEX('Saturation Data'!S:S,MATCH('Intensity Data'!$B744,'Saturation Data'!$C:$C,0))*INDEX('UEC Data'!S:S,MATCH('Intensity Data'!$B744,'UEC Data'!$C:$C,0))</f>
        <v>2.9289491731382716E-2</v>
      </c>
      <c r="S744" s="7">
        <f>INDEX('Saturation Data'!T:T,MATCH('Intensity Data'!$B744,'Saturation Data'!$C:$C,0))*INDEX('UEC Data'!T:T,MATCH('Intensity Data'!$B744,'UEC Data'!$C:$C,0))</f>
        <v>1.9778757626650142E-2</v>
      </c>
      <c r="T744" s="7">
        <f>INDEX('Saturation Data'!U:U,MATCH('Intensity Data'!$B744,'Saturation Data'!$C:$C,0))*INDEX('UEC Data'!U:U,MATCH('Intensity Data'!$B744,'UEC Data'!$C:$C,0))</f>
        <v>7.7029171123083551E-2</v>
      </c>
      <c r="U744" s="7">
        <f>INDEX('Saturation Data'!V:V,MATCH('Intensity Data'!$B744,'Saturation Data'!$C:$C,0))*INDEX('UEC Data'!V:V,MATCH('Intensity Data'!$B744,'UEC Data'!$C:$C,0))</f>
        <v>1.4361710782347442E-2</v>
      </c>
      <c r="V744" t="str">
        <f t="shared" si="185"/>
        <v>Office Equipment</v>
      </c>
    </row>
    <row r="745" spans="1:22" x14ac:dyDescent="0.25">
      <c r="A745" t="str">
        <f t="shared" si="187"/>
        <v/>
      </c>
      <c r="B745" t="str">
        <f t="shared" si="184"/>
        <v>UT2014 CPAMiscellaneous_Non-HVAC Motors</v>
      </c>
      <c r="C745" t="s">
        <v>117</v>
      </c>
      <c r="D745" t="s">
        <v>143</v>
      </c>
      <c r="E745" s="4" t="str">
        <f t="shared" si="186"/>
        <v>Miscellaneous_Non-HVAC Motors</v>
      </c>
      <c r="F745" s="4" t="s">
        <v>45</v>
      </c>
      <c r="G745" s="4" t="s">
        <v>46</v>
      </c>
      <c r="H745" s="7">
        <f>INDEX('Saturation Data'!I:I,MATCH('Intensity Data'!$B745,'Saturation Data'!$C:$C,0))*INDEX('UEC Data'!I:I,MATCH('Intensity Data'!$B745,'UEC Data'!$C:$C,0))</f>
        <v>0.2499631257765014</v>
      </c>
      <c r="I745" s="7">
        <f>INDEX('Saturation Data'!J:J,MATCH('Intensity Data'!$B745,'Saturation Data'!$C:$C,0))*INDEX('UEC Data'!J:J,MATCH('Intensity Data'!$B745,'UEC Data'!$C:$C,0))</f>
        <v>5.239305272823408E-2</v>
      </c>
      <c r="J745" s="7">
        <f>INDEX('Saturation Data'!K:K,MATCH('Intensity Data'!$B745,'Saturation Data'!$C:$C,0))*INDEX('UEC Data'!K:K,MATCH('Intensity Data'!$B745,'UEC Data'!$C:$C,0))</f>
        <v>0.15652119945689852</v>
      </c>
      <c r="K745" s="7">
        <f>INDEX('Saturation Data'!L:L,MATCH('Intensity Data'!$B745,'Saturation Data'!$C:$C,0))*INDEX('UEC Data'!L:L,MATCH('Intensity Data'!$B745,'UEC Data'!$C:$C,0))</f>
        <v>3.6438177034623251E-2</v>
      </c>
      <c r="L745" s="7">
        <f>INDEX('Saturation Data'!M:M,MATCH('Intensity Data'!$B745,'Saturation Data'!$C:$C,0))*INDEX('UEC Data'!M:M,MATCH('Intensity Data'!$B745,'UEC Data'!$C:$C,0))</f>
        <v>0.13318746682043267</v>
      </c>
      <c r="M745" s="7">
        <f>INDEX('Saturation Data'!N:N,MATCH('Intensity Data'!$B745,'Saturation Data'!$C:$C,0))*INDEX('UEC Data'!N:N,MATCH('Intensity Data'!$B745,'UEC Data'!$C:$C,0))</f>
        <v>0.22323197562501701</v>
      </c>
      <c r="N745" s="7">
        <f>INDEX('Saturation Data'!O:O,MATCH('Intensity Data'!$B745,'Saturation Data'!$C:$C,0))*INDEX('UEC Data'!O:O,MATCH('Intensity Data'!$B745,'UEC Data'!$C:$C,0))</f>
        <v>0.50455315408948942</v>
      </c>
      <c r="O745" s="7">
        <f>INDEX('Saturation Data'!P:P,MATCH('Intensity Data'!$B745,'Saturation Data'!$C:$C,0))*INDEX('UEC Data'!P:P,MATCH('Intensity Data'!$B745,'UEC Data'!$C:$C,0))</f>
        <v>0.11963634830008002</v>
      </c>
      <c r="P745" s="7">
        <f>INDEX('Saturation Data'!Q:Q,MATCH('Intensity Data'!$B745,'Saturation Data'!$C:$C,0))*INDEX('UEC Data'!Q:Q,MATCH('Intensity Data'!$B745,'UEC Data'!$C:$C,0))</f>
        <v>4.5898709858612094E-2</v>
      </c>
      <c r="Q745" s="7">
        <f>INDEX('Saturation Data'!R:R,MATCH('Intensity Data'!$B745,'Saturation Data'!$C:$C,0))*INDEX('UEC Data'!R:R,MATCH('Intensity Data'!$B745,'UEC Data'!$C:$C,0))</f>
        <v>0.18526890799565604</v>
      </c>
      <c r="R745" s="7">
        <f>INDEX('Saturation Data'!S:S,MATCH('Intensity Data'!$B745,'Saturation Data'!$C:$C,0))*INDEX('UEC Data'!S:S,MATCH('Intensity Data'!$B745,'UEC Data'!$C:$C,0))</f>
        <v>7.4684886338834994E-2</v>
      </c>
      <c r="S745" s="7">
        <f>INDEX('Saturation Data'!T:T,MATCH('Intensity Data'!$B745,'Saturation Data'!$C:$C,0))*INDEX('UEC Data'!T:T,MATCH('Intensity Data'!$B745,'UEC Data'!$C:$C,0))</f>
        <v>0.41547128556037827</v>
      </c>
      <c r="T745" s="7">
        <f>INDEX('Saturation Data'!U:U,MATCH('Intensity Data'!$B745,'Saturation Data'!$C:$C,0))*INDEX('UEC Data'!U:U,MATCH('Intensity Data'!$B745,'UEC Data'!$C:$C,0))</f>
        <v>5.7684523826810086</v>
      </c>
      <c r="U745" s="7">
        <f>INDEX('Saturation Data'!V:V,MATCH('Intensity Data'!$B745,'Saturation Data'!$C:$C,0))*INDEX('UEC Data'!V:V,MATCH('Intensity Data'!$B745,'UEC Data'!$C:$C,0))</f>
        <v>0.12355894635583681</v>
      </c>
      <c r="V745" t="str">
        <f t="shared" si="185"/>
        <v>Miscellaneous</v>
      </c>
    </row>
    <row r="746" spans="1:22" x14ac:dyDescent="0.25">
      <c r="A746" t="str">
        <f t="shared" si="187"/>
        <v/>
      </c>
      <c r="B746" t="str">
        <f t="shared" si="184"/>
        <v>UT2014 CPAMiscellaneous_Pool Pump</v>
      </c>
      <c r="C746" t="s">
        <v>117</v>
      </c>
      <c r="D746" t="s">
        <v>143</v>
      </c>
      <c r="E746" s="4" t="str">
        <f t="shared" si="186"/>
        <v>Miscellaneous_Pool Pump</v>
      </c>
      <c r="F746" s="4" t="s">
        <v>45</v>
      </c>
      <c r="G746" s="4" t="s">
        <v>47</v>
      </c>
      <c r="H746" s="7">
        <f>INDEX('Saturation Data'!I:I,MATCH('Intensity Data'!$B746,'Saturation Data'!$C:$C,0))*INDEX('UEC Data'!I:I,MATCH('Intensity Data'!$B746,'UEC Data'!$C:$C,0))</f>
        <v>0</v>
      </c>
      <c r="I746" s="7">
        <f>INDEX('Saturation Data'!J:J,MATCH('Intensity Data'!$B746,'Saturation Data'!$C:$C,0))*INDEX('UEC Data'!J:J,MATCH('Intensity Data'!$B746,'UEC Data'!$C:$C,0))</f>
        <v>0</v>
      </c>
      <c r="J746" s="7">
        <f>INDEX('Saturation Data'!K:K,MATCH('Intensity Data'!$B746,'Saturation Data'!$C:$C,0))*INDEX('UEC Data'!K:K,MATCH('Intensity Data'!$B746,'UEC Data'!$C:$C,0))</f>
        <v>0</v>
      </c>
      <c r="K746" s="7">
        <f>INDEX('Saturation Data'!L:L,MATCH('Intensity Data'!$B746,'Saturation Data'!$C:$C,0))*INDEX('UEC Data'!L:L,MATCH('Intensity Data'!$B746,'UEC Data'!$C:$C,0))</f>
        <v>0</v>
      </c>
      <c r="L746" s="7">
        <f>INDEX('Saturation Data'!M:M,MATCH('Intensity Data'!$B746,'Saturation Data'!$C:$C,0))*INDEX('UEC Data'!M:M,MATCH('Intensity Data'!$B746,'UEC Data'!$C:$C,0))</f>
        <v>0</v>
      </c>
      <c r="M746" s="7">
        <f>INDEX('Saturation Data'!N:N,MATCH('Intensity Data'!$B746,'Saturation Data'!$C:$C,0))*INDEX('UEC Data'!N:N,MATCH('Intensity Data'!$B746,'UEC Data'!$C:$C,0))</f>
        <v>0</v>
      </c>
      <c r="N746" s="7">
        <f>INDEX('Saturation Data'!O:O,MATCH('Intensity Data'!$B746,'Saturation Data'!$C:$C,0))*INDEX('UEC Data'!O:O,MATCH('Intensity Data'!$B746,'UEC Data'!$C:$C,0))</f>
        <v>0</v>
      </c>
      <c r="O746" s="7">
        <f>INDEX('Saturation Data'!P:P,MATCH('Intensity Data'!$B746,'Saturation Data'!$C:$C,0))*INDEX('UEC Data'!P:P,MATCH('Intensity Data'!$B746,'UEC Data'!$C:$C,0))</f>
        <v>2.0768979985102489E-2</v>
      </c>
      <c r="P746" s="7">
        <f>INDEX('Saturation Data'!Q:Q,MATCH('Intensity Data'!$B746,'Saturation Data'!$C:$C,0))*INDEX('UEC Data'!Q:Q,MATCH('Intensity Data'!$B746,'UEC Data'!$C:$C,0))</f>
        <v>1.6156903453001976E-3</v>
      </c>
      <c r="Q746" s="7">
        <f>INDEX('Saturation Data'!R:R,MATCH('Intensity Data'!$B746,'Saturation Data'!$C:$C,0))*INDEX('UEC Data'!R:R,MATCH('Intensity Data'!$B746,'UEC Data'!$C:$C,0))</f>
        <v>1.2645623390169598E-2</v>
      </c>
      <c r="R746" s="7">
        <f>INDEX('Saturation Data'!S:S,MATCH('Intensity Data'!$B746,'Saturation Data'!$C:$C,0))*INDEX('UEC Data'!S:S,MATCH('Intensity Data'!$B746,'UEC Data'!$C:$C,0))</f>
        <v>0</v>
      </c>
      <c r="S746" s="7">
        <f>INDEX('Saturation Data'!T:T,MATCH('Intensity Data'!$B746,'Saturation Data'!$C:$C,0))*INDEX('UEC Data'!T:T,MATCH('Intensity Data'!$B746,'UEC Data'!$C:$C,0))</f>
        <v>0</v>
      </c>
      <c r="T746" s="7">
        <f>INDEX('Saturation Data'!U:U,MATCH('Intensity Data'!$B746,'Saturation Data'!$C:$C,0))*INDEX('UEC Data'!U:U,MATCH('Intensity Data'!$B746,'UEC Data'!$C:$C,0))</f>
        <v>0</v>
      </c>
      <c r="U746" s="7">
        <f>INDEX('Saturation Data'!V:V,MATCH('Intensity Data'!$B746,'Saturation Data'!$C:$C,0))*INDEX('UEC Data'!V:V,MATCH('Intensity Data'!$B746,'UEC Data'!$C:$C,0))</f>
        <v>4.697160261448092E-4</v>
      </c>
      <c r="V746" t="str">
        <f t="shared" si="185"/>
        <v>Miscellaneous</v>
      </c>
    </row>
    <row r="747" spans="1:22" x14ac:dyDescent="0.25">
      <c r="A747" t="str">
        <f t="shared" si="187"/>
        <v/>
      </c>
      <c r="B747" t="str">
        <f t="shared" si="184"/>
        <v>UT2014 CPAMiscellaneous_Pool Heater</v>
      </c>
      <c r="C747" t="s">
        <v>117</v>
      </c>
      <c r="D747" t="s">
        <v>143</v>
      </c>
      <c r="E747" s="4" t="str">
        <f t="shared" si="186"/>
        <v>Miscellaneous_Pool Heater</v>
      </c>
      <c r="F747" s="4" t="s">
        <v>45</v>
      </c>
      <c r="G747" s="4" t="s">
        <v>48</v>
      </c>
      <c r="H747" s="7">
        <f>INDEX('Saturation Data'!I:I,MATCH('Intensity Data'!$B747,'Saturation Data'!$C:$C,0))*INDEX('UEC Data'!I:I,MATCH('Intensity Data'!$B747,'UEC Data'!$C:$C,0))</f>
        <v>0</v>
      </c>
      <c r="I747" s="7">
        <f>INDEX('Saturation Data'!J:J,MATCH('Intensity Data'!$B747,'Saturation Data'!$C:$C,0))*INDEX('UEC Data'!J:J,MATCH('Intensity Data'!$B747,'UEC Data'!$C:$C,0))</f>
        <v>0</v>
      </c>
      <c r="J747" s="7">
        <f>INDEX('Saturation Data'!K:K,MATCH('Intensity Data'!$B747,'Saturation Data'!$C:$C,0))*INDEX('UEC Data'!K:K,MATCH('Intensity Data'!$B747,'UEC Data'!$C:$C,0))</f>
        <v>0</v>
      </c>
      <c r="K747" s="7">
        <f>INDEX('Saturation Data'!L:L,MATCH('Intensity Data'!$B747,'Saturation Data'!$C:$C,0))*INDEX('UEC Data'!L:L,MATCH('Intensity Data'!$B747,'UEC Data'!$C:$C,0))</f>
        <v>0</v>
      </c>
      <c r="L747" s="7">
        <f>INDEX('Saturation Data'!M:M,MATCH('Intensity Data'!$B747,'Saturation Data'!$C:$C,0))*INDEX('UEC Data'!M:M,MATCH('Intensity Data'!$B747,'UEC Data'!$C:$C,0))</f>
        <v>0</v>
      </c>
      <c r="M747" s="7">
        <f>INDEX('Saturation Data'!N:N,MATCH('Intensity Data'!$B747,'Saturation Data'!$C:$C,0))*INDEX('UEC Data'!N:N,MATCH('Intensity Data'!$B747,'UEC Data'!$C:$C,0))</f>
        <v>0</v>
      </c>
      <c r="N747" s="7">
        <f>INDEX('Saturation Data'!O:O,MATCH('Intensity Data'!$B747,'Saturation Data'!$C:$C,0))*INDEX('UEC Data'!O:O,MATCH('Intensity Data'!$B747,'UEC Data'!$C:$C,0))</f>
        <v>0</v>
      </c>
      <c r="O747" s="7">
        <f>INDEX('Saturation Data'!P:P,MATCH('Intensity Data'!$B747,'Saturation Data'!$C:$C,0))*INDEX('UEC Data'!P:P,MATCH('Intensity Data'!$B747,'UEC Data'!$C:$C,0))</f>
        <v>1.5950977058172822E-2</v>
      </c>
      <c r="P747" s="7">
        <f>INDEX('Saturation Data'!Q:Q,MATCH('Intensity Data'!$B747,'Saturation Data'!$C:$C,0))*INDEX('UEC Data'!Q:Q,MATCH('Intensity Data'!$B747,'UEC Data'!$C:$C,0))</f>
        <v>2.5794563683148716E-4</v>
      </c>
      <c r="Q747" s="7">
        <f>INDEX('Saturation Data'!R:R,MATCH('Intensity Data'!$B747,'Saturation Data'!$C:$C,0))*INDEX('UEC Data'!R:R,MATCH('Intensity Data'!$B747,'UEC Data'!$C:$C,0))</f>
        <v>8.6068001317513732E-3</v>
      </c>
      <c r="R747" s="7">
        <f>INDEX('Saturation Data'!S:S,MATCH('Intensity Data'!$B747,'Saturation Data'!$C:$C,0))*INDEX('UEC Data'!S:S,MATCH('Intensity Data'!$B747,'UEC Data'!$C:$C,0))</f>
        <v>0</v>
      </c>
      <c r="S747" s="7">
        <f>INDEX('Saturation Data'!T:T,MATCH('Intensity Data'!$B747,'Saturation Data'!$C:$C,0))*INDEX('UEC Data'!T:T,MATCH('Intensity Data'!$B747,'UEC Data'!$C:$C,0))</f>
        <v>0</v>
      </c>
      <c r="T747" s="7">
        <f>INDEX('Saturation Data'!U:U,MATCH('Intensity Data'!$B747,'Saturation Data'!$C:$C,0))*INDEX('UEC Data'!U:U,MATCH('Intensity Data'!$B747,'UEC Data'!$C:$C,0))</f>
        <v>0</v>
      </c>
      <c r="U747" s="7">
        <f>INDEX('Saturation Data'!V:V,MATCH('Intensity Data'!$B747,'Saturation Data'!$C:$C,0))*INDEX('UEC Data'!V:V,MATCH('Intensity Data'!$B747,'UEC Data'!$C:$C,0))</f>
        <v>2.2497107786708905E-4</v>
      </c>
      <c r="V747" t="str">
        <f t="shared" si="185"/>
        <v>Miscellaneous</v>
      </c>
    </row>
    <row r="748" spans="1:22" x14ac:dyDescent="0.25">
      <c r="A748" t="str">
        <f t="shared" si="187"/>
        <v/>
      </c>
      <c r="B748" t="str">
        <f t="shared" si="184"/>
        <v>UT2014 CPAMiscellaneous_Other Miscellaneous</v>
      </c>
      <c r="C748" t="s">
        <v>117</v>
      </c>
      <c r="D748" t="s">
        <v>143</v>
      </c>
      <c r="E748" s="4" t="str">
        <f t="shared" si="186"/>
        <v>Miscellaneous_Other Miscellaneous</v>
      </c>
      <c r="F748" s="4" t="s">
        <v>45</v>
      </c>
      <c r="G748" s="4" t="s">
        <v>51</v>
      </c>
      <c r="H748" s="7">
        <f>INDEX('Saturation Data'!I:I,MATCH('Intensity Data'!$B748,'Saturation Data'!$C:$C,0))*INDEX('UEC Data'!I:I,MATCH('Intensity Data'!$B748,'UEC Data'!$C:$C,0))</f>
        <v>1.023869573758718</v>
      </c>
      <c r="I748" s="7">
        <f>INDEX('Saturation Data'!J:J,MATCH('Intensity Data'!$B748,'Saturation Data'!$C:$C,0))*INDEX('UEC Data'!J:J,MATCH('Intensity Data'!$B748,'UEC Data'!$C:$C,0))</f>
        <v>1.0222896586260046</v>
      </c>
      <c r="J748" s="7">
        <f>INDEX('Saturation Data'!K:K,MATCH('Intensity Data'!$B748,'Saturation Data'!$C:$C,0))*INDEX('UEC Data'!K:K,MATCH('Intensity Data'!$B748,'UEC Data'!$C:$C,0))</f>
        <v>1.3598705136655147</v>
      </c>
      <c r="K748" s="7">
        <f>INDEX('Saturation Data'!L:L,MATCH('Intensity Data'!$B748,'Saturation Data'!$C:$C,0))*INDEX('UEC Data'!L:L,MATCH('Intensity Data'!$B748,'UEC Data'!$C:$C,0))</f>
        <v>0.71097921617392368</v>
      </c>
      <c r="L748" s="7">
        <f>INDEX('Saturation Data'!M:M,MATCH('Intensity Data'!$B748,'Saturation Data'!$C:$C,0))*INDEX('UEC Data'!M:M,MATCH('Intensity Data'!$B748,'UEC Data'!$C:$C,0))</f>
        <v>2.2913139020299886</v>
      </c>
      <c r="M748" s="7">
        <f>INDEX('Saturation Data'!N:N,MATCH('Intensity Data'!$B748,'Saturation Data'!$C:$C,0))*INDEX('UEC Data'!N:N,MATCH('Intensity Data'!$B748,'UEC Data'!$C:$C,0))</f>
        <v>2.108100547438243</v>
      </c>
      <c r="N748" s="7">
        <f>INDEX('Saturation Data'!O:O,MATCH('Intensity Data'!$B748,'Saturation Data'!$C:$C,0))*INDEX('UEC Data'!O:O,MATCH('Intensity Data'!$B748,'UEC Data'!$C:$C,0))</f>
        <v>4.5799960290529498</v>
      </c>
      <c r="O748" s="7">
        <f>INDEX('Saturation Data'!P:P,MATCH('Intensity Data'!$B748,'Saturation Data'!$C:$C,0))*INDEX('UEC Data'!P:P,MATCH('Intensity Data'!$B748,'UEC Data'!$C:$C,0))</f>
        <v>0.78217280067862427</v>
      </c>
      <c r="P748" s="7">
        <f>INDEX('Saturation Data'!Q:Q,MATCH('Intensity Data'!$B748,'Saturation Data'!$C:$C,0))*INDEX('UEC Data'!Q:Q,MATCH('Intensity Data'!$B748,'UEC Data'!$C:$C,0))</f>
        <v>0.54506211532388082</v>
      </c>
      <c r="Q748" s="7">
        <f>INDEX('Saturation Data'!R:R,MATCH('Intensity Data'!$B748,'Saturation Data'!$C:$C,0))*INDEX('UEC Data'!R:R,MATCH('Intensity Data'!$B748,'UEC Data'!$C:$C,0))</f>
        <v>0.93710626517385731</v>
      </c>
      <c r="R748" s="7">
        <f>INDEX('Saturation Data'!S:S,MATCH('Intensity Data'!$B748,'Saturation Data'!$C:$C,0))*INDEX('UEC Data'!S:S,MATCH('Intensity Data'!$B748,'UEC Data'!$C:$C,0))</f>
        <v>0.53663333916341116</v>
      </c>
      <c r="S748" s="7">
        <f>INDEX('Saturation Data'!T:T,MATCH('Intensity Data'!$B748,'Saturation Data'!$C:$C,0))*INDEX('UEC Data'!T:T,MATCH('Intensity Data'!$B748,'UEC Data'!$C:$C,0))</f>
        <v>1.8325541596793871</v>
      </c>
      <c r="T748" s="7">
        <f>INDEX('Saturation Data'!U:U,MATCH('Intensity Data'!$B748,'Saturation Data'!$C:$C,0))*INDEX('UEC Data'!U:U,MATCH('Intensity Data'!$B748,'UEC Data'!$C:$C,0))</f>
        <v>19.619008744247562</v>
      </c>
      <c r="U748" s="7">
        <f>INDEX('Saturation Data'!V:V,MATCH('Intensity Data'!$B748,'Saturation Data'!$C:$C,0))*INDEX('UEC Data'!V:V,MATCH('Intensity Data'!$B748,'UEC Data'!$C:$C,0))</f>
        <v>0.73453761637785209</v>
      </c>
      <c r="V748" t="str">
        <f t="shared" si="185"/>
        <v>Miscellaneous</v>
      </c>
    </row>
    <row r="749" spans="1:22" x14ac:dyDescent="0.25">
      <c r="A749">
        <f t="shared" si="187"/>
        <v>1</v>
      </c>
      <c r="B749" t="str">
        <f t="shared" si="184"/>
        <v>ID2014 CPACooling_Air-Cooled Chiller</v>
      </c>
      <c r="C749" t="s">
        <v>119</v>
      </c>
      <c r="D749" t="s">
        <v>143</v>
      </c>
      <c r="E749" s="4" t="str">
        <f>F749&amp;"_"&amp;G749</f>
        <v>Cooling_Air-Cooled Chiller</v>
      </c>
      <c r="F749" s="4" t="s">
        <v>3</v>
      </c>
      <c r="G749" s="4" t="s">
        <v>4</v>
      </c>
      <c r="H749" s="7">
        <f>INDEX('Saturation Data'!I:I,MATCH('Intensity Data'!$B749,'Saturation Data'!$C:$C,0))*INDEX('UEC Data'!I:I,MATCH('Intensity Data'!$B749,'UEC Data'!$C:$C,0))</f>
        <v>0.51116965542220016</v>
      </c>
      <c r="I749" s="7">
        <f>INDEX('Saturation Data'!J:J,MATCH('Intensity Data'!$B749,'Saturation Data'!$C:$C,0))*INDEX('UEC Data'!J:J,MATCH('Intensity Data'!$B749,'UEC Data'!$C:$C,0))</f>
        <v>0</v>
      </c>
      <c r="J749" s="7">
        <f>INDEX('Saturation Data'!K:K,MATCH('Intensity Data'!$B749,'Saturation Data'!$C:$C,0))*INDEX('UEC Data'!K:K,MATCH('Intensity Data'!$B749,'UEC Data'!$C:$C,0))</f>
        <v>0.35095807771897658</v>
      </c>
      <c r="K749" s="7">
        <f>INDEX('Saturation Data'!L:L,MATCH('Intensity Data'!$B749,'Saturation Data'!$C:$C,0))*INDEX('UEC Data'!L:L,MATCH('Intensity Data'!$B749,'UEC Data'!$C:$C,0))</f>
        <v>0</v>
      </c>
      <c r="L749" s="7">
        <f>INDEX('Saturation Data'!M:M,MATCH('Intensity Data'!$B749,'Saturation Data'!$C:$C,0))*INDEX('UEC Data'!M:M,MATCH('Intensity Data'!$B749,'UEC Data'!$C:$C,0))</f>
        <v>1.035770795927601E-2</v>
      </c>
      <c r="M749" s="7">
        <f>INDEX('Saturation Data'!N:N,MATCH('Intensity Data'!$B749,'Saturation Data'!$C:$C,0))*INDEX('UEC Data'!N:N,MATCH('Intensity Data'!$B749,'UEC Data'!$C:$C,0))</f>
        <v>0.225059644824015</v>
      </c>
      <c r="N749" s="7">
        <f>INDEX('Saturation Data'!O:O,MATCH('Intensity Data'!$B749,'Saturation Data'!$C:$C,0))*INDEX('UEC Data'!O:O,MATCH('Intensity Data'!$B749,'UEC Data'!$C:$C,0))</f>
        <v>1.1286691659826049</v>
      </c>
      <c r="O749" s="7">
        <f>INDEX('Saturation Data'!P:P,MATCH('Intensity Data'!$B749,'Saturation Data'!$C:$C,0))*INDEX('UEC Data'!P:P,MATCH('Intensity Data'!$B749,'UEC Data'!$C:$C,0))</f>
        <v>1.9232283880821899</v>
      </c>
      <c r="P749" s="7">
        <f>INDEX('Saturation Data'!Q:Q,MATCH('Intensity Data'!$B749,'Saturation Data'!$C:$C,0))*INDEX('UEC Data'!Q:Q,MATCH('Intensity Data'!$B749,'UEC Data'!$C:$C,0))</f>
        <v>0.72721111997077381</v>
      </c>
      <c r="Q749" s="7">
        <f>INDEX('Saturation Data'!R:R,MATCH('Intensity Data'!$B749,'Saturation Data'!$C:$C,0))*INDEX('UEC Data'!R:R,MATCH('Intensity Data'!$B749,'UEC Data'!$C:$C,0))</f>
        <v>4.7491653304279409E-2</v>
      </c>
      <c r="R749" s="7">
        <f>INDEX('Saturation Data'!S:S,MATCH('Intensity Data'!$B749,'Saturation Data'!$C:$C,0))*INDEX('UEC Data'!S:S,MATCH('Intensity Data'!$B749,'UEC Data'!$C:$C,0))</f>
        <v>5.8559789398034794E-2</v>
      </c>
      <c r="S749" s="7">
        <f>INDEX('Saturation Data'!T:T,MATCH('Intensity Data'!$B749,'Saturation Data'!$C:$C,0))*INDEX('UEC Data'!T:T,MATCH('Intensity Data'!$B749,'UEC Data'!$C:$C,0))</f>
        <v>0.18150318831367174</v>
      </c>
      <c r="T749" s="7">
        <f>INDEX('Saturation Data'!U:U,MATCH('Intensity Data'!$B749,'Saturation Data'!$C:$C,0))*INDEX('UEC Data'!U:U,MATCH('Intensity Data'!$B749,'UEC Data'!$C:$C,0))</f>
        <v>4.0279362270359451</v>
      </c>
      <c r="U749" s="7">
        <f>INDEX('Saturation Data'!V:V,MATCH('Intensity Data'!$B749,'Saturation Data'!$C:$C,0))*INDEX('UEC Data'!V:V,MATCH('Intensity Data'!$B749,'UEC Data'!$C:$C,0))</f>
        <v>0.11344306215923466</v>
      </c>
      <c r="V749" t="str">
        <f t="shared" si="185"/>
        <v>HVAC</v>
      </c>
    </row>
    <row r="750" spans="1:22" x14ac:dyDescent="0.25">
      <c r="A750" t="str">
        <f t="shared" si="187"/>
        <v/>
      </c>
      <c r="B750" t="str">
        <f t="shared" si="184"/>
        <v>ID2014 CPACooling_Water-Cooled Chiller</v>
      </c>
      <c r="C750" t="s">
        <v>119</v>
      </c>
      <c r="D750" t="s">
        <v>143</v>
      </c>
      <c r="E750" s="4" t="str">
        <f t="shared" ref="E750:E787" si="188">F750&amp;"_"&amp;G750</f>
        <v>Cooling_Water-Cooled Chiller</v>
      </c>
      <c r="F750" s="4" t="s">
        <v>3</v>
      </c>
      <c r="G750" s="4" t="s">
        <v>5</v>
      </c>
      <c r="H750" s="7">
        <f>INDEX('Saturation Data'!I:I,MATCH('Intensity Data'!$B750,'Saturation Data'!$C:$C,0))*INDEX('UEC Data'!I:I,MATCH('Intensity Data'!$B750,'UEC Data'!$C:$C,0))</f>
        <v>0.52373492304746982</v>
      </c>
      <c r="I750" s="7">
        <f>INDEX('Saturation Data'!J:J,MATCH('Intensity Data'!$B750,'Saturation Data'!$C:$C,0))*INDEX('UEC Data'!J:J,MATCH('Intensity Data'!$B750,'UEC Data'!$C:$C,0))</f>
        <v>0</v>
      </c>
      <c r="J750" s="7">
        <f>INDEX('Saturation Data'!K:K,MATCH('Intensity Data'!$B750,'Saturation Data'!$C:$C,0))*INDEX('UEC Data'!K:K,MATCH('Intensity Data'!$B750,'UEC Data'!$C:$C,0))</f>
        <v>8.9323580502977076E-2</v>
      </c>
      <c r="K750" s="7">
        <f>INDEX('Saturation Data'!L:L,MATCH('Intensity Data'!$B750,'Saturation Data'!$C:$C,0))*INDEX('UEC Data'!L:L,MATCH('Intensity Data'!$B750,'UEC Data'!$C:$C,0))</f>
        <v>0</v>
      </c>
      <c r="L750" s="7">
        <f>INDEX('Saturation Data'!M:M,MATCH('Intensity Data'!$B750,'Saturation Data'!$C:$C,0))*INDEX('UEC Data'!M:M,MATCH('Intensity Data'!$B750,'UEC Data'!$C:$C,0))</f>
        <v>0</v>
      </c>
      <c r="M750" s="7">
        <f>INDEX('Saturation Data'!N:N,MATCH('Intensity Data'!$B750,'Saturation Data'!$C:$C,0))*INDEX('UEC Data'!N:N,MATCH('Intensity Data'!$B750,'UEC Data'!$C:$C,0))</f>
        <v>0</v>
      </c>
      <c r="N750" s="7">
        <f>INDEX('Saturation Data'!O:O,MATCH('Intensity Data'!$B750,'Saturation Data'!$C:$C,0))*INDEX('UEC Data'!O:O,MATCH('Intensity Data'!$B750,'UEC Data'!$C:$C,0))</f>
        <v>4.7675942649194827</v>
      </c>
      <c r="O750" s="7">
        <f>INDEX('Saturation Data'!P:P,MATCH('Intensity Data'!$B750,'Saturation Data'!$C:$C,0))*INDEX('UEC Data'!P:P,MATCH('Intensity Data'!$B750,'UEC Data'!$C:$C,0))</f>
        <v>0.66427514816051558</v>
      </c>
      <c r="P750" s="7">
        <f>INDEX('Saturation Data'!Q:Q,MATCH('Intensity Data'!$B750,'Saturation Data'!$C:$C,0))*INDEX('UEC Data'!Q:Q,MATCH('Intensity Data'!$B750,'UEC Data'!$C:$C,0))</f>
        <v>0.25428633722234634</v>
      </c>
      <c r="Q750" s="7">
        <f>INDEX('Saturation Data'!R:R,MATCH('Intensity Data'!$B750,'Saturation Data'!$C:$C,0))*INDEX('UEC Data'!R:R,MATCH('Intensity Data'!$B750,'UEC Data'!$C:$C,0))</f>
        <v>0.23942675550701786</v>
      </c>
      <c r="R750" s="7">
        <f>INDEX('Saturation Data'!S:S,MATCH('Intensity Data'!$B750,'Saturation Data'!$C:$C,0))*INDEX('UEC Data'!S:S,MATCH('Intensity Data'!$B750,'UEC Data'!$C:$C,0))</f>
        <v>6.5884409096017239E-3</v>
      </c>
      <c r="S750" s="7">
        <f>INDEX('Saturation Data'!T:T,MATCH('Intensity Data'!$B750,'Saturation Data'!$C:$C,0))*INDEX('UEC Data'!T:T,MATCH('Intensity Data'!$B750,'UEC Data'!$C:$C,0))</f>
        <v>2.0420548697346771E-2</v>
      </c>
      <c r="T750" s="7">
        <f>INDEX('Saturation Data'!U:U,MATCH('Intensity Data'!$B750,'Saturation Data'!$C:$C,0))*INDEX('UEC Data'!U:U,MATCH('Intensity Data'!$B750,'UEC Data'!$C:$C,0))</f>
        <v>4.1269485532438113</v>
      </c>
      <c r="U750" s="7">
        <f>INDEX('Saturation Data'!V:V,MATCH('Intensity Data'!$B750,'Saturation Data'!$C:$C,0))*INDEX('UEC Data'!V:V,MATCH('Intensity Data'!$B750,'UEC Data'!$C:$C,0))</f>
        <v>0.46196471378663351</v>
      </c>
      <c r="V750" t="str">
        <f t="shared" si="185"/>
        <v>HVAC</v>
      </c>
    </row>
    <row r="751" spans="1:22" x14ac:dyDescent="0.25">
      <c r="A751" t="str">
        <f t="shared" si="187"/>
        <v/>
      </c>
      <c r="B751" t="str">
        <f t="shared" si="184"/>
        <v>ID2014 CPACooling_RTU</v>
      </c>
      <c r="C751" t="s">
        <v>119</v>
      </c>
      <c r="D751" t="s">
        <v>143</v>
      </c>
      <c r="E751" s="4" t="str">
        <f t="shared" si="188"/>
        <v>Cooling_RTU</v>
      </c>
      <c r="F751" s="4" t="s">
        <v>3</v>
      </c>
      <c r="G751" s="4" t="s">
        <v>6</v>
      </c>
      <c r="H751" s="7">
        <f>INDEX('Saturation Data'!I:I,MATCH('Intensity Data'!$B751,'Saturation Data'!$C:$C,0))*INDEX('UEC Data'!I:I,MATCH('Intensity Data'!$B751,'UEC Data'!$C:$C,0))</f>
        <v>1.5004542535458756</v>
      </c>
      <c r="I751" s="7">
        <f>INDEX('Saturation Data'!J:J,MATCH('Intensity Data'!$B751,'Saturation Data'!$C:$C,0))*INDEX('UEC Data'!J:J,MATCH('Intensity Data'!$B751,'UEC Data'!$C:$C,0))</f>
        <v>3.1752920529879929</v>
      </c>
      <c r="J751" s="7">
        <f>INDEX('Saturation Data'!K:K,MATCH('Intensity Data'!$B751,'Saturation Data'!$C:$C,0))*INDEX('UEC Data'!K:K,MATCH('Intensity Data'!$B751,'UEC Data'!$C:$C,0))</f>
        <v>2.2245413072232765</v>
      </c>
      <c r="K751" s="7">
        <f>INDEX('Saturation Data'!L:L,MATCH('Intensity Data'!$B751,'Saturation Data'!$C:$C,0))*INDEX('UEC Data'!L:L,MATCH('Intensity Data'!$B751,'UEC Data'!$C:$C,0))</f>
        <v>1.9137155660617904</v>
      </c>
      <c r="L751" s="7">
        <f>INDEX('Saturation Data'!M:M,MATCH('Intensity Data'!$B751,'Saturation Data'!$C:$C,0))*INDEX('UEC Data'!M:M,MATCH('Intensity Data'!$B751,'UEC Data'!$C:$C,0))</f>
        <v>3.4248452306004333</v>
      </c>
      <c r="M751" s="7">
        <f>INDEX('Saturation Data'!N:N,MATCH('Intensity Data'!$B751,'Saturation Data'!$C:$C,0))*INDEX('UEC Data'!N:N,MATCH('Intensity Data'!$B751,'UEC Data'!$C:$C,0))</f>
        <v>2.8788576718382091</v>
      </c>
      <c r="N751" s="7">
        <f>INDEX('Saturation Data'!O:O,MATCH('Intensity Data'!$B751,'Saturation Data'!$C:$C,0))*INDEX('UEC Data'!O:O,MATCH('Intensity Data'!$B751,'UEC Data'!$C:$C,0))</f>
        <v>0.71454667028929819</v>
      </c>
      <c r="O751" s="7">
        <f>INDEX('Saturation Data'!P:P,MATCH('Intensity Data'!$B751,'Saturation Data'!$C:$C,0))*INDEX('UEC Data'!P:P,MATCH('Intensity Data'!$B751,'UEC Data'!$C:$C,0))</f>
        <v>0.70894826870115513</v>
      </c>
      <c r="P751" s="7">
        <f>INDEX('Saturation Data'!Q:Q,MATCH('Intensity Data'!$B751,'Saturation Data'!$C:$C,0))*INDEX('UEC Data'!Q:Q,MATCH('Intensity Data'!$B751,'UEC Data'!$C:$C,0))</f>
        <v>0.33140414162367388</v>
      </c>
      <c r="Q751" s="7">
        <f>INDEX('Saturation Data'!R:R,MATCH('Intensity Data'!$B751,'Saturation Data'!$C:$C,0))*INDEX('UEC Data'!R:R,MATCH('Intensity Data'!$B751,'UEC Data'!$C:$C,0))</f>
        <v>0.55503820408513571</v>
      </c>
      <c r="R751" s="7">
        <f>INDEX('Saturation Data'!S:S,MATCH('Intensity Data'!$B751,'Saturation Data'!$C:$C,0))*INDEX('UEC Data'!S:S,MATCH('Intensity Data'!$B751,'UEC Data'!$C:$C,0))</f>
        <v>0.18185729510571996</v>
      </c>
      <c r="S751" s="7">
        <f>INDEX('Saturation Data'!T:T,MATCH('Intensity Data'!$B751,'Saturation Data'!$C:$C,0))*INDEX('UEC Data'!T:T,MATCH('Intensity Data'!$B751,'UEC Data'!$C:$C,0))</f>
        <v>0.25564804858862661</v>
      </c>
      <c r="T751" s="7">
        <f>INDEX('Saturation Data'!U:U,MATCH('Intensity Data'!$B751,'Saturation Data'!$C:$C,0))*INDEX('UEC Data'!U:U,MATCH('Intensity Data'!$B751,'UEC Data'!$C:$C,0))</f>
        <v>11.636783136079575</v>
      </c>
      <c r="U751" s="7">
        <f>INDEX('Saturation Data'!V:V,MATCH('Intensity Data'!$B751,'Saturation Data'!$C:$C,0))*INDEX('UEC Data'!V:V,MATCH('Intensity Data'!$B751,'UEC Data'!$C:$C,0))</f>
        <v>1.1002073152371552</v>
      </c>
      <c r="V751" t="str">
        <f t="shared" si="185"/>
        <v>HVAC</v>
      </c>
    </row>
    <row r="752" spans="1:22" x14ac:dyDescent="0.25">
      <c r="A752" t="str">
        <f t="shared" si="187"/>
        <v/>
      </c>
      <c r="B752" t="str">
        <f t="shared" si="184"/>
        <v>ID2014 CPACooling_PTAC</v>
      </c>
      <c r="C752" t="s">
        <v>119</v>
      </c>
      <c r="D752" t="s">
        <v>143</v>
      </c>
      <c r="E752" s="4" t="str">
        <f t="shared" si="188"/>
        <v>Cooling_PTAC</v>
      </c>
      <c r="F752" s="4" t="s">
        <v>3</v>
      </c>
      <c r="G752" s="4" t="s">
        <v>7</v>
      </c>
      <c r="H752" s="7">
        <f>INDEX('Saturation Data'!I:I,MATCH('Intensity Data'!$B752,'Saturation Data'!$C:$C,0))*INDEX('UEC Data'!I:I,MATCH('Intensity Data'!$B752,'UEC Data'!$C:$C,0))</f>
        <v>1.8151342834670514E-2</v>
      </c>
      <c r="I752" s="7">
        <f>INDEX('Saturation Data'!J:J,MATCH('Intensity Data'!$B752,'Saturation Data'!$C:$C,0))*INDEX('UEC Data'!J:J,MATCH('Intensity Data'!$B752,'UEC Data'!$C:$C,0))</f>
        <v>3.6636419826389426E-2</v>
      </c>
      <c r="J752" s="7">
        <f>INDEX('Saturation Data'!K:K,MATCH('Intensity Data'!$B752,'Saturation Data'!$C:$C,0))*INDEX('UEC Data'!K:K,MATCH('Intensity Data'!$B752,'UEC Data'!$C:$C,0))</f>
        <v>3.8941751264107954E-2</v>
      </c>
      <c r="K752" s="7">
        <f>INDEX('Saturation Data'!L:L,MATCH('Intensity Data'!$B752,'Saturation Data'!$C:$C,0))*INDEX('UEC Data'!L:L,MATCH('Intensity Data'!$B752,'UEC Data'!$C:$C,0))</f>
        <v>0.11288773496696387</v>
      </c>
      <c r="L752" s="7">
        <f>INDEX('Saturation Data'!M:M,MATCH('Intensity Data'!$B752,'Saturation Data'!$C:$C,0))*INDEX('UEC Data'!M:M,MATCH('Intensity Data'!$B752,'UEC Data'!$C:$C,0))</f>
        <v>0.19934327849715353</v>
      </c>
      <c r="M752" s="7">
        <f>INDEX('Saturation Data'!N:N,MATCH('Intensity Data'!$B752,'Saturation Data'!$C:$C,0))*INDEX('UEC Data'!N:N,MATCH('Intensity Data'!$B752,'UEC Data'!$C:$C,0))</f>
        <v>0</v>
      </c>
      <c r="N752" s="7">
        <f>INDEX('Saturation Data'!O:O,MATCH('Intensity Data'!$B752,'Saturation Data'!$C:$C,0))*INDEX('UEC Data'!O:O,MATCH('Intensity Data'!$B752,'UEC Data'!$C:$C,0))</f>
        <v>2.7540668253062488E-2</v>
      </c>
      <c r="O752" s="7">
        <f>INDEX('Saturation Data'!P:P,MATCH('Intensity Data'!$B752,'Saturation Data'!$C:$C,0))*INDEX('UEC Data'!P:P,MATCH('Intensity Data'!$B752,'UEC Data'!$C:$C,0))</f>
        <v>0</v>
      </c>
      <c r="P752" s="7">
        <f>INDEX('Saturation Data'!Q:Q,MATCH('Intensity Data'!$B752,'Saturation Data'!$C:$C,0))*INDEX('UEC Data'!Q:Q,MATCH('Intensity Data'!$B752,'UEC Data'!$C:$C,0))</f>
        <v>0</v>
      </c>
      <c r="Q752" s="7">
        <f>INDEX('Saturation Data'!R:R,MATCH('Intensity Data'!$B752,'Saturation Data'!$C:$C,0))*INDEX('UEC Data'!R:R,MATCH('Intensity Data'!$B752,'UEC Data'!$C:$C,0))</f>
        <v>0.98596387389590856</v>
      </c>
      <c r="R752" s="7">
        <f>INDEX('Saturation Data'!S:S,MATCH('Intensity Data'!$B752,'Saturation Data'!$C:$C,0))*INDEX('UEC Data'!S:S,MATCH('Intensity Data'!$B752,'UEC Data'!$C:$C,0))</f>
        <v>3.2748365307541147E-2</v>
      </c>
      <c r="S752" s="7">
        <f>INDEX('Saturation Data'!T:T,MATCH('Intensity Data'!$B752,'Saturation Data'!$C:$C,0))*INDEX('UEC Data'!T:T,MATCH('Intensity Data'!$B752,'UEC Data'!$C:$C,0))</f>
        <v>1.6916991381743331E-2</v>
      </c>
      <c r="T752" s="7">
        <f>INDEX('Saturation Data'!U:U,MATCH('Intensity Data'!$B752,'Saturation Data'!$C:$C,0))*INDEX('UEC Data'!U:U,MATCH('Intensity Data'!$B752,'UEC Data'!$C:$C,0))</f>
        <v>0.14302971742861284</v>
      </c>
      <c r="U752" s="7">
        <f>INDEX('Saturation Data'!V:V,MATCH('Intensity Data'!$B752,'Saturation Data'!$C:$C,0))*INDEX('UEC Data'!V:V,MATCH('Intensity Data'!$B752,'UEC Data'!$C:$C,0))</f>
        <v>0.11463581574215025</v>
      </c>
      <c r="V752" t="str">
        <f t="shared" si="185"/>
        <v>HVAC</v>
      </c>
    </row>
    <row r="753" spans="1:22" x14ac:dyDescent="0.25">
      <c r="A753" t="str">
        <f t="shared" si="187"/>
        <v/>
      </c>
      <c r="B753" t="str">
        <f t="shared" si="184"/>
        <v>ID2014 CPACooling_Evaporative AC</v>
      </c>
      <c r="C753" t="s">
        <v>119</v>
      </c>
      <c r="D753" t="s">
        <v>143</v>
      </c>
      <c r="E753" s="4" t="str">
        <f t="shared" si="188"/>
        <v>Cooling_Evaporative AC</v>
      </c>
      <c r="F753" s="4" t="s">
        <v>3</v>
      </c>
      <c r="G753" s="4" t="s">
        <v>9</v>
      </c>
      <c r="H753" s="7">
        <f>INDEX('Saturation Data'!I:I,MATCH('Intensity Data'!$B753,'Saturation Data'!$C:$C,0))*INDEX('UEC Data'!I:I,MATCH('Intensity Data'!$B753,'UEC Data'!$C:$C,0))</f>
        <v>0</v>
      </c>
      <c r="I753" s="7">
        <f>INDEX('Saturation Data'!J:J,MATCH('Intensity Data'!$B753,'Saturation Data'!$C:$C,0))*INDEX('UEC Data'!J:J,MATCH('Intensity Data'!$B753,'UEC Data'!$C:$C,0))</f>
        <v>3.3850341644901895E-2</v>
      </c>
      <c r="J753" s="7">
        <f>INDEX('Saturation Data'!K:K,MATCH('Intensity Data'!$B753,'Saturation Data'!$C:$C,0))*INDEX('UEC Data'!K:K,MATCH('Intensity Data'!$B753,'UEC Data'!$C:$C,0))</f>
        <v>3.1905771737066921E-2</v>
      </c>
      <c r="K753" s="7">
        <f>INDEX('Saturation Data'!L:L,MATCH('Intensity Data'!$B753,'Saturation Data'!$C:$C,0))*INDEX('UEC Data'!L:L,MATCH('Intensity Data'!$B753,'UEC Data'!$C:$C,0))</f>
        <v>0.27716403444560561</v>
      </c>
      <c r="L753" s="7">
        <f>INDEX('Saturation Data'!M:M,MATCH('Intensity Data'!$B753,'Saturation Data'!$C:$C,0))*INDEX('UEC Data'!M:M,MATCH('Intensity Data'!$B753,'UEC Data'!$C:$C,0))</f>
        <v>0.11691029132192886</v>
      </c>
      <c r="M753" s="7">
        <f>INDEX('Saturation Data'!N:N,MATCH('Intensity Data'!$B753,'Saturation Data'!$C:$C,0))*INDEX('UEC Data'!N:N,MATCH('Intensity Data'!$B753,'UEC Data'!$C:$C,0))</f>
        <v>0.16058960170461037</v>
      </c>
      <c r="N753" s="7">
        <f>INDEX('Saturation Data'!O:O,MATCH('Intensity Data'!$B753,'Saturation Data'!$C:$C,0))*INDEX('UEC Data'!O:O,MATCH('Intensity Data'!$B753,'UEC Data'!$C:$C,0))</f>
        <v>0.12662531814447961</v>
      </c>
      <c r="O753" s="7">
        <f>INDEX('Saturation Data'!P:P,MATCH('Intensity Data'!$B753,'Saturation Data'!$C:$C,0))*INDEX('UEC Data'!P:P,MATCH('Intensity Data'!$B753,'UEC Data'!$C:$C,0))</f>
        <v>5.1795603680319706E-2</v>
      </c>
      <c r="P753" s="7">
        <f>INDEX('Saturation Data'!Q:Q,MATCH('Intensity Data'!$B753,'Saturation Data'!$C:$C,0))*INDEX('UEC Data'!Q:Q,MATCH('Intensity Data'!$B753,'UEC Data'!$C:$C,0))</f>
        <v>2.360428359142977E-2</v>
      </c>
      <c r="Q753" s="7">
        <f>INDEX('Saturation Data'!R:R,MATCH('Intensity Data'!$B753,'Saturation Data'!$C:$C,0))*INDEX('UEC Data'!R:R,MATCH('Intensity Data'!$B753,'UEC Data'!$C:$C,0))</f>
        <v>0</v>
      </c>
      <c r="R753" s="7">
        <f>INDEX('Saturation Data'!S:S,MATCH('Intensity Data'!$B753,'Saturation Data'!$C:$C,0))*INDEX('UEC Data'!S:S,MATCH('Intensity Data'!$B753,'UEC Data'!$C:$C,0))</f>
        <v>1.1925068531522622E-3</v>
      </c>
      <c r="S753" s="7">
        <f>INDEX('Saturation Data'!T:T,MATCH('Intensity Data'!$B753,'Saturation Data'!$C:$C,0))*INDEX('UEC Data'!T:T,MATCH('Intensity Data'!$B753,'UEC Data'!$C:$C,0))</f>
        <v>6.1601939418946176E-4</v>
      </c>
      <c r="T753" s="7">
        <f>INDEX('Saturation Data'!U:U,MATCH('Intensity Data'!$B753,'Saturation Data'!$C:$C,0))*INDEX('UEC Data'!U:U,MATCH('Intensity Data'!$B753,'UEC Data'!$C:$C,0))</f>
        <v>0</v>
      </c>
      <c r="U753" s="7">
        <f>INDEX('Saturation Data'!V:V,MATCH('Intensity Data'!$B753,'Saturation Data'!$C:$C,0))*INDEX('UEC Data'!V:V,MATCH('Intensity Data'!$B753,'UEC Data'!$C:$C,0))</f>
        <v>1.8007112909027213E-2</v>
      </c>
      <c r="V753" t="str">
        <f t="shared" si="185"/>
        <v>HVAC</v>
      </c>
    </row>
    <row r="754" spans="1:22" x14ac:dyDescent="0.25">
      <c r="A754" t="str">
        <f t="shared" si="187"/>
        <v/>
      </c>
      <c r="B754" t="str">
        <f t="shared" si="184"/>
        <v>ID2014 CPACooling_Air Source Heat Pump</v>
      </c>
      <c r="C754" t="s">
        <v>119</v>
      </c>
      <c r="D754" t="s">
        <v>143</v>
      </c>
      <c r="E754" s="4" t="str">
        <f t="shared" si="188"/>
        <v>Cooling_Air Source Heat Pump</v>
      </c>
      <c r="F754" s="4" t="s">
        <v>3</v>
      </c>
      <c r="G754" s="4" t="s">
        <v>155</v>
      </c>
      <c r="H754" s="7">
        <f>INDEX('Saturation Data'!I:I,MATCH('Intensity Data'!$B754,'Saturation Data'!$C:$C,0))*INDEX('UEC Data'!I:I,MATCH('Intensity Data'!$B754,'UEC Data'!$C:$C,0))</f>
        <v>9.3879001304789503E-2</v>
      </c>
      <c r="I754" s="7">
        <f>INDEX('Saturation Data'!J:J,MATCH('Intensity Data'!$B754,'Saturation Data'!$C:$C,0))*INDEX('UEC Data'!J:J,MATCH('Intensity Data'!$B754,'UEC Data'!$C:$C,0))</f>
        <v>0.2275419440054508</v>
      </c>
      <c r="J754" s="7">
        <f>INDEX('Saturation Data'!K:K,MATCH('Intensity Data'!$B754,'Saturation Data'!$C:$C,0))*INDEX('UEC Data'!K:K,MATCH('Intensity Data'!$B754,'UEC Data'!$C:$C,0))</f>
        <v>7.0897689971356051E-2</v>
      </c>
      <c r="K754" s="7">
        <f>INDEX('Saturation Data'!L:L,MATCH('Intensity Data'!$B754,'Saturation Data'!$C:$C,0))*INDEX('UEC Data'!L:L,MATCH('Intensity Data'!$B754,'UEC Data'!$C:$C,0))</f>
        <v>0.18088968243056378</v>
      </c>
      <c r="L754" s="7">
        <f>INDEX('Saturation Data'!M:M,MATCH('Intensity Data'!$B754,'Saturation Data'!$C:$C,0))*INDEX('UEC Data'!M:M,MATCH('Intensity Data'!$B754,'UEC Data'!$C:$C,0))</f>
        <v>0.20569668312053083</v>
      </c>
      <c r="M754" s="7">
        <f>INDEX('Saturation Data'!N:N,MATCH('Intensity Data'!$B754,'Saturation Data'!$C:$C,0))*INDEX('UEC Data'!N:N,MATCH('Intensity Data'!$B754,'UEC Data'!$C:$C,0))</f>
        <v>0.13645360563316539</v>
      </c>
      <c r="N754" s="7">
        <f>INDEX('Saturation Data'!O:O,MATCH('Intensity Data'!$B754,'Saturation Data'!$C:$C,0))*INDEX('UEC Data'!O:O,MATCH('Intensity Data'!$B754,'UEC Data'!$C:$C,0))</f>
        <v>3.7520465643432456E-2</v>
      </c>
      <c r="O754" s="7">
        <f>INDEX('Saturation Data'!P:P,MATCH('Intensity Data'!$B754,'Saturation Data'!$C:$C,0))*INDEX('UEC Data'!P:P,MATCH('Intensity Data'!$B754,'UEC Data'!$C:$C,0))</f>
        <v>0.13439533423296321</v>
      </c>
      <c r="P754" s="7">
        <f>INDEX('Saturation Data'!Q:Q,MATCH('Intensity Data'!$B754,'Saturation Data'!$C:$C,0))*INDEX('UEC Data'!Q:Q,MATCH('Intensity Data'!$B754,'UEC Data'!$C:$C,0))</f>
        <v>5.1861243095123175E-2</v>
      </c>
      <c r="Q754" s="7">
        <f>INDEX('Saturation Data'!R:R,MATCH('Intensity Data'!$B754,'Saturation Data'!$C:$C,0))*INDEX('UEC Data'!R:R,MATCH('Intensity Data'!$B754,'UEC Data'!$C:$C,0))</f>
        <v>0.28404855363925918</v>
      </c>
      <c r="R754" s="7">
        <f>INDEX('Saturation Data'!S:S,MATCH('Intensity Data'!$B754,'Saturation Data'!$C:$C,0))*INDEX('UEC Data'!S:S,MATCH('Intensity Data'!$B754,'UEC Data'!$C:$C,0))</f>
        <v>4.6696361813320125E-2</v>
      </c>
      <c r="S754" s="7">
        <f>INDEX('Saturation Data'!T:T,MATCH('Intensity Data'!$B754,'Saturation Data'!$C:$C,0))*INDEX('UEC Data'!T:T,MATCH('Intensity Data'!$B754,'UEC Data'!$C:$C,0))</f>
        <v>2.4122179624422233E-2</v>
      </c>
      <c r="T754" s="7">
        <f>INDEX('Saturation Data'!U:U,MATCH('Intensity Data'!$B754,'Saturation Data'!$C:$C,0))*INDEX('UEC Data'!U:U,MATCH('Intensity Data'!$B754,'UEC Data'!$C:$C,0))</f>
        <v>0.83302727922363817</v>
      </c>
      <c r="U754" s="7">
        <f>INDEX('Saturation Data'!V:V,MATCH('Intensity Data'!$B754,'Saturation Data'!$C:$C,0))*INDEX('UEC Data'!V:V,MATCH('Intensity Data'!$B754,'UEC Data'!$C:$C,0))</f>
        <v>0.13163543556676899</v>
      </c>
      <c r="V754" t="str">
        <f t="shared" si="185"/>
        <v>HVAC</v>
      </c>
    </row>
    <row r="755" spans="1:22" x14ac:dyDescent="0.25">
      <c r="A755" t="str">
        <f t="shared" si="187"/>
        <v/>
      </c>
      <c r="B755" t="str">
        <f t="shared" si="184"/>
        <v>ID2014 CPACooling_Geothermal Heat Pump</v>
      </c>
      <c r="C755" t="s">
        <v>119</v>
      </c>
      <c r="D755" t="s">
        <v>143</v>
      </c>
      <c r="E755" s="4" t="str">
        <f t="shared" si="188"/>
        <v>Cooling_Geothermal Heat Pump</v>
      </c>
      <c r="F755" s="4" t="s">
        <v>3</v>
      </c>
      <c r="G755" s="4" t="s">
        <v>11</v>
      </c>
      <c r="H755" s="7">
        <f>INDEX('Saturation Data'!I:I,MATCH('Intensity Data'!$B755,'Saturation Data'!$C:$C,0))*INDEX('UEC Data'!I:I,MATCH('Intensity Data'!$B755,'UEC Data'!$C:$C,0))</f>
        <v>3.8748469913105495E-2</v>
      </c>
      <c r="I755" s="7">
        <f>INDEX('Saturation Data'!J:J,MATCH('Intensity Data'!$B755,'Saturation Data'!$C:$C,0))*INDEX('UEC Data'!J:J,MATCH('Intensity Data'!$B755,'UEC Data'!$C:$C,0))</f>
        <v>0.10139862724955094</v>
      </c>
      <c r="J755" s="7">
        <f>INDEX('Saturation Data'!K:K,MATCH('Intensity Data'!$B755,'Saturation Data'!$C:$C,0))*INDEX('UEC Data'!K:K,MATCH('Intensity Data'!$B755,'UEC Data'!$C:$C,0))</f>
        <v>3.4203796983042302E-2</v>
      </c>
      <c r="K755" s="7">
        <f>INDEX('Saturation Data'!L:L,MATCH('Intensity Data'!$B755,'Saturation Data'!$C:$C,0))*INDEX('UEC Data'!L:L,MATCH('Intensity Data'!$B755,'UEC Data'!$C:$C,0))</f>
        <v>8.252128717982192E-2</v>
      </c>
      <c r="L755" s="7">
        <f>INDEX('Saturation Data'!M:M,MATCH('Intensity Data'!$B755,'Saturation Data'!$C:$C,0))*INDEX('UEC Data'!M:M,MATCH('Intensity Data'!$B755,'UEC Data'!$C:$C,0))</f>
        <v>3.5665470500676789E-2</v>
      </c>
      <c r="M755" s="7">
        <f>INDEX('Saturation Data'!N:N,MATCH('Intensity Data'!$B755,'Saturation Data'!$C:$C,0))*INDEX('UEC Data'!N:N,MATCH('Intensity Data'!$B755,'UEC Data'!$C:$C,0))</f>
        <v>0</v>
      </c>
      <c r="N755" s="7">
        <f>INDEX('Saturation Data'!O:O,MATCH('Intensity Data'!$B755,'Saturation Data'!$C:$C,0))*INDEX('UEC Data'!O:O,MATCH('Intensity Data'!$B755,'UEC Data'!$C:$C,0))</f>
        <v>3.4253366767640493E-2</v>
      </c>
      <c r="O755" s="7">
        <f>INDEX('Saturation Data'!P:P,MATCH('Intensity Data'!$B755,'Saturation Data'!$C:$C,0))*INDEX('UEC Data'!P:P,MATCH('Intensity Data'!$B755,'UEC Data'!$C:$C,0))</f>
        <v>0</v>
      </c>
      <c r="P755" s="7">
        <f>INDEX('Saturation Data'!Q:Q,MATCH('Intensity Data'!$B755,'Saturation Data'!$C:$C,0))*INDEX('UEC Data'!Q:Q,MATCH('Intensity Data'!$B755,'UEC Data'!$C:$C,0))</f>
        <v>2.38192744966534E-2</v>
      </c>
      <c r="Q755" s="7">
        <f>INDEX('Saturation Data'!R:R,MATCH('Intensity Data'!$B755,'Saturation Data'!$C:$C,0))*INDEX('UEC Data'!R:R,MATCH('Intensity Data'!$B755,'UEC Data'!$C:$C,0))</f>
        <v>7.66115845683987E-2</v>
      </c>
      <c r="R755" s="7">
        <f>INDEX('Saturation Data'!S:S,MATCH('Intensity Data'!$B755,'Saturation Data'!$C:$C,0))*INDEX('UEC Data'!S:S,MATCH('Intensity Data'!$B755,'UEC Data'!$C:$C,0))</f>
        <v>0</v>
      </c>
      <c r="S755" s="7">
        <f>INDEX('Saturation Data'!T:T,MATCH('Intensity Data'!$B755,'Saturation Data'!$C:$C,0))*INDEX('UEC Data'!T:T,MATCH('Intensity Data'!$B755,'UEC Data'!$C:$C,0))</f>
        <v>0</v>
      </c>
      <c r="T755" s="7">
        <f>INDEX('Saturation Data'!U:U,MATCH('Intensity Data'!$B755,'Saturation Data'!$C:$C,0))*INDEX('UEC Data'!U:U,MATCH('Intensity Data'!$B755,'UEC Data'!$C:$C,0))</f>
        <v>0.36217268698842142</v>
      </c>
      <c r="U755" s="7">
        <f>INDEX('Saturation Data'!V:V,MATCH('Intensity Data'!$B755,'Saturation Data'!$C:$C,0))*INDEX('UEC Data'!V:V,MATCH('Intensity Data'!$B755,'UEC Data'!$C:$C,0))</f>
        <v>2.119754459902979E-2</v>
      </c>
      <c r="V755" t="str">
        <f t="shared" si="185"/>
        <v>HVAC</v>
      </c>
    </row>
    <row r="756" spans="1:22" x14ac:dyDescent="0.25">
      <c r="A756" t="str">
        <f t="shared" si="187"/>
        <v/>
      </c>
      <c r="B756" t="str">
        <f t="shared" si="184"/>
        <v>ID2014 CPAHeating_Electric Furnace</v>
      </c>
      <c r="C756" t="s">
        <v>119</v>
      </c>
      <c r="D756" t="s">
        <v>143</v>
      </c>
      <c r="E756" s="4" t="str">
        <f t="shared" si="188"/>
        <v>Heating_Electric Furnace</v>
      </c>
      <c r="F756" s="4" t="s">
        <v>12</v>
      </c>
      <c r="G756" s="4" t="s">
        <v>13</v>
      </c>
      <c r="H756" s="7">
        <f>INDEX('Saturation Data'!I:I,MATCH('Intensity Data'!$B756,'Saturation Data'!$C:$C,0))*INDEX('UEC Data'!I:I,MATCH('Intensity Data'!$B756,'UEC Data'!$C:$C,0))</f>
        <v>6.2958170709764602E-2</v>
      </c>
      <c r="I756" s="7">
        <f>INDEX('Saturation Data'!J:J,MATCH('Intensity Data'!$B756,'Saturation Data'!$C:$C,0))*INDEX('UEC Data'!J:J,MATCH('Intensity Data'!$B756,'UEC Data'!$C:$C,0))</f>
        <v>2.306048873283633E-2</v>
      </c>
      <c r="J756" s="7">
        <f>INDEX('Saturation Data'!K:K,MATCH('Intensity Data'!$B756,'Saturation Data'!$C:$C,0))*INDEX('UEC Data'!K:K,MATCH('Intensity Data'!$B756,'UEC Data'!$C:$C,0))</f>
        <v>0.20193527958161508</v>
      </c>
      <c r="K756" s="7">
        <f>INDEX('Saturation Data'!L:L,MATCH('Intensity Data'!$B756,'Saturation Data'!$C:$C,0))*INDEX('UEC Data'!L:L,MATCH('Intensity Data'!$B756,'UEC Data'!$C:$C,0))</f>
        <v>8.5887216798597094E-2</v>
      </c>
      <c r="L756" s="7">
        <f>INDEX('Saturation Data'!M:M,MATCH('Intensity Data'!$B756,'Saturation Data'!$C:$C,0))*INDEX('UEC Data'!M:M,MATCH('Intensity Data'!$B756,'UEC Data'!$C:$C,0))</f>
        <v>0.32380837698228354</v>
      </c>
      <c r="M756" s="7">
        <f>INDEX('Saturation Data'!N:N,MATCH('Intensity Data'!$B756,'Saturation Data'!$C:$C,0))*INDEX('UEC Data'!N:N,MATCH('Intensity Data'!$B756,'UEC Data'!$C:$C,0))</f>
        <v>0.48404787681280759</v>
      </c>
      <c r="N756" s="7">
        <f>INDEX('Saturation Data'!O:O,MATCH('Intensity Data'!$B756,'Saturation Data'!$C:$C,0))*INDEX('UEC Data'!O:O,MATCH('Intensity Data'!$B756,'UEC Data'!$C:$C,0))</f>
        <v>0.37325528962847454</v>
      </c>
      <c r="O756" s="7">
        <f>INDEX('Saturation Data'!P:P,MATCH('Intensity Data'!$B756,'Saturation Data'!$C:$C,0))*INDEX('UEC Data'!P:P,MATCH('Intensity Data'!$B756,'UEC Data'!$C:$C,0))</f>
        <v>0</v>
      </c>
      <c r="P756" s="7">
        <f>INDEX('Saturation Data'!Q:Q,MATCH('Intensity Data'!$B756,'Saturation Data'!$C:$C,0))*INDEX('UEC Data'!Q:Q,MATCH('Intensity Data'!$B756,'UEC Data'!$C:$C,0))</f>
        <v>0</v>
      </c>
      <c r="Q756" s="7">
        <f>INDEX('Saturation Data'!R:R,MATCH('Intensity Data'!$B756,'Saturation Data'!$C:$C,0))*INDEX('UEC Data'!R:R,MATCH('Intensity Data'!$B756,'UEC Data'!$C:$C,0))</f>
        <v>3.5902478993819813E-2</v>
      </c>
      <c r="R756" s="7">
        <f>INDEX('Saturation Data'!S:S,MATCH('Intensity Data'!$B756,'Saturation Data'!$C:$C,0))*INDEX('UEC Data'!S:S,MATCH('Intensity Data'!$B756,'UEC Data'!$C:$C,0))</f>
        <v>0.23870869125697664</v>
      </c>
      <c r="S756" s="7">
        <f>INDEX('Saturation Data'!T:T,MATCH('Intensity Data'!$B756,'Saturation Data'!$C:$C,0))*INDEX('UEC Data'!T:T,MATCH('Intensity Data'!$B756,'UEC Data'!$C:$C,0))</f>
        <v>0.13870363546829007</v>
      </c>
      <c r="T756" s="7">
        <f>INDEX('Saturation Data'!U:U,MATCH('Intensity Data'!$B756,'Saturation Data'!$C:$C,0))*INDEX('UEC Data'!U:U,MATCH('Intensity Data'!$B756,'UEC Data'!$C:$C,0))</f>
        <v>3.0908490875597053E-2</v>
      </c>
      <c r="U756" s="7">
        <f>INDEX('Saturation Data'!V:V,MATCH('Intensity Data'!$B756,'Saturation Data'!$C:$C,0))*INDEX('UEC Data'!V:V,MATCH('Intensity Data'!$B756,'UEC Data'!$C:$C,0))</f>
        <v>0.62629572463625793</v>
      </c>
      <c r="V756" t="str">
        <f t="shared" si="185"/>
        <v>HVAC</v>
      </c>
    </row>
    <row r="757" spans="1:22" x14ac:dyDescent="0.25">
      <c r="A757" t="str">
        <f t="shared" si="187"/>
        <v/>
      </c>
      <c r="B757" t="str">
        <f t="shared" si="184"/>
        <v>ID2014 CPAHeating_Electric Zonal Heat</v>
      </c>
      <c r="C757" t="s">
        <v>119</v>
      </c>
      <c r="D757" t="s">
        <v>143</v>
      </c>
      <c r="E757" s="4" t="str">
        <f t="shared" si="188"/>
        <v>Heating_Electric Zonal Heat</v>
      </c>
      <c r="F757" s="4" t="s">
        <v>12</v>
      </c>
      <c r="G757" s="4" t="s">
        <v>156</v>
      </c>
      <c r="H757" s="7">
        <f>INDEX('Saturation Data'!I:I,MATCH('Intensity Data'!$B757,'Saturation Data'!$C:$C,0))*INDEX('UEC Data'!I:I,MATCH('Intensity Data'!$B757,'UEC Data'!$C:$C,0))</f>
        <v>1.604087172439514</v>
      </c>
      <c r="I757" s="7">
        <f>INDEX('Saturation Data'!J:J,MATCH('Intensity Data'!$B757,'Saturation Data'!$C:$C,0))*INDEX('UEC Data'!J:J,MATCH('Intensity Data'!$B757,'UEC Data'!$C:$C,0))</f>
        <v>1.2996910456705644</v>
      </c>
      <c r="J757" s="7">
        <f>INDEX('Saturation Data'!K:K,MATCH('Intensity Data'!$B757,'Saturation Data'!$C:$C,0))*INDEX('UEC Data'!K:K,MATCH('Intensity Data'!$B757,'UEC Data'!$C:$C,0))</f>
        <v>2.2488535215787002</v>
      </c>
      <c r="K757" s="7">
        <f>INDEX('Saturation Data'!L:L,MATCH('Intensity Data'!$B757,'Saturation Data'!$C:$C,0))*INDEX('UEC Data'!L:L,MATCH('Intensity Data'!$B757,'UEC Data'!$C:$C,0))</f>
        <v>1.0841490140260341</v>
      </c>
      <c r="L757" s="7">
        <f>INDEX('Saturation Data'!M:M,MATCH('Intensity Data'!$B757,'Saturation Data'!$C:$C,0))*INDEX('UEC Data'!M:M,MATCH('Intensity Data'!$B757,'UEC Data'!$C:$C,0))</f>
        <v>5.405829788388967E-3</v>
      </c>
      <c r="M757" s="7">
        <f>INDEX('Saturation Data'!N:N,MATCH('Intensity Data'!$B757,'Saturation Data'!$C:$C,0))*INDEX('UEC Data'!N:N,MATCH('Intensity Data'!$B757,'UEC Data'!$C:$C,0))</f>
        <v>8.4887213864709057E-2</v>
      </c>
      <c r="N757" s="7">
        <f>INDEX('Saturation Data'!O:O,MATCH('Intensity Data'!$B757,'Saturation Data'!$C:$C,0))*INDEX('UEC Data'!O:O,MATCH('Intensity Data'!$B757,'UEC Data'!$C:$C,0))</f>
        <v>7.3244758561317683E-3</v>
      </c>
      <c r="O757" s="7">
        <f>INDEX('Saturation Data'!P:P,MATCH('Intensity Data'!$B757,'Saturation Data'!$C:$C,0))*INDEX('UEC Data'!P:P,MATCH('Intensity Data'!$B757,'UEC Data'!$C:$C,0))</f>
        <v>1.7337580459010897</v>
      </c>
      <c r="P757" s="7">
        <f>INDEX('Saturation Data'!Q:Q,MATCH('Intensity Data'!$B757,'Saturation Data'!$C:$C,0))*INDEX('UEC Data'!Q:Q,MATCH('Intensity Data'!$B757,'UEC Data'!$C:$C,0))</f>
        <v>0.78009529248821052</v>
      </c>
      <c r="Q757" s="7">
        <f>INDEX('Saturation Data'!R:R,MATCH('Intensity Data'!$B757,'Saturation Data'!$C:$C,0))*INDEX('UEC Data'!R:R,MATCH('Intensity Data'!$B757,'UEC Data'!$C:$C,0))</f>
        <v>1.6680751674940517</v>
      </c>
      <c r="R757" s="7">
        <f>INDEX('Saturation Data'!S:S,MATCH('Intensity Data'!$B757,'Saturation Data'!$C:$C,0))*INDEX('UEC Data'!S:S,MATCH('Intensity Data'!$B757,'UEC Data'!$C:$C,0))</f>
        <v>1.2296887425537009</v>
      </c>
      <c r="S757" s="7">
        <f>INDEX('Saturation Data'!T:T,MATCH('Intensity Data'!$B757,'Saturation Data'!$C:$C,0))*INDEX('UEC Data'!T:T,MATCH('Intensity Data'!$B757,'UEC Data'!$C:$C,0))</f>
        <v>0.7145206912596801</v>
      </c>
      <c r="T757" s="7">
        <f>INDEX('Saturation Data'!U:U,MATCH('Intensity Data'!$B757,'Saturation Data'!$C:$C,0))*INDEX('UEC Data'!U:U,MATCH('Intensity Data'!$B757,'UEC Data'!$C:$C,0))</f>
        <v>0.85766849956451663</v>
      </c>
      <c r="U757" s="7">
        <f>INDEX('Saturation Data'!V:V,MATCH('Intensity Data'!$B757,'Saturation Data'!$C:$C,0))*INDEX('UEC Data'!V:V,MATCH('Intensity Data'!$B757,'UEC Data'!$C:$C,0))</f>
        <v>0.69457733611864414</v>
      </c>
      <c r="V757" t="str">
        <f t="shared" si="185"/>
        <v>HVAC</v>
      </c>
    </row>
    <row r="758" spans="1:22" x14ac:dyDescent="0.25">
      <c r="A758" t="str">
        <f t="shared" si="187"/>
        <v/>
      </c>
      <c r="B758" t="str">
        <f t="shared" si="184"/>
        <v>ID2014 CPAHeating_Air Source Heat Pump</v>
      </c>
      <c r="C758" t="s">
        <v>119</v>
      </c>
      <c r="D758" t="s">
        <v>143</v>
      </c>
      <c r="E758" s="4" t="str">
        <f t="shared" si="188"/>
        <v>Heating_Air Source Heat Pump</v>
      </c>
      <c r="F758" s="4" t="s">
        <v>12</v>
      </c>
      <c r="G758" s="4" t="s">
        <v>155</v>
      </c>
      <c r="H758" s="7">
        <f>INDEX('Saturation Data'!I:I,MATCH('Intensity Data'!$B758,'Saturation Data'!$C:$C,0))*INDEX('UEC Data'!I:I,MATCH('Intensity Data'!$B758,'UEC Data'!$C:$C,0))</f>
        <v>0.15684314017592435</v>
      </c>
      <c r="I758" s="7">
        <f>INDEX('Saturation Data'!J:J,MATCH('Intensity Data'!$B758,'Saturation Data'!$C:$C,0))*INDEX('UEC Data'!J:J,MATCH('Intensity Data'!$B758,'UEC Data'!$C:$C,0))</f>
        <v>0.43808564159823171</v>
      </c>
      <c r="J758" s="7">
        <f>INDEX('Saturation Data'!K:K,MATCH('Intensity Data'!$B758,'Saturation Data'!$C:$C,0))*INDEX('UEC Data'!K:K,MATCH('Intensity Data'!$B758,'UEC Data'!$C:$C,0))</f>
        <v>0.12969651689553049</v>
      </c>
      <c r="K758" s="7">
        <f>INDEX('Saturation Data'!L:L,MATCH('Intensity Data'!$B758,'Saturation Data'!$C:$C,0))*INDEX('UEC Data'!L:L,MATCH('Intensity Data'!$B758,'UEC Data'!$C:$C,0))</f>
        <v>0.26684755385108361</v>
      </c>
      <c r="L758" s="7">
        <f>INDEX('Saturation Data'!M:M,MATCH('Intensity Data'!$B758,'Saturation Data'!$C:$C,0))*INDEX('UEC Data'!M:M,MATCH('Intensity Data'!$B758,'UEC Data'!$C:$C,0))</f>
        <v>0.23191243298644426</v>
      </c>
      <c r="M758" s="7">
        <f>INDEX('Saturation Data'!N:N,MATCH('Intensity Data'!$B758,'Saturation Data'!$C:$C,0))*INDEX('UEC Data'!N:N,MATCH('Intensity Data'!$B758,'UEC Data'!$C:$C,0))</f>
        <v>0.11103344126289452</v>
      </c>
      <c r="N758" s="7">
        <f>INDEX('Saturation Data'!O:O,MATCH('Intensity Data'!$B758,'Saturation Data'!$C:$C,0))*INDEX('UEC Data'!O:O,MATCH('Intensity Data'!$B758,'UEC Data'!$C:$C,0))</f>
        <v>8.619272765393457E-2</v>
      </c>
      <c r="O758" s="7">
        <f>INDEX('Saturation Data'!P:P,MATCH('Intensity Data'!$B758,'Saturation Data'!$C:$C,0))*INDEX('UEC Data'!P:P,MATCH('Intensity Data'!$B758,'UEC Data'!$C:$C,0))</f>
        <v>0.45661714060149067</v>
      </c>
      <c r="P758" s="7">
        <f>INDEX('Saturation Data'!Q:Q,MATCH('Intensity Data'!$B758,'Saturation Data'!$C:$C,0))*INDEX('UEC Data'!Q:Q,MATCH('Intensity Data'!$B758,'UEC Data'!$C:$C,0))</f>
        <v>0.2037734435873402</v>
      </c>
      <c r="Q758" s="7">
        <f>INDEX('Saturation Data'!R:R,MATCH('Intensity Data'!$B758,'Saturation Data'!$C:$C,0))*INDEX('UEC Data'!R:R,MATCH('Intensity Data'!$B758,'UEC Data'!$C:$C,0))</f>
        <v>0.42812348692584179</v>
      </c>
      <c r="R758" s="7">
        <f>INDEX('Saturation Data'!S:S,MATCH('Intensity Data'!$B758,'Saturation Data'!$C:$C,0))*INDEX('UEC Data'!S:S,MATCH('Intensity Data'!$B758,'UEC Data'!$C:$C,0))</f>
        <v>0.18912648275129526</v>
      </c>
      <c r="S758" s="7">
        <f>INDEX('Saturation Data'!T:T,MATCH('Intensity Data'!$B758,'Saturation Data'!$C:$C,0))*INDEX('UEC Data'!T:T,MATCH('Intensity Data'!$B758,'UEC Data'!$C:$C,0))</f>
        <v>0.10167023968727452</v>
      </c>
      <c r="T758" s="7">
        <f>INDEX('Saturation Data'!U:U,MATCH('Intensity Data'!$B758,'Saturation Data'!$C:$C,0))*INDEX('UEC Data'!U:U,MATCH('Intensity Data'!$B758,'UEC Data'!$C:$C,0))</f>
        <v>0.12642496522378696</v>
      </c>
      <c r="U758" s="7">
        <f>INDEX('Saturation Data'!V:V,MATCH('Intensity Data'!$B758,'Saturation Data'!$C:$C,0))*INDEX('UEC Data'!V:V,MATCH('Intensity Data'!$B758,'UEC Data'!$C:$C,0))</f>
        <v>0.32741359749861926</v>
      </c>
      <c r="V758" t="str">
        <f t="shared" si="185"/>
        <v>HVAC</v>
      </c>
    </row>
    <row r="759" spans="1:22" x14ac:dyDescent="0.25">
      <c r="A759" t="str">
        <f t="shared" si="187"/>
        <v/>
      </c>
      <c r="B759" t="str">
        <f t="shared" si="184"/>
        <v>ID2014 CPAHeating_Geothermal Heat Pump</v>
      </c>
      <c r="C759" t="s">
        <v>119</v>
      </c>
      <c r="D759" t="s">
        <v>143</v>
      </c>
      <c r="E759" s="4" t="str">
        <f t="shared" si="188"/>
        <v>Heating_Geothermal Heat Pump</v>
      </c>
      <c r="F759" s="4" t="s">
        <v>12</v>
      </c>
      <c r="G759" s="4" t="s">
        <v>11</v>
      </c>
      <c r="H759" s="7">
        <f>INDEX('Saturation Data'!I:I,MATCH('Intensity Data'!$B759,'Saturation Data'!$C:$C,0))*INDEX('UEC Data'!I:I,MATCH('Intensity Data'!$B759,'UEC Data'!$C:$C,0))</f>
        <v>8.0214141590241289E-2</v>
      </c>
      <c r="I759" s="7">
        <f>INDEX('Saturation Data'!J:J,MATCH('Intensity Data'!$B759,'Saturation Data'!$C:$C,0))*INDEX('UEC Data'!J:J,MATCH('Intensity Data'!$B759,'UEC Data'!$C:$C,0))</f>
        <v>0.22640812071890187</v>
      </c>
      <c r="J759" s="7">
        <f>INDEX('Saturation Data'!K:K,MATCH('Intensity Data'!$B759,'Saturation Data'!$C:$C,0))*INDEX('UEC Data'!K:K,MATCH('Intensity Data'!$B759,'UEC Data'!$C:$C,0))</f>
        <v>7.3701263969066844E-2</v>
      </c>
      <c r="K759" s="7">
        <f>INDEX('Saturation Data'!L:L,MATCH('Intensity Data'!$B759,'Saturation Data'!$C:$C,0))*INDEX('UEC Data'!L:L,MATCH('Intensity Data'!$B759,'UEC Data'!$C:$C,0))</f>
        <v>0.1272960941606221</v>
      </c>
      <c r="L759" s="7">
        <f>INDEX('Saturation Data'!M:M,MATCH('Intensity Data'!$B759,'Saturation Data'!$C:$C,0))*INDEX('UEC Data'!M:M,MATCH('Intensity Data'!$B759,'UEC Data'!$C:$C,0))</f>
        <v>4.4148878746698907E-2</v>
      </c>
      <c r="M759" s="7">
        <f>INDEX('Saturation Data'!N:N,MATCH('Intensity Data'!$B759,'Saturation Data'!$C:$C,0))*INDEX('UEC Data'!N:N,MATCH('Intensity Data'!$B759,'UEC Data'!$C:$C,0))</f>
        <v>0</v>
      </c>
      <c r="N759" s="7">
        <f>INDEX('Saturation Data'!O:O,MATCH('Intensity Data'!$B759,'Saturation Data'!$C:$C,0))*INDEX('UEC Data'!O:O,MATCH('Intensity Data'!$B759,'UEC Data'!$C:$C,0))</f>
        <v>9.0788342081336099E-2</v>
      </c>
      <c r="O759" s="7">
        <f>INDEX('Saturation Data'!P:P,MATCH('Intensity Data'!$B759,'Saturation Data'!$C:$C,0))*INDEX('UEC Data'!P:P,MATCH('Intensity Data'!$B759,'UEC Data'!$C:$C,0))</f>
        <v>0</v>
      </c>
      <c r="P759" s="7">
        <f>INDEX('Saturation Data'!Q:Q,MATCH('Intensity Data'!$B759,'Saturation Data'!$C:$C,0))*INDEX('UEC Data'!Q:Q,MATCH('Intensity Data'!$B759,'UEC Data'!$C:$C,0))</f>
        <v>0.11367271874779281</v>
      </c>
      <c r="Q759" s="7">
        <f>INDEX('Saturation Data'!R:R,MATCH('Intensity Data'!$B759,'Saturation Data'!$C:$C,0))*INDEX('UEC Data'!R:R,MATCH('Intensity Data'!$B759,'UEC Data'!$C:$C,0))</f>
        <v>8.2498787189701717E-2</v>
      </c>
      <c r="R759" s="7">
        <f>INDEX('Saturation Data'!S:S,MATCH('Intensity Data'!$B759,'Saturation Data'!$C:$C,0))*INDEX('UEC Data'!S:S,MATCH('Intensity Data'!$B759,'UEC Data'!$C:$C,0))</f>
        <v>0</v>
      </c>
      <c r="S759" s="7">
        <f>INDEX('Saturation Data'!T:T,MATCH('Intensity Data'!$B759,'Saturation Data'!$C:$C,0))*INDEX('UEC Data'!T:T,MATCH('Intensity Data'!$B759,'UEC Data'!$C:$C,0))</f>
        <v>0</v>
      </c>
      <c r="T759" s="7">
        <f>INDEX('Saturation Data'!U:U,MATCH('Intensity Data'!$B759,'Saturation Data'!$C:$C,0))*INDEX('UEC Data'!U:U,MATCH('Intensity Data'!$B759,'UEC Data'!$C:$C,0))</f>
        <v>6.8106510436649989E-2</v>
      </c>
      <c r="U759" s="7">
        <f>INDEX('Saturation Data'!V:V,MATCH('Intensity Data'!$B759,'Saturation Data'!$C:$C,0))*INDEX('UEC Data'!V:V,MATCH('Intensity Data'!$B759,'UEC Data'!$C:$C,0))</f>
        <v>6.2103180549042604E-2</v>
      </c>
      <c r="V759" t="str">
        <f t="shared" si="185"/>
        <v>HVAC</v>
      </c>
    </row>
    <row r="760" spans="1:22" x14ac:dyDescent="0.25">
      <c r="A760" t="str">
        <f t="shared" si="187"/>
        <v/>
      </c>
      <c r="B760" t="str">
        <f t="shared" si="184"/>
        <v>ID2014 CPAVentilation_Ventilation</v>
      </c>
      <c r="C760" t="s">
        <v>119</v>
      </c>
      <c r="D760" t="s">
        <v>143</v>
      </c>
      <c r="E760" s="4" t="str">
        <f t="shared" si="188"/>
        <v>Ventilation_Ventilation</v>
      </c>
      <c r="F760" s="4" t="s">
        <v>15</v>
      </c>
      <c r="G760" s="4" t="s">
        <v>15</v>
      </c>
      <c r="H760" s="7">
        <f>INDEX('Saturation Data'!I:I,MATCH('Intensity Data'!$B760,'Saturation Data'!$C:$C,0))*INDEX('UEC Data'!I:I,MATCH('Intensity Data'!$B760,'UEC Data'!$C:$C,0))</f>
        <v>3.4557494335146659</v>
      </c>
      <c r="I760" s="7">
        <f>INDEX('Saturation Data'!J:J,MATCH('Intensity Data'!$B760,'Saturation Data'!$C:$C,0))*INDEX('UEC Data'!J:J,MATCH('Intensity Data'!$B760,'UEC Data'!$C:$C,0))</f>
        <v>1.718940846797913</v>
      </c>
      <c r="J760" s="7">
        <f>INDEX('Saturation Data'!K:K,MATCH('Intensity Data'!$B760,'Saturation Data'!$C:$C,0))*INDEX('UEC Data'!K:K,MATCH('Intensity Data'!$B760,'UEC Data'!$C:$C,0))</f>
        <v>1.5425566048960075</v>
      </c>
      <c r="K760" s="7">
        <f>INDEX('Saturation Data'!L:L,MATCH('Intensity Data'!$B760,'Saturation Data'!$C:$C,0))*INDEX('UEC Data'!L:L,MATCH('Intensity Data'!$B760,'UEC Data'!$C:$C,0))</f>
        <v>1.2331532161811116</v>
      </c>
      <c r="L760" s="7">
        <f>INDEX('Saturation Data'!M:M,MATCH('Intensity Data'!$B760,'Saturation Data'!$C:$C,0))*INDEX('UEC Data'!M:M,MATCH('Intensity Data'!$B760,'UEC Data'!$C:$C,0))</f>
        <v>2.5353752409200641</v>
      </c>
      <c r="M760" s="7">
        <f>INDEX('Saturation Data'!N:N,MATCH('Intensity Data'!$B760,'Saturation Data'!$C:$C,0))*INDEX('UEC Data'!N:N,MATCH('Intensity Data'!$B760,'UEC Data'!$C:$C,0))</f>
        <v>1.831419658712532</v>
      </c>
      <c r="N760" s="7">
        <f>INDEX('Saturation Data'!O:O,MATCH('Intensity Data'!$B760,'Saturation Data'!$C:$C,0))*INDEX('UEC Data'!O:O,MATCH('Intensity Data'!$B760,'UEC Data'!$C:$C,0))</f>
        <v>5.567029201066231</v>
      </c>
      <c r="O760" s="7">
        <f>INDEX('Saturation Data'!P:P,MATCH('Intensity Data'!$B760,'Saturation Data'!$C:$C,0))*INDEX('UEC Data'!P:P,MATCH('Intensity Data'!$B760,'UEC Data'!$C:$C,0))</f>
        <v>1.921453295707134</v>
      </c>
      <c r="P760" s="7">
        <f>INDEX('Saturation Data'!Q:Q,MATCH('Intensity Data'!$B760,'Saturation Data'!$C:$C,0))*INDEX('UEC Data'!Q:Q,MATCH('Intensity Data'!$B760,'UEC Data'!$C:$C,0))</f>
        <v>0.8460976513537648</v>
      </c>
      <c r="Q760" s="7">
        <f>INDEX('Saturation Data'!R:R,MATCH('Intensity Data'!$B760,'Saturation Data'!$C:$C,0))*INDEX('UEC Data'!R:R,MATCH('Intensity Data'!$B760,'UEC Data'!$C:$C,0))</f>
        <v>1.5401494304926733</v>
      </c>
      <c r="R760" s="7">
        <f>INDEX('Saturation Data'!S:S,MATCH('Intensity Data'!$B760,'Saturation Data'!$C:$C,0))*INDEX('UEC Data'!S:S,MATCH('Intensity Data'!$B760,'UEC Data'!$C:$C,0))</f>
        <v>0.29813303752774672</v>
      </c>
      <c r="S760" s="7">
        <f>INDEX('Saturation Data'!T:T,MATCH('Intensity Data'!$B760,'Saturation Data'!$C:$C,0))*INDEX('UEC Data'!T:T,MATCH('Intensity Data'!$B760,'UEC Data'!$C:$C,0))</f>
        <v>0.81085211407116442</v>
      </c>
      <c r="T760" s="7">
        <f>INDEX('Saturation Data'!U:U,MATCH('Intensity Data'!$B760,'Saturation Data'!$C:$C,0))*INDEX('UEC Data'!U:U,MATCH('Intensity Data'!$B760,'UEC Data'!$C:$C,0))</f>
        <v>28.735646190396718</v>
      </c>
      <c r="U760" s="7">
        <f>INDEX('Saturation Data'!V:V,MATCH('Intensity Data'!$B760,'Saturation Data'!$C:$C,0))*INDEX('UEC Data'!V:V,MATCH('Intensity Data'!$B760,'UEC Data'!$C:$C,0))</f>
        <v>1.1844452544591739</v>
      </c>
      <c r="V760" t="str">
        <f t="shared" si="185"/>
        <v>HVAC</v>
      </c>
    </row>
    <row r="761" spans="1:22" x14ac:dyDescent="0.25">
      <c r="A761" t="str">
        <f t="shared" si="187"/>
        <v/>
      </c>
      <c r="B761" t="str">
        <f t="shared" si="184"/>
        <v>ID2014 CPAWater Heating_Water Heating</v>
      </c>
      <c r="C761" t="s">
        <v>119</v>
      </c>
      <c r="D761" t="s">
        <v>143</v>
      </c>
      <c r="E761" s="4" t="str">
        <f t="shared" si="188"/>
        <v>Water Heating_Water Heating</v>
      </c>
      <c r="F761" s="4" t="s">
        <v>16</v>
      </c>
      <c r="G761" s="4" t="s">
        <v>16</v>
      </c>
      <c r="H761" s="7">
        <f>INDEX('Saturation Data'!I:I,MATCH('Intensity Data'!$B761,'Saturation Data'!$C:$C,0))*INDEX('UEC Data'!I:I,MATCH('Intensity Data'!$B761,'UEC Data'!$C:$C,0))</f>
        <v>0.59869441624096398</v>
      </c>
      <c r="I761" s="7">
        <f>INDEX('Saturation Data'!J:J,MATCH('Intensity Data'!$B761,'Saturation Data'!$C:$C,0))*INDEX('UEC Data'!J:J,MATCH('Intensity Data'!$B761,'UEC Data'!$C:$C,0))</f>
        <v>0.59119213301204809</v>
      </c>
      <c r="J761" s="7">
        <f>INDEX('Saturation Data'!K:K,MATCH('Intensity Data'!$B761,'Saturation Data'!$C:$C,0))*INDEX('UEC Data'!K:K,MATCH('Intensity Data'!$B761,'UEC Data'!$C:$C,0))</f>
        <v>0.62829268579726028</v>
      </c>
      <c r="K761" s="7">
        <f>INDEX('Saturation Data'!L:L,MATCH('Intensity Data'!$B761,'Saturation Data'!$C:$C,0))*INDEX('UEC Data'!L:L,MATCH('Intensity Data'!$B761,'UEC Data'!$C:$C,0))</f>
        <v>0.45683449643835616</v>
      </c>
      <c r="L761" s="7">
        <f>INDEX('Saturation Data'!M:M,MATCH('Intensity Data'!$B761,'Saturation Data'!$C:$C,0))*INDEX('UEC Data'!M:M,MATCH('Intensity Data'!$B761,'UEC Data'!$C:$C,0))</f>
        <v>2.479701312</v>
      </c>
      <c r="M761" s="7">
        <f>INDEX('Saturation Data'!N:N,MATCH('Intensity Data'!$B761,'Saturation Data'!$C:$C,0))*INDEX('UEC Data'!N:N,MATCH('Intensity Data'!$B761,'UEC Data'!$C:$C,0))</f>
        <v>1.0074957200000001</v>
      </c>
      <c r="N761" s="7">
        <f>INDEX('Saturation Data'!O:O,MATCH('Intensity Data'!$B761,'Saturation Data'!$C:$C,0))*INDEX('UEC Data'!O:O,MATCH('Intensity Data'!$B761,'UEC Data'!$C:$C,0))</f>
        <v>1.2395355586599999</v>
      </c>
      <c r="O761" s="7">
        <f>INDEX('Saturation Data'!P:P,MATCH('Intensity Data'!$B761,'Saturation Data'!$C:$C,0))*INDEX('UEC Data'!P:P,MATCH('Intensity Data'!$B761,'UEC Data'!$C:$C,0))</f>
        <v>0.68987251746</v>
      </c>
      <c r="P761" s="7">
        <f>INDEX('Saturation Data'!Q:Q,MATCH('Intensity Data'!$B761,'Saturation Data'!$C:$C,0))*INDEX('UEC Data'!Q:Q,MATCH('Intensity Data'!$B761,'UEC Data'!$C:$C,0))</f>
        <v>0.44885927372999995</v>
      </c>
      <c r="Q761" s="7">
        <f>INDEX('Saturation Data'!R:R,MATCH('Intensity Data'!$B761,'Saturation Data'!$C:$C,0))*INDEX('UEC Data'!R:R,MATCH('Intensity Data'!$B761,'UEC Data'!$C:$C,0))</f>
        <v>2.6109600799999995</v>
      </c>
      <c r="R761" s="7">
        <f>INDEX('Saturation Data'!S:S,MATCH('Intensity Data'!$B761,'Saturation Data'!$C:$C,0))*INDEX('UEC Data'!S:S,MATCH('Intensity Data'!$B761,'UEC Data'!$C:$C,0))</f>
        <v>0.1600542165488803</v>
      </c>
      <c r="S761" s="7">
        <f>INDEX('Saturation Data'!T:T,MATCH('Intensity Data'!$B761,'Saturation Data'!$C:$C,0))*INDEX('UEC Data'!T:T,MATCH('Intensity Data'!$B761,'UEC Data'!$C:$C,0))</f>
        <v>0.24560789398200003</v>
      </c>
      <c r="T761" s="7">
        <f>INDEX('Saturation Data'!U:U,MATCH('Intensity Data'!$B761,'Saturation Data'!$C:$C,0))*INDEX('UEC Data'!U:U,MATCH('Intensity Data'!$B761,'UEC Data'!$C:$C,0))</f>
        <v>0.38294868065863452</v>
      </c>
      <c r="U761" s="7">
        <f>INDEX('Saturation Data'!V:V,MATCH('Intensity Data'!$B761,'Saturation Data'!$C:$C,0))*INDEX('UEC Data'!V:V,MATCH('Intensity Data'!$B761,'UEC Data'!$C:$C,0))</f>
        <v>0.82153059081081081</v>
      </c>
      <c r="V761" t="str">
        <f t="shared" si="185"/>
        <v>Water Heating</v>
      </c>
    </row>
    <row r="762" spans="1:22" x14ac:dyDescent="0.25">
      <c r="A762" t="str">
        <f t="shared" si="187"/>
        <v/>
      </c>
      <c r="B762" t="str">
        <f t="shared" si="184"/>
        <v>ID2014 CPAInterior Lighting_Screw-in</v>
      </c>
      <c r="C762" t="s">
        <v>119</v>
      </c>
      <c r="D762" t="s">
        <v>143</v>
      </c>
      <c r="E762" s="4" t="str">
        <f t="shared" si="188"/>
        <v>Interior Lighting_Screw-in</v>
      </c>
      <c r="F762" s="4" t="s">
        <v>18</v>
      </c>
      <c r="G762" s="4" t="s">
        <v>150</v>
      </c>
      <c r="H762" s="7">
        <f>INDEX('Saturation Data'!I:I,MATCH('Intensity Data'!$B762,'Saturation Data'!$C:$C,0))*INDEX('UEC Data'!I:I,MATCH('Intensity Data'!$B762,'UEC Data'!$C:$C,0))</f>
        <v>0.9524519080344499</v>
      </c>
      <c r="I762" s="7">
        <f>INDEX('Saturation Data'!J:J,MATCH('Intensity Data'!$B762,'Saturation Data'!$C:$C,0))*INDEX('UEC Data'!J:J,MATCH('Intensity Data'!$B762,'UEC Data'!$C:$C,0))</f>
        <v>0.6673481054050614</v>
      </c>
      <c r="J762" s="7">
        <f>INDEX('Saturation Data'!K:K,MATCH('Intensity Data'!$B762,'Saturation Data'!$C:$C,0))*INDEX('UEC Data'!K:K,MATCH('Intensity Data'!$B762,'UEC Data'!$C:$C,0))</f>
        <v>1.9838427115282335</v>
      </c>
      <c r="K762" s="7">
        <f>INDEX('Saturation Data'!L:L,MATCH('Intensity Data'!$B762,'Saturation Data'!$C:$C,0))*INDEX('UEC Data'!L:L,MATCH('Intensity Data'!$B762,'UEC Data'!$C:$C,0))</f>
        <v>1.0648567495703016</v>
      </c>
      <c r="L762" s="7">
        <f>INDEX('Saturation Data'!M:M,MATCH('Intensity Data'!$B762,'Saturation Data'!$C:$C,0))*INDEX('UEC Data'!M:M,MATCH('Intensity Data'!$B762,'UEC Data'!$C:$C,0))</f>
        <v>2.842645666012475</v>
      </c>
      <c r="M762" s="7">
        <f>INDEX('Saturation Data'!N:N,MATCH('Intensity Data'!$B762,'Saturation Data'!$C:$C,0))*INDEX('UEC Data'!N:N,MATCH('Intensity Data'!$B762,'UEC Data'!$C:$C,0))</f>
        <v>1.4705121904882328</v>
      </c>
      <c r="N762" s="7">
        <f>INDEX('Saturation Data'!O:O,MATCH('Intensity Data'!$B762,'Saturation Data'!$C:$C,0))*INDEX('UEC Data'!O:O,MATCH('Intensity Data'!$B762,'UEC Data'!$C:$C,0))</f>
        <v>2.0217361683676311</v>
      </c>
      <c r="O762" s="7">
        <f>INDEX('Saturation Data'!P:P,MATCH('Intensity Data'!$B762,'Saturation Data'!$C:$C,0))*INDEX('UEC Data'!P:P,MATCH('Intensity Data'!$B762,'UEC Data'!$C:$C,0))</f>
        <v>0.39683531605504058</v>
      </c>
      <c r="P762" s="7">
        <f>INDEX('Saturation Data'!Q:Q,MATCH('Intensity Data'!$B762,'Saturation Data'!$C:$C,0))*INDEX('UEC Data'!Q:Q,MATCH('Intensity Data'!$B762,'UEC Data'!$C:$C,0))</f>
        <v>0.37012835220233054</v>
      </c>
      <c r="Q762" s="7">
        <f>INDEX('Saturation Data'!R:R,MATCH('Intensity Data'!$B762,'Saturation Data'!$C:$C,0))*INDEX('UEC Data'!R:R,MATCH('Intensity Data'!$B762,'UEC Data'!$C:$C,0))</f>
        <v>3.9793174154085382</v>
      </c>
      <c r="R762" s="7">
        <f>INDEX('Saturation Data'!S:S,MATCH('Intensity Data'!$B762,'Saturation Data'!$C:$C,0))*INDEX('UEC Data'!S:S,MATCH('Intensity Data'!$B762,'UEC Data'!$C:$C,0))</f>
        <v>0.24965503126039335</v>
      </c>
      <c r="S762" s="7">
        <f>INDEX('Saturation Data'!T:T,MATCH('Intensity Data'!$B762,'Saturation Data'!$C:$C,0))*INDEX('UEC Data'!T:T,MATCH('Intensity Data'!$B762,'UEC Data'!$C:$C,0))</f>
        <v>0.24097137799916232</v>
      </c>
      <c r="T762" s="7">
        <f>INDEX('Saturation Data'!U:U,MATCH('Intensity Data'!$B762,'Saturation Data'!$C:$C,0))*INDEX('UEC Data'!U:U,MATCH('Intensity Data'!$B762,'UEC Data'!$C:$C,0))</f>
        <v>1.2093590651565562</v>
      </c>
      <c r="U762" s="7">
        <f>INDEX('Saturation Data'!V:V,MATCH('Intensity Data'!$B762,'Saturation Data'!$C:$C,0))*INDEX('UEC Data'!V:V,MATCH('Intensity Data'!$B762,'UEC Data'!$C:$C,0))</f>
        <v>1.1460771959300069</v>
      </c>
      <c r="V762" t="str">
        <f t="shared" si="185"/>
        <v>Interior Lighting</v>
      </c>
    </row>
    <row r="763" spans="1:22" x14ac:dyDescent="0.25">
      <c r="A763" t="str">
        <f t="shared" si="187"/>
        <v/>
      </c>
      <c r="B763" t="str">
        <f t="shared" si="184"/>
        <v>ID2014 CPAInterior Lighting_High-Bay Fixtures</v>
      </c>
      <c r="C763" t="s">
        <v>119</v>
      </c>
      <c r="D763" t="s">
        <v>143</v>
      </c>
      <c r="E763" s="4" t="str">
        <f t="shared" si="188"/>
        <v>Interior Lighting_High-Bay Fixtures</v>
      </c>
      <c r="F763" s="4" t="s">
        <v>18</v>
      </c>
      <c r="G763" s="4" t="s">
        <v>152</v>
      </c>
      <c r="H763" s="7">
        <f>INDEX('Saturation Data'!I:I,MATCH('Intensity Data'!$B763,'Saturation Data'!$C:$C,0))*INDEX('UEC Data'!I:I,MATCH('Intensity Data'!$B763,'UEC Data'!$C:$C,0))</f>
        <v>0.44555138927956439</v>
      </c>
      <c r="I763" s="7">
        <f>INDEX('Saturation Data'!J:J,MATCH('Intensity Data'!$B763,'Saturation Data'!$C:$C,0))*INDEX('UEC Data'!J:J,MATCH('Intensity Data'!$B763,'UEC Data'!$C:$C,0))</f>
        <v>0.59029640526507743</v>
      </c>
      <c r="J763" s="7">
        <f>INDEX('Saturation Data'!K:K,MATCH('Intensity Data'!$B763,'Saturation Data'!$C:$C,0))*INDEX('UEC Data'!K:K,MATCH('Intensity Data'!$B763,'UEC Data'!$C:$C,0))</f>
        <v>2.1002269920032588</v>
      </c>
      <c r="K763" s="7">
        <f>INDEX('Saturation Data'!L:L,MATCH('Intensity Data'!$B763,'Saturation Data'!$C:$C,0))*INDEX('UEC Data'!L:L,MATCH('Intensity Data'!$B763,'UEC Data'!$C:$C,0))</f>
        <v>1.1273277236488082</v>
      </c>
      <c r="L763" s="7">
        <f>INDEX('Saturation Data'!M:M,MATCH('Intensity Data'!$B763,'Saturation Data'!$C:$C,0))*INDEX('UEC Data'!M:M,MATCH('Intensity Data'!$B763,'UEC Data'!$C:$C,0))</f>
        <v>0.53643863919275825</v>
      </c>
      <c r="M763" s="7">
        <f>INDEX('Saturation Data'!N:N,MATCH('Intensity Data'!$B763,'Saturation Data'!$C:$C,0))*INDEX('UEC Data'!N:N,MATCH('Intensity Data'!$B763,'UEC Data'!$C:$C,0))</f>
        <v>1.9227170397938447</v>
      </c>
      <c r="N763" s="7">
        <f>INDEX('Saturation Data'!O:O,MATCH('Intensity Data'!$B763,'Saturation Data'!$C:$C,0))*INDEX('UEC Data'!O:O,MATCH('Intensity Data'!$B763,'UEC Data'!$C:$C,0))</f>
        <v>0.51689643915680406</v>
      </c>
      <c r="O763" s="7">
        <f>INDEX('Saturation Data'!P:P,MATCH('Intensity Data'!$B763,'Saturation Data'!$C:$C,0))*INDEX('UEC Data'!P:P,MATCH('Intensity Data'!$B763,'UEC Data'!$C:$C,0))</f>
        <v>0.34168157244628039</v>
      </c>
      <c r="P763" s="7">
        <f>INDEX('Saturation Data'!Q:Q,MATCH('Intensity Data'!$B763,'Saturation Data'!$C:$C,0))*INDEX('UEC Data'!Q:Q,MATCH('Intensity Data'!$B763,'UEC Data'!$C:$C,0))</f>
        <v>0.33019473416847211</v>
      </c>
      <c r="Q763" s="7">
        <f>INDEX('Saturation Data'!R:R,MATCH('Intensity Data'!$B763,'Saturation Data'!$C:$C,0))*INDEX('UEC Data'!R:R,MATCH('Intensity Data'!$B763,'UEC Data'!$C:$C,0))</f>
        <v>0.2884229759294073</v>
      </c>
      <c r="R763" s="7">
        <f>INDEX('Saturation Data'!S:S,MATCH('Intensity Data'!$B763,'Saturation Data'!$C:$C,0))*INDEX('UEC Data'!S:S,MATCH('Intensity Data'!$B763,'UEC Data'!$C:$C,0))</f>
        <v>1.2228699216970511</v>
      </c>
      <c r="S763" s="7">
        <f>INDEX('Saturation Data'!T:T,MATCH('Intensity Data'!$B763,'Saturation Data'!$C:$C,0))*INDEX('UEC Data'!T:T,MATCH('Intensity Data'!$B763,'UEC Data'!$C:$C,0))</f>
        <v>1.1803353157249801</v>
      </c>
      <c r="T763" s="7">
        <f>INDEX('Saturation Data'!U:U,MATCH('Intensity Data'!$B763,'Saturation Data'!$C:$C,0))*INDEX('UEC Data'!U:U,MATCH('Intensity Data'!$B763,'UEC Data'!$C:$C,0))</f>
        <v>0.56573104329258117</v>
      </c>
      <c r="U763" s="7">
        <f>INDEX('Saturation Data'!V:V,MATCH('Intensity Data'!$B763,'Saturation Data'!$C:$C,0))*INDEX('UEC Data'!V:V,MATCH('Intensity Data'!$B763,'UEC Data'!$C:$C,0))</f>
        <v>0.51230736426800394</v>
      </c>
      <c r="V763" t="str">
        <f t="shared" si="185"/>
        <v>Interior Lighting</v>
      </c>
    </row>
    <row r="764" spans="1:22" x14ac:dyDescent="0.25">
      <c r="A764" t="str">
        <f t="shared" si="187"/>
        <v/>
      </c>
      <c r="B764" t="str">
        <f t="shared" si="184"/>
        <v>ID2014 CPAInterior Lighting_Linear Fluorescent</v>
      </c>
      <c r="C764" t="s">
        <v>119</v>
      </c>
      <c r="D764" t="s">
        <v>143</v>
      </c>
      <c r="E764" s="4" t="str">
        <f t="shared" si="188"/>
        <v>Interior Lighting_Linear Fluorescent</v>
      </c>
      <c r="F764" s="4" t="s">
        <v>18</v>
      </c>
      <c r="G764" s="4" t="s">
        <v>157</v>
      </c>
      <c r="H764" s="7">
        <f>INDEX('Saturation Data'!I:I,MATCH('Intensity Data'!$B764,'Saturation Data'!$C:$C,0))*INDEX('UEC Data'!I:I,MATCH('Intensity Data'!$B764,'UEC Data'!$C:$C,0))</f>
        <v>3.0641967026859858</v>
      </c>
      <c r="I764" s="7">
        <f>INDEX('Saturation Data'!J:J,MATCH('Intensity Data'!$B764,'Saturation Data'!$C:$C,0))*INDEX('UEC Data'!J:J,MATCH('Intensity Data'!$B764,'UEC Data'!$C:$C,0))</f>
        <v>3.047955489329861</v>
      </c>
      <c r="J764" s="7">
        <f>INDEX('Saturation Data'!K:K,MATCH('Intensity Data'!$B764,'Saturation Data'!$C:$C,0))*INDEX('UEC Data'!K:K,MATCH('Intensity Data'!$B764,'UEC Data'!$C:$C,0))</f>
        <v>5.3407302964685091</v>
      </c>
      <c r="K764" s="7">
        <f>INDEX('Saturation Data'!L:L,MATCH('Intensity Data'!$B764,'Saturation Data'!$C:$C,0))*INDEX('UEC Data'!L:L,MATCH('Intensity Data'!$B764,'UEC Data'!$C:$C,0))</f>
        <v>2.866715526780891</v>
      </c>
      <c r="L764" s="7">
        <f>INDEX('Saturation Data'!M:M,MATCH('Intensity Data'!$B764,'Saturation Data'!$C:$C,0))*INDEX('UEC Data'!M:M,MATCH('Intensity Data'!$B764,'UEC Data'!$C:$C,0))</f>
        <v>4.6081156947947681</v>
      </c>
      <c r="M764" s="7">
        <f>INDEX('Saturation Data'!N:N,MATCH('Intensity Data'!$B764,'Saturation Data'!$C:$C,0))*INDEX('UEC Data'!N:N,MATCH('Intensity Data'!$B764,'UEC Data'!$C:$C,0))</f>
        <v>5.8887707697179232</v>
      </c>
      <c r="N764" s="7">
        <f>INDEX('Saturation Data'!O:O,MATCH('Intensity Data'!$B764,'Saturation Data'!$C:$C,0))*INDEX('UEC Data'!O:O,MATCH('Intensity Data'!$B764,'UEC Data'!$C:$C,0))</f>
        <v>4.8362673924755644</v>
      </c>
      <c r="O764" s="7">
        <f>INDEX('Saturation Data'!P:P,MATCH('Intensity Data'!$B764,'Saturation Data'!$C:$C,0))*INDEX('UEC Data'!P:P,MATCH('Intensity Data'!$B764,'UEC Data'!$C:$C,0))</f>
        <v>2.1594831114986786</v>
      </c>
      <c r="P764" s="7">
        <f>INDEX('Saturation Data'!Q:Q,MATCH('Intensity Data'!$B764,'Saturation Data'!$C:$C,0))*INDEX('UEC Data'!Q:Q,MATCH('Intensity Data'!$B764,'UEC Data'!$C:$C,0))</f>
        <v>2.4412769136291974</v>
      </c>
      <c r="Q764" s="7">
        <f>INDEX('Saturation Data'!R:R,MATCH('Intensity Data'!$B764,'Saturation Data'!$C:$C,0))*INDEX('UEC Data'!R:R,MATCH('Intensity Data'!$B764,'UEC Data'!$C:$C,0))</f>
        <v>1.1112596086620548</v>
      </c>
      <c r="R764" s="7">
        <f>INDEX('Saturation Data'!S:S,MATCH('Intensity Data'!$B764,'Saturation Data'!$C:$C,0))*INDEX('UEC Data'!S:S,MATCH('Intensity Data'!$B764,'UEC Data'!$C:$C,0))</f>
        <v>0.94247504704255547</v>
      </c>
      <c r="S764" s="7">
        <f>INDEX('Saturation Data'!T:T,MATCH('Intensity Data'!$B764,'Saturation Data'!$C:$C,0))*INDEX('UEC Data'!T:T,MATCH('Intensity Data'!$B764,'UEC Data'!$C:$C,0))</f>
        <v>0.90969330627585809</v>
      </c>
      <c r="T764" s="7">
        <f>INDEX('Saturation Data'!U:U,MATCH('Intensity Data'!$B764,'Saturation Data'!$C:$C,0))*INDEX('UEC Data'!U:U,MATCH('Intensity Data'!$B764,'UEC Data'!$C:$C,0))</f>
        <v>3.8907098915508609</v>
      </c>
      <c r="U764" s="7">
        <f>INDEX('Saturation Data'!V:V,MATCH('Intensity Data'!$B764,'Saturation Data'!$C:$C,0))*INDEX('UEC Data'!V:V,MATCH('Intensity Data'!$B764,'UEC Data'!$C:$C,0))</f>
        <v>2.7966154398019891</v>
      </c>
      <c r="V764" t="str">
        <f t="shared" si="185"/>
        <v>Interior Lighting</v>
      </c>
    </row>
    <row r="765" spans="1:22" x14ac:dyDescent="0.25">
      <c r="A765" t="str">
        <f t="shared" si="187"/>
        <v/>
      </c>
      <c r="B765" t="str">
        <f t="shared" si="184"/>
        <v>ID2014 CPAExterior Lighting_Screw-in</v>
      </c>
      <c r="C765" t="s">
        <v>119</v>
      </c>
      <c r="D765" t="s">
        <v>143</v>
      </c>
      <c r="E765" s="4" t="str">
        <f t="shared" si="188"/>
        <v>Exterior Lighting_Screw-in</v>
      </c>
      <c r="F765" s="4" t="s">
        <v>23</v>
      </c>
      <c r="G765" s="4" t="s">
        <v>150</v>
      </c>
      <c r="H765" s="7">
        <f>INDEX('Saturation Data'!I:I,MATCH('Intensity Data'!$B765,'Saturation Data'!$C:$C,0))*INDEX('UEC Data'!I:I,MATCH('Intensity Data'!$B765,'UEC Data'!$C:$C,0))</f>
        <v>9.8312869715482629E-2</v>
      </c>
      <c r="I765" s="7">
        <f>INDEX('Saturation Data'!J:J,MATCH('Intensity Data'!$B765,'Saturation Data'!$C:$C,0))*INDEX('UEC Data'!J:J,MATCH('Intensity Data'!$B765,'UEC Data'!$C:$C,0))</f>
        <v>0.22571578436176407</v>
      </c>
      <c r="J765" s="7">
        <f>INDEX('Saturation Data'!K:K,MATCH('Intensity Data'!$B765,'Saturation Data'!$C:$C,0))*INDEX('UEC Data'!K:K,MATCH('Intensity Data'!$B765,'UEC Data'!$C:$C,0))</f>
        <v>0.276699149986805</v>
      </c>
      <c r="K765" s="7">
        <f>INDEX('Saturation Data'!L:L,MATCH('Intensity Data'!$B765,'Saturation Data'!$C:$C,0))*INDEX('UEC Data'!L:L,MATCH('Intensity Data'!$B765,'UEC Data'!$C:$C,0))</f>
        <v>0.17904062646205027</v>
      </c>
      <c r="L765" s="7">
        <f>INDEX('Saturation Data'!M:M,MATCH('Intensity Data'!$B765,'Saturation Data'!$C:$C,0))*INDEX('UEC Data'!M:M,MATCH('Intensity Data'!$B765,'UEC Data'!$C:$C,0))</f>
        <v>0.29200175769570946</v>
      </c>
      <c r="M765" s="7">
        <f>INDEX('Saturation Data'!N:N,MATCH('Intensity Data'!$B765,'Saturation Data'!$C:$C,0))*INDEX('UEC Data'!N:N,MATCH('Intensity Data'!$B765,'UEC Data'!$C:$C,0))</f>
        <v>6.3772035601469074E-2</v>
      </c>
      <c r="N765" s="7">
        <f>INDEX('Saturation Data'!O:O,MATCH('Intensity Data'!$B765,'Saturation Data'!$C:$C,0))*INDEX('UEC Data'!O:O,MATCH('Intensity Data'!$B765,'UEC Data'!$C:$C,0))</f>
        <v>2.211158057865625E-2</v>
      </c>
      <c r="O765" s="7">
        <f>INDEX('Saturation Data'!P:P,MATCH('Intensity Data'!$B765,'Saturation Data'!$C:$C,0))*INDEX('UEC Data'!P:P,MATCH('Intensity Data'!$B765,'UEC Data'!$C:$C,0))</f>
        <v>2.4434390678388838E-3</v>
      </c>
      <c r="P765" s="7">
        <f>INDEX('Saturation Data'!Q:Q,MATCH('Intensity Data'!$B765,'Saturation Data'!$C:$C,0))*INDEX('UEC Data'!Q:Q,MATCH('Intensity Data'!$B765,'UEC Data'!$C:$C,0))</f>
        <v>3.4925684416802359E-3</v>
      </c>
      <c r="Q765" s="7">
        <f>INDEX('Saturation Data'!R:R,MATCH('Intensity Data'!$B765,'Saturation Data'!$C:$C,0))*INDEX('UEC Data'!R:R,MATCH('Intensity Data'!$B765,'UEC Data'!$C:$C,0))</f>
        <v>0.19917260845913579</v>
      </c>
      <c r="R765" s="7">
        <f>INDEX('Saturation Data'!S:S,MATCH('Intensity Data'!$B765,'Saturation Data'!$C:$C,0))*INDEX('UEC Data'!S:S,MATCH('Intensity Data'!$B765,'UEC Data'!$C:$C,0))</f>
        <v>0.17129845038736044</v>
      </c>
      <c r="S765" s="7">
        <f>INDEX('Saturation Data'!T:T,MATCH('Intensity Data'!$B765,'Saturation Data'!$C:$C,0))*INDEX('UEC Data'!T:T,MATCH('Intensity Data'!$B765,'UEC Data'!$C:$C,0))</f>
        <v>0.16534024341736533</v>
      </c>
      <c r="T765" s="7">
        <f>INDEX('Saturation Data'!U:U,MATCH('Intensity Data'!$B765,'Saturation Data'!$C:$C,0))*INDEX('UEC Data'!U:U,MATCH('Intensity Data'!$B765,'UEC Data'!$C:$C,0))</f>
        <v>6.2884808556750132E-2</v>
      </c>
      <c r="U765" s="7">
        <f>INDEX('Saturation Data'!V:V,MATCH('Intensity Data'!$B765,'Saturation Data'!$C:$C,0))*INDEX('UEC Data'!V:V,MATCH('Intensity Data'!$B765,'UEC Data'!$C:$C,0))</f>
        <v>0.55447101267595722</v>
      </c>
      <c r="V765" t="str">
        <f t="shared" si="185"/>
        <v>Exterior Lighting</v>
      </c>
    </row>
    <row r="766" spans="1:22" x14ac:dyDescent="0.25">
      <c r="A766" t="str">
        <f t="shared" si="187"/>
        <v/>
      </c>
      <c r="B766" t="str">
        <f t="shared" si="184"/>
        <v>ID2014 CPAExterior Lighting_HID</v>
      </c>
      <c r="C766" t="s">
        <v>119</v>
      </c>
      <c r="D766" t="s">
        <v>143</v>
      </c>
      <c r="E766" s="4" t="str">
        <f t="shared" si="188"/>
        <v>Exterior Lighting_HID</v>
      </c>
      <c r="F766" s="4" t="s">
        <v>23</v>
      </c>
      <c r="G766" s="4" t="s">
        <v>158</v>
      </c>
      <c r="H766" s="7">
        <f>INDEX('Saturation Data'!I:I,MATCH('Intensity Data'!$B766,'Saturation Data'!$C:$C,0))*INDEX('UEC Data'!I:I,MATCH('Intensity Data'!$B766,'UEC Data'!$C:$C,0))</f>
        <v>0.26531631297271929</v>
      </c>
      <c r="I766" s="7">
        <f>INDEX('Saturation Data'!J:J,MATCH('Intensity Data'!$B766,'Saturation Data'!$C:$C,0))*INDEX('UEC Data'!J:J,MATCH('Intensity Data'!$B766,'UEC Data'!$C:$C,0))</f>
        <v>0.31502407854084469</v>
      </c>
      <c r="J766" s="7">
        <f>INDEX('Saturation Data'!K:K,MATCH('Intensity Data'!$B766,'Saturation Data'!$C:$C,0))*INDEX('UEC Data'!K:K,MATCH('Intensity Data'!$B766,'UEC Data'!$C:$C,0))</f>
        <v>0.68859461212428974</v>
      </c>
      <c r="K766" s="7">
        <f>INDEX('Saturation Data'!L:L,MATCH('Intensity Data'!$B766,'Saturation Data'!$C:$C,0))*INDEX('UEC Data'!L:L,MATCH('Intensity Data'!$B766,'UEC Data'!$C:$C,0))</f>
        <v>0.44556121960983447</v>
      </c>
      <c r="L766" s="7">
        <f>INDEX('Saturation Data'!M:M,MATCH('Intensity Data'!$B766,'Saturation Data'!$C:$C,0))*INDEX('UEC Data'!M:M,MATCH('Intensity Data'!$B766,'UEC Data'!$C:$C,0))</f>
        <v>2.0751504408273456</v>
      </c>
      <c r="M766" s="7">
        <f>INDEX('Saturation Data'!N:N,MATCH('Intensity Data'!$B766,'Saturation Data'!$C:$C,0))*INDEX('UEC Data'!N:N,MATCH('Intensity Data'!$B766,'UEC Data'!$C:$C,0))</f>
        <v>0.66139692449650611</v>
      </c>
      <c r="N766" s="7">
        <f>INDEX('Saturation Data'!O:O,MATCH('Intensity Data'!$B766,'Saturation Data'!$C:$C,0))*INDEX('UEC Data'!O:O,MATCH('Intensity Data'!$B766,'UEC Data'!$C:$C,0))</f>
        <v>0.26996078214722602</v>
      </c>
      <c r="O766" s="7">
        <f>INDEX('Saturation Data'!P:P,MATCH('Intensity Data'!$B766,'Saturation Data'!$C:$C,0))*INDEX('UEC Data'!P:P,MATCH('Intensity Data'!$B766,'UEC Data'!$C:$C,0))</f>
        <v>9.0998300829103096E-2</v>
      </c>
      <c r="P766" s="7">
        <f>INDEX('Saturation Data'!Q:Q,MATCH('Intensity Data'!$B766,'Saturation Data'!$C:$C,0))*INDEX('UEC Data'!Q:Q,MATCH('Intensity Data'!$B766,'UEC Data'!$C:$C,0))</f>
        <v>0.13695585130618695</v>
      </c>
      <c r="Q766" s="7">
        <f>INDEX('Saturation Data'!R:R,MATCH('Intensity Data'!$B766,'Saturation Data'!$C:$C,0))*INDEX('UEC Data'!R:R,MATCH('Intensity Data'!$B766,'UEC Data'!$C:$C,0))</f>
        <v>0.77801526822470934</v>
      </c>
      <c r="R766" s="7">
        <f>INDEX('Saturation Data'!S:S,MATCH('Intensity Data'!$B766,'Saturation Data'!$C:$C,0))*INDEX('UEC Data'!S:S,MATCH('Intensity Data'!$B766,'UEC Data'!$C:$C,0))</f>
        <v>0.15820799668248503</v>
      </c>
      <c r="S766" s="7">
        <f>INDEX('Saturation Data'!T:T,MATCH('Intensity Data'!$B766,'Saturation Data'!$C:$C,0))*INDEX('UEC Data'!T:T,MATCH('Intensity Data'!$B766,'UEC Data'!$C:$C,0))</f>
        <v>0.15270510984135516</v>
      </c>
      <c r="T766" s="7">
        <f>INDEX('Saturation Data'!U:U,MATCH('Intensity Data'!$B766,'Saturation Data'!$C:$C,0))*INDEX('UEC Data'!U:U,MATCH('Intensity Data'!$B766,'UEC Data'!$C:$C,0))</f>
        <v>0.16970683082038798</v>
      </c>
      <c r="U766" s="7">
        <f>INDEX('Saturation Data'!V:V,MATCH('Intensity Data'!$B766,'Saturation Data'!$C:$C,0))*INDEX('UEC Data'!V:V,MATCH('Intensity Data'!$B766,'UEC Data'!$C:$C,0))</f>
        <v>1.1651492745218011</v>
      </c>
      <c r="V766" t="str">
        <f t="shared" si="185"/>
        <v>Exterior Lighting</v>
      </c>
    </row>
    <row r="767" spans="1:22" x14ac:dyDescent="0.25">
      <c r="A767" t="str">
        <f t="shared" si="187"/>
        <v/>
      </c>
      <c r="B767" t="str">
        <f t="shared" si="184"/>
        <v>ID2014 CPAExterior Lighting_Linear Fluorescent</v>
      </c>
      <c r="C767" t="s">
        <v>119</v>
      </c>
      <c r="D767" t="s">
        <v>143</v>
      </c>
      <c r="E767" s="4" t="str">
        <f t="shared" si="188"/>
        <v>Exterior Lighting_Linear Fluorescent</v>
      </c>
      <c r="F767" s="4" t="s">
        <v>23</v>
      </c>
      <c r="G767" s="4" t="s">
        <v>157</v>
      </c>
      <c r="H767" s="7">
        <f>INDEX('Saturation Data'!I:I,MATCH('Intensity Data'!$B767,'Saturation Data'!$C:$C,0))*INDEX('UEC Data'!I:I,MATCH('Intensity Data'!$B767,'UEC Data'!$C:$C,0))</f>
        <v>0.16306581731179809</v>
      </c>
      <c r="I767" s="7">
        <f>INDEX('Saturation Data'!J:J,MATCH('Intensity Data'!$B767,'Saturation Data'!$C:$C,0))*INDEX('UEC Data'!J:J,MATCH('Intensity Data'!$B767,'UEC Data'!$C:$C,0))</f>
        <v>0.11407013709739106</v>
      </c>
      <c r="J767" s="7">
        <f>INDEX('Saturation Data'!K:K,MATCH('Intensity Data'!$B767,'Saturation Data'!$C:$C,0))*INDEX('UEC Data'!K:K,MATCH('Intensity Data'!$B767,'UEC Data'!$C:$C,0))</f>
        <v>0.34706373788890554</v>
      </c>
      <c r="K767" s="7">
        <f>INDEX('Saturation Data'!L:L,MATCH('Intensity Data'!$B767,'Saturation Data'!$C:$C,0))*INDEX('UEC Data'!L:L,MATCH('Intensity Data'!$B767,'UEC Data'!$C:$C,0))</f>
        <v>0.22457065392811532</v>
      </c>
      <c r="L767" s="7">
        <f>INDEX('Saturation Data'!M:M,MATCH('Intensity Data'!$B767,'Saturation Data'!$C:$C,0))*INDEX('UEC Data'!M:M,MATCH('Intensity Data'!$B767,'UEC Data'!$C:$C,0))</f>
        <v>0.59956780147694599</v>
      </c>
      <c r="M767" s="7">
        <f>INDEX('Saturation Data'!N:N,MATCH('Intensity Data'!$B767,'Saturation Data'!$C:$C,0))*INDEX('UEC Data'!N:N,MATCH('Intensity Data'!$B767,'UEC Data'!$C:$C,0))</f>
        <v>0.27894603990202499</v>
      </c>
      <c r="N767" s="7">
        <f>INDEX('Saturation Data'!O:O,MATCH('Intensity Data'!$B767,'Saturation Data'!$C:$C,0))*INDEX('UEC Data'!O:O,MATCH('Intensity Data'!$B767,'UEC Data'!$C:$C,0))</f>
        <v>8.6432637274117763E-2</v>
      </c>
      <c r="O767" s="7">
        <f>INDEX('Saturation Data'!P:P,MATCH('Intensity Data'!$B767,'Saturation Data'!$C:$C,0))*INDEX('UEC Data'!P:P,MATCH('Intensity Data'!$B767,'UEC Data'!$C:$C,0))</f>
        <v>0.32046826010305807</v>
      </c>
      <c r="P767" s="7">
        <f>INDEX('Saturation Data'!Q:Q,MATCH('Intensity Data'!$B767,'Saturation Data'!$C:$C,0))*INDEX('UEC Data'!Q:Q,MATCH('Intensity Data'!$B767,'UEC Data'!$C:$C,0))</f>
        <v>0.77168658025213277</v>
      </c>
      <c r="Q767" s="7">
        <f>INDEX('Saturation Data'!R:R,MATCH('Intensity Data'!$B767,'Saturation Data'!$C:$C,0))*INDEX('UEC Data'!R:R,MATCH('Intensity Data'!$B767,'UEC Data'!$C:$C,0))</f>
        <v>5.4058789982821369E-2</v>
      </c>
      <c r="R767" s="7">
        <f>INDEX('Saturation Data'!S:S,MATCH('Intensity Data'!$B767,'Saturation Data'!$C:$C,0))*INDEX('UEC Data'!S:S,MATCH('Intensity Data'!$B767,'UEC Data'!$C:$C,0))</f>
        <v>0.12172480293015432</v>
      </c>
      <c r="S767" s="7">
        <f>INDEX('Saturation Data'!T:T,MATCH('Intensity Data'!$B767,'Saturation Data'!$C:$C,0))*INDEX('UEC Data'!T:T,MATCH('Intensity Data'!$B767,'UEC Data'!$C:$C,0))</f>
        <v>0.11749089674127942</v>
      </c>
      <c r="T767" s="7">
        <f>INDEX('Saturation Data'!U:U,MATCH('Intensity Data'!$B767,'Saturation Data'!$C:$C,0))*INDEX('UEC Data'!U:U,MATCH('Intensity Data'!$B767,'UEC Data'!$C:$C,0))</f>
        <v>0.10430336062286182</v>
      </c>
      <c r="U767" s="7">
        <f>INDEX('Saturation Data'!V:V,MATCH('Intensity Data'!$B767,'Saturation Data'!$C:$C,0))*INDEX('UEC Data'!V:V,MATCH('Intensity Data'!$B767,'UEC Data'!$C:$C,0))</f>
        <v>8.3844712802241886E-2</v>
      </c>
      <c r="V767" t="str">
        <f t="shared" si="185"/>
        <v>Exterior Lighting</v>
      </c>
    </row>
    <row r="768" spans="1:22" x14ac:dyDescent="0.25">
      <c r="A768" t="str">
        <f t="shared" si="187"/>
        <v/>
      </c>
      <c r="B768" t="str">
        <f t="shared" si="184"/>
        <v>ID2014 CPARefrigeration_Walk-in Refrigerator</v>
      </c>
      <c r="C768" t="s">
        <v>119</v>
      </c>
      <c r="D768" t="s">
        <v>143</v>
      </c>
      <c r="E768" s="4" t="str">
        <f t="shared" si="188"/>
        <v>Refrigeration_Walk-in Refrigerator</v>
      </c>
      <c r="F768" s="4" t="s">
        <v>161</v>
      </c>
      <c r="G768" s="4" t="s">
        <v>159</v>
      </c>
      <c r="H768" s="7">
        <f>INDEX('Saturation Data'!I:I,MATCH('Intensity Data'!$B768,'Saturation Data'!$C:$C,0))*INDEX('UEC Data'!I:I,MATCH('Intensity Data'!$B768,'UEC Data'!$C:$C,0))</f>
        <v>4.9493701549810842E-3</v>
      </c>
      <c r="I768" s="7">
        <f>INDEX('Saturation Data'!J:J,MATCH('Intensity Data'!$B768,'Saturation Data'!$C:$C,0))*INDEX('UEC Data'!J:J,MATCH('Intensity Data'!$B768,'UEC Data'!$C:$C,0))</f>
        <v>0</v>
      </c>
      <c r="J768" s="7">
        <f>INDEX('Saturation Data'!K:K,MATCH('Intensity Data'!$B768,'Saturation Data'!$C:$C,0))*INDEX('UEC Data'!K:K,MATCH('Intensity Data'!$B768,'UEC Data'!$C:$C,0))</f>
        <v>1.5922033677680258E-2</v>
      </c>
      <c r="K768" s="7">
        <f>INDEX('Saturation Data'!L:L,MATCH('Intensity Data'!$B768,'Saturation Data'!$C:$C,0))*INDEX('UEC Data'!L:L,MATCH('Intensity Data'!$B768,'UEC Data'!$C:$C,0))</f>
        <v>0</v>
      </c>
      <c r="L768" s="7">
        <f>INDEX('Saturation Data'!M:M,MATCH('Intensity Data'!$B768,'Saturation Data'!$C:$C,0))*INDEX('UEC Data'!M:M,MATCH('Intensity Data'!$B768,'UEC Data'!$C:$C,0))</f>
        <v>5.9072817973475171</v>
      </c>
      <c r="M768" s="7">
        <f>INDEX('Saturation Data'!N:N,MATCH('Intensity Data'!$B768,'Saturation Data'!$C:$C,0))*INDEX('UEC Data'!N:N,MATCH('Intensity Data'!$B768,'UEC Data'!$C:$C,0))</f>
        <v>1.3264942450332609</v>
      </c>
      <c r="N768" s="7">
        <f>INDEX('Saturation Data'!O:O,MATCH('Intensity Data'!$B768,'Saturation Data'!$C:$C,0))*INDEX('UEC Data'!O:O,MATCH('Intensity Data'!$B768,'UEC Data'!$C:$C,0))</f>
        <v>0.14778716887820989</v>
      </c>
      <c r="O768" s="7">
        <f>INDEX('Saturation Data'!P:P,MATCH('Intensity Data'!$B768,'Saturation Data'!$C:$C,0))*INDEX('UEC Data'!P:P,MATCH('Intensity Data'!$B768,'UEC Data'!$C:$C,0))</f>
        <v>2.0856666453358527E-2</v>
      </c>
      <c r="P768" s="7">
        <f>INDEX('Saturation Data'!Q:Q,MATCH('Intensity Data'!$B768,'Saturation Data'!$C:$C,0))*INDEX('UEC Data'!Q:Q,MATCH('Intensity Data'!$B768,'UEC Data'!$C:$C,0))</f>
        <v>5.0051446369209815E-2</v>
      </c>
      <c r="Q768" s="7">
        <f>INDEX('Saturation Data'!R:R,MATCH('Intensity Data'!$B768,'Saturation Data'!$C:$C,0))*INDEX('UEC Data'!R:R,MATCH('Intensity Data'!$B768,'UEC Data'!$C:$C,0))</f>
        <v>2.7526984860601109E-2</v>
      </c>
      <c r="R768" s="7">
        <f>INDEX('Saturation Data'!S:S,MATCH('Intensity Data'!$B768,'Saturation Data'!$C:$C,0))*INDEX('UEC Data'!S:S,MATCH('Intensity Data'!$B768,'UEC Data'!$C:$C,0))</f>
        <v>9.5496353706856132E-3</v>
      </c>
      <c r="S768" s="7">
        <f>INDEX('Saturation Data'!T:T,MATCH('Intensity Data'!$B768,'Saturation Data'!$C:$C,0))*INDEX('UEC Data'!T:T,MATCH('Intensity Data'!$B768,'UEC Data'!$C:$C,0))</f>
        <v>16.10698603462053</v>
      </c>
      <c r="T768" s="7">
        <f>INDEX('Saturation Data'!U:U,MATCH('Intensity Data'!$B768,'Saturation Data'!$C:$C,0))*INDEX('UEC Data'!U:U,MATCH('Intensity Data'!$B768,'UEC Data'!$C:$C,0))</f>
        <v>2.9469249667860966E-3</v>
      </c>
      <c r="U768" s="7">
        <f>INDEX('Saturation Data'!V:V,MATCH('Intensity Data'!$B768,'Saturation Data'!$C:$C,0))*INDEX('UEC Data'!V:V,MATCH('Intensity Data'!$B768,'UEC Data'!$C:$C,0))</f>
        <v>7.3631695292235719E-2</v>
      </c>
      <c r="V768" t="str">
        <f t="shared" si="185"/>
        <v>Refrigeration</v>
      </c>
    </row>
    <row r="769" spans="1:22" x14ac:dyDescent="0.25">
      <c r="A769" t="str">
        <f t="shared" si="187"/>
        <v/>
      </c>
      <c r="B769" t="str">
        <f t="shared" si="184"/>
        <v>ID2014 CPARefrigeration_Reach-in Refrigerator</v>
      </c>
      <c r="C769" t="s">
        <v>119</v>
      </c>
      <c r="D769" t="s">
        <v>143</v>
      </c>
      <c r="E769" s="4" t="str">
        <f t="shared" si="188"/>
        <v>Refrigeration_Reach-in Refrigerator</v>
      </c>
      <c r="F769" s="4" t="s">
        <v>161</v>
      </c>
      <c r="G769" s="4" t="s">
        <v>160</v>
      </c>
      <c r="H769" s="7">
        <f>INDEX('Saturation Data'!I:I,MATCH('Intensity Data'!$B769,'Saturation Data'!$C:$C,0))*INDEX('UEC Data'!I:I,MATCH('Intensity Data'!$B769,'UEC Data'!$C:$C,0))</f>
        <v>9.1448741472233957E-3</v>
      </c>
      <c r="I769" s="7">
        <f>INDEX('Saturation Data'!J:J,MATCH('Intensity Data'!$B769,'Saturation Data'!$C:$C,0))*INDEX('UEC Data'!J:J,MATCH('Intensity Data'!$B769,'UEC Data'!$C:$C,0))</f>
        <v>2.0378958696691631E-2</v>
      </c>
      <c r="J769" s="7">
        <f>INDEX('Saturation Data'!K:K,MATCH('Intensity Data'!$B769,'Saturation Data'!$C:$C,0))*INDEX('UEC Data'!K:K,MATCH('Intensity Data'!$B769,'UEC Data'!$C:$C,0))</f>
        <v>2.9418893635122526E-2</v>
      </c>
      <c r="K769" s="7">
        <f>INDEX('Saturation Data'!L:L,MATCH('Intensity Data'!$B769,'Saturation Data'!$C:$C,0))*INDEX('UEC Data'!L:L,MATCH('Intensity Data'!$B769,'UEC Data'!$C:$C,0))</f>
        <v>9.0613185898955409E-3</v>
      </c>
      <c r="L769" s="7">
        <f>INDEX('Saturation Data'!M:M,MATCH('Intensity Data'!$B769,'Saturation Data'!$C:$C,0))*INDEX('UEC Data'!M:M,MATCH('Intensity Data'!$B769,'UEC Data'!$C:$C,0))</f>
        <v>0.29499439375735054</v>
      </c>
      <c r="M769" s="7">
        <f>INDEX('Saturation Data'!N:N,MATCH('Intensity Data'!$B769,'Saturation Data'!$C:$C,0))*INDEX('UEC Data'!N:N,MATCH('Intensity Data'!$B769,'UEC Data'!$C:$C,0))</f>
        <v>0.51929959747686305</v>
      </c>
      <c r="N769" s="7">
        <f>INDEX('Saturation Data'!O:O,MATCH('Intensity Data'!$B769,'Saturation Data'!$C:$C,0))*INDEX('UEC Data'!O:O,MATCH('Intensity Data'!$B769,'UEC Data'!$C:$C,0))</f>
        <v>5.9104772749026209E-2</v>
      </c>
      <c r="O769" s="7">
        <f>INDEX('Saturation Data'!P:P,MATCH('Intensity Data'!$B769,'Saturation Data'!$C:$C,0))*INDEX('UEC Data'!P:P,MATCH('Intensity Data'!$B769,'UEC Data'!$C:$C,0))</f>
        <v>1.9123394675983143E-2</v>
      </c>
      <c r="P769" s="7">
        <f>INDEX('Saturation Data'!Q:Q,MATCH('Intensity Data'!$B769,'Saturation Data'!$C:$C,0))*INDEX('UEC Data'!Q:Q,MATCH('Intensity Data'!$B769,'UEC Data'!$C:$C,0))</f>
        <v>4.5891972485759977E-2</v>
      </c>
      <c r="Q769" s="7">
        <f>INDEX('Saturation Data'!R:R,MATCH('Intensity Data'!$B769,'Saturation Data'!$C:$C,0))*INDEX('UEC Data'!R:R,MATCH('Intensity Data'!$B769,'UEC Data'!$C:$C,0))</f>
        <v>4.6017259167124368E-2</v>
      </c>
      <c r="R769" s="7">
        <f>INDEX('Saturation Data'!S:S,MATCH('Intensity Data'!$B769,'Saturation Data'!$C:$C,0))*INDEX('UEC Data'!S:S,MATCH('Intensity Data'!$B769,'UEC Data'!$C:$C,0))</f>
        <v>4.5876252592493613E-3</v>
      </c>
      <c r="S769" s="7">
        <f>INDEX('Saturation Data'!T:T,MATCH('Intensity Data'!$B769,'Saturation Data'!$C:$C,0))*INDEX('UEC Data'!T:T,MATCH('Intensity Data'!$B769,'UEC Data'!$C:$C,0))</f>
        <v>1.8545335550300527E-2</v>
      </c>
      <c r="T769" s="7">
        <f>INDEX('Saturation Data'!U:U,MATCH('Intensity Data'!$B769,'Saturation Data'!$C:$C,0))*INDEX('UEC Data'!U:U,MATCH('Intensity Data'!$B769,'UEC Data'!$C:$C,0))</f>
        <v>5.4449873617650911E-3</v>
      </c>
      <c r="U769" s="7">
        <f>INDEX('Saturation Data'!V:V,MATCH('Intensity Data'!$B769,'Saturation Data'!$C:$C,0))*INDEX('UEC Data'!V:V,MATCH('Intensity Data'!$B769,'UEC Data'!$C:$C,0))</f>
        <v>4.8588620197354784E-2</v>
      </c>
      <c r="V769" t="str">
        <f t="shared" si="185"/>
        <v>Refrigeration</v>
      </c>
    </row>
    <row r="770" spans="1:22" x14ac:dyDescent="0.25">
      <c r="A770" t="str">
        <f t="shared" si="187"/>
        <v/>
      </c>
      <c r="B770" t="str">
        <f t="shared" ref="B770:B833" si="189">C770&amp;D770&amp;E770</f>
        <v>ID2014 CPARefrigeration_Glass Door Display</v>
      </c>
      <c r="C770" t="s">
        <v>119</v>
      </c>
      <c r="D770" t="s">
        <v>143</v>
      </c>
      <c r="E770" s="4" t="str">
        <f t="shared" si="188"/>
        <v>Refrigeration_Glass Door Display</v>
      </c>
      <c r="F770" s="4" t="s">
        <v>161</v>
      </c>
      <c r="G770" s="4" t="s">
        <v>28</v>
      </c>
      <c r="H770" s="7">
        <f>INDEX('Saturation Data'!I:I,MATCH('Intensity Data'!$B770,'Saturation Data'!$C:$C,0))*INDEX('UEC Data'!I:I,MATCH('Intensity Data'!$B770,'UEC Data'!$C:$C,0))</f>
        <v>8.5094874479958699E-2</v>
      </c>
      <c r="I770" s="7">
        <f>INDEX('Saturation Data'!J:J,MATCH('Intensity Data'!$B770,'Saturation Data'!$C:$C,0))*INDEX('UEC Data'!J:J,MATCH('Intensity Data'!$B770,'UEC Data'!$C:$C,0))</f>
        <v>0</v>
      </c>
      <c r="J770" s="7">
        <f>INDEX('Saturation Data'!K:K,MATCH('Intensity Data'!$B770,'Saturation Data'!$C:$C,0))*INDEX('UEC Data'!K:K,MATCH('Intensity Data'!$B770,'UEC Data'!$C:$C,0))</f>
        <v>0.28895692091449388</v>
      </c>
      <c r="K770" s="7">
        <f>INDEX('Saturation Data'!L:L,MATCH('Intensity Data'!$B770,'Saturation Data'!$C:$C,0))*INDEX('UEC Data'!L:L,MATCH('Intensity Data'!$B770,'UEC Data'!$C:$C,0))</f>
        <v>2.5418674147065197E-3</v>
      </c>
      <c r="L770" s="7">
        <f>INDEX('Saturation Data'!M:M,MATCH('Intensity Data'!$B770,'Saturation Data'!$C:$C,0))*INDEX('UEC Data'!M:M,MATCH('Intensity Data'!$B770,'UEC Data'!$C:$C,0))</f>
        <v>0.18441736583531038</v>
      </c>
      <c r="M770" s="7">
        <f>INDEX('Saturation Data'!N:N,MATCH('Intensity Data'!$B770,'Saturation Data'!$C:$C,0))*INDEX('UEC Data'!N:N,MATCH('Intensity Data'!$B770,'UEC Data'!$C:$C,0))</f>
        <v>9.9867932115750406</v>
      </c>
      <c r="N770" s="7">
        <f>INDEX('Saturation Data'!O:O,MATCH('Intensity Data'!$B770,'Saturation Data'!$C:$C,0))*INDEX('UEC Data'!O:O,MATCH('Intensity Data'!$B770,'UEC Data'!$C:$C,0))</f>
        <v>0.17985964089024942</v>
      </c>
      <c r="O770" s="7">
        <f>INDEX('Saturation Data'!P:P,MATCH('Intensity Data'!$B770,'Saturation Data'!$C:$C,0))*INDEX('UEC Data'!P:P,MATCH('Intensity Data'!$B770,'UEC Data'!$C:$C,0))</f>
        <v>3.2040491257837436E-2</v>
      </c>
      <c r="P770" s="7">
        <f>INDEX('Saturation Data'!Q:Q,MATCH('Intensity Data'!$B770,'Saturation Data'!$C:$C,0))*INDEX('UEC Data'!Q:Q,MATCH('Intensity Data'!$B770,'UEC Data'!$C:$C,0))</f>
        <v>7.6890184412789928E-2</v>
      </c>
      <c r="Q770" s="7">
        <f>INDEX('Saturation Data'!R:R,MATCH('Intensity Data'!$B770,'Saturation Data'!$C:$C,0))*INDEX('UEC Data'!R:R,MATCH('Intensity Data'!$B770,'UEC Data'!$C:$C,0))</f>
        <v>0.24010167284251963</v>
      </c>
      <c r="R770" s="7">
        <f>INDEX('Saturation Data'!S:S,MATCH('Intensity Data'!$B770,'Saturation Data'!$C:$C,0))*INDEX('UEC Data'!S:S,MATCH('Intensity Data'!$B770,'UEC Data'!$C:$C,0))</f>
        <v>3.899348552453881E-2</v>
      </c>
      <c r="S770" s="7">
        <f>INDEX('Saturation Data'!T:T,MATCH('Intensity Data'!$B770,'Saturation Data'!$C:$C,0))*INDEX('UEC Data'!T:T,MATCH('Intensity Data'!$B770,'UEC Data'!$C:$C,0))</f>
        <v>0.15762997901155548</v>
      </c>
      <c r="T770" s="7">
        <f>INDEX('Saturation Data'!U:U,MATCH('Intensity Data'!$B770,'Saturation Data'!$C:$C,0))*INDEX('UEC Data'!U:U,MATCH('Intensity Data'!$B770,'UEC Data'!$C:$C,0))</f>
        <v>3.3385029201574131E-3</v>
      </c>
      <c r="U770" s="7">
        <f>INDEX('Saturation Data'!V:V,MATCH('Intensity Data'!$B770,'Saturation Data'!$C:$C,0))*INDEX('UEC Data'!V:V,MATCH('Intensity Data'!$B770,'UEC Data'!$C:$C,0))</f>
        <v>8.178003842151475E-3</v>
      </c>
      <c r="V770" t="str">
        <f t="shared" ref="V770:V825" si="190">IF(OR(F770="Cooling",F770="heating",F770="ventilation"),"HVAC",F770)</f>
        <v>Refrigeration</v>
      </c>
    </row>
    <row r="771" spans="1:22" x14ac:dyDescent="0.25">
      <c r="A771" t="str">
        <f t="shared" si="187"/>
        <v/>
      </c>
      <c r="B771" t="str">
        <f t="shared" si="189"/>
        <v>ID2014 CPARefrigeration_Open Display Case</v>
      </c>
      <c r="C771" t="s">
        <v>119</v>
      </c>
      <c r="D771" t="s">
        <v>143</v>
      </c>
      <c r="E771" s="4" t="str">
        <f t="shared" si="188"/>
        <v>Refrigeration_Open Display Case</v>
      </c>
      <c r="F771" s="4" t="s">
        <v>161</v>
      </c>
      <c r="G771" s="4" t="s">
        <v>29</v>
      </c>
      <c r="H771" s="7">
        <f>INDEX('Saturation Data'!I:I,MATCH('Intensity Data'!$B771,'Saturation Data'!$C:$C,0))*INDEX('UEC Data'!I:I,MATCH('Intensity Data'!$B771,'UEC Data'!$C:$C,0))</f>
        <v>7.0187831762880723E-2</v>
      </c>
      <c r="I771" s="7">
        <f>INDEX('Saturation Data'!J:J,MATCH('Intensity Data'!$B771,'Saturation Data'!$C:$C,0))*INDEX('UEC Data'!J:J,MATCH('Intensity Data'!$B771,'UEC Data'!$C:$C,0))</f>
        <v>0</v>
      </c>
      <c r="J771" s="7">
        <f>INDEX('Saturation Data'!K:K,MATCH('Intensity Data'!$B771,'Saturation Data'!$C:$C,0))*INDEX('UEC Data'!K:K,MATCH('Intensity Data'!$B771,'UEC Data'!$C:$C,0))</f>
        <v>0.2383370311762209</v>
      </c>
      <c r="K771" s="7">
        <f>INDEX('Saturation Data'!L:L,MATCH('Intensity Data'!$B771,'Saturation Data'!$C:$C,0))*INDEX('UEC Data'!L:L,MATCH('Intensity Data'!$B771,'UEC Data'!$C:$C,0))</f>
        <v>2.0965794186462773E-3</v>
      </c>
      <c r="L771" s="7">
        <f>INDEX('Saturation Data'!M:M,MATCH('Intensity Data'!$B771,'Saturation Data'!$C:$C,0))*INDEX('UEC Data'!M:M,MATCH('Intensity Data'!$B771,'UEC Data'!$C:$C,0))</f>
        <v>0.1521108659776082</v>
      </c>
      <c r="M771" s="7">
        <f>INDEX('Saturation Data'!N:N,MATCH('Intensity Data'!$B771,'Saturation Data'!$C:$C,0))*INDEX('UEC Data'!N:N,MATCH('Intensity Data'!$B771,'UEC Data'!$C:$C,0))</f>
        <v>8.2372923876842208</v>
      </c>
      <c r="N771" s="7">
        <f>INDEX('Saturation Data'!O:O,MATCH('Intensity Data'!$B771,'Saturation Data'!$C:$C,0))*INDEX('UEC Data'!O:O,MATCH('Intensity Data'!$B771,'UEC Data'!$C:$C,0))</f>
        <v>0.14835156985524581</v>
      </c>
      <c r="O771" s="7">
        <f>INDEX('Saturation Data'!P:P,MATCH('Intensity Data'!$B771,'Saturation Data'!$C:$C,0))*INDEX('UEC Data'!P:P,MATCH('Intensity Data'!$B771,'UEC Data'!$C:$C,0))</f>
        <v>2.6427591834979294E-2</v>
      </c>
      <c r="P771" s="7">
        <f>INDEX('Saturation Data'!Q:Q,MATCH('Intensity Data'!$B771,'Saturation Data'!$C:$C,0))*INDEX('UEC Data'!Q:Q,MATCH('Intensity Data'!$B771,'UEC Data'!$C:$C,0))</f>
        <v>6.342045112309086E-2</v>
      </c>
      <c r="Q771" s="7">
        <f>INDEX('Saturation Data'!R:R,MATCH('Intensity Data'!$B771,'Saturation Data'!$C:$C,0))*INDEX('UEC Data'!R:R,MATCH('Intensity Data'!$B771,'UEC Data'!$C:$C,0))</f>
        <v>0.19804031585270129</v>
      </c>
      <c r="R771" s="7">
        <f>INDEX('Saturation Data'!S:S,MATCH('Intensity Data'!$B771,'Saturation Data'!$C:$C,0))*INDEX('UEC Data'!S:S,MATCH('Intensity Data'!$B771,'UEC Data'!$C:$C,0))</f>
        <v>3.2162550548085408E-2</v>
      </c>
      <c r="S771" s="7">
        <f>INDEX('Saturation Data'!T:T,MATCH('Intensity Data'!$B771,'Saturation Data'!$C:$C,0))*INDEX('UEC Data'!T:T,MATCH('Intensity Data'!$B771,'UEC Data'!$C:$C,0))</f>
        <v>0.13001613217321528</v>
      </c>
      <c r="T771" s="7">
        <f>INDEX('Saturation Data'!U:U,MATCH('Intensity Data'!$B771,'Saturation Data'!$C:$C,0))*INDEX('UEC Data'!U:U,MATCH('Intensity Data'!$B771,'UEC Data'!$C:$C,0))</f>
        <v>2.7536591684506379E-3</v>
      </c>
      <c r="U771" s="7">
        <f>INDEX('Saturation Data'!V:V,MATCH('Intensity Data'!$B771,'Saturation Data'!$C:$C,0))*INDEX('UEC Data'!V:V,MATCH('Intensity Data'!$B771,'UEC Data'!$C:$C,0))</f>
        <v>6.745369346120909E-3</v>
      </c>
      <c r="V771" t="str">
        <f t="shared" si="190"/>
        <v>Refrigeration</v>
      </c>
    </row>
    <row r="772" spans="1:22" x14ac:dyDescent="0.25">
      <c r="A772" t="str">
        <f t="shared" si="187"/>
        <v/>
      </c>
      <c r="B772" t="str">
        <f t="shared" si="189"/>
        <v>ID2014 CPARefrigeration_Icemaker</v>
      </c>
      <c r="C772" t="s">
        <v>119</v>
      </c>
      <c r="D772" t="s">
        <v>143</v>
      </c>
      <c r="E772" s="4" t="str">
        <f t="shared" si="188"/>
        <v>Refrigeration_Icemaker</v>
      </c>
      <c r="F772" s="4" t="s">
        <v>161</v>
      </c>
      <c r="G772" s="4" t="s">
        <v>30</v>
      </c>
      <c r="H772" s="7">
        <f>INDEX('Saturation Data'!I:I,MATCH('Intensity Data'!$B772,'Saturation Data'!$C:$C,0))*INDEX('UEC Data'!I:I,MATCH('Intensity Data'!$B772,'UEC Data'!$C:$C,0))</f>
        <v>3.3486218075961062E-2</v>
      </c>
      <c r="I772" s="7">
        <f>INDEX('Saturation Data'!J:J,MATCH('Intensity Data'!$B772,'Saturation Data'!$C:$C,0))*INDEX('UEC Data'!J:J,MATCH('Intensity Data'!$B772,'UEC Data'!$C:$C,0))</f>
        <v>1.3250912321673936E-2</v>
      </c>
      <c r="J772" s="7">
        <f>INDEX('Saturation Data'!K:K,MATCH('Intensity Data'!$B772,'Saturation Data'!$C:$C,0))*INDEX('UEC Data'!K:K,MATCH('Intensity Data'!$B772,'UEC Data'!$C:$C,0))</f>
        <v>0.25143726607712052</v>
      </c>
      <c r="K772" s="7">
        <f>INDEX('Saturation Data'!L:L,MATCH('Intensity Data'!$B772,'Saturation Data'!$C:$C,0))*INDEX('UEC Data'!L:L,MATCH('Intensity Data'!$B772,'UEC Data'!$C:$C,0))</f>
        <v>1.0025019823559179E-2</v>
      </c>
      <c r="L772" s="7">
        <f>INDEX('Saturation Data'!M:M,MATCH('Intensity Data'!$B772,'Saturation Data'!$C:$C,0))*INDEX('UEC Data'!M:M,MATCH('Intensity Data'!$B772,'UEC Data'!$C:$C,0))</f>
        <v>2.3408232905224162</v>
      </c>
      <c r="M772" s="7">
        <f>INDEX('Saturation Data'!N:N,MATCH('Intensity Data'!$B772,'Saturation Data'!$C:$C,0))*INDEX('UEC Data'!N:N,MATCH('Intensity Data'!$B772,'UEC Data'!$C:$C,0))</f>
        <v>0.35300711574649812</v>
      </c>
      <c r="N772" s="7">
        <f>INDEX('Saturation Data'!O:O,MATCH('Intensity Data'!$B772,'Saturation Data'!$C:$C,0))*INDEX('UEC Data'!O:O,MATCH('Intensity Data'!$B772,'UEC Data'!$C:$C,0))</f>
        <v>0.24401753546283425</v>
      </c>
      <c r="O772" s="7">
        <f>INDEX('Saturation Data'!P:P,MATCH('Intensity Data'!$B772,'Saturation Data'!$C:$C,0))*INDEX('UEC Data'!P:P,MATCH('Intensity Data'!$B772,'UEC Data'!$C:$C,0))</f>
        <v>4.3469683765947252E-2</v>
      </c>
      <c r="P772" s="7">
        <f>INDEX('Saturation Data'!Q:Q,MATCH('Intensity Data'!$B772,'Saturation Data'!$C:$C,0))*INDEX('UEC Data'!Q:Q,MATCH('Intensity Data'!$B772,'UEC Data'!$C:$C,0))</f>
        <v>0.10431775138003729</v>
      </c>
      <c r="Q772" s="7">
        <f>INDEX('Saturation Data'!R:R,MATCH('Intensity Data'!$B772,'Saturation Data'!$C:$C,0))*INDEX('UEC Data'!R:R,MATCH('Intensity Data'!$B772,'UEC Data'!$C:$C,0))</f>
        <v>0.16287427845829644</v>
      </c>
      <c r="R772" s="7">
        <f>INDEX('Saturation Data'!S:S,MATCH('Intensity Data'!$B772,'Saturation Data'!$C:$C,0))*INDEX('UEC Data'!S:S,MATCH('Intensity Data'!$B772,'UEC Data'!$C:$C,0))</f>
        <v>2.645144344141603E-2</v>
      </c>
      <c r="S772" s="7">
        <f>INDEX('Saturation Data'!T:T,MATCH('Intensity Data'!$B772,'Saturation Data'!$C:$C,0))*INDEX('UEC Data'!T:T,MATCH('Intensity Data'!$B772,'UEC Data'!$C:$C,0))</f>
        <v>0.97083203496342918</v>
      </c>
      <c r="T772" s="7">
        <f>INDEX('Saturation Data'!U:U,MATCH('Intensity Data'!$B772,'Saturation Data'!$C:$C,0))*INDEX('UEC Data'!U:U,MATCH('Intensity Data'!$B772,'UEC Data'!$C:$C,0))</f>
        <v>2.2646916525575337E-3</v>
      </c>
      <c r="U772" s="7">
        <f>INDEX('Saturation Data'!V:V,MATCH('Intensity Data'!$B772,'Saturation Data'!$C:$C,0))*INDEX('UEC Data'!V:V,MATCH('Intensity Data'!$B772,'UEC Data'!$C:$C,0))</f>
        <v>7.1896811512747419E-2</v>
      </c>
      <c r="V772" t="str">
        <f t="shared" si="190"/>
        <v>Refrigeration</v>
      </c>
    </row>
    <row r="773" spans="1:22" x14ac:dyDescent="0.25">
      <c r="A773" t="str">
        <f t="shared" si="187"/>
        <v/>
      </c>
      <c r="B773" t="str">
        <f t="shared" si="189"/>
        <v>ID2014 CPARefrigeration_Vending Machine</v>
      </c>
      <c r="C773" t="s">
        <v>119</v>
      </c>
      <c r="D773" t="s">
        <v>143</v>
      </c>
      <c r="E773" s="4" t="str">
        <f t="shared" si="188"/>
        <v>Refrigeration_Vending Machine</v>
      </c>
      <c r="F773" s="4" t="s">
        <v>161</v>
      </c>
      <c r="G773" s="4" t="s">
        <v>31</v>
      </c>
      <c r="H773" s="7">
        <f>INDEX('Saturation Data'!I:I,MATCH('Intensity Data'!$B773,'Saturation Data'!$C:$C,0))*INDEX('UEC Data'!I:I,MATCH('Intensity Data'!$B773,'UEC Data'!$C:$C,0))</f>
        <v>5.1751427935576182E-2</v>
      </c>
      <c r="I773" s="7">
        <f>INDEX('Saturation Data'!J:J,MATCH('Intensity Data'!$B773,'Saturation Data'!$C:$C,0))*INDEX('UEC Data'!J:J,MATCH('Intensity Data'!$B773,'UEC Data'!$C:$C,0))</f>
        <v>1.0239341339475315E-2</v>
      </c>
      <c r="J773" s="7">
        <f>INDEX('Saturation Data'!K:K,MATCH('Intensity Data'!$B773,'Saturation Data'!$C:$C,0))*INDEX('UEC Data'!K:K,MATCH('Intensity Data'!$B773,'UEC Data'!$C:$C,0))</f>
        <v>0.19429243287777498</v>
      </c>
      <c r="K773" s="7">
        <f>INDEX('Saturation Data'!L:L,MATCH('Intensity Data'!$B773,'Saturation Data'!$C:$C,0))*INDEX('UEC Data'!L:L,MATCH('Intensity Data'!$B773,'UEC Data'!$C:$C,0))</f>
        <v>7.7466062272957279E-3</v>
      </c>
      <c r="L773" s="7">
        <f>INDEX('Saturation Data'!M:M,MATCH('Intensity Data'!$B773,'Saturation Data'!$C:$C,0))*INDEX('UEC Data'!M:M,MATCH('Intensity Data'!$B773,'UEC Data'!$C:$C,0))</f>
        <v>1.808817997221867</v>
      </c>
      <c r="M773" s="7">
        <f>INDEX('Saturation Data'!N:N,MATCH('Intensity Data'!$B773,'Saturation Data'!$C:$C,0))*INDEX('UEC Data'!N:N,MATCH('Intensity Data'!$B773,'UEC Data'!$C:$C,0))</f>
        <v>0.54555645160822441</v>
      </c>
      <c r="N773" s="7">
        <f>INDEX('Saturation Data'!O:O,MATCH('Intensity Data'!$B773,'Saturation Data'!$C:$C,0))*INDEX('UEC Data'!O:O,MATCH('Intensity Data'!$B773,'UEC Data'!$C:$C,0))</f>
        <v>0.18855900467582642</v>
      </c>
      <c r="O773" s="7">
        <f>INDEX('Saturation Data'!P:P,MATCH('Intensity Data'!$B773,'Saturation Data'!$C:$C,0))*INDEX('UEC Data'!P:P,MATCH('Intensity Data'!$B773,'UEC Data'!$C:$C,0))</f>
        <v>3.3590210182777414E-2</v>
      </c>
      <c r="P773" s="7">
        <f>INDEX('Saturation Data'!Q:Q,MATCH('Intensity Data'!$B773,'Saturation Data'!$C:$C,0))*INDEX('UEC Data'!Q:Q,MATCH('Intensity Data'!$B773,'UEC Data'!$C:$C,0))</f>
        <v>8.0609171520937911E-2</v>
      </c>
      <c r="Q773" s="7">
        <f>INDEX('Saturation Data'!R:R,MATCH('Intensity Data'!$B773,'Saturation Data'!$C:$C,0))*INDEX('UEC Data'!R:R,MATCH('Intensity Data'!$B773,'UEC Data'!$C:$C,0))</f>
        <v>0.25171479398100355</v>
      </c>
      <c r="R773" s="7">
        <f>INDEX('Saturation Data'!S:S,MATCH('Intensity Data'!$B773,'Saturation Data'!$C:$C,0))*INDEX('UEC Data'!S:S,MATCH('Intensity Data'!$B773,'UEC Data'!$C:$C,0))</f>
        <v>2.0439751750185118E-2</v>
      </c>
      <c r="S773" s="7">
        <f>INDEX('Saturation Data'!T:T,MATCH('Intensity Data'!$B773,'Saturation Data'!$C:$C,0))*INDEX('UEC Data'!T:T,MATCH('Intensity Data'!$B773,'UEC Data'!$C:$C,0))</f>
        <v>0.75018839065355902</v>
      </c>
      <c r="T773" s="7">
        <f>INDEX('Saturation Data'!U:U,MATCH('Intensity Data'!$B773,'Saturation Data'!$C:$C,0))*INDEX('UEC Data'!U:U,MATCH('Intensity Data'!$B773,'UEC Data'!$C:$C,0))</f>
        <v>1.7499890042490037E-3</v>
      </c>
      <c r="U773" s="7">
        <f>INDEX('Saturation Data'!V:V,MATCH('Intensity Data'!$B773,'Saturation Data'!$C:$C,0))*INDEX('UEC Data'!V:V,MATCH('Intensity Data'!$B773,'UEC Data'!$C:$C,0))</f>
        <v>0.1111132541560642</v>
      </c>
      <c r="V773" t="str">
        <f t="shared" si="190"/>
        <v>Refrigeration</v>
      </c>
    </row>
    <row r="774" spans="1:22" x14ac:dyDescent="0.25">
      <c r="A774" t="str">
        <f t="shared" si="187"/>
        <v/>
      </c>
      <c r="B774" t="str">
        <f t="shared" si="189"/>
        <v>ID2014 CPAFood Preparation_Oven</v>
      </c>
      <c r="C774" t="s">
        <v>119</v>
      </c>
      <c r="D774" t="s">
        <v>143</v>
      </c>
      <c r="E774" s="4" t="str">
        <f t="shared" si="188"/>
        <v>Food Preparation_Oven</v>
      </c>
      <c r="F774" s="4" t="s">
        <v>32</v>
      </c>
      <c r="G774" s="4" t="s">
        <v>33</v>
      </c>
      <c r="H774" s="7">
        <f>INDEX('Saturation Data'!I:I,MATCH('Intensity Data'!$B774,'Saturation Data'!$C:$C,0))*INDEX('UEC Data'!I:I,MATCH('Intensity Data'!$B774,'UEC Data'!$C:$C,0))</f>
        <v>9.3606136792292613E-2</v>
      </c>
      <c r="I774" s="7">
        <f>INDEX('Saturation Data'!J:J,MATCH('Intensity Data'!$B774,'Saturation Data'!$C:$C,0))*INDEX('UEC Data'!J:J,MATCH('Intensity Data'!$B774,'UEC Data'!$C:$C,0))</f>
        <v>1.3630726567591707E-2</v>
      </c>
      <c r="J774" s="7">
        <f>INDEX('Saturation Data'!K:K,MATCH('Intensity Data'!$B774,'Saturation Data'!$C:$C,0))*INDEX('UEC Data'!K:K,MATCH('Intensity Data'!$B774,'UEC Data'!$C:$C,0))</f>
        <v>0.17371928376876244</v>
      </c>
      <c r="K774" s="7">
        <f>INDEX('Saturation Data'!L:L,MATCH('Intensity Data'!$B774,'Saturation Data'!$C:$C,0))*INDEX('UEC Data'!L:L,MATCH('Intensity Data'!$B774,'UEC Data'!$C:$C,0))</f>
        <v>9.7785647115331796E-3</v>
      </c>
      <c r="L774" s="7">
        <f>INDEX('Saturation Data'!M:M,MATCH('Intensity Data'!$B774,'Saturation Data'!$C:$C,0))*INDEX('UEC Data'!M:M,MATCH('Intensity Data'!$B774,'UEC Data'!$C:$C,0))</f>
        <v>1.7256296005538698</v>
      </c>
      <c r="M774" s="7">
        <f>INDEX('Saturation Data'!N:N,MATCH('Intensity Data'!$B774,'Saturation Data'!$C:$C,0))*INDEX('UEC Data'!N:N,MATCH('Intensity Data'!$B774,'UEC Data'!$C:$C,0))</f>
        <v>0.36065350370858801</v>
      </c>
      <c r="N774" s="7">
        <f>INDEX('Saturation Data'!O:O,MATCH('Intensity Data'!$B774,'Saturation Data'!$C:$C,0))*INDEX('UEC Data'!O:O,MATCH('Intensity Data'!$B774,'UEC Data'!$C:$C,0))</f>
        <v>0.79068752041261403</v>
      </c>
      <c r="O774" s="7">
        <f>INDEX('Saturation Data'!P:P,MATCH('Intensity Data'!$B774,'Saturation Data'!$C:$C,0))*INDEX('UEC Data'!P:P,MATCH('Intensity Data'!$B774,'UEC Data'!$C:$C,0))</f>
        <v>9.0952245878361024E-2</v>
      </c>
      <c r="P774" s="7">
        <f>INDEX('Saturation Data'!Q:Q,MATCH('Intensity Data'!$B774,'Saturation Data'!$C:$C,0))*INDEX('UEC Data'!Q:Q,MATCH('Intensity Data'!$B774,'UEC Data'!$C:$C,0))</f>
        <v>0.12278000957490033</v>
      </c>
      <c r="Q774" s="7">
        <f>INDEX('Saturation Data'!R:R,MATCH('Intensity Data'!$B774,'Saturation Data'!$C:$C,0))*INDEX('UEC Data'!R:R,MATCH('Intensity Data'!$B774,'UEC Data'!$C:$C,0))</f>
        <v>8.6509099613170937E-2</v>
      </c>
      <c r="R774" s="7">
        <f>INDEX('Saturation Data'!S:S,MATCH('Intensity Data'!$B774,'Saturation Data'!$C:$C,0))*INDEX('UEC Data'!S:S,MATCH('Intensity Data'!$B774,'UEC Data'!$C:$C,0))</f>
        <v>1.321273432310504E-3</v>
      </c>
      <c r="S774" s="7">
        <f>INDEX('Saturation Data'!T:T,MATCH('Intensity Data'!$B774,'Saturation Data'!$C:$C,0))*INDEX('UEC Data'!T:T,MATCH('Intensity Data'!$B774,'UEC Data'!$C:$C,0))</f>
        <v>3.7286966594544405E-2</v>
      </c>
      <c r="T774" s="7">
        <f>INDEX('Saturation Data'!U:U,MATCH('Intensity Data'!$B774,'Saturation Data'!$C:$C,0))*INDEX('UEC Data'!U:U,MATCH('Intensity Data'!$B774,'UEC Data'!$C:$C,0))</f>
        <v>4.1995238713423864E-3</v>
      </c>
      <c r="U774" s="7">
        <f>INDEX('Saturation Data'!V:V,MATCH('Intensity Data'!$B774,'Saturation Data'!$C:$C,0))*INDEX('UEC Data'!V:V,MATCH('Intensity Data'!$B774,'UEC Data'!$C:$C,0))</f>
        <v>0.10518813217603909</v>
      </c>
      <c r="V774" t="str">
        <f t="shared" si="190"/>
        <v>Food Preparation</v>
      </c>
    </row>
    <row r="775" spans="1:22" x14ac:dyDescent="0.25">
      <c r="A775" t="str">
        <f t="shared" si="187"/>
        <v/>
      </c>
      <c r="B775" t="str">
        <f t="shared" si="189"/>
        <v>ID2014 CPAFood Preparation_Fryer</v>
      </c>
      <c r="C775" t="s">
        <v>119</v>
      </c>
      <c r="D775" t="s">
        <v>143</v>
      </c>
      <c r="E775" s="4" t="str">
        <f t="shared" si="188"/>
        <v>Food Preparation_Fryer</v>
      </c>
      <c r="F775" s="4" t="s">
        <v>32</v>
      </c>
      <c r="G775" s="4" t="s">
        <v>34</v>
      </c>
      <c r="H775" s="7">
        <f>INDEX('Saturation Data'!I:I,MATCH('Intensity Data'!$B775,'Saturation Data'!$C:$C,0))*INDEX('UEC Data'!I:I,MATCH('Intensity Data'!$B775,'UEC Data'!$C:$C,0))</f>
        <v>8.6078610654701307E-2</v>
      </c>
      <c r="I775" s="7">
        <f>INDEX('Saturation Data'!J:J,MATCH('Intensity Data'!$B775,'Saturation Data'!$C:$C,0))*INDEX('UEC Data'!J:J,MATCH('Intensity Data'!$B775,'UEC Data'!$C:$C,0))</f>
        <v>1.082830573998057E-2</v>
      </c>
      <c r="J775" s="7">
        <f>INDEX('Saturation Data'!K:K,MATCH('Intensity Data'!$B775,'Saturation Data'!$C:$C,0))*INDEX('UEC Data'!K:K,MATCH('Intensity Data'!$B775,'UEC Data'!$C:$C,0))</f>
        <v>0.127561350814797</v>
      </c>
      <c r="K775" s="7">
        <f>INDEX('Saturation Data'!L:L,MATCH('Intensity Data'!$B775,'Saturation Data'!$C:$C,0))*INDEX('UEC Data'!L:L,MATCH('Intensity Data'!$B775,'UEC Data'!$C:$C,0))</f>
        <v>7.7681323786817141E-3</v>
      </c>
      <c r="L775" s="7">
        <f>INDEX('Saturation Data'!M:M,MATCH('Intensity Data'!$B775,'Saturation Data'!$C:$C,0))*INDEX('UEC Data'!M:M,MATCH('Intensity Data'!$B775,'UEC Data'!$C:$C,0))</f>
        <v>0.80266717752143857</v>
      </c>
      <c r="M775" s="7">
        <f>INDEX('Saturation Data'!N:N,MATCH('Intensity Data'!$B775,'Saturation Data'!$C:$C,0))*INDEX('UEC Data'!N:N,MATCH('Intensity Data'!$B775,'UEC Data'!$C:$C,0))</f>
        <v>0.32126439380220501</v>
      </c>
      <c r="N775" s="7">
        <f>INDEX('Saturation Data'!O:O,MATCH('Intensity Data'!$B775,'Saturation Data'!$C:$C,0))*INDEX('UEC Data'!O:O,MATCH('Intensity Data'!$B775,'UEC Data'!$C:$C,0))</f>
        <v>0.7272557182031506</v>
      </c>
      <c r="O775" s="7">
        <f>INDEX('Saturation Data'!P:P,MATCH('Intensity Data'!$B775,'Saturation Data'!$C:$C,0))*INDEX('UEC Data'!P:P,MATCH('Intensity Data'!$B775,'UEC Data'!$C:$C,0))</f>
        <v>7.225284149198416E-2</v>
      </c>
      <c r="P775" s="7">
        <f>INDEX('Saturation Data'!Q:Q,MATCH('Intensity Data'!$B775,'Saturation Data'!$C:$C,0))*INDEX('UEC Data'!Q:Q,MATCH('Intensity Data'!$B775,'UEC Data'!$C:$C,0))</f>
        <v>8.8204710077588774E-2</v>
      </c>
      <c r="Q775" s="7">
        <f>INDEX('Saturation Data'!R:R,MATCH('Intensity Data'!$B775,'Saturation Data'!$C:$C,0))*INDEX('UEC Data'!R:R,MATCH('Intensity Data'!$B775,'UEC Data'!$C:$C,0))</f>
        <v>0.10457876383658586</v>
      </c>
      <c r="R775" s="7">
        <f>INDEX('Saturation Data'!S:S,MATCH('Intensity Data'!$B775,'Saturation Data'!$C:$C,0))*INDEX('UEC Data'!S:S,MATCH('Intensity Data'!$B775,'UEC Data'!$C:$C,0))</f>
        <v>1.0496250966685974E-3</v>
      </c>
      <c r="S775" s="7">
        <f>INDEX('Saturation Data'!T:T,MATCH('Intensity Data'!$B775,'Saturation Data'!$C:$C,0))*INDEX('UEC Data'!T:T,MATCH('Intensity Data'!$B775,'UEC Data'!$C:$C,0))</f>
        <v>2.9620920968522139E-2</v>
      </c>
      <c r="T775" s="7">
        <f>INDEX('Saturation Data'!U:U,MATCH('Intensity Data'!$B775,'Saturation Data'!$C:$C,0))*INDEX('UEC Data'!U:U,MATCH('Intensity Data'!$B775,'UEC Data'!$C:$C,0))</f>
        <v>3.3361191874657753E-3</v>
      </c>
      <c r="U775" s="7">
        <f>INDEX('Saturation Data'!V:V,MATCH('Intensity Data'!$B775,'Saturation Data'!$C:$C,0))*INDEX('UEC Data'!V:V,MATCH('Intensity Data'!$B775,'UEC Data'!$C:$C,0))</f>
        <v>4.2419362820176922E-2</v>
      </c>
      <c r="V775" t="str">
        <f t="shared" si="190"/>
        <v>Food Preparation</v>
      </c>
    </row>
    <row r="776" spans="1:22" x14ac:dyDescent="0.25">
      <c r="A776" t="str">
        <f t="shared" si="187"/>
        <v/>
      </c>
      <c r="B776" t="str">
        <f t="shared" si="189"/>
        <v>ID2014 CPAFood Preparation_Dishwasher</v>
      </c>
      <c r="C776" t="s">
        <v>119</v>
      </c>
      <c r="D776" t="s">
        <v>143</v>
      </c>
      <c r="E776" s="4" t="str">
        <f t="shared" si="188"/>
        <v>Food Preparation_Dishwasher</v>
      </c>
      <c r="F776" s="4" t="s">
        <v>32</v>
      </c>
      <c r="G776" s="4" t="s">
        <v>35</v>
      </c>
      <c r="H776" s="7">
        <f>INDEX('Saturation Data'!I:I,MATCH('Intensity Data'!$B776,'Saturation Data'!$C:$C,0))*INDEX('UEC Data'!I:I,MATCH('Intensity Data'!$B776,'UEC Data'!$C:$C,0))</f>
        <v>0.13404128657161762</v>
      </c>
      <c r="I776" s="7">
        <f>INDEX('Saturation Data'!J:J,MATCH('Intensity Data'!$B776,'Saturation Data'!$C:$C,0))*INDEX('UEC Data'!J:J,MATCH('Intensity Data'!$B776,'UEC Data'!$C:$C,0))</f>
        <v>2.991638143705394E-2</v>
      </c>
      <c r="J776" s="7">
        <f>INDEX('Saturation Data'!K:K,MATCH('Intensity Data'!$B776,'Saturation Data'!$C:$C,0))*INDEX('UEC Data'!K:K,MATCH('Intensity Data'!$B776,'UEC Data'!$C:$C,0))</f>
        <v>0.30852849254104386</v>
      </c>
      <c r="K776" s="7">
        <f>INDEX('Saturation Data'!L:L,MATCH('Intensity Data'!$B776,'Saturation Data'!$C:$C,0))*INDEX('UEC Data'!L:L,MATCH('Intensity Data'!$B776,'UEC Data'!$C:$C,0))</f>
        <v>2.1461751900495221E-2</v>
      </c>
      <c r="L776" s="7">
        <f>INDEX('Saturation Data'!M:M,MATCH('Intensity Data'!$B776,'Saturation Data'!$C:$C,0))*INDEX('UEC Data'!M:M,MATCH('Intensity Data'!$B776,'UEC Data'!$C:$C,0))</f>
        <v>6.5418953311794965</v>
      </c>
      <c r="M776" s="7">
        <f>INDEX('Saturation Data'!N:N,MATCH('Intensity Data'!$B776,'Saturation Data'!$C:$C,0))*INDEX('UEC Data'!N:N,MATCH('Intensity Data'!$B776,'UEC Data'!$C:$C,0))</f>
        <v>0.79836598447552454</v>
      </c>
      <c r="N776" s="7">
        <f>INDEX('Saturation Data'!O:O,MATCH('Intensity Data'!$B776,'Saturation Data'!$C:$C,0))*INDEX('UEC Data'!O:O,MATCH('Intensity Data'!$B776,'UEC Data'!$C:$C,0))</f>
        <v>1.3312417021873686</v>
      </c>
      <c r="O776" s="7">
        <f>INDEX('Saturation Data'!P:P,MATCH('Intensity Data'!$B776,'Saturation Data'!$C:$C,0))*INDEX('UEC Data'!P:P,MATCH('Intensity Data'!$B776,'UEC Data'!$C:$C,0))</f>
        <v>0.19961973903306823</v>
      </c>
      <c r="P776" s="7">
        <f>INDEX('Saturation Data'!Q:Q,MATCH('Intensity Data'!$B776,'Saturation Data'!$C:$C,0))*INDEX('UEC Data'!Q:Q,MATCH('Intensity Data'!$B776,'UEC Data'!$C:$C,0))</f>
        <v>0.2175886210212167</v>
      </c>
      <c r="Q776" s="7">
        <f>INDEX('Saturation Data'!R:R,MATCH('Intensity Data'!$B776,'Saturation Data'!$C:$C,0))*INDEX('UEC Data'!R:R,MATCH('Intensity Data'!$B776,'UEC Data'!$C:$C,0))</f>
        <v>0.4131005541224344</v>
      </c>
      <c r="R776" s="7">
        <f>INDEX('Saturation Data'!S:S,MATCH('Intensity Data'!$B776,'Saturation Data'!$C:$C,0))*INDEX('UEC Data'!S:S,MATCH('Intensity Data'!$B776,'UEC Data'!$C:$C,0))</f>
        <v>2.8998982400268575E-3</v>
      </c>
      <c r="S776" s="7">
        <f>INDEX('Saturation Data'!T:T,MATCH('Intensity Data'!$B776,'Saturation Data'!$C:$C,0))*INDEX('UEC Data'!T:T,MATCH('Intensity Data'!$B776,'UEC Data'!$C:$C,0))</f>
        <v>8.18365117766547E-2</v>
      </c>
      <c r="T776" s="7">
        <f>INDEX('Saturation Data'!U:U,MATCH('Intensity Data'!$B776,'Saturation Data'!$C:$C,0))*INDEX('UEC Data'!U:U,MATCH('Intensity Data'!$B776,'UEC Data'!$C:$C,0))</f>
        <v>9.2170110937299481E-3</v>
      </c>
      <c r="U776" s="7">
        <f>INDEX('Saturation Data'!V:V,MATCH('Intensity Data'!$B776,'Saturation Data'!$C:$C,0))*INDEX('UEC Data'!V:V,MATCH('Intensity Data'!$B776,'UEC Data'!$C:$C,0))</f>
        <v>6.0399042208487484E-2</v>
      </c>
      <c r="V776" t="str">
        <f t="shared" si="190"/>
        <v>Food Preparation</v>
      </c>
    </row>
    <row r="777" spans="1:22" x14ac:dyDescent="0.25">
      <c r="A777" t="str">
        <f t="shared" si="187"/>
        <v/>
      </c>
      <c r="B777" t="str">
        <f t="shared" si="189"/>
        <v>ID2014 CPAFood Preparation_Hot Food Container</v>
      </c>
      <c r="C777" t="s">
        <v>119</v>
      </c>
      <c r="D777" t="s">
        <v>143</v>
      </c>
      <c r="E777" s="4" t="str">
        <f t="shared" si="188"/>
        <v>Food Preparation_Hot Food Container</v>
      </c>
      <c r="F777" s="4" t="s">
        <v>32</v>
      </c>
      <c r="G777" s="4" t="s">
        <v>36</v>
      </c>
      <c r="H777" s="7">
        <f>INDEX('Saturation Data'!I:I,MATCH('Intensity Data'!$B777,'Saturation Data'!$C:$C,0))*INDEX('UEC Data'!I:I,MATCH('Intensity Data'!$B777,'UEC Data'!$C:$C,0))</f>
        <v>1.6442522952807567E-2</v>
      </c>
      <c r="I777" s="7">
        <f>INDEX('Saturation Data'!J:J,MATCH('Intensity Data'!$B777,'Saturation Data'!$C:$C,0))*INDEX('UEC Data'!J:J,MATCH('Intensity Data'!$B777,'UEC Data'!$C:$C,0))</f>
        <v>3.6697707178518124E-3</v>
      </c>
      <c r="J777" s="7">
        <f>INDEX('Saturation Data'!K:K,MATCH('Intensity Data'!$B777,'Saturation Data'!$C:$C,0))*INDEX('UEC Data'!K:K,MATCH('Intensity Data'!$B777,'UEC Data'!$C:$C,0))</f>
        <v>3.7846449776433325E-2</v>
      </c>
      <c r="K777" s="7">
        <f>INDEX('Saturation Data'!L:L,MATCH('Intensity Data'!$B777,'Saturation Data'!$C:$C,0))*INDEX('UEC Data'!L:L,MATCH('Intensity Data'!$B777,'UEC Data'!$C:$C,0))</f>
        <v>2.6326616019371695E-3</v>
      </c>
      <c r="L777" s="7">
        <f>INDEX('Saturation Data'!M:M,MATCH('Intensity Data'!$B777,'Saturation Data'!$C:$C,0))*INDEX('UEC Data'!M:M,MATCH('Intensity Data'!$B777,'UEC Data'!$C:$C,0))</f>
        <v>0.80247860110110103</v>
      </c>
      <c r="M777" s="7">
        <f>INDEX('Saturation Data'!N:N,MATCH('Intensity Data'!$B777,'Saturation Data'!$C:$C,0))*INDEX('UEC Data'!N:N,MATCH('Intensity Data'!$B777,'UEC Data'!$C:$C,0))</f>
        <v>9.7933639404944442E-2</v>
      </c>
      <c r="N777" s="7">
        <f>INDEX('Saturation Data'!O:O,MATCH('Intensity Data'!$B777,'Saturation Data'!$C:$C,0))*INDEX('UEC Data'!O:O,MATCH('Intensity Data'!$B777,'UEC Data'!$C:$C,0))</f>
        <v>0.16330022490686288</v>
      </c>
      <c r="O777" s="7">
        <f>INDEX('Saturation Data'!P:P,MATCH('Intensity Data'!$B777,'Saturation Data'!$C:$C,0))*INDEX('UEC Data'!P:P,MATCH('Intensity Data'!$B777,'UEC Data'!$C:$C,0))</f>
        <v>2.4486874341742376E-2</v>
      </c>
      <c r="P777" s="7">
        <f>INDEX('Saturation Data'!Q:Q,MATCH('Intensity Data'!$B777,'Saturation Data'!$C:$C,0))*INDEX('UEC Data'!Q:Q,MATCH('Intensity Data'!$B777,'UEC Data'!$C:$C,0))</f>
        <v>2.6691073973686093E-2</v>
      </c>
      <c r="Q777" s="7">
        <f>INDEX('Saturation Data'!R:R,MATCH('Intensity Data'!$B777,'Saturation Data'!$C:$C,0))*INDEX('UEC Data'!R:R,MATCH('Intensity Data'!$B777,'UEC Data'!$C:$C,0))</f>
        <v>5.0674053619639781E-2</v>
      </c>
      <c r="R777" s="7">
        <f>INDEX('Saturation Data'!S:S,MATCH('Intensity Data'!$B777,'Saturation Data'!$C:$C,0))*INDEX('UEC Data'!S:S,MATCH('Intensity Data'!$B777,'UEC Data'!$C:$C,0))</f>
        <v>3.5572355795743422E-4</v>
      </c>
      <c r="S777" s="7">
        <f>INDEX('Saturation Data'!T:T,MATCH('Intensity Data'!$B777,'Saturation Data'!$C:$C,0))*INDEX('UEC Data'!T:T,MATCH('Intensity Data'!$B777,'UEC Data'!$C:$C,0))</f>
        <v>1.0038688509203504E-2</v>
      </c>
      <c r="T777" s="7">
        <f>INDEX('Saturation Data'!U:U,MATCH('Intensity Data'!$B777,'Saturation Data'!$C:$C,0))*INDEX('UEC Data'!U:U,MATCH('Intensity Data'!$B777,'UEC Data'!$C:$C,0))</f>
        <v>1.1306286319772358E-3</v>
      </c>
      <c r="U777" s="7">
        <f>INDEX('Saturation Data'!V:V,MATCH('Intensity Data'!$B777,'Saturation Data'!$C:$C,0))*INDEX('UEC Data'!V:V,MATCH('Intensity Data'!$B777,'UEC Data'!$C:$C,0))</f>
        <v>7.4090055627005135E-3</v>
      </c>
      <c r="V777" t="str">
        <f t="shared" si="190"/>
        <v>Food Preparation</v>
      </c>
    </row>
    <row r="778" spans="1:22" x14ac:dyDescent="0.25">
      <c r="A778" t="str">
        <f t="shared" si="187"/>
        <v/>
      </c>
      <c r="B778" t="str">
        <f t="shared" si="189"/>
        <v>ID2014 CPAOffice Equipment_Desktop Computer</v>
      </c>
      <c r="C778" t="s">
        <v>119</v>
      </c>
      <c r="D778" t="s">
        <v>143</v>
      </c>
      <c r="E778" s="4" t="str">
        <f t="shared" si="188"/>
        <v>Office Equipment_Desktop Computer</v>
      </c>
      <c r="F778" s="4" t="s">
        <v>38</v>
      </c>
      <c r="G778" s="4" t="s">
        <v>39</v>
      </c>
      <c r="H778" s="7">
        <f>INDEX('Saturation Data'!I:I,MATCH('Intensity Data'!$B778,'Saturation Data'!$C:$C,0))*INDEX('UEC Data'!I:I,MATCH('Intensity Data'!$B778,'UEC Data'!$C:$C,0))</f>
        <v>2.3071725775930618</v>
      </c>
      <c r="I778" s="7">
        <f>INDEX('Saturation Data'!J:J,MATCH('Intensity Data'!$B778,'Saturation Data'!$C:$C,0))*INDEX('UEC Data'!J:J,MATCH('Intensity Data'!$B778,'UEC Data'!$C:$C,0))</f>
        <v>1.4933761148076818</v>
      </c>
      <c r="J778" s="7">
        <f>INDEX('Saturation Data'!K:K,MATCH('Intensity Data'!$B778,'Saturation Data'!$C:$C,0))*INDEX('UEC Data'!K:K,MATCH('Intensity Data'!$B778,'UEC Data'!$C:$C,0))</f>
        <v>0.40804153708430191</v>
      </c>
      <c r="K778" s="7">
        <f>INDEX('Saturation Data'!L:L,MATCH('Intensity Data'!$B778,'Saturation Data'!$C:$C,0))*INDEX('UEC Data'!L:L,MATCH('Intensity Data'!$B778,'UEC Data'!$C:$C,0))</f>
        <v>8.5595499404904157E-2</v>
      </c>
      <c r="L778" s="7">
        <f>INDEX('Saturation Data'!M:M,MATCH('Intensity Data'!$B778,'Saturation Data'!$C:$C,0))*INDEX('UEC Data'!M:M,MATCH('Intensity Data'!$B778,'UEC Data'!$C:$C,0))</f>
        <v>0.28826272439047701</v>
      </c>
      <c r="M778" s="7">
        <f>INDEX('Saturation Data'!N:N,MATCH('Intensity Data'!$B778,'Saturation Data'!$C:$C,0))*INDEX('UEC Data'!N:N,MATCH('Intensity Data'!$B778,'UEC Data'!$C:$C,0))</f>
        <v>0.11414926796621741</v>
      </c>
      <c r="N778" s="7">
        <f>INDEX('Saturation Data'!O:O,MATCH('Intensity Data'!$B778,'Saturation Data'!$C:$C,0))*INDEX('UEC Data'!O:O,MATCH('Intensity Data'!$B778,'UEC Data'!$C:$C,0))</f>
        <v>0.60150699964483334</v>
      </c>
      <c r="O778" s="7">
        <f>INDEX('Saturation Data'!P:P,MATCH('Intensity Data'!$B778,'Saturation Data'!$C:$C,0))*INDEX('UEC Data'!P:P,MATCH('Intensity Data'!$B778,'UEC Data'!$C:$C,0))</f>
        <v>0.53062492110318393</v>
      </c>
      <c r="P778" s="7">
        <f>INDEX('Saturation Data'!Q:Q,MATCH('Intensity Data'!$B778,'Saturation Data'!$C:$C,0))*INDEX('UEC Data'!Q:Q,MATCH('Intensity Data'!$B778,'UEC Data'!$C:$C,0))</f>
        <v>0.30504681619004703</v>
      </c>
      <c r="Q778" s="7">
        <f>INDEX('Saturation Data'!R:R,MATCH('Intensity Data'!$B778,'Saturation Data'!$C:$C,0))*INDEX('UEC Data'!R:R,MATCH('Intensity Data'!$B778,'UEC Data'!$C:$C,0))</f>
        <v>0.11696604683896819</v>
      </c>
      <c r="R778" s="7">
        <f>INDEX('Saturation Data'!S:S,MATCH('Intensity Data'!$B778,'Saturation Data'!$C:$C,0))*INDEX('UEC Data'!S:S,MATCH('Intensity Data'!$B778,'UEC Data'!$C:$C,0))</f>
        <v>8.6027682533517461E-2</v>
      </c>
      <c r="S778" s="7">
        <f>INDEX('Saturation Data'!T:T,MATCH('Intensity Data'!$B778,'Saturation Data'!$C:$C,0))*INDEX('UEC Data'!T:T,MATCH('Intensity Data'!$B778,'UEC Data'!$C:$C,0))</f>
        <v>6.0948455990146859E-2</v>
      </c>
      <c r="T778" s="7">
        <f>INDEX('Saturation Data'!U:U,MATCH('Intensity Data'!$B778,'Saturation Data'!$C:$C,0))*INDEX('UEC Data'!U:U,MATCH('Intensity Data'!$B778,'UEC Data'!$C:$C,0))</f>
        <v>4.7339592978626719</v>
      </c>
      <c r="U778" s="7">
        <f>INDEX('Saturation Data'!V:V,MATCH('Intensity Data'!$B778,'Saturation Data'!$C:$C,0))*INDEX('UEC Data'!V:V,MATCH('Intensity Data'!$B778,'UEC Data'!$C:$C,0))</f>
        <v>0.27791059690019126</v>
      </c>
      <c r="V778" t="str">
        <f t="shared" si="190"/>
        <v>Office Equipment</v>
      </c>
    </row>
    <row r="779" spans="1:22" x14ac:dyDescent="0.25">
      <c r="A779" t="str">
        <f t="shared" si="187"/>
        <v/>
      </c>
      <c r="B779" t="str">
        <f t="shared" si="189"/>
        <v>ID2014 CPAOffice Equipment_Laptop</v>
      </c>
      <c r="C779" t="s">
        <v>119</v>
      </c>
      <c r="D779" t="s">
        <v>143</v>
      </c>
      <c r="E779" s="4" t="str">
        <f t="shared" si="188"/>
        <v>Office Equipment_Laptop</v>
      </c>
      <c r="F779" s="4" t="s">
        <v>38</v>
      </c>
      <c r="G779" s="4" t="s">
        <v>40</v>
      </c>
      <c r="H779" s="7">
        <f>INDEX('Saturation Data'!I:I,MATCH('Intensity Data'!$B779,'Saturation Data'!$C:$C,0))*INDEX('UEC Data'!I:I,MATCH('Intensity Data'!$B779,'UEC Data'!$C:$C,0))</f>
        <v>0.46121488938081201</v>
      </c>
      <c r="I779" s="7">
        <f>INDEX('Saturation Data'!J:J,MATCH('Intensity Data'!$B779,'Saturation Data'!$C:$C,0))*INDEX('UEC Data'!J:J,MATCH('Intensity Data'!$B779,'UEC Data'!$C:$C,0))</f>
        <v>0.29853306435946048</v>
      </c>
      <c r="J779" s="7">
        <f>INDEX('Saturation Data'!K:K,MATCH('Intensity Data'!$B779,'Saturation Data'!$C:$C,0))*INDEX('UEC Data'!K:K,MATCH('Intensity Data'!$B779,'UEC Data'!$C:$C,0))</f>
        <v>8.1569464814567741E-2</v>
      </c>
      <c r="K779" s="7">
        <f>INDEX('Saturation Data'!L:L,MATCH('Intensity Data'!$B779,'Saturation Data'!$C:$C,0))*INDEX('UEC Data'!L:L,MATCH('Intensity Data'!$B779,'UEC Data'!$C:$C,0))</f>
        <v>1.7110951808690978E-2</v>
      </c>
      <c r="L779" s="7">
        <f>INDEX('Saturation Data'!M:M,MATCH('Intensity Data'!$B779,'Saturation Data'!$C:$C,0))*INDEX('UEC Data'!M:M,MATCH('Intensity Data'!$B779,'UEC Data'!$C:$C,0))</f>
        <v>4.6100083481770721E-2</v>
      </c>
      <c r="M779" s="7">
        <f>INDEX('Saturation Data'!N:N,MATCH('Intensity Data'!$B779,'Saturation Data'!$C:$C,0))*INDEX('UEC Data'!N:N,MATCH('Intensity Data'!$B779,'UEC Data'!$C:$C,0))</f>
        <v>1.4604151941608396E-2</v>
      </c>
      <c r="N779" s="7">
        <f>INDEX('Saturation Data'!O:O,MATCH('Intensity Data'!$B779,'Saturation Data'!$C:$C,0))*INDEX('UEC Data'!O:O,MATCH('Intensity Data'!$B779,'UEC Data'!$C:$C,0))</f>
        <v>4.8097656325717282E-2</v>
      </c>
      <c r="O779" s="7">
        <f>INDEX('Saturation Data'!P:P,MATCH('Intensity Data'!$B779,'Saturation Data'!$C:$C,0))*INDEX('UEC Data'!P:P,MATCH('Intensity Data'!$B779,'UEC Data'!$C:$C,0))</f>
        <v>3.1822341770110035E-2</v>
      </c>
      <c r="P779" s="7">
        <f>INDEX('Saturation Data'!Q:Q,MATCH('Intensity Data'!$B779,'Saturation Data'!$C:$C,0))*INDEX('UEC Data'!Q:Q,MATCH('Intensity Data'!$B779,'UEC Data'!$C:$C,0))</f>
        <v>2.4392129995206048E-2</v>
      </c>
      <c r="Q779" s="7">
        <f>INDEX('Saturation Data'!R:R,MATCH('Intensity Data'!$B779,'Saturation Data'!$C:$C,0))*INDEX('UEC Data'!R:R,MATCH('Intensity Data'!$B779,'UEC Data'!$C:$C,0))</f>
        <v>2.3382075046343001E-2</v>
      </c>
      <c r="R779" s="7">
        <f>INDEX('Saturation Data'!S:S,MATCH('Intensity Data'!$B779,'Saturation Data'!$C:$C,0))*INDEX('UEC Data'!S:S,MATCH('Intensity Data'!$B779,'UEC Data'!$C:$C,0))</f>
        <v>1.3757877834965191E-2</v>
      </c>
      <c r="S779" s="7">
        <f>INDEX('Saturation Data'!T:T,MATCH('Intensity Data'!$B779,'Saturation Data'!$C:$C,0))*INDEX('UEC Data'!T:T,MATCH('Intensity Data'!$B779,'UEC Data'!$C:$C,0))</f>
        <v>9.7471114767678935E-3</v>
      </c>
      <c r="T779" s="7">
        <f>INDEX('Saturation Data'!U:U,MATCH('Intensity Data'!$B779,'Saturation Data'!$C:$C,0))*INDEX('UEC Data'!U:U,MATCH('Intensity Data'!$B779,'UEC Data'!$C:$C,0))</f>
        <v>0.37853648835836695</v>
      </c>
      <c r="U779" s="7">
        <f>INDEX('Saturation Data'!V:V,MATCH('Intensity Data'!$B779,'Saturation Data'!$C:$C,0))*INDEX('UEC Data'!V:V,MATCH('Intensity Data'!$B779,'UEC Data'!$C:$C,0))</f>
        <v>5.5555664301799298E-2</v>
      </c>
      <c r="V779" t="str">
        <f t="shared" si="190"/>
        <v>Office Equipment</v>
      </c>
    </row>
    <row r="780" spans="1:22" x14ac:dyDescent="0.25">
      <c r="A780" t="str">
        <f t="shared" si="187"/>
        <v/>
      </c>
      <c r="B780" t="str">
        <f t="shared" si="189"/>
        <v>ID2014 CPAOffice Equipment_Server</v>
      </c>
      <c r="C780" t="s">
        <v>119</v>
      </c>
      <c r="D780" t="s">
        <v>143</v>
      </c>
      <c r="E780" s="4" t="str">
        <f t="shared" si="188"/>
        <v>Office Equipment_Server</v>
      </c>
      <c r="F780" s="4" t="s">
        <v>38</v>
      </c>
      <c r="G780" s="4" t="s">
        <v>41</v>
      </c>
      <c r="H780" s="7">
        <f>INDEX('Saturation Data'!I:I,MATCH('Intensity Data'!$B780,'Saturation Data'!$C:$C,0))*INDEX('UEC Data'!I:I,MATCH('Intensity Data'!$B780,'UEC Data'!$C:$C,0))</f>
        <v>0.28060999018507704</v>
      </c>
      <c r="I780" s="7">
        <f>INDEX('Saturation Data'!J:J,MATCH('Intensity Data'!$B780,'Saturation Data'!$C:$C,0))*INDEX('UEC Data'!J:J,MATCH('Intensity Data'!$B780,'UEC Data'!$C:$C,0))</f>
        <v>0.54489585346405556</v>
      </c>
      <c r="J780" s="7">
        <f>INDEX('Saturation Data'!K:K,MATCH('Intensity Data'!$B780,'Saturation Data'!$C:$C,0))*INDEX('UEC Data'!K:K,MATCH('Intensity Data'!$B780,'UEC Data'!$C:$C,0))</f>
        <v>6.1042531182479279E-2</v>
      </c>
      <c r="K780" s="7">
        <f>INDEX('Saturation Data'!L:L,MATCH('Intensity Data'!$B780,'Saturation Data'!$C:$C,0))*INDEX('UEC Data'!L:L,MATCH('Intensity Data'!$B780,'UEC Data'!$C:$C,0))</f>
        <v>0.12492668722486895</v>
      </c>
      <c r="L780" s="7">
        <f>INDEX('Saturation Data'!M:M,MATCH('Intensity Data'!$B780,'Saturation Data'!$C:$C,0))*INDEX('UEC Data'!M:M,MATCH('Intensity Data'!$B780,'UEC Data'!$C:$C,0))</f>
        <v>0.21035981715677943</v>
      </c>
      <c r="M780" s="7">
        <f>INDEX('Saturation Data'!N:N,MATCH('Intensity Data'!$B780,'Saturation Data'!$C:$C,0))*INDEX('UEC Data'!N:N,MATCH('Intensity Data'!$B780,'UEC Data'!$C:$C,0))</f>
        <v>8.3300465534443494E-2</v>
      </c>
      <c r="N780" s="7">
        <f>INDEX('Saturation Data'!O:O,MATCH('Intensity Data'!$B780,'Saturation Data'!$C:$C,0))*INDEX('UEC Data'!O:O,MATCH('Intensity Data'!$B780,'UEC Data'!$C:$C,0))</f>
        <v>8.7789985841117829E-2</v>
      </c>
      <c r="O780" s="7">
        <f>INDEX('Saturation Data'!P:P,MATCH('Intensity Data'!$B780,'Saturation Data'!$C:$C,0))*INDEX('UEC Data'!P:P,MATCH('Intensity Data'!$B780,'UEC Data'!$C:$C,0))</f>
        <v>7.7444741853542137E-2</v>
      </c>
      <c r="P780" s="7">
        <f>INDEX('Saturation Data'!Q:Q,MATCH('Intensity Data'!$B780,'Saturation Data'!$C:$C,0))*INDEX('UEC Data'!Q:Q,MATCH('Intensity Data'!$B780,'UEC Data'!$C:$C,0))</f>
        <v>8.9043205449030161E-2</v>
      </c>
      <c r="Q780" s="7">
        <f>INDEX('Saturation Data'!R:R,MATCH('Intensity Data'!$B780,'Saturation Data'!$C:$C,0))*INDEX('UEC Data'!R:R,MATCH('Intensity Data'!$B780,'UEC Data'!$C:$C,0))</f>
        <v>8.5356010835681576E-2</v>
      </c>
      <c r="R780" s="7">
        <f>INDEX('Saturation Data'!S:S,MATCH('Intensity Data'!$B780,'Saturation Data'!$C:$C,0))*INDEX('UEC Data'!S:S,MATCH('Intensity Data'!$B780,'UEC Data'!$C:$C,0))</f>
        <v>0.11174613831690643</v>
      </c>
      <c r="S780" s="7">
        <f>INDEX('Saturation Data'!T:T,MATCH('Intensity Data'!$B780,'Saturation Data'!$C:$C,0))*INDEX('UEC Data'!T:T,MATCH('Intensity Data'!$B780,'UEC Data'!$C:$C,0))</f>
        <v>7.9169337040124022E-2</v>
      </c>
      <c r="T780" s="7">
        <f>INDEX('Saturation Data'!U:U,MATCH('Intensity Data'!$B780,'Saturation Data'!$C:$C,0))*INDEX('UEC Data'!U:U,MATCH('Intensity Data'!$B780,'UEC Data'!$C:$C,0))</f>
        <v>69.092166837158075</v>
      </c>
      <c r="U780" s="7">
        <f>INDEX('Saturation Data'!V:V,MATCH('Intensity Data'!$B780,'Saturation Data'!$C:$C,0))*INDEX('UEC Data'!V:V,MATCH('Intensity Data'!$B780,'UEC Data'!$C:$C,0))</f>
        <v>0.13385153017092422</v>
      </c>
      <c r="V780" t="str">
        <f t="shared" si="190"/>
        <v>Office Equipment</v>
      </c>
    </row>
    <row r="781" spans="1:22" x14ac:dyDescent="0.25">
      <c r="A781" t="str">
        <f t="shared" si="187"/>
        <v/>
      </c>
      <c r="B781" t="str">
        <f t="shared" si="189"/>
        <v>ID2014 CPAOffice Equipment_Monitor</v>
      </c>
      <c r="C781" t="s">
        <v>119</v>
      </c>
      <c r="D781" t="s">
        <v>143</v>
      </c>
      <c r="E781" s="4" t="str">
        <f t="shared" si="188"/>
        <v>Office Equipment_Monitor</v>
      </c>
      <c r="F781" s="4" t="s">
        <v>38</v>
      </c>
      <c r="G781" s="4" t="s">
        <v>42</v>
      </c>
      <c r="H781" s="7">
        <f>INDEX('Saturation Data'!I:I,MATCH('Intensity Data'!$B781,'Saturation Data'!$C:$C,0))*INDEX('UEC Data'!I:I,MATCH('Intensity Data'!$B781,'UEC Data'!$C:$C,0))</f>
        <v>0.63691579962112133</v>
      </c>
      <c r="I781" s="7">
        <f>INDEX('Saturation Data'!J:J,MATCH('Intensity Data'!$B781,'Saturation Data'!$C:$C,0))*INDEX('UEC Data'!J:J,MATCH('Intensity Data'!$B781,'UEC Data'!$C:$C,0))</f>
        <v>0.41225994602020727</v>
      </c>
      <c r="J781" s="7">
        <f>INDEX('Saturation Data'!K:K,MATCH('Intensity Data'!$B781,'Saturation Data'!$C:$C,0))*INDEX('UEC Data'!K:K,MATCH('Intensity Data'!$B781,'UEC Data'!$C:$C,0))</f>
        <v>0.11264354664868877</v>
      </c>
      <c r="K781" s="7">
        <f>INDEX('Saturation Data'!L:L,MATCH('Intensity Data'!$B781,'Saturation Data'!$C:$C,0))*INDEX('UEC Data'!L:L,MATCH('Intensity Data'!$B781,'UEC Data'!$C:$C,0))</f>
        <v>2.3629409640573255E-2</v>
      </c>
      <c r="L781" s="7">
        <f>INDEX('Saturation Data'!M:M,MATCH('Intensity Data'!$B781,'Saturation Data'!$C:$C,0))*INDEX('UEC Data'!M:M,MATCH('Intensity Data'!$B781,'UEC Data'!$C:$C,0))</f>
        <v>7.9577525057818496E-2</v>
      </c>
      <c r="M781" s="7">
        <f>INDEX('Saturation Data'!N:N,MATCH('Intensity Data'!$B781,'Saturation Data'!$C:$C,0))*INDEX('UEC Data'!N:N,MATCH('Intensity Data'!$B781,'UEC Data'!$C:$C,0))</f>
        <v>3.1511934993053832E-2</v>
      </c>
      <c r="N781" s="7">
        <f>INDEX('Saturation Data'!O:O,MATCH('Intensity Data'!$B781,'Saturation Data'!$C:$C,0))*INDEX('UEC Data'!O:O,MATCH('Intensity Data'!$B781,'UEC Data'!$C:$C,0))</f>
        <v>0.16605143255307156</v>
      </c>
      <c r="O781" s="7">
        <f>INDEX('Saturation Data'!P:P,MATCH('Intensity Data'!$B781,'Saturation Data'!$C:$C,0))*INDEX('UEC Data'!P:P,MATCH('Intensity Data'!$B781,'UEC Data'!$C:$C,0))</f>
        <v>0.14648379544971285</v>
      </c>
      <c r="P781" s="7">
        <f>INDEX('Saturation Data'!Q:Q,MATCH('Intensity Data'!$B781,'Saturation Data'!$C:$C,0))*INDEX('UEC Data'!Q:Q,MATCH('Intensity Data'!$B781,'UEC Data'!$C:$C,0))</f>
        <v>8.4210924983449439E-2</v>
      </c>
      <c r="Q781" s="7">
        <f>INDEX('Saturation Data'!R:R,MATCH('Intensity Data'!$B781,'Saturation Data'!$C:$C,0))*INDEX('UEC Data'!R:R,MATCH('Intensity Data'!$B781,'UEC Data'!$C:$C,0))</f>
        <v>3.228953220685462E-2</v>
      </c>
      <c r="R781" s="7">
        <f>INDEX('Saturation Data'!S:S,MATCH('Intensity Data'!$B781,'Saturation Data'!$C:$C,0))*INDEX('UEC Data'!S:S,MATCH('Intensity Data'!$B781,'UEC Data'!$C:$C,0))</f>
        <v>2.3748717691308961E-2</v>
      </c>
      <c r="S781" s="7">
        <f>INDEX('Saturation Data'!T:T,MATCH('Intensity Data'!$B781,'Saturation Data'!$C:$C,0))*INDEX('UEC Data'!T:T,MATCH('Intensity Data'!$B781,'UEC Data'!$C:$C,0))</f>
        <v>1.6825371001563626E-2</v>
      </c>
      <c r="T781" s="7">
        <f>INDEX('Saturation Data'!U:U,MATCH('Intensity Data'!$B781,'Saturation Data'!$C:$C,0))*INDEX('UEC Data'!U:U,MATCH('Intensity Data'!$B781,'UEC Data'!$C:$C,0))</f>
        <v>1.3068521621896001</v>
      </c>
      <c r="U781" s="7">
        <f>INDEX('Saturation Data'!V:V,MATCH('Intensity Data'!$B781,'Saturation Data'!$C:$C,0))*INDEX('UEC Data'!V:V,MATCH('Intensity Data'!$B781,'UEC Data'!$C:$C,0))</f>
        <v>7.6719726892960943E-2</v>
      </c>
      <c r="V781" t="str">
        <f t="shared" si="190"/>
        <v>Office Equipment</v>
      </c>
    </row>
    <row r="782" spans="1:22" x14ac:dyDescent="0.25">
      <c r="A782" t="str">
        <f t="shared" si="187"/>
        <v/>
      </c>
      <c r="B782" t="str">
        <f t="shared" si="189"/>
        <v>ID2014 CPAOffice Equipment_Printer/Copier/Fax</v>
      </c>
      <c r="C782" t="s">
        <v>119</v>
      </c>
      <c r="D782" t="s">
        <v>143</v>
      </c>
      <c r="E782" s="4" t="str">
        <f t="shared" si="188"/>
        <v>Office Equipment_Printer/Copier/Fax</v>
      </c>
      <c r="F782" s="4" t="s">
        <v>38</v>
      </c>
      <c r="G782" s="4" t="s">
        <v>43</v>
      </c>
      <c r="H782" s="7">
        <f>INDEX('Saturation Data'!I:I,MATCH('Intensity Data'!$B782,'Saturation Data'!$C:$C,0))*INDEX('UEC Data'!I:I,MATCH('Intensity Data'!$B782,'UEC Data'!$C:$C,0))</f>
        <v>0.27253550602650434</v>
      </c>
      <c r="I782" s="7">
        <f>INDEX('Saturation Data'!J:J,MATCH('Intensity Data'!$B782,'Saturation Data'!$C:$C,0))*INDEX('UEC Data'!J:J,MATCH('Intensity Data'!$B782,'UEC Data'!$C:$C,0))</f>
        <v>0.26460830396242219</v>
      </c>
      <c r="J782" s="7">
        <f>INDEX('Saturation Data'!K:K,MATCH('Intensity Data'!$B782,'Saturation Data'!$C:$C,0))*INDEX('UEC Data'!K:K,MATCH('Intensity Data'!$B782,'UEC Data'!$C:$C,0))</f>
        <v>7.2300057569891912E-2</v>
      </c>
      <c r="K782" s="7">
        <f>INDEX('Saturation Data'!L:L,MATCH('Intensity Data'!$B782,'Saturation Data'!$C:$C,0))*INDEX('UEC Data'!L:L,MATCH('Intensity Data'!$B782,'UEC Data'!$C:$C,0))</f>
        <v>1.213319522109271E-2</v>
      </c>
      <c r="L782" s="7">
        <f>INDEX('Saturation Data'!M:M,MATCH('Intensity Data'!$B782,'Saturation Data'!$C:$C,0))*INDEX('UEC Data'!M:M,MATCH('Intensity Data'!$B782,'UEC Data'!$C:$C,0))</f>
        <v>8.1722705850427249E-2</v>
      </c>
      <c r="M782" s="7">
        <f>INDEX('Saturation Data'!N:N,MATCH('Intensity Data'!$B782,'Saturation Data'!$C:$C,0))*INDEX('UEC Data'!N:N,MATCH('Intensity Data'!$B782,'UEC Data'!$C:$C,0))</f>
        <v>1.6180702983311149E-2</v>
      </c>
      <c r="N782" s="7">
        <f>INDEX('Saturation Data'!O:O,MATCH('Intensity Data'!$B782,'Saturation Data'!$C:$C,0))*INDEX('UEC Data'!O:O,MATCH('Intensity Data'!$B782,'UEC Data'!$C:$C,0))</f>
        <v>8.5263850369291266E-2</v>
      </c>
      <c r="O782" s="7">
        <f>INDEX('Saturation Data'!P:P,MATCH('Intensity Data'!$B782,'Saturation Data'!$C:$C,0))*INDEX('UEC Data'!P:P,MATCH('Intensity Data'!$B782,'UEC Data'!$C:$C,0))</f>
        <v>9.4020360323888927E-2</v>
      </c>
      <c r="P782" s="7">
        <f>INDEX('Saturation Data'!Q:Q,MATCH('Intensity Data'!$B782,'Saturation Data'!$C:$C,0))*INDEX('UEC Data'!Q:Q,MATCH('Intensity Data'!$B782,'UEC Data'!$C:$C,0))</f>
        <v>4.3240504444028834E-2</v>
      </c>
      <c r="Q782" s="7">
        <f>INDEX('Saturation Data'!R:R,MATCH('Intensity Data'!$B782,'Saturation Data'!$C:$C,0))*INDEX('UEC Data'!R:R,MATCH('Intensity Data'!$B782,'UEC Data'!$C:$C,0))</f>
        <v>1.6579982480426587E-2</v>
      </c>
      <c r="R782" s="7">
        <f>INDEX('Saturation Data'!S:S,MATCH('Intensity Data'!$B782,'Saturation Data'!$C:$C,0))*INDEX('UEC Data'!S:S,MATCH('Intensity Data'!$B782,'UEC Data'!$C:$C,0))</f>
        <v>1.2194457347106166E-2</v>
      </c>
      <c r="S782" s="7">
        <f>INDEX('Saturation Data'!T:T,MATCH('Intensity Data'!$B782,'Saturation Data'!$C:$C,0))*INDEX('UEC Data'!T:T,MATCH('Intensity Data'!$B782,'UEC Data'!$C:$C,0))</f>
        <v>8.6394672628110156E-3</v>
      </c>
      <c r="T782" s="7">
        <f>INDEX('Saturation Data'!U:U,MATCH('Intensity Data'!$B782,'Saturation Data'!$C:$C,0))*INDEX('UEC Data'!U:U,MATCH('Intensity Data'!$B782,'UEC Data'!$C:$C,0))</f>
        <v>0.67104056555552849</v>
      </c>
      <c r="U782" s="7">
        <f>INDEX('Saturation Data'!V:V,MATCH('Intensity Data'!$B782,'Saturation Data'!$C:$C,0))*INDEX('UEC Data'!V:V,MATCH('Intensity Data'!$B782,'UEC Data'!$C:$C,0))</f>
        <v>3.9393934840541732E-2</v>
      </c>
      <c r="V782" t="str">
        <f t="shared" si="190"/>
        <v>Office Equipment</v>
      </c>
    </row>
    <row r="783" spans="1:22" x14ac:dyDescent="0.25">
      <c r="A783" t="str">
        <f t="shared" si="187"/>
        <v/>
      </c>
      <c r="B783" t="str">
        <f t="shared" si="189"/>
        <v>ID2014 CPAOffice Equipment_POS Terminal</v>
      </c>
      <c r="C783" t="s">
        <v>119</v>
      </c>
      <c r="D783" t="s">
        <v>143</v>
      </c>
      <c r="E783" s="4" t="str">
        <f t="shared" si="188"/>
        <v>Office Equipment_POS Terminal</v>
      </c>
      <c r="F783" s="4" t="s">
        <v>38</v>
      </c>
      <c r="G783" s="4" t="s">
        <v>44</v>
      </c>
      <c r="H783" s="7">
        <f>INDEX('Saturation Data'!I:I,MATCH('Intensity Data'!$B783,'Saturation Data'!$C:$C,0))*INDEX('UEC Data'!I:I,MATCH('Intensity Data'!$B783,'UEC Data'!$C:$C,0))</f>
        <v>1.5642261592227539E-2</v>
      </c>
      <c r="I783" s="7">
        <f>INDEX('Saturation Data'!J:J,MATCH('Intensity Data'!$B783,'Saturation Data'!$C:$C,0))*INDEX('UEC Data'!J:J,MATCH('Intensity Data'!$B783,'UEC Data'!$C:$C,0))</f>
        <v>3.0374554643557806E-2</v>
      </c>
      <c r="J783" s="7">
        <f>INDEX('Saturation Data'!K:K,MATCH('Intensity Data'!$B783,'Saturation Data'!$C:$C,0))*INDEX('UEC Data'!K:K,MATCH('Intensity Data'!$B783,'UEC Data'!$C:$C,0))</f>
        <v>1.2449054034794743E-2</v>
      </c>
      <c r="K783" s="7">
        <f>INDEX('Saturation Data'!L:L,MATCH('Intensity Data'!$B783,'Saturation Data'!$C:$C,0))*INDEX('UEC Data'!L:L,MATCH('Intensity Data'!$B783,'UEC Data'!$C:$C,0))</f>
        <v>3.4819428918637832E-2</v>
      </c>
      <c r="L783" s="7">
        <f>INDEX('Saturation Data'!M:M,MATCH('Intensity Data'!$B783,'Saturation Data'!$C:$C,0))*INDEX('UEC Data'!M:M,MATCH('Intensity Data'!$B783,'UEC Data'!$C:$C,0))</f>
        <v>0.11726251393577394</v>
      </c>
      <c r="M783" s="7">
        <f>INDEX('Saturation Data'!N:N,MATCH('Intensity Data'!$B783,'Saturation Data'!$C:$C,0))*INDEX('UEC Data'!N:N,MATCH('Intensity Data'!$B783,'UEC Data'!$C:$C,0))</f>
        <v>5.8043535432607783E-2</v>
      </c>
      <c r="N783" s="7">
        <f>INDEX('Saturation Data'!O:O,MATCH('Intensity Data'!$B783,'Saturation Data'!$C:$C,0))*INDEX('UEC Data'!O:O,MATCH('Intensity Data'!$B783,'UEC Data'!$C:$C,0))</f>
        <v>6.1171820842826935E-2</v>
      </c>
      <c r="O783" s="7">
        <f>INDEX('Saturation Data'!P:P,MATCH('Intensity Data'!$B783,'Saturation Data'!$C:$C,0))*INDEX('UEC Data'!P:P,MATCH('Intensity Data'!$B783,'UEC Data'!$C:$C,0))</f>
        <v>2.6981641633122395E-2</v>
      </c>
      <c r="P783" s="7">
        <f>INDEX('Saturation Data'!Q:Q,MATCH('Intensity Data'!$B783,'Saturation Data'!$C:$C,0))*INDEX('UEC Data'!Q:Q,MATCH('Intensity Data'!$B783,'UEC Data'!$C:$C,0))</f>
        <v>4.4672443791220207E-3</v>
      </c>
      <c r="Q783" s="7">
        <f>INDEX('Saturation Data'!R:R,MATCH('Intensity Data'!$B783,'Saturation Data'!$C:$C,0))*INDEX('UEC Data'!R:R,MATCH('Intensity Data'!$B783,'UEC Data'!$C:$C,0))</f>
        <v>1.3798393429729206E-2</v>
      </c>
      <c r="R783" s="7">
        <f>INDEX('Saturation Data'!S:S,MATCH('Intensity Data'!$B783,'Saturation Data'!$C:$C,0))*INDEX('UEC Data'!S:S,MATCH('Intensity Data'!$B783,'UEC Data'!$C:$C,0))</f>
        <v>2.6946332392872096E-2</v>
      </c>
      <c r="S783" s="7">
        <f>INDEX('Saturation Data'!T:T,MATCH('Intensity Data'!$B783,'Saturation Data'!$C:$C,0))*INDEX('UEC Data'!T:T,MATCH('Intensity Data'!$B783,'UEC Data'!$C:$C,0))</f>
        <v>1.9090800839636227E-2</v>
      </c>
      <c r="T783" s="7">
        <f>INDEX('Saturation Data'!U:U,MATCH('Intensity Data'!$B783,'Saturation Data'!$C:$C,0))*INDEX('UEC Data'!U:U,MATCH('Intensity Data'!$B783,'UEC Data'!$C:$C,0))</f>
        <v>7.7029171123083551E-2</v>
      </c>
      <c r="U783" s="7">
        <f>INDEX('Saturation Data'!V:V,MATCH('Intensity Data'!$B783,'Saturation Data'!$C:$C,0))*INDEX('UEC Data'!V:V,MATCH('Intensity Data'!$B783,'UEC Data'!$C:$C,0))</f>
        <v>1.5827191474423713E-2</v>
      </c>
      <c r="V783" t="str">
        <f t="shared" si="190"/>
        <v>Office Equipment</v>
      </c>
    </row>
    <row r="784" spans="1:22" x14ac:dyDescent="0.25">
      <c r="A784" t="str">
        <f t="shared" si="187"/>
        <v/>
      </c>
      <c r="B784" t="str">
        <f t="shared" si="189"/>
        <v>ID2014 CPAMiscellaneous_Non-HVAC Motors</v>
      </c>
      <c r="C784" t="s">
        <v>119</v>
      </c>
      <c r="D784" t="s">
        <v>143</v>
      </c>
      <c r="E784" s="4" t="str">
        <f t="shared" si="188"/>
        <v>Miscellaneous_Non-HVAC Motors</v>
      </c>
      <c r="F784" s="4" t="s">
        <v>45</v>
      </c>
      <c r="G784" s="4" t="s">
        <v>46</v>
      </c>
      <c r="H784" s="7">
        <f>INDEX('Saturation Data'!I:I,MATCH('Intensity Data'!$B784,'Saturation Data'!$C:$C,0))*INDEX('UEC Data'!I:I,MATCH('Intensity Data'!$B784,'UEC Data'!$C:$C,0))</f>
        <v>0.22267575449894508</v>
      </c>
      <c r="I784" s="7">
        <f>INDEX('Saturation Data'!J:J,MATCH('Intensity Data'!$B784,'Saturation Data'!$C:$C,0))*INDEX('UEC Data'!J:J,MATCH('Intensity Data'!$B784,'UEC Data'!$C:$C,0))</f>
        <v>5.4896039388659251E-2</v>
      </c>
      <c r="J784" s="7">
        <f>INDEX('Saturation Data'!K:K,MATCH('Intensity Data'!$B784,'Saturation Data'!$C:$C,0))*INDEX('UEC Data'!K:K,MATCH('Intensity Data'!$B784,'UEC Data'!$C:$C,0))</f>
        <v>0.1389455752220729</v>
      </c>
      <c r="K784" s="7">
        <f>INDEX('Saturation Data'!L:L,MATCH('Intensity Data'!$B784,'Saturation Data'!$C:$C,0))*INDEX('UEC Data'!L:L,MATCH('Intensity Data'!$B784,'UEC Data'!$C:$C,0))</f>
        <v>4.0892305296911478E-2</v>
      </c>
      <c r="L784" s="7">
        <f>INDEX('Saturation Data'!M:M,MATCH('Intensity Data'!$B784,'Saturation Data'!$C:$C,0))*INDEX('UEC Data'!M:M,MATCH('Intensity Data'!$B784,'UEC Data'!$C:$C,0))</f>
        <v>0.13549245394587933</v>
      </c>
      <c r="M784" s="7">
        <f>INDEX('Saturation Data'!N:N,MATCH('Intensity Data'!$B784,'Saturation Data'!$C:$C,0))*INDEX('UEC Data'!N:N,MATCH('Intensity Data'!$B784,'UEC Data'!$C:$C,0))</f>
        <v>0.184640939114325</v>
      </c>
      <c r="N784" s="7">
        <f>INDEX('Saturation Data'!O:O,MATCH('Intensity Data'!$B784,'Saturation Data'!$C:$C,0))*INDEX('UEC Data'!O:O,MATCH('Intensity Data'!$B784,'UEC Data'!$C:$C,0))</f>
        <v>0.30521829149670193</v>
      </c>
      <c r="O784" s="7">
        <f>INDEX('Saturation Data'!P:P,MATCH('Intensity Data'!$B784,'Saturation Data'!$C:$C,0))*INDEX('UEC Data'!P:P,MATCH('Intensity Data'!$B784,'UEC Data'!$C:$C,0))</f>
        <v>0.12007577323504584</v>
      </c>
      <c r="P784" s="7">
        <f>INDEX('Saturation Data'!Q:Q,MATCH('Intensity Data'!$B784,'Saturation Data'!$C:$C,0))*INDEX('UEC Data'!Q:Q,MATCH('Intensity Data'!$B784,'UEC Data'!$C:$C,0))</f>
        <v>4.1029413486994397E-2</v>
      </c>
      <c r="Q784" s="7">
        <f>INDEX('Saturation Data'!R:R,MATCH('Intensity Data'!$B784,'Saturation Data'!$C:$C,0))*INDEX('UEC Data'!R:R,MATCH('Intensity Data'!$B784,'UEC Data'!$C:$C,0))</f>
        <v>0.18794688246093924</v>
      </c>
      <c r="R784" s="7">
        <f>INDEX('Saturation Data'!S:S,MATCH('Intensity Data'!$B784,'Saturation Data'!$C:$C,0))*INDEX('UEC Data'!S:S,MATCH('Intensity Data'!$B784,'UEC Data'!$C:$C,0))</f>
        <v>5.6455388748076367E-2</v>
      </c>
      <c r="S784" s="7">
        <f>INDEX('Saturation Data'!T:T,MATCH('Intensity Data'!$B784,'Saturation Data'!$C:$C,0))*INDEX('UEC Data'!T:T,MATCH('Intensity Data'!$B784,'UEC Data'!$C:$C,0))</f>
        <v>0.32768464847515932</v>
      </c>
      <c r="T784" s="7">
        <f>INDEX('Saturation Data'!U:U,MATCH('Intensity Data'!$B784,'Saturation Data'!$C:$C,0))*INDEX('UEC Data'!U:U,MATCH('Intensity Data'!$B784,'UEC Data'!$C:$C,0))</f>
        <v>8.1334904109345132</v>
      </c>
      <c r="U784" s="7">
        <f>INDEX('Saturation Data'!V:V,MATCH('Intensity Data'!$B784,'Saturation Data'!$C:$C,0))*INDEX('UEC Data'!V:V,MATCH('Intensity Data'!$B784,'UEC Data'!$C:$C,0))</f>
        <v>0.11012470510994878</v>
      </c>
      <c r="V784" t="str">
        <f t="shared" si="190"/>
        <v>Miscellaneous</v>
      </c>
    </row>
    <row r="785" spans="1:22" x14ac:dyDescent="0.25">
      <c r="A785" t="str">
        <f t="shared" si="187"/>
        <v/>
      </c>
      <c r="B785" t="str">
        <f t="shared" si="189"/>
        <v>ID2014 CPAMiscellaneous_Pool Pump</v>
      </c>
      <c r="C785" t="s">
        <v>119</v>
      </c>
      <c r="D785" t="s">
        <v>143</v>
      </c>
      <c r="E785" s="4" t="str">
        <f t="shared" si="188"/>
        <v>Miscellaneous_Pool Pump</v>
      </c>
      <c r="F785" s="4" t="s">
        <v>45</v>
      </c>
      <c r="G785" s="4" t="s">
        <v>47</v>
      </c>
      <c r="H785" s="7">
        <f>INDEX('Saturation Data'!I:I,MATCH('Intensity Data'!$B785,'Saturation Data'!$C:$C,0))*INDEX('UEC Data'!I:I,MATCH('Intensity Data'!$B785,'UEC Data'!$C:$C,0))</f>
        <v>0</v>
      </c>
      <c r="I785" s="7">
        <f>INDEX('Saturation Data'!J:J,MATCH('Intensity Data'!$B785,'Saturation Data'!$C:$C,0))*INDEX('UEC Data'!J:J,MATCH('Intensity Data'!$B785,'UEC Data'!$C:$C,0))</f>
        <v>0</v>
      </c>
      <c r="J785" s="7">
        <f>INDEX('Saturation Data'!K:K,MATCH('Intensity Data'!$B785,'Saturation Data'!$C:$C,0))*INDEX('UEC Data'!K:K,MATCH('Intensity Data'!$B785,'UEC Data'!$C:$C,0))</f>
        <v>0</v>
      </c>
      <c r="K785" s="7">
        <f>INDEX('Saturation Data'!L:L,MATCH('Intensity Data'!$B785,'Saturation Data'!$C:$C,0))*INDEX('UEC Data'!L:L,MATCH('Intensity Data'!$B785,'UEC Data'!$C:$C,0))</f>
        <v>0</v>
      </c>
      <c r="L785" s="7">
        <f>INDEX('Saturation Data'!M:M,MATCH('Intensity Data'!$B785,'Saturation Data'!$C:$C,0))*INDEX('UEC Data'!M:M,MATCH('Intensity Data'!$B785,'UEC Data'!$C:$C,0))</f>
        <v>0</v>
      </c>
      <c r="M785" s="7">
        <f>INDEX('Saturation Data'!N:N,MATCH('Intensity Data'!$B785,'Saturation Data'!$C:$C,0))*INDEX('UEC Data'!N:N,MATCH('Intensity Data'!$B785,'UEC Data'!$C:$C,0))</f>
        <v>0</v>
      </c>
      <c r="N785" s="7">
        <f>INDEX('Saturation Data'!O:O,MATCH('Intensity Data'!$B785,'Saturation Data'!$C:$C,0))*INDEX('UEC Data'!O:O,MATCH('Intensity Data'!$B785,'UEC Data'!$C:$C,0))</f>
        <v>0</v>
      </c>
      <c r="O785" s="7">
        <f>INDEX('Saturation Data'!P:P,MATCH('Intensity Data'!$B785,'Saturation Data'!$C:$C,0))*INDEX('UEC Data'!P:P,MATCH('Intensity Data'!$B785,'UEC Data'!$C:$C,0))</f>
        <v>1.5633948418162544E-2</v>
      </c>
      <c r="P785" s="7">
        <f>INDEX('Saturation Data'!Q:Q,MATCH('Intensity Data'!$B785,'Saturation Data'!$C:$C,0))*INDEX('UEC Data'!Q:Q,MATCH('Intensity Data'!$B785,'UEC Data'!$C:$C,0))</f>
        <v>1.4442851977423989E-3</v>
      </c>
      <c r="Q785" s="7">
        <f>INDEX('Saturation Data'!R:R,MATCH('Intensity Data'!$B785,'Saturation Data'!$C:$C,0))*INDEX('UEC Data'!R:R,MATCH('Intensity Data'!$B785,'UEC Data'!$C:$C,0))</f>
        <v>1.0690341580921732E-2</v>
      </c>
      <c r="R785" s="7">
        <f>INDEX('Saturation Data'!S:S,MATCH('Intensity Data'!$B785,'Saturation Data'!$C:$C,0))*INDEX('UEC Data'!S:S,MATCH('Intensity Data'!$B785,'UEC Data'!$C:$C,0))</f>
        <v>0</v>
      </c>
      <c r="S785" s="7">
        <f>INDEX('Saturation Data'!T:T,MATCH('Intensity Data'!$B785,'Saturation Data'!$C:$C,0))*INDEX('UEC Data'!T:T,MATCH('Intensity Data'!$B785,'UEC Data'!$C:$C,0))</f>
        <v>0</v>
      </c>
      <c r="T785" s="7">
        <f>INDEX('Saturation Data'!U:U,MATCH('Intensity Data'!$B785,'Saturation Data'!$C:$C,0))*INDEX('UEC Data'!U:U,MATCH('Intensity Data'!$B785,'UEC Data'!$C:$C,0))</f>
        <v>0</v>
      </c>
      <c r="U785" s="7">
        <f>INDEX('Saturation Data'!V:V,MATCH('Intensity Data'!$B785,'Saturation Data'!$C:$C,0))*INDEX('UEC Data'!V:V,MATCH('Intensity Data'!$B785,'UEC Data'!$C:$C,0))</f>
        <v>4.1864503049131546E-4</v>
      </c>
      <c r="V785" t="str">
        <f t="shared" si="190"/>
        <v>Miscellaneous</v>
      </c>
    </row>
    <row r="786" spans="1:22" x14ac:dyDescent="0.25">
      <c r="A786" t="str">
        <f t="shared" si="187"/>
        <v/>
      </c>
      <c r="B786" t="str">
        <f t="shared" si="189"/>
        <v>ID2014 CPAMiscellaneous_Pool Heater</v>
      </c>
      <c r="C786" t="s">
        <v>119</v>
      </c>
      <c r="D786" t="s">
        <v>143</v>
      </c>
      <c r="E786" s="4" t="str">
        <f t="shared" si="188"/>
        <v>Miscellaneous_Pool Heater</v>
      </c>
      <c r="F786" s="4" t="s">
        <v>45</v>
      </c>
      <c r="G786" s="4" t="s">
        <v>48</v>
      </c>
      <c r="H786" s="7">
        <f>INDEX('Saturation Data'!I:I,MATCH('Intensity Data'!$B786,'Saturation Data'!$C:$C,0))*INDEX('UEC Data'!I:I,MATCH('Intensity Data'!$B786,'UEC Data'!$C:$C,0))</f>
        <v>0</v>
      </c>
      <c r="I786" s="7">
        <f>INDEX('Saturation Data'!J:J,MATCH('Intensity Data'!$B786,'Saturation Data'!$C:$C,0))*INDEX('UEC Data'!J:J,MATCH('Intensity Data'!$B786,'UEC Data'!$C:$C,0))</f>
        <v>0</v>
      </c>
      <c r="J786" s="7">
        <f>INDEX('Saturation Data'!K:K,MATCH('Intensity Data'!$B786,'Saturation Data'!$C:$C,0))*INDEX('UEC Data'!K:K,MATCH('Intensity Data'!$B786,'UEC Data'!$C:$C,0))</f>
        <v>0</v>
      </c>
      <c r="K786" s="7">
        <f>INDEX('Saturation Data'!L:L,MATCH('Intensity Data'!$B786,'Saturation Data'!$C:$C,0))*INDEX('UEC Data'!L:L,MATCH('Intensity Data'!$B786,'UEC Data'!$C:$C,0))</f>
        <v>0</v>
      </c>
      <c r="L786" s="7">
        <f>INDEX('Saturation Data'!M:M,MATCH('Intensity Data'!$B786,'Saturation Data'!$C:$C,0))*INDEX('UEC Data'!M:M,MATCH('Intensity Data'!$B786,'UEC Data'!$C:$C,0))</f>
        <v>0</v>
      </c>
      <c r="M786" s="7">
        <f>INDEX('Saturation Data'!N:N,MATCH('Intensity Data'!$B786,'Saturation Data'!$C:$C,0))*INDEX('UEC Data'!N:N,MATCH('Intensity Data'!$B786,'UEC Data'!$C:$C,0))</f>
        <v>0</v>
      </c>
      <c r="N786" s="7">
        <f>INDEX('Saturation Data'!O:O,MATCH('Intensity Data'!$B786,'Saturation Data'!$C:$C,0))*INDEX('UEC Data'!O:O,MATCH('Intensity Data'!$B786,'UEC Data'!$C:$C,0))</f>
        <v>0</v>
      </c>
      <c r="O786" s="7">
        <f>INDEX('Saturation Data'!P:P,MATCH('Intensity Data'!$B786,'Saturation Data'!$C:$C,0))*INDEX('UEC Data'!P:P,MATCH('Intensity Data'!$B786,'UEC Data'!$C:$C,0))</f>
        <v>1.2007173810444473E-2</v>
      </c>
      <c r="P786" s="7">
        <f>INDEX('Saturation Data'!Q:Q,MATCH('Intensity Data'!$B786,'Saturation Data'!$C:$C,0))*INDEX('UEC Data'!Q:Q,MATCH('Intensity Data'!$B786,'UEC Data'!$C:$C,0))</f>
        <v>2.305807336050731E-4</v>
      </c>
      <c r="Q786" s="7">
        <f>INDEX('Saturation Data'!R:R,MATCH('Intensity Data'!$B786,'Saturation Data'!$C:$C,0))*INDEX('UEC Data'!R:R,MATCH('Intensity Data'!$B786,'UEC Data'!$C:$C,0))</f>
        <v>7.2760061317870993E-3</v>
      </c>
      <c r="R786" s="7">
        <f>INDEX('Saturation Data'!S:S,MATCH('Intensity Data'!$B786,'Saturation Data'!$C:$C,0))*INDEX('UEC Data'!S:S,MATCH('Intensity Data'!$B786,'UEC Data'!$C:$C,0))</f>
        <v>0</v>
      </c>
      <c r="S786" s="7">
        <f>INDEX('Saturation Data'!T:T,MATCH('Intensity Data'!$B786,'Saturation Data'!$C:$C,0))*INDEX('UEC Data'!T:T,MATCH('Intensity Data'!$B786,'UEC Data'!$C:$C,0))</f>
        <v>0</v>
      </c>
      <c r="T786" s="7">
        <f>INDEX('Saturation Data'!U:U,MATCH('Intensity Data'!$B786,'Saturation Data'!$C:$C,0))*INDEX('UEC Data'!U:U,MATCH('Intensity Data'!$B786,'UEC Data'!$C:$C,0))</f>
        <v>0</v>
      </c>
      <c r="U786" s="7">
        <f>INDEX('Saturation Data'!V:V,MATCH('Intensity Data'!$B786,'Saturation Data'!$C:$C,0))*INDEX('UEC Data'!V:V,MATCH('Intensity Data'!$B786,'UEC Data'!$C:$C,0))</f>
        <v>2.0051056066010362E-4</v>
      </c>
      <c r="V786" t="str">
        <f t="shared" si="190"/>
        <v>Miscellaneous</v>
      </c>
    </row>
    <row r="787" spans="1:22" x14ac:dyDescent="0.25">
      <c r="A787" t="str">
        <f t="shared" si="187"/>
        <v/>
      </c>
      <c r="B787" t="str">
        <f t="shared" si="189"/>
        <v>ID2014 CPAMiscellaneous_Other Miscellaneous</v>
      </c>
      <c r="C787" t="s">
        <v>119</v>
      </c>
      <c r="D787" t="s">
        <v>143</v>
      </c>
      <c r="E787" s="4" t="str">
        <f t="shared" si="188"/>
        <v>Miscellaneous_Other Miscellaneous</v>
      </c>
      <c r="F787" s="4" t="s">
        <v>45</v>
      </c>
      <c r="G787" s="4" t="s">
        <v>51</v>
      </c>
      <c r="H787" s="7">
        <f>INDEX('Saturation Data'!I:I,MATCH('Intensity Data'!$B787,'Saturation Data'!$C:$C,0))*INDEX('UEC Data'!I:I,MATCH('Intensity Data'!$B787,'UEC Data'!$C:$C,0))</f>
        <v>1.0069732195623355</v>
      </c>
      <c r="I787" s="7">
        <f>INDEX('Saturation Data'!J:J,MATCH('Intensity Data'!$B787,'Saturation Data'!$C:$C,0))*INDEX('UEC Data'!J:J,MATCH('Intensity Data'!$B787,'UEC Data'!$C:$C,0))</f>
        <v>1.0666340642888588</v>
      </c>
      <c r="J787" s="7">
        <f>INDEX('Saturation Data'!K:K,MATCH('Intensity Data'!$B787,'Saturation Data'!$C:$C,0))*INDEX('UEC Data'!K:K,MATCH('Intensity Data'!$B787,'UEC Data'!$C:$C,0))</f>
        <v>1.3078438682761564</v>
      </c>
      <c r="K787" s="7">
        <f>INDEX('Saturation Data'!L:L,MATCH('Intensity Data'!$B787,'Saturation Data'!$C:$C,0))*INDEX('UEC Data'!L:L,MATCH('Intensity Data'!$B787,'UEC Data'!$C:$C,0))</f>
        <v>0.79454048566564162</v>
      </c>
      <c r="L787" s="7">
        <f>INDEX('Saturation Data'!M:M,MATCH('Intensity Data'!$B787,'Saturation Data'!$C:$C,0))*INDEX('UEC Data'!M:M,MATCH('Intensity Data'!$B787,'UEC Data'!$C:$C,0))</f>
        <v>2.7130150217392175</v>
      </c>
      <c r="M787" s="7">
        <f>INDEX('Saturation Data'!N:N,MATCH('Intensity Data'!$B787,'Saturation Data'!$C:$C,0))*INDEX('UEC Data'!N:N,MATCH('Intensity Data'!$B787,'UEC Data'!$C:$C,0))</f>
        <v>2.2449490368661236</v>
      </c>
      <c r="N787" s="7">
        <f>INDEX('Saturation Data'!O:O,MATCH('Intensity Data'!$B787,'Saturation Data'!$C:$C,0))*INDEX('UEC Data'!O:O,MATCH('Intensity Data'!$B787,'UEC Data'!$C:$C,0))</f>
        <v>4.410454589758948</v>
      </c>
      <c r="O787" s="7">
        <f>INDEX('Saturation Data'!P:P,MATCH('Intensity Data'!$B787,'Saturation Data'!$C:$C,0))*INDEX('UEC Data'!P:P,MATCH('Intensity Data'!$B787,'UEC Data'!$C:$C,0))</f>
        <v>0.78583182095989157</v>
      </c>
      <c r="P787" s="7">
        <f>INDEX('Saturation Data'!Q:Q,MATCH('Intensity Data'!$B787,'Saturation Data'!$C:$C,0))*INDEX('UEC Data'!Q:Q,MATCH('Intensity Data'!$B787,'UEC Data'!$C:$C,0))</f>
        <v>0.57202972329445023</v>
      </c>
      <c r="Q787" s="7">
        <f>INDEX('Saturation Data'!R:R,MATCH('Intensity Data'!$B787,'Saturation Data'!$C:$C,0))*INDEX('UEC Data'!R:R,MATCH('Intensity Data'!$B787,'UEC Data'!$C:$C,0))</f>
        <v>0.96004022987151838</v>
      </c>
      <c r="R787" s="7">
        <f>INDEX('Saturation Data'!S:S,MATCH('Intensity Data'!$B787,'Saturation Data'!$C:$C,0))*INDEX('UEC Data'!S:S,MATCH('Intensity Data'!$B787,'UEC Data'!$C:$C,0))</f>
        <v>0.45172721288815393</v>
      </c>
      <c r="S787" s="7">
        <f>INDEX('Saturation Data'!T:T,MATCH('Intensity Data'!$B787,'Saturation Data'!$C:$C,0))*INDEX('UEC Data'!T:T,MATCH('Intensity Data'!$B787,'UEC Data'!$C:$C,0))</f>
        <v>1.7177960126238609</v>
      </c>
      <c r="T787" s="7">
        <f>INDEX('Saturation Data'!U:U,MATCH('Intensity Data'!$B787,'Saturation Data'!$C:$C,0))*INDEX('UEC Data'!U:U,MATCH('Intensity Data'!$B787,'UEC Data'!$C:$C,0))</f>
        <v>33.723468634090487</v>
      </c>
      <c r="U787" s="7">
        <f>INDEX('Saturation Data'!V:V,MATCH('Intensity Data'!$B787,'Saturation Data'!$C:$C,0))*INDEX('UEC Data'!V:V,MATCH('Intensity Data'!$B787,'UEC Data'!$C:$C,0))</f>
        <v>0.81850651353143078</v>
      </c>
      <c r="V787" t="str">
        <f t="shared" si="190"/>
        <v>Miscellaneous</v>
      </c>
    </row>
    <row r="788" spans="1:22" x14ac:dyDescent="0.25">
      <c r="A788">
        <f t="shared" si="187"/>
        <v>1</v>
      </c>
      <c r="B788" t="str">
        <f t="shared" si="189"/>
        <v>CA2014 CPACooling_Air-Cooled Chiller</v>
      </c>
      <c r="C788" t="s">
        <v>118</v>
      </c>
      <c r="D788" t="s">
        <v>143</v>
      </c>
      <c r="E788" s="4" t="str">
        <f>F788&amp;"_"&amp;G788</f>
        <v>Cooling_Air-Cooled Chiller</v>
      </c>
      <c r="F788" s="4" t="s">
        <v>3</v>
      </c>
      <c r="G788" s="4" t="s">
        <v>4</v>
      </c>
      <c r="H788" s="7">
        <f>INDEX('Saturation Data'!I:I,MATCH('Intensity Data'!$B788,'Saturation Data'!$C:$C,0))*INDEX('UEC Data'!I:I,MATCH('Intensity Data'!$B788,'UEC Data'!$C:$C,0))</f>
        <v>0.57057453412699699</v>
      </c>
      <c r="I788" s="7">
        <f>INDEX('Saturation Data'!J:J,MATCH('Intensity Data'!$B788,'Saturation Data'!$C:$C,0))*INDEX('UEC Data'!J:J,MATCH('Intensity Data'!$B788,'UEC Data'!$C:$C,0))</f>
        <v>0</v>
      </c>
      <c r="J788" s="7">
        <f>INDEX('Saturation Data'!K:K,MATCH('Intensity Data'!$B788,'Saturation Data'!$C:$C,0))*INDEX('UEC Data'!K:K,MATCH('Intensity Data'!$B788,'UEC Data'!$C:$C,0))</f>
        <v>0.42547409187069268</v>
      </c>
      <c r="K788" s="7">
        <f>INDEX('Saturation Data'!L:L,MATCH('Intensity Data'!$B788,'Saturation Data'!$C:$C,0))*INDEX('UEC Data'!L:L,MATCH('Intensity Data'!$B788,'UEC Data'!$C:$C,0))</f>
        <v>0</v>
      </c>
      <c r="L788" s="7">
        <f>INDEX('Saturation Data'!M:M,MATCH('Intensity Data'!$B788,'Saturation Data'!$C:$C,0))*INDEX('UEC Data'!M:M,MATCH('Intensity Data'!$B788,'UEC Data'!$C:$C,0))</f>
        <v>1.218675999367993E-2</v>
      </c>
      <c r="M788" s="7">
        <f>INDEX('Saturation Data'!N:N,MATCH('Intensity Data'!$B788,'Saturation Data'!$C:$C,0))*INDEX('UEC Data'!N:N,MATCH('Intensity Data'!$B788,'UEC Data'!$C:$C,0))</f>
        <v>0.22238797898174384</v>
      </c>
      <c r="N788" s="7">
        <f>INDEX('Saturation Data'!O:O,MATCH('Intensity Data'!$B788,'Saturation Data'!$C:$C,0))*INDEX('UEC Data'!O:O,MATCH('Intensity Data'!$B788,'UEC Data'!$C:$C,0))</f>
        <v>1.127231685850514</v>
      </c>
      <c r="O788" s="7">
        <f>INDEX('Saturation Data'!P:P,MATCH('Intensity Data'!$B788,'Saturation Data'!$C:$C,0))*INDEX('UEC Data'!P:P,MATCH('Intensity Data'!$B788,'UEC Data'!$C:$C,0))</f>
        <v>1.9555416545976327</v>
      </c>
      <c r="P788" s="7">
        <f>INDEX('Saturation Data'!Q:Q,MATCH('Intensity Data'!$B788,'Saturation Data'!$C:$C,0))*INDEX('UEC Data'!Q:Q,MATCH('Intensity Data'!$B788,'UEC Data'!$C:$C,0))</f>
        <v>0.84968169508569047</v>
      </c>
      <c r="Q788" s="7">
        <f>INDEX('Saturation Data'!R:R,MATCH('Intensity Data'!$B788,'Saturation Data'!$C:$C,0))*INDEX('UEC Data'!R:R,MATCH('Intensity Data'!$B788,'UEC Data'!$C:$C,0))</f>
        <v>5.0217953913217164E-2</v>
      </c>
      <c r="R788" s="7">
        <f>INDEX('Saturation Data'!S:S,MATCH('Intensity Data'!$B788,'Saturation Data'!$C:$C,0))*INDEX('UEC Data'!S:S,MATCH('Intensity Data'!$B788,'UEC Data'!$C:$C,0))</f>
        <v>6.3993355526557105E-2</v>
      </c>
      <c r="S788" s="7">
        <f>INDEX('Saturation Data'!T:T,MATCH('Intensity Data'!$B788,'Saturation Data'!$C:$C,0))*INDEX('UEC Data'!T:T,MATCH('Intensity Data'!$B788,'UEC Data'!$C:$C,0))</f>
        <v>0.19447366163829846</v>
      </c>
      <c r="T788" s="7">
        <f>INDEX('Saturation Data'!U:U,MATCH('Intensity Data'!$B788,'Saturation Data'!$C:$C,0))*INDEX('UEC Data'!U:U,MATCH('Intensity Data'!$B788,'UEC Data'!$C:$C,0))</f>
        <v>7.9117054334367989</v>
      </c>
      <c r="U788" s="7">
        <f>INDEX('Saturation Data'!V:V,MATCH('Intensity Data'!$B788,'Saturation Data'!$C:$C,0))*INDEX('UEC Data'!V:V,MATCH('Intensity Data'!$B788,'UEC Data'!$C:$C,0))</f>
        <v>0.13423622526076254</v>
      </c>
      <c r="V788" t="str">
        <f t="shared" si="190"/>
        <v>HVAC</v>
      </c>
    </row>
    <row r="789" spans="1:22" x14ac:dyDescent="0.25">
      <c r="A789" t="str">
        <f t="shared" si="187"/>
        <v/>
      </c>
      <c r="B789" t="str">
        <f t="shared" si="189"/>
        <v>CA2014 CPACooling_Water-Cooled Chiller</v>
      </c>
      <c r="C789" t="s">
        <v>118</v>
      </c>
      <c r="D789" t="s">
        <v>143</v>
      </c>
      <c r="E789" s="4" t="str">
        <f t="shared" ref="E789:E852" si="191">F789&amp;"_"&amp;G789</f>
        <v>Cooling_Water-Cooled Chiller</v>
      </c>
      <c r="F789" s="4" t="s">
        <v>3</v>
      </c>
      <c r="G789" s="4" t="s">
        <v>5</v>
      </c>
      <c r="H789" s="7">
        <f>INDEX('Saturation Data'!I:I,MATCH('Intensity Data'!$B789,'Saturation Data'!$C:$C,0))*INDEX('UEC Data'!I:I,MATCH('Intensity Data'!$B789,'UEC Data'!$C:$C,0))</f>
        <v>0.58468346687522255</v>
      </c>
      <c r="I789" s="7">
        <f>INDEX('Saturation Data'!J:J,MATCH('Intensity Data'!$B789,'Saturation Data'!$C:$C,0))*INDEX('UEC Data'!J:J,MATCH('Intensity Data'!$B789,'UEC Data'!$C:$C,0))</f>
        <v>0</v>
      </c>
      <c r="J789" s="7">
        <f>INDEX('Saturation Data'!K:K,MATCH('Intensity Data'!$B789,'Saturation Data'!$C:$C,0))*INDEX('UEC Data'!K:K,MATCH('Intensity Data'!$B789,'UEC Data'!$C:$C,0))</f>
        <v>0.11186262640821262</v>
      </c>
      <c r="K789" s="7">
        <f>INDEX('Saturation Data'!L:L,MATCH('Intensity Data'!$B789,'Saturation Data'!$C:$C,0))*INDEX('UEC Data'!L:L,MATCH('Intensity Data'!$B789,'UEC Data'!$C:$C,0))</f>
        <v>0</v>
      </c>
      <c r="L789" s="7">
        <f>INDEX('Saturation Data'!M:M,MATCH('Intensity Data'!$B789,'Saturation Data'!$C:$C,0))*INDEX('UEC Data'!M:M,MATCH('Intensity Data'!$B789,'UEC Data'!$C:$C,0))</f>
        <v>0</v>
      </c>
      <c r="M789" s="7">
        <f>INDEX('Saturation Data'!N:N,MATCH('Intensity Data'!$B789,'Saturation Data'!$C:$C,0))*INDEX('UEC Data'!N:N,MATCH('Intensity Data'!$B789,'UEC Data'!$C:$C,0))</f>
        <v>0</v>
      </c>
      <c r="N789" s="7">
        <f>INDEX('Saturation Data'!O:O,MATCH('Intensity Data'!$B789,'Saturation Data'!$C:$C,0))*INDEX('UEC Data'!O:O,MATCH('Intensity Data'!$B789,'UEC Data'!$C:$C,0))</f>
        <v>5.4471407664713913</v>
      </c>
      <c r="O789" s="7">
        <f>INDEX('Saturation Data'!P:P,MATCH('Intensity Data'!$B789,'Saturation Data'!$C:$C,0))*INDEX('UEC Data'!P:P,MATCH('Intensity Data'!$B789,'UEC Data'!$C:$C,0))</f>
        <v>0.59682974288386315</v>
      </c>
      <c r="P789" s="7">
        <f>INDEX('Saturation Data'!Q:Q,MATCH('Intensity Data'!$B789,'Saturation Data'!$C:$C,0))*INDEX('UEC Data'!Q:Q,MATCH('Intensity Data'!$B789,'UEC Data'!$C:$C,0))</f>
        <v>0.25932217113291839</v>
      </c>
      <c r="Q789" s="7">
        <f>INDEX('Saturation Data'!R:R,MATCH('Intensity Data'!$B789,'Saturation Data'!$C:$C,0))*INDEX('UEC Data'!R:R,MATCH('Intensity Data'!$B789,'UEC Data'!$C:$C,0))</f>
        <v>0.24518262575872571</v>
      </c>
      <c r="R789" s="7">
        <f>INDEX('Saturation Data'!S:S,MATCH('Intensity Data'!$B789,'Saturation Data'!$C:$C,0))*INDEX('UEC Data'!S:S,MATCH('Intensity Data'!$B789,'UEC Data'!$C:$C,0))</f>
        <v>6.7038619470150065E-3</v>
      </c>
      <c r="S789" s="7">
        <f>INDEX('Saturation Data'!T:T,MATCH('Intensity Data'!$B789,'Saturation Data'!$C:$C,0))*INDEX('UEC Data'!T:T,MATCH('Intensity Data'!$B789,'UEC Data'!$C:$C,0))</f>
        <v>2.0372811664995723E-2</v>
      </c>
      <c r="T789" s="7">
        <f>INDEX('Saturation Data'!U:U,MATCH('Intensity Data'!$B789,'Saturation Data'!$C:$C,0))*INDEX('UEC Data'!U:U,MATCH('Intensity Data'!$B789,'UEC Data'!$C:$C,0))</f>
        <v>8.1073428361030846</v>
      </c>
      <c r="U789" s="7">
        <f>INDEX('Saturation Data'!V:V,MATCH('Intensity Data'!$B789,'Saturation Data'!$C:$C,0))*INDEX('UEC Data'!V:V,MATCH('Intensity Data'!$B789,'UEC Data'!$C:$C,0))</f>
        <v>0.56467895944580981</v>
      </c>
      <c r="V789" t="str">
        <f t="shared" si="190"/>
        <v>HVAC</v>
      </c>
    </row>
    <row r="790" spans="1:22" x14ac:dyDescent="0.25">
      <c r="A790" t="str">
        <f t="shared" si="187"/>
        <v/>
      </c>
      <c r="B790" t="str">
        <f t="shared" si="189"/>
        <v>CA2014 CPACooling_RTU</v>
      </c>
      <c r="C790" t="s">
        <v>118</v>
      </c>
      <c r="D790" t="s">
        <v>143</v>
      </c>
      <c r="E790" s="4" t="str">
        <f t="shared" si="191"/>
        <v>Cooling_RTU</v>
      </c>
      <c r="F790" s="4" t="s">
        <v>3</v>
      </c>
      <c r="G790" s="4" t="s">
        <v>6</v>
      </c>
      <c r="H790" s="7">
        <f>INDEX('Saturation Data'!I:I,MATCH('Intensity Data'!$B790,'Saturation Data'!$C:$C,0))*INDEX('UEC Data'!I:I,MATCH('Intensity Data'!$B790,'UEC Data'!$C:$C,0))</f>
        <v>1.4815559652345638</v>
      </c>
      <c r="I790" s="7">
        <f>INDEX('Saturation Data'!J:J,MATCH('Intensity Data'!$B790,'Saturation Data'!$C:$C,0))*INDEX('UEC Data'!J:J,MATCH('Intensity Data'!$B790,'UEC Data'!$C:$C,0))</f>
        <v>3.2499106738685599</v>
      </c>
      <c r="J790" s="7">
        <f>INDEX('Saturation Data'!K:K,MATCH('Intensity Data'!$B790,'Saturation Data'!$C:$C,0))*INDEX('UEC Data'!K:K,MATCH('Intensity Data'!$B790,'UEC Data'!$C:$C,0))</f>
        <v>2.7937411688726344</v>
      </c>
      <c r="K790" s="7">
        <f>INDEX('Saturation Data'!L:L,MATCH('Intensity Data'!$B790,'Saturation Data'!$C:$C,0))*INDEX('UEC Data'!L:L,MATCH('Intensity Data'!$B790,'UEC Data'!$C:$C,0))</f>
        <v>2.28142119973147</v>
      </c>
      <c r="L790" s="7">
        <f>INDEX('Saturation Data'!M:M,MATCH('Intensity Data'!$B790,'Saturation Data'!$C:$C,0))*INDEX('UEC Data'!M:M,MATCH('Intensity Data'!$B790,'UEC Data'!$C:$C,0))</f>
        <v>3.7793678811964395</v>
      </c>
      <c r="M790" s="7">
        <f>INDEX('Saturation Data'!N:N,MATCH('Intensity Data'!$B790,'Saturation Data'!$C:$C,0))*INDEX('UEC Data'!N:N,MATCH('Intensity Data'!$B790,'UEC Data'!$C:$C,0))</f>
        <v>3.3578342329469812</v>
      </c>
      <c r="N790" s="7">
        <f>INDEX('Saturation Data'!O:O,MATCH('Intensity Data'!$B790,'Saturation Data'!$C:$C,0))*INDEX('UEC Data'!O:O,MATCH('Intensity Data'!$B790,'UEC Data'!$C:$C,0))</f>
        <v>0.77482128855325261</v>
      </c>
      <c r="O790" s="7">
        <f>INDEX('Saturation Data'!P:P,MATCH('Intensity Data'!$B790,'Saturation Data'!$C:$C,0))*INDEX('UEC Data'!P:P,MATCH('Intensity Data'!$B790,'UEC Data'!$C:$C,0))</f>
        <v>0.78140669712551158</v>
      </c>
      <c r="P790" s="7">
        <f>INDEX('Saturation Data'!Q:Q,MATCH('Intensity Data'!$B790,'Saturation Data'!$C:$C,0))*INDEX('UEC Data'!Q:Q,MATCH('Intensity Data'!$B790,'UEC Data'!$C:$C,0))</f>
        <v>0.38637655640902246</v>
      </c>
      <c r="Q790" s="7">
        <f>INDEX('Saturation Data'!R:R,MATCH('Intensity Data'!$B790,'Saturation Data'!$C:$C,0))*INDEX('UEC Data'!R:R,MATCH('Intensity Data'!$B790,'UEC Data'!$C:$C,0))</f>
        <v>0.35397525449027045</v>
      </c>
      <c r="R790" s="7">
        <f>INDEX('Saturation Data'!S:S,MATCH('Intensity Data'!$B790,'Saturation Data'!$C:$C,0))*INDEX('UEC Data'!S:S,MATCH('Intensity Data'!$B790,'UEC Data'!$C:$C,0))</f>
        <v>0.20583083648774214</v>
      </c>
      <c r="S790" s="7">
        <f>INDEX('Saturation Data'!T:T,MATCH('Intensity Data'!$B790,'Saturation Data'!$C:$C,0))*INDEX('UEC Data'!T:T,MATCH('Intensity Data'!$B790,'UEC Data'!$C:$C,0))</f>
        <v>0.28370262212411784</v>
      </c>
      <c r="T790" s="7">
        <f>INDEX('Saturation Data'!U:U,MATCH('Intensity Data'!$B790,'Saturation Data'!$C:$C,0))*INDEX('UEC Data'!U:U,MATCH('Intensity Data'!$B790,'UEC Data'!$C:$C,0))</f>
        <v>20.066639488844864</v>
      </c>
      <c r="U790" s="7">
        <f>INDEX('Saturation Data'!V:V,MATCH('Intensity Data'!$B790,'Saturation Data'!$C:$C,0))*INDEX('UEC Data'!V:V,MATCH('Intensity Data'!$B790,'UEC Data'!$C:$C,0))</f>
        <v>1.2817458556160628</v>
      </c>
      <c r="V790" t="str">
        <f t="shared" si="190"/>
        <v>HVAC</v>
      </c>
    </row>
    <row r="791" spans="1:22" x14ac:dyDescent="0.25">
      <c r="A791" t="str">
        <f t="shared" si="187"/>
        <v/>
      </c>
      <c r="B791" t="str">
        <f t="shared" si="189"/>
        <v>CA2014 CPACooling_PTAC</v>
      </c>
      <c r="C791" t="s">
        <v>118</v>
      </c>
      <c r="D791" t="s">
        <v>143</v>
      </c>
      <c r="E791" s="4" t="str">
        <f t="shared" si="191"/>
        <v>Cooling_PTAC</v>
      </c>
      <c r="F791" s="4" t="s">
        <v>3</v>
      </c>
      <c r="G791" s="4" t="s">
        <v>7</v>
      </c>
      <c r="H791" s="7">
        <f>INDEX('Saturation Data'!I:I,MATCH('Intensity Data'!$B791,'Saturation Data'!$C:$C,0))*INDEX('UEC Data'!I:I,MATCH('Intensity Data'!$B791,'UEC Data'!$C:$C,0))</f>
        <v>2.0325875999045728E-2</v>
      </c>
      <c r="I791" s="7">
        <f>INDEX('Saturation Data'!J:J,MATCH('Intensity Data'!$B791,'Saturation Data'!$C:$C,0))*INDEX('UEC Data'!J:J,MATCH('Intensity Data'!$B791,'UEC Data'!$C:$C,0))</f>
        <v>4.012050955499924E-2</v>
      </c>
      <c r="J791" s="7">
        <f>INDEX('Saturation Data'!K:K,MATCH('Intensity Data'!$B791,'Saturation Data'!$C:$C,0))*INDEX('UEC Data'!K:K,MATCH('Intensity Data'!$B791,'UEC Data'!$C:$C,0))</f>
        <v>4.7420369341660926E-2</v>
      </c>
      <c r="K791" s="7">
        <f>INDEX('Saturation Data'!L:L,MATCH('Intensity Data'!$B791,'Saturation Data'!$C:$C,0))*INDEX('UEC Data'!L:L,MATCH('Intensity Data'!$B791,'UEC Data'!$C:$C,0))</f>
        <v>0.1160190012352775</v>
      </c>
      <c r="L791" s="7">
        <f>INDEX('Saturation Data'!M:M,MATCH('Intensity Data'!$B791,'Saturation Data'!$C:$C,0))*INDEX('UEC Data'!M:M,MATCH('Intensity Data'!$B791,'UEC Data'!$C:$C,0))</f>
        <v>4.9075578030683461E-3</v>
      </c>
      <c r="M791" s="7">
        <f>INDEX('Saturation Data'!N:N,MATCH('Intensity Data'!$B791,'Saturation Data'!$C:$C,0))*INDEX('UEC Data'!N:N,MATCH('Intensity Data'!$B791,'UEC Data'!$C:$C,0))</f>
        <v>0</v>
      </c>
      <c r="N791" s="7">
        <f>INDEX('Saturation Data'!O:O,MATCH('Intensity Data'!$B791,'Saturation Data'!$C:$C,0))*INDEX('UEC Data'!O:O,MATCH('Intensity Data'!$B791,'UEC Data'!$C:$C,0))</f>
        <v>2.895670750985083E-2</v>
      </c>
      <c r="O791" s="7">
        <f>INDEX('Saturation Data'!P:P,MATCH('Intensity Data'!$B791,'Saturation Data'!$C:$C,0))*INDEX('UEC Data'!P:P,MATCH('Intensity Data'!$B791,'UEC Data'!$C:$C,0))</f>
        <v>0</v>
      </c>
      <c r="P791" s="7">
        <f>INDEX('Saturation Data'!Q:Q,MATCH('Intensity Data'!$B791,'Saturation Data'!$C:$C,0))*INDEX('UEC Data'!Q:Q,MATCH('Intensity Data'!$B791,'UEC Data'!$C:$C,0))</f>
        <v>0</v>
      </c>
      <c r="Q791" s="7">
        <f>INDEX('Saturation Data'!R:R,MATCH('Intensity Data'!$B791,'Saturation Data'!$C:$C,0))*INDEX('UEC Data'!R:R,MATCH('Intensity Data'!$B791,'UEC Data'!$C:$C,0))</f>
        <v>1.0491200258349949</v>
      </c>
      <c r="R791" s="7">
        <f>INDEX('Saturation Data'!S:S,MATCH('Intensity Data'!$B791,'Saturation Data'!$C:$C,0))*INDEX('UEC Data'!S:S,MATCH('Intensity Data'!$B791,'UEC Data'!$C:$C,0))</f>
        <v>3.5939588375265348E-2</v>
      </c>
      <c r="S791" s="7">
        <f>INDEX('Saturation Data'!T:T,MATCH('Intensity Data'!$B791,'Saturation Data'!$C:$C,0))*INDEX('UEC Data'!T:T,MATCH('Intensity Data'!$B791,'UEC Data'!$C:$C,0))</f>
        <v>1.8203200659404218E-2</v>
      </c>
      <c r="T791" s="7">
        <f>INDEX('Saturation Data'!U:U,MATCH('Intensity Data'!$B791,'Saturation Data'!$C:$C,0))*INDEX('UEC Data'!U:U,MATCH('Intensity Data'!$B791,'UEC Data'!$C:$C,0))</f>
        <v>0.28184283377992386</v>
      </c>
      <c r="U791" s="7">
        <f>INDEX('Saturation Data'!V:V,MATCH('Intensity Data'!$B791,'Saturation Data'!$C:$C,0))*INDEX('UEC Data'!V:V,MATCH('Intensity Data'!$B791,'UEC Data'!$C:$C,0))</f>
        <v>0.13625225308680347</v>
      </c>
      <c r="V791" t="str">
        <f t="shared" si="190"/>
        <v>HVAC</v>
      </c>
    </row>
    <row r="792" spans="1:22" x14ac:dyDescent="0.25">
      <c r="A792" t="str">
        <f t="shared" ref="A792:A855" si="192">IF(C792=C791,"",1)</f>
        <v/>
      </c>
      <c r="B792" t="str">
        <f t="shared" si="189"/>
        <v>CA2014 CPACooling_Evaporative AC</v>
      </c>
      <c r="C792" t="s">
        <v>118</v>
      </c>
      <c r="D792" t="s">
        <v>143</v>
      </c>
      <c r="E792" s="4" t="str">
        <f t="shared" si="191"/>
        <v>Cooling_Evaporative AC</v>
      </c>
      <c r="F792" s="4" t="s">
        <v>3</v>
      </c>
      <c r="G792" s="4" t="s">
        <v>9</v>
      </c>
      <c r="H792" s="7">
        <f>INDEX('Saturation Data'!I:I,MATCH('Intensity Data'!$B792,'Saturation Data'!$C:$C,0))*INDEX('UEC Data'!I:I,MATCH('Intensity Data'!$B792,'UEC Data'!$C:$C,0))</f>
        <v>0</v>
      </c>
      <c r="I792" s="7">
        <f>INDEX('Saturation Data'!J:J,MATCH('Intensity Data'!$B792,'Saturation Data'!$C:$C,0))*INDEX('UEC Data'!J:J,MATCH('Intensity Data'!$B792,'UEC Data'!$C:$C,0))</f>
        <v>0</v>
      </c>
      <c r="J792" s="7">
        <f>INDEX('Saturation Data'!K:K,MATCH('Intensity Data'!$B792,'Saturation Data'!$C:$C,0))*INDEX('UEC Data'!K:K,MATCH('Intensity Data'!$B792,'UEC Data'!$C:$C,0))</f>
        <v>4.0069594453950141E-2</v>
      </c>
      <c r="K792" s="7">
        <f>INDEX('Saturation Data'!L:L,MATCH('Intensity Data'!$B792,'Saturation Data'!$C:$C,0))*INDEX('UEC Data'!L:L,MATCH('Intensity Data'!$B792,'UEC Data'!$C:$C,0))</f>
        <v>9.8034544922148054E-2</v>
      </c>
      <c r="L792" s="7">
        <f>INDEX('Saturation Data'!M:M,MATCH('Intensity Data'!$B792,'Saturation Data'!$C:$C,0))*INDEX('UEC Data'!M:M,MATCH('Intensity Data'!$B792,'UEC Data'!$C:$C,0))</f>
        <v>0.12901225318317625</v>
      </c>
      <c r="M792" s="7">
        <f>INDEX('Saturation Data'!N:N,MATCH('Intensity Data'!$B792,'Saturation Data'!$C:$C,0))*INDEX('UEC Data'!N:N,MATCH('Intensity Data'!$B792,'UEC Data'!$C:$C,0))</f>
        <v>0</v>
      </c>
      <c r="N792" s="7">
        <f>INDEX('Saturation Data'!O:O,MATCH('Intensity Data'!$B792,'Saturation Data'!$C:$C,0))*INDEX('UEC Data'!O:O,MATCH('Intensity Data'!$B792,'UEC Data'!$C:$C,0))</f>
        <v>0</v>
      </c>
      <c r="O792" s="7">
        <f>INDEX('Saturation Data'!P:P,MATCH('Intensity Data'!$B792,'Saturation Data'!$C:$C,0))*INDEX('UEC Data'!P:P,MATCH('Intensity Data'!$B792,'UEC Data'!$C:$C,0))</f>
        <v>0</v>
      </c>
      <c r="P792" s="7">
        <f>INDEX('Saturation Data'!Q:Q,MATCH('Intensity Data'!$B792,'Saturation Data'!$C:$C,0))*INDEX('UEC Data'!Q:Q,MATCH('Intensity Data'!$B792,'UEC Data'!$C:$C,0))</f>
        <v>0</v>
      </c>
      <c r="Q792" s="7">
        <f>INDEX('Saturation Data'!R:R,MATCH('Intensity Data'!$B792,'Saturation Data'!$C:$C,0))*INDEX('UEC Data'!R:R,MATCH('Intensity Data'!$B792,'UEC Data'!$C:$C,0))</f>
        <v>0</v>
      </c>
      <c r="R792" s="7">
        <f>INDEX('Saturation Data'!S:S,MATCH('Intensity Data'!$B792,'Saturation Data'!$C:$C,0))*INDEX('UEC Data'!S:S,MATCH('Intensity Data'!$B792,'UEC Data'!$C:$C,0))</f>
        <v>1.3497104031983092E-3</v>
      </c>
      <c r="S792" s="7">
        <f>INDEX('Saturation Data'!T:T,MATCH('Intensity Data'!$B792,'Saturation Data'!$C:$C,0))*INDEX('UEC Data'!T:T,MATCH('Intensity Data'!$B792,'UEC Data'!$C:$C,0))</f>
        <v>6.836207762026935E-4</v>
      </c>
      <c r="T792" s="7">
        <f>INDEX('Saturation Data'!U:U,MATCH('Intensity Data'!$B792,'Saturation Data'!$C:$C,0))*INDEX('UEC Data'!U:U,MATCH('Intensity Data'!$B792,'UEC Data'!$C:$C,0))</f>
        <v>0</v>
      </c>
      <c r="U792" s="7">
        <f>INDEX('Saturation Data'!V:V,MATCH('Intensity Data'!$B792,'Saturation Data'!$C:$C,0))*INDEX('UEC Data'!V:V,MATCH('Intensity Data'!$B792,'UEC Data'!$C:$C,0))</f>
        <v>2.2073118452879365E-2</v>
      </c>
      <c r="V792" t="str">
        <f t="shared" si="190"/>
        <v>HVAC</v>
      </c>
    </row>
    <row r="793" spans="1:22" x14ac:dyDescent="0.25">
      <c r="A793" t="str">
        <f t="shared" si="192"/>
        <v/>
      </c>
      <c r="B793" t="str">
        <f t="shared" si="189"/>
        <v>CA2014 CPACooling_Air Source Heat Pump</v>
      </c>
      <c r="C793" t="s">
        <v>118</v>
      </c>
      <c r="D793" t="s">
        <v>143</v>
      </c>
      <c r="E793" s="4" t="str">
        <f t="shared" si="191"/>
        <v>Cooling_Air Source Heat Pump</v>
      </c>
      <c r="F793" s="4" t="s">
        <v>3</v>
      </c>
      <c r="G793" s="4" t="s">
        <v>155</v>
      </c>
      <c r="H793" s="7">
        <f>INDEX('Saturation Data'!I:I,MATCH('Intensity Data'!$B793,'Saturation Data'!$C:$C,0))*INDEX('UEC Data'!I:I,MATCH('Intensity Data'!$B793,'UEC Data'!$C:$C,0))</f>
        <v>0.23405885690781861</v>
      </c>
      <c r="I793" s="7">
        <f>INDEX('Saturation Data'!J:J,MATCH('Intensity Data'!$B793,'Saturation Data'!$C:$C,0))*INDEX('UEC Data'!J:J,MATCH('Intensity Data'!$B793,'UEC Data'!$C:$C,0))</f>
        <v>0.47292319664265808</v>
      </c>
      <c r="J793" s="7">
        <f>INDEX('Saturation Data'!K:K,MATCH('Intensity Data'!$B793,'Saturation Data'!$C:$C,0))*INDEX('UEC Data'!K:K,MATCH('Intensity Data'!$B793,'UEC Data'!$C:$C,0))</f>
        <v>8.9037566444587837E-2</v>
      </c>
      <c r="K793" s="7">
        <f>INDEX('Saturation Data'!L:L,MATCH('Intensity Data'!$B793,'Saturation Data'!$C:$C,0))*INDEX('UEC Data'!L:L,MATCH('Intensity Data'!$B793,'UEC Data'!$C:$C,0))</f>
        <v>0.21784234500252575</v>
      </c>
      <c r="L793" s="7">
        <f>INDEX('Saturation Data'!M:M,MATCH('Intensity Data'!$B793,'Saturation Data'!$C:$C,0))*INDEX('UEC Data'!M:M,MATCH('Intensity Data'!$B793,'UEC Data'!$C:$C,0))</f>
        <v>0.32479259475506594</v>
      </c>
      <c r="M793" s="7">
        <f>INDEX('Saturation Data'!N:N,MATCH('Intensity Data'!$B793,'Saturation Data'!$C:$C,0))*INDEX('UEC Data'!N:N,MATCH('Intensity Data'!$B793,'UEC Data'!$C:$C,0))</f>
        <v>0.13770444218270544</v>
      </c>
      <c r="N793" s="7">
        <f>INDEX('Saturation Data'!O:O,MATCH('Intensity Data'!$B793,'Saturation Data'!$C:$C,0))*INDEX('UEC Data'!O:O,MATCH('Intensity Data'!$B793,'UEC Data'!$C:$C,0))</f>
        <v>4.0680129563909762E-2</v>
      </c>
      <c r="O793" s="7">
        <f>INDEX('Saturation Data'!P:P,MATCH('Intensity Data'!$B793,'Saturation Data'!$C:$C,0))*INDEX('UEC Data'!P:P,MATCH('Intensity Data'!$B793,'UEC Data'!$C:$C,0))</f>
        <v>0.13802203970486646</v>
      </c>
      <c r="P793" s="7">
        <f>INDEX('Saturation Data'!Q:Q,MATCH('Intensity Data'!$B793,'Saturation Data'!$C:$C,0))*INDEX('UEC Data'!Q:Q,MATCH('Intensity Data'!$B793,'UEC Data'!$C:$C,0))</f>
        <v>7.4192913358915119E-2</v>
      </c>
      <c r="Q793" s="7">
        <f>INDEX('Saturation Data'!R:R,MATCH('Intensity Data'!$B793,'Saturation Data'!$C:$C,0))*INDEX('UEC Data'!R:R,MATCH('Intensity Data'!$B793,'UEC Data'!$C:$C,0))</f>
        <v>0.56682034312717089</v>
      </c>
      <c r="R793" s="7">
        <f>INDEX('Saturation Data'!S:S,MATCH('Intensity Data'!$B793,'Saturation Data'!$C:$C,0))*INDEX('UEC Data'!S:S,MATCH('Intensity Data'!$B793,'UEC Data'!$C:$C,0))</f>
        <v>5.2851035645945357E-2</v>
      </c>
      <c r="S793" s="7">
        <f>INDEX('Saturation Data'!T:T,MATCH('Intensity Data'!$B793,'Saturation Data'!$C:$C,0))*INDEX('UEC Data'!T:T,MATCH('Intensity Data'!$B793,'UEC Data'!$C:$C,0))</f>
        <v>2.6768754190367533E-2</v>
      </c>
      <c r="T793" s="7">
        <f>INDEX('Saturation Data'!U:U,MATCH('Intensity Data'!$B793,'Saturation Data'!$C:$C,0))*INDEX('UEC Data'!U:U,MATCH('Intensity Data'!$B793,'UEC Data'!$C:$C,0))</f>
        <v>3.4839617760915931</v>
      </c>
      <c r="U793" s="7">
        <f>INDEX('Saturation Data'!V:V,MATCH('Intensity Data'!$B793,'Saturation Data'!$C:$C,0))*INDEX('UEC Data'!V:V,MATCH('Intensity Data'!$B793,'UEC Data'!$C:$C,0))</f>
        <v>0.22824079025277147</v>
      </c>
      <c r="V793" t="str">
        <f t="shared" si="190"/>
        <v>HVAC</v>
      </c>
    </row>
    <row r="794" spans="1:22" x14ac:dyDescent="0.25">
      <c r="A794" t="str">
        <f t="shared" si="192"/>
        <v/>
      </c>
      <c r="B794" t="str">
        <f t="shared" si="189"/>
        <v>CA2014 CPACooling_Geothermal Heat Pump</v>
      </c>
      <c r="C794" t="s">
        <v>118</v>
      </c>
      <c r="D794" t="s">
        <v>143</v>
      </c>
      <c r="E794" s="4" t="str">
        <f t="shared" si="191"/>
        <v>Cooling_Geothermal Heat Pump</v>
      </c>
      <c r="F794" s="4" t="s">
        <v>3</v>
      </c>
      <c r="G794" s="4" t="s">
        <v>11</v>
      </c>
      <c r="H794" s="7">
        <f>INDEX('Saturation Data'!I:I,MATCH('Intensity Data'!$B794,'Saturation Data'!$C:$C,0))*INDEX('UEC Data'!I:I,MATCH('Intensity Data'!$B794,'UEC Data'!$C:$C,0))</f>
        <v>0.12131345651744115</v>
      </c>
      <c r="I794" s="7">
        <f>INDEX('Saturation Data'!J:J,MATCH('Intensity Data'!$B794,'Saturation Data'!$C:$C,0))*INDEX('UEC Data'!J:J,MATCH('Intensity Data'!$B794,'UEC Data'!$C:$C,0))</f>
        <v>0.24610510290733717</v>
      </c>
      <c r="J794" s="7">
        <f>INDEX('Saturation Data'!K:K,MATCH('Intensity Data'!$B794,'Saturation Data'!$C:$C,0))*INDEX('UEC Data'!K:K,MATCH('Intensity Data'!$B794,'UEC Data'!$C:$C,0))</f>
        <v>4.2954761662537429E-2</v>
      </c>
      <c r="K794" s="7">
        <f>INDEX('Saturation Data'!L:L,MATCH('Intensity Data'!$B794,'Saturation Data'!$C:$C,0))*INDEX('UEC Data'!L:L,MATCH('Intensity Data'!$B794,'UEC Data'!$C:$C,0))</f>
        <v>0.10509085621361065</v>
      </c>
      <c r="L794" s="7">
        <f>INDEX('Saturation Data'!M:M,MATCH('Intensity Data'!$B794,'Saturation Data'!$C:$C,0))*INDEX('UEC Data'!M:M,MATCH('Intensity Data'!$B794,'UEC Data'!$C:$C,0))</f>
        <v>9.8958242158305107E-2</v>
      </c>
      <c r="M794" s="7">
        <f>INDEX('Saturation Data'!N:N,MATCH('Intensity Data'!$B794,'Saturation Data'!$C:$C,0))*INDEX('UEC Data'!N:N,MATCH('Intensity Data'!$B794,'UEC Data'!$C:$C,0))</f>
        <v>0</v>
      </c>
      <c r="N794" s="7">
        <f>INDEX('Saturation Data'!O:O,MATCH('Intensity Data'!$B794,'Saturation Data'!$C:$C,0))*INDEX('UEC Data'!O:O,MATCH('Intensity Data'!$B794,'UEC Data'!$C:$C,0))</f>
        <v>3.7131444871324928E-2</v>
      </c>
      <c r="O794" s="7">
        <f>INDEX('Saturation Data'!P:P,MATCH('Intensity Data'!$B794,'Saturation Data'!$C:$C,0))*INDEX('UEC Data'!P:P,MATCH('Intensity Data'!$B794,'UEC Data'!$C:$C,0))</f>
        <v>0</v>
      </c>
      <c r="P794" s="7">
        <f>INDEX('Saturation Data'!Q:Q,MATCH('Intensity Data'!$B794,'Saturation Data'!$C:$C,0))*INDEX('UEC Data'!Q:Q,MATCH('Intensity Data'!$B794,'UEC Data'!$C:$C,0))</f>
        <v>3.613422613269604E-2</v>
      </c>
      <c r="Q794" s="7">
        <f>INDEX('Saturation Data'!R:R,MATCH('Intensity Data'!$B794,'Saturation Data'!$C:$C,0))*INDEX('UEC Data'!R:R,MATCH('Intensity Data'!$B794,'UEC Data'!$C:$C,0))</f>
        <v>8.4251661209731363E-2</v>
      </c>
      <c r="R794" s="7">
        <f>INDEX('Saturation Data'!S:S,MATCH('Intensity Data'!$B794,'Saturation Data'!$C:$C,0))*INDEX('UEC Data'!S:S,MATCH('Intensity Data'!$B794,'UEC Data'!$C:$C,0))</f>
        <v>0</v>
      </c>
      <c r="S794" s="7">
        <f>INDEX('Saturation Data'!T:T,MATCH('Intensity Data'!$B794,'Saturation Data'!$C:$C,0))*INDEX('UEC Data'!T:T,MATCH('Intensity Data'!$B794,'UEC Data'!$C:$C,0))</f>
        <v>0</v>
      </c>
      <c r="T794" s="7">
        <f>INDEX('Saturation Data'!U:U,MATCH('Intensity Data'!$B794,'Saturation Data'!$C:$C,0))*INDEX('UEC Data'!U:U,MATCH('Intensity Data'!$B794,'UEC Data'!$C:$C,0))</f>
        <v>1.8274682441577841</v>
      </c>
      <c r="U794" s="7">
        <f>INDEX('Saturation Data'!V:V,MATCH('Intensity Data'!$B794,'Saturation Data'!$C:$C,0))*INDEX('UEC Data'!V:V,MATCH('Intensity Data'!$B794,'UEC Data'!$C:$C,0))</f>
        <v>2.5983429033736162E-2</v>
      </c>
      <c r="V794" t="str">
        <f t="shared" si="190"/>
        <v>HVAC</v>
      </c>
    </row>
    <row r="795" spans="1:22" x14ac:dyDescent="0.25">
      <c r="A795" t="str">
        <f t="shared" si="192"/>
        <v/>
      </c>
      <c r="B795" t="str">
        <f t="shared" si="189"/>
        <v>CA2014 CPAHeating_Electric Furnace</v>
      </c>
      <c r="C795" t="s">
        <v>118</v>
      </c>
      <c r="D795" t="s">
        <v>143</v>
      </c>
      <c r="E795" s="4" t="str">
        <f t="shared" si="191"/>
        <v>Heating_Electric Furnace</v>
      </c>
      <c r="F795" s="4" t="s">
        <v>12</v>
      </c>
      <c r="G795" s="4" t="s">
        <v>13</v>
      </c>
      <c r="H795" s="7">
        <f>INDEX('Saturation Data'!I:I,MATCH('Intensity Data'!$B795,'Saturation Data'!$C:$C,0))*INDEX('UEC Data'!I:I,MATCH('Intensity Data'!$B795,'UEC Data'!$C:$C,0))</f>
        <v>0.12425838412011318</v>
      </c>
      <c r="I795" s="7">
        <f>INDEX('Saturation Data'!J:J,MATCH('Intensity Data'!$B795,'Saturation Data'!$C:$C,0))*INDEX('UEC Data'!J:J,MATCH('Intensity Data'!$B795,'UEC Data'!$C:$C,0))</f>
        <v>9.7091244966542131E-2</v>
      </c>
      <c r="J795" s="7">
        <f>INDEX('Saturation Data'!K:K,MATCH('Intensity Data'!$B795,'Saturation Data'!$C:$C,0))*INDEX('UEC Data'!K:K,MATCH('Intensity Data'!$B795,'UEC Data'!$C:$C,0))</f>
        <v>0.19695003920880472</v>
      </c>
      <c r="K795" s="7">
        <f>INDEX('Saturation Data'!L:L,MATCH('Intensity Data'!$B795,'Saturation Data'!$C:$C,0))*INDEX('UEC Data'!L:L,MATCH('Intensity Data'!$B795,'UEC Data'!$C:$C,0))</f>
        <v>6.0677191357095102E-2</v>
      </c>
      <c r="L795" s="7">
        <f>INDEX('Saturation Data'!M:M,MATCH('Intensity Data'!$B795,'Saturation Data'!$C:$C,0))*INDEX('UEC Data'!M:M,MATCH('Intensity Data'!$B795,'UEC Data'!$C:$C,0))</f>
        <v>1.1514695208479899</v>
      </c>
      <c r="M795" s="7">
        <f>INDEX('Saturation Data'!N:N,MATCH('Intensity Data'!$B795,'Saturation Data'!$C:$C,0))*INDEX('UEC Data'!N:N,MATCH('Intensity Data'!$B795,'UEC Data'!$C:$C,0))</f>
        <v>0.56588111349371439</v>
      </c>
      <c r="N795" s="7">
        <f>INDEX('Saturation Data'!O:O,MATCH('Intensity Data'!$B795,'Saturation Data'!$C:$C,0))*INDEX('UEC Data'!O:O,MATCH('Intensity Data'!$B795,'UEC Data'!$C:$C,0))</f>
        <v>0.55548608984539383</v>
      </c>
      <c r="O795" s="7">
        <f>INDEX('Saturation Data'!P:P,MATCH('Intensity Data'!$B795,'Saturation Data'!$C:$C,0))*INDEX('UEC Data'!P:P,MATCH('Intensity Data'!$B795,'UEC Data'!$C:$C,0))</f>
        <v>0</v>
      </c>
      <c r="P795" s="7">
        <f>INDEX('Saturation Data'!Q:Q,MATCH('Intensity Data'!$B795,'Saturation Data'!$C:$C,0))*INDEX('UEC Data'!Q:Q,MATCH('Intensity Data'!$B795,'UEC Data'!$C:$C,0))</f>
        <v>0</v>
      </c>
      <c r="Q795" s="7">
        <f>INDEX('Saturation Data'!R:R,MATCH('Intensity Data'!$B795,'Saturation Data'!$C:$C,0))*INDEX('UEC Data'!R:R,MATCH('Intensity Data'!$B795,'UEC Data'!$C:$C,0))</f>
        <v>4.4769549975058429E-2</v>
      </c>
      <c r="R795" s="7">
        <f>INDEX('Saturation Data'!S:S,MATCH('Intensity Data'!$B795,'Saturation Data'!$C:$C,0))*INDEX('UEC Data'!S:S,MATCH('Intensity Data'!$B795,'UEC Data'!$C:$C,0))</f>
        <v>0.21262985232971074</v>
      </c>
      <c r="S795" s="7">
        <f>INDEX('Saturation Data'!T:T,MATCH('Intensity Data'!$B795,'Saturation Data'!$C:$C,0))*INDEX('UEC Data'!T:T,MATCH('Intensity Data'!$B795,'UEC Data'!$C:$C,0))</f>
        <v>0.12236015867685004</v>
      </c>
      <c r="T795" s="7">
        <f>INDEX('Saturation Data'!U:U,MATCH('Intensity Data'!$B795,'Saturation Data'!$C:$C,0))*INDEX('UEC Data'!U:U,MATCH('Intensity Data'!$B795,'UEC Data'!$C:$C,0))</f>
        <v>7.7014322724079834E-2</v>
      </c>
      <c r="U795" s="7">
        <f>INDEX('Saturation Data'!V:V,MATCH('Intensity Data'!$B795,'Saturation Data'!$C:$C,0))*INDEX('UEC Data'!V:V,MATCH('Intensity Data'!$B795,'UEC Data'!$C:$C,0))</f>
        <v>0.76940796791915744</v>
      </c>
      <c r="V795" t="str">
        <f t="shared" si="190"/>
        <v>HVAC</v>
      </c>
    </row>
    <row r="796" spans="1:22" x14ac:dyDescent="0.25">
      <c r="A796" t="str">
        <f t="shared" si="192"/>
        <v/>
      </c>
      <c r="B796" t="str">
        <f t="shared" si="189"/>
        <v>CA2014 CPAHeating_Electric Zonal Heat</v>
      </c>
      <c r="C796" t="s">
        <v>118</v>
      </c>
      <c r="D796" t="s">
        <v>143</v>
      </c>
      <c r="E796" s="4" t="str">
        <f t="shared" si="191"/>
        <v>Heating_Electric Zonal Heat</v>
      </c>
      <c r="F796" s="4" t="s">
        <v>12</v>
      </c>
      <c r="G796" s="4" t="s">
        <v>156</v>
      </c>
      <c r="H796" s="7">
        <f>INDEX('Saturation Data'!I:I,MATCH('Intensity Data'!$B796,'Saturation Data'!$C:$C,0))*INDEX('UEC Data'!I:I,MATCH('Intensity Data'!$B796,'UEC Data'!$C:$C,0))</f>
        <v>2.3208984336947576</v>
      </c>
      <c r="I796" s="7">
        <f>INDEX('Saturation Data'!J:J,MATCH('Intensity Data'!$B796,'Saturation Data'!$C:$C,0))*INDEX('UEC Data'!J:J,MATCH('Intensity Data'!$B796,'UEC Data'!$C:$C,0))</f>
        <v>1.8423315894856851</v>
      </c>
      <c r="J796" s="7">
        <f>INDEX('Saturation Data'!K:K,MATCH('Intensity Data'!$B796,'Saturation Data'!$C:$C,0))*INDEX('UEC Data'!K:K,MATCH('Intensity Data'!$B796,'UEC Data'!$C:$C,0))</f>
        <v>2.1933353605543422</v>
      </c>
      <c r="K796" s="7">
        <f>INDEX('Saturation Data'!L:L,MATCH('Intensity Data'!$B796,'Saturation Data'!$C:$C,0))*INDEX('UEC Data'!L:L,MATCH('Intensity Data'!$B796,'UEC Data'!$C:$C,0))</f>
        <v>0.67573192631631296</v>
      </c>
      <c r="L796" s="7">
        <f>INDEX('Saturation Data'!M:M,MATCH('Intensity Data'!$B796,'Saturation Data'!$C:$C,0))*INDEX('UEC Data'!M:M,MATCH('Intensity Data'!$B796,'UEC Data'!$C:$C,0))</f>
        <v>9.9374148126360209E-2</v>
      </c>
      <c r="M796" s="7">
        <f>INDEX('Saturation Data'!N:N,MATCH('Intensity Data'!$B796,'Saturation Data'!$C:$C,0))*INDEX('UEC Data'!N:N,MATCH('Intensity Data'!$B796,'UEC Data'!$C:$C,0))</f>
        <v>9.9238264238306534E-2</v>
      </c>
      <c r="N796" s="7">
        <f>INDEX('Saturation Data'!O:O,MATCH('Intensity Data'!$B796,'Saturation Data'!$C:$C,0))*INDEX('UEC Data'!O:O,MATCH('Intensity Data'!$B796,'UEC Data'!$C:$C,0))</f>
        <v>1.0900433474203188E-2</v>
      </c>
      <c r="O796" s="7">
        <f>INDEX('Saturation Data'!P:P,MATCH('Intensity Data'!$B796,'Saturation Data'!$C:$C,0))*INDEX('UEC Data'!P:P,MATCH('Intensity Data'!$B796,'UEC Data'!$C:$C,0))</f>
        <v>2.3709762869143103</v>
      </c>
      <c r="P796" s="7">
        <f>INDEX('Saturation Data'!Q:Q,MATCH('Intensity Data'!$B796,'Saturation Data'!$C:$C,0))*INDEX('UEC Data'!Q:Q,MATCH('Intensity Data'!$B796,'UEC Data'!$C:$C,0))</f>
        <v>1.0922383788765666</v>
      </c>
      <c r="Q796" s="7">
        <f>INDEX('Saturation Data'!R:R,MATCH('Intensity Data'!$B796,'Saturation Data'!$C:$C,0))*INDEX('UEC Data'!R:R,MATCH('Intensity Data'!$B796,'UEC Data'!$C:$C,0))</f>
        <v>1.5878013674916569</v>
      </c>
      <c r="R796" s="7">
        <f>INDEX('Saturation Data'!S:S,MATCH('Intensity Data'!$B796,'Saturation Data'!$C:$C,0))*INDEX('UEC Data'!S:S,MATCH('Intensity Data'!$B796,'UEC Data'!$C:$C,0))</f>
        <v>1.095345688352934</v>
      </c>
      <c r="S796" s="7">
        <f>INDEX('Saturation Data'!T:T,MATCH('Intensity Data'!$B796,'Saturation Data'!$C:$C,0))*INDEX('UEC Data'!T:T,MATCH('Intensity Data'!$B796,'UEC Data'!$C:$C,0))</f>
        <v>0.63032857693491917</v>
      </c>
      <c r="T796" s="7">
        <f>INDEX('Saturation Data'!U:U,MATCH('Intensity Data'!$B796,'Saturation Data'!$C:$C,0))*INDEX('UEC Data'!U:U,MATCH('Intensity Data'!$B796,'UEC Data'!$C:$C,0))</f>
        <v>1.413302040969834</v>
      </c>
      <c r="U796" s="7">
        <f>INDEX('Saturation Data'!V:V,MATCH('Intensity Data'!$B796,'Saturation Data'!$C:$C,0))*INDEX('UEC Data'!V:V,MATCH('Intensity Data'!$B796,'UEC Data'!$C:$C,0))</f>
        <v>0.87008104120234298</v>
      </c>
      <c r="V796" t="str">
        <f t="shared" si="190"/>
        <v>HVAC</v>
      </c>
    </row>
    <row r="797" spans="1:22" x14ac:dyDescent="0.25">
      <c r="A797" t="str">
        <f t="shared" si="192"/>
        <v/>
      </c>
      <c r="B797" t="str">
        <f t="shared" si="189"/>
        <v>CA2014 CPAHeating_Air Source Heat Pump</v>
      </c>
      <c r="C797" t="s">
        <v>118</v>
      </c>
      <c r="D797" t="s">
        <v>143</v>
      </c>
      <c r="E797" s="4" t="str">
        <f t="shared" si="191"/>
        <v>Heating_Air Source Heat Pump</v>
      </c>
      <c r="F797" s="4" t="s">
        <v>12</v>
      </c>
      <c r="G797" s="4" t="s">
        <v>155</v>
      </c>
      <c r="H797" s="7">
        <f>INDEX('Saturation Data'!I:I,MATCH('Intensity Data'!$B797,'Saturation Data'!$C:$C,0))*INDEX('UEC Data'!I:I,MATCH('Intensity Data'!$B797,'UEC Data'!$C:$C,0))</f>
        <v>0.25887405480193743</v>
      </c>
      <c r="I797" s="7">
        <f>INDEX('Saturation Data'!J:J,MATCH('Intensity Data'!$B797,'Saturation Data'!$C:$C,0))*INDEX('UEC Data'!J:J,MATCH('Intensity Data'!$B797,'UEC Data'!$C:$C,0))</f>
        <v>0.57546149750344167</v>
      </c>
      <c r="J797" s="7">
        <f>INDEX('Saturation Data'!K:K,MATCH('Intensity Data'!$B797,'Saturation Data'!$C:$C,0))*INDEX('UEC Data'!K:K,MATCH('Intensity Data'!$B797,'UEC Data'!$C:$C,0))</f>
        <v>0.1115826004409376</v>
      </c>
      <c r="K797" s="7">
        <f>INDEX('Saturation Data'!L:L,MATCH('Intensity Data'!$B797,'Saturation Data'!$C:$C,0))*INDEX('UEC Data'!L:L,MATCH('Intensity Data'!$B797,'UEC Data'!$C:$C,0))</f>
        <v>0.25710264849662234</v>
      </c>
      <c r="L797" s="7">
        <f>INDEX('Saturation Data'!M:M,MATCH('Intensity Data'!$B797,'Saturation Data'!$C:$C,0))*INDEX('UEC Data'!M:M,MATCH('Intensity Data'!$B797,'UEC Data'!$C:$C,0))</f>
        <v>0.21527422840007426</v>
      </c>
      <c r="M797" s="7">
        <f>INDEX('Saturation Data'!N:N,MATCH('Intensity Data'!$B797,'Saturation Data'!$C:$C,0))*INDEX('UEC Data'!N:N,MATCH('Intensity Data'!$B797,'UEC Data'!$C:$C,0))</f>
        <v>7.5194812556296731E-2</v>
      </c>
      <c r="N797" s="7">
        <f>INDEX('Saturation Data'!O:O,MATCH('Intensity Data'!$B797,'Saturation Data'!$C:$C,0))*INDEX('UEC Data'!O:O,MATCH('Intensity Data'!$B797,'UEC Data'!$C:$C,0))</f>
        <v>4.9901520834886498E-2</v>
      </c>
      <c r="O797" s="7">
        <f>INDEX('Saturation Data'!P:P,MATCH('Intensity Data'!$B797,'Saturation Data'!$C:$C,0))*INDEX('UEC Data'!P:P,MATCH('Intensity Data'!$B797,'UEC Data'!$C:$C,0))</f>
        <v>0.24960337978736083</v>
      </c>
      <c r="P797" s="7">
        <f>INDEX('Saturation Data'!Q:Q,MATCH('Intensity Data'!$B797,'Saturation Data'!$C:$C,0))*INDEX('UEC Data'!Q:Q,MATCH('Intensity Data'!$B797,'UEC Data'!$C:$C,0))</f>
        <v>0.15039940510972863</v>
      </c>
      <c r="Q797" s="7">
        <f>INDEX('Saturation Data'!R:R,MATCH('Intensity Data'!$B797,'Saturation Data'!$C:$C,0))*INDEX('UEC Data'!R:R,MATCH('Intensity Data'!$B797,'UEC Data'!$C:$C,0))</f>
        <v>0.65662569643471402</v>
      </c>
      <c r="R797" s="7">
        <f>INDEX('Saturation Data'!S:S,MATCH('Intensity Data'!$B797,'Saturation Data'!$C:$C,0))*INDEX('UEC Data'!S:S,MATCH('Intensity Data'!$B797,'UEC Data'!$C:$C,0))</f>
        <v>0.15586894021917486</v>
      </c>
      <c r="S797" s="7">
        <f>INDEX('Saturation Data'!T:T,MATCH('Intensity Data'!$B797,'Saturation Data'!$C:$C,0))*INDEX('UEC Data'!T:T,MATCH('Intensity Data'!$B797,'UEC Data'!$C:$C,0))</f>
        <v>8.3030242457693942E-2</v>
      </c>
      <c r="T797" s="7">
        <f>INDEX('Saturation Data'!U:U,MATCH('Intensity Data'!$B797,'Saturation Data'!$C:$C,0))*INDEX('UEC Data'!U:U,MATCH('Intensity Data'!$B797,'UEC Data'!$C:$C,0))</f>
        <v>0.21474205052755846</v>
      </c>
      <c r="U797" s="7">
        <f>INDEX('Saturation Data'!V:V,MATCH('Intensity Data'!$B797,'Saturation Data'!$C:$C,0))*INDEX('UEC Data'!V:V,MATCH('Intensity Data'!$B797,'UEC Data'!$C:$C,0))</f>
        <v>0.36750294604579398</v>
      </c>
      <c r="V797" t="str">
        <f t="shared" si="190"/>
        <v>HVAC</v>
      </c>
    </row>
    <row r="798" spans="1:22" x14ac:dyDescent="0.25">
      <c r="A798" t="str">
        <f t="shared" si="192"/>
        <v/>
      </c>
      <c r="B798" t="str">
        <f t="shared" si="189"/>
        <v>CA2014 CPAHeating_Geothermal Heat Pump</v>
      </c>
      <c r="C798" t="s">
        <v>118</v>
      </c>
      <c r="D798" t="s">
        <v>143</v>
      </c>
      <c r="E798" s="4" t="str">
        <f t="shared" si="191"/>
        <v>Heating_Geothermal Heat Pump</v>
      </c>
      <c r="F798" s="4" t="s">
        <v>12</v>
      </c>
      <c r="G798" s="4" t="s">
        <v>11</v>
      </c>
      <c r="H798" s="7">
        <f>INDEX('Saturation Data'!I:I,MATCH('Intensity Data'!$B798,'Saturation Data'!$C:$C,0))*INDEX('UEC Data'!I:I,MATCH('Intensity Data'!$B798,'UEC Data'!$C:$C,0))</f>
        <v>0.200004660578984</v>
      </c>
      <c r="I798" s="7">
        <f>INDEX('Saturation Data'!J:J,MATCH('Intensity Data'!$B798,'Saturation Data'!$C:$C,0))*INDEX('UEC Data'!J:J,MATCH('Intensity Data'!$B798,'UEC Data'!$C:$C,0))</f>
        <v>0.42561491101812254</v>
      </c>
      <c r="J798" s="7">
        <f>INDEX('Saturation Data'!K:K,MATCH('Intensity Data'!$B798,'Saturation Data'!$C:$C,0))*INDEX('UEC Data'!K:K,MATCH('Intensity Data'!$B798,'UEC Data'!$C:$C,0))</f>
        <v>7.5262654211653915E-2</v>
      </c>
      <c r="K798" s="7">
        <f>INDEX('Saturation Data'!L:L,MATCH('Intensity Data'!$B798,'Saturation Data'!$C:$C,0))*INDEX('UEC Data'!L:L,MATCH('Intensity Data'!$B798,'UEC Data'!$C:$C,0))</f>
        <v>0.17627865910955096</v>
      </c>
      <c r="L798" s="7">
        <f>INDEX('Saturation Data'!M:M,MATCH('Intensity Data'!$B798,'Saturation Data'!$C:$C,0))*INDEX('UEC Data'!M:M,MATCH('Intensity Data'!$B798,'UEC Data'!$C:$C,0))</f>
        <v>8.1647011251961082E-2</v>
      </c>
      <c r="M798" s="7">
        <f>INDEX('Saturation Data'!N:N,MATCH('Intensity Data'!$B798,'Saturation Data'!$C:$C,0))*INDEX('UEC Data'!N:N,MATCH('Intensity Data'!$B798,'UEC Data'!$C:$C,0))</f>
        <v>0</v>
      </c>
      <c r="N798" s="7">
        <f>INDEX('Saturation Data'!O:O,MATCH('Intensity Data'!$B798,'Saturation Data'!$C:$C,0))*INDEX('UEC Data'!O:O,MATCH('Intensity Data'!$B798,'UEC Data'!$C:$C,0))</f>
        <v>5.5370159564055305E-2</v>
      </c>
      <c r="O798" s="7">
        <f>INDEX('Saturation Data'!P:P,MATCH('Intensity Data'!$B798,'Saturation Data'!$C:$C,0))*INDEX('UEC Data'!P:P,MATCH('Intensity Data'!$B798,'UEC Data'!$C:$C,0))</f>
        <v>0</v>
      </c>
      <c r="P798" s="7">
        <f>INDEX('Saturation Data'!Q:Q,MATCH('Intensity Data'!$B798,'Saturation Data'!$C:$C,0))*INDEX('UEC Data'!Q:Q,MATCH('Intensity Data'!$B798,'UEC Data'!$C:$C,0))</f>
        <v>9.5243810326961068E-2</v>
      </c>
      <c r="Q798" s="7">
        <f>INDEX('Saturation Data'!R:R,MATCH('Intensity Data'!$B798,'Saturation Data'!$C:$C,0))*INDEX('UEC Data'!R:R,MATCH('Intensity Data'!$B798,'UEC Data'!$C:$C,0))</f>
        <v>6.6530105321453134E-2</v>
      </c>
      <c r="R798" s="7">
        <f>INDEX('Saturation Data'!S:S,MATCH('Intensity Data'!$B798,'Saturation Data'!$C:$C,0))*INDEX('UEC Data'!S:S,MATCH('Intensity Data'!$B798,'UEC Data'!$C:$C,0))</f>
        <v>0</v>
      </c>
      <c r="S798" s="7">
        <f>INDEX('Saturation Data'!T:T,MATCH('Intensity Data'!$B798,'Saturation Data'!$C:$C,0))*INDEX('UEC Data'!T:T,MATCH('Intensity Data'!$B798,'UEC Data'!$C:$C,0))</f>
        <v>0</v>
      </c>
      <c r="T798" s="7">
        <f>INDEX('Saturation Data'!U:U,MATCH('Intensity Data'!$B798,'Saturation Data'!$C:$C,0))*INDEX('UEC Data'!U:U,MATCH('Intensity Data'!$B798,'UEC Data'!$C:$C,0))</f>
        <v>0.16790407849397274</v>
      </c>
      <c r="U798" s="7">
        <f>INDEX('Saturation Data'!V:V,MATCH('Intensity Data'!$B798,'Saturation Data'!$C:$C,0))*INDEX('UEC Data'!V:V,MATCH('Intensity Data'!$B798,'UEC Data'!$C:$C,0))</f>
        <v>5.8493693663363579E-2</v>
      </c>
      <c r="V798" t="str">
        <f t="shared" si="190"/>
        <v>HVAC</v>
      </c>
    </row>
    <row r="799" spans="1:22" x14ac:dyDescent="0.25">
      <c r="A799" t="str">
        <f t="shared" si="192"/>
        <v/>
      </c>
      <c r="B799" t="str">
        <f t="shared" si="189"/>
        <v>CA2014 CPAVentilation_Ventilation</v>
      </c>
      <c r="C799" t="s">
        <v>118</v>
      </c>
      <c r="D799" t="s">
        <v>143</v>
      </c>
      <c r="E799" s="4" t="str">
        <f t="shared" si="191"/>
        <v>Ventilation_Ventilation</v>
      </c>
      <c r="F799" s="4" t="s">
        <v>15</v>
      </c>
      <c r="G799" s="4" t="s">
        <v>15</v>
      </c>
      <c r="H799" s="7">
        <f>INDEX('Saturation Data'!I:I,MATCH('Intensity Data'!$B799,'Saturation Data'!$C:$C,0))*INDEX('UEC Data'!I:I,MATCH('Intensity Data'!$B799,'UEC Data'!$C:$C,0))</f>
        <v>3.0198891446029057</v>
      </c>
      <c r="I799" s="7">
        <f>INDEX('Saturation Data'!J:J,MATCH('Intensity Data'!$B799,'Saturation Data'!$C:$C,0))*INDEX('UEC Data'!J:J,MATCH('Intensity Data'!$B799,'UEC Data'!$C:$C,0))</f>
        <v>1.4573628918504045</v>
      </c>
      <c r="J799" s="7">
        <f>INDEX('Saturation Data'!K:K,MATCH('Intensity Data'!$B799,'Saturation Data'!$C:$C,0))*INDEX('UEC Data'!K:K,MATCH('Intensity Data'!$B799,'UEC Data'!$C:$C,0))</f>
        <v>1.4619000503916411</v>
      </c>
      <c r="K799" s="7">
        <f>INDEX('Saturation Data'!L:L,MATCH('Intensity Data'!$B799,'Saturation Data'!$C:$C,0))*INDEX('UEC Data'!L:L,MATCH('Intensity Data'!$B799,'UEC Data'!$C:$C,0))</f>
        <v>1.2456093092738501</v>
      </c>
      <c r="L799" s="7">
        <f>INDEX('Saturation Data'!M:M,MATCH('Intensity Data'!$B799,'Saturation Data'!$C:$C,0))*INDEX('UEC Data'!M:M,MATCH('Intensity Data'!$B799,'UEC Data'!$C:$C,0))</f>
        <v>2.3769142883625598</v>
      </c>
      <c r="M799" s="7">
        <f>INDEX('Saturation Data'!N:N,MATCH('Intensity Data'!$B799,'Saturation Data'!$C:$C,0))*INDEX('UEC Data'!N:N,MATCH('Intensity Data'!$B799,'UEC Data'!$C:$C,0))</f>
        <v>1.831419658712532</v>
      </c>
      <c r="N799" s="7">
        <f>INDEX('Saturation Data'!O:O,MATCH('Intensity Data'!$B799,'Saturation Data'!$C:$C,0))*INDEX('UEC Data'!O:O,MATCH('Intensity Data'!$B799,'UEC Data'!$C:$C,0))</f>
        <v>5.2476094928083326</v>
      </c>
      <c r="O799" s="7">
        <f>INDEX('Saturation Data'!P:P,MATCH('Intensity Data'!$B799,'Saturation Data'!$C:$C,0))*INDEX('UEC Data'!P:P,MATCH('Intensity Data'!$B799,'UEC Data'!$C:$C,0))</f>
        <v>1.6164607090869541</v>
      </c>
      <c r="P799" s="7">
        <f>INDEX('Saturation Data'!Q:Q,MATCH('Intensity Data'!$B799,'Saturation Data'!$C:$C,0))*INDEX('UEC Data'!Q:Q,MATCH('Intensity Data'!$B799,'UEC Data'!$C:$C,0))</f>
        <v>0.72522655830322702</v>
      </c>
      <c r="Q799" s="7">
        <f>INDEX('Saturation Data'!R:R,MATCH('Intensity Data'!$B799,'Saturation Data'!$C:$C,0))*INDEX('UEC Data'!R:R,MATCH('Intensity Data'!$B799,'UEC Data'!$C:$C,0))</f>
        <v>1.5307006609804485</v>
      </c>
      <c r="R799" s="7">
        <f>INDEX('Saturation Data'!S:S,MATCH('Intensity Data'!$B799,'Saturation Data'!$C:$C,0))*INDEX('UEC Data'!S:S,MATCH('Intensity Data'!$B799,'UEC Data'!$C:$C,0))</f>
        <v>0.29813303752774672</v>
      </c>
      <c r="S799" s="7">
        <f>INDEX('Saturation Data'!T:T,MATCH('Intensity Data'!$B799,'Saturation Data'!$C:$C,0))*INDEX('UEC Data'!T:T,MATCH('Intensity Data'!$B799,'UEC Data'!$C:$C,0))</f>
        <v>0.8035471400705233</v>
      </c>
      <c r="T799" s="7">
        <f>INDEX('Saturation Data'!U:U,MATCH('Intensity Data'!$B799,'Saturation Data'!$C:$C,0))*INDEX('UEC Data'!U:U,MATCH('Intensity Data'!$B799,'UEC Data'!$C:$C,0))</f>
        <v>28.330918779264369</v>
      </c>
      <c r="U799" s="7">
        <f>INDEX('Saturation Data'!V:V,MATCH('Intensity Data'!$B799,'Saturation Data'!$C:$C,0))*INDEX('UEC Data'!V:V,MATCH('Intensity Data'!$B799,'UEC Data'!$C:$C,0))</f>
        <v>1.0601516166455569</v>
      </c>
      <c r="V799" t="str">
        <f t="shared" si="190"/>
        <v>HVAC</v>
      </c>
    </row>
    <row r="800" spans="1:22" x14ac:dyDescent="0.25">
      <c r="A800" t="str">
        <f t="shared" si="192"/>
        <v/>
      </c>
      <c r="B800" t="str">
        <f t="shared" si="189"/>
        <v>CA2014 CPAWater Heating_Water Heating</v>
      </c>
      <c r="C800" t="s">
        <v>118</v>
      </c>
      <c r="D800" t="s">
        <v>143</v>
      </c>
      <c r="E800" s="4" t="str">
        <f t="shared" si="191"/>
        <v>Water Heating_Water Heating</v>
      </c>
      <c r="F800" s="4" t="s">
        <v>16</v>
      </c>
      <c r="G800" s="4" t="s">
        <v>16</v>
      </c>
      <c r="H800" s="7">
        <f>INDEX('Saturation Data'!I:I,MATCH('Intensity Data'!$B800,'Saturation Data'!$C:$C,0))*INDEX('UEC Data'!I:I,MATCH('Intensity Data'!$B800,'UEC Data'!$C:$C,0))</f>
        <v>0.76182847244444463</v>
      </c>
      <c r="I800" s="7">
        <f>INDEX('Saturation Data'!J:J,MATCH('Intensity Data'!$B800,'Saturation Data'!$C:$C,0))*INDEX('UEC Data'!J:J,MATCH('Intensity Data'!$B800,'UEC Data'!$C:$C,0))</f>
        <v>0.72985847999999998</v>
      </c>
      <c r="J800" s="7">
        <f>INDEX('Saturation Data'!K:K,MATCH('Intensity Data'!$B800,'Saturation Data'!$C:$C,0))*INDEX('UEC Data'!K:K,MATCH('Intensity Data'!$B800,'UEC Data'!$C:$C,0))</f>
        <v>0.72445294979999997</v>
      </c>
      <c r="K800" s="7">
        <f>INDEX('Saturation Data'!L:L,MATCH('Intensity Data'!$B800,'Saturation Data'!$C:$C,0))*INDEX('UEC Data'!L:L,MATCH('Intensity Data'!$B800,'UEC Data'!$C:$C,0))</f>
        <v>0.56142959999999997</v>
      </c>
      <c r="L800" s="7">
        <f>INDEX('Saturation Data'!M:M,MATCH('Intensity Data'!$B800,'Saturation Data'!$C:$C,0))*INDEX('UEC Data'!M:M,MATCH('Intensity Data'!$B800,'UEC Data'!$C:$C,0))</f>
        <v>3.9625908750000001</v>
      </c>
      <c r="M800" s="7">
        <f>INDEX('Saturation Data'!N:N,MATCH('Intensity Data'!$B800,'Saturation Data'!$C:$C,0))*INDEX('UEC Data'!N:N,MATCH('Intensity Data'!$B800,'UEC Data'!$C:$C,0))</f>
        <v>1.2502105980000002</v>
      </c>
      <c r="N800" s="7">
        <f>INDEX('Saturation Data'!O:O,MATCH('Intensity Data'!$B800,'Saturation Data'!$C:$C,0))*INDEX('UEC Data'!O:O,MATCH('Intensity Data'!$B800,'UEC Data'!$C:$C,0))</f>
        <v>1.1684146659499999</v>
      </c>
      <c r="O800" s="7">
        <f>INDEX('Saturation Data'!P:P,MATCH('Intensity Data'!$B800,'Saturation Data'!$C:$C,0))*INDEX('UEC Data'!P:P,MATCH('Intensity Data'!$B800,'UEC Data'!$C:$C,0))</f>
        <v>1.396338227440945</v>
      </c>
      <c r="P800" s="7">
        <f>INDEX('Saturation Data'!Q:Q,MATCH('Intensity Data'!$B800,'Saturation Data'!$C:$C,0))*INDEX('UEC Data'!Q:Q,MATCH('Intensity Data'!$B800,'UEC Data'!$C:$C,0))</f>
        <v>0.92565654499999994</v>
      </c>
      <c r="Q800" s="7">
        <f>INDEX('Saturation Data'!R:R,MATCH('Intensity Data'!$B800,'Saturation Data'!$C:$C,0))*INDEX('UEC Data'!R:R,MATCH('Intensity Data'!$B800,'UEC Data'!$C:$C,0))</f>
        <v>2.3590381090909092</v>
      </c>
      <c r="R800" s="7">
        <f>INDEX('Saturation Data'!S:S,MATCH('Intensity Data'!$B800,'Saturation Data'!$C:$C,0))*INDEX('UEC Data'!S:S,MATCH('Intensity Data'!$B800,'UEC Data'!$C:$C,0))</f>
        <v>0.2326264988</v>
      </c>
      <c r="S800" s="7">
        <f>INDEX('Saturation Data'!T:T,MATCH('Intensity Data'!$B800,'Saturation Data'!$C:$C,0))*INDEX('UEC Data'!T:T,MATCH('Intensity Data'!$B800,'UEC Data'!$C:$C,0))</f>
        <v>0.3537562259</v>
      </c>
      <c r="T800" s="7">
        <f>INDEX('Saturation Data'!U:U,MATCH('Intensity Data'!$B800,'Saturation Data'!$C:$C,0))*INDEX('UEC Data'!U:U,MATCH('Intensity Data'!$B800,'UEC Data'!$C:$C,0))</f>
        <v>0.54977312444444448</v>
      </c>
      <c r="U800" s="7">
        <f>INDEX('Saturation Data'!V:V,MATCH('Intensity Data'!$B800,'Saturation Data'!$C:$C,0))*INDEX('UEC Data'!V:V,MATCH('Intensity Data'!$B800,'UEC Data'!$C:$C,0))</f>
        <v>1.0669357588235293</v>
      </c>
      <c r="V800" t="str">
        <f t="shared" si="190"/>
        <v>Water Heating</v>
      </c>
    </row>
    <row r="801" spans="1:22" x14ac:dyDescent="0.25">
      <c r="A801" t="str">
        <f t="shared" si="192"/>
        <v/>
      </c>
      <c r="B801" t="str">
        <f t="shared" si="189"/>
        <v>CA2014 CPAInterior Lighting_Screw-in</v>
      </c>
      <c r="C801" t="s">
        <v>118</v>
      </c>
      <c r="D801" t="s">
        <v>143</v>
      </c>
      <c r="E801" s="4" t="str">
        <f t="shared" si="191"/>
        <v>Interior Lighting_Screw-in</v>
      </c>
      <c r="F801" s="4" t="s">
        <v>18</v>
      </c>
      <c r="G801" s="4" t="s">
        <v>150</v>
      </c>
      <c r="H801" s="7">
        <f>INDEX('Saturation Data'!I:I,MATCH('Intensity Data'!$B801,'Saturation Data'!$C:$C,0))*INDEX('UEC Data'!I:I,MATCH('Intensity Data'!$B801,'UEC Data'!$C:$C,0))</f>
        <v>0.83232283855262734</v>
      </c>
      <c r="I801" s="7">
        <f>INDEX('Saturation Data'!J:J,MATCH('Intensity Data'!$B801,'Saturation Data'!$C:$C,0))*INDEX('UEC Data'!J:J,MATCH('Intensity Data'!$B801,'UEC Data'!$C:$C,0))</f>
        <v>0.56579513284342153</v>
      </c>
      <c r="J801" s="7">
        <f>INDEX('Saturation Data'!K:K,MATCH('Intensity Data'!$B801,'Saturation Data'!$C:$C,0))*INDEX('UEC Data'!K:K,MATCH('Intensity Data'!$B801,'UEC Data'!$C:$C,0))</f>
        <v>1.8801123736705481</v>
      </c>
      <c r="K801" s="7">
        <f>INDEX('Saturation Data'!L:L,MATCH('Intensity Data'!$B801,'Saturation Data'!$C:$C,0))*INDEX('UEC Data'!L:L,MATCH('Intensity Data'!$B801,'UEC Data'!$C:$C,0))</f>
        <v>1.0756128783538399</v>
      </c>
      <c r="L801" s="7">
        <f>INDEX('Saturation Data'!M:M,MATCH('Intensity Data'!$B801,'Saturation Data'!$C:$C,0))*INDEX('UEC Data'!M:M,MATCH('Intensity Data'!$B801,'UEC Data'!$C:$C,0))</f>
        <v>2.664980311886695</v>
      </c>
      <c r="M801" s="7">
        <f>INDEX('Saturation Data'!N:N,MATCH('Intensity Data'!$B801,'Saturation Data'!$C:$C,0))*INDEX('UEC Data'!N:N,MATCH('Intensity Data'!$B801,'UEC Data'!$C:$C,0))</f>
        <v>1.4705121904882328</v>
      </c>
      <c r="N801" s="7">
        <f>INDEX('Saturation Data'!O:O,MATCH('Intensity Data'!$B801,'Saturation Data'!$C:$C,0))*INDEX('UEC Data'!O:O,MATCH('Intensity Data'!$B801,'UEC Data'!$C:$C,0))</f>
        <v>1.9057349128055541</v>
      </c>
      <c r="O801" s="7">
        <f>INDEX('Saturation Data'!P:P,MATCH('Intensity Data'!$B801,'Saturation Data'!$C:$C,0))*INDEX('UEC Data'!P:P,MATCH('Intensity Data'!$B801,'UEC Data'!$C:$C,0))</f>
        <v>0.33384558334789127</v>
      </c>
      <c r="P801" s="7">
        <f>INDEX('Saturation Data'!Q:Q,MATCH('Intensity Data'!$B801,'Saturation Data'!$C:$C,0))*INDEX('UEC Data'!Q:Q,MATCH('Intensity Data'!$B801,'UEC Data'!$C:$C,0))</f>
        <v>0.31725287331628332</v>
      </c>
      <c r="Q801" s="7">
        <f>INDEX('Saturation Data'!R:R,MATCH('Intensity Data'!$B801,'Saturation Data'!$C:$C,0))*INDEX('UEC Data'!R:R,MATCH('Intensity Data'!$B801,'UEC Data'!$C:$C,0))</f>
        <v>3.9549044251299588</v>
      </c>
      <c r="R801" s="7">
        <f>INDEX('Saturation Data'!S:S,MATCH('Intensity Data'!$B801,'Saturation Data'!$C:$C,0))*INDEX('UEC Data'!S:S,MATCH('Intensity Data'!$B801,'UEC Data'!$C:$C,0))</f>
        <v>0.24965503126039335</v>
      </c>
      <c r="S801" s="7">
        <f>INDEX('Saturation Data'!T:T,MATCH('Intensity Data'!$B801,'Saturation Data'!$C:$C,0))*INDEX('UEC Data'!T:T,MATCH('Intensity Data'!$B801,'UEC Data'!$C:$C,0))</f>
        <v>0.23880046468385455</v>
      </c>
      <c r="T801" s="7">
        <f>INDEX('Saturation Data'!U:U,MATCH('Intensity Data'!$B801,'Saturation Data'!$C:$C,0))*INDEX('UEC Data'!U:U,MATCH('Intensity Data'!$B801,'UEC Data'!$C:$C,0))</f>
        <v>1.1923258388867457</v>
      </c>
      <c r="U801" s="7">
        <f>INDEX('Saturation Data'!V:V,MATCH('Intensity Data'!$B801,'Saturation Data'!$C:$C,0))*INDEX('UEC Data'!V:V,MATCH('Intensity Data'!$B801,'UEC Data'!$C:$C,0))</f>
        <v>1.0258098358632777</v>
      </c>
      <c r="V801" t="str">
        <f t="shared" si="190"/>
        <v>Interior Lighting</v>
      </c>
    </row>
    <row r="802" spans="1:22" x14ac:dyDescent="0.25">
      <c r="A802" t="str">
        <f t="shared" si="192"/>
        <v/>
      </c>
      <c r="B802" t="str">
        <f t="shared" si="189"/>
        <v>CA2014 CPAInterior Lighting_High-Bay Fixtures</v>
      </c>
      <c r="C802" t="s">
        <v>118</v>
      </c>
      <c r="D802" t="s">
        <v>143</v>
      </c>
      <c r="E802" s="4" t="str">
        <f t="shared" si="191"/>
        <v>Interior Lighting_High-Bay Fixtures</v>
      </c>
      <c r="F802" s="4" t="s">
        <v>18</v>
      </c>
      <c r="G802" s="4" t="s">
        <v>152</v>
      </c>
      <c r="H802" s="7">
        <f>INDEX('Saturation Data'!I:I,MATCH('Intensity Data'!$B802,'Saturation Data'!$C:$C,0))*INDEX('UEC Data'!I:I,MATCH('Intensity Data'!$B802,'UEC Data'!$C:$C,0))</f>
        <v>0.38935571855961931</v>
      </c>
      <c r="I802" s="7">
        <f>INDEX('Saturation Data'!J:J,MATCH('Intensity Data'!$B802,'Saturation Data'!$C:$C,0))*INDEX('UEC Data'!J:J,MATCH('Intensity Data'!$B802,'UEC Data'!$C:$C,0))</f>
        <v>0.50046869142039163</v>
      </c>
      <c r="J802" s="7">
        <f>INDEX('Saturation Data'!K:K,MATCH('Intensity Data'!$B802,'Saturation Data'!$C:$C,0))*INDEX('UEC Data'!K:K,MATCH('Intensity Data'!$B802,'UEC Data'!$C:$C,0))</f>
        <v>1.9904112015717157</v>
      </c>
      <c r="K802" s="7">
        <f>INDEX('Saturation Data'!L:L,MATCH('Intensity Data'!$B802,'Saturation Data'!$C:$C,0))*INDEX('UEC Data'!L:L,MATCH('Intensity Data'!$B802,'UEC Data'!$C:$C,0))</f>
        <v>1.1387148723725333</v>
      </c>
      <c r="L802" s="7">
        <f>INDEX('Saturation Data'!M:M,MATCH('Intensity Data'!$B802,'Saturation Data'!$C:$C,0))*INDEX('UEC Data'!M:M,MATCH('Intensity Data'!$B802,'UEC Data'!$C:$C,0))</f>
        <v>0.50291122424321089</v>
      </c>
      <c r="M802" s="7">
        <f>INDEX('Saturation Data'!N:N,MATCH('Intensity Data'!$B802,'Saturation Data'!$C:$C,0))*INDEX('UEC Data'!N:N,MATCH('Intensity Data'!$B802,'UEC Data'!$C:$C,0))</f>
        <v>1.9227170397938447</v>
      </c>
      <c r="N802" s="7">
        <f>INDEX('Saturation Data'!O:O,MATCH('Intensity Data'!$B802,'Saturation Data'!$C:$C,0))*INDEX('UEC Data'!O:O,MATCH('Intensity Data'!$B802,'UEC Data'!$C:$C,0))</f>
        <v>0.48723844674616779</v>
      </c>
      <c r="O802" s="7">
        <f>INDEX('Saturation Data'!P:P,MATCH('Intensity Data'!$B802,'Saturation Data'!$C:$C,0))*INDEX('UEC Data'!P:P,MATCH('Intensity Data'!$B802,'UEC Data'!$C:$C,0))</f>
        <v>0.28744640221671203</v>
      </c>
      <c r="P802" s="7">
        <f>INDEX('Saturation Data'!Q:Q,MATCH('Intensity Data'!$B802,'Saturation Data'!$C:$C,0))*INDEX('UEC Data'!Q:Q,MATCH('Intensity Data'!$B802,'UEC Data'!$C:$C,0))</f>
        <v>0.28302405785869039</v>
      </c>
      <c r="Q802" s="7">
        <f>INDEX('Saturation Data'!R:R,MATCH('Intensity Data'!$B802,'Saturation Data'!$C:$C,0))*INDEX('UEC Data'!R:R,MATCH('Intensity Data'!$B802,'UEC Data'!$C:$C,0))</f>
        <v>0.28665350981941096</v>
      </c>
      <c r="R802" s="7">
        <f>INDEX('Saturation Data'!S:S,MATCH('Intensity Data'!$B802,'Saturation Data'!$C:$C,0))*INDEX('UEC Data'!S:S,MATCH('Intensity Data'!$B802,'UEC Data'!$C:$C,0))</f>
        <v>1.2228699216970511</v>
      </c>
      <c r="S802" s="7">
        <f>INDEX('Saturation Data'!T:T,MATCH('Intensity Data'!$B802,'Saturation Data'!$C:$C,0))*INDEX('UEC Data'!T:T,MATCH('Intensity Data'!$B802,'UEC Data'!$C:$C,0))</f>
        <v>1.1697016642319622</v>
      </c>
      <c r="T802" s="7">
        <f>INDEX('Saturation Data'!U:U,MATCH('Intensity Data'!$B802,'Saturation Data'!$C:$C,0))*INDEX('UEC Data'!U:U,MATCH('Intensity Data'!$B802,'UEC Data'!$C:$C,0))</f>
        <v>0.55776300042930538</v>
      </c>
      <c r="U802" s="7">
        <f>INDEX('Saturation Data'!V:V,MATCH('Intensity Data'!$B802,'Saturation Data'!$C:$C,0))*INDEX('UEC Data'!V:V,MATCH('Intensity Data'!$B802,'UEC Data'!$C:$C,0))</f>
        <v>0.45854671493123805</v>
      </c>
      <c r="V802" t="str">
        <f t="shared" si="190"/>
        <v>Interior Lighting</v>
      </c>
    </row>
    <row r="803" spans="1:22" x14ac:dyDescent="0.25">
      <c r="A803" t="str">
        <f t="shared" si="192"/>
        <v/>
      </c>
      <c r="B803" t="str">
        <f t="shared" si="189"/>
        <v>CA2014 CPAInterior Lighting_Linear Fluorescent</v>
      </c>
      <c r="C803" t="s">
        <v>118</v>
      </c>
      <c r="D803" t="s">
        <v>143</v>
      </c>
      <c r="E803" s="4" t="str">
        <f t="shared" si="191"/>
        <v>Interior Lighting_Linear Fluorescent</v>
      </c>
      <c r="F803" s="4" t="s">
        <v>18</v>
      </c>
      <c r="G803" s="4" t="s">
        <v>157</v>
      </c>
      <c r="H803" s="7">
        <f>INDEX('Saturation Data'!I:I,MATCH('Intensity Data'!$B803,'Saturation Data'!$C:$C,0))*INDEX('UEC Data'!I:I,MATCH('Intensity Data'!$B803,'UEC Data'!$C:$C,0))</f>
        <v>2.6777214428877532</v>
      </c>
      <c r="I803" s="7">
        <f>INDEX('Saturation Data'!J:J,MATCH('Intensity Data'!$B803,'Saturation Data'!$C:$C,0))*INDEX('UEC Data'!J:J,MATCH('Intensity Data'!$B803,'UEC Data'!$C:$C,0))</f>
        <v>2.584136175736186</v>
      </c>
      <c r="J803" s="7">
        <f>INDEX('Saturation Data'!K:K,MATCH('Intensity Data'!$B803,'Saturation Data'!$C:$C,0))*INDEX('UEC Data'!K:K,MATCH('Intensity Data'!$B803,'UEC Data'!$C:$C,0))</f>
        <v>5.0614764247577373</v>
      </c>
      <c r="K803" s="7">
        <f>INDEX('Saturation Data'!L:L,MATCH('Intensity Data'!$B803,'Saturation Data'!$C:$C,0))*INDEX('UEC Data'!L:L,MATCH('Intensity Data'!$B803,'UEC Data'!$C:$C,0))</f>
        <v>2.8956722492736269</v>
      </c>
      <c r="L803" s="7">
        <f>INDEX('Saturation Data'!M:M,MATCH('Intensity Data'!$B803,'Saturation Data'!$C:$C,0))*INDEX('UEC Data'!M:M,MATCH('Intensity Data'!$B803,'UEC Data'!$C:$C,0))</f>
        <v>4.3201084638700946</v>
      </c>
      <c r="M803" s="7">
        <f>INDEX('Saturation Data'!N:N,MATCH('Intensity Data'!$B803,'Saturation Data'!$C:$C,0))*INDEX('UEC Data'!N:N,MATCH('Intensity Data'!$B803,'UEC Data'!$C:$C,0))</f>
        <v>5.8887707697179232</v>
      </c>
      <c r="N803" s="7">
        <f>INDEX('Saturation Data'!O:O,MATCH('Intensity Data'!$B803,'Saturation Data'!$C:$C,0))*INDEX('UEC Data'!O:O,MATCH('Intensity Data'!$B803,'UEC Data'!$C:$C,0))</f>
        <v>4.5587766404482783</v>
      </c>
      <c r="O803" s="7">
        <f>INDEX('Saturation Data'!P:P,MATCH('Intensity Data'!$B803,'Saturation Data'!$C:$C,0))*INDEX('UEC Data'!P:P,MATCH('Intensity Data'!$B803,'UEC Data'!$C:$C,0))</f>
        <v>1.8167080144353962</v>
      </c>
      <c r="P803" s="7">
        <f>INDEX('Saturation Data'!Q:Q,MATCH('Intensity Data'!$B803,'Saturation Data'!$C:$C,0))*INDEX('UEC Data'!Q:Q,MATCH('Intensity Data'!$B803,'UEC Data'!$C:$C,0))</f>
        <v>2.0925230688250265</v>
      </c>
      <c r="Q803" s="7">
        <f>INDEX('Saturation Data'!R:R,MATCH('Intensity Data'!$B803,'Saturation Data'!$C:$C,0))*INDEX('UEC Data'!R:R,MATCH('Intensity Data'!$B803,'UEC Data'!$C:$C,0))</f>
        <v>1.1044420650506312</v>
      </c>
      <c r="R803" s="7">
        <f>INDEX('Saturation Data'!S:S,MATCH('Intensity Data'!$B803,'Saturation Data'!$C:$C,0))*INDEX('UEC Data'!S:S,MATCH('Intensity Data'!$B803,'UEC Data'!$C:$C,0))</f>
        <v>0.94247504704255547</v>
      </c>
      <c r="S803" s="7">
        <f>INDEX('Saturation Data'!T:T,MATCH('Intensity Data'!$B803,'Saturation Data'!$C:$C,0))*INDEX('UEC Data'!T:T,MATCH('Intensity Data'!$B803,'UEC Data'!$C:$C,0))</f>
        <v>0.90149787108418367</v>
      </c>
      <c r="T803" s="7">
        <f>INDEX('Saturation Data'!U:U,MATCH('Intensity Data'!$B803,'Saturation Data'!$C:$C,0))*INDEX('UEC Data'!U:U,MATCH('Intensity Data'!$B803,'UEC Data'!$C:$C,0))</f>
        <v>3.8359111606839478</v>
      </c>
      <c r="U803" s="7">
        <f>INDEX('Saturation Data'!V:V,MATCH('Intensity Data'!$B803,'Saturation Data'!$C:$C,0))*INDEX('UEC Data'!V:V,MATCH('Intensity Data'!$B803,'UEC Data'!$C:$C,0))</f>
        <v>2.503143449205484</v>
      </c>
      <c r="V803" t="str">
        <f t="shared" si="190"/>
        <v>Interior Lighting</v>
      </c>
    </row>
    <row r="804" spans="1:22" x14ac:dyDescent="0.25">
      <c r="A804" t="str">
        <f t="shared" si="192"/>
        <v/>
      </c>
      <c r="B804" t="str">
        <f t="shared" si="189"/>
        <v>CA2014 CPAExterior Lighting_Screw-in</v>
      </c>
      <c r="C804" t="s">
        <v>118</v>
      </c>
      <c r="D804" t="s">
        <v>143</v>
      </c>
      <c r="E804" s="4" t="str">
        <f t="shared" si="191"/>
        <v>Exterior Lighting_Screw-in</v>
      </c>
      <c r="F804" s="4" t="s">
        <v>23</v>
      </c>
      <c r="G804" s="4" t="s">
        <v>150</v>
      </c>
      <c r="H804" s="7">
        <f>INDEX('Saturation Data'!I:I,MATCH('Intensity Data'!$B804,'Saturation Data'!$C:$C,0))*INDEX('UEC Data'!I:I,MATCH('Intensity Data'!$B804,'UEC Data'!$C:$C,0))</f>
        <v>8.5913048309926257E-2</v>
      </c>
      <c r="I804" s="7">
        <f>INDEX('Saturation Data'!J:J,MATCH('Intensity Data'!$B804,'Saturation Data'!$C:$C,0))*INDEX('UEC Data'!J:J,MATCH('Intensity Data'!$B804,'UEC Data'!$C:$C,0))</f>
        <v>0.19136773021975648</v>
      </c>
      <c r="J804" s="7">
        <f>INDEX('Saturation Data'!K:K,MATCH('Intensity Data'!$B804,'Saturation Data'!$C:$C,0))*INDEX('UEC Data'!K:K,MATCH('Intensity Data'!$B804,'UEC Data'!$C:$C,0))</f>
        <v>0.26223122057573017</v>
      </c>
      <c r="K804" s="7">
        <f>INDEX('Saturation Data'!L:L,MATCH('Intensity Data'!$B804,'Saturation Data'!$C:$C,0))*INDEX('UEC Data'!L:L,MATCH('Intensity Data'!$B804,'UEC Data'!$C:$C,0))</f>
        <v>0.18084911763843461</v>
      </c>
      <c r="L804" s="7">
        <f>INDEX('Saturation Data'!M:M,MATCH('Intensity Data'!$B804,'Saturation Data'!$C:$C,0))*INDEX('UEC Data'!M:M,MATCH('Intensity Data'!$B804,'UEC Data'!$C:$C,0))</f>
        <v>0.27375164783972761</v>
      </c>
      <c r="M804" s="7">
        <f>INDEX('Saturation Data'!N:N,MATCH('Intensity Data'!$B804,'Saturation Data'!$C:$C,0))*INDEX('UEC Data'!N:N,MATCH('Intensity Data'!$B804,'UEC Data'!$C:$C,0))</f>
        <v>6.3772035601469074E-2</v>
      </c>
      <c r="N804" s="7">
        <f>INDEX('Saturation Data'!O:O,MATCH('Intensity Data'!$B804,'Saturation Data'!$C:$C,0))*INDEX('UEC Data'!O:O,MATCH('Intensity Data'!$B804,'UEC Data'!$C:$C,0))</f>
        <v>2.0842883332339905E-2</v>
      </c>
      <c r="O804" s="7">
        <f>INDEX('Saturation Data'!P:P,MATCH('Intensity Data'!$B804,'Saturation Data'!$C:$C,0))*INDEX('UEC Data'!P:P,MATCH('Intensity Data'!$B804,'UEC Data'!$C:$C,0))</f>
        <v>2.0555915967533467E-3</v>
      </c>
      <c r="P804" s="7">
        <f>INDEX('Saturation Data'!Q:Q,MATCH('Intensity Data'!$B804,'Saturation Data'!$C:$C,0))*INDEX('UEC Data'!Q:Q,MATCH('Intensity Data'!$B804,'UEC Data'!$C:$C,0))</f>
        <v>2.993630092868774E-3</v>
      </c>
      <c r="Q804" s="7">
        <f>INDEX('Saturation Data'!R:R,MATCH('Intensity Data'!$B804,'Saturation Data'!$C:$C,0))*INDEX('UEC Data'!R:R,MATCH('Intensity Data'!$B804,'UEC Data'!$C:$C,0))</f>
        <v>0.19795069061582823</v>
      </c>
      <c r="R804" s="7">
        <f>INDEX('Saturation Data'!S:S,MATCH('Intensity Data'!$B804,'Saturation Data'!$C:$C,0))*INDEX('UEC Data'!S:S,MATCH('Intensity Data'!$B804,'UEC Data'!$C:$C,0))</f>
        <v>0.17129845038736044</v>
      </c>
      <c r="S804" s="7">
        <f>INDEX('Saturation Data'!T:T,MATCH('Intensity Data'!$B804,'Saturation Data'!$C:$C,0))*INDEX('UEC Data'!T:T,MATCH('Intensity Data'!$B804,'UEC Data'!$C:$C,0))</f>
        <v>0.16385069167486654</v>
      </c>
      <c r="T804" s="7">
        <f>INDEX('Saturation Data'!U:U,MATCH('Intensity Data'!$B804,'Saturation Data'!$C:$C,0))*INDEX('UEC Data'!U:U,MATCH('Intensity Data'!$B804,'UEC Data'!$C:$C,0))</f>
        <v>6.1999107027781823E-2</v>
      </c>
      <c r="U804" s="7">
        <f>INDEX('Saturation Data'!V:V,MATCH('Intensity Data'!$B804,'Saturation Data'!$C:$C,0))*INDEX('UEC Data'!V:V,MATCH('Intensity Data'!$B804,'UEC Data'!$C:$C,0))</f>
        <v>0.49628578295070241</v>
      </c>
      <c r="V804" t="str">
        <f t="shared" si="190"/>
        <v>Exterior Lighting</v>
      </c>
    </row>
    <row r="805" spans="1:22" x14ac:dyDescent="0.25">
      <c r="A805" t="str">
        <f t="shared" si="192"/>
        <v/>
      </c>
      <c r="B805" t="str">
        <f t="shared" si="189"/>
        <v>CA2014 CPAExterior Lighting_HID</v>
      </c>
      <c r="C805" t="s">
        <v>118</v>
      </c>
      <c r="D805" t="s">
        <v>143</v>
      </c>
      <c r="E805" s="4" t="str">
        <f t="shared" si="191"/>
        <v>Exterior Lighting_HID</v>
      </c>
      <c r="F805" s="4" t="s">
        <v>23</v>
      </c>
      <c r="G805" s="4" t="s">
        <v>158</v>
      </c>
      <c r="H805" s="7">
        <f>INDEX('Saturation Data'!I:I,MATCH('Intensity Data'!$B805,'Saturation Data'!$C:$C,0))*INDEX('UEC Data'!I:I,MATCH('Intensity Data'!$B805,'UEC Data'!$C:$C,0))</f>
        <v>0.23185299421940334</v>
      </c>
      <c r="I805" s="7">
        <f>INDEX('Saturation Data'!J:J,MATCH('Intensity Data'!$B805,'Saturation Data'!$C:$C,0))*INDEX('UEC Data'!J:J,MATCH('Intensity Data'!$B805,'UEC Data'!$C:$C,0))</f>
        <v>0.2670856318063683</v>
      </c>
      <c r="J805" s="7">
        <f>INDEX('Saturation Data'!K:K,MATCH('Intensity Data'!$B805,'Saturation Data'!$C:$C,0))*INDEX('UEC Data'!K:K,MATCH('Intensity Data'!$B805,'UEC Data'!$C:$C,0))</f>
        <v>0.65258966508511107</v>
      </c>
      <c r="K805" s="7">
        <f>INDEX('Saturation Data'!L:L,MATCH('Intensity Data'!$B805,'Saturation Data'!$C:$C,0))*INDEX('UEC Data'!L:L,MATCH('Intensity Data'!$B805,'UEC Data'!$C:$C,0))</f>
        <v>0.45006183798973176</v>
      </c>
      <c r="L805" s="7">
        <f>INDEX('Saturation Data'!M:M,MATCH('Intensity Data'!$B805,'Saturation Data'!$C:$C,0))*INDEX('UEC Data'!M:M,MATCH('Intensity Data'!$B805,'UEC Data'!$C:$C,0))</f>
        <v>1.9454535382756362</v>
      </c>
      <c r="M805" s="7">
        <f>INDEX('Saturation Data'!N:N,MATCH('Intensity Data'!$B805,'Saturation Data'!$C:$C,0))*INDEX('UEC Data'!N:N,MATCH('Intensity Data'!$B805,'UEC Data'!$C:$C,0))</f>
        <v>0.66139692449650611</v>
      </c>
      <c r="N805" s="7">
        <f>INDEX('Saturation Data'!O:O,MATCH('Intensity Data'!$B805,'Saturation Data'!$C:$C,0))*INDEX('UEC Data'!O:O,MATCH('Intensity Data'!$B805,'UEC Data'!$C:$C,0))</f>
        <v>0.25447122907320485</v>
      </c>
      <c r="O805" s="7">
        <f>INDEX('Saturation Data'!P:P,MATCH('Intensity Data'!$B805,'Saturation Data'!$C:$C,0))*INDEX('UEC Data'!P:P,MATCH('Intensity Data'!$B805,'UEC Data'!$C:$C,0))</f>
        <v>7.6554126094324826E-2</v>
      </c>
      <c r="P805" s="7">
        <f>INDEX('Saturation Data'!Q:Q,MATCH('Intensity Data'!$B805,'Saturation Data'!$C:$C,0))*INDEX('UEC Data'!Q:Q,MATCH('Intensity Data'!$B805,'UEC Data'!$C:$C,0))</f>
        <v>0.11739072969101741</v>
      </c>
      <c r="Q805" s="7">
        <f>INDEX('Saturation Data'!R:R,MATCH('Intensity Data'!$B805,'Saturation Data'!$C:$C,0))*INDEX('UEC Data'!R:R,MATCH('Intensity Data'!$B805,'UEC Data'!$C:$C,0))</f>
        <v>0.77324216841964988</v>
      </c>
      <c r="R805" s="7">
        <f>INDEX('Saturation Data'!S:S,MATCH('Intensity Data'!$B805,'Saturation Data'!$C:$C,0))*INDEX('UEC Data'!S:S,MATCH('Intensity Data'!$B805,'UEC Data'!$C:$C,0))</f>
        <v>0.15820799668248503</v>
      </c>
      <c r="S805" s="7">
        <f>INDEX('Saturation Data'!T:T,MATCH('Intensity Data'!$B805,'Saturation Data'!$C:$C,0))*INDEX('UEC Data'!T:T,MATCH('Intensity Data'!$B805,'UEC Data'!$C:$C,0))</f>
        <v>0.15132938813107269</v>
      </c>
      <c r="T805" s="7">
        <f>INDEX('Saturation Data'!U:U,MATCH('Intensity Data'!$B805,'Saturation Data'!$C:$C,0))*INDEX('UEC Data'!U:U,MATCH('Intensity Data'!$B805,'UEC Data'!$C:$C,0))</f>
        <v>0.1673165937665797</v>
      </c>
      <c r="U805" s="7">
        <f>INDEX('Saturation Data'!V:V,MATCH('Intensity Data'!$B805,'Saturation Data'!$C:$C,0))*INDEX('UEC Data'!V:V,MATCH('Intensity Data'!$B805,'UEC Data'!$C:$C,0))</f>
        <v>1.0428805234917355</v>
      </c>
      <c r="V805" t="str">
        <f t="shared" si="190"/>
        <v>Exterior Lighting</v>
      </c>
    </row>
    <row r="806" spans="1:22" x14ac:dyDescent="0.25">
      <c r="A806" t="str">
        <f t="shared" si="192"/>
        <v/>
      </c>
      <c r="B806" t="str">
        <f t="shared" si="189"/>
        <v>CA2014 CPAExterior Lighting_Linear Fluorescent</v>
      </c>
      <c r="C806" t="s">
        <v>118</v>
      </c>
      <c r="D806" t="s">
        <v>143</v>
      </c>
      <c r="E806" s="4" t="str">
        <f t="shared" si="191"/>
        <v>Exterior Lighting_Linear Fluorescent</v>
      </c>
      <c r="F806" s="4" t="s">
        <v>23</v>
      </c>
      <c r="G806" s="4" t="s">
        <v>157</v>
      </c>
      <c r="H806" s="7">
        <f>INDEX('Saturation Data'!I:I,MATCH('Intensity Data'!$B806,'Saturation Data'!$C:$C,0))*INDEX('UEC Data'!I:I,MATCH('Intensity Data'!$B806,'UEC Data'!$C:$C,0))</f>
        <v>0.1424989574706704</v>
      </c>
      <c r="I806" s="7">
        <f>INDEX('Saturation Data'!J:J,MATCH('Intensity Data'!$B806,'Saturation Data'!$C:$C,0))*INDEX('UEC Data'!J:J,MATCH('Intensity Data'!$B806,'UEC Data'!$C:$C,0))</f>
        <v>9.6711637973875025E-2</v>
      </c>
      <c r="J806" s="7">
        <f>INDEX('Saturation Data'!K:K,MATCH('Intensity Data'!$B806,'Saturation Data'!$C:$C,0))*INDEX('UEC Data'!K:K,MATCH('Intensity Data'!$B806,'UEC Data'!$C:$C,0))</f>
        <v>0.32891661433915875</v>
      </c>
      <c r="K806" s="7">
        <f>INDEX('Saturation Data'!L:L,MATCH('Intensity Data'!$B806,'Saturation Data'!$C:$C,0))*INDEX('UEC Data'!L:L,MATCH('Intensity Data'!$B806,'UEC Data'!$C:$C,0))</f>
        <v>0.22683904437183364</v>
      </c>
      <c r="L806" s="7">
        <f>INDEX('Saturation Data'!M:M,MATCH('Intensity Data'!$B806,'Saturation Data'!$C:$C,0))*INDEX('UEC Data'!M:M,MATCH('Intensity Data'!$B806,'UEC Data'!$C:$C,0))</f>
        <v>0.56209481388463678</v>
      </c>
      <c r="M806" s="7">
        <f>INDEX('Saturation Data'!N:N,MATCH('Intensity Data'!$B806,'Saturation Data'!$C:$C,0))*INDEX('UEC Data'!N:N,MATCH('Intensity Data'!$B806,'UEC Data'!$C:$C,0))</f>
        <v>0.27894603990202499</v>
      </c>
      <c r="N806" s="7">
        <f>INDEX('Saturation Data'!O:O,MATCH('Intensity Data'!$B806,'Saturation Data'!$C:$C,0))*INDEX('UEC Data'!O:O,MATCH('Intensity Data'!$B806,'UEC Data'!$C:$C,0))</f>
        <v>8.1473387594455257E-2</v>
      </c>
      <c r="O806" s="7">
        <f>INDEX('Saturation Data'!P:P,MATCH('Intensity Data'!$B806,'Saturation Data'!$C:$C,0))*INDEX('UEC Data'!P:P,MATCH('Intensity Data'!$B806,'UEC Data'!$C:$C,0))</f>
        <v>0.26960028230892186</v>
      </c>
      <c r="P806" s="7">
        <f>INDEX('Saturation Data'!Q:Q,MATCH('Intensity Data'!$B806,'Saturation Data'!$C:$C,0))*INDEX('UEC Data'!Q:Q,MATCH('Intensity Data'!$B806,'UEC Data'!$C:$C,0))</f>
        <v>0.66144564021611385</v>
      </c>
      <c r="Q806" s="7">
        <f>INDEX('Saturation Data'!R:R,MATCH('Intensity Data'!$B806,'Saturation Data'!$C:$C,0))*INDEX('UEC Data'!R:R,MATCH('Intensity Data'!$B806,'UEC Data'!$C:$C,0))</f>
        <v>5.3727140964521858E-2</v>
      </c>
      <c r="R806" s="7">
        <f>INDEX('Saturation Data'!S:S,MATCH('Intensity Data'!$B806,'Saturation Data'!$C:$C,0))*INDEX('UEC Data'!S:S,MATCH('Intensity Data'!$B806,'UEC Data'!$C:$C,0))</f>
        <v>0.12172480293015432</v>
      </c>
      <c r="S806" s="7">
        <f>INDEX('Saturation Data'!T:T,MATCH('Intensity Data'!$B806,'Saturation Data'!$C:$C,0))*INDEX('UEC Data'!T:T,MATCH('Intensity Data'!$B806,'UEC Data'!$C:$C,0))</f>
        <v>0.11643242019406068</v>
      </c>
      <c r="T806" s="7">
        <f>INDEX('Saturation Data'!U:U,MATCH('Intensity Data'!$B806,'Saturation Data'!$C:$C,0))*INDEX('UEC Data'!U:U,MATCH('Intensity Data'!$B806,'UEC Data'!$C:$C,0))</f>
        <v>0.10283429920563841</v>
      </c>
      <c r="U806" s="7">
        <f>INDEX('Saturation Data'!V:V,MATCH('Intensity Data'!$B806,'Saturation Data'!$C:$C,0))*INDEX('UEC Data'!V:V,MATCH('Intensity Data'!$B806,'UEC Data'!$C:$C,0))</f>
        <v>7.5046193557562174E-2</v>
      </c>
      <c r="V806" t="str">
        <f t="shared" si="190"/>
        <v>Exterior Lighting</v>
      </c>
    </row>
    <row r="807" spans="1:22" x14ac:dyDescent="0.25">
      <c r="A807" t="str">
        <f t="shared" si="192"/>
        <v/>
      </c>
      <c r="B807" t="str">
        <f t="shared" si="189"/>
        <v>CA2014 CPARefrigeration_Walk-in Refrigerator</v>
      </c>
      <c r="C807" t="s">
        <v>118</v>
      </c>
      <c r="D807" t="s">
        <v>143</v>
      </c>
      <c r="E807" s="4" t="str">
        <f t="shared" si="191"/>
        <v>Refrigeration_Walk-in Refrigerator</v>
      </c>
      <c r="F807" s="4" t="s">
        <v>161</v>
      </c>
      <c r="G807" s="4" t="s">
        <v>159</v>
      </c>
      <c r="H807" s="7">
        <f>INDEX('Saturation Data'!I:I,MATCH('Intensity Data'!$B807,'Saturation Data'!$C:$C,0))*INDEX('UEC Data'!I:I,MATCH('Intensity Data'!$B807,'UEC Data'!$C:$C,0))</f>
        <v>4.3251252705690559E-3</v>
      </c>
      <c r="I807" s="7">
        <f>INDEX('Saturation Data'!J:J,MATCH('Intensity Data'!$B807,'Saturation Data'!$C:$C,0))*INDEX('UEC Data'!J:J,MATCH('Intensity Data'!$B807,'UEC Data'!$C:$C,0))</f>
        <v>0</v>
      </c>
      <c r="J807" s="7">
        <f>INDEX('Saturation Data'!K:K,MATCH('Intensity Data'!$B807,'Saturation Data'!$C:$C,0))*INDEX('UEC Data'!K:K,MATCH('Intensity Data'!$B807,'UEC Data'!$C:$C,0))</f>
        <v>1.5089509040938805E-2</v>
      </c>
      <c r="K807" s="7">
        <f>INDEX('Saturation Data'!L:L,MATCH('Intensity Data'!$B807,'Saturation Data'!$C:$C,0))*INDEX('UEC Data'!L:L,MATCH('Intensity Data'!$B807,'UEC Data'!$C:$C,0))</f>
        <v>0</v>
      </c>
      <c r="L807" s="7">
        <f>INDEX('Saturation Data'!M:M,MATCH('Intensity Data'!$B807,'Saturation Data'!$C:$C,0))*INDEX('UEC Data'!M:M,MATCH('Intensity Data'!$B807,'UEC Data'!$C:$C,0))</f>
        <v>5.5380766850132961</v>
      </c>
      <c r="M807" s="7">
        <f>INDEX('Saturation Data'!N:N,MATCH('Intensity Data'!$B807,'Saturation Data'!$C:$C,0))*INDEX('UEC Data'!N:N,MATCH('Intensity Data'!$B807,'UEC Data'!$C:$C,0))</f>
        <v>1.3264942450332609</v>
      </c>
      <c r="N807" s="7">
        <f>INDEX('Saturation Data'!O:O,MATCH('Intensity Data'!$B807,'Saturation Data'!$C:$C,0))*INDEX('UEC Data'!O:O,MATCH('Intensity Data'!$B807,'UEC Data'!$C:$C,0))</f>
        <v>0.13930757722126344</v>
      </c>
      <c r="O807" s="7">
        <f>INDEX('Saturation Data'!P:P,MATCH('Intensity Data'!$B807,'Saturation Data'!$C:$C,0))*INDEX('UEC Data'!P:P,MATCH('Intensity Data'!$B807,'UEC Data'!$C:$C,0))</f>
        <v>1.7546084476634954E-2</v>
      </c>
      <c r="P807" s="7">
        <f>INDEX('Saturation Data'!Q:Q,MATCH('Intensity Data'!$B807,'Saturation Data'!$C:$C,0))*INDEX('UEC Data'!Q:Q,MATCH('Intensity Data'!$B807,'UEC Data'!$C:$C,0))</f>
        <v>4.2901239745036991E-2</v>
      </c>
      <c r="Q807" s="7">
        <f>INDEX('Saturation Data'!R:R,MATCH('Intensity Data'!$B807,'Saturation Data'!$C:$C,0))*INDEX('UEC Data'!R:R,MATCH('Intensity Data'!$B807,'UEC Data'!$C:$C,0))</f>
        <v>2.735810765286736E-2</v>
      </c>
      <c r="R807" s="7">
        <f>INDEX('Saturation Data'!S:S,MATCH('Intensity Data'!$B807,'Saturation Data'!$C:$C,0))*INDEX('UEC Data'!S:S,MATCH('Intensity Data'!$B807,'UEC Data'!$C:$C,0))</f>
        <v>9.5496353706856132E-3</v>
      </c>
      <c r="S807" s="7">
        <f>INDEX('Saturation Data'!T:T,MATCH('Intensity Data'!$B807,'Saturation Data'!$C:$C,0))*INDEX('UEC Data'!T:T,MATCH('Intensity Data'!$B807,'UEC Data'!$C:$C,0))</f>
        <v>15.961878052326647</v>
      </c>
      <c r="T807" s="7">
        <f>INDEX('Saturation Data'!U:U,MATCH('Intensity Data'!$B807,'Saturation Data'!$C:$C,0))*INDEX('UEC Data'!U:U,MATCH('Intensity Data'!$B807,'UEC Data'!$C:$C,0))</f>
        <v>2.9054189813384045E-3</v>
      </c>
      <c r="U807" s="7">
        <f>INDEX('Saturation Data'!V:V,MATCH('Intensity Data'!$B807,'Saturation Data'!$C:$C,0))*INDEX('UEC Data'!V:V,MATCH('Intensity Data'!$B807,'UEC Data'!$C:$C,0))</f>
        <v>5.581363327395359E-2</v>
      </c>
      <c r="V807" t="str">
        <f t="shared" si="190"/>
        <v>Refrigeration</v>
      </c>
    </row>
    <row r="808" spans="1:22" x14ac:dyDescent="0.25">
      <c r="A808" t="str">
        <f t="shared" si="192"/>
        <v/>
      </c>
      <c r="B808" t="str">
        <f t="shared" si="189"/>
        <v>CA2014 CPARefrigeration_Reach-in Refrigerator</v>
      </c>
      <c r="C808" t="s">
        <v>118</v>
      </c>
      <c r="D808" t="s">
        <v>143</v>
      </c>
      <c r="E808" s="4" t="str">
        <f t="shared" si="191"/>
        <v>Refrigeration_Reach-in Refrigerator</v>
      </c>
      <c r="F808" s="4" t="s">
        <v>161</v>
      </c>
      <c r="G808" s="4" t="s">
        <v>160</v>
      </c>
      <c r="H808" s="7">
        <f>INDEX('Saturation Data'!I:I,MATCH('Intensity Data'!$B808,'Saturation Data'!$C:$C,0))*INDEX('UEC Data'!I:I,MATCH('Intensity Data'!$B808,'UEC Data'!$C:$C,0))</f>
        <v>7.991466597123147E-3</v>
      </c>
      <c r="I808" s="7">
        <f>INDEX('Saturation Data'!J:J,MATCH('Intensity Data'!$B808,'Saturation Data'!$C:$C,0))*INDEX('UEC Data'!J:J,MATCH('Intensity Data'!$B808,'UEC Data'!$C:$C,0))</f>
        <v>1.7446605445225933E-2</v>
      </c>
      <c r="J808" s="7">
        <f>INDEX('Saturation Data'!K:K,MATCH('Intensity Data'!$B808,'Saturation Data'!$C:$C,0))*INDEX('UEC Data'!K:K,MATCH('Intensity Data'!$B808,'UEC Data'!$C:$C,0))</f>
        <v>2.7880650830671674E-2</v>
      </c>
      <c r="K808" s="7">
        <f>INDEX('Saturation Data'!L:L,MATCH('Intensity Data'!$B808,'Saturation Data'!$C:$C,0))*INDEX('UEC Data'!L:L,MATCH('Intensity Data'!$B808,'UEC Data'!$C:$C,0))</f>
        <v>5.1164700557399185E-3</v>
      </c>
      <c r="L808" s="7">
        <f>INDEX('Saturation Data'!M:M,MATCH('Intensity Data'!$B808,'Saturation Data'!$C:$C,0))*INDEX('UEC Data'!M:M,MATCH('Intensity Data'!$B808,'UEC Data'!$C:$C,0))</f>
        <v>0.27655724414751615</v>
      </c>
      <c r="M808" s="7">
        <f>INDEX('Saturation Data'!N:N,MATCH('Intensity Data'!$B808,'Saturation Data'!$C:$C,0))*INDEX('UEC Data'!N:N,MATCH('Intensity Data'!$B808,'UEC Data'!$C:$C,0))</f>
        <v>0.51929959747686305</v>
      </c>
      <c r="N808" s="7">
        <f>INDEX('Saturation Data'!O:O,MATCH('Intensity Data'!$B808,'Saturation Data'!$C:$C,0))*INDEX('UEC Data'!O:O,MATCH('Intensity Data'!$B808,'UEC Data'!$C:$C,0))</f>
        <v>5.5713515296213226E-2</v>
      </c>
      <c r="O808" s="7">
        <f>INDEX('Saturation Data'!P:P,MATCH('Intensity Data'!$B808,'Saturation Data'!$C:$C,0))*INDEX('UEC Data'!P:P,MATCH('Intensity Data'!$B808,'UEC Data'!$C:$C,0))</f>
        <v>1.6087935203604867E-2</v>
      </c>
      <c r="P808" s="7">
        <f>INDEX('Saturation Data'!Q:Q,MATCH('Intensity Data'!$B808,'Saturation Data'!$C:$C,0))*INDEX('UEC Data'!Q:Q,MATCH('Intensity Data'!$B808,'UEC Data'!$C:$C,0))</f>
        <v>3.9335976416365701E-2</v>
      </c>
      <c r="Q808" s="7">
        <f>INDEX('Saturation Data'!R:R,MATCH('Intensity Data'!$B808,'Saturation Data'!$C:$C,0))*INDEX('UEC Data'!R:R,MATCH('Intensity Data'!$B808,'UEC Data'!$C:$C,0))</f>
        <v>4.5734944693706432E-2</v>
      </c>
      <c r="R808" s="7">
        <f>INDEX('Saturation Data'!S:S,MATCH('Intensity Data'!$B808,'Saturation Data'!$C:$C,0))*INDEX('UEC Data'!S:S,MATCH('Intensity Data'!$B808,'UEC Data'!$C:$C,0))</f>
        <v>4.5876252592493613E-3</v>
      </c>
      <c r="S808" s="7">
        <f>INDEX('Saturation Data'!T:T,MATCH('Intensity Data'!$B808,'Saturation Data'!$C:$C,0))*INDEX('UEC Data'!T:T,MATCH('Intensity Data'!$B808,'UEC Data'!$C:$C,0))</f>
        <v>1.837826045525277E-2</v>
      </c>
      <c r="T808" s="7">
        <f>INDEX('Saturation Data'!U:U,MATCH('Intensity Data'!$B808,'Saturation Data'!$C:$C,0))*INDEX('UEC Data'!U:U,MATCH('Intensity Data'!$B808,'UEC Data'!$C:$C,0))</f>
        <v>5.3682973989233294E-3</v>
      </c>
      <c r="U808" s="7">
        <f>INDEX('Saturation Data'!V:V,MATCH('Intensity Data'!$B808,'Saturation Data'!$C:$C,0))*INDEX('UEC Data'!V:V,MATCH('Intensity Data'!$B808,'UEC Data'!$C:$C,0))</f>
        <v>3.3147636712660133E-2</v>
      </c>
      <c r="V808" t="str">
        <f t="shared" si="190"/>
        <v>Refrigeration</v>
      </c>
    </row>
    <row r="809" spans="1:22" x14ac:dyDescent="0.25">
      <c r="A809" t="str">
        <f t="shared" si="192"/>
        <v/>
      </c>
      <c r="B809" t="str">
        <f t="shared" si="189"/>
        <v>CA2014 CPARefrigeration_Glass Door Display</v>
      </c>
      <c r="C809" t="s">
        <v>118</v>
      </c>
      <c r="D809" t="s">
        <v>143</v>
      </c>
      <c r="E809" s="4" t="str">
        <f t="shared" si="191"/>
        <v>Refrigeration_Glass Door Display</v>
      </c>
      <c r="F809" s="4" t="s">
        <v>161</v>
      </c>
      <c r="G809" s="4" t="s">
        <v>28</v>
      </c>
      <c r="H809" s="7">
        <f>INDEX('Saturation Data'!I:I,MATCH('Intensity Data'!$B809,'Saturation Data'!$C:$C,0))*INDEX('UEC Data'!I:I,MATCH('Intensity Data'!$B809,'UEC Data'!$C:$C,0))</f>
        <v>7.4362187608612573E-2</v>
      </c>
      <c r="I809" s="7">
        <f>INDEX('Saturation Data'!J:J,MATCH('Intensity Data'!$B809,'Saturation Data'!$C:$C,0))*INDEX('UEC Data'!J:J,MATCH('Intensity Data'!$B809,'UEC Data'!$C:$C,0))</f>
        <v>4.1949389379075256E-3</v>
      </c>
      <c r="J809" s="7">
        <f>INDEX('Saturation Data'!K:K,MATCH('Intensity Data'!$B809,'Saturation Data'!$C:$C,0))*INDEX('UEC Data'!K:K,MATCH('Intensity Data'!$B809,'UEC Data'!$C:$C,0))</f>
        <v>0.27384806230458564</v>
      </c>
      <c r="K809" s="7">
        <f>INDEX('Saturation Data'!L:L,MATCH('Intensity Data'!$B809,'Saturation Data'!$C:$C,0))*INDEX('UEC Data'!L:L,MATCH('Intensity Data'!$B809,'UEC Data'!$C:$C,0))</f>
        <v>5.7410578312562677E-3</v>
      </c>
      <c r="L809" s="7">
        <f>INDEX('Saturation Data'!M:M,MATCH('Intensity Data'!$B809,'Saturation Data'!$C:$C,0))*INDEX('UEC Data'!M:M,MATCH('Intensity Data'!$B809,'UEC Data'!$C:$C,0))</f>
        <v>0.17289128047060345</v>
      </c>
      <c r="M809" s="7">
        <f>INDEX('Saturation Data'!N:N,MATCH('Intensity Data'!$B809,'Saturation Data'!$C:$C,0))*INDEX('UEC Data'!N:N,MATCH('Intensity Data'!$B809,'UEC Data'!$C:$C,0))</f>
        <v>9.9867932115750406</v>
      </c>
      <c r="N809" s="7">
        <f>INDEX('Saturation Data'!O:O,MATCH('Intensity Data'!$B809,'Saturation Data'!$C:$C,0))*INDEX('UEC Data'!O:O,MATCH('Intensity Data'!$B809,'UEC Data'!$C:$C,0))</f>
        <v>0.16953982542933346</v>
      </c>
      <c r="O809" s="7">
        <f>INDEX('Saturation Data'!P:P,MATCH('Intensity Data'!$B809,'Saturation Data'!$C:$C,0))*INDEX('UEC Data'!P:P,MATCH('Intensity Data'!$B809,'UEC Data'!$C:$C,0))</f>
        <v>2.695469899468864E-2</v>
      </c>
      <c r="P809" s="7">
        <f>INDEX('Saturation Data'!Q:Q,MATCH('Intensity Data'!$B809,'Saturation Data'!$C:$C,0))*INDEX('UEC Data'!Q:Q,MATCH('Intensity Data'!$B809,'UEC Data'!$C:$C,0))</f>
        <v>6.590587235381995E-2</v>
      </c>
      <c r="Q809" s="7">
        <f>INDEX('Saturation Data'!R:R,MATCH('Intensity Data'!$B809,'Saturation Data'!$C:$C,0))*INDEX('UEC Data'!R:R,MATCH('Intensity Data'!$B809,'UEC Data'!$C:$C,0))</f>
        <v>0.23862865644471282</v>
      </c>
      <c r="R809" s="7">
        <f>INDEX('Saturation Data'!S:S,MATCH('Intensity Data'!$B809,'Saturation Data'!$C:$C,0))*INDEX('UEC Data'!S:S,MATCH('Intensity Data'!$B809,'UEC Data'!$C:$C,0))</f>
        <v>3.899348552453881E-2</v>
      </c>
      <c r="S809" s="7">
        <f>INDEX('Saturation Data'!T:T,MATCH('Intensity Data'!$B809,'Saturation Data'!$C:$C,0))*INDEX('UEC Data'!T:T,MATCH('Intensity Data'!$B809,'UEC Data'!$C:$C,0))</f>
        <v>0.15620988911055045</v>
      </c>
      <c r="T809" s="7">
        <f>INDEX('Saturation Data'!U:U,MATCH('Intensity Data'!$B809,'Saturation Data'!$C:$C,0))*INDEX('UEC Data'!U:U,MATCH('Intensity Data'!$B809,'UEC Data'!$C:$C,0))</f>
        <v>3.2914817522678723E-3</v>
      </c>
      <c r="U809" s="7">
        <f>INDEX('Saturation Data'!V:V,MATCH('Intensity Data'!$B809,'Saturation Data'!$C:$C,0))*INDEX('UEC Data'!V:V,MATCH('Intensity Data'!$B809,'UEC Data'!$C:$C,0))</f>
        <v>3.0995083404453186E-2</v>
      </c>
      <c r="V809" t="str">
        <f t="shared" si="190"/>
        <v>Refrigeration</v>
      </c>
    </row>
    <row r="810" spans="1:22" x14ac:dyDescent="0.25">
      <c r="A810" t="str">
        <f t="shared" si="192"/>
        <v/>
      </c>
      <c r="B810" t="str">
        <f t="shared" si="189"/>
        <v>CA2014 CPARefrigeration_Open Display Case</v>
      </c>
      <c r="C810" t="s">
        <v>118</v>
      </c>
      <c r="D810" t="s">
        <v>143</v>
      </c>
      <c r="E810" s="4" t="str">
        <f t="shared" si="191"/>
        <v>Refrigeration_Open Display Case</v>
      </c>
      <c r="F810" s="4" t="s">
        <v>161</v>
      </c>
      <c r="G810" s="4" t="s">
        <v>29</v>
      </c>
      <c r="H810" s="7">
        <f>INDEX('Saturation Data'!I:I,MATCH('Intensity Data'!$B810,'Saturation Data'!$C:$C,0))*INDEX('UEC Data'!I:I,MATCH('Intensity Data'!$B810,'UEC Data'!$C:$C,0))</f>
        <v>6.1335312441436307E-2</v>
      </c>
      <c r="I810" s="7">
        <f>INDEX('Saturation Data'!J:J,MATCH('Intensity Data'!$B810,'Saturation Data'!$C:$C,0))*INDEX('UEC Data'!J:J,MATCH('Intensity Data'!$B810,'UEC Data'!$C:$C,0))</f>
        <v>3.4600634906483715E-3</v>
      </c>
      <c r="J810" s="7">
        <f>INDEX('Saturation Data'!K:K,MATCH('Intensity Data'!$B810,'Saturation Data'!$C:$C,0))*INDEX('UEC Data'!K:K,MATCH('Intensity Data'!$B810,'UEC Data'!$C:$C,0))</f>
        <v>0.2258749641866146</v>
      </c>
      <c r="K810" s="7">
        <f>INDEX('Saturation Data'!L:L,MATCH('Intensity Data'!$B810,'Saturation Data'!$C:$C,0))*INDEX('UEC Data'!L:L,MATCH('Intensity Data'!$B810,'UEC Data'!$C:$C,0))</f>
        <v>4.7353310485943063E-3</v>
      </c>
      <c r="L810" s="7">
        <f>INDEX('Saturation Data'!M:M,MATCH('Intensity Data'!$B810,'Saturation Data'!$C:$C,0))*INDEX('UEC Data'!M:M,MATCH('Intensity Data'!$B810,'UEC Data'!$C:$C,0))</f>
        <v>0.14260393685400768</v>
      </c>
      <c r="M810" s="7">
        <f>INDEX('Saturation Data'!N:N,MATCH('Intensity Data'!$B810,'Saturation Data'!$C:$C,0))*INDEX('UEC Data'!N:N,MATCH('Intensity Data'!$B810,'UEC Data'!$C:$C,0))</f>
        <v>8.2372923876842208</v>
      </c>
      <c r="N810" s="7">
        <f>INDEX('Saturation Data'!O:O,MATCH('Intensity Data'!$B810,'Saturation Data'!$C:$C,0))*INDEX('UEC Data'!O:O,MATCH('Intensity Data'!$B810,'UEC Data'!$C:$C,0))</f>
        <v>0.13983959453568254</v>
      </c>
      <c r="O810" s="7">
        <f>INDEX('Saturation Data'!P:P,MATCH('Intensity Data'!$B810,'Saturation Data'!$C:$C,0))*INDEX('UEC Data'!P:P,MATCH('Intensity Data'!$B810,'UEC Data'!$C:$C,0))</f>
        <v>2.2232735988157188E-2</v>
      </c>
      <c r="P810" s="7">
        <f>INDEX('Saturation Data'!Q:Q,MATCH('Intensity Data'!$B810,'Saturation Data'!$C:$C,0))*INDEX('UEC Data'!Q:Q,MATCH('Intensity Data'!$B810,'UEC Data'!$C:$C,0))</f>
        <v>5.4360386676935032E-2</v>
      </c>
      <c r="Q810" s="7">
        <f>INDEX('Saturation Data'!R:R,MATCH('Intensity Data'!$B810,'Saturation Data'!$C:$C,0))*INDEX('UEC Data'!R:R,MATCH('Intensity Data'!$B810,'UEC Data'!$C:$C,0))</f>
        <v>0.19682534458980133</v>
      </c>
      <c r="R810" s="7">
        <f>INDEX('Saturation Data'!S:S,MATCH('Intensity Data'!$B810,'Saturation Data'!$C:$C,0))*INDEX('UEC Data'!S:S,MATCH('Intensity Data'!$B810,'UEC Data'!$C:$C,0))</f>
        <v>3.2162550548085408E-2</v>
      </c>
      <c r="S810" s="7">
        <f>INDEX('Saturation Data'!T:T,MATCH('Intensity Data'!$B810,'Saturation Data'!$C:$C,0))*INDEX('UEC Data'!T:T,MATCH('Intensity Data'!$B810,'UEC Data'!$C:$C,0))</f>
        <v>0.12884481566715025</v>
      </c>
      <c r="T810" s="7">
        <f>INDEX('Saturation Data'!U:U,MATCH('Intensity Data'!$B810,'Saturation Data'!$C:$C,0))*INDEX('UEC Data'!U:U,MATCH('Intensity Data'!$B810,'UEC Data'!$C:$C,0))</f>
        <v>2.7148752365006288E-3</v>
      </c>
      <c r="U810" s="7">
        <f>INDEX('Saturation Data'!V:V,MATCH('Intensity Data'!$B810,'Saturation Data'!$C:$C,0))*INDEX('UEC Data'!V:V,MATCH('Intensity Data'!$B810,'UEC Data'!$C:$C,0))</f>
        <v>2.5565320035586616E-2</v>
      </c>
      <c r="V810" t="str">
        <f t="shared" si="190"/>
        <v>Refrigeration</v>
      </c>
    </row>
    <row r="811" spans="1:22" x14ac:dyDescent="0.25">
      <c r="A811" t="str">
        <f t="shared" si="192"/>
        <v/>
      </c>
      <c r="B811" t="str">
        <f t="shared" si="189"/>
        <v>CA2014 CPARefrigeration_Icemaker</v>
      </c>
      <c r="C811" t="s">
        <v>118</v>
      </c>
      <c r="D811" t="s">
        <v>143</v>
      </c>
      <c r="E811" s="4" t="str">
        <f t="shared" si="191"/>
        <v>Refrigeration_Icemaker</v>
      </c>
      <c r="F811" s="4" t="s">
        <v>161</v>
      </c>
      <c r="G811" s="4" t="s">
        <v>30</v>
      </c>
      <c r="H811" s="7">
        <f>INDEX('Saturation Data'!I:I,MATCH('Intensity Data'!$B811,'Saturation Data'!$C:$C,0))*INDEX('UEC Data'!I:I,MATCH('Intensity Data'!$B811,'UEC Data'!$C:$C,0))</f>
        <v>2.9262731111425432E-2</v>
      </c>
      <c r="I811" s="7">
        <f>INDEX('Saturation Data'!J:J,MATCH('Intensity Data'!$B811,'Saturation Data'!$C:$C,0))*INDEX('UEC Data'!J:J,MATCH('Intensity Data'!$B811,'UEC Data'!$C:$C,0))</f>
        <v>6.821046284704718E-3</v>
      </c>
      <c r="J811" s="7">
        <f>INDEX('Saturation Data'!K:K,MATCH('Intensity Data'!$B811,'Saturation Data'!$C:$C,0))*INDEX('UEC Data'!K:K,MATCH('Intensity Data'!$B811,'UEC Data'!$C:$C,0))</f>
        <v>0.23829021948485277</v>
      </c>
      <c r="K811" s="7">
        <f>INDEX('Saturation Data'!L:L,MATCH('Intensity Data'!$B811,'Saturation Data'!$C:$C,0))*INDEX('UEC Data'!L:L,MATCH('Intensity Data'!$B811,'UEC Data'!$C:$C,0))</f>
        <v>9.1364450871046481E-3</v>
      </c>
      <c r="L811" s="7">
        <f>INDEX('Saturation Data'!M:M,MATCH('Intensity Data'!$B811,'Saturation Data'!$C:$C,0))*INDEX('UEC Data'!M:M,MATCH('Intensity Data'!$B811,'UEC Data'!$C:$C,0))</f>
        <v>2.1945218348647653</v>
      </c>
      <c r="M811" s="7">
        <f>INDEX('Saturation Data'!N:N,MATCH('Intensity Data'!$B811,'Saturation Data'!$C:$C,0))*INDEX('UEC Data'!N:N,MATCH('Intensity Data'!$B811,'UEC Data'!$C:$C,0))</f>
        <v>0.35300711574649812</v>
      </c>
      <c r="N811" s="7">
        <f>INDEX('Saturation Data'!O:O,MATCH('Intensity Data'!$B811,'Saturation Data'!$C:$C,0))*INDEX('UEC Data'!O:O,MATCH('Intensity Data'!$B811,'UEC Data'!$C:$C,0))</f>
        <v>0.2300165293297208</v>
      </c>
      <c r="O811" s="7">
        <f>INDEX('Saturation Data'!P:P,MATCH('Intensity Data'!$B811,'Saturation Data'!$C:$C,0))*INDEX('UEC Data'!P:P,MATCH('Intensity Data'!$B811,'UEC Data'!$C:$C,0))</f>
        <v>3.6569733961828638E-2</v>
      </c>
      <c r="P811" s="7">
        <f>INDEX('Saturation Data'!Q:Q,MATCH('Intensity Data'!$B811,'Saturation Data'!$C:$C,0))*INDEX('UEC Data'!Q:Q,MATCH('Intensity Data'!$B811,'UEC Data'!$C:$C,0))</f>
        <v>8.9415215468603412E-2</v>
      </c>
      <c r="Q811" s="7">
        <f>INDEX('Saturation Data'!R:R,MATCH('Intensity Data'!$B811,'Saturation Data'!$C:$C,0))*INDEX('UEC Data'!R:R,MATCH('Intensity Data'!$B811,'UEC Data'!$C:$C,0))</f>
        <v>0.16187504975609832</v>
      </c>
      <c r="R811" s="7">
        <f>INDEX('Saturation Data'!S:S,MATCH('Intensity Data'!$B811,'Saturation Data'!$C:$C,0))*INDEX('UEC Data'!S:S,MATCH('Intensity Data'!$B811,'UEC Data'!$C:$C,0))</f>
        <v>2.645144344141603E-2</v>
      </c>
      <c r="S811" s="7">
        <f>INDEX('Saturation Data'!T:T,MATCH('Intensity Data'!$B811,'Saturation Data'!$C:$C,0))*INDEX('UEC Data'!T:T,MATCH('Intensity Data'!$B811,'UEC Data'!$C:$C,0))</f>
        <v>0.96208580041420888</v>
      </c>
      <c r="T811" s="7">
        <f>INDEX('Saturation Data'!U:U,MATCH('Intensity Data'!$B811,'Saturation Data'!$C:$C,0))*INDEX('UEC Data'!U:U,MATCH('Intensity Data'!$B811,'UEC Data'!$C:$C,0))</f>
        <v>2.2327945870285544E-3</v>
      </c>
      <c r="U811" s="7">
        <f>INDEX('Saturation Data'!V:V,MATCH('Intensity Data'!$B811,'Saturation Data'!$C:$C,0))*INDEX('UEC Data'!V:V,MATCH('Intensity Data'!$B811,'UEC Data'!$C:$C,0))</f>
        <v>5.5406881864340653E-2</v>
      </c>
      <c r="V811" t="str">
        <f t="shared" si="190"/>
        <v>Refrigeration</v>
      </c>
    </row>
    <row r="812" spans="1:22" x14ac:dyDescent="0.25">
      <c r="A812" t="str">
        <f t="shared" si="192"/>
        <v/>
      </c>
      <c r="B812" t="str">
        <f t="shared" si="189"/>
        <v>CA2014 CPARefrigeration_Vending Machine</v>
      </c>
      <c r="C812" t="s">
        <v>118</v>
      </c>
      <c r="D812" t="s">
        <v>143</v>
      </c>
      <c r="E812" s="4" t="str">
        <f t="shared" si="191"/>
        <v>Refrigeration_Vending Machine</v>
      </c>
      <c r="F812" s="4" t="s">
        <v>161</v>
      </c>
      <c r="G812" s="4" t="s">
        <v>31</v>
      </c>
      <c r="H812" s="7">
        <f>INDEX('Saturation Data'!I:I,MATCH('Intensity Data'!$B812,'Saturation Data'!$C:$C,0))*INDEX('UEC Data'!I:I,MATCH('Intensity Data'!$B812,'UEC Data'!$C:$C,0))</f>
        <v>4.5224220808566577E-2</v>
      </c>
      <c r="I812" s="7">
        <f>INDEX('Saturation Data'!J:J,MATCH('Intensity Data'!$B812,'Saturation Data'!$C:$C,0))*INDEX('UEC Data'!J:J,MATCH('Intensity Data'!$B812,'UEC Data'!$C:$C,0))</f>
        <v>5.2708084927263728E-3</v>
      </c>
      <c r="J812" s="7">
        <f>INDEX('Saturation Data'!K:K,MATCH('Intensity Data'!$B812,'Saturation Data'!$C:$C,0))*INDEX('UEC Data'!K:K,MATCH('Intensity Data'!$B812,'UEC Data'!$C:$C,0))</f>
        <v>0.18413335142011353</v>
      </c>
      <c r="K812" s="7">
        <f>INDEX('Saturation Data'!L:L,MATCH('Intensity Data'!$B812,'Saturation Data'!$C:$C,0))*INDEX('UEC Data'!L:L,MATCH('Intensity Data'!$B812,'UEC Data'!$C:$C,0))</f>
        <v>7.0599802945808645E-3</v>
      </c>
      <c r="L812" s="7">
        <f>INDEX('Saturation Data'!M:M,MATCH('Intensity Data'!$B812,'Saturation Data'!$C:$C,0))*INDEX('UEC Data'!M:M,MATCH('Intensity Data'!$B812,'UEC Data'!$C:$C,0))</f>
        <v>1.6957668723955002</v>
      </c>
      <c r="M812" s="7">
        <f>INDEX('Saturation Data'!N:N,MATCH('Intensity Data'!$B812,'Saturation Data'!$C:$C,0))*INDEX('UEC Data'!N:N,MATCH('Intensity Data'!$B812,'UEC Data'!$C:$C,0))</f>
        <v>0.54555645160822441</v>
      </c>
      <c r="N812" s="7">
        <f>INDEX('Saturation Data'!O:O,MATCH('Intensity Data'!$B812,'Saturation Data'!$C:$C,0))*INDEX('UEC Data'!O:O,MATCH('Intensity Data'!$B812,'UEC Data'!$C:$C,0))</f>
        <v>0.17774004539114788</v>
      </c>
      <c r="O812" s="7">
        <f>INDEX('Saturation Data'!P:P,MATCH('Intensity Data'!$B812,'Saturation Data'!$C:$C,0))*INDEX('UEC Data'!P:P,MATCH('Intensity Data'!$B812,'UEC Data'!$C:$C,0))</f>
        <v>2.8258430788685767E-2</v>
      </c>
      <c r="P812" s="7">
        <f>INDEX('Saturation Data'!Q:Q,MATCH('Intensity Data'!$B812,'Saturation Data'!$C:$C,0))*INDEX('UEC Data'!Q:Q,MATCH('Intensity Data'!$B812,'UEC Data'!$C:$C,0))</f>
        <v>6.9093575589375358E-2</v>
      </c>
      <c r="Q812" s="7">
        <f>INDEX('Saturation Data'!R:R,MATCH('Intensity Data'!$B812,'Saturation Data'!$C:$C,0))*INDEX('UEC Data'!R:R,MATCH('Intensity Data'!$B812,'UEC Data'!$C:$C,0))</f>
        <v>0.25017053144124285</v>
      </c>
      <c r="R812" s="7">
        <f>INDEX('Saturation Data'!S:S,MATCH('Intensity Data'!$B812,'Saturation Data'!$C:$C,0))*INDEX('UEC Data'!S:S,MATCH('Intensity Data'!$B812,'UEC Data'!$C:$C,0))</f>
        <v>2.0439751750185118E-2</v>
      </c>
      <c r="S812" s="7">
        <f>INDEX('Saturation Data'!T:T,MATCH('Intensity Data'!$B812,'Saturation Data'!$C:$C,0))*INDEX('UEC Data'!T:T,MATCH('Intensity Data'!$B812,'UEC Data'!$C:$C,0))</f>
        <v>0.74342993668370694</v>
      </c>
      <c r="T812" s="7">
        <f>INDEX('Saturation Data'!U:U,MATCH('Intensity Data'!$B812,'Saturation Data'!$C:$C,0))*INDEX('UEC Data'!U:U,MATCH('Intensity Data'!$B812,'UEC Data'!$C:$C,0))</f>
        <v>1.7253412717947924E-3</v>
      </c>
      <c r="U812" s="7">
        <f>INDEX('Saturation Data'!V:V,MATCH('Intensity Data'!$B812,'Saturation Data'!$C:$C,0))*INDEX('UEC Data'!V:V,MATCH('Intensity Data'!$B812,'UEC Data'!$C:$C,0))</f>
        <v>8.5628817426708304E-2</v>
      </c>
      <c r="V812" t="str">
        <f t="shared" si="190"/>
        <v>Refrigeration</v>
      </c>
    </row>
    <row r="813" spans="1:22" x14ac:dyDescent="0.25">
      <c r="A813" t="str">
        <f t="shared" si="192"/>
        <v/>
      </c>
      <c r="B813" t="str">
        <f t="shared" si="189"/>
        <v>CA2014 CPAFood Preparation_Oven</v>
      </c>
      <c r="C813" t="s">
        <v>118</v>
      </c>
      <c r="D813" t="s">
        <v>143</v>
      </c>
      <c r="E813" s="4" t="str">
        <f t="shared" si="191"/>
        <v>Food Preparation_Oven</v>
      </c>
      <c r="F813" s="4" t="s">
        <v>32</v>
      </c>
      <c r="G813" s="4" t="s">
        <v>33</v>
      </c>
      <c r="H813" s="7">
        <f>INDEX('Saturation Data'!I:I,MATCH('Intensity Data'!$B813,'Saturation Data'!$C:$C,0))*INDEX('UEC Data'!I:I,MATCH('Intensity Data'!$B813,'UEC Data'!$C:$C,0))</f>
        <v>8.1799957377048482E-2</v>
      </c>
      <c r="I813" s="7">
        <f>INDEX('Saturation Data'!J:J,MATCH('Intensity Data'!$B813,'Saturation Data'!$C:$C,0))*INDEX('UEC Data'!J:J,MATCH('Intensity Data'!$B813,'UEC Data'!$C:$C,0))</f>
        <v>1.1556485568175578E-2</v>
      </c>
      <c r="J813" s="7">
        <f>INDEX('Saturation Data'!K:K,MATCH('Intensity Data'!$B813,'Saturation Data'!$C:$C,0))*INDEX('UEC Data'!K:K,MATCH('Intensity Data'!$B813,'UEC Data'!$C:$C,0))</f>
        <v>0.1646359225259513</v>
      </c>
      <c r="K813" s="7">
        <f>INDEX('Saturation Data'!L:L,MATCH('Intensity Data'!$B813,'Saturation Data'!$C:$C,0))*INDEX('UEC Data'!L:L,MATCH('Intensity Data'!$B813,'UEC Data'!$C:$C,0))</f>
        <v>9.8773380924577596E-3</v>
      </c>
      <c r="L813" s="7">
        <f>INDEX('Saturation Data'!M:M,MATCH('Intensity Data'!$B813,'Saturation Data'!$C:$C,0))*INDEX('UEC Data'!M:M,MATCH('Intensity Data'!$B813,'UEC Data'!$C:$C,0))</f>
        <v>1.6177777505192528</v>
      </c>
      <c r="M813" s="7">
        <f>INDEX('Saturation Data'!N:N,MATCH('Intensity Data'!$B813,'Saturation Data'!$C:$C,0))*INDEX('UEC Data'!N:N,MATCH('Intensity Data'!$B813,'UEC Data'!$C:$C,0))</f>
        <v>0.36065350370858801</v>
      </c>
      <c r="N813" s="7">
        <f>INDEX('Saturation Data'!O:O,MATCH('Intensity Data'!$B813,'Saturation Data'!$C:$C,0))*INDEX('UEC Data'!O:O,MATCH('Intensity Data'!$B813,'UEC Data'!$C:$C,0))</f>
        <v>0.74532020366762786</v>
      </c>
      <c r="O813" s="7">
        <f>INDEX('Saturation Data'!P:P,MATCH('Intensity Data'!$B813,'Saturation Data'!$C:$C,0))*INDEX('UEC Data'!P:P,MATCH('Intensity Data'!$B813,'UEC Data'!$C:$C,0))</f>
        <v>7.6515381453224354E-2</v>
      </c>
      <c r="P813" s="7">
        <f>INDEX('Saturation Data'!Q:Q,MATCH('Intensity Data'!$B813,'Saturation Data'!$C:$C,0))*INDEX('UEC Data'!Q:Q,MATCH('Intensity Data'!$B813,'UEC Data'!$C:$C,0))</f>
        <v>0.10524000820705744</v>
      </c>
      <c r="Q813" s="7">
        <f>INDEX('Saturation Data'!R:R,MATCH('Intensity Data'!$B813,'Saturation Data'!$C:$C,0))*INDEX('UEC Data'!R:R,MATCH('Intensity Data'!$B813,'UEC Data'!$C:$C,0))</f>
        <v>8.5978368940697505E-2</v>
      </c>
      <c r="R813" s="7">
        <f>INDEX('Saturation Data'!S:S,MATCH('Intensity Data'!$B813,'Saturation Data'!$C:$C,0))*INDEX('UEC Data'!S:S,MATCH('Intensity Data'!$B813,'UEC Data'!$C:$C,0))</f>
        <v>1.321273432310504E-3</v>
      </c>
      <c r="S813" s="7">
        <f>INDEX('Saturation Data'!T:T,MATCH('Intensity Data'!$B813,'Saturation Data'!$C:$C,0))*INDEX('UEC Data'!T:T,MATCH('Intensity Data'!$B813,'UEC Data'!$C:$C,0))</f>
        <v>3.6951047976575536E-2</v>
      </c>
      <c r="T813" s="7">
        <f>INDEX('Saturation Data'!U:U,MATCH('Intensity Data'!$B813,'Saturation Data'!$C:$C,0))*INDEX('UEC Data'!U:U,MATCH('Intensity Data'!$B813,'UEC Data'!$C:$C,0))</f>
        <v>4.1403756478023525E-3</v>
      </c>
      <c r="U813" s="7">
        <f>INDEX('Saturation Data'!V:V,MATCH('Intensity Data'!$B813,'Saturation Data'!$C:$C,0))*INDEX('UEC Data'!V:V,MATCH('Intensity Data'!$B813,'UEC Data'!$C:$C,0))</f>
        <v>9.4149871392133752E-2</v>
      </c>
      <c r="V813" t="str">
        <f t="shared" si="190"/>
        <v>Food Preparation</v>
      </c>
    </row>
    <row r="814" spans="1:22" x14ac:dyDescent="0.25">
      <c r="A814" t="str">
        <f t="shared" si="192"/>
        <v/>
      </c>
      <c r="B814" t="str">
        <f t="shared" si="189"/>
        <v>CA2014 CPAFood Preparation_Fryer</v>
      </c>
      <c r="C814" t="s">
        <v>118</v>
      </c>
      <c r="D814" t="s">
        <v>143</v>
      </c>
      <c r="E814" s="4" t="str">
        <f t="shared" si="191"/>
        <v>Food Preparation_Fryer</v>
      </c>
      <c r="F814" s="4" t="s">
        <v>32</v>
      </c>
      <c r="G814" s="4" t="s">
        <v>34</v>
      </c>
      <c r="H814" s="7">
        <f>INDEX('Saturation Data'!I:I,MATCH('Intensity Data'!$B814,'Saturation Data'!$C:$C,0))*INDEX('UEC Data'!I:I,MATCH('Intensity Data'!$B814,'UEC Data'!$C:$C,0))</f>
        <v>7.5221848950504724E-2</v>
      </c>
      <c r="I814" s="7">
        <f>INDEX('Saturation Data'!J:J,MATCH('Intensity Data'!$B814,'Saturation Data'!$C:$C,0))*INDEX('UEC Data'!J:J,MATCH('Intensity Data'!$B814,'UEC Data'!$C:$C,0))</f>
        <v>9.1805200838965696E-3</v>
      </c>
      <c r="J814" s="7">
        <f>INDEX('Saturation Data'!K:K,MATCH('Intensity Data'!$B814,'Saturation Data'!$C:$C,0))*INDEX('UEC Data'!K:K,MATCH('Intensity Data'!$B814,'UEC Data'!$C:$C,0))</f>
        <v>0.12089147626238929</v>
      </c>
      <c r="K814" s="7">
        <f>INDEX('Saturation Data'!L:L,MATCH('Intensity Data'!$B814,'Saturation Data'!$C:$C,0))*INDEX('UEC Data'!L:L,MATCH('Intensity Data'!$B814,'UEC Data'!$C:$C,0))</f>
        <v>7.8465983623047606E-3</v>
      </c>
      <c r="L814" s="7">
        <f>INDEX('Saturation Data'!M:M,MATCH('Intensity Data'!$B814,'Saturation Data'!$C:$C,0))*INDEX('UEC Data'!M:M,MATCH('Intensity Data'!$B814,'UEC Data'!$C:$C,0))</f>
        <v>0.75250047892634864</v>
      </c>
      <c r="M814" s="7">
        <f>INDEX('Saturation Data'!N:N,MATCH('Intensity Data'!$B814,'Saturation Data'!$C:$C,0))*INDEX('UEC Data'!N:N,MATCH('Intensity Data'!$B814,'UEC Data'!$C:$C,0))</f>
        <v>0.32126439380220501</v>
      </c>
      <c r="N814" s="7">
        <f>INDEX('Saturation Data'!O:O,MATCH('Intensity Data'!$B814,'Saturation Data'!$C:$C,0))*INDEX('UEC Data'!O:O,MATCH('Intensity Data'!$B814,'UEC Data'!$C:$C,0))</f>
        <v>0.68552793109313359</v>
      </c>
      <c r="O814" s="7">
        <f>INDEX('Saturation Data'!P:P,MATCH('Intensity Data'!$B814,'Saturation Data'!$C:$C,0))*INDEX('UEC Data'!P:P,MATCH('Intensity Data'!$B814,'UEC Data'!$C:$C,0))</f>
        <v>6.0784136493256515E-2</v>
      </c>
      <c r="P814" s="7">
        <f>INDEX('Saturation Data'!Q:Q,MATCH('Intensity Data'!$B814,'Saturation Data'!$C:$C,0))*INDEX('UEC Data'!Q:Q,MATCH('Intensity Data'!$B814,'UEC Data'!$C:$C,0))</f>
        <v>7.5604037209361805E-2</v>
      </c>
      <c r="Q814" s="7">
        <f>INDEX('Saturation Data'!R:R,MATCH('Intensity Data'!$B814,'Saturation Data'!$C:$C,0))*INDEX('UEC Data'!R:R,MATCH('Intensity Data'!$B814,'UEC Data'!$C:$C,0))</f>
        <v>0.10393717632838596</v>
      </c>
      <c r="R814" s="7">
        <f>INDEX('Saturation Data'!S:S,MATCH('Intensity Data'!$B814,'Saturation Data'!$C:$C,0))*INDEX('UEC Data'!S:S,MATCH('Intensity Data'!$B814,'UEC Data'!$C:$C,0))</f>
        <v>1.0496250966685974E-3</v>
      </c>
      <c r="S814" s="7">
        <f>INDEX('Saturation Data'!T:T,MATCH('Intensity Data'!$B814,'Saturation Data'!$C:$C,0))*INDEX('UEC Data'!T:T,MATCH('Intensity Data'!$B814,'UEC Data'!$C:$C,0))</f>
        <v>2.9354065824661584E-2</v>
      </c>
      <c r="T814" s="7">
        <f>INDEX('Saturation Data'!U:U,MATCH('Intensity Data'!$B814,'Saturation Data'!$C:$C,0))*INDEX('UEC Data'!U:U,MATCH('Intensity Data'!$B814,'UEC Data'!$C:$C,0))</f>
        <v>3.2891315932761164E-3</v>
      </c>
      <c r="U814" s="7">
        <f>INDEX('Saturation Data'!V:V,MATCH('Intensity Data'!$B814,'Saturation Data'!$C:$C,0))*INDEX('UEC Data'!V:V,MATCH('Intensity Data'!$B814,'UEC Data'!$C:$C,0))</f>
        <v>3.7967948203244777E-2</v>
      </c>
      <c r="V814" t="str">
        <f t="shared" si="190"/>
        <v>Food Preparation</v>
      </c>
    </row>
    <row r="815" spans="1:22" x14ac:dyDescent="0.25">
      <c r="A815" t="str">
        <f t="shared" si="192"/>
        <v/>
      </c>
      <c r="B815" t="str">
        <f t="shared" si="189"/>
        <v>CA2014 CPAFood Preparation_Dishwasher</v>
      </c>
      <c r="C815" t="s">
        <v>118</v>
      </c>
      <c r="D815" t="s">
        <v>143</v>
      </c>
      <c r="E815" s="4" t="str">
        <f t="shared" si="191"/>
        <v>Food Preparation_Dishwasher</v>
      </c>
      <c r="F815" s="4" t="s">
        <v>32</v>
      </c>
      <c r="G815" s="4" t="s">
        <v>35</v>
      </c>
      <c r="H815" s="7">
        <f>INDEX('Saturation Data'!I:I,MATCH('Intensity Data'!$B815,'Saturation Data'!$C:$C,0))*INDEX('UEC Data'!I:I,MATCH('Intensity Data'!$B815,'UEC Data'!$C:$C,0))</f>
        <v>0.11713517835537754</v>
      </c>
      <c r="I815" s="7">
        <f>INDEX('Saturation Data'!J:J,MATCH('Intensity Data'!$B815,'Saturation Data'!$C:$C,0))*INDEX('UEC Data'!J:J,MATCH('Intensity Data'!$B815,'UEC Data'!$C:$C,0))</f>
        <v>2.5363888609676168E-2</v>
      </c>
      <c r="J815" s="7">
        <f>INDEX('Saturation Data'!K:K,MATCH('Intensity Data'!$B815,'Saturation Data'!$C:$C,0))*INDEX('UEC Data'!K:K,MATCH('Intensity Data'!$B815,'UEC Data'!$C:$C,0))</f>
        <v>0.29239628378072785</v>
      </c>
      <c r="K815" s="7">
        <f>INDEX('Saturation Data'!L:L,MATCH('Intensity Data'!$B815,'Saturation Data'!$C:$C,0))*INDEX('UEC Data'!L:L,MATCH('Intensity Data'!$B815,'UEC Data'!$C:$C,0))</f>
        <v>2.1678537273227494E-2</v>
      </c>
      <c r="L815" s="7">
        <f>INDEX('Saturation Data'!M:M,MATCH('Intensity Data'!$B815,'Saturation Data'!$C:$C,0))*INDEX('UEC Data'!M:M,MATCH('Intensity Data'!$B815,'UEC Data'!$C:$C,0))</f>
        <v>6.1330268729807766</v>
      </c>
      <c r="M815" s="7">
        <f>INDEX('Saturation Data'!N:N,MATCH('Intensity Data'!$B815,'Saturation Data'!$C:$C,0))*INDEX('UEC Data'!N:N,MATCH('Intensity Data'!$B815,'UEC Data'!$C:$C,0))</f>
        <v>0.79836598447552454</v>
      </c>
      <c r="N815" s="7">
        <f>INDEX('Saturation Data'!O:O,MATCH('Intensity Data'!$B815,'Saturation Data'!$C:$C,0))*INDEX('UEC Data'!O:O,MATCH('Intensity Data'!$B815,'UEC Data'!$C:$C,0))</f>
        <v>1.2548589815700602</v>
      </c>
      <c r="O815" s="7">
        <f>INDEX('Saturation Data'!P:P,MATCH('Intensity Data'!$B815,'Saturation Data'!$C:$C,0))*INDEX('UEC Data'!P:P,MATCH('Intensity Data'!$B815,'UEC Data'!$C:$C,0))</f>
        <v>0.16793406617067641</v>
      </c>
      <c r="P815" s="7">
        <f>INDEX('Saturation Data'!Q:Q,MATCH('Intensity Data'!$B815,'Saturation Data'!$C:$C,0))*INDEX('UEC Data'!Q:Q,MATCH('Intensity Data'!$B815,'UEC Data'!$C:$C,0))</f>
        <v>0.18650453230390004</v>
      </c>
      <c r="Q815" s="7">
        <f>INDEX('Saturation Data'!R:R,MATCH('Intensity Data'!$B815,'Saturation Data'!$C:$C,0))*INDEX('UEC Data'!R:R,MATCH('Intensity Data'!$B815,'UEC Data'!$C:$C,0))</f>
        <v>0.41056619489468948</v>
      </c>
      <c r="R815" s="7">
        <f>INDEX('Saturation Data'!S:S,MATCH('Intensity Data'!$B815,'Saturation Data'!$C:$C,0))*INDEX('UEC Data'!S:S,MATCH('Intensity Data'!$B815,'UEC Data'!$C:$C,0))</f>
        <v>2.8998982400268575E-3</v>
      </c>
      <c r="S815" s="7">
        <f>INDEX('Saturation Data'!T:T,MATCH('Intensity Data'!$B815,'Saturation Data'!$C:$C,0))*INDEX('UEC Data'!T:T,MATCH('Intensity Data'!$B815,'UEC Data'!$C:$C,0))</f>
        <v>8.1099245904792949E-2</v>
      </c>
      <c r="T815" s="7">
        <f>INDEX('Saturation Data'!U:U,MATCH('Intensity Data'!$B815,'Saturation Data'!$C:$C,0))*INDEX('UEC Data'!U:U,MATCH('Intensity Data'!$B815,'UEC Data'!$C:$C,0))</f>
        <v>9.0871940360717808E-3</v>
      </c>
      <c r="U815" s="7">
        <f>INDEX('Saturation Data'!V:V,MATCH('Intensity Data'!$B815,'Saturation Data'!$C:$C,0))*INDEX('UEC Data'!V:V,MATCH('Intensity Data'!$B815,'UEC Data'!$C:$C,0))</f>
        <v>5.4060871112535089E-2</v>
      </c>
      <c r="V815" t="str">
        <f t="shared" si="190"/>
        <v>Food Preparation</v>
      </c>
    </row>
    <row r="816" spans="1:22" x14ac:dyDescent="0.25">
      <c r="A816" t="str">
        <f t="shared" si="192"/>
        <v/>
      </c>
      <c r="B816" t="str">
        <f t="shared" si="189"/>
        <v>CA2014 CPAFood Preparation_Hot Food Container</v>
      </c>
      <c r="C816" t="s">
        <v>118</v>
      </c>
      <c r="D816" t="s">
        <v>143</v>
      </c>
      <c r="E816" s="4" t="str">
        <f t="shared" si="191"/>
        <v>Food Preparation_Hot Food Container</v>
      </c>
      <c r="F816" s="4" t="s">
        <v>32</v>
      </c>
      <c r="G816" s="4" t="s">
        <v>36</v>
      </c>
      <c r="H816" s="7">
        <f>INDEX('Saturation Data'!I:I,MATCH('Intensity Data'!$B816,'Saturation Data'!$C:$C,0))*INDEX('UEC Data'!I:I,MATCH('Intensity Data'!$B816,'UEC Data'!$C:$C,0))</f>
        <v>1.4368691229030034E-2</v>
      </c>
      <c r="I816" s="7">
        <f>INDEX('Saturation Data'!J:J,MATCH('Intensity Data'!$B816,'Saturation Data'!$C:$C,0))*INDEX('UEC Data'!J:J,MATCH('Intensity Data'!$B816,'UEC Data'!$C:$C,0))</f>
        <v>3.1113273477439279E-3</v>
      </c>
      <c r="J816" s="7">
        <f>INDEX('Saturation Data'!K:K,MATCH('Intensity Data'!$B816,'Saturation Data'!$C:$C,0))*INDEX('UEC Data'!K:K,MATCH('Intensity Data'!$B816,'UEC Data'!$C:$C,0))</f>
        <v>3.5867550441717848E-2</v>
      </c>
      <c r="K816" s="7">
        <f>INDEX('Saturation Data'!L:L,MATCH('Intensity Data'!$B816,'Saturation Data'!$C:$C,0))*INDEX('UEC Data'!L:L,MATCH('Intensity Data'!$B816,'UEC Data'!$C:$C,0))</f>
        <v>2.6592541433708788E-3</v>
      </c>
      <c r="L816" s="7">
        <f>INDEX('Saturation Data'!M:M,MATCH('Intensity Data'!$B816,'Saturation Data'!$C:$C,0))*INDEX('UEC Data'!M:M,MATCH('Intensity Data'!$B816,'UEC Data'!$C:$C,0))</f>
        <v>0.75232368853228215</v>
      </c>
      <c r="M816" s="7">
        <f>INDEX('Saturation Data'!N:N,MATCH('Intensity Data'!$B816,'Saturation Data'!$C:$C,0))*INDEX('UEC Data'!N:N,MATCH('Intensity Data'!$B816,'UEC Data'!$C:$C,0))</f>
        <v>9.7933639404944442E-2</v>
      </c>
      <c r="N816" s="7">
        <f>INDEX('Saturation Data'!O:O,MATCH('Intensity Data'!$B816,'Saturation Data'!$C:$C,0))*INDEX('UEC Data'!O:O,MATCH('Intensity Data'!$B816,'UEC Data'!$C:$C,0))</f>
        <v>0.15393053987122318</v>
      </c>
      <c r="O816" s="7">
        <f>INDEX('Saturation Data'!P:P,MATCH('Intensity Data'!$B816,'Saturation Data'!$C:$C,0))*INDEX('UEC Data'!P:P,MATCH('Intensity Data'!$B816,'UEC Data'!$C:$C,0))</f>
        <v>2.0600068890672153E-2</v>
      </c>
      <c r="P816" s="7">
        <f>INDEX('Saturation Data'!Q:Q,MATCH('Intensity Data'!$B816,'Saturation Data'!$C:$C,0))*INDEX('UEC Data'!Q:Q,MATCH('Intensity Data'!$B816,'UEC Data'!$C:$C,0))</f>
        <v>2.2878063406016655E-2</v>
      </c>
      <c r="Q816" s="7">
        <f>INDEX('Saturation Data'!R:R,MATCH('Intensity Data'!$B816,'Saturation Data'!$C:$C,0))*INDEX('UEC Data'!R:R,MATCH('Intensity Data'!$B816,'UEC Data'!$C:$C,0))</f>
        <v>5.036316985510212E-2</v>
      </c>
      <c r="R816" s="7">
        <f>INDEX('Saturation Data'!S:S,MATCH('Intensity Data'!$B816,'Saturation Data'!$C:$C,0))*INDEX('UEC Data'!S:S,MATCH('Intensity Data'!$B816,'UEC Data'!$C:$C,0))</f>
        <v>3.5572355795743422E-4</v>
      </c>
      <c r="S816" s="7">
        <f>INDEX('Saturation Data'!T:T,MATCH('Intensity Data'!$B816,'Saturation Data'!$C:$C,0))*INDEX('UEC Data'!T:T,MATCH('Intensity Data'!$B816,'UEC Data'!$C:$C,0))</f>
        <v>9.9482498739854545E-3</v>
      </c>
      <c r="T816" s="7">
        <f>INDEX('Saturation Data'!U:U,MATCH('Intensity Data'!$B816,'Saturation Data'!$C:$C,0))*INDEX('UEC Data'!U:U,MATCH('Intensity Data'!$B816,'UEC Data'!$C:$C,0))</f>
        <v>1.1147042850479789E-3</v>
      </c>
      <c r="U816" s="7">
        <f>INDEX('Saturation Data'!V:V,MATCH('Intensity Data'!$B816,'Saturation Data'!$C:$C,0))*INDEX('UEC Data'!V:V,MATCH('Intensity Data'!$B816,'UEC Data'!$C:$C,0))</f>
        <v>6.6315173246393484E-3</v>
      </c>
      <c r="V816" t="str">
        <f t="shared" si="190"/>
        <v>Food Preparation</v>
      </c>
    </row>
    <row r="817" spans="1:22" x14ac:dyDescent="0.25">
      <c r="A817" t="str">
        <f t="shared" si="192"/>
        <v/>
      </c>
      <c r="B817" t="str">
        <f t="shared" si="189"/>
        <v>CA2014 CPAOffice Equipment_Desktop Computer</v>
      </c>
      <c r="C817" t="s">
        <v>118</v>
      </c>
      <c r="D817" t="s">
        <v>143</v>
      </c>
      <c r="E817" s="4" t="str">
        <f t="shared" si="191"/>
        <v>Office Equipment_Desktop Computer</v>
      </c>
      <c r="F817" s="4" t="s">
        <v>38</v>
      </c>
      <c r="G817" s="4" t="s">
        <v>39</v>
      </c>
      <c r="H817" s="7">
        <f>INDEX('Saturation Data'!I:I,MATCH('Intensity Data'!$B817,'Saturation Data'!$C:$C,0))*INDEX('UEC Data'!I:I,MATCH('Intensity Data'!$B817,'UEC Data'!$C:$C,0))</f>
        <v>2.0161778380768198</v>
      </c>
      <c r="I817" s="7">
        <f>INDEX('Saturation Data'!J:J,MATCH('Intensity Data'!$B817,'Saturation Data'!$C:$C,0))*INDEX('UEC Data'!J:J,MATCH('Intensity Data'!$B817,'UEC Data'!$C:$C,0))</f>
        <v>1.2661232277717303</v>
      </c>
      <c r="J817" s="7">
        <f>INDEX('Saturation Data'!K:K,MATCH('Intensity Data'!$B817,'Saturation Data'!$C:$C,0))*INDEX('UEC Data'!K:K,MATCH('Intensity Data'!$B817,'UEC Data'!$C:$C,0))</f>
        <v>0.38670603187727959</v>
      </c>
      <c r="K817" s="7">
        <f>INDEX('Saturation Data'!L:L,MATCH('Intensity Data'!$B817,'Saturation Data'!$C:$C,0))*INDEX('UEC Data'!L:L,MATCH('Intensity Data'!$B817,'UEC Data'!$C:$C,0))</f>
        <v>8.6460100408994101E-2</v>
      </c>
      <c r="L817" s="7">
        <f>INDEX('Saturation Data'!M:M,MATCH('Intensity Data'!$B817,'Saturation Data'!$C:$C,0))*INDEX('UEC Data'!M:M,MATCH('Intensity Data'!$B817,'UEC Data'!$C:$C,0))</f>
        <v>0.27024630411607214</v>
      </c>
      <c r="M817" s="7">
        <f>INDEX('Saturation Data'!N:N,MATCH('Intensity Data'!$B817,'Saturation Data'!$C:$C,0))*INDEX('UEC Data'!N:N,MATCH('Intensity Data'!$B817,'UEC Data'!$C:$C,0))</f>
        <v>0.11414926796621741</v>
      </c>
      <c r="N817" s="7">
        <f>INDEX('Saturation Data'!O:O,MATCH('Intensity Data'!$B817,'Saturation Data'!$C:$C,0))*INDEX('UEC Data'!O:O,MATCH('Intensity Data'!$B817,'UEC Data'!$C:$C,0))</f>
        <v>0.5669943029439003</v>
      </c>
      <c r="O817" s="7">
        <f>INDEX('Saturation Data'!P:P,MATCH('Intensity Data'!$B817,'Saturation Data'!$C:$C,0))*INDEX('UEC Data'!P:P,MATCH('Intensity Data'!$B817,'UEC Data'!$C:$C,0))</f>
        <v>0.44639874315029765</v>
      </c>
      <c r="P817" s="7">
        <f>INDEX('Saturation Data'!Q:Q,MATCH('Intensity Data'!$B817,'Saturation Data'!$C:$C,0))*INDEX('UEC Data'!Q:Q,MATCH('Intensity Data'!$B817,'UEC Data'!$C:$C,0))</f>
        <v>0.2614686995914689</v>
      </c>
      <c r="Q817" s="7">
        <f>INDEX('Saturation Data'!R:R,MATCH('Intensity Data'!$B817,'Saturation Data'!$C:$C,0))*INDEX('UEC Data'!R:R,MATCH('Intensity Data'!$B817,'UEC Data'!$C:$C,0))</f>
        <v>0.11624846372952667</v>
      </c>
      <c r="R817" s="7">
        <f>INDEX('Saturation Data'!S:S,MATCH('Intensity Data'!$B817,'Saturation Data'!$C:$C,0))*INDEX('UEC Data'!S:S,MATCH('Intensity Data'!$B817,'UEC Data'!$C:$C,0))</f>
        <v>8.6027682533517461E-2</v>
      </c>
      <c r="S817" s="7">
        <f>INDEX('Saturation Data'!T:T,MATCH('Intensity Data'!$B817,'Saturation Data'!$C:$C,0))*INDEX('UEC Data'!T:T,MATCH('Intensity Data'!$B817,'UEC Data'!$C:$C,0))</f>
        <v>6.0399370801046445E-2</v>
      </c>
      <c r="T817" s="7">
        <f>INDEX('Saturation Data'!U:U,MATCH('Intensity Data'!$B817,'Saturation Data'!$C:$C,0))*INDEX('UEC Data'!U:U,MATCH('Intensity Data'!$B817,'UEC Data'!$C:$C,0))</f>
        <v>4.6672838147941835</v>
      </c>
      <c r="U817" s="7">
        <f>INDEX('Saturation Data'!V:V,MATCH('Intensity Data'!$B817,'Saturation Data'!$C:$C,0))*INDEX('UEC Data'!V:V,MATCH('Intensity Data'!$B817,'UEC Data'!$C:$C,0))</f>
        <v>0.24874713920078842</v>
      </c>
      <c r="V817" t="str">
        <f t="shared" si="190"/>
        <v>Office Equipment</v>
      </c>
    </row>
    <row r="818" spans="1:22" x14ac:dyDescent="0.25">
      <c r="A818" t="str">
        <f t="shared" si="192"/>
        <v/>
      </c>
      <c r="B818" t="str">
        <f t="shared" si="189"/>
        <v>CA2014 CPAOffice Equipment_Laptop</v>
      </c>
      <c r="C818" t="s">
        <v>118</v>
      </c>
      <c r="D818" t="s">
        <v>143</v>
      </c>
      <c r="E818" s="4" t="str">
        <f t="shared" si="191"/>
        <v>Office Equipment_Laptop</v>
      </c>
      <c r="F818" s="4" t="s">
        <v>38</v>
      </c>
      <c r="G818" s="4" t="s">
        <v>40</v>
      </c>
      <c r="H818" s="7">
        <f>INDEX('Saturation Data'!I:I,MATCH('Intensity Data'!$B818,'Saturation Data'!$C:$C,0))*INDEX('UEC Data'!I:I,MATCH('Intensity Data'!$B818,'UEC Data'!$C:$C,0))</f>
        <v>0.40304364207152038</v>
      </c>
      <c r="I818" s="7">
        <f>INDEX('Saturation Data'!J:J,MATCH('Intensity Data'!$B818,'Saturation Data'!$C:$C,0))*INDEX('UEC Data'!J:J,MATCH('Intensity Data'!$B818,'UEC Data'!$C:$C,0))</f>
        <v>0.25310411978302083</v>
      </c>
      <c r="J818" s="7">
        <f>INDEX('Saturation Data'!K:K,MATCH('Intensity Data'!$B818,'Saturation Data'!$C:$C,0))*INDEX('UEC Data'!K:K,MATCH('Intensity Data'!$B818,'UEC Data'!$C:$C,0))</f>
        <v>7.7304394758904063E-2</v>
      </c>
      <c r="K818" s="7">
        <f>INDEX('Saturation Data'!L:L,MATCH('Intensity Data'!$B818,'Saturation Data'!$C:$C,0))*INDEX('UEC Data'!L:L,MATCH('Intensity Data'!$B818,'UEC Data'!$C:$C,0))</f>
        <v>1.7283789705748464E-2</v>
      </c>
      <c r="L818" s="7">
        <f>INDEX('Saturation Data'!M:M,MATCH('Intensity Data'!$B818,'Saturation Data'!$C:$C,0))*INDEX('UEC Data'!M:M,MATCH('Intensity Data'!$B818,'UEC Data'!$C:$C,0))</f>
        <v>4.3218828264160042E-2</v>
      </c>
      <c r="M818" s="7">
        <f>INDEX('Saturation Data'!N:N,MATCH('Intensity Data'!$B818,'Saturation Data'!$C:$C,0))*INDEX('UEC Data'!N:N,MATCH('Intensity Data'!$B818,'UEC Data'!$C:$C,0))</f>
        <v>1.4604151941608396E-2</v>
      </c>
      <c r="N818" s="7">
        <f>INDEX('Saturation Data'!O:O,MATCH('Intensity Data'!$B818,'Saturation Data'!$C:$C,0))*INDEX('UEC Data'!O:O,MATCH('Intensity Data'!$B818,'UEC Data'!$C:$C,0))</f>
        <v>4.5337954733258093E-2</v>
      </c>
      <c r="O818" s="7">
        <f>INDEX('Saturation Data'!P:P,MATCH('Intensity Data'!$B818,'Saturation Data'!$C:$C,0))*INDEX('UEC Data'!P:P,MATCH('Intensity Data'!$B818,'UEC Data'!$C:$C,0))</f>
        <v>2.677117640977511E-2</v>
      </c>
      <c r="P818" s="7">
        <f>INDEX('Saturation Data'!Q:Q,MATCH('Intensity Data'!$B818,'Saturation Data'!$C:$C,0))*INDEX('UEC Data'!Q:Q,MATCH('Intensity Data'!$B818,'UEC Data'!$C:$C,0))</f>
        <v>2.09075399958909E-2</v>
      </c>
      <c r="Q818" s="7">
        <f>INDEX('Saturation Data'!R:R,MATCH('Intensity Data'!$B818,'Saturation Data'!$C:$C,0))*INDEX('UEC Data'!R:R,MATCH('Intensity Data'!$B818,'UEC Data'!$C:$C,0))</f>
        <v>2.3238626733175251E-2</v>
      </c>
      <c r="R818" s="7">
        <f>INDEX('Saturation Data'!S:S,MATCH('Intensity Data'!$B818,'Saturation Data'!$C:$C,0))*INDEX('UEC Data'!S:S,MATCH('Intensity Data'!$B818,'UEC Data'!$C:$C,0))</f>
        <v>1.3757877834965191E-2</v>
      </c>
      <c r="S818" s="7">
        <f>INDEX('Saturation Data'!T:T,MATCH('Intensity Data'!$B818,'Saturation Data'!$C:$C,0))*INDEX('UEC Data'!T:T,MATCH('Intensity Data'!$B818,'UEC Data'!$C:$C,0))</f>
        <v>9.6592996616618777E-3</v>
      </c>
      <c r="T818" s="7">
        <f>INDEX('Saturation Data'!U:U,MATCH('Intensity Data'!$B818,'Saturation Data'!$C:$C,0))*INDEX('UEC Data'!U:U,MATCH('Intensity Data'!$B818,'UEC Data'!$C:$C,0))</f>
        <v>0.37320498852233358</v>
      </c>
      <c r="U818" s="7">
        <f>INDEX('Saturation Data'!V:V,MATCH('Intensity Data'!$B818,'Saturation Data'!$C:$C,0))*INDEX('UEC Data'!V:V,MATCH('Intensity Data'!$B818,'UEC Data'!$C:$C,0))</f>
        <v>4.9725748912104295E-2</v>
      </c>
      <c r="V818" t="str">
        <f t="shared" si="190"/>
        <v>Office Equipment</v>
      </c>
    </row>
    <row r="819" spans="1:22" x14ac:dyDescent="0.25">
      <c r="A819" t="str">
        <f t="shared" si="192"/>
        <v/>
      </c>
      <c r="B819" t="str">
        <f t="shared" si="189"/>
        <v>CA2014 CPAOffice Equipment_Server</v>
      </c>
      <c r="C819" t="s">
        <v>118</v>
      </c>
      <c r="D819" t="s">
        <v>143</v>
      </c>
      <c r="E819" s="4" t="str">
        <f t="shared" si="191"/>
        <v>Office Equipment_Server</v>
      </c>
      <c r="F819" s="4" t="s">
        <v>38</v>
      </c>
      <c r="G819" s="4" t="s">
        <v>41</v>
      </c>
      <c r="H819" s="7">
        <f>INDEX('Saturation Data'!I:I,MATCH('Intensity Data'!$B819,'Saturation Data'!$C:$C,0))*INDEX('UEC Data'!I:I,MATCH('Intensity Data'!$B819,'UEC Data'!$C:$C,0))</f>
        <v>0.24521773917074302</v>
      </c>
      <c r="I819" s="7">
        <f>INDEX('Saturation Data'!J:J,MATCH('Intensity Data'!$B819,'Saturation Data'!$C:$C,0))*INDEX('UEC Data'!J:J,MATCH('Intensity Data'!$B819,'UEC Data'!$C:$C,0))</f>
        <v>0.46197691924126455</v>
      </c>
      <c r="J819" s="7">
        <f>INDEX('Saturation Data'!K:K,MATCH('Intensity Data'!$B819,'Saturation Data'!$C:$C,0))*INDEX('UEC Data'!K:K,MATCH('Intensity Data'!$B819,'UEC Data'!$C:$C,0))</f>
        <v>5.785076484614049E-2</v>
      </c>
      <c r="K819" s="7">
        <f>INDEX('Saturation Data'!L:L,MATCH('Intensity Data'!$B819,'Saturation Data'!$C:$C,0))*INDEX('UEC Data'!L:L,MATCH('Intensity Data'!$B819,'UEC Data'!$C:$C,0))</f>
        <v>0.12618857295441308</v>
      </c>
      <c r="L819" s="7">
        <f>INDEX('Saturation Data'!M:M,MATCH('Intensity Data'!$B819,'Saturation Data'!$C:$C,0))*INDEX('UEC Data'!M:M,MATCH('Intensity Data'!$B819,'UEC Data'!$C:$C,0))</f>
        <v>0.19721232858448068</v>
      </c>
      <c r="M819" s="7">
        <f>INDEX('Saturation Data'!N:N,MATCH('Intensity Data'!$B819,'Saturation Data'!$C:$C,0))*INDEX('UEC Data'!N:N,MATCH('Intensity Data'!$B819,'UEC Data'!$C:$C,0))</f>
        <v>8.3300465534443494E-2</v>
      </c>
      <c r="N819" s="7">
        <f>INDEX('Saturation Data'!O:O,MATCH('Intensity Data'!$B819,'Saturation Data'!$C:$C,0))*INDEX('UEC Data'!O:O,MATCH('Intensity Data'!$B819,'UEC Data'!$C:$C,0))</f>
        <v>8.2752855505971723E-2</v>
      </c>
      <c r="O819" s="7">
        <f>INDEX('Saturation Data'!P:P,MATCH('Intensity Data'!$B819,'Saturation Data'!$C:$C,0))*INDEX('UEC Data'!P:P,MATCH('Intensity Data'!$B819,'UEC Data'!$C:$C,0))</f>
        <v>6.5151925686313242E-2</v>
      </c>
      <c r="P819" s="7">
        <f>INDEX('Saturation Data'!Q:Q,MATCH('Intensity Data'!$B819,'Saturation Data'!$C:$C,0))*INDEX('UEC Data'!Q:Q,MATCH('Intensity Data'!$B819,'UEC Data'!$C:$C,0))</f>
        <v>7.632274752774014E-2</v>
      </c>
      <c r="Q819" s="7">
        <f>INDEX('Saturation Data'!R:R,MATCH('Intensity Data'!$B819,'Saturation Data'!$C:$C,0))*INDEX('UEC Data'!R:R,MATCH('Intensity Data'!$B819,'UEC Data'!$C:$C,0))</f>
        <v>8.4832354327487217E-2</v>
      </c>
      <c r="R819" s="7">
        <f>INDEX('Saturation Data'!S:S,MATCH('Intensity Data'!$B819,'Saturation Data'!$C:$C,0))*INDEX('UEC Data'!S:S,MATCH('Intensity Data'!$B819,'UEC Data'!$C:$C,0))</f>
        <v>0.11174613831690643</v>
      </c>
      <c r="S819" s="7">
        <f>INDEX('Saturation Data'!T:T,MATCH('Intensity Data'!$B819,'Saturation Data'!$C:$C,0))*INDEX('UEC Data'!T:T,MATCH('Intensity Data'!$B819,'UEC Data'!$C:$C,0))</f>
        <v>7.8456099769492291E-2</v>
      </c>
      <c r="T819" s="7">
        <f>INDEX('Saturation Data'!U:U,MATCH('Intensity Data'!$B819,'Saturation Data'!$C:$C,0))*INDEX('UEC Data'!U:U,MATCH('Intensity Data'!$B819,'UEC Data'!$C:$C,0))</f>
        <v>68.119037726775574</v>
      </c>
      <c r="U819" s="7">
        <f>INDEX('Saturation Data'!V:V,MATCH('Intensity Data'!$B819,'Saturation Data'!$C:$C,0))*INDEX('UEC Data'!V:V,MATCH('Intensity Data'!$B819,'UEC Data'!$C:$C,0))</f>
        <v>0.11980538194311115</v>
      </c>
      <c r="V819" t="str">
        <f t="shared" si="190"/>
        <v>Office Equipment</v>
      </c>
    </row>
    <row r="820" spans="1:22" x14ac:dyDescent="0.25">
      <c r="A820" t="str">
        <f t="shared" si="192"/>
        <v/>
      </c>
      <c r="B820" t="str">
        <f t="shared" si="189"/>
        <v>CA2014 CPAOffice Equipment_Monitor</v>
      </c>
      <c r="C820" t="s">
        <v>118</v>
      </c>
      <c r="D820" t="s">
        <v>143</v>
      </c>
      <c r="E820" s="4" t="str">
        <f t="shared" si="191"/>
        <v>Office Equipment_Monitor</v>
      </c>
      <c r="F820" s="4" t="s">
        <v>38</v>
      </c>
      <c r="G820" s="4" t="s">
        <v>42</v>
      </c>
      <c r="H820" s="7">
        <f>INDEX('Saturation Data'!I:I,MATCH('Intensity Data'!$B820,'Saturation Data'!$C:$C,0))*INDEX('UEC Data'!I:I,MATCH('Intensity Data'!$B820,'UEC Data'!$C:$C,0))</f>
        <v>0.55658407714638525</v>
      </c>
      <c r="I820" s="7">
        <f>INDEX('Saturation Data'!J:J,MATCH('Intensity Data'!$B820,'Saturation Data'!$C:$C,0))*INDEX('UEC Data'!J:J,MATCH('Intensity Data'!$B820,'UEC Data'!$C:$C,0))</f>
        <v>0.34952473684321922</v>
      </c>
      <c r="J820" s="7">
        <f>INDEX('Saturation Data'!K:K,MATCH('Intensity Data'!$B820,'Saturation Data'!$C:$C,0))*INDEX('UEC Data'!K:K,MATCH('Intensity Data'!$B820,'UEC Data'!$C:$C,0))</f>
        <v>0.10675368800039131</v>
      </c>
      <c r="K820" s="7">
        <f>INDEX('Saturation Data'!L:L,MATCH('Intensity Data'!$B820,'Saturation Data'!$C:$C,0))*INDEX('UEC Data'!L:L,MATCH('Intensity Data'!$B820,'UEC Data'!$C:$C,0))</f>
        <v>2.3868090546033591E-2</v>
      </c>
      <c r="L820" s="7">
        <f>INDEX('Saturation Data'!M:M,MATCH('Intensity Data'!$B820,'Saturation Data'!$C:$C,0))*INDEX('UEC Data'!M:M,MATCH('Intensity Data'!$B820,'UEC Data'!$C:$C,0))</f>
        <v>7.4603929741704822E-2</v>
      </c>
      <c r="M820" s="7">
        <f>INDEX('Saturation Data'!N:N,MATCH('Intensity Data'!$B820,'Saturation Data'!$C:$C,0))*INDEX('UEC Data'!N:N,MATCH('Intensity Data'!$B820,'UEC Data'!$C:$C,0))</f>
        <v>3.1511934993053832E-2</v>
      </c>
      <c r="N820" s="7">
        <f>INDEX('Saturation Data'!O:O,MATCH('Intensity Data'!$B820,'Saturation Data'!$C:$C,0))*INDEX('UEC Data'!O:O,MATCH('Intensity Data'!$B820,'UEC Data'!$C:$C,0))</f>
        <v>0.15652389134101008</v>
      </c>
      <c r="O820" s="7">
        <f>INDEX('Saturation Data'!P:P,MATCH('Intensity Data'!$B820,'Saturation Data'!$C:$C,0))*INDEX('UEC Data'!P:P,MATCH('Intensity Data'!$B820,'UEC Data'!$C:$C,0))</f>
        <v>0.12323239934658384</v>
      </c>
      <c r="P820" s="7">
        <f>INDEX('Saturation Data'!Q:Q,MATCH('Intensity Data'!$B820,'Saturation Data'!$C:$C,0))*INDEX('UEC Data'!Q:Q,MATCH('Intensity Data'!$B820,'UEC Data'!$C:$C,0))</f>
        <v>7.218079284295667E-2</v>
      </c>
      <c r="Q820" s="7">
        <f>INDEX('Saturation Data'!R:R,MATCH('Intensity Data'!$B820,'Saturation Data'!$C:$C,0))*INDEX('UEC Data'!R:R,MATCH('Intensity Data'!$B820,'UEC Data'!$C:$C,0))</f>
        <v>3.2091436917242012E-2</v>
      </c>
      <c r="R820" s="7">
        <f>INDEX('Saturation Data'!S:S,MATCH('Intensity Data'!$B820,'Saturation Data'!$C:$C,0))*INDEX('UEC Data'!S:S,MATCH('Intensity Data'!$B820,'UEC Data'!$C:$C,0))</f>
        <v>2.3748717691308961E-2</v>
      </c>
      <c r="S820" s="7">
        <f>INDEX('Saturation Data'!T:T,MATCH('Intensity Data'!$B820,'Saturation Data'!$C:$C,0))*INDEX('UEC Data'!T:T,MATCH('Intensity Data'!$B820,'UEC Data'!$C:$C,0))</f>
        <v>1.6673791082630621E-2</v>
      </c>
      <c r="T820" s="7">
        <f>INDEX('Saturation Data'!U:U,MATCH('Intensity Data'!$B820,'Saturation Data'!$C:$C,0))*INDEX('UEC Data'!U:U,MATCH('Intensity Data'!$B820,'UEC Data'!$C:$C,0))</f>
        <v>1.2884457937080565</v>
      </c>
      <c r="U820" s="7">
        <f>INDEX('Saturation Data'!V:V,MATCH('Intensity Data'!$B820,'Saturation Data'!$C:$C,0))*INDEX('UEC Data'!V:V,MATCH('Intensity Data'!$B820,'UEC Data'!$C:$C,0))</f>
        <v>6.8668891354810704E-2</v>
      </c>
      <c r="V820" t="str">
        <f t="shared" si="190"/>
        <v>Office Equipment</v>
      </c>
    </row>
    <row r="821" spans="1:22" x14ac:dyDescent="0.25">
      <c r="A821" t="str">
        <f t="shared" si="192"/>
        <v/>
      </c>
      <c r="B821" t="str">
        <f t="shared" si="189"/>
        <v>CA2014 CPAOffice Equipment_Printer/Copier/Fax</v>
      </c>
      <c r="C821" t="s">
        <v>118</v>
      </c>
      <c r="D821" t="s">
        <v>143</v>
      </c>
      <c r="E821" s="4" t="str">
        <f t="shared" si="191"/>
        <v>Office Equipment_Printer/Copier/Fax</v>
      </c>
      <c r="F821" s="4" t="s">
        <v>38</v>
      </c>
      <c r="G821" s="4" t="s">
        <v>43</v>
      </c>
      <c r="H821" s="7">
        <f>INDEX('Saturation Data'!I:I,MATCH('Intensity Data'!$B821,'Saturation Data'!$C:$C,0))*INDEX('UEC Data'!I:I,MATCH('Intensity Data'!$B821,'UEC Data'!$C:$C,0))</f>
        <v>0.23816165841955786</v>
      </c>
      <c r="I821" s="7">
        <f>INDEX('Saturation Data'!J:J,MATCH('Intensity Data'!$B821,'Saturation Data'!$C:$C,0))*INDEX('UEC Data'!J:J,MATCH('Intensity Data'!$B821,'UEC Data'!$C:$C,0))</f>
        <v>0.22434182292466232</v>
      </c>
      <c r="J821" s="7">
        <f>INDEX('Saturation Data'!K:K,MATCH('Intensity Data'!$B821,'Saturation Data'!$C:$C,0))*INDEX('UEC Data'!K:K,MATCH('Intensity Data'!$B821,'UEC Data'!$C:$C,0))</f>
        <v>6.8519662402838744E-2</v>
      </c>
      <c r="K821" s="7">
        <f>INDEX('Saturation Data'!L:L,MATCH('Intensity Data'!$B821,'Saturation Data'!$C:$C,0))*INDEX('UEC Data'!L:L,MATCH('Intensity Data'!$B821,'UEC Data'!$C:$C,0))</f>
        <v>1.2255752748578498E-2</v>
      </c>
      <c r="L821" s="7">
        <f>INDEX('Saturation Data'!M:M,MATCH('Intensity Data'!$B821,'Saturation Data'!$C:$C,0))*INDEX('UEC Data'!M:M,MATCH('Intensity Data'!$B821,'UEC Data'!$C:$C,0))</f>
        <v>7.661503673477553E-2</v>
      </c>
      <c r="M821" s="7">
        <f>INDEX('Saturation Data'!N:N,MATCH('Intensity Data'!$B821,'Saturation Data'!$C:$C,0))*INDEX('UEC Data'!N:N,MATCH('Intensity Data'!$B821,'UEC Data'!$C:$C,0))</f>
        <v>1.6180702983311149E-2</v>
      </c>
      <c r="N821" s="7">
        <f>INDEX('Saturation Data'!O:O,MATCH('Intensity Data'!$B821,'Saturation Data'!$C:$C,0))*INDEX('UEC Data'!O:O,MATCH('Intensity Data'!$B821,'UEC Data'!$C:$C,0))</f>
        <v>8.0371662233348323E-2</v>
      </c>
      <c r="O821" s="7">
        <f>INDEX('Saturation Data'!P:P,MATCH('Intensity Data'!$B821,'Saturation Data'!$C:$C,0))*INDEX('UEC Data'!P:P,MATCH('Intensity Data'!$B821,'UEC Data'!$C:$C,0))</f>
        <v>7.9096493605811335E-2</v>
      </c>
      <c r="P821" s="7">
        <f>INDEX('Saturation Data'!Q:Q,MATCH('Intensity Data'!$B821,'Saturation Data'!$C:$C,0))*INDEX('UEC Data'!Q:Q,MATCH('Intensity Data'!$B821,'UEC Data'!$C:$C,0))</f>
        <v>3.7063289523453287E-2</v>
      </c>
      <c r="Q821" s="7">
        <f>INDEX('Saturation Data'!R:R,MATCH('Intensity Data'!$B821,'Saturation Data'!$C:$C,0))*INDEX('UEC Data'!R:R,MATCH('Intensity Data'!$B821,'UEC Data'!$C:$C,0))</f>
        <v>1.647826479649759E-2</v>
      </c>
      <c r="R821" s="7">
        <f>INDEX('Saturation Data'!S:S,MATCH('Intensity Data'!$B821,'Saturation Data'!$C:$C,0))*INDEX('UEC Data'!S:S,MATCH('Intensity Data'!$B821,'UEC Data'!$C:$C,0))</f>
        <v>1.2194457347106166E-2</v>
      </c>
      <c r="S821" s="7">
        <f>INDEX('Saturation Data'!T:T,MATCH('Intensity Data'!$B821,'Saturation Data'!$C:$C,0))*INDEX('UEC Data'!T:T,MATCH('Intensity Data'!$B821,'UEC Data'!$C:$C,0))</f>
        <v>8.5616342244073142E-3</v>
      </c>
      <c r="T821" s="7">
        <f>INDEX('Saturation Data'!U:U,MATCH('Intensity Data'!$B821,'Saturation Data'!$C:$C,0))*INDEX('UEC Data'!U:U,MATCH('Intensity Data'!$B821,'UEC Data'!$C:$C,0))</f>
        <v>0.66158928998432376</v>
      </c>
      <c r="U821" s="7">
        <f>INDEX('Saturation Data'!V:V,MATCH('Intensity Data'!$B821,'Saturation Data'!$C:$C,0))*INDEX('UEC Data'!V:V,MATCH('Intensity Data'!$B821,'UEC Data'!$C:$C,0))</f>
        <v>3.5260003406657719E-2</v>
      </c>
      <c r="V821" t="str">
        <f t="shared" si="190"/>
        <v>Office Equipment</v>
      </c>
    </row>
    <row r="822" spans="1:22" x14ac:dyDescent="0.25">
      <c r="A822" t="str">
        <f t="shared" si="192"/>
        <v/>
      </c>
      <c r="B822" t="str">
        <f t="shared" si="189"/>
        <v>CA2014 CPAOffice Equipment_POS Terminal</v>
      </c>
      <c r="C822" t="s">
        <v>118</v>
      </c>
      <c r="D822" t="s">
        <v>143</v>
      </c>
      <c r="E822" s="4" t="str">
        <f t="shared" si="191"/>
        <v>Office Equipment_POS Terminal</v>
      </c>
      <c r="F822" s="4" t="s">
        <v>38</v>
      </c>
      <c r="G822" s="4" t="s">
        <v>44</v>
      </c>
      <c r="H822" s="7">
        <f>INDEX('Saturation Data'!I:I,MATCH('Intensity Data'!$B822,'Saturation Data'!$C:$C,0))*INDEX('UEC Data'!I:I,MATCH('Intensity Data'!$B822,'UEC Data'!$C:$C,0))</f>
        <v>1.3669363733748389E-2</v>
      </c>
      <c r="I822" s="7">
        <f>INDEX('Saturation Data'!J:J,MATCH('Intensity Data'!$B822,'Saturation Data'!$C:$C,0))*INDEX('UEC Data'!J:J,MATCH('Intensity Data'!$B822,'UEC Data'!$C:$C,0))</f>
        <v>2.5752339806494662E-2</v>
      </c>
      <c r="J822" s="7">
        <f>INDEX('Saturation Data'!K:K,MATCH('Intensity Data'!$B822,'Saturation Data'!$C:$C,0))*INDEX('UEC Data'!K:K,MATCH('Intensity Data'!$B822,'UEC Data'!$C:$C,0))</f>
        <v>1.1798123104870835E-2</v>
      </c>
      <c r="K822" s="7">
        <f>INDEX('Saturation Data'!L:L,MATCH('Intensity Data'!$B822,'Saturation Data'!$C:$C,0))*INDEX('UEC Data'!L:L,MATCH('Intensity Data'!$B822,'UEC Data'!$C:$C,0))</f>
        <v>3.5171140321856406E-2</v>
      </c>
      <c r="L822" s="7">
        <f>INDEX('Saturation Data'!M:M,MATCH('Intensity Data'!$B822,'Saturation Data'!$C:$C,0))*INDEX('UEC Data'!M:M,MATCH('Intensity Data'!$B822,'UEC Data'!$C:$C,0))</f>
        <v>0.10993360681478805</v>
      </c>
      <c r="M822" s="7">
        <f>INDEX('Saturation Data'!N:N,MATCH('Intensity Data'!$B822,'Saturation Data'!$C:$C,0))*INDEX('UEC Data'!N:N,MATCH('Intensity Data'!$B822,'UEC Data'!$C:$C,0))</f>
        <v>5.8043535432607783E-2</v>
      </c>
      <c r="N822" s="7">
        <f>INDEX('Saturation Data'!O:O,MATCH('Intensity Data'!$B822,'Saturation Data'!$C:$C,0))*INDEX('UEC Data'!O:O,MATCH('Intensity Data'!$B822,'UEC Data'!$C:$C,0))</f>
        <v>5.7661962269877853E-2</v>
      </c>
      <c r="O822" s="7">
        <f>INDEX('Saturation Data'!P:P,MATCH('Intensity Data'!$B822,'Saturation Data'!$C:$C,0))*INDEX('UEC Data'!P:P,MATCH('Intensity Data'!$B822,'UEC Data'!$C:$C,0))</f>
        <v>2.2698841373896619E-2</v>
      </c>
      <c r="P822" s="7">
        <f>INDEX('Saturation Data'!Q:Q,MATCH('Intensity Data'!$B822,'Saturation Data'!$C:$C,0))*INDEX('UEC Data'!Q:Q,MATCH('Intensity Data'!$B822,'UEC Data'!$C:$C,0))</f>
        <v>3.8290666106760183E-3</v>
      </c>
      <c r="Q822" s="7">
        <f>INDEX('Saturation Data'!R:R,MATCH('Intensity Data'!$B822,'Saturation Data'!$C:$C,0))*INDEX('UEC Data'!R:R,MATCH('Intensity Data'!$B822,'UEC Data'!$C:$C,0))</f>
        <v>1.3713740709301418E-2</v>
      </c>
      <c r="R822" s="7">
        <f>INDEX('Saturation Data'!S:S,MATCH('Intensity Data'!$B822,'Saturation Data'!$C:$C,0))*INDEX('UEC Data'!S:S,MATCH('Intensity Data'!$B822,'UEC Data'!$C:$C,0))</f>
        <v>2.6946332392872096E-2</v>
      </c>
      <c r="S822" s="7">
        <f>INDEX('Saturation Data'!T:T,MATCH('Intensity Data'!$B822,'Saturation Data'!$C:$C,0))*INDEX('UEC Data'!T:T,MATCH('Intensity Data'!$B822,'UEC Data'!$C:$C,0))</f>
        <v>1.8918811642882751E-2</v>
      </c>
      <c r="T822" s="7">
        <f>INDEX('Saturation Data'!U:U,MATCH('Intensity Data'!$B822,'Saturation Data'!$C:$C,0))*INDEX('UEC Data'!U:U,MATCH('Intensity Data'!$B822,'UEC Data'!$C:$C,0))</f>
        <v>7.5944253219941527E-2</v>
      </c>
      <c r="U822" s="7">
        <f>INDEX('Saturation Data'!V:V,MATCH('Intensity Data'!$B822,'Saturation Data'!$C:$C,0))*INDEX('UEC Data'!V:V,MATCH('Intensity Data'!$B822,'UEC Data'!$C:$C,0))</f>
        <v>1.416631335673727E-2</v>
      </c>
      <c r="V822" t="str">
        <f t="shared" si="190"/>
        <v>Office Equipment</v>
      </c>
    </row>
    <row r="823" spans="1:22" x14ac:dyDescent="0.25">
      <c r="A823" t="str">
        <f t="shared" si="192"/>
        <v/>
      </c>
      <c r="B823" t="str">
        <f t="shared" si="189"/>
        <v>CA2014 CPAMiscellaneous_Non-HVAC Motors</v>
      </c>
      <c r="C823" t="s">
        <v>118</v>
      </c>
      <c r="D823" t="s">
        <v>143</v>
      </c>
      <c r="E823" s="4" t="str">
        <f t="shared" si="191"/>
        <v>Miscellaneous_Non-HVAC Motors</v>
      </c>
      <c r="F823" s="4" t="s">
        <v>45</v>
      </c>
      <c r="G823" s="4" t="s">
        <v>46</v>
      </c>
      <c r="H823" s="7">
        <f>INDEX('Saturation Data'!I:I,MATCH('Intensity Data'!$B823,'Saturation Data'!$C:$C,0))*INDEX('UEC Data'!I:I,MATCH('Intensity Data'!$B823,'UEC Data'!$C:$C,0))</f>
        <v>0.24995533717767615</v>
      </c>
      <c r="I823" s="7">
        <f>INDEX('Saturation Data'!J:J,MATCH('Intensity Data'!$B823,'Saturation Data'!$C:$C,0))*INDEX('UEC Data'!J:J,MATCH('Intensity Data'!$B823,'UEC Data'!$C:$C,0))</f>
        <v>5.3373575333544539E-2</v>
      </c>
      <c r="J823" s="7">
        <f>INDEX('Saturation Data'!K:K,MATCH('Intensity Data'!$B823,'Saturation Data'!$C:$C,0))*INDEX('UEC Data'!K:K,MATCH('Intensity Data'!$B823,'UEC Data'!$C:$C,0))</f>
        <v>0.14273037214873796</v>
      </c>
      <c r="K823" s="7">
        <f>INDEX('Saturation Data'!L:L,MATCH('Intensity Data'!$B823,'Saturation Data'!$C:$C,0))*INDEX('UEC Data'!L:L,MATCH('Intensity Data'!$B823,'UEC Data'!$C:$C,0))</f>
        <v>3.9065602606122588E-2</v>
      </c>
      <c r="L823" s="7">
        <f>INDEX('Saturation Data'!M:M,MATCH('Intensity Data'!$B823,'Saturation Data'!$C:$C,0))*INDEX('UEC Data'!M:M,MATCH('Intensity Data'!$B823,'UEC Data'!$C:$C,0))</f>
        <v>0.10684910966896868</v>
      </c>
      <c r="M823" s="7">
        <f>INDEX('Saturation Data'!N:N,MATCH('Intensity Data'!$B823,'Saturation Data'!$C:$C,0))*INDEX('UEC Data'!N:N,MATCH('Intensity Data'!$B823,'UEC Data'!$C:$C,0))</f>
        <v>0.1782914463248477</v>
      </c>
      <c r="N823" s="7">
        <f>INDEX('Saturation Data'!O:O,MATCH('Intensity Data'!$B823,'Saturation Data'!$C:$C,0))*INDEX('UEC Data'!O:O,MATCH('Intensity Data'!$B823,'UEC Data'!$C:$C,0))</f>
        <v>0.44402300601091294</v>
      </c>
      <c r="O823" s="7">
        <f>INDEX('Saturation Data'!P:P,MATCH('Intensity Data'!$B823,'Saturation Data'!$C:$C,0))*INDEX('UEC Data'!P:P,MATCH('Intensity Data'!$B823,'UEC Data'!$C:$C,0))</f>
        <v>0.14073230476063547</v>
      </c>
      <c r="P823" s="7">
        <f>INDEX('Saturation Data'!Q:Q,MATCH('Intensity Data'!$B823,'Saturation Data'!$C:$C,0))*INDEX('UEC Data'!Q:Q,MATCH('Intensity Data'!$B823,'UEC Data'!$C:$C,0))</f>
        <v>5.1831370099649818E-2</v>
      </c>
      <c r="Q823" s="7">
        <f>INDEX('Saturation Data'!R:R,MATCH('Intensity Data'!$B823,'Saturation Data'!$C:$C,0))*INDEX('UEC Data'!R:R,MATCH('Intensity Data'!$B823,'UEC Data'!$C:$C,0))</f>
        <v>0.18956734497180489</v>
      </c>
      <c r="R823" s="7">
        <f>INDEX('Saturation Data'!S:S,MATCH('Intensity Data'!$B823,'Saturation Data'!$C:$C,0))*INDEX('UEC Data'!S:S,MATCH('Intensity Data'!$B823,'UEC Data'!$C:$C,0))</f>
        <v>7.377607743955665E-2</v>
      </c>
      <c r="S823" s="7">
        <f>INDEX('Saturation Data'!T:T,MATCH('Intensity Data'!$B823,'Saturation Data'!$C:$C,0))*INDEX('UEC Data'!T:T,MATCH('Intensity Data'!$B823,'UEC Data'!$C:$C,0))</f>
        <v>0.40708139571733953</v>
      </c>
      <c r="T823" s="7">
        <f>INDEX('Saturation Data'!U:U,MATCH('Intensity Data'!$B823,'Saturation Data'!$C:$C,0))*INDEX('UEC Data'!U:U,MATCH('Intensity Data'!$B823,'UEC Data'!$C:$C,0))</f>
        <v>4.5492139215910088</v>
      </c>
      <c r="U823" s="7">
        <f>INDEX('Saturation Data'!V:V,MATCH('Intensity Data'!$B823,'Saturation Data'!$C:$C,0))*INDEX('UEC Data'!V:V,MATCH('Intensity Data'!$B823,'UEC Data'!$C:$C,0))</f>
        <v>0.10584838204291214</v>
      </c>
      <c r="V823" t="str">
        <f t="shared" si="190"/>
        <v>Miscellaneous</v>
      </c>
    </row>
    <row r="824" spans="1:22" x14ac:dyDescent="0.25">
      <c r="A824" t="str">
        <f t="shared" si="192"/>
        <v/>
      </c>
      <c r="B824" t="str">
        <f t="shared" si="189"/>
        <v>CA2014 CPAMiscellaneous_Pool Pump</v>
      </c>
      <c r="C824" t="s">
        <v>118</v>
      </c>
      <c r="D824" t="s">
        <v>143</v>
      </c>
      <c r="E824" s="4" t="str">
        <f t="shared" si="191"/>
        <v>Miscellaneous_Pool Pump</v>
      </c>
      <c r="F824" s="4" t="s">
        <v>45</v>
      </c>
      <c r="G824" s="4" t="s">
        <v>47</v>
      </c>
      <c r="H824" s="7">
        <f>INDEX('Saturation Data'!I:I,MATCH('Intensity Data'!$B824,'Saturation Data'!$C:$C,0))*INDEX('UEC Data'!I:I,MATCH('Intensity Data'!$B824,'UEC Data'!$C:$C,0))</f>
        <v>0</v>
      </c>
      <c r="I824" s="7">
        <f>INDEX('Saturation Data'!J:J,MATCH('Intensity Data'!$B824,'Saturation Data'!$C:$C,0))*INDEX('UEC Data'!J:J,MATCH('Intensity Data'!$B824,'UEC Data'!$C:$C,0))</f>
        <v>0</v>
      </c>
      <c r="J824" s="7">
        <f>INDEX('Saturation Data'!K:K,MATCH('Intensity Data'!$B824,'Saturation Data'!$C:$C,0))*INDEX('UEC Data'!K:K,MATCH('Intensity Data'!$B824,'UEC Data'!$C:$C,0))</f>
        <v>0</v>
      </c>
      <c r="K824" s="7">
        <f>INDEX('Saturation Data'!L:L,MATCH('Intensity Data'!$B824,'Saturation Data'!$C:$C,0))*INDEX('UEC Data'!L:L,MATCH('Intensity Data'!$B824,'UEC Data'!$C:$C,0))</f>
        <v>0</v>
      </c>
      <c r="L824" s="7">
        <f>INDEX('Saturation Data'!M:M,MATCH('Intensity Data'!$B824,'Saturation Data'!$C:$C,0))*INDEX('UEC Data'!M:M,MATCH('Intensity Data'!$B824,'UEC Data'!$C:$C,0))</f>
        <v>0</v>
      </c>
      <c r="M824" s="7">
        <f>INDEX('Saturation Data'!N:N,MATCH('Intensity Data'!$B824,'Saturation Data'!$C:$C,0))*INDEX('UEC Data'!N:N,MATCH('Intensity Data'!$B824,'UEC Data'!$C:$C,0))</f>
        <v>0</v>
      </c>
      <c r="N824" s="7">
        <f>INDEX('Saturation Data'!O:O,MATCH('Intensity Data'!$B824,'Saturation Data'!$C:$C,0))*INDEX('UEC Data'!O:O,MATCH('Intensity Data'!$B824,'UEC Data'!$C:$C,0))</f>
        <v>0</v>
      </c>
      <c r="O824" s="7">
        <f>INDEX('Saturation Data'!P:P,MATCH('Intensity Data'!$B824,'Saturation Data'!$C:$C,0))*INDEX('UEC Data'!P:P,MATCH('Intensity Data'!$B824,'UEC Data'!$C:$C,0))</f>
        <v>1.4658754445595331E-2</v>
      </c>
      <c r="P824" s="7">
        <f>INDEX('Saturation Data'!Q:Q,MATCH('Intensity Data'!$B824,'Saturation Data'!$C:$C,0))*INDEX('UEC Data'!Q:Q,MATCH('Intensity Data'!$B824,'UEC Data'!$C:$C,0))</f>
        <v>1.4596217542785258E-3</v>
      </c>
      <c r="Q824" s="7">
        <f>INDEX('Saturation Data'!R:R,MATCH('Intensity Data'!$B824,'Saturation Data'!$C:$C,0))*INDEX('UEC Data'!R:R,MATCH('Intensity Data'!$B824,'UEC Data'!$C:$C,0))</f>
        <v>1.078251282384635E-2</v>
      </c>
      <c r="R824" s="7">
        <f>INDEX('Saturation Data'!S:S,MATCH('Intensity Data'!$B824,'Saturation Data'!$C:$C,0))*INDEX('UEC Data'!S:S,MATCH('Intensity Data'!$B824,'UEC Data'!$C:$C,0))</f>
        <v>0</v>
      </c>
      <c r="S824" s="7">
        <f>INDEX('Saturation Data'!T:T,MATCH('Intensity Data'!$B824,'Saturation Data'!$C:$C,0))*INDEX('UEC Data'!T:T,MATCH('Intensity Data'!$B824,'UEC Data'!$C:$C,0))</f>
        <v>0</v>
      </c>
      <c r="T824" s="7">
        <f>INDEX('Saturation Data'!U:U,MATCH('Intensity Data'!$B824,'Saturation Data'!$C:$C,0))*INDEX('UEC Data'!U:U,MATCH('Intensity Data'!$B824,'UEC Data'!$C:$C,0))</f>
        <v>0</v>
      </c>
      <c r="U824" s="7">
        <f>INDEX('Saturation Data'!V:V,MATCH('Intensity Data'!$B824,'Saturation Data'!$C:$C,0))*INDEX('UEC Data'!V:V,MATCH('Intensity Data'!$B824,'UEC Data'!$C:$C,0))</f>
        <v>3.6214952108350548E-4</v>
      </c>
      <c r="V824" t="str">
        <f t="shared" si="190"/>
        <v>Miscellaneous</v>
      </c>
    </row>
    <row r="825" spans="1:22" x14ac:dyDescent="0.25">
      <c r="A825" t="str">
        <f t="shared" si="192"/>
        <v/>
      </c>
      <c r="B825" t="str">
        <f t="shared" si="189"/>
        <v>CA2014 CPAMiscellaneous_Pool Heater</v>
      </c>
      <c r="C825" t="s">
        <v>118</v>
      </c>
      <c r="D825" t="s">
        <v>143</v>
      </c>
      <c r="E825" s="4" t="str">
        <f t="shared" si="191"/>
        <v>Miscellaneous_Pool Heater</v>
      </c>
      <c r="F825" s="4" t="s">
        <v>45</v>
      </c>
      <c r="G825" s="4" t="s">
        <v>48</v>
      </c>
      <c r="H825" s="7">
        <f>INDEX('Saturation Data'!I:I,MATCH('Intensity Data'!$B825,'Saturation Data'!$C:$C,0))*INDEX('UEC Data'!I:I,MATCH('Intensity Data'!$B825,'UEC Data'!$C:$C,0))</f>
        <v>0</v>
      </c>
      <c r="I825" s="7">
        <f>INDEX('Saturation Data'!J:J,MATCH('Intensity Data'!$B825,'Saturation Data'!$C:$C,0))*INDEX('UEC Data'!J:J,MATCH('Intensity Data'!$B825,'UEC Data'!$C:$C,0))</f>
        <v>0</v>
      </c>
      <c r="J825" s="7">
        <f>INDEX('Saturation Data'!K:K,MATCH('Intensity Data'!$B825,'Saturation Data'!$C:$C,0))*INDEX('UEC Data'!K:K,MATCH('Intensity Data'!$B825,'UEC Data'!$C:$C,0))</f>
        <v>0</v>
      </c>
      <c r="K825" s="7">
        <f>INDEX('Saturation Data'!L:L,MATCH('Intensity Data'!$B825,'Saturation Data'!$C:$C,0))*INDEX('UEC Data'!L:L,MATCH('Intensity Data'!$B825,'UEC Data'!$C:$C,0))</f>
        <v>0</v>
      </c>
      <c r="L825" s="7">
        <f>INDEX('Saturation Data'!M:M,MATCH('Intensity Data'!$B825,'Saturation Data'!$C:$C,0))*INDEX('UEC Data'!M:M,MATCH('Intensity Data'!$B825,'UEC Data'!$C:$C,0))</f>
        <v>0</v>
      </c>
      <c r="M825" s="7">
        <f>INDEX('Saturation Data'!N:N,MATCH('Intensity Data'!$B825,'Saturation Data'!$C:$C,0))*INDEX('UEC Data'!N:N,MATCH('Intensity Data'!$B825,'UEC Data'!$C:$C,0))</f>
        <v>0</v>
      </c>
      <c r="N825" s="7">
        <f>INDEX('Saturation Data'!O:O,MATCH('Intensity Data'!$B825,'Saturation Data'!$C:$C,0))*INDEX('UEC Data'!O:O,MATCH('Intensity Data'!$B825,'UEC Data'!$C:$C,0))</f>
        <v>0</v>
      </c>
      <c r="O825" s="7">
        <f>INDEX('Saturation Data'!P:P,MATCH('Intensity Data'!$B825,'Saturation Data'!$C:$C,0))*INDEX('UEC Data'!P:P,MATCH('Intensity Data'!$B825,'UEC Data'!$C:$C,0))</f>
        <v>1.1258206037600266E-2</v>
      </c>
      <c r="P825" s="7">
        <f>INDEX('Saturation Data'!Q:Q,MATCH('Intensity Data'!$B825,'Saturation Data'!$C:$C,0))*INDEX('UEC Data'!Q:Q,MATCH('Intensity Data'!$B825,'UEC Data'!$C:$C,0))</f>
        <v>2.3302922124629762E-4</v>
      </c>
      <c r="Q825" s="7">
        <f>INDEX('Saturation Data'!R:R,MATCH('Intensity Data'!$B825,'Saturation Data'!$C:$C,0))*INDEX('UEC Data'!R:R,MATCH('Intensity Data'!$B825,'UEC Data'!$C:$C,0))</f>
        <v>7.33873925622634E-3</v>
      </c>
      <c r="R825" s="7">
        <f>INDEX('Saturation Data'!S:S,MATCH('Intensity Data'!$B825,'Saturation Data'!$C:$C,0))*INDEX('UEC Data'!S:S,MATCH('Intensity Data'!$B825,'UEC Data'!$C:$C,0))</f>
        <v>0</v>
      </c>
      <c r="S825" s="7">
        <f>INDEX('Saturation Data'!T:T,MATCH('Intensity Data'!$B825,'Saturation Data'!$C:$C,0))*INDEX('UEC Data'!T:T,MATCH('Intensity Data'!$B825,'UEC Data'!$C:$C,0))</f>
        <v>0</v>
      </c>
      <c r="T825" s="7">
        <f>INDEX('Saturation Data'!U:U,MATCH('Intensity Data'!$B825,'Saturation Data'!$C:$C,0))*INDEX('UEC Data'!U:U,MATCH('Intensity Data'!$B825,'UEC Data'!$C:$C,0))</f>
        <v>0</v>
      </c>
      <c r="U825" s="7">
        <f>INDEX('Saturation Data'!V:V,MATCH('Intensity Data'!$B825,'Saturation Data'!$C:$C,0))*INDEX('UEC Data'!V:V,MATCH('Intensity Data'!$B825,'UEC Data'!$C:$C,0))</f>
        <v>1.7345196580984633E-4</v>
      </c>
      <c r="V825" t="str">
        <f t="shared" si="190"/>
        <v>Miscellaneous</v>
      </c>
    </row>
    <row r="826" spans="1:22" x14ac:dyDescent="0.25">
      <c r="A826" t="str">
        <f t="shared" si="192"/>
        <v/>
      </c>
      <c r="B826" t="str">
        <f t="shared" ref="B826" si="193">C826&amp;D826&amp;E826</f>
        <v>CA2014 CPAMiscellaneous_Other Miscellaneous</v>
      </c>
      <c r="C826" t="s">
        <v>118</v>
      </c>
      <c r="D826" t="s">
        <v>143</v>
      </c>
      <c r="E826" s="4" t="str">
        <f t="shared" si="191"/>
        <v>Miscellaneous_Other Miscellaneous</v>
      </c>
      <c r="F826" s="4" t="s">
        <v>45</v>
      </c>
      <c r="G826" s="4" t="s">
        <v>51</v>
      </c>
      <c r="H826" s="7">
        <f>INDEX('Saturation Data'!I:I,MATCH('Intensity Data'!$B826,'Saturation Data'!$C:$C,0))*INDEX('UEC Data'!I:I,MATCH('Intensity Data'!$B826,'UEC Data'!$C:$C,0))</f>
        <v>1.1303355912768944</v>
      </c>
      <c r="I826" s="7">
        <f>INDEX('Saturation Data'!J:J,MATCH('Intensity Data'!$B826,'Saturation Data'!$C:$C,0))*INDEX('UEC Data'!J:J,MATCH('Intensity Data'!$B826,'UEC Data'!$C:$C,0))</f>
        <v>1.0370524762376052</v>
      </c>
      <c r="J826" s="7">
        <f>INDEX('Saturation Data'!K:K,MATCH('Intensity Data'!$B826,'Saturation Data'!$C:$C,0))*INDEX('UEC Data'!K:K,MATCH('Intensity Data'!$B826,'UEC Data'!$C:$C,0))</f>
        <v>1.3434687771320017</v>
      </c>
      <c r="K826" s="7">
        <f>INDEX('Saturation Data'!L:L,MATCH('Intensity Data'!$B826,'Saturation Data'!$C:$C,0))*INDEX('UEC Data'!L:L,MATCH('Intensity Data'!$B826,'UEC Data'!$C:$C,0))</f>
        <v>0.75904751864977227</v>
      </c>
      <c r="L826" s="7">
        <f>INDEX('Saturation Data'!M:M,MATCH('Intensity Data'!$B826,'Saturation Data'!$C:$C,0))*INDEX('UEC Data'!M:M,MATCH('Intensity Data'!$B826,'UEC Data'!$C:$C,0))</f>
        <v>2.1394788502920106</v>
      </c>
      <c r="M826" s="7">
        <f>INDEX('Saturation Data'!N:N,MATCH('Intensity Data'!$B826,'Saturation Data'!$C:$C,0))*INDEX('UEC Data'!N:N,MATCH('Intensity Data'!$B826,'UEC Data'!$C:$C,0))</f>
        <v>1.6312718631962693</v>
      </c>
      <c r="N826" s="7">
        <f>INDEX('Saturation Data'!O:O,MATCH('Intensity Data'!$B826,'Saturation Data'!$C:$C,0))*INDEX('UEC Data'!O:O,MATCH('Intensity Data'!$B826,'UEC Data'!$C:$C,0))</f>
        <v>4.662357736259203</v>
      </c>
      <c r="O826" s="7">
        <f>INDEX('Saturation Data'!P:P,MATCH('Intensity Data'!$B826,'Saturation Data'!$C:$C,0))*INDEX('UEC Data'!P:P,MATCH('Intensity Data'!$B826,'UEC Data'!$C:$C,0))</f>
        <v>0.70512914522061798</v>
      </c>
      <c r="P826" s="7">
        <f>INDEX('Saturation Data'!Q:Q,MATCH('Intensity Data'!$B826,'Saturation Data'!$C:$C,0))*INDEX('UEC Data'!Q:Q,MATCH('Intensity Data'!$B826,'UEC Data'!$C:$C,0))</f>
        <v>0.55436267572044085</v>
      </c>
      <c r="Q826" s="7">
        <f>INDEX('Saturation Data'!R:R,MATCH('Intensity Data'!$B826,'Saturation Data'!$C:$C,0))*INDEX('UEC Data'!R:R,MATCH('Intensity Data'!$B826,'UEC Data'!$C:$C,0))</f>
        <v>0.9683176175092354</v>
      </c>
      <c r="R826" s="7">
        <f>INDEX('Saturation Data'!S:S,MATCH('Intensity Data'!$B826,'Saturation Data'!$C:$C,0))*INDEX('UEC Data'!S:S,MATCH('Intensity Data'!$B826,'UEC Data'!$C:$C,0))</f>
        <v>0.51648804860735442</v>
      </c>
      <c r="S826" s="7">
        <f>INDEX('Saturation Data'!T:T,MATCH('Intensity Data'!$B826,'Saturation Data'!$C:$C,0))*INDEX('UEC Data'!T:T,MATCH('Intensity Data'!$B826,'UEC Data'!$C:$C,0))</f>
        <v>1.8032307177696281</v>
      </c>
      <c r="T826" s="7">
        <f>INDEX('Saturation Data'!U:U,MATCH('Intensity Data'!$B826,'Saturation Data'!$C:$C,0))*INDEX('UEC Data'!U:U,MATCH('Intensity Data'!$B826,'UEC Data'!$C:$C,0))</f>
        <v>17.365867130062931</v>
      </c>
      <c r="U826" s="7">
        <f>INDEX('Saturation Data'!V:V,MATCH('Intensity Data'!$B826,'Saturation Data'!$C:$C,0))*INDEX('UEC Data'!V:V,MATCH('Intensity Data'!$B826,'UEC Data'!$C:$C,0))</f>
        <v>0.69037880209715996</v>
      </c>
      <c r="V826" t="str">
        <f t="shared" ref="V826" si="194">IF(OR(F826="Cooling",F826="heating",F826="ventilation"),"HVAC",F826)</f>
        <v>Miscellaneous</v>
      </c>
    </row>
    <row r="827" spans="1:22" x14ac:dyDescent="0.25">
      <c r="A827">
        <f t="shared" si="192"/>
        <v>1</v>
      </c>
      <c r="B827" t="str">
        <f t="shared" si="189"/>
        <v>WY2023 CPACooling_Air-Cooled Chiller</v>
      </c>
      <c r="C827" t="s">
        <v>115</v>
      </c>
      <c r="D827" t="s">
        <v>191</v>
      </c>
      <c r="E827" s="3" t="str">
        <f t="shared" si="191"/>
        <v>Cooling_Air-Cooled Chiller</v>
      </c>
      <c r="F827" s="3" t="s">
        <v>3</v>
      </c>
      <c r="G827" s="3" t="s">
        <v>4</v>
      </c>
      <c r="H827" s="7">
        <f>INDEX('Saturation Data'!I:I,MATCH('Intensity Data'!$B827,'Saturation Data'!$C:$C,0))*INDEX('UEC Data'!I:I,MATCH('Intensity Data'!$B827,'UEC Data'!$C:$C,0))</f>
        <v>0.18975576864358876</v>
      </c>
      <c r="I827" s="7">
        <f>INDEX('Saturation Data'!J:J,MATCH('Intensity Data'!$B827,'Saturation Data'!$C:$C,0))*INDEX('UEC Data'!J:J,MATCH('Intensity Data'!$B827,'UEC Data'!$C:$C,0))</f>
        <v>0.13137485001224217</v>
      </c>
      <c r="J827" s="7">
        <f>INDEX('Saturation Data'!K:K,MATCH('Intensity Data'!$B827,'Saturation Data'!$C:$C,0))*INDEX('UEC Data'!K:K,MATCH('Intensity Data'!$B827,'UEC Data'!$C:$C,0))</f>
        <v>0</v>
      </c>
      <c r="K827" s="7">
        <f>INDEX('Saturation Data'!L:L,MATCH('Intensity Data'!$B827,'Saturation Data'!$C:$C,0))*INDEX('UEC Data'!L:L,MATCH('Intensity Data'!$B827,'UEC Data'!$C:$C,0))</f>
        <v>0</v>
      </c>
      <c r="L827" s="7">
        <f>INDEX('Saturation Data'!M:M,MATCH('Intensity Data'!$B827,'Saturation Data'!$C:$C,0))*INDEX('UEC Data'!M:M,MATCH('Intensity Data'!$B827,'UEC Data'!$C:$C,0))</f>
        <v>0</v>
      </c>
      <c r="M827" s="7">
        <f>INDEX('Saturation Data'!N:N,MATCH('Intensity Data'!$B827,'Saturation Data'!$C:$C,0))*INDEX('UEC Data'!N:N,MATCH('Intensity Data'!$B827,'UEC Data'!$C:$C,0))</f>
        <v>0</v>
      </c>
      <c r="N827" s="7">
        <f>INDEX('Saturation Data'!O:O,MATCH('Intensity Data'!$B827,'Saturation Data'!$C:$C,0))*INDEX('UEC Data'!O:O,MATCH('Intensity Data'!$B827,'UEC Data'!$C:$C,0))</f>
        <v>0.59178138198816921</v>
      </c>
      <c r="O827" s="7">
        <f>INDEX('Saturation Data'!P:P,MATCH('Intensity Data'!$B827,'Saturation Data'!$C:$C,0))*INDEX('UEC Data'!P:P,MATCH('Intensity Data'!$B827,'UEC Data'!$C:$C,0))</f>
        <v>0</v>
      </c>
      <c r="P827" s="7">
        <f>INDEX('Saturation Data'!Q:Q,MATCH('Intensity Data'!$B827,'Saturation Data'!$C:$C,0))*INDEX('UEC Data'!Q:Q,MATCH('Intensity Data'!$B827,'UEC Data'!$C:$C,0))</f>
        <v>0.11573467473670382</v>
      </c>
      <c r="Q827" s="7">
        <f>INDEX('Saturation Data'!R:R,MATCH('Intensity Data'!$B827,'Saturation Data'!$C:$C,0))*INDEX('UEC Data'!R:R,MATCH('Intensity Data'!$B827,'UEC Data'!$C:$C,0))</f>
        <v>6.8087555485496942E-2</v>
      </c>
      <c r="R827" s="7">
        <f>INDEX('Saturation Data'!S:S,MATCH('Intensity Data'!$B827,'Saturation Data'!$C:$C,0))*INDEX('UEC Data'!S:S,MATCH('Intensity Data'!$B827,'UEC Data'!$C:$C,0))</f>
        <v>2.482054251991401E-4</v>
      </c>
      <c r="S827" s="7">
        <f>INDEX('Saturation Data'!T:T,MATCH('Intensity Data'!$B827,'Saturation Data'!$C:$C,0))*INDEX('UEC Data'!T:T,MATCH('Intensity Data'!$B827,'UEC Data'!$C:$C,0))</f>
        <v>1.0498419365287618E-3</v>
      </c>
      <c r="T827" s="7">
        <f>INDEX('Saturation Data'!U:U,MATCH('Intensity Data'!$B827,'Saturation Data'!$C:$C,0))*INDEX('UEC Data'!U:U,MATCH('Intensity Data'!$B827,'UEC Data'!$C:$C,0))</f>
        <v>2.7823909338989932</v>
      </c>
      <c r="U827" s="7">
        <f>INDEX('Saturation Data'!V:V,MATCH('Intensity Data'!$B827,'Saturation Data'!$C:$C,0))*INDEX('UEC Data'!V:V,MATCH('Intensity Data'!$B827,'UEC Data'!$C:$C,0))</f>
        <v>5.0745746122807071E-2</v>
      </c>
      <c r="V827" t="str">
        <f t="shared" ref="V827:V890" si="195">IF(OR(F827="Cooling",F827="heating",F827="ventilation"),"HVAC",F827)</f>
        <v>HVAC</v>
      </c>
    </row>
    <row r="828" spans="1:22" x14ac:dyDescent="0.25">
      <c r="A828" t="str">
        <f t="shared" si="192"/>
        <v/>
      </c>
      <c r="B828" t="str">
        <f t="shared" si="189"/>
        <v>WY2023 CPACooling_Water-Cooled Chiller</v>
      </c>
      <c r="C828" t="s">
        <v>115</v>
      </c>
      <c r="D828" t="s">
        <v>191</v>
      </c>
      <c r="E828" s="3" t="str">
        <f t="shared" si="191"/>
        <v>Cooling_Water-Cooled Chiller</v>
      </c>
      <c r="F828" s="3" t="s">
        <v>3</v>
      </c>
      <c r="G828" s="3" t="s">
        <v>5</v>
      </c>
      <c r="H828" s="7">
        <f>INDEX('Saturation Data'!I:I,MATCH('Intensity Data'!$B828,'Saturation Data'!$C:$C,0))*INDEX('UEC Data'!I:I,MATCH('Intensity Data'!$B828,'UEC Data'!$C:$C,0))</f>
        <v>1.3134091399776828</v>
      </c>
      <c r="I828" s="7">
        <f>INDEX('Saturation Data'!J:J,MATCH('Intensity Data'!$B828,'Saturation Data'!$C:$C,0))*INDEX('UEC Data'!J:J,MATCH('Intensity Data'!$B828,'UEC Data'!$C:$C,0))</f>
        <v>1.4351457764057395E-2</v>
      </c>
      <c r="J828" s="7">
        <f>INDEX('Saturation Data'!K:K,MATCH('Intensity Data'!$B828,'Saturation Data'!$C:$C,0))*INDEX('UEC Data'!K:K,MATCH('Intensity Data'!$B828,'UEC Data'!$C:$C,0))</f>
        <v>7.5471607961064835E-2</v>
      </c>
      <c r="K828" s="7">
        <f>INDEX('Saturation Data'!L:L,MATCH('Intensity Data'!$B828,'Saturation Data'!$C:$C,0))*INDEX('UEC Data'!L:L,MATCH('Intensity Data'!$B828,'UEC Data'!$C:$C,0))</f>
        <v>4.756689069927475E-3</v>
      </c>
      <c r="L828" s="7">
        <f>INDEX('Saturation Data'!M:M,MATCH('Intensity Data'!$B828,'Saturation Data'!$C:$C,0))*INDEX('UEC Data'!M:M,MATCH('Intensity Data'!$B828,'UEC Data'!$C:$C,0))</f>
        <v>0</v>
      </c>
      <c r="M828" s="7">
        <f>INDEX('Saturation Data'!N:N,MATCH('Intensity Data'!$B828,'Saturation Data'!$C:$C,0))*INDEX('UEC Data'!N:N,MATCH('Intensity Data'!$B828,'UEC Data'!$C:$C,0))</f>
        <v>0</v>
      </c>
      <c r="N828" s="7">
        <f>INDEX('Saturation Data'!O:O,MATCH('Intensity Data'!$B828,'Saturation Data'!$C:$C,0))*INDEX('UEC Data'!O:O,MATCH('Intensity Data'!$B828,'UEC Data'!$C:$C,0))</f>
        <v>2.1780277736330347</v>
      </c>
      <c r="O828" s="7">
        <f>INDEX('Saturation Data'!P:P,MATCH('Intensity Data'!$B828,'Saturation Data'!$C:$C,0))*INDEX('UEC Data'!P:P,MATCH('Intensity Data'!$B828,'UEC Data'!$C:$C,0))</f>
        <v>1.2498852218303194</v>
      </c>
      <c r="P828" s="7">
        <f>INDEX('Saturation Data'!Q:Q,MATCH('Intensity Data'!$B828,'Saturation Data'!$C:$C,0))*INDEX('UEC Data'!Q:Q,MATCH('Intensity Data'!$B828,'UEC Data'!$C:$C,0))</f>
        <v>0.20746485143483739</v>
      </c>
      <c r="Q828" s="7">
        <f>INDEX('Saturation Data'!R:R,MATCH('Intensity Data'!$B828,'Saturation Data'!$C:$C,0))*INDEX('UEC Data'!R:R,MATCH('Intensity Data'!$B828,'UEC Data'!$C:$C,0))</f>
        <v>0.20409501982999873</v>
      </c>
      <c r="R828" s="7">
        <f>INDEX('Saturation Data'!S:S,MATCH('Intensity Data'!$B828,'Saturation Data'!$C:$C,0))*INDEX('UEC Data'!S:S,MATCH('Intensity Data'!$B828,'UEC Data'!$C:$C,0))</f>
        <v>0</v>
      </c>
      <c r="S828" s="7">
        <f>INDEX('Saturation Data'!T:T,MATCH('Intensity Data'!$B828,'Saturation Data'!$C:$C,0))*INDEX('UEC Data'!T:T,MATCH('Intensity Data'!$B828,'UEC Data'!$C:$C,0))</f>
        <v>0</v>
      </c>
      <c r="T828" s="7">
        <f>INDEX('Saturation Data'!U:U,MATCH('Intensity Data'!$B828,'Saturation Data'!$C:$C,0))*INDEX('UEC Data'!U:U,MATCH('Intensity Data'!$B828,'UEC Data'!$C:$C,0))</f>
        <v>0.30469098358398305</v>
      </c>
      <c r="U828" s="7">
        <f>INDEX('Saturation Data'!V:V,MATCH('Intensity Data'!$B828,'Saturation Data'!$C:$C,0))*INDEX('UEC Data'!V:V,MATCH('Intensity Data'!$B828,'UEC Data'!$C:$C,0))</f>
        <v>5.3953327544521715E-2</v>
      </c>
      <c r="V828" t="str">
        <f t="shared" si="195"/>
        <v>HVAC</v>
      </c>
    </row>
    <row r="829" spans="1:22" x14ac:dyDescent="0.25">
      <c r="A829" t="str">
        <f t="shared" si="192"/>
        <v/>
      </c>
      <c r="B829" t="str">
        <f t="shared" si="189"/>
        <v>WY2023 CPACooling_RTU</v>
      </c>
      <c r="C829" t="s">
        <v>115</v>
      </c>
      <c r="D829" t="s">
        <v>191</v>
      </c>
      <c r="E829" s="3" t="str">
        <f t="shared" si="191"/>
        <v>Cooling_RTU</v>
      </c>
      <c r="F829" s="3" t="s">
        <v>3</v>
      </c>
      <c r="G829" s="3" t="s">
        <v>6</v>
      </c>
      <c r="H829" s="7">
        <f>INDEX('Saturation Data'!I:I,MATCH('Intensity Data'!$B829,'Saturation Data'!$C:$C,0))*INDEX('UEC Data'!I:I,MATCH('Intensity Data'!$B829,'UEC Data'!$C:$C,0))</f>
        <v>0.31872116121664879</v>
      </c>
      <c r="I829" s="7">
        <f>INDEX('Saturation Data'!J:J,MATCH('Intensity Data'!$B829,'Saturation Data'!$C:$C,0))*INDEX('UEC Data'!J:J,MATCH('Intensity Data'!$B829,'UEC Data'!$C:$C,0))</f>
        <v>0.90618309461474622</v>
      </c>
      <c r="J829" s="7">
        <f>INDEX('Saturation Data'!K:K,MATCH('Intensity Data'!$B829,'Saturation Data'!$C:$C,0))*INDEX('UEC Data'!K:K,MATCH('Intensity Data'!$B829,'UEC Data'!$C:$C,0))</f>
        <v>1.1548400864328974</v>
      </c>
      <c r="K829" s="7">
        <f>INDEX('Saturation Data'!L:L,MATCH('Intensity Data'!$B829,'Saturation Data'!$C:$C,0))*INDEX('UEC Data'!L:L,MATCH('Intensity Data'!$B829,'UEC Data'!$C:$C,0))</f>
        <v>1.1152819617787044</v>
      </c>
      <c r="L829" s="7">
        <f>INDEX('Saturation Data'!M:M,MATCH('Intensity Data'!$B829,'Saturation Data'!$C:$C,0))*INDEX('UEC Data'!M:M,MATCH('Intensity Data'!$B829,'UEC Data'!$C:$C,0))</f>
        <v>4.4224822325316735</v>
      </c>
      <c r="M829" s="7">
        <f>INDEX('Saturation Data'!N:N,MATCH('Intensity Data'!$B829,'Saturation Data'!$C:$C,0))*INDEX('UEC Data'!N:N,MATCH('Intensity Data'!$B829,'UEC Data'!$C:$C,0))</f>
        <v>0.20766327095958881</v>
      </c>
      <c r="N829" s="7">
        <f>INDEX('Saturation Data'!O:O,MATCH('Intensity Data'!$B829,'Saturation Data'!$C:$C,0))*INDEX('UEC Data'!O:O,MATCH('Intensity Data'!$B829,'UEC Data'!$C:$C,0))</f>
        <v>0.58088038010134879</v>
      </c>
      <c r="O829" s="7">
        <f>INDEX('Saturation Data'!P:P,MATCH('Intensity Data'!$B829,'Saturation Data'!$C:$C,0))*INDEX('UEC Data'!P:P,MATCH('Intensity Data'!$B829,'UEC Data'!$C:$C,0))</f>
        <v>0.41969878771880675</v>
      </c>
      <c r="P829" s="7">
        <f>INDEX('Saturation Data'!Q:Q,MATCH('Intensity Data'!$B829,'Saturation Data'!$C:$C,0))*INDEX('UEC Data'!Q:Q,MATCH('Intensity Data'!$B829,'UEC Data'!$C:$C,0))</f>
        <v>0.36695271069205937</v>
      </c>
      <c r="Q829" s="7">
        <f>INDEX('Saturation Data'!R:R,MATCH('Intensity Data'!$B829,'Saturation Data'!$C:$C,0))*INDEX('UEC Data'!R:R,MATCH('Intensity Data'!$B829,'UEC Data'!$C:$C,0))</f>
        <v>0.5638658332305988</v>
      </c>
      <c r="R829" s="7">
        <f>INDEX('Saturation Data'!S:S,MATCH('Intensity Data'!$B829,'Saturation Data'!$C:$C,0))*INDEX('UEC Data'!S:S,MATCH('Intensity Data'!$B829,'UEC Data'!$C:$C,0))</f>
        <v>0.26972033535691292</v>
      </c>
      <c r="S829" s="7">
        <f>INDEX('Saturation Data'!T:T,MATCH('Intensity Data'!$B829,'Saturation Data'!$C:$C,0))*INDEX('UEC Data'!T:T,MATCH('Intensity Data'!$B829,'UEC Data'!$C:$C,0))</f>
        <v>1.1408441977652213</v>
      </c>
      <c r="T829" s="7">
        <f>INDEX('Saturation Data'!U:U,MATCH('Intensity Data'!$B829,'Saturation Data'!$C:$C,0))*INDEX('UEC Data'!U:U,MATCH('Intensity Data'!$B829,'UEC Data'!$C:$C,0))</f>
        <v>18.001947914461805</v>
      </c>
      <c r="U829" s="7">
        <f>INDEX('Saturation Data'!V:V,MATCH('Intensity Data'!$B829,'Saturation Data'!$C:$C,0))*INDEX('UEC Data'!V:V,MATCH('Intensity Data'!$B829,'UEC Data'!$C:$C,0))</f>
        <v>0.2784644420177354</v>
      </c>
      <c r="V829" t="str">
        <f t="shared" si="195"/>
        <v>HVAC</v>
      </c>
    </row>
    <row r="830" spans="1:22" x14ac:dyDescent="0.25">
      <c r="A830" t="str">
        <f t="shared" si="192"/>
        <v/>
      </c>
      <c r="B830" t="str">
        <f t="shared" si="189"/>
        <v>WY2023 CPACooling_PTAC</v>
      </c>
      <c r="C830" t="s">
        <v>115</v>
      </c>
      <c r="D830" t="s">
        <v>191</v>
      </c>
      <c r="E830" s="3" t="str">
        <f t="shared" si="191"/>
        <v>Cooling_PTAC</v>
      </c>
      <c r="F830" s="3" t="s">
        <v>3</v>
      </c>
      <c r="G830" s="3" t="s">
        <v>7</v>
      </c>
      <c r="H830" s="7">
        <f>INDEX('Saturation Data'!I:I,MATCH('Intensity Data'!$B830,'Saturation Data'!$C:$C,0))*INDEX('UEC Data'!I:I,MATCH('Intensity Data'!$B830,'UEC Data'!$C:$C,0))</f>
        <v>0.14598699924787661</v>
      </c>
      <c r="I830" s="7">
        <f>INDEX('Saturation Data'!J:J,MATCH('Intensity Data'!$B830,'Saturation Data'!$C:$C,0))*INDEX('UEC Data'!J:J,MATCH('Intensity Data'!$B830,'UEC Data'!$C:$C,0))</f>
        <v>9.3881979077145489E-2</v>
      </c>
      <c r="J830" s="7">
        <f>INDEX('Saturation Data'!K:K,MATCH('Intensity Data'!$B830,'Saturation Data'!$C:$C,0))*INDEX('UEC Data'!K:K,MATCH('Intensity Data'!$B830,'UEC Data'!$C:$C,0))</f>
        <v>2.5466346276125308E-3</v>
      </c>
      <c r="K830" s="7">
        <f>INDEX('Saturation Data'!L:L,MATCH('Intensity Data'!$B830,'Saturation Data'!$C:$C,0))*INDEX('UEC Data'!L:L,MATCH('Intensity Data'!$B830,'UEC Data'!$C:$C,0))</f>
        <v>0.18211509884805663</v>
      </c>
      <c r="L830" s="7">
        <f>INDEX('Saturation Data'!M:M,MATCH('Intensity Data'!$B830,'Saturation Data'!$C:$C,0))*INDEX('UEC Data'!M:M,MATCH('Intensity Data'!$B830,'UEC Data'!$C:$C,0))</f>
        <v>0.28456336828259238</v>
      </c>
      <c r="M830" s="7">
        <f>INDEX('Saturation Data'!N:N,MATCH('Intensity Data'!$B830,'Saturation Data'!$C:$C,0))*INDEX('UEC Data'!N:N,MATCH('Intensity Data'!$B830,'UEC Data'!$C:$C,0))</f>
        <v>0.26885165022597418</v>
      </c>
      <c r="N830" s="7">
        <f>INDEX('Saturation Data'!O:O,MATCH('Intensity Data'!$B830,'Saturation Data'!$C:$C,0))*INDEX('UEC Data'!O:O,MATCH('Intensity Data'!$B830,'UEC Data'!$C:$C,0))</f>
        <v>1.279345173680985E-2</v>
      </c>
      <c r="O830" s="7">
        <f>INDEX('Saturation Data'!P:P,MATCH('Intensity Data'!$B830,'Saturation Data'!$C:$C,0))*INDEX('UEC Data'!P:P,MATCH('Intensity Data'!$B830,'UEC Data'!$C:$C,0))</f>
        <v>0.22602972016756523</v>
      </c>
      <c r="P830" s="7">
        <f>INDEX('Saturation Data'!Q:Q,MATCH('Intensity Data'!$B830,'Saturation Data'!$C:$C,0))*INDEX('UEC Data'!Q:Q,MATCH('Intensity Data'!$B830,'UEC Data'!$C:$C,0))</f>
        <v>0.13264208561895707</v>
      </c>
      <c r="Q830" s="7">
        <f>INDEX('Saturation Data'!R:R,MATCH('Intensity Data'!$B830,'Saturation Data'!$C:$C,0))*INDEX('UEC Data'!R:R,MATCH('Intensity Data'!$B830,'UEC Data'!$C:$C,0))</f>
        <v>0.58345598350401484</v>
      </c>
      <c r="R830" s="7">
        <f>INDEX('Saturation Data'!S:S,MATCH('Intensity Data'!$B830,'Saturation Data'!$C:$C,0))*INDEX('UEC Data'!S:S,MATCH('Intensity Data'!$B830,'UEC Data'!$C:$C,0))</f>
        <v>6.2713674953758347E-2</v>
      </c>
      <c r="S830" s="7">
        <f>INDEX('Saturation Data'!T:T,MATCH('Intensity Data'!$B830,'Saturation Data'!$C:$C,0))*INDEX('UEC Data'!T:T,MATCH('Intensity Data'!$B830,'UEC Data'!$C:$C,0))</f>
        <v>0.26526191322153697</v>
      </c>
      <c r="T830" s="7">
        <f>INDEX('Saturation Data'!U:U,MATCH('Intensity Data'!$B830,'Saturation Data'!$C:$C,0))*INDEX('UEC Data'!U:U,MATCH('Intensity Data'!$B830,'UEC Data'!$C:$C,0))</f>
        <v>1.8650298239914485</v>
      </c>
      <c r="U830" s="7">
        <f>INDEX('Saturation Data'!V:V,MATCH('Intensity Data'!$B830,'Saturation Data'!$C:$C,0))*INDEX('UEC Data'!V:V,MATCH('Intensity Data'!$B830,'UEC Data'!$C:$C,0))</f>
        <v>0.16807251549067911</v>
      </c>
      <c r="V830" t="str">
        <f t="shared" si="195"/>
        <v>HVAC</v>
      </c>
    </row>
    <row r="831" spans="1:22" x14ac:dyDescent="0.25">
      <c r="A831" t="str">
        <f t="shared" si="192"/>
        <v/>
      </c>
      <c r="B831" t="str">
        <f t="shared" si="189"/>
        <v>WY2023 CPACooling_PTHP</v>
      </c>
      <c r="C831" t="s">
        <v>115</v>
      </c>
      <c r="D831" t="s">
        <v>191</v>
      </c>
      <c r="E831" s="3" t="str">
        <f t="shared" si="191"/>
        <v>Cooling_PTHP</v>
      </c>
      <c r="F831" s="3" t="s">
        <v>3</v>
      </c>
      <c r="G831" s="3" t="s">
        <v>8</v>
      </c>
      <c r="H831" s="7">
        <f>INDEX('Saturation Data'!I:I,MATCH('Intensity Data'!$B831,'Saturation Data'!$C:$C,0))*INDEX('UEC Data'!I:I,MATCH('Intensity Data'!$B831,'UEC Data'!$C:$C,0))</f>
        <v>1.7547644854610897E-2</v>
      </c>
      <c r="I831" s="7">
        <f>INDEX('Saturation Data'!J:J,MATCH('Intensity Data'!$B831,'Saturation Data'!$C:$C,0))*INDEX('UEC Data'!J:J,MATCH('Intensity Data'!$B831,'UEC Data'!$C:$C,0))</f>
        <v>1.0835447841076942E-2</v>
      </c>
      <c r="J831" s="7">
        <f>INDEX('Saturation Data'!K:K,MATCH('Intensity Data'!$B831,'Saturation Data'!$C:$C,0))*INDEX('UEC Data'!K:K,MATCH('Intensity Data'!$B831,'UEC Data'!$C:$C,0))</f>
        <v>8.8827229783497701E-3</v>
      </c>
      <c r="K831" s="7">
        <f>INDEX('Saturation Data'!L:L,MATCH('Intensity Data'!$B831,'Saturation Data'!$C:$C,0))*INDEX('UEC Data'!L:L,MATCH('Intensity Data'!$B831,'UEC Data'!$C:$C,0))</f>
        <v>1.0095173890936287E-2</v>
      </c>
      <c r="L831" s="7">
        <f>INDEX('Saturation Data'!M:M,MATCH('Intensity Data'!$B831,'Saturation Data'!$C:$C,0))*INDEX('UEC Data'!M:M,MATCH('Intensity Data'!$B831,'UEC Data'!$C:$C,0))</f>
        <v>0.13890923396878221</v>
      </c>
      <c r="M831" s="7">
        <f>INDEX('Saturation Data'!N:N,MATCH('Intensity Data'!$B831,'Saturation Data'!$C:$C,0))*INDEX('UEC Data'!N:N,MATCH('Intensity Data'!$B831,'UEC Data'!$C:$C,0))</f>
        <v>4.953526294290799E-3</v>
      </c>
      <c r="N831" s="7">
        <f>INDEX('Saturation Data'!O:O,MATCH('Intensity Data'!$B831,'Saturation Data'!$C:$C,0))*INDEX('UEC Data'!O:O,MATCH('Intensity Data'!$B831,'UEC Data'!$C:$C,0))</f>
        <v>0</v>
      </c>
      <c r="O831" s="7">
        <f>INDEX('Saturation Data'!P:P,MATCH('Intensity Data'!$B831,'Saturation Data'!$C:$C,0))*INDEX('UEC Data'!P:P,MATCH('Intensity Data'!$B831,'UEC Data'!$C:$C,0))</f>
        <v>4.7696598106371516E-2</v>
      </c>
      <c r="P831" s="7">
        <f>INDEX('Saturation Data'!Q:Q,MATCH('Intensity Data'!$B831,'Saturation Data'!$C:$C,0))*INDEX('UEC Data'!Q:Q,MATCH('Intensity Data'!$B831,'UEC Data'!$C:$C,0))</f>
        <v>1.9768849252185181E-2</v>
      </c>
      <c r="Q831" s="7">
        <f>INDEX('Saturation Data'!R:R,MATCH('Intensity Data'!$B831,'Saturation Data'!$C:$C,0))*INDEX('UEC Data'!R:R,MATCH('Intensity Data'!$B831,'UEC Data'!$C:$C,0))</f>
        <v>0.23932143770246581</v>
      </c>
      <c r="R831" s="7">
        <f>INDEX('Saturation Data'!S:S,MATCH('Intensity Data'!$B831,'Saturation Data'!$C:$C,0))*INDEX('UEC Data'!S:S,MATCH('Intensity Data'!$B831,'UEC Data'!$C:$C,0))</f>
        <v>6.8717284729403376E-3</v>
      </c>
      <c r="S831" s="7">
        <f>INDEX('Saturation Data'!T:T,MATCH('Intensity Data'!$B831,'Saturation Data'!$C:$C,0))*INDEX('UEC Data'!T:T,MATCH('Intensity Data'!$B831,'UEC Data'!$C:$C,0))</f>
        <v>5.6176366648222004E-3</v>
      </c>
      <c r="T831" s="7">
        <f>INDEX('Saturation Data'!U:U,MATCH('Intensity Data'!$B831,'Saturation Data'!$C:$C,0))*INDEX('UEC Data'!U:U,MATCH('Intensity Data'!$B831,'UEC Data'!$C:$C,0))</f>
        <v>0.21529027527506905</v>
      </c>
      <c r="U831" s="7">
        <f>INDEX('Saturation Data'!V:V,MATCH('Intensity Data'!$B831,'Saturation Data'!$C:$C,0))*INDEX('UEC Data'!V:V,MATCH('Intensity Data'!$B831,'UEC Data'!$C:$C,0))</f>
        <v>5.7904474639034628E-2</v>
      </c>
      <c r="V831" t="str">
        <f t="shared" si="195"/>
        <v>HVAC</v>
      </c>
    </row>
    <row r="832" spans="1:22" x14ac:dyDescent="0.25">
      <c r="A832" t="str">
        <f t="shared" si="192"/>
        <v/>
      </c>
      <c r="B832" t="str">
        <f t="shared" si="189"/>
        <v>WY2023 CPACooling_Air-Source Heat Pump</v>
      </c>
      <c r="C832" t="s">
        <v>115</v>
      </c>
      <c r="D832" t="s">
        <v>191</v>
      </c>
      <c r="E832" s="3" t="str">
        <f t="shared" si="191"/>
        <v>Cooling_Air-Source Heat Pump</v>
      </c>
      <c r="F832" s="3" t="s">
        <v>3</v>
      </c>
      <c r="G832" s="3" t="s">
        <v>10</v>
      </c>
      <c r="H832" s="7">
        <f>INDEX('Saturation Data'!I:I,MATCH('Intensity Data'!$B832,'Saturation Data'!$C:$C,0))*INDEX('UEC Data'!I:I,MATCH('Intensity Data'!$B832,'UEC Data'!$C:$C,0))</f>
        <v>0.22759651620619589</v>
      </c>
      <c r="I832" s="7">
        <f>INDEX('Saturation Data'!J:J,MATCH('Intensity Data'!$B832,'Saturation Data'!$C:$C,0))*INDEX('UEC Data'!J:J,MATCH('Intensity Data'!$B832,'UEC Data'!$C:$C,0))</f>
        <v>0.21538787784255053</v>
      </c>
      <c r="J832" s="7">
        <f>INDEX('Saturation Data'!K:K,MATCH('Intensity Data'!$B832,'Saturation Data'!$C:$C,0))*INDEX('UEC Data'!K:K,MATCH('Intensity Data'!$B832,'UEC Data'!$C:$C,0))</f>
        <v>0.28130827634095046</v>
      </c>
      <c r="K832" s="7">
        <f>INDEX('Saturation Data'!L:L,MATCH('Intensity Data'!$B832,'Saturation Data'!$C:$C,0))*INDEX('UEC Data'!L:L,MATCH('Intensity Data'!$B832,'UEC Data'!$C:$C,0))</f>
        <v>6.1933676578695945E-2</v>
      </c>
      <c r="L832" s="7">
        <f>INDEX('Saturation Data'!M:M,MATCH('Intensity Data'!$B832,'Saturation Data'!$C:$C,0))*INDEX('UEC Data'!M:M,MATCH('Intensity Data'!$B832,'UEC Data'!$C:$C,0))</f>
        <v>0.4207234228383937</v>
      </c>
      <c r="M832" s="7">
        <f>INDEX('Saturation Data'!N:N,MATCH('Intensity Data'!$B832,'Saturation Data'!$C:$C,0))*INDEX('UEC Data'!N:N,MATCH('Intensity Data'!$B832,'UEC Data'!$C:$C,0))</f>
        <v>0</v>
      </c>
      <c r="N832" s="7">
        <f>INDEX('Saturation Data'!O:O,MATCH('Intensity Data'!$B832,'Saturation Data'!$C:$C,0))*INDEX('UEC Data'!O:O,MATCH('Intensity Data'!$B832,'UEC Data'!$C:$C,0))</f>
        <v>2.0275173147817918E-2</v>
      </c>
      <c r="O832" s="7">
        <f>INDEX('Saturation Data'!P:P,MATCH('Intensity Data'!$B832,'Saturation Data'!$C:$C,0))*INDEX('UEC Data'!P:P,MATCH('Intensity Data'!$B832,'UEC Data'!$C:$C,0))</f>
        <v>2.6880925798086525E-3</v>
      </c>
      <c r="P832" s="7">
        <f>INDEX('Saturation Data'!Q:Q,MATCH('Intensity Data'!$B832,'Saturation Data'!$C:$C,0))*INDEX('UEC Data'!Q:Q,MATCH('Intensity Data'!$B832,'UEC Data'!$C:$C,0))</f>
        <v>5.3620592587416804E-2</v>
      </c>
      <c r="Q832" s="7">
        <f>INDEX('Saturation Data'!R:R,MATCH('Intensity Data'!$B832,'Saturation Data'!$C:$C,0))*INDEX('UEC Data'!R:R,MATCH('Intensity Data'!$B832,'UEC Data'!$C:$C,0))</f>
        <v>0.10681681273625677</v>
      </c>
      <c r="R832" s="7">
        <f>INDEX('Saturation Data'!S:S,MATCH('Intensity Data'!$B832,'Saturation Data'!$C:$C,0))*INDEX('UEC Data'!S:S,MATCH('Intensity Data'!$B832,'UEC Data'!$C:$C,0))</f>
        <v>3.1312576356804983E-2</v>
      </c>
      <c r="S832" s="7">
        <f>INDEX('Saturation Data'!T:T,MATCH('Intensity Data'!$B832,'Saturation Data'!$C:$C,0))*INDEX('UEC Data'!T:T,MATCH('Intensity Data'!$B832,'UEC Data'!$C:$C,0))</f>
        <v>0.13244374402275055</v>
      </c>
      <c r="T832" s="7">
        <f>INDEX('Saturation Data'!U:U,MATCH('Intensity Data'!$B832,'Saturation Data'!$C:$C,0))*INDEX('UEC Data'!U:U,MATCH('Intensity Data'!$B832,'UEC Data'!$C:$C,0))</f>
        <v>4.279556894348616</v>
      </c>
      <c r="U832" s="7">
        <f>INDEX('Saturation Data'!V:V,MATCH('Intensity Data'!$B832,'Saturation Data'!$C:$C,0))*INDEX('UEC Data'!V:V,MATCH('Intensity Data'!$B832,'UEC Data'!$C:$C,0))</f>
        <v>8.1183840774742985E-2</v>
      </c>
      <c r="V832" t="str">
        <f t="shared" si="195"/>
        <v>HVAC</v>
      </c>
    </row>
    <row r="833" spans="1:22" x14ac:dyDescent="0.25">
      <c r="A833" t="str">
        <f t="shared" si="192"/>
        <v/>
      </c>
      <c r="B833" t="str">
        <f t="shared" si="189"/>
        <v>WY2023 CPACooling_Geothermal Heat Pump</v>
      </c>
      <c r="C833" t="s">
        <v>115</v>
      </c>
      <c r="D833" t="s">
        <v>191</v>
      </c>
      <c r="E833" s="3" t="str">
        <f t="shared" si="191"/>
        <v>Cooling_Geothermal Heat Pump</v>
      </c>
      <c r="F833" s="3" t="s">
        <v>3</v>
      </c>
      <c r="G833" s="3" t="s">
        <v>11</v>
      </c>
      <c r="H833" s="7">
        <f>INDEX('Saturation Data'!I:I,MATCH('Intensity Data'!$B833,'Saturation Data'!$C:$C,0))*INDEX('UEC Data'!I:I,MATCH('Intensity Data'!$B833,'UEC Data'!$C:$C,0))</f>
        <v>0.13160888256504222</v>
      </c>
      <c r="I833" s="7">
        <f>INDEX('Saturation Data'!J:J,MATCH('Intensity Data'!$B833,'Saturation Data'!$C:$C,0))*INDEX('UEC Data'!J:J,MATCH('Intensity Data'!$B833,'UEC Data'!$C:$C,0))</f>
        <v>4.4134001145866041E-2</v>
      </c>
      <c r="J833" s="7">
        <f>INDEX('Saturation Data'!K:K,MATCH('Intensity Data'!$B833,'Saturation Data'!$C:$C,0))*INDEX('UEC Data'!K:K,MATCH('Intensity Data'!$B833,'UEC Data'!$C:$C,0))</f>
        <v>0</v>
      </c>
      <c r="K833" s="7">
        <f>INDEX('Saturation Data'!L:L,MATCH('Intensity Data'!$B833,'Saturation Data'!$C:$C,0))*INDEX('UEC Data'!L:L,MATCH('Intensity Data'!$B833,'UEC Data'!$C:$C,0))</f>
        <v>0</v>
      </c>
      <c r="L833" s="7">
        <f>INDEX('Saturation Data'!M:M,MATCH('Intensity Data'!$B833,'Saturation Data'!$C:$C,0))*INDEX('UEC Data'!M:M,MATCH('Intensity Data'!$B833,'UEC Data'!$C:$C,0))</f>
        <v>0</v>
      </c>
      <c r="M833" s="7">
        <f>INDEX('Saturation Data'!N:N,MATCH('Intensity Data'!$B833,'Saturation Data'!$C:$C,0))*INDEX('UEC Data'!N:N,MATCH('Intensity Data'!$B833,'UEC Data'!$C:$C,0))</f>
        <v>0</v>
      </c>
      <c r="N833" s="7">
        <f>INDEX('Saturation Data'!O:O,MATCH('Intensity Data'!$B833,'Saturation Data'!$C:$C,0))*INDEX('UEC Data'!O:O,MATCH('Intensity Data'!$B833,'UEC Data'!$C:$C,0))</f>
        <v>5.906107885516583E-2</v>
      </c>
      <c r="O833" s="7">
        <f>INDEX('Saturation Data'!P:P,MATCH('Intensity Data'!$B833,'Saturation Data'!$C:$C,0))*INDEX('UEC Data'!P:P,MATCH('Intensity Data'!$B833,'UEC Data'!$C:$C,0))</f>
        <v>0</v>
      </c>
      <c r="P833" s="7">
        <f>INDEX('Saturation Data'!Q:Q,MATCH('Intensity Data'!$B833,'Saturation Data'!$C:$C,0))*INDEX('UEC Data'!Q:Q,MATCH('Intensity Data'!$B833,'UEC Data'!$C:$C,0))</f>
        <v>9.1642066262665363E-3</v>
      </c>
      <c r="Q833" s="7">
        <f>INDEX('Saturation Data'!R:R,MATCH('Intensity Data'!$B833,'Saturation Data'!$C:$C,0))*INDEX('UEC Data'!R:R,MATCH('Intensity Data'!$B833,'UEC Data'!$C:$C,0))</f>
        <v>3.8744433476664753E-4</v>
      </c>
      <c r="R833" s="7">
        <f>INDEX('Saturation Data'!S:S,MATCH('Intensity Data'!$B833,'Saturation Data'!$C:$C,0))*INDEX('UEC Data'!S:S,MATCH('Intensity Data'!$B833,'UEC Data'!$C:$C,0))</f>
        <v>0</v>
      </c>
      <c r="S833" s="7">
        <f>INDEX('Saturation Data'!T:T,MATCH('Intensity Data'!$B833,'Saturation Data'!$C:$C,0))*INDEX('UEC Data'!T:T,MATCH('Intensity Data'!$B833,'UEC Data'!$C:$C,0))</f>
        <v>0</v>
      </c>
      <c r="T833" s="7">
        <f>INDEX('Saturation Data'!U:U,MATCH('Intensity Data'!$B833,'Saturation Data'!$C:$C,0))*INDEX('UEC Data'!U:U,MATCH('Intensity Data'!$B833,'UEC Data'!$C:$C,0))</f>
        <v>0.87683595862807395</v>
      </c>
      <c r="U833" s="7">
        <f>INDEX('Saturation Data'!V:V,MATCH('Intensity Data'!$B833,'Saturation Data'!$C:$C,0))*INDEX('UEC Data'!V:V,MATCH('Intensity Data'!$B833,'UEC Data'!$C:$C,0))</f>
        <v>7.8306949600716186E-2</v>
      </c>
      <c r="V833" t="str">
        <f t="shared" si="195"/>
        <v>HVAC</v>
      </c>
    </row>
    <row r="834" spans="1:22" x14ac:dyDescent="0.25">
      <c r="A834" t="str">
        <f t="shared" si="192"/>
        <v/>
      </c>
      <c r="B834" t="str">
        <f t="shared" ref="B834:B897" si="196">C834&amp;D834&amp;E834</f>
        <v>WY2023 CPAHeating_Electric Furnace</v>
      </c>
      <c r="C834" t="s">
        <v>115</v>
      </c>
      <c r="D834" t="s">
        <v>191</v>
      </c>
      <c r="E834" s="3" t="str">
        <f t="shared" si="191"/>
        <v>Heating_Electric Furnace</v>
      </c>
      <c r="F834" s="3" t="s">
        <v>12</v>
      </c>
      <c r="G834" s="3" t="s">
        <v>13</v>
      </c>
      <c r="H834" s="7">
        <f>INDEX('Saturation Data'!I:I,MATCH('Intensity Data'!$B834,'Saturation Data'!$C:$C,0))*INDEX('UEC Data'!I:I,MATCH('Intensity Data'!$B834,'UEC Data'!$C:$C,0))</f>
        <v>0.1689439710865995</v>
      </c>
      <c r="I834" s="7">
        <f>INDEX('Saturation Data'!J:J,MATCH('Intensity Data'!$B834,'Saturation Data'!$C:$C,0))*INDEX('UEC Data'!J:J,MATCH('Intensity Data'!$B834,'UEC Data'!$C:$C,0))</f>
        <v>0.21992744051145488</v>
      </c>
      <c r="J834" s="7">
        <f>INDEX('Saturation Data'!K:K,MATCH('Intensity Data'!$B834,'Saturation Data'!$C:$C,0))*INDEX('UEC Data'!K:K,MATCH('Intensity Data'!$B834,'UEC Data'!$C:$C,0))</f>
        <v>0.1988748926416351</v>
      </c>
      <c r="K834" s="7">
        <f>INDEX('Saturation Data'!L:L,MATCH('Intensity Data'!$B834,'Saturation Data'!$C:$C,0))*INDEX('UEC Data'!L:L,MATCH('Intensity Data'!$B834,'UEC Data'!$C:$C,0))</f>
        <v>1.7167962166302821</v>
      </c>
      <c r="L834" s="7">
        <f>INDEX('Saturation Data'!M:M,MATCH('Intensity Data'!$B834,'Saturation Data'!$C:$C,0))*INDEX('UEC Data'!M:M,MATCH('Intensity Data'!$B834,'UEC Data'!$C:$C,0))</f>
        <v>1.7207622241061071</v>
      </c>
      <c r="M834" s="7">
        <f>INDEX('Saturation Data'!N:N,MATCH('Intensity Data'!$B834,'Saturation Data'!$C:$C,0))*INDEX('UEC Data'!N:N,MATCH('Intensity Data'!$B834,'UEC Data'!$C:$C,0))</f>
        <v>0.38198245570443734</v>
      </c>
      <c r="N834" s="7">
        <f>INDEX('Saturation Data'!O:O,MATCH('Intensity Data'!$B834,'Saturation Data'!$C:$C,0))*INDEX('UEC Data'!O:O,MATCH('Intensity Data'!$B834,'UEC Data'!$C:$C,0))</f>
        <v>0</v>
      </c>
      <c r="O834" s="7">
        <f>INDEX('Saturation Data'!P:P,MATCH('Intensity Data'!$B834,'Saturation Data'!$C:$C,0))*INDEX('UEC Data'!P:P,MATCH('Intensity Data'!$B834,'UEC Data'!$C:$C,0))</f>
        <v>0</v>
      </c>
      <c r="P834" s="7">
        <f>INDEX('Saturation Data'!Q:Q,MATCH('Intensity Data'!$B834,'Saturation Data'!$C:$C,0))*INDEX('UEC Data'!Q:Q,MATCH('Intensity Data'!$B834,'UEC Data'!$C:$C,0))</f>
        <v>0.62910530300646716</v>
      </c>
      <c r="Q834" s="7">
        <f>INDEX('Saturation Data'!R:R,MATCH('Intensity Data'!$B834,'Saturation Data'!$C:$C,0))*INDEX('UEC Data'!R:R,MATCH('Intensity Data'!$B834,'UEC Data'!$C:$C,0))</f>
        <v>0.21742765034123188</v>
      </c>
      <c r="R834" s="7">
        <f>INDEX('Saturation Data'!S:S,MATCH('Intensity Data'!$B834,'Saturation Data'!$C:$C,0))*INDEX('UEC Data'!S:S,MATCH('Intensity Data'!$B834,'UEC Data'!$C:$C,0))</f>
        <v>5.2870795749978348E-2</v>
      </c>
      <c r="S834" s="7">
        <f>INDEX('Saturation Data'!T:T,MATCH('Intensity Data'!$B834,'Saturation Data'!$C:$C,0))*INDEX('UEC Data'!T:T,MATCH('Intensity Data'!$B834,'UEC Data'!$C:$C,0))</f>
        <v>5.9611079319744638E-2</v>
      </c>
      <c r="T834" s="7">
        <f>INDEX('Saturation Data'!U:U,MATCH('Intensity Data'!$B834,'Saturation Data'!$C:$C,0))*INDEX('UEC Data'!U:U,MATCH('Intensity Data'!$B834,'UEC Data'!$C:$C,0))</f>
        <v>7.520435919569432E-2</v>
      </c>
      <c r="U834" s="7">
        <f>INDEX('Saturation Data'!V:V,MATCH('Intensity Data'!$B834,'Saturation Data'!$C:$C,0))*INDEX('UEC Data'!V:V,MATCH('Intensity Data'!$B834,'UEC Data'!$C:$C,0))</f>
        <v>0</v>
      </c>
      <c r="V834" t="str">
        <f t="shared" si="195"/>
        <v>HVAC</v>
      </c>
    </row>
    <row r="835" spans="1:22" x14ac:dyDescent="0.25">
      <c r="A835" t="str">
        <f t="shared" si="192"/>
        <v/>
      </c>
      <c r="B835" t="str">
        <f t="shared" si="196"/>
        <v>WY2023 CPAHeating_Electric Room Heat</v>
      </c>
      <c r="C835" t="s">
        <v>115</v>
      </c>
      <c r="D835" t="s">
        <v>191</v>
      </c>
      <c r="E835" s="3" t="str">
        <f t="shared" si="191"/>
        <v>Heating_Electric Room Heat</v>
      </c>
      <c r="F835" s="3" t="s">
        <v>12</v>
      </c>
      <c r="G835" s="3" t="s">
        <v>14</v>
      </c>
      <c r="H835" s="7">
        <f>INDEX('Saturation Data'!I:I,MATCH('Intensity Data'!$B835,'Saturation Data'!$C:$C,0))*INDEX('UEC Data'!I:I,MATCH('Intensity Data'!$B835,'UEC Data'!$C:$C,0))</f>
        <v>0</v>
      </c>
      <c r="I835" s="7">
        <f>INDEX('Saturation Data'!J:J,MATCH('Intensity Data'!$B835,'Saturation Data'!$C:$C,0))*INDEX('UEC Data'!J:J,MATCH('Intensity Data'!$B835,'UEC Data'!$C:$C,0))</f>
        <v>6.4533365639717177E-2</v>
      </c>
      <c r="J835" s="7">
        <f>INDEX('Saturation Data'!K:K,MATCH('Intensity Data'!$B835,'Saturation Data'!$C:$C,0))*INDEX('UEC Data'!K:K,MATCH('Intensity Data'!$B835,'UEC Data'!$C:$C,0))</f>
        <v>0</v>
      </c>
      <c r="K835" s="7">
        <f>INDEX('Saturation Data'!L:L,MATCH('Intensity Data'!$B835,'Saturation Data'!$C:$C,0))*INDEX('UEC Data'!L:L,MATCH('Intensity Data'!$B835,'UEC Data'!$C:$C,0))</f>
        <v>0.1201113359264835</v>
      </c>
      <c r="L835" s="7">
        <f>INDEX('Saturation Data'!M:M,MATCH('Intensity Data'!$B835,'Saturation Data'!$C:$C,0))*INDEX('UEC Data'!M:M,MATCH('Intensity Data'!$B835,'UEC Data'!$C:$C,0))</f>
        <v>0.12921879304086087</v>
      </c>
      <c r="M835" s="7">
        <f>INDEX('Saturation Data'!N:N,MATCH('Intensity Data'!$B835,'Saturation Data'!$C:$C,0))*INDEX('UEC Data'!N:N,MATCH('Intensity Data'!$B835,'UEC Data'!$C:$C,0))</f>
        <v>0</v>
      </c>
      <c r="N835" s="7">
        <f>INDEX('Saturation Data'!O:O,MATCH('Intensity Data'!$B835,'Saturation Data'!$C:$C,0))*INDEX('UEC Data'!O:O,MATCH('Intensity Data'!$B835,'UEC Data'!$C:$C,0))</f>
        <v>8.3291103657952142E-2</v>
      </c>
      <c r="O835" s="7">
        <f>INDEX('Saturation Data'!P:P,MATCH('Intensity Data'!$B835,'Saturation Data'!$C:$C,0))*INDEX('UEC Data'!P:P,MATCH('Intensity Data'!$B835,'UEC Data'!$C:$C,0))</f>
        <v>0</v>
      </c>
      <c r="P835" s="7">
        <f>INDEX('Saturation Data'!Q:Q,MATCH('Intensity Data'!$B835,'Saturation Data'!$C:$C,0))*INDEX('UEC Data'!Q:Q,MATCH('Intensity Data'!$B835,'UEC Data'!$C:$C,0))</f>
        <v>8.4796370501562954E-2</v>
      </c>
      <c r="Q835" s="7">
        <f>INDEX('Saturation Data'!R:R,MATCH('Intensity Data'!$B835,'Saturation Data'!$C:$C,0))*INDEX('UEC Data'!R:R,MATCH('Intensity Data'!$B835,'UEC Data'!$C:$C,0))</f>
        <v>0.36188391037795087</v>
      </c>
      <c r="R835" s="7">
        <f>INDEX('Saturation Data'!S:S,MATCH('Intensity Data'!$B835,'Saturation Data'!$C:$C,0))*INDEX('UEC Data'!S:S,MATCH('Intensity Data'!$B835,'UEC Data'!$C:$C,0))</f>
        <v>7.848378887046174E-3</v>
      </c>
      <c r="S835" s="7">
        <f>INDEX('Saturation Data'!T:T,MATCH('Intensity Data'!$B835,'Saturation Data'!$C:$C,0))*INDEX('UEC Data'!T:T,MATCH('Intensity Data'!$B835,'UEC Data'!$C:$C,0))</f>
        <v>8.8489369174533389E-3</v>
      </c>
      <c r="T835" s="7">
        <f>INDEX('Saturation Data'!U:U,MATCH('Intensity Data'!$B835,'Saturation Data'!$C:$C,0))*INDEX('UEC Data'!U:U,MATCH('Intensity Data'!$B835,'UEC Data'!$C:$C,0))</f>
        <v>2.2067234531488993E-2</v>
      </c>
      <c r="U835" s="7">
        <f>INDEX('Saturation Data'!V:V,MATCH('Intensity Data'!$B835,'Saturation Data'!$C:$C,0))*INDEX('UEC Data'!V:V,MATCH('Intensity Data'!$B835,'UEC Data'!$C:$C,0))</f>
        <v>3.6918483359419711E-2</v>
      </c>
      <c r="V835" t="str">
        <f t="shared" si="195"/>
        <v>HVAC</v>
      </c>
    </row>
    <row r="836" spans="1:22" x14ac:dyDescent="0.25">
      <c r="A836" t="str">
        <f t="shared" si="192"/>
        <v/>
      </c>
      <c r="B836" t="str">
        <f t="shared" si="196"/>
        <v>WY2023 CPAHeating_PTHP</v>
      </c>
      <c r="C836" t="s">
        <v>115</v>
      </c>
      <c r="D836" t="s">
        <v>191</v>
      </c>
      <c r="E836" s="3" t="str">
        <f t="shared" si="191"/>
        <v>Heating_PTHP</v>
      </c>
      <c r="F836" s="3" t="s">
        <v>12</v>
      </c>
      <c r="G836" s="3" t="s">
        <v>8</v>
      </c>
      <c r="H836" s="7">
        <f>INDEX('Saturation Data'!I:I,MATCH('Intensity Data'!$B836,'Saturation Data'!$C:$C,0))*INDEX('UEC Data'!I:I,MATCH('Intensity Data'!$B836,'UEC Data'!$C:$C,0))</f>
        <v>8.1862246092886306E-3</v>
      </c>
      <c r="I836" s="7">
        <f>INDEX('Saturation Data'!J:J,MATCH('Intensity Data'!$B836,'Saturation Data'!$C:$C,0))*INDEX('UEC Data'!J:J,MATCH('Intensity Data'!$B836,'UEC Data'!$C:$C,0))</f>
        <v>2.0711659513543972E-2</v>
      </c>
      <c r="J836" s="7">
        <f>INDEX('Saturation Data'!K:K,MATCH('Intensity Data'!$B836,'Saturation Data'!$C:$C,0))*INDEX('UEC Data'!K:K,MATCH('Intensity Data'!$B836,'UEC Data'!$C:$C,0))</f>
        <v>2.9824454214947556E-3</v>
      </c>
      <c r="K836" s="7">
        <f>INDEX('Saturation Data'!L:L,MATCH('Intensity Data'!$B836,'Saturation Data'!$C:$C,0))*INDEX('UEC Data'!L:L,MATCH('Intensity Data'!$B836,'UEC Data'!$C:$C,0))</f>
        <v>1.7548298405307427E-2</v>
      </c>
      <c r="L836" s="7">
        <f>INDEX('Saturation Data'!M:M,MATCH('Intensity Data'!$B836,'Saturation Data'!$C:$C,0))*INDEX('UEC Data'!M:M,MATCH('Intensity Data'!$B836,'UEC Data'!$C:$C,0))</f>
        <v>5.5070142092161517E-2</v>
      </c>
      <c r="M836" s="7">
        <f>INDEX('Saturation Data'!N:N,MATCH('Intensity Data'!$B836,'Saturation Data'!$C:$C,0))*INDEX('UEC Data'!N:N,MATCH('Intensity Data'!$B836,'UEC Data'!$C:$C,0))</f>
        <v>2.2964385256445856E-3</v>
      </c>
      <c r="N836" s="7">
        <f>INDEX('Saturation Data'!O:O,MATCH('Intensity Data'!$B836,'Saturation Data'!$C:$C,0))*INDEX('UEC Data'!O:O,MATCH('Intensity Data'!$B836,'UEC Data'!$C:$C,0))</f>
        <v>0</v>
      </c>
      <c r="O836" s="7">
        <f>INDEX('Saturation Data'!P:P,MATCH('Intensity Data'!$B836,'Saturation Data'!$C:$C,0))*INDEX('UEC Data'!P:P,MATCH('Intensity Data'!$B836,'UEC Data'!$C:$C,0))</f>
        <v>0.1546864814447004</v>
      </c>
      <c r="P836" s="7">
        <f>INDEX('Saturation Data'!Q:Q,MATCH('Intensity Data'!$B836,'Saturation Data'!$C:$C,0))*INDEX('UEC Data'!Q:Q,MATCH('Intensity Data'!$B836,'UEC Data'!$C:$C,0))</f>
        <v>5.652499972471707E-2</v>
      </c>
      <c r="Q836" s="7">
        <f>INDEX('Saturation Data'!R:R,MATCH('Intensity Data'!$B836,'Saturation Data'!$C:$C,0))*INDEX('UEC Data'!R:R,MATCH('Intensity Data'!$B836,'UEC Data'!$C:$C,0))</f>
        <v>0.21888098173177856</v>
      </c>
      <c r="R836" s="7">
        <f>INDEX('Saturation Data'!S:S,MATCH('Intensity Data'!$B836,'Saturation Data'!$C:$C,0))*INDEX('UEC Data'!S:S,MATCH('Intensity Data'!$B836,'UEC Data'!$C:$C,0))</f>
        <v>2.9209292361380467E-3</v>
      </c>
      <c r="S836" s="7">
        <f>INDEX('Saturation Data'!T:T,MATCH('Intensity Data'!$B836,'Saturation Data'!$C:$C,0))*INDEX('UEC Data'!T:T,MATCH('Intensity Data'!$B836,'UEC Data'!$C:$C,0))</f>
        <v>1.744283756316917E-3</v>
      </c>
      <c r="T836" s="7">
        <f>INDEX('Saturation Data'!U:U,MATCH('Intensity Data'!$B836,'Saturation Data'!$C:$C,0))*INDEX('UEC Data'!U:U,MATCH('Intensity Data'!$B836,'UEC Data'!$C:$C,0))</f>
        <v>7.1739971138967554E-3</v>
      </c>
      <c r="U836" s="7">
        <f>INDEX('Saturation Data'!V:V,MATCH('Intensity Data'!$B836,'Saturation Data'!$C:$C,0))*INDEX('UEC Data'!V:V,MATCH('Intensity Data'!$B836,'UEC Data'!$C:$C,0))</f>
        <v>0.13248456615688167</v>
      </c>
      <c r="V836" t="str">
        <f t="shared" si="195"/>
        <v>HVAC</v>
      </c>
    </row>
    <row r="837" spans="1:22" x14ac:dyDescent="0.25">
      <c r="A837" t="str">
        <f t="shared" si="192"/>
        <v/>
      </c>
      <c r="B837" t="str">
        <f t="shared" si="196"/>
        <v>WY2023 CPAHeating_Air-Source Heat Pump</v>
      </c>
      <c r="C837" t="s">
        <v>115</v>
      </c>
      <c r="D837" t="s">
        <v>191</v>
      </c>
      <c r="E837" s="3" t="str">
        <f t="shared" si="191"/>
        <v>Heating_Air-Source Heat Pump</v>
      </c>
      <c r="F837" s="3" t="s">
        <v>12</v>
      </c>
      <c r="G837" s="3" t="s">
        <v>10</v>
      </c>
      <c r="H837" s="7">
        <f>INDEX('Saturation Data'!I:I,MATCH('Intensity Data'!$B837,'Saturation Data'!$C:$C,0))*INDEX('UEC Data'!I:I,MATCH('Intensity Data'!$B837,'UEC Data'!$C:$C,0))</f>
        <v>0.11797443901335779</v>
      </c>
      <c r="I837" s="7">
        <f>INDEX('Saturation Data'!J:J,MATCH('Intensity Data'!$B837,'Saturation Data'!$C:$C,0))*INDEX('UEC Data'!J:J,MATCH('Intensity Data'!$B837,'UEC Data'!$C:$C,0))</f>
        <v>0.45745331584603927</v>
      </c>
      <c r="J837" s="7">
        <f>INDEX('Saturation Data'!K:K,MATCH('Intensity Data'!$B837,'Saturation Data'!$C:$C,0))*INDEX('UEC Data'!K:K,MATCH('Intensity Data'!$B837,'UEC Data'!$C:$C,0))</f>
        <v>0.10494612004381317</v>
      </c>
      <c r="K837" s="7">
        <f>INDEX('Saturation Data'!L:L,MATCH('Intensity Data'!$B837,'Saturation Data'!$C:$C,0))*INDEX('UEC Data'!L:L,MATCH('Intensity Data'!$B837,'UEC Data'!$C:$C,0))</f>
        <v>0.11962048507120386</v>
      </c>
      <c r="L837" s="7">
        <f>INDEX('Saturation Data'!M:M,MATCH('Intensity Data'!$B837,'Saturation Data'!$C:$C,0))*INDEX('UEC Data'!M:M,MATCH('Intensity Data'!$B837,'UEC Data'!$C:$C,0))</f>
        <v>0.18532724183538796</v>
      </c>
      <c r="M837" s="7">
        <f>INDEX('Saturation Data'!N:N,MATCH('Intensity Data'!$B837,'Saturation Data'!$C:$C,0))*INDEX('UEC Data'!N:N,MATCH('Intensity Data'!$B837,'UEC Data'!$C:$C,0))</f>
        <v>0</v>
      </c>
      <c r="N837" s="7">
        <f>INDEX('Saturation Data'!O:O,MATCH('Intensity Data'!$B837,'Saturation Data'!$C:$C,0))*INDEX('UEC Data'!O:O,MATCH('Intensity Data'!$B837,'UEC Data'!$C:$C,0))</f>
        <v>5.3506798814953689E-2</v>
      </c>
      <c r="O837" s="7">
        <f>INDEX('Saturation Data'!P:P,MATCH('Intensity Data'!$B837,'Saturation Data'!$C:$C,0))*INDEX('UEC Data'!P:P,MATCH('Intensity Data'!$B837,'UEC Data'!$C:$C,0))</f>
        <v>9.6864952283244304E-3</v>
      </c>
      <c r="P837" s="7">
        <f>INDEX('Saturation Data'!Q:Q,MATCH('Intensity Data'!$B837,'Saturation Data'!$C:$C,0))*INDEX('UEC Data'!Q:Q,MATCH('Intensity Data'!$B837,'UEC Data'!$C:$C,0))</f>
        <v>0.17035240884836222</v>
      </c>
      <c r="Q837" s="7">
        <f>INDEX('Saturation Data'!R:R,MATCH('Intensity Data'!$B837,'Saturation Data'!$C:$C,0))*INDEX('UEC Data'!R:R,MATCH('Intensity Data'!$B837,'UEC Data'!$C:$C,0))</f>
        <v>0.1085484260166103</v>
      </c>
      <c r="R837" s="7">
        <f>INDEX('Saturation Data'!S:S,MATCH('Intensity Data'!$B837,'Saturation Data'!$C:$C,0))*INDEX('UEC Data'!S:S,MATCH('Intensity Data'!$B837,'UEC Data'!$C:$C,0))</f>
        <v>1.4788745590729254E-2</v>
      </c>
      <c r="S837" s="7">
        <f>INDEX('Saturation Data'!T:T,MATCH('Intensity Data'!$B837,'Saturation Data'!$C:$C,0))*INDEX('UEC Data'!T:T,MATCH('Intensity Data'!$B837,'UEC Data'!$C:$C,0))</f>
        <v>4.5693290041211747E-2</v>
      </c>
      <c r="T837" s="7">
        <f>INDEX('Saturation Data'!U:U,MATCH('Intensity Data'!$B837,'Saturation Data'!$C:$C,0))*INDEX('UEC Data'!U:U,MATCH('Intensity Data'!$B837,'UEC Data'!$C:$C,0))</f>
        <v>0.15845030503113186</v>
      </c>
      <c r="U837" s="7">
        <f>INDEX('Saturation Data'!V:V,MATCH('Intensity Data'!$B837,'Saturation Data'!$C:$C,0))*INDEX('UEC Data'!V:V,MATCH('Intensity Data'!$B837,'UEC Data'!$C:$C,0))</f>
        <v>0.20638600597582996</v>
      </c>
      <c r="V837" t="str">
        <f t="shared" si="195"/>
        <v>HVAC</v>
      </c>
    </row>
    <row r="838" spans="1:22" x14ac:dyDescent="0.25">
      <c r="A838" t="str">
        <f t="shared" si="192"/>
        <v/>
      </c>
      <c r="B838" t="str">
        <f t="shared" si="196"/>
        <v>WY2023 CPAHeating_Geothermal Heat Pump</v>
      </c>
      <c r="C838" t="s">
        <v>115</v>
      </c>
      <c r="D838" t="s">
        <v>191</v>
      </c>
      <c r="E838" s="3" t="str">
        <f t="shared" si="191"/>
        <v>Heating_Geothermal Heat Pump</v>
      </c>
      <c r="F838" s="3" t="s">
        <v>12</v>
      </c>
      <c r="G838" s="3" t="s">
        <v>11</v>
      </c>
      <c r="H838" s="7">
        <f>INDEX('Saturation Data'!I:I,MATCH('Intensity Data'!$B838,'Saturation Data'!$C:$C,0))*INDEX('UEC Data'!I:I,MATCH('Intensity Data'!$B838,'UEC Data'!$C:$C,0))</f>
        <v>7.0334037255375431E-2</v>
      </c>
      <c r="I838" s="7">
        <f>INDEX('Saturation Data'!J:J,MATCH('Intensity Data'!$B838,'Saturation Data'!$C:$C,0))*INDEX('UEC Data'!J:J,MATCH('Intensity Data'!$B838,'UEC Data'!$C:$C,0))</f>
        <v>9.3875792150775947E-2</v>
      </c>
      <c r="J838" s="7">
        <f>INDEX('Saturation Data'!K:K,MATCH('Intensity Data'!$B838,'Saturation Data'!$C:$C,0))*INDEX('UEC Data'!K:K,MATCH('Intensity Data'!$B838,'UEC Data'!$C:$C,0))</f>
        <v>0</v>
      </c>
      <c r="K838" s="7">
        <f>INDEX('Saturation Data'!L:L,MATCH('Intensity Data'!$B838,'Saturation Data'!$C:$C,0))*INDEX('UEC Data'!L:L,MATCH('Intensity Data'!$B838,'UEC Data'!$C:$C,0))</f>
        <v>0</v>
      </c>
      <c r="L838" s="7">
        <f>INDEX('Saturation Data'!M:M,MATCH('Intensity Data'!$B838,'Saturation Data'!$C:$C,0))*INDEX('UEC Data'!M:M,MATCH('Intensity Data'!$B838,'UEC Data'!$C:$C,0))</f>
        <v>0</v>
      </c>
      <c r="M838" s="7">
        <f>INDEX('Saturation Data'!N:N,MATCH('Intensity Data'!$B838,'Saturation Data'!$C:$C,0))*INDEX('UEC Data'!N:N,MATCH('Intensity Data'!$B838,'UEC Data'!$C:$C,0))</f>
        <v>0</v>
      </c>
      <c r="N838" s="7">
        <f>INDEX('Saturation Data'!O:O,MATCH('Intensity Data'!$B838,'Saturation Data'!$C:$C,0))*INDEX('UEC Data'!O:O,MATCH('Intensity Data'!$B838,'UEC Data'!$C:$C,0))</f>
        <v>0.14708901156696588</v>
      </c>
      <c r="O838" s="7">
        <f>INDEX('Saturation Data'!P:P,MATCH('Intensity Data'!$B838,'Saturation Data'!$C:$C,0))*INDEX('UEC Data'!P:P,MATCH('Intensity Data'!$B838,'UEC Data'!$C:$C,0))</f>
        <v>0</v>
      </c>
      <c r="P838" s="7">
        <f>INDEX('Saturation Data'!Q:Q,MATCH('Intensity Data'!$B838,'Saturation Data'!$C:$C,0))*INDEX('UEC Data'!Q:Q,MATCH('Intensity Data'!$B838,'UEC Data'!$C:$C,0))</f>
        <v>2.7135167321381319E-2</v>
      </c>
      <c r="Q838" s="7">
        <f>INDEX('Saturation Data'!R:R,MATCH('Intensity Data'!$B838,'Saturation Data'!$C:$C,0))*INDEX('UEC Data'!R:R,MATCH('Intensity Data'!$B838,'UEC Data'!$C:$C,0))</f>
        <v>3.9282625826220723E-4</v>
      </c>
      <c r="R838" s="7">
        <f>INDEX('Saturation Data'!S:S,MATCH('Intensity Data'!$B838,'Saturation Data'!$C:$C,0))*INDEX('UEC Data'!S:S,MATCH('Intensity Data'!$B838,'UEC Data'!$C:$C,0))</f>
        <v>0</v>
      </c>
      <c r="S838" s="7">
        <f>INDEX('Saturation Data'!T:T,MATCH('Intensity Data'!$B838,'Saturation Data'!$C:$C,0))*INDEX('UEC Data'!T:T,MATCH('Intensity Data'!$B838,'UEC Data'!$C:$C,0))</f>
        <v>0</v>
      </c>
      <c r="T838" s="7">
        <f>INDEX('Saturation Data'!U:U,MATCH('Intensity Data'!$B838,'Saturation Data'!$C:$C,0))*INDEX('UEC Data'!U:U,MATCH('Intensity Data'!$B838,'UEC Data'!$C:$C,0))</f>
        <v>3.3471152108880131E-2</v>
      </c>
      <c r="U838" s="7">
        <f>INDEX('Saturation Data'!V:V,MATCH('Intensity Data'!$B838,'Saturation Data'!$C:$C,0))*INDEX('UEC Data'!V:V,MATCH('Intensity Data'!$B838,'UEC Data'!$C:$C,0))</f>
        <v>0.20433190239332527</v>
      </c>
      <c r="V838" t="str">
        <f t="shared" si="195"/>
        <v>HVAC</v>
      </c>
    </row>
    <row r="839" spans="1:22" x14ac:dyDescent="0.25">
      <c r="A839" t="str">
        <f t="shared" si="192"/>
        <v/>
      </c>
      <c r="B839" t="str">
        <f t="shared" si="196"/>
        <v>WY2023 CPAVentilation_Ventilation</v>
      </c>
      <c r="C839" t="s">
        <v>115</v>
      </c>
      <c r="D839" t="s">
        <v>191</v>
      </c>
      <c r="E839" s="3" t="str">
        <f t="shared" si="191"/>
        <v>Ventilation_Ventilation</v>
      </c>
      <c r="F839" s="3" t="s">
        <v>15</v>
      </c>
      <c r="G839" s="3" t="s">
        <v>15</v>
      </c>
      <c r="H839" s="7">
        <f>INDEX('Saturation Data'!I:I,MATCH('Intensity Data'!$B839,'Saturation Data'!$C:$C,0))*INDEX('UEC Data'!I:I,MATCH('Intensity Data'!$B839,'UEC Data'!$C:$C,0))</f>
        <v>3.3414322411739672</v>
      </c>
      <c r="I839" s="7">
        <f>INDEX('Saturation Data'!J:J,MATCH('Intensity Data'!$B839,'Saturation Data'!$C:$C,0))*INDEX('UEC Data'!J:J,MATCH('Intensity Data'!$B839,'UEC Data'!$C:$C,0))</f>
        <v>2.74070815684835</v>
      </c>
      <c r="J839" s="7">
        <f>INDEX('Saturation Data'!K:K,MATCH('Intensity Data'!$B839,'Saturation Data'!$C:$C,0))*INDEX('UEC Data'!K:K,MATCH('Intensity Data'!$B839,'UEC Data'!$C:$C,0))</f>
        <v>3.0718598854060701</v>
      </c>
      <c r="K839" s="7">
        <f>INDEX('Saturation Data'!L:L,MATCH('Intensity Data'!$B839,'Saturation Data'!$C:$C,0))*INDEX('UEC Data'!L:L,MATCH('Intensity Data'!$B839,'UEC Data'!$C:$C,0))</f>
        <v>2.575124461576932</v>
      </c>
      <c r="L839" s="7">
        <f>INDEX('Saturation Data'!M:M,MATCH('Intensity Data'!$B839,'Saturation Data'!$C:$C,0))*INDEX('UEC Data'!M:M,MATCH('Intensity Data'!$B839,'UEC Data'!$C:$C,0))</f>
        <v>4.8183710814593148</v>
      </c>
      <c r="M839" s="7">
        <f>INDEX('Saturation Data'!N:N,MATCH('Intensity Data'!$B839,'Saturation Data'!$C:$C,0))*INDEX('UEC Data'!N:N,MATCH('Intensity Data'!$B839,'UEC Data'!$C:$C,0))</f>
        <v>2.6890007381870027</v>
      </c>
      <c r="N839" s="7">
        <f>INDEX('Saturation Data'!O:O,MATCH('Intensity Data'!$B839,'Saturation Data'!$C:$C,0))*INDEX('UEC Data'!O:O,MATCH('Intensity Data'!$B839,'UEC Data'!$C:$C,0))</f>
        <v>4.7400657251631966</v>
      </c>
      <c r="O839" s="7">
        <f>INDEX('Saturation Data'!P:P,MATCH('Intensity Data'!$B839,'Saturation Data'!$C:$C,0))*INDEX('UEC Data'!P:P,MATCH('Intensity Data'!$B839,'UEC Data'!$C:$C,0))</f>
        <v>3.5254617681476641</v>
      </c>
      <c r="P839" s="7">
        <f>INDEX('Saturation Data'!Q:Q,MATCH('Intensity Data'!$B839,'Saturation Data'!$C:$C,0))*INDEX('UEC Data'!Q:Q,MATCH('Intensity Data'!$B839,'UEC Data'!$C:$C,0))</f>
        <v>1.060129939955909</v>
      </c>
      <c r="Q839" s="7">
        <f>INDEX('Saturation Data'!R:R,MATCH('Intensity Data'!$B839,'Saturation Data'!$C:$C,0))*INDEX('UEC Data'!R:R,MATCH('Intensity Data'!$B839,'UEC Data'!$C:$C,0))</f>
        <v>1.6756571983206989</v>
      </c>
      <c r="R839" s="7">
        <f>INDEX('Saturation Data'!S:S,MATCH('Intensity Data'!$B839,'Saturation Data'!$C:$C,0))*INDEX('UEC Data'!S:S,MATCH('Intensity Data'!$B839,'UEC Data'!$C:$C,0))</f>
        <v>0.78595286229087036</v>
      </c>
      <c r="S839" s="7">
        <f>INDEX('Saturation Data'!T:T,MATCH('Intensity Data'!$B839,'Saturation Data'!$C:$C,0))*INDEX('UEC Data'!T:T,MATCH('Intensity Data'!$B839,'UEC Data'!$C:$C,0))</f>
        <v>1.179752294952997</v>
      </c>
      <c r="T839" s="7">
        <f>INDEX('Saturation Data'!U:U,MATCH('Intensity Data'!$B839,'Saturation Data'!$C:$C,0))*INDEX('UEC Data'!U:U,MATCH('Intensity Data'!$B839,'UEC Data'!$C:$C,0))</f>
        <v>33.414322411739676</v>
      </c>
      <c r="U839" s="7">
        <f>INDEX('Saturation Data'!V:V,MATCH('Intensity Data'!$B839,'Saturation Data'!$C:$C,0))*INDEX('UEC Data'!V:V,MATCH('Intensity Data'!$B839,'UEC Data'!$C:$C,0))</f>
        <v>1.2833993779047979</v>
      </c>
      <c r="V839" t="str">
        <f t="shared" si="195"/>
        <v>HVAC</v>
      </c>
    </row>
    <row r="840" spans="1:22" x14ac:dyDescent="0.25">
      <c r="A840" t="str">
        <f t="shared" si="192"/>
        <v/>
      </c>
      <c r="B840" t="str">
        <f t="shared" si="196"/>
        <v>WY2023 CPAWater Heating_Water Heater</v>
      </c>
      <c r="C840" t="s">
        <v>115</v>
      </c>
      <c r="D840" t="s">
        <v>191</v>
      </c>
      <c r="E840" s="3" t="str">
        <f t="shared" si="191"/>
        <v>Water Heating_Water Heater</v>
      </c>
      <c r="F840" s="3" t="s">
        <v>16</v>
      </c>
      <c r="G840" s="3" t="s">
        <v>17</v>
      </c>
      <c r="H840" s="7">
        <f>INDEX('Saturation Data'!I:I,MATCH('Intensity Data'!$B840,'Saturation Data'!$C:$C,0))*INDEX('UEC Data'!I:I,MATCH('Intensity Data'!$B840,'UEC Data'!$C:$C,0))</f>
        <v>0.46857662812873985</v>
      </c>
      <c r="I840" s="7">
        <f>INDEX('Saturation Data'!J:J,MATCH('Intensity Data'!$B840,'Saturation Data'!$C:$C,0))*INDEX('UEC Data'!J:J,MATCH('Intensity Data'!$B840,'UEC Data'!$C:$C,0))</f>
        <v>0.28231909391222504</v>
      </c>
      <c r="J840" s="7">
        <f>INDEX('Saturation Data'!K:K,MATCH('Intensity Data'!$B840,'Saturation Data'!$C:$C,0))*INDEX('UEC Data'!K:K,MATCH('Intensity Data'!$B840,'UEC Data'!$C:$C,0))</f>
        <v>0.2817244893101471</v>
      </c>
      <c r="K840" s="7">
        <f>INDEX('Saturation Data'!L:L,MATCH('Intensity Data'!$B840,'Saturation Data'!$C:$C,0))*INDEX('UEC Data'!L:L,MATCH('Intensity Data'!$B840,'UEC Data'!$C:$C,0))</f>
        <v>0.29289274279256244</v>
      </c>
      <c r="L840" s="7">
        <f>INDEX('Saturation Data'!M:M,MATCH('Intensity Data'!$B840,'Saturation Data'!$C:$C,0))*INDEX('UEC Data'!M:M,MATCH('Intensity Data'!$B840,'UEC Data'!$C:$C,0))</f>
        <v>2.9442226525451263</v>
      </c>
      <c r="M840" s="7">
        <f>INDEX('Saturation Data'!N:N,MATCH('Intensity Data'!$B840,'Saturation Data'!$C:$C,0))*INDEX('UEC Data'!N:N,MATCH('Intensity Data'!$B840,'UEC Data'!$C:$C,0))</f>
        <v>1.4393062467673534</v>
      </c>
      <c r="N840" s="7">
        <f>INDEX('Saturation Data'!O:O,MATCH('Intensity Data'!$B840,'Saturation Data'!$C:$C,0))*INDEX('UEC Data'!O:O,MATCH('Intensity Data'!$B840,'UEC Data'!$C:$C,0))</f>
        <v>0.29194225105282873</v>
      </c>
      <c r="O840" s="7">
        <f>INDEX('Saturation Data'!P:P,MATCH('Intensity Data'!$B840,'Saturation Data'!$C:$C,0))*INDEX('UEC Data'!P:P,MATCH('Intensity Data'!$B840,'UEC Data'!$C:$C,0))</f>
        <v>0.49078738589440118</v>
      </c>
      <c r="P840" s="7">
        <f>INDEX('Saturation Data'!Q:Q,MATCH('Intensity Data'!$B840,'Saturation Data'!$C:$C,0))*INDEX('UEC Data'!Q:Q,MATCH('Intensity Data'!$B840,'UEC Data'!$C:$C,0))</f>
        <v>0.19088614361249201</v>
      </c>
      <c r="Q840" s="7">
        <f>INDEX('Saturation Data'!R:R,MATCH('Intensity Data'!$B840,'Saturation Data'!$C:$C,0))*INDEX('UEC Data'!R:R,MATCH('Intensity Data'!$B840,'UEC Data'!$C:$C,0))</f>
        <v>0.31391248085799622</v>
      </c>
      <c r="R840" s="7">
        <f>INDEX('Saturation Data'!S:S,MATCH('Intensity Data'!$B840,'Saturation Data'!$C:$C,0))*INDEX('UEC Data'!S:S,MATCH('Intensity Data'!$B840,'UEC Data'!$C:$C,0))</f>
        <v>0.11940156392988958</v>
      </c>
      <c r="S840" s="7">
        <f>INDEX('Saturation Data'!T:T,MATCH('Intensity Data'!$B840,'Saturation Data'!$C:$C,0))*INDEX('UEC Data'!T:T,MATCH('Intensity Data'!$B840,'UEC Data'!$C:$C,0))</f>
        <v>0.21009415939782902</v>
      </c>
      <c r="T840" s="7">
        <f>INDEX('Saturation Data'!U:U,MATCH('Intensity Data'!$B840,'Saturation Data'!$C:$C,0))*INDEX('UEC Data'!U:U,MATCH('Intensity Data'!$B840,'UEC Data'!$C:$C,0))</f>
        <v>0.28231909391222504</v>
      </c>
      <c r="U840" s="7">
        <f>INDEX('Saturation Data'!V:V,MATCH('Intensity Data'!$B840,'Saturation Data'!$C:$C,0))*INDEX('UEC Data'!V:V,MATCH('Intensity Data'!$B840,'UEC Data'!$C:$C,0))</f>
        <v>0.1630219260967726</v>
      </c>
      <c r="V840" t="str">
        <f t="shared" si="195"/>
        <v>Water Heating</v>
      </c>
    </row>
    <row r="841" spans="1:22" x14ac:dyDescent="0.25">
      <c r="A841" t="str">
        <f t="shared" si="192"/>
        <v/>
      </c>
      <c r="B841" t="str">
        <f t="shared" si="196"/>
        <v>WY2023 CPAInterior Lighting_General Service Lighting</v>
      </c>
      <c r="C841" t="s">
        <v>115</v>
      </c>
      <c r="D841" t="s">
        <v>191</v>
      </c>
      <c r="E841" s="3" t="str">
        <f t="shared" si="191"/>
        <v>Interior Lighting_General Service Lighting</v>
      </c>
      <c r="F841" s="3" t="s">
        <v>18</v>
      </c>
      <c r="G841" s="3" t="s">
        <v>19</v>
      </c>
      <c r="H841" s="7">
        <f>INDEX('Saturation Data'!I:I,MATCH('Intensity Data'!$B841,'Saturation Data'!$C:$C,0))*INDEX('UEC Data'!I:I,MATCH('Intensity Data'!$B841,'UEC Data'!$C:$C,0))</f>
        <v>0.54932332077394064</v>
      </c>
      <c r="I841" s="7">
        <f>INDEX('Saturation Data'!J:J,MATCH('Intensity Data'!$B841,'Saturation Data'!$C:$C,0))*INDEX('UEC Data'!J:J,MATCH('Intensity Data'!$B841,'UEC Data'!$C:$C,0))</f>
        <v>0.43280019212492293</v>
      </c>
      <c r="J841" s="7">
        <f>INDEX('Saturation Data'!K:K,MATCH('Intensity Data'!$B841,'Saturation Data'!$C:$C,0))*INDEX('UEC Data'!K:K,MATCH('Intensity Data'!$B841,'UEC Data'!$C:$C,0))</f>
        <v>0.62053882862617504</v>
      </c>
      <c r="K841" s="7">
        <f>INDEX('Saturation Data'!L:L,MATCH('Intensity Data'!$B841,'Saturation Data'!$C:$C,0))*INDEX('UEC Data'!L:L,MATCH('Intensity Data'!$B841,'UEC Data'!$C:$C,0))</f>
        <v>0.4033502386070138</v>
      </c>
      <c r="L841" s="7">
        <f>INDEX('Saturation Data'!M:M,MATCH('Intensity Data'!$B841,'Saturation Data'!$C:$C,0))*INDEX('UEC Data'!M:M,MATCH('Intensity Data'!$B841,'UEC Data'!$C:$C,0))</f>
        <v>2.6412469265737051</v>
      </c>
      <c r="M841" s="7">
        <f>INDEX('Saturation Data'!N:N,MATCH('Intensity Data'!$B841,'Saturation Data'!$C:$C,0))*INDEX('UEC Data'!N:N,MATCH('Intensity Data'!$B841,'UEC Data'!$C:$C,0))</f>
        <v>0.79996539107968856</v>
      </c>
      <c r="N841" s="7">
        <f>INDEX('Saturation Data'!O:O,MATCH('Intensity Data'!$B841,'Saturation Data'!$C:$C,0))*INDEX('UEC Data'!O:O,MATCH('Intensity Data'!$B841,'UEC Data'!$C:$C,0))</f>
        <v>1.1103270853094029</v>
      </c>
      <c r="O841" s="7">
        <f>INDEX('Saturation Data'!P:P,MATCH('Intensity Data'!$B841,'Saturation Data'!$C:$C,0))*INDEX('UEC Data'!P:P,MATCH('Intensity Data'!$B841,'UEC Data'!$C:$C,0))</f>
        <v>0.35494355929716509</v>
      </c>
      <c r="P841" s="7">
        <f>INDEX('Saturation Data'!Q:Q,MATCH('Intensity Data'!$B841,'Saturation Data'!$C:$C,0))*INDEX('UEC Data'!Q:Q,MATCH('Intensity Data'!$B841,'UEC Data'!$C:$C,0))</f>
        <v>0.19339800638906196</v>
      </c>
      <c r="Q841" s="7">
        <f>INDEX('Saturation Data'!R:R,MATCH('Intensity Data'!$B841,'Saturation Data'!$C:$C,0))*INDEX('UEC Data'!R:R,MATCH('Intensity Data'!$B841,'UEC Data'!$C:$C,0))</f>
        <v>2.2993489855832623</v>
      </c>
      <c r="R841" s="7">
        <f>INDEX('Saturation Data'!S:S,MATCH('Intensity Data'!$B841,'Saturation Data'!$C:$C,0))*INDEX('UEC Data'!S:S,MATCH('Intensity Data'!$B841,'UEC Data'!$C:$C,0))</f>
        <v>0.14723742862884756</v>
      </c>
      <c r="S841" s="7">
        <f>INDEX('Saturation Data'!T:T,MATCH('Intensity Data'!$B841,'Saturation Data'!$C:$C,0))*INDEX('UEC Data'!T:T,MATCH('Intensity Data'!$B841,'UEC Data'!$C:$C,0))</f>
        <v>0.14723742862884756</v>
      </c>
      <c r="T841" s="7">
        <f>INDEX('Saturation Data'!U:U,MATCH('Intensity Data'!$B841,'Saturation Data'!$C:$C,0))*INDEX('UEC Data'!U:U,MATCH('Intensity Data'!$B841,'UEC Data'!$C:$C,0))</f>
        <v>0.14723742862884756</v>
      </c>
      <c r="U841" s="7">
        <f>INDEX('Saturation Data'!V:V,MATCH('Intensity Data'!$B841,'Saturation Data'!$C:$C,0))*INDEX('UEC Data'!V:V,MATCH('Intensity Data'!$B841,'UEC Data'!$C:$C,0))</f>
        <v>0.83509026661932939</v>
      </c>
      <c r="V841" t="str">
        <f t="shared" si="195"/>
        <v>Interior Lighting</v>
      </c>
    </row>
    <row r="842" spans="1:22" x14ac:dyDescent="0.25">
      <c r="A842" t="str">
        <f t="shared" si="192"/>
        <v/>
      </c>
      <c r="B842" t="str">
        <f t="shared" si="196"/>
        <v>WY2023 CPAInterior Lighting_Exempted Lighting</v>
      </c>
      <c r="C842" t="s">
        <v>115</v>
      </c>
      <c r="D842" t="s">
        <v>191</v>
      </c>
      <c r="E842" s="3" t="str">
        <f t="shared" si="191"/>
        <v>Interior Lighting_Exempted Lighting</v>
      </c>
      <c r="F842" s="3" t="s">
        <v>18</v>
      </c>
      <c r="G842" s="3" t="s">
        <v>20</v>
      </c>
      <c r="H842" s="7">
        <f>INDEX('Saturation Data'!I:I,MATCH('Intensity Data'!$B842,'Saturation Data'!$C:$C,0))*INDEX('UEC Data'!I:I,MATCH('Intensity Data'!$B842,'UEC Data'!$C:$C,0))</f>
        <v>4.2854174996433628E-3</v>
      </c>
      <c r="I842" s="7">
        <f>INDEX('Saturation Data'!J:J,MATCH('Intensity Data'!$B842,'Saturation Data'!$C:$C,0))*INDEX('UEC Data'!J:J,MATCH('Intensity Data'!$B842,'UEC Data'!$C:$C,0))</f>
        <v>3.3763895451735582E-3</v>
      </c>
      <c r="J842" s="7">
        <f>INDEX('Saturation Data'!K:K,MATCH('Intensity Data'!$B842,'Saturation Data'!$C:$C,0))*INDEX('UEC Data'!K:K,MATCH('Intensity Data'!$B842,'UEC Data'!$C:$C,0))</f>
        <v>4.0155881704998691E-3</v>
      </c>
      <c r="K842" s="7">
        <f>INDEX('Saturation Data'!L:L,MATCH('Intensity Data'!$B842,'Saturation Data'!$C:$C,0))*INDEX('UEC Data'!L:L,MATCH('Intensity Data'!$B842,'UEC Data'!$C:$C,0))</f>
        <v>2.6101323108249151E-3</v>
      </c>
      <c r="L842" s="7">
        <f>INDEX('Saturation Data'!M:M,MATCH('Intensity Data'!$B842,'Saturation Data'!$C:$C,0))*INDEX('UEC Data'!M:M,MATCH('Intensity Data'!$B842,'UEC Data'!$C:$C,0))</f>
        <v>2.2021437307522766E-2</v>
      </c>
      <c r="M842" s="7">
        <f>INDEX('Saturation Data'!N:N,MATCH('Intensity Data'!$B842,'Saturation Data'!$C:$C,0))*INDEX('UEC Data'!N:N,MATCH('Intensity Data'!$B842,'UEC Data'!$C:$C,0))</f>
        <v>4.5972716341806852E-4</v>
      </c>
      <c r="N842" s="7">
        <f>INDEX('Saturation Data'!O:O,MATCH('Intensity Data'!$B842,'Saturation Data'!$C:$C,0))*INDEX('UEC Data'!O:O,MATCH('Intensity Data'!$B842,'UEC Data'!$C:$C,0))</f>
        <v>8.4005775854786423E-3</v>
      </c>
      <c r="O842" s="7">
        <f>INDEX('Saturation Data'!P:P,MATCH('Intensity Data'!$B842,'Saturation Data'!$C:$C,0))*INDEX('UEC Data'!P:P,MATCH('Intensity Data'!$B842,'UEC Data'!$C:$C,0))</f>
        <v>2.685452735317978E-3</v>
      </c>
      <c r="P842" s="7">
        <f>INDEX('Saturation Data'!Q:Q,MATCH('Intensity Data'!$B842,'Saturation Data'!$C:$C,0))*INDEX('UEC Data'!Q:Q,MATCH('Intensity Data'!$B842,'UEC Data'!$C:$C,0))</f>
        <v>1.0993372123822187E-3</v>
      </c>
      <c r="Q842" s="7">
        <f>INDEX('Saturation Data'!R:R,MATCH('Intensity Data'!$B842,'Saturation Data'!$C:$C,0))*INDEX('UEC Data'!R:R,MATCH('Intensity Data'!$B842,'UEC Data'!$C:$C,0))</f>
        <v>9.8364968907358862E-3</v>
      </c>
      <c r="R842" s="7">
        <f>INDEX('Saturation Data'!S:S,MATCH('Intensity Data'!$B842,'Saturation Data'!$C:$C,0))*INDEX('UEC Data'!S:S,MATCH('Intensity Data'!$B842,'UEC Data'!$C:$C,0))</f>
        <v>5.9529483438399486E-5</v>
      </c>
      <c r="S842" s="7">
        <f>INDEX('Saturation Data'!T:T,MATCH('Intensity Data'!$B842,'Saturation Data'!$C:$C,0))*INDEX('UEC Data'!T:T,MATCH('Intensity Data'!$B842,'UEC Data'!$C:$C,0))</f>
        <v>5.9529483438399486E-5</v>
      </c>
      <c r="T842" s="7">
        <f>INDEX('Saturation Data'!U:U,MATCH('Intensity Data'!$B842,'Saturation Data'!$C:$C,0))*INDEX('UEC Data'!U:U,MATCH('Intensity Data'!$B842,'UEC Data'!$C:$C,0))</f>
        <v>5.9529483438399486E-5</v>
      </c>
      <c r="U842" s="7">
        <f>INDEX('Saturation Data'!V:V,MATCH('Intensity Data'!$B842,'Saturation Data'!$C:$C,0))*INDEX('UEC Data'!V:V,MATCH('Intensity Data'!$B842,'UEC Data'!$C:$C,0))</f>
        <v>4.3639949132810432E-3</v>
      </c>
      <c r="V842" t="str">
        <f t="shared" si="195"/>
        <v>Interior Lighting</v>
      </c>
    </row>
    <row r="843" spans="1:22" x14ac:dyDescent="0.25">
      <c r="A843" t="str">
        <f t="shared" si="192"/>
        <v/>
      </c>
      <c r="B843" t="str">
        <f t="shared" si="196"/>
        <v>WY2023 CPAInterior Lighting_High-Bay Lighting</v>
      </c>
      <c r="C843" t="s">
        <v>115</v>
      </c>
      <c r="D843" t="s">
        <v>191</v>
      </c>
      <c r="E843" s="3" t="str">
        <f t="shared" si="191"/>
        <v>Interior Lighting_High-Bay Lighting</v>
      </c>
      <c r="F843" s="3" t="s">
        <v>18</v>
      </c>
      <c r="G843" s="3" t="s">
        <v>21</v>
      </c>
      <c r="H843" s="7">
        <f>INDEX('Saturation Data'!I:I,MATCH('Intensity Data'!$B843,'Saturation Data'!$C:$C,0))*INDEX('UEC Data'!I:I,MATCH('Intensity Data'!$B843,'UEC Data'!$C:$C,0))</f>
        <v>3.9017674295940559E-2</v>
      </c>
      <c r="I843" s="7">
        <f>INDEX('Saturation Data'!J:J,MATCH('Intensity Data'!$B843,'Saturation Data'!$C:$C,0))*INDEX('UEC Data'!J:J,MATCH('Intensity Data'!$B843,'UEC Data'!$C:$C,0))</f>
        <v>3.0741197930134984E-2</v>
      </c>
      <c r="J843" s="7">
        <f>INDEX('Saturation Data'!K:K,MATCH('Intensity Data'!$B843,'Saturation Data'!$C:$C,0))*INDEX('UEC Data'!K:K,MATCH('Intensity Data'!$B843,'UEC Data'!$C:$C,0))</f>
        <v>1.3628963535438383</v>
      </c>
      <c r="K843" s="7">
        <f>INDEX('Saturation Data'!L:L,MATCH('Intensity Data'!$B843,'Saturation Data'!$C:$C,0))*INDEX('UEC Data'!L:L,MATCH('Intensity Data'!$B843,'UEC Data'!$C:$C,0))</f>
        <v>0.88588262980349497</v>
      </c>
      <c r="L843" s="7">
        <f>INDEX('Saturation Data'!M:M,MATCH('Intensity Data'!$B843,'Saturation Data'!$C:$C,0))*INDEX('UEC Data'!M:M,MATCH('Intensity Data'!$B843,'UEC Data'!$C:$C,0))</f>
        <v>4.7622661999057535E-2</v>
      </c>
      <c r="M843" s="7">
        <f>INDEX('Saturation Data'!N:N,MATCH('Intensity Data'!$B843,'Saturation Data'!$C:$C,0))*INDEX('UEC Data'!N:N,MATCH('Intensity Data'!$B843,'UEC Data'!$C:$C,0))</f>
        <v>0.41722347371105206</v>
      </c>
      <c r="N843" s="7">
        <f>INDEX('Saturation Data'!O:O,MATCH('Intensity Data'!$B843,'Saturation Data'!$C:$C,0))*INDEX('UEC Data'!O:O,MATCH('Intensity Data'!$B843,'UEC Data'!$C:$C,0))</f>
        <v>0.69641438557601842</v>
      </c>
      <c r="O843" s="7">
        <f>INDEX('Saturation Data'!P:P,MATCH('Intensity Data'!$B843,'Saturation Data'!$C:$C,0))*INDEX('UEC Data'!P:P,MATCH('Intensity Data'!$B843,'UEC Data'!$C:$C,0))</f>
        <v>0.22262611083941911</v>
      </c>
      <c r="P843" s="7">
        <f>INDEX('Saturation Data'!Q:Q,MATCH('Intensity Data'!$B843,'Saturation Data'!$C:$C,0))*INDEX('UEC Data'!Q:Q,MATCH('Intensity Data'!$B843,'UEC Data'!$C:$C,0))</f>
        <v>0.28208322545013109</v>
      </c>
      <c r="Q843" s="7">
        <f>INDEX('Saturation Data'!R:R,MATCH('Intensity Data'!$B843,'Saturation Data'!$C:$C,0))*INDEX('UEC Data'!R:R,MATCH('Intensity Data'!$B843,'UEC Data'!$C:$C,0))</f>
        <v>2.0177066534859938E-2</v>
      </c>
      <c r="R843" s="7">
        <f>INDEX('Saturation Data'!S:S,MATCH('Intensity Data'!$B843,'Saturation Data'!$C:$C,0))*INDEX('UEC Data'!S:S,MATCH('Intensity Data'!$B843,'UEC Data'!$C:$C,0))</f>
        <v>0.47485870758657273</v>
      </c>
      <c r="S843" s="7">
        <f>INDEX('Saturation Data'!T:T,MATCH('Intensity Data'!$B843,'Saturation Data'!$C:$C,0))*INDEX('UEC Data'!T:T,MATCH('Intensity Data'!$B843,'UEC Data'!$C:$C,0))</f>
        <v>0.47485870758657273</v>
      </c>
      <c r="T843" s="7">
        <f>INDEX('Saturation Data'!U:U,MATCH('Intensity Data'!$B843,'Saturation Data'!$C:$C,0))*INDEX('UEC Data'!U:U,MATCH('Intensity Data'!$B843,'UEC Data'!$C:$C,0))</f>
        <v>0.47485870758657273</v>
      </c>
      <c r="U843" s="7">
        <f>INDEX('Saturation Data'!V:V,MATCH('Intensity Data'!$B843,'Saturation Data'!$C:$C,0))*INDEX('UEC Data'!V:V,MATCH('Intensity Data'!$B843,'UEC Data'!$C:$C,0))</f>
        <v>0.32439087064091732</v>
      </c>
      <c r="V843" t="str">
        <f t="shared" si="195"/>
        <v>Interior Lighting</v>
      </c>
    </row>
    <row r="844" spans="1:22" x14ac:dyDescent="0.25">
      <c r="A844" t="str">
        <f t="shared" si="192"/>
        <v/>
      </c>
      <c r="B844" t="str">
        <f t="shared" si="196"/>
        <v>WY2023 CPAInterior Lighting_Linear Lighting</v>
      </c>
      <c r="C844" t="s">
        <v>115</v>
      </c>
      <c r="D844" t="s">
        <v>191</v>
      </c>
      <c r="E844" s="3" t="str">
        <f t="shared" si="191"/>
        <v>Interior Lighting_Linear Lighting</v>
      </c>
      <c r="F844" s="3" t="s">
        <v>18</v>
      </c>
      <c r="G844" s="3" t="s">
        <v>22</v>
      </c>
      <c r="H844" s="7">
        <f>INDEX('Saturation Data'!I:I,MATCH('Intensity Data'!$B844,'Saturation Data'!$C:$C,0))*INDEX('UEC Data'!I:I,MATCH('Intensity Data'!$B844,'UEC Data'!$C:$C,0))</f>
        <v>2.6940296472955469</v>
      </c>
      <c r="I844" s="7">
        <f>INDEX('Saturation Data'!J:J,MATCH('Intensity Data'!$B844,'Saturation Data'!$C:$C,0))*INDEX('UEC Data'!J:J,MATCH('Intensity Data'!$B844,'UEC Data'!$C:$C,0))</f>
        <v>2.1225688130207336</v>
      </c>
      <c r="J844" s="7">
        <f>INDEX('Saturation Data'!K:K,MATCH('Intensity Data'!$B844,'Saturation Data'!$C:$C,0))*INDEX('UEC Data'!K:K,MATCH('Intensity Data'!$B844,'UEC Data'!$C:$C,0))</f>
        <v>4.5370286352305653</v>
      </c>
      <c r="K844" s="7">
        <f>INDEX('Saturation Data'!L:L,MATCH('Intensity Data'!$B844,'Saturation Data'!$C:$C,0))*INDEX('UEC Data'!L:L,MATCH('Intensity Data'!$B844,'UEC Data'!$C:$C,0))</f>
        <v>2.9490686128998673</v>
      </c>
      <c r="L844" s="7">
        <f>INDEX('Saturation Data'!M:M,MATCH('Intensity Data'!$B844,'Saturation Data'!$C:$C,0))*INDEX('UEC Data'!M:M,MATCH('Intensity Data'!$B844,'UEC Data'!$C:$C,0))</f>
        <v>2.3335104379538243</v>
      </c>
      <c r="M844" s="7">
        <f>INDEX('Saturation Data'!N:N,MATCH('Intensity Data'!$B844,'Saturation Data'!$C:$C,0))*INDEX('UEC Data'!N:N,MATCH('Intensity Data'!$B844,'UEC Data'!$C:$C,0))</f>
        <v>6.2359631100881137</v>
      </c>
      <c r="N844" s="7">
        <f>INDEX('Saturation Data'!O:O,MATCH('Intensity Data'!$B844,'Saturation Data'!$C:$C,0))*INDEX('UEC Data'!O:O,MATCH('Intensity Data'!$B844,'UEC Data'!$C:$C,0))</f>
        <v>3.9605012989367125</v>
      </c>
      <c r="O844" s="7">
        <f>INDEX('Saturation Data'!P:P,MATCH('Intensity Data'!$B844,'Saturation Data'!$C:$C,0))*INDEX('UEC Data'!P:P,MATCH('Intensity Data'!$B844,'UEC Data'!$C:$C,0))</f>
        <v>1.2660723549348669</v>
      </c>
      <c r="P844" s="7">
        <f>INDEX('Saturation Data'!Q:Q,MATCH('Intensity Data'!$B844,'Saturation Data'!$C:$C,0))*INDEX('UEC Data'!Q:Q,MATCH('Intensity Data'!$B844,'UEC Data'!$C:$C,0))</f>
        <v>1.7586730641577184</v>
      </c>
      <c r="Q844" s="7">
        <f>INDEX('Saturation Data'!R:R,MATCH('Intensity Data'!$B844,'Saturation Data'!$C:$C,0))*INDEX('UEC Data'!R:R,MATCH('Intensity Data'!$B844,'UEC Data'!$C:$C,0))</f>
        <v>0.62247604751037811</v>
      </c>
      <c r="R844" s="7">
        <f>INDEX('Saturation Data'!S:S,MATCH('Intensity Data'!$B844,'Saturation Data'!$C:$C,0))*INDEX('UEC Data'!S:S,MATCH('Intensity Data'!$B844,'UEC Data'!$C:$C,0))</f>
        <v>0.87916153933981689</v>
      </c>
      <c r="S844" s="7">
        <f>INDEX('Saturation Data'!T:T,MATCH('Intensity Data'!$B844,'Saturation Data'!$C:$C,0))*INDEX('UEC Data'!T:T,MATCH('Intensity Data'!$B844,'UEC Data'!$C:$C,0))</f>
        <v>0.87916153933981689</v>
      </c>
      <c r="T844" s="7">
        <f>INDEX('Saturation Data'!U:U,MATCH('Intensity Data'!$B844,'Saturation Data'!$C:$C,0))*INDEX('UEC Data'!U:U,MATCH('Intensity Data'!$B844,'UEC Data'!$C:$C,0))</f>
        <v>0.87916153933981689</v>
      </c>
      <c r="U844" s="7">
        <f>INDEX('Saturation Data'!V:V,MATCH('Intensity Data'!$B844,'Saturation Data'!$C:$C,0))*INDEX('UEC Data'!V:V,MATCH('Intensity Data'!$B844,'UEC Data'!$C:$C,0))</f>
        <v>2.0931516775749808</v>
      </c>
      <c r="V844" t="str">
        <f t="shared" si="195"/>
        <v>Interior Lighting</v>
      </c>
    </row>
    <row r="845" spans="1:22" x14ac:dyDescent="0.25">
      <c r="A845" t="str">
        <f t="shared" si="192"/>
        <v/>
      </c>
      <c r="B845" t="str">
        <f t="shared" si="196"/>
        <v>WY2023 CPAExterior Lighting_General Service Lighting</v>
      </c>
      <c r="C845" t="s">
        <v>115</v>
      </c>
      <c r="D845" t="s">
        <v>191</v>
      </c>
      <c r="E845" s="3" t="str">
        <f t="shared" si="191"/>
        <v>Exterior Lighting_General Service Lighting</v>
      </c>
      <c r="F845" s="3" t="s">
        <v>23</v>
      </c>
      <c r="G845" s="3" t="s">
        <v>19</v>
      </c>
      <c r="H845" s="7">
        <f>INDEX('Saturation Data'!I:I,MATCH('Intensity Data'!$B845,'Saturation Data'!$C:$C,0))*INDEX('UEC Data'!I:I,MATCH('Intensity Data'!$B845,'UEC Data'!$C:$C,0))</f>
        <v>0.10693688914725084</v>
      </c>
      <c r="I845" s="7">
        <f>INDEX('Saturation Data'!J:J,MATCH('Intensity Data'!$B845,'Saturation Data'!$C:$C,0))*INDEX('UEC Data'!J:J,MATCH('Intensity Data'!$B845,'UEC Data'!$C:$C,0))</f>
        <v>0.20454055765047033</v>
      </c>
      <c r="J845" s="7">
        <f>INDEX('Saturation Data'!K:K,MATCH('Intensity Data'!$B845,'Saturation Data'!$C:$C,0))*INDEX('UEC Data'!K:K,MATCH('Intensity Data'!$B845,'UEC Data'!$C:$C,0))</f>
        <v>0.59158538314775366</v>
      </c>
      <c r="K845" s="7">
        <f>INDEX('Saturation Data'!L:L,MATCH('Intensity Data'!$B845,'Saturation Data'!$C:$C,0))*INDEX('UEC Data'!L:L,MATCH('Intensity Data'!$B845,'UEC Data'!$C:$C,0))</f>
        <v>0.59158538314775366</v>
      </c>
      <c r="L845" s="7">
        <f>INDEX('Saturation Data'!M:M,MATCH('Intensity Data'!$B845,'Saturation Data'!$C:$C,0))*INDEX('UEC Data'!M:M,MATCH('Intensity Data'!$B845,'UEC Data'!$C:$C,0))</f>
        <v>0.31501059981005941</v>
      </c>
      <c r="M845" s="7">
        <f>INDEX('Saturation Data'!N:N,MATCH('Intensity Data'!$B845,'Saturation Data'!$C:$C,0))*INDEX('UEC Data'!N:N,MATCH('Intensity Data'!$B845,'UEC Data'!$C:$C,0))</f>
        <v>0.57730537996125342</v>
      </c>
      <c r="N845" s="7">
        <f>INDEX('Saturation Data'!O:O,MATCH('Intensity Data'!$B845,'Saturation Data'!$C:$C,0))*INDEX('UEC Data'!O:O,MATCH('Intensity Data'!$B845,'UEC Data'!$C:$C,0))</f>
        <v>5.8774315504024753E-2</v>
      </c>
      <c r="O845" s="7">
        <f>INDEX('Saturation Data'!P:P,MATCH('Intensity Data'!$B845,'Saturation Data'!$C:$C,0))*INDEX('UEC Data'!P:P,MATCH('Intensity Data'!$B845,'UEC Data'!$C:$C,0))</f>
        <v>7.221355569991679E-2</v>
      </c>
      <c r="P845" s="7">
        <f>INDEX('Saturation Data'!Q:Q,MATCH('Intensity Data'!$B845,'Saturation Data'!$C:$C,0))*INDEX('UEC Data'!Q:Q,MATCH('Intensity Data'!$B845,'UEC Data'!$C:$C,0))</f>
        <v>6.1476856166015066E-2</v>
      </c>
      <c r="Q845" s="7">
        <f>INDEX('Saturation Data'!R:R,MATCH('Intensity Data'!$B845,'Saturation Data'!$C:$C,0))*INDEX('UEC Data'!R:R,MATCH('Intensity Data'!$B845,'UEC Data'!$C:$C,0))</f>
        <v>0.16305732909454215</v>
      </c>
      <c r="R845" s="7">
        <f>INDEX('Saturation Data'!S:S,MATCH('Intensity Data'!$B845,'Saturation Data'!$C:$C,0))*INDEX('UEC Data'!S:S,MATCH('Intensity Data'!$B845,'UEC Data'!$C:$C,0))</f>
        <v>0.43591910744195606</v>
      </c>
      <c r="S845" s="7">
        <f>INDEX('Saturation Data'!T:T,MATCH('Intensity Data'!$B845,'Saturation Data'!$C:$C,0))*INDEX('UEC Data'!T:T,MATCH('Intensity Data'!$B845,'UEC Data'!$C:$C,0))</f>
        <v>0.43591910744195606</v>
      </c>
      <c r="T845" s="7">
        <f>INDEX('Saturation Data'!U:U,MATCH('Intensity Data'!$B845,'Saturation Data'!$C:$C,0))*INDEX('UEC Data'!U:U,MATCH('Intensity Data'!$B845,'UEC Data'!$C:$C,0))</f>
        <v>0.3933103662047393</v>
      </c>
      <c r="U845" s="7">
        <f>INDEX('Saturation Data'!V:V,MATCH('Intensity Data'!$B845,'Saturation Data'!$C:$C,0))*INDEX('UEC Data'!V:V,MATCH('Intensity Data'!$B845,'UEC Data'!$C:$C,0))</f>
        <v>0.33648620659091188</v>
      </c>
      <c r="V845" t="str">
        <f t="shared" si="195"/>
        <v>Exterior Lighting</v>
      </c>
    </row>
    <row r="846" spans="1:22" x14ac:dyDescent="0.25">
      <c r="A846" t="str">
        <f t="shared" si="192"/>
        <v/>
      </c>
      <c r="B846" t="str">
        <f t="shared" si="196"/>
        <v>WY2023 CPAExterior Lighting_Area Lighting</v>
      </c>
      <c r="C846" t="s">
        <v>115</v>
      </c>
      <c r="D846" t="s">
        <v>191</v>
      </c>
      <c r="E846" s="3" t="str">
        <f t="shared" si="191"/>
        <v>Exterior Lighting_Area Lighting</v>
      </c>
      <c r="F846" s="3" t="s">
        <v>23</v>
      </c>
      <c r="G846" s="3" t="s">
        <v>24</v>
      </c>
      <c r="H846" s="7">
        <f>INDEX('Saturation Data'!I:I,MATCH('Intensity Data'!$B846,'Saturation Data'!$C:$C,0))*INDEX('UEC Data'!I:I,MATCH('Intensity Data'!$B846,'UEC Data'!$C:$C,0))</f>
        <v>0.11654409791924107</v>
      </c>
      <c r="I846" s="7">
        <f>INDEX('Saturation Data'!J:J,MATCH('Intensity Data'!$B846,'Saturation Data'!$C:$C,0))*INDEX('UEC Data'!J:J,MATCH('Intensity Data'!$B846,'UEC Data'!$C:$C,0))</f>
        <v>9.2327734853710708E-2</v>
      </c>
      <c r="J846" s="7">
        <f>INDEX('Saturation Data'!K:K,MATCH('Intensity Data'!$B846,'Saturation Data'!$C:$C,0))*INDEX('UEC Data'!K:K,MATCH('Intensity Data'!$B846,'UEC Data'!$C:$C,0))</f>
        <v>0.10159983214344698</v>
      </c>
      <c r="K846" s="7">
        <f>INDEX('Saturation Data'!L:L,MATCH('Intensity Data'!$B846,'Saturation Data'!$C:$C,0))*INDEX('UEC Data'!L:L,MATCH('Intensity Data'!$B846,'UEC Data'!$C:$C,0))</f>
        <v>0.10159983214344698</v>
      </c>
      <c r="L846" s="7">
        <f>INDEX('Saturation Data'!M:M,MATCH('Intensity Data'!$B846,'Saturation Data'!$C:$C,0))*INDEX('UEC Data'!M:M,MATCH('Intensity Data'!$B846,'UEC Data'!$C:$C,0))</f>
        <v>9.059485521684521E-2</v>
      </c>
      <c r="M846" s="7">
        <f>INDEX('Saturation Data'!N:N,MATCH('Intensity Data'!$B846,'Saturation Data'!$C:$C,0))*INDEX('UEC Data'!N:N,MATCH('Intensity Data'!$B846,'UEC Data'!$C:$C,0))</f>
        <v>0.12604711703161356</v>
      </c>
      <c r="N846" s="7">
        <f>INDEX('Saturation Data'!O:O,MATCH('Intensity Data'!$B846,'Saturation Data'!$C:$C,0))*INDEX('UEC Data'!O:O,MATCH('Intensity Data'!$B846,'UEC Data'!$C:$C,0))</f>
        <v>2.7713042394107417E-2</v>
      </c>
      <c r="O846" s="7">
        <f>INDEX('Saturation Data'!P:P,MATCH('Intensity Data'!$B846,'Saturation Data'!$C:$C,0))*INDEX('UEC Data'!P:P,MATCH('Intensity Data'!$B846,'UEC Data'!$C:$C,0))</f>
        <v>1.4637270878280165E-3</v>
      </c>
      <c r="P846" s="7">
        <f>INDEX('Saturation Data'!Q:Q,MATCH('Intensity Data'!$B846,'Saturation Data'!$C:$C,0))*INDEX('UEC Data'!Q:Q,MATCH('Intensity Data'!$B846,'UEC Data'!$C:$C,0))</f>
        <v>3.0901261230194313E-3</v>
      </c>
      <c r="Q846" s="7">
        <f>INDEX('Saturation Data'!R:R,MATCH('Intensity Data'!$B846,'Saturation Data'!$C:$C,0))*INDEX('UEC Data'!R:R,MATCH('Intensity Data'!$B846,'UEC Data'!$C:$C,0))</f>
        <v>8.9417271784632824E-2</v>
      </c>
      <c r="R846" s="7">
        <f>INDEX('Saturation Data'!S:S,MATCH('Intensity Data'!$B846,'Saturation Data'!$C:$C,0))*INDEX('UEC Data'!S:S,MATCH('Intensity Data'!$B846,'UEC Data'!$C:$C,0))</f>
        <v>1.1974690494925692E-2</v>
      </c>
      <c r="S846" s="7">
        <f>INDEX('Saturation Data'!T:T,MATCH('Intensity Data'!$B846,'Saturation Data'!$C:$C,0))*INDEX('UEC Data'!T:T,MATCH('Intensity Data'!$B846,'UEC Data'!$C:$C,0))</f>
        <v>1.1974690494925692E-2</v>
      </c>
      <c r="T846" s="7">
        <f>INDEX('Saturation Data'!U:U,MATCH('Intensity Data'!$B846,'Saturation Data'!$C:$C,0))*INDEX('UEC Data'!U:U,MATCH('Intensity Data'!$B846,'UEC Data'!$C:$C,0))</f>
        <v>0.28724923077143361</v>
      </c>
      <c r="U846" s="7">
        <f>INDEX('Saturation Data'!V:V,MATCH('Intensity Data'!$B846,'Saturation Data'!$C:$C,0))*INDEX('UEC Data'!V:V,MATCH('Intensity Data'!$B846,'UEC Data'!$C:$C,0))</f>
        <v>1.2264529197351846E-2</v>
      </c>
      <c r="V846" t="str">
        <f t="shared" si="195"/>
        <v>Exterior Lighting</v>
      </c>
    </row>
    <row r="847" spans="1:22" x14ac:dyDescent="0.25">
      <c r="A847" t="str">
        <f t="shared" si="192"/>
        <v/>
      </c>
      <c r="B847" t="str">
        <f t="shared" si="196"/>
        <v>WY2023 CPAExterior Lighting_Linear Lighting</v>
      </c>
      <c r="C847" t="s">
        <v>115</v>
      </c>
      <c r="D847" t="s">
        <v>191</v>
      </c>
      <c r="E847" s="3" t="str">
        <f t="shared" si="191"/>
        <v>Exterior Lighting_Linear Lighting</v>
      </c>
      <c r="F847" s="3" t="s">
        <v>23</v>
      </c>
      <c r="G847" s="3" t="s">
        <v>22</v>
      </c>
      <c r="H847" s="7">
        <f>INDEX('Saturation Data'!I:I,MATCH('Intensity Data'!$B847,'Saturation Data'!$C:$C,0))*INDEX('UEC Data'!I:I,MATCH('Intensity Data'!$B847,'UEC Data'!$C:$C,0))</f>
        <v>0.28689792272239295</v>
      </c>
      <c r="I847" s="7">
        <f>INDEX('Saturation Data'!J:J,MATCH('Intensity Data'!$B847,'Saturation Data'!$C:$C,0))*INDEX('UEC Data'!J:J,MATCH('Intensity Data'!$B847,'UEC Data'!$C:$C,0))</f>
        <v>0.21351061728470386</v>
      </c>
      <c r="J847" s="7">
        <f>INDEX('Saturation Data'!K:K,MATCH('Intensity Data'!$B847,'Saturation Data'!$C:$C,0))*INDEX('UEC Data'!K:K,MATCH('Intensity Data'!$B847,'UEC Data'!$C:$C,0))</f>
        <v>0.32003471498153579</v>
      </c>
      <c r="K847" s="7">
        <f>INDEX('Saturation Data'!L:L,MATCH('Intensity Data'!$B847,'Saturation Data'!$C:$C,0))*INDEX('UEC Data'!L:L,MATCH('Intensity Data'!$B847,'UEC Data'!$C:$C,0))</f>
        <v>0.32003471498153579</v>
      </c>
      <c r="L847" s="7">
        <f>INDEX('Saturation Data'!M:M,MATCH('Intensity Data'!$B847,'Saturation Data'!$C:$C,0))*INDEX('UEC Data'!M:M,MATCH('Intensity Data'!$B847,'UEC Data'!$C:$C,0))</f>
        <v>0.23114294016652823</v>
      </c>
      <c r="M847" s="7">
        <f>INDEX('Saturation Data'!N:N,MATCH('Intensity Data'!$B847,'Saturation Data'!$C:$C,0))*INDEX('UEC Data'!N:N,MATCH('Intensity Data'!$B847,'UEC Data'!$C:$C,0))</f>
        <v>0.52128053649888695</v>
      </c>
      <c r="N847" s="7">
        <f>INDEX('Saturation Data'!O:O,MATCH('Intensity Data'!$B847,'Saturation Data'!$C:$C,0))*INDEX('UEC Data'!O:O,MATCH('Intensity Data'!$B847,'UEC Data'!$C:$C,0))</f>
        <v>9.2398122486503032E-2</v>
      </c>
      <c r="O847" s="7">
        <f>INDEX('Saturation Data'!P:P,MATCH('Intensity Data'!$B847,'Saturation Data'!$C:$C,0))*INDEX('UEC Data'!P:P,MATCH('Intensity Data'!$B847,'UEC Data'!$C:$C,0))</f>
        <v>0.11832224114849715</v>
      </c>
      <c r="P847" s="7">
        <f>INDEX('Saturation Data'!Q:Q,MATCH('Intensity Data'!$B847,'Saturation Data'!$C:$C,0))*INDEX('UEC Data'!Q:Q,MATCH('Intensity Data'!$B847,'UEC Data'!$C:$C,0))</f>
        <v>0.1183655590794478</v>
      </c>
      <c r="Q847" s="7">
        <f>INDEX('Saturation Data'!R:R,MATCH('Intensity Data'!$B847,'Saturation Data'!$C:$C,0))*INDEX('UEC Data'!R:R,MATCH('Intensity Data'!$B847,'UEC Data'!$C:$C,0))</f>
        <v>2.9729682958165238E-2</v>
      </c>
      <c r="R847" s="7">
        <f>INDEX('Saturation Data'!S:S,MATCH('Intensity Data'!$B847,'Saturation Data'!$C:$C,0))*INDEX('UEC Data'!S:S,MATCH('Intensity Data'!$B847,'UEC Data'!$C:$C,0))</f>
        <v>0.92487697547606984</v>
      </c>
      <c r="S847" s="7">
        <f>INDEX('Saturation Data'!T:T,MATCH('Intensity Data'!$B847,'Saturation Data'!$C:$C,0))*INDEX('UEC Data'!T:T,MATCH('Intensity Data'!$B847,'UEC Data'!$C:$C,0))</f>
        <v>0.92487697547606984</v>
      </c>
      <c r="T847" s="7">
        <f>INDEX('Saturation Data'!U:U,MATCH('Intensity Data'!$B847,'Saturation Data'!$C:$C,0))*INDEX('UEC Data'!U:U,MATCH('Intensity Data'!$B847,'UEC Data'!$C:$C,0))</f>
        <v>0.69221117643677899</v>
      </c>
      <c r="U847" s="7">
        <f>INDEX('Saturation Data'!V:V,MATCH('Intensity Data'!$B847,'Saturation Data'!$C:$C,0))*INDEX('UEC Data'!V:V,MATCH('Intensity Data'!$B847,'UEC Data'!$C:$C,0))</f>
        <v>0.25713285134711217</v>
      </c>
      <c r="V847" t="str">
        <f t="shared" si="195"/>
        <v>Exterior Lighting</v>
      </c>
    </row>
    <row r="848" spans="1:22" x14ac:dyDescent="0.25">
      <c r="A848" t="str">
        <f t="shared" si="192"/>
        <v/>
      </c>
      <c r="B848" t="str">
        <f t="shared" si="196"/>
        <v>WY2023 CPARefrigeration _Walk-in Refrigerator/Freezer</v>
      </c>
      <c r="C848" t="s">
        <v>115</v>
      </c>
      <c r="D848" t="s">
        <v>191</v>
      </c>
      <c r="E848" s="3" t="str">
        <f t="shared" si="191"/>
        <v>Refrigeration _Walk-in Refrigerator/Freezer</v>
      </c>
      <c r="F848" s="3" t="s">
        <v>25</v>
      </c>
      <c r="G848" s="3" t="s">
        <v>26</v>
      </c>
      <c r="H848" s="7">
        <f>INDEX('Saturation Data'!I:I,MATCH('Intensity Data'!$B848,'Saturation Data'!$C:$C,0))*INDEX('UEC Data'!I:I,MATCH('Intensity Data'!$B848,'UEC Data'!$C:$C,0))</f>
        <v>1.698865573770492E-3</v>
      </c>
      <c r="I848" s="7">
        <f>INDEX('Saturation Data'!J:J,MATCH('Intensity Data'!$B848,'Saturation Data'!$C:$C,0))*INDEX('UEC Data'!J:J,MATCH('Intensity Data'!$B848,'UEC Data'!$C:$C,0))</f>
        <v>0</v>
      </c>
      <c r="J848" s="7">
        <f>INDEX('Saturation Data'!K:K,MATCH('Intensity Data'!$B848,'Saturation Data'!$C:$C,0))*INDEX('UEC Data'!K:K,MATCH('Intensity Data'!$B848,'UEC Data'!$C:$C,0))</f>
        <v>1.1730262295081967E-3</v>
      </c>
      <c r="K848" s="7">
        <f>INDEX('Saturation Data'!L:L,MATCH('Intensity Data'!$B848,'Saturation Data'!$C:$C,0))*INDEX('UEC Data'!L:L,MATCH('Intensity Data'!$B848,'UEC Data'!$C:$C,0))</f>
        <v>1.6117917657364534E-3</v>
      </c>
      <c r="L848" s="7">
        <f>INDEX('Saturation Data'!M:M,MATCH('Intensity Data'!$B848,'Saturation Data'!$C:$C,0))*INDEX('UEC Data'!M:M,MATCH('Intensity Data'!$B848,'UEC Data'!$C:$C,0))</f>
        <v>2.7619435767511171</v>
      </c>
      <c r="M848" s="7">
        <f>INDEX('Saturation Data'!N:N,MATCH('Intensity Data'!$B848,'Saturation Data'!$C:$C,0))*INDEX('UEC Data'!N:N,MATCH('Intensity Data'!$B848,'UEC Data'!$C:$C,0))</f>
        <v>0.37536839344262291</v>
      </c>
      <c r="N848" s="7">
        <f>INDEX('Saturation Data'!O:O,MATCH('Intensity Data'!$B848,'Saturation Data'!$C:$C,0))*INDEX('UEC Data'!O:O,MATCH('Intensity Data'!$B848,'UEC Data'!$C:$C,0))</f>
        <v>5.5299807962529264E-2</v>
      </c>
      <c r="O848" s="7">
        <f>INDEX('Saturation Data'!P:P,MATCH('Intensity Data'!$B848,'Saturation Data'!$C:$C,0))*INDEX('UEC Data'!P:P,MATCH('Intensity Data'!$B848,'UEC Data'!$C:$C,0))</f>
        <v>2.6410400106624012E-2</v>
      </c>
      <c r="P848" s="7">
        <f>INDEX('Saturation Data'!Q:Q,MATCH('Intensity Data'!$B848,'Saturation Data'!$C:$C,0))*INDEX('UEC Data'!Q:Q,MATCH('Intensity Data'!$B848,'UEC Data'!$C:$C,0))</f>
        <v>1.6150361130909952E-2</v>
      </c>
      <c r="Q848" s="7">
        <f>INDEX('Saturation Data'!R:R,MATCH('Intensity Data'!$B848,'Saturation Data'!$C:$C,0))*INDEX('UEC Data'!R:R,MATCH('Intensity Data'!$B848,'UEC Data'!$C:$C,0))</f>
        <v>5.8651311475409829E-3</v>
      </c>
      <c r="R848" s="7">
        <f>INDEX('Saturation Data'!S:S,MATCH('Intensity Data'!$B848,'Saturation Data'!$C:$C,0))*INDEX('UEC Data'!S:S,MATCH('Intensity Data'!$B848,'UEC Data'!$C:$C,0))</f>
        <v>1.1969655403144876E-2</v>
      </c>
      <c r="S848" s="7">
        <f>INDEX('Saturation Data'!T:T,MATCH('Intensity Data'!$B848,'Saturation Data'!$C:$C,0))*INDEX('UEC Data'!T:T,MATCH('Intensity Data'!$B848,'UEC Data'!$C:$C,0))</f>
        <v>13.407396546721309</v>
      </c>
      <c r="T848" s="7">
        <f>INDEX('Saturation Data'!U:U,MATCH('Intensity Data'!$B848,'Saturation Data'!$C:$C,0))*INDEX('UEC Data'!U:U,MATCH('Intensity Data'!$B848,'UEC Data'!$C:$C,0))</f>
        <v>1.9966403906522497E-3</v>
      </c>
      <c r="U848" s="7">
        <f>INDEX('Saturation Data'!V:V,MATCH('Intensity Data'!$B848,'Saturation Data'!$C:$C,0))*INDEX('UEC Data'!V:V,MATCH('Intensity Data'!$B848,'UEC Data'!$C:$C,0))</f>
        <v>4.8353752972093598E-3</v>
      </c>
      <c r="V848" t="str">
        <f t="shared" si="195"/>
        <v xml:space="preserve">Refrigeration </v>
      </c>
    </row>
    <row r="849" spans="1:22" x14ac:dyDescent="0.25">
      <c r="A849" t="str">
        <f t="shared" si="192"/>
        <v/>
      </c>
      <c r="B849" t="str">
        <f t="shared" si="196"/>
        <v>WY2023 CPARefrigeration _Reach-in Refrigerator/Freezer</v>
      </c>
      <c r="C849" t="s">
        <v>115</v>
      </c>
      <c r="D849" t="s">
        <v>191</v>
      </c>
      <c r="E849" s="3" t="str">
        <f t="shared" si="191"/>
        <v>Refrigeration _Reach-in Refrigerator/Freezer</v>
      </c>
      <c r="F849" s="3" t="s">
        <v>25</v>
      </c>
      <c r="G849" s="3" t="s">
        <v>27</v>
      </c>
      <c r="H849" s="7">
        <f>INDEX('Saturation Data'!I:I,MATCH('Intensity Data'!$B849,'Saturation Data'!$C:$C,0))*INDEX('UEC Data'!I:I,MATCH('Intensity Data'!$B849,'UEC Data'!$C:$C,0))</f>
        <v>5.1180005320355951E-2</v>
      </c>
      <c r="I849" s="7">
        <f>INDEX('Saturation Data'!J:J,MATCH('Intensity Data'!$B849,'Saturation Data'!$C:$C,0))*INDEX('UEC Data'!J:J,MATCH('Intensity Data'!$B849,'UEC Data'!$C:$C,0))</f>
        <v>9.2009753937936201E-2</v>
      </c>
      <c r="J849" s="7">
        <f>INDEX('Saturation Data'!K:K,MATCH('Intensity Data'!$B849,'Saturation Data'!$C:$C,0))*INDEX('UEC Data'!K:K,MATCH('Intensity Data'!$B849,'UEC Data'!$C:$C,0))</f>
        <v>8.3401711129032236E-3</v>
      </c>
      <c r="K849" s="7">
        <f>INDEX('Saturation Data'!L:L,MATCH('Intensity Data'!$B849,'Saturation Data'!$C:$C,0))*INDEX('UEC Data'!L:L,MATCH('Intensity Data'!$B849,'UEC Data'!$C:$C,0))</f>
        <v>4.9923781433144545E-3</v>
      </c>
      <c r="L849" s="7">
        <f>INDEX('Saturation Data'!M:M,MATCH('Intensity Data'!$B849,'Saturation Data'!$C:$C,0))*INDEX('UEC Data'!M:M,MATCH('Intensity Data'!$B849,'UEC Data'!$C:$C,0))</f>
        <v>7.3286157056451612E-2</v>
      </c>
      <c r="M849" s="7">
        <f>INDEX('Saturation Data'!N:N,MATCH('Intensity Data'!$B849,'Saturation Data'!$C:$C,0))*INDEX('UEC Data'!N:N,MATCH('Intensity Data'!$B849,'UEC Data'!$C:$C,0))</f>
        <v>0.72748306885339864</v>
      </c>
      <c r="N849" s="7">
        <f>INDEX('Saturation Data'!O:O,MATCH('Intensity Data'!$B849,'Saturation Data'!$C:$C,0))*INDEX('UEC Data'!O:O,MATCH('Intensity Data'!$B849,'UEC Data'!$C:$C,0))</f>
        <v>0.20622922609447003</v>
      </c>
      <c r="O849" s="7">
        <f>INDEX('Saturation Data'!P:P,MATCH('Intensity Data'!$B849,'Saturation Data'!$C:$C,0))*INDEX('UEC Data'!P:P,MATCH('Intensity Data'!$B849,'UEC Data'!$C:$C,0))</f>
        <v>5.3280111833202193E-2</v>
      </c>
      <c r="P849" s="7">
        <f>INDEX('Saturation Data'!Q:Q,MATCH('Intensity Data'!$B849,'Saturation Data'!$C:$C,0))*INDEX('UEC Data'!Q:Q,MATCH('Intensity Data'!$B849,'UEC Data'!$C:$C,0))</f>
        <v>6.764560408835904E-2</v>
      </c>
      <c r="Q849" s="7">
        <f>INDEX('Saturation Data'!R:R,MATCH('Intensity Data'!$B849,'Saturation Data'!$C:$C,0))*INDEX('UEC Data'!R:R,MATCH('Intensity Data'!$B849,'UEC Data'!$C:$C,0))</f>
        <v>8.0813020582437278E-2</v>
      </c>
      <c r="R849" s="7">
        <f>INDEX('Saturation Data'!S:S,MATCH('Intensity Data'!$B849,'Saturation Data'!$C:$C,0))*INDEX('UEC Data'!S:S,MATCH('Intensity Data'!$B849,'UEC Data'!$C:$C,0))</f>
        <v>3.6148044124423954E-3</v>
      </c>
      <c r="S849" s="7">
        <f>INDEX('Saturation Data'!T:T,MATCH('Intensity Data'!$B849,'Saturation Data'!$C:$C,0))*INDEX('UEC Data'!T:T,MATCH('Intensity Data'!$B849,'UEC Data'!$C:$C,0))</f>
        <v>0.52271462113306444</v>
      </c>
      <c r="T849" s="7">
        <f>INDEX('Saturation Data'!U:U,MATCH('Intensity Data'!$B849,'Saturation Data'!$C:$C,0))*INDEX('UEC Data'!U:U,MATCH('Intensity Data'!$B849,'UEC Data'!$C:$C,0))</f>
        <v>0.21297567775566231</v>
      </c>
      <c r="U849" s="7">
        <f>INDEX('Saturation Data'!V:V,MATCH('Intensity Data'!$B849,'Saturation Data'!$C:$C,0))*INDEX('UEC Data'!V:V,MATCH('Intensity Data'!$B849,'UEC Data'!$C:$C,0))</f>
        <v>7.4885672149716809E-3</v>
      </c>
      <c r="V849" t="str">
        <f t="shared" si="195"/>
        <v xml:space="preserve">Refrigeration </v>
      </c>
    </row>
    <row r="850" spans="1:22" x14ac:dyDescent="0.25">
      <c r="A850" t="str">
        <f t="shared" si="192"/>
        <v/>
      </c>
      <c r="B850" t="str">
        <f t="shared" si="196"/>
        <v>WY2023 CPARefrigeration _Glass Door Display</v>
      </c>
      <c r="C850" t="s">
        <v>115</v>
      </c>
      <c r="D850" t="s">
        <v>191</v>
      </c>
      <c r="E850" s="3" t="str">
        <f t="shared" si="191"/>
        <v>Refrigeration _Glass Door Display</v>
      </c>
      <c r="F850" s="3" t="s">
        <v>25</v>
      </c>
      <c r="G850" s="3" t="s">
        <v>28</v>
      </c>
      <c r="H850" s="7">
        <f>INDEX('Saturation Data'!I:I,MATCH('Intensity Data'!$B850,'Saturation Data'!$C:$C,0))*INDEX('UEC Data'!I:I,MATCH('Intensity Data'!$B850,'UEC Data'!$C:$C,0))</f>
        <v>1.1921759999999997E-2</v>
      </c>
      <c r="I850" s="7">
        <f>INDEX('Saturation Data'!J:J,MATCH('Intensity Data'!$B850,'Saturation Data'!$C:$C,0))*INDEX('UEC Data'!J:J,MATCH('Intensity Data'!$B850,'UEC Data'!$C:$C,0))</f>
        <v>0</v>
      </c>
      <c r="J850" s="7">
        <f>INDEX('Saturation Data'!K:K,MATCH('Intensity Data'!$B850,'Saturation Data'!$C:$C,0))*INDEX('UEC Data'!K:K,MATCH('Intensity Data'!$B850,'UEC Data'!$C:$C,0))</f>
        <v>0.66713457054545433</v>
      </c>
      <c r="K850" s="7">
        <f>INDEX('Saturation Data'!L:L,MATCH('Intensity Data'!$B850,'Saturation Data'!$C:$C,0))*INDEX('UEC Data'!L:L,MATCH('Intensity Data'!$B850,'UEC Data'!$C:$C,0))</f>
        <v>0.19025298137404578</v>
      </c>
      <c r="L850" s="7">
        <f>INDEX('Saturation Data'!M:M,MATCH('Intensity Data'!$B850,'Saturation Data'!$C:$C,0))*INDEX('UEC Data'!M:M,MATCH('Intensity Data'!$B850,'UEC Data'!$C:$C,0))</f>
        <v>3.0043472727272723E-2</v>
      </c>
      <c r="M850" s="7">
        <f>INDEX('Saturation Data'!N:N,MATCH('Intensity Data'!$B850,'Saturation Data'!$C:$C,0))*INDEX('UEC Data'!N:N,MATCH('Intensity Data'!$B850,'UEC Data'!$C:$C,0))</f>
        <v>16.217299669999996</v>
      </c>
      <c r="N850" s="7">
        <f>INDEX('Saturation Data'!O:O,MATCH('Intensity Data'!$B850,'Saturation Data'!$C:$C,0))*INDEX('UEC Data'!O:O,MATCH('Intensity Data'!$B850,'UEC Data'!$C:$C,0))</f>
        <v>5.4716537142857145E-2</v>
      </c>
      <c r="O850" s="7">
        <f>INDEX('Saturation Data'!P:P,MATCH('Intensity Data'!$B850,'Saturation Data'!$C:$C,0))*INDEX('UEC Data'!P:P,MATCH('Intensity Data'!$B850,'UEC Data'!$C:$C,0))</f>
        <v>6.5971633170731708E-2</v>
      </c>
      <c r="P850" s="7">
        <f>INDEX('Saturation Data'!Q:Q,MATCH('Intensity Data'!$B850,'Saturation Data'!$C:$C,0))*INDEX('UEC Data'!Q:Q,MATCH('Intensity Data'!$B850,'UEC Data'!$C:$C,0))</f>
        <v>4.0342656521739129E-2</v>
      </c>
      <c r="Q850" s="7">
        <f>INDEX('Saturation Data'!R:R,MATCH('Intensity Data'!$B850,'Saturation Data'!$C:$C,0))*INDEX('UEC Data'!R:R,MATCH('Intensity Data'!$B850,'UEC Data'!$C:$C,0))</f>
        <v>8.3184469999999996E-2</v>
      </c>
      <c r="R850" s="7">
        <f>INDEX('Saturation Data'!S:S,MATCH('Intensity Data'!$B850,'Saturation Data'!$C:$C,0))*INDEX('UEC Data'!S:S,MATCH('Intensity Data'!$B850,'UEC Data'!$C:$C,0))</f>
        <v>7.9472138571428569E-2</v>
      </c>
      <c r="S850" s="7">
        <f>INDEX('Saturation Data'!T:T,MATCH('Intensity Data'!$B850,'Saturation Data'!$C:$C,0))*INDEX('UEC Data'!T:T,MATCH('Intensity Data'!$B850,'UEC Data'!$C:$C,0))</f>
        <v>1.8339724285714287E-2</v>
      </c>
      <c r="T850" s="7">
        <f>INDEX('Saturation Data'!U:U,MATCH('Intensity Data'!$B850,'Saturation Data'!$C:$C,0))*INDEX('UEC Data'!U:U,MATCH('Intensity Data'!$B850,'UEC Data'!$C:$C,0))</f>
        <v>5.5818903829787235E-2</v>
      </c>
      <c r="U850" s="7">
        <f>INDEX('Saturation Data'!V:V,MATCH('Intensity Data'!$B850,'Saturation Data'!$C:$C,0))*INDEX('UEC Data'!V:V,MATCH('Intensity Data'!$B850,'UEC Data'!$C:$C,0))</f>
        <v>9.1517039999999994E-2</v>
      </c>
      <c r="V850" t="str">
        <f t="shared" si="195"/>
        <v xml:space="preserve">Refrigeration </v>
      </c>
    </row>
    <row r="851" spans="1:22" x14ac:dyDescent="0.25">
      <c r="A851" t="str">
        <f t="shared" si="192"/>
        <v/>
      </c>
      <c r="B851" t="str">
        <f t="shared" si="196"/>
        <v>WY2023 CPARefrigeration _Open Display Case</v>
      </c>
      <c r="C851" t="s">
        <v>115</v>
      </c>
      <c r="D851" t="s">
        <v>191</v>
      </c>
      <c r="E851" s="3" t="str">
        <f t="shared" si="191"/>
        <v>Refrigeration _Open Display Case</v>
      </c>
      <c r="F851" s="3" t="s">
        <v>25</v>
      </c>
      <c r="G851" s="3" t="s">
        <v>29</v>
      </c>
      <c r="H851" s="7">
        <f>INDEX('Saturation Data'!I:I,MATCH('Intensity Data'!$B851,'Saturation Data'!$C:$C,0))*INDEX('UEC Data'!I:I,MATCH('Intensity Data'!$B851,'UEC Data'!$C:$C,0))</f>
        <v>9.1538390804597695E-3</v>
      </c>
      <c r="I851" s="7">
        <f>INDEX('Saturation Data'!J:J,MATCH('Intensity Data'!$B851,'Saturation Data'!$C:$C,0))*INDEX('UEC Data'!J:J,MATCH('Intensity Data'!$B851,'UEC Data'!$C:$C,0))</f>
        <v>0</v>
      </c>
      <c r="J851" s="7">
        <f>INDEX('Saturation Data'!K:K,MATCH('Intensity Data'!$B851,'Saturation Data'!$C:$C,0))*INDEX('UEC Data'!K:K,MATCH('Intensity Data'!$B851,'UEC Data'!$C:$C,0))</f>
        <v>0.18033418181818181</v>
      </c>
      <c r="K851" s="7">
        <f>INDEX('Saturation Data'!L:L,MATCH('Intensity Data'!$B851,'Saturation Data'!$C:$C,0))*INDEX('UEC Data'!L:L,MATCH('Intensity Data'!$B851,'UEC Data'!$C:$C,0))</f>
        <v>0.18171077862595419</v>
      </c>
      <c r="L851" s="7">
        <f>INDEX('Saturation Data'!M:M,MATCH('Intensity Data'!$B851,'Saturation Data'!$C:$C,0))*INDEX('UEC Data'!M:M,MATCH('Intensity Data'!$B851,'UEC Data'!$C:$C,0))</f>
        <v>2.8694545454545455E-2</v>
      </c>
      <c r="M851" s="7">
        <f>INDEX('Saturation Data'!N:N,MATCH('Intensity Data'!$B851,'Saturation Data'!$C:$C,0))*INDEX('UEC Data'!N:N,MATCH('Intensity Data'!$B851,'UEC Data'!$C:$C,0))</f>
        <v>5.1843869999999992</v>
      </c>
      <c r="N851" s="7">
        <f>INDEX('Saturation Data'!O:O,MATCH('Intensity Data'!$B851,'Saturation Data'!$C:$C,0))*INDEX('UEC Data'!O:O,MATCH('Intensity Data'!$B851,'UEC Data'!$C:$C,0))</f>
        <v>5.2259809523809528E-2</v>
      </c>
      <c r="O851" s="7">
        <f>INDEX('Saturation Data'!P:P,MATCH('Intensity Data'!$B851,'Saturation Data'!$C:$C,0))*INDEX('UEC Data'!P:P,MATCH('Intensity Data'!$B851,'UEC Data'!$C:$C,0))</f>
        <v>6.3009560975609752E-2</v>
      </c>
      <c r="P851" s="7">
        <f>INDEX('Saturation Data'!Q:Q,MATCH('Intensity Data'!$B851,'Saturation Data'!$C:$C,0))*INDEX('UEC Data'!Q:Q,MATCH('Intensity Data'!$B851,'UEC Data'!$C:$C,0))</f>
        <v>3.853130434782609E-2</v>
      </c>
      <c r="Q851" s="7">
        <f>INDEX('Saturation Data'!R:R,MATCH('Intensity Data'!$B851,'Saturation Data'!$C:$C,0))*INDEX('UEC Data'!R:R,MATCH('Intensity Data'!$B851,'UEC Data'!$C:$C,0))</f>
        <v>7.9449555555555551E-2</v>
      </c>
      <c r="R851" s="7">
        <f>INDEX('Saturation Data'!S:S,MATCH('Intensity Data'!$B851,'Saturation Data'!$C:$C,0))*INDEX('UEC Data'!S:S,MATCH('Intensity Data'!$B851,'UEC Data'!$C:$C,0))</f>
        <v>3.5032571428571427E-2</v>
      </c>
      <c r="S851" s="7">
        <f>INDEX('Saturation Data'!T:T,MATCH('Intensity Data'!$B851,'Saturation Data'!$C:$C,0))*INDEX('UEC Data'!T:T,MATCH('Intensity Data'!$B851,'UEC Data'!$C:$C,0))</f>
        <v>5.2548857142857154E-2</v>
      </c>
      <c r="T851" s="7">
        <f>INDEX('Saturation Data'!U:U,MATCH('Intensity Data'!$B851,'Saturation Data'!$C:$C,0))*INDEX('UEC Data'!U:U,MATCH('Intensity Data'!$B851,'UEC Data'!$C:$C,0))</f>
        <v>5.3312680851063832E-2</v>
      </c>
      <c r="U851" s="7">
        <f>INDEX('Saturation Data'!V:V,MATCH('Intensity Data'!$B851,'Saturation Data'!$C:$C,0))*INDEX('UEC Data'!V:V,MATCH('Intensity Data'!$B851,'UEC Data'!$C:$C,0))</f>
        <v>8.7407999999999986E-2</v>
      </c>
      <c r="V851" t="str">
        <f t="shared" si="195"/>
        <v xml:space="preserve">Refrigeration </v>
      </c>
    </row>
    <row r="852" spans="1:22" x14ac:dyDescent="0.25">
      <c r="A852" t="str">
        <f t="shared" si="192"/>
        <v/>
      </c>
      <c r="B852" t="str">
        <f t="shared" si="196"/>
        <v>WY2023 CPARefrigeration _Icemaker</v>
      </c>
      <c r="C852" t="s">
        <v>115</v>
      </c>
      <c r="D852" t="s">
        <v>191</v>
      </c>
      <c r="E852" s="3" t="str">
        <f t="shared" si="191"/>
        <v>Refrigeration _Icemaker</v>
      </c>
      <c r="F852" s="3" t="s">
        <v>25</v>
      </c>
      <c r="G852" s="3" t="s">
        <v>30</v>
      </c>
      <c r="H852" s="7">
        <f>INDEX('Saturation Data'!I:I,MATCH('Intensity Data'!$B852,'Saturation Data'!$C:$C,0))*INDEX('UEC Data'!I:I,MATCH('Intensity Data'!$B852,'UEC Data'!$C:$C,0))</f>
        <v>0.25091481280655886</v>
      </c>
      <c r="I852" s="7">
        <f>INDEX('Saturation Data'!J:J,MATCH('Intensity Data'!$B852,'Saturation Data'!$C:$C,0))*INDEX('UEC Data'!J:J,MATCH('Intensity Data'!$B852,'UEC Data'!$C:$C,0))</f>
        <v>0.32758019894017237</v>
      </c>
      <c r="J852" s="7">
        <f>INDEX('Saturation Data'!K:K,MATCH('Intensity Data'!$B852,'Saturation Data'!$C:$C,0))*INDEX('UEC Data'!K:K,MATCH('Intensity Data'!$B852,'UEC Data'!$C:$C,0))</f>
        <v>9.41461808554232E-2</v>
      </c>
      <c r="K852" s="7">
        <f>INDEX('Saturation Data'!L:L,MATCH('Intensity Data'!$B852,'Saturation Data'!$C:$C,0))*INDEX('UEC Data'!L:L,MATCH('Intensity Data'!$B852,'UEC Data'!$C:$C,0))</f>
        <v>7.1148640493793103E-2</v>
      </c>
      <c r="L852" s="7">
        <f>INDEX('Saturation Data'!M:M,MATCH('Intensity Data'!$B852,'Saturation Data'!$C:$C,0))*INDEX('UEC Data'!M:M,MATCH('Intensity Data'!$B852,'UEC Data'!$C:$C,0))</f>
        <v>6.1186034141821315</v>
      </c>
      <c r="M852" s="7">
        <f>INDEX('Saturation Data'!N:N,MATCH('Intensity Data'!$B852,'Saturation Data'!$C:$C,0))*INDEX('UEC Data'!N:N,MATCH('Intensity Data'!$B852,'UEC Data'!$C:$C,0))</f>
        <v>3.9092225249089654</v>
      </c>
      <c r="N852" s="7">
        <f>INDEX('Saturation Data'!O:O,MATCH('Intensity Data'!$B852,'Saturation Data'!$C:$C,0))*INDEX('UEC Data'!O:O,MATCH('Intensity Data'!$B852,'UEC Data'!$C:$C,0))</f>
        <v>0.25523163097773405</v>
      </c>
      <c r="O852" s="7">
        <f>INDEX('Saturation Data'!P:P,MATCH('Intensity Data'!$B852,'Saturation Data'!$C:$C,0))*INDEX('UEC Data'!P:P,MATCH('Intensity Data'!$B852,'UEC Data'!$C:$C,0))</f>
        <v>0.32055451170984023</v>
      </c>
      <c r="P852" s="7">
        <f>INDEX('Saturation Data'!Q:Q,MATCH('Intensity Data'!$B852,'Saturation Data'!$C:$C,0))*INDEX('UEC Data'!Q:Q,MATCH('Intensity Data'!$B852,'UEC Data'!$C:$C,0))</f>
        <v>0.2070012982482459</v>
      </c>
      <c r="Q852" s="7">
        <f>INDEX('Saturation Data'!R:R,MATCH('Intensity Data'!$B852,'Saturation Data'!$C:$C,0))*INDEX('UEC Data'!R:R,MATCH('Intensity Data'!$B852,'UEC Data'!$C:$C,0))</f>
        <v>0.51736480556597708</v>
      </c>
      <c r="R852" s="7">
        <f>INDEX('Saturation Data'!S:S,MATCH('Intensity Data'!$B852,'Saturation Data'!$C:$C,0))*INDEX('UEC Data'!S:S,MATCH('Intensity Data'!$B852,'UEC Data'!$C:$C,0))</f>
        <v>8.5547770117536948E-2</v>
      </c>
      <c r="S852" s="7">
        <f>INDEX('Saturation Data'!T:T,MATCH('Intensity Data'!$B852,'Saturation Data'!$C:$C,0))*INDEX('UEC Data'!T:T,MATCH('Intensity Data'!$B852,'UEC Data'!$C:$C,0))</f>
        <v>0.38835299602862072</v>
      </c>
      <c r="T852" s="7">
        <f>INDEX('Saturation Data'!U:U,MATCH('Intensity Data'!$B852,'Saturation Data'!$C:$C,0))*INDEX('UEC Data'!U:U,MATCH('Intensity Data'!$B852,'UEC Data'!$C:$C,0))</f>
        <v>8.5782048822303746E-3</v>
      </c>
      <c r="U852" s="7">
        <f>INDEX('Saturation Data'!V:V,MATCH('Intensity Data'!$B852,'Saturation Data'!$C:$C,0))*INDEX('UEC Data'!V:V,MATCH('Intensity Data'!$B852,'UEC Data'!$C:$C,0))</f>
        <v>0.42689184296275862</v>
      </c>
      <c r="V852" t="str">
        <f t="shared" si="195"/>
        <v xml:space="preserve">Refrigeration </v>
      </c>
    </row>
    <row r="853" spans="1:22" x14ac:dyDescent="0.25">
      <c r="A853" t="str">
        <f t="shared" si="192"/>
        <v/>
      </c>
      <c r="B853" t="str">
        <f t="shared" si="196"/>
        <v>WY2023 CPARefrigeration _Vending Machine</v>
      </c>
      <c r="C853" t="s">
        <v>115</v>
      </c>
      <c r="D853" t="s">
        <v>191</v>
      </c>
      <c r="E853" s="3" t="str">
        <f t="shared" ref="E853:E916" si="197">F853&amp;"_"&amp;G853</f>
        <v>Refrigeration _Vending Machine</v>
      </c>
      <c r="F853" s="3" t="s">
        <v>25</v>
      </c>
      <c r="G853" s="3" t="s">
        <v>31</v>
      </c>
      <c r="H853" s="7">
        <f>INDEX('Saturation Data'!I:I,MATCH('Intensity Data'!$B853,'Saturation Data'!$C:$C,0))*INDEX('UEC Data'!I:I,MATCH('Intensity Data'!$B853,'UEC Data'!$C:$C,0))</f>
        <v>5.2340301440365201E-2</v>
      </c>
      <c r="I853" s="7">
        <f>INDEX('Saturation Data'!J:J,MATCH('Intensity Data'!$B853,'Saturation Data'!$C:$C,0))*INDEX('UEC Data'!J:J,MATCH('Intensity Data'!$B853,'UEC Data'!$C:$C,0))</f>
        <v>4.5555026336479509E-2</v>
      </c>
      <c r="J853" s="7">
        <f>INDEX('Saturation Data'!K:K,MATCH('Intensity Data'!$B853,'Saturation Data'!$C:$C,0))*INDEX('UEC Data'!K:K,MATCH('Intensity Data'!$B853,'UEC Data'!$C:$C,0))</f>
        <v>1.3092463348589203E-2</v>
      </c>
      <c r="K853" s="7">
        <f>INDEX('Saturation Data'!L:L,MATCH('Intensity Data'!$B853,'Saturation Data'!$C:$C,0))*INDEX('UEC Data'!L:L,MATCH('Intensity Data'!$B853,'UEC Data'!$C:$C,0))</f>
        <v>9.8943043626742826E-3</v>
      </c>
      <c r="L853" s="7">
        <f>INDEX('Saturation Data'!M:M,MATCH('Intensity Data'!$B853,'Saturation Data'!$C:$C,0))*INDEX('UEC Data'!M:M,MATCH('Intensity Data'!$B853,'UEC Data'!$C:$C,0))</f>
        <v>0.42544259478645535</v>
      </c>
      <c r="M853" s="7">
        <f>INDEX('Saturation Data'!N:N,MATCH('Intensity Data'!$B853,'Saturation Data'!$C:$C,0))*INDEX('UEC Data'!N:N,MATCH('Intensity Data'!$B853,'UEC Data'!$C:$C,0))</f>
        <v>0.73617518050291231</v>
      </c>
      <c r="N853" s="7">
        <f>INDEX('Saturation Data'!O:O,MATCH('Intensity Data'!$B853,'Saturation Data'!$C:$C,0))*INDEX('UEC Data'!O:O,MATCH('Intensity Data'!$B853,'UEC Data'!$C:$C,0))</f>
        <v>7.9861170927299566E-2</v>
      </c>
      <c r="O853" s="7">
        <f>INDEX('Saturation Data'!P:P,MATCH('Intensity Data'!$B853,'Saturation Data'!$C:$C,0))*INDEX('UEC Data'!P:P,MATCH('Intensity Data'!$B853,'UEC Data'!$C:$C,0))</f>
        <v>0.11144499324489159</v>
      </c>
      <c r="P853" s="7">
        <f>INDEX('Saturation Data'!Q:Q,MATCH('Intensity Data'!$B853,'Saturation Data'!$C:$C,0))*INDEX('UEC Data'!Q:Q,MATCH('Intensity Data'!$B853,'UEC Data'!$C:$C,0))</f>
        <v>0.11514675946706449</v>
      </c>
      <c r="Q853" s="7">
        <f>INDEX('Saturation Data'!R:R,MATCH('Intensity Data'!$B853,'Saturation Data'!$C:$C,0))*INDEX('UEC Data'!R:R,MATCH('Intensity Data'!$B853,'UEC Data'!$C:$C,0))</f>
        <v>0.11691464275462497</v>
      </c>
      <c r="R853" s="7">
        <f>INDEX('Saturation Data'!S:S,MATCH('Intensity Data'!$B853,'Saturation Data'!$C:$C,0))*INDEX('UEC Data'!S:S,MATCH('Intensity Data'!$B853,'UEC Data'!$C:$C,0))</f>
        <v>3.8664350083902781E-2</v>
      </c>
      <c r="S853" s="7">
        <f>INDEX('Saturation Data'!T:T,MATCH('Intensity Data'!$B853,'Saturation Data'!$C:$C,0))*INDEX('UEC Data'!T:T,MATCH('Intensity Data'!$B853,'UEC Data'!$C:$C,0))</f>
        <v>0.16201923393879139</v>
      </c>
      <c r="T853" s="7">
        <f>INDEX('Saturation Data'!U:U,MATCH('Intensity Data'!$B853,'Saturation Data'!$C:$C,0))*INDEX('UEC Data'!U:U,MATCH('Intensity Data'!$B853,'UEC Data'!$C:$C,0))</f>
        <v>0.12645061320240467</v>
      </c>
      <c r="U853" s="7">
        <f>INDEX('Saturation Data'!V:V,MATCH('Intensity Data'!$B853,'Saturation Data'!$C:$C,0))*INDEX('UEC Data'!V:V,MATCH('Intensity Data'!$B853,'UEC Data'!$C:$C,0))</f>
        <v>5.9365826176045702E-2</v>
      </c>
      <c r="V853" t="str">
        <f t="shared" si="195"/>
        <v xml:space="preserve">Refrigeration </v>
      </c>
    </row>
    <row r="854" spans="1:22" x14ac:dyDescent="0.25">
      <c r="A854" t="str">
        <f t="shared" si="192"/>
        <v/>
      </c>
      <c r="B854" t="str">
        <f t="shared" si="196"/>
        <v>WY2023 CPAFood Preparation_Oven</v>
      </c>
      <c r="C854" t="s">
        <v>115</v>
      </c>
      <c r="D854" t="s">
        <v>191</v>
      </c>
      <c r="E854" s="3" t="str">
        <f t="shared" si="197"/>
        <v>Food Preparation_Oven</v>
      </c>
      <c r="F854" s="3" t="s">
        <v>32</v>
      </c>
      <c r="G854" s="3" t="s">
        <v>33</v>
      </c>
      <c r="H854" s="7">
        <f>INDEX('Saturation Data'!I:I,MATCH('Intensity Data'!$B854,'Saturation Data'!$C:$C,0))*INDEX('UEC Data'!I:I,MATCH('Intensity Data'!$B854,'UEC Data'!$C:$C,0))</f>
        <v>5.3428655465078932E-2</v>
      </c>
      <c r="I854" s="7">
        <f>INDEX('Saturation Data'!J:J,MATCH('Intensity Data'!$B854,'Saturation Data'!$C:$C,0))*INDEX('UEC Data'!J:J,MATCH('Intensity Data'!$B854,'UEC Data'!$C:$C,0))</f>
        <v>5.138505998885734E-2</v>
      </c>
      <c r="J854" s="7">
        <f>INDEX('Saturation Data'!K:K,MATCH('Intensity Data'!$B854,'Saturation Data'!$C:$C,0))*INDEX('UEC Data'!K:K,MATCH('Intensity Data'!$B854,'UEC Data'!$C:$C,0))</f>
        <v>0.12393047090095903</v>
      </c>
      <c r="K854" s="7">
        <f>INDEX('Saturation Data'!L:L,MATCH('Intensity Data'!$B854,'Saturation Data'!$C:$C,0))*INDEX('UEC Data'!L:L,MATCH('Intensity Data'!$B854,'UEC Data'!$C:$C,0))</f>
        <v>3.5754783420285124E-2</v>
      </c>
      <c r="L854" s="7">
        <f>INDEX('Saturation Data'!M:M,MATCH('Intensity Data'!$B854,'Saturation Data'!$C:$C,0))*INDEX('UEC Data'!M:M,MATCH('Intensity Data'!$B854,'UEC Data'!$C:$C,0))</f>
        <v>2.3109411348176891</v>
      </c>
      <c r="M854" s="7">
        <f>INDEX('Saturation Data'!N:N,MATCH('Intensity Data'!$B854,'Saturation Data'!$C:$C,0))*INDEX('UEC Data'!N:N,MATCH('Intensity Data'!$B854,'UEC Data'!$C:$C,0))</f>
        <v>0.1613990633840926</v>
      </c>
      <c r="N854" s="7">
        <f>INDEX('Saturation Data'!O:O,MATCH('Intensity Data'!$B854,'Saturation Data'!$C:$C,0))*INDEX('UEC Data'!O:O,MATCH('Intensity Data'!$B854,'UEC Data'!$C:$C,0))</f>
        <v>0.51134157808505698</v>
      </c>
      <c r="O854" s="7">
        <f>INDEX('Saturation Data'!P:P,MATCH('Intensity Data'!$B854,'Saturation Data'!$C:$C,0))*INDEX('UEC Data'!P:P,MATCH('Intensity Data'!$B854,'UEC Data'!$C:$C,0))</f>
        <v>7.7652023922512109E-2</v>
      </c>
      <c r="P854" s="7">
        <f>INDEX('Saturation Data'!Q:Q,MATCH('Intensity Data'!$B854,'Saturation Data'!$C:$C,0))*INDEX('UEC Data'!Q:Q,MATCH('Intensity Data'!$B854,'UEC Data'!$C:$C,0))</f>
        <v>6.3142630888859394E-2</v>
      </c>
      <c r="Q854" s="7">
        <f>INDEX('Saturation Data'!R:R,MATCH('Intensity Data'!$B854,'Saturation Data'!$C:$C,0))*INDEX('UEC Data'!R:R,MATCH('Intensity Data'!$B854,'UEC Data'!$C:$C,0))</f>
        <v>0.11249025629800394</v>
      </c>
      <c r="R854" s="7">
        <f>INDEX('Saturation Data'!S:S,MATCH('Intensity Data'!$B854,'Saturation Data'!$C:$C,0))*INDEX('UEC Data'!S:S,MATCH('Intensity Data'!$B854,'UEC Data'!$C:$C,0))</f>
        <v>3.5973126309062301E-3</v>
      </c>
      <c r="S854" s="7">
        <f>INDEX('Saturation Data'!T:T,MATCH('Intensity Data'!$B854,'Saturation Data'!$C:$C,0))*INDEX('UEC Data'!T:T,MATCH('Intensity Data'!$B854,'UEC Data'!$C:$C,0))</f>
        <v>2.0724373370623782E-2</v>
      </c>
      <c r="T854" s="7">
        <f>INDEX('Saturation Data'!U:U,MATCH('Intensity Data'!$B854,'Saturation Data'!$C:$C,0))*INDEX('UEC Data'!U:U,MATCH('Intensity Data'!$B854,'UEC Data'!$C:$C,0))</f>
        <v>2.108505501062535E-2</v>
      </c>
      <c r="U854" s="7">
        <f>INDEX('Saturation Data'!V:V,MATCH('Intensity Data'!$B854,'Saturation Data'!$C:$C,0))*INDEX('UEC Data'!V:V,MATCH('Intensity Data'!$B854,'UEC Data'!$C:$C,0))</f>
        <v>3.5754783420285124E-2</v>
      </c>
      <c r="V854" t="str">
        <f t="shared" si="195"/>
        <v>Food Preparation</v>
      </c>
    </row>
    <row r="855" spans="1:22" x14ac:dyDescent="0.25">
      <c r="A855" t="str">
        <f t="shared" si="192"/>
        <v/>
      </c>
      <c r="B855" t="str">
        <f t="shared" si="196"/>
        <v>WY2023 CPAFood Preparation_Fryer</v>
      </c>
      <c r="C855" t="s">
        <v>115</v>
      </c>
      <c r="D855" t="s">
        <v>191</v>
      </c>
      <c r="E855" s="3" t="str">
        <f t="shared" si="197"/>
        <v>Food Preparation_Fryer</v>
      </c>
      <c r="F855" s="3" t="s">
        <v>32</v>
      </c>
      <c r="G855" s="3" t="s">
        <v>34</v>
      </c>
      <c r="H855" s="7">
        <f>INDEX('Saturation Data'!I:I,MATCH('Intensity Data'!$B855,'Saturation Data'!$C:$C,0))*INDEX('UEC Data'!I:I,MATCH('Intensity Data'!$B855,'UEC Data'!$C:$C,0))</f>
        <v>4.521813050421717E-2</v>
      </c>
      <c r="I855" s="7">
        <f>INDEX('Saturation Data'!J:J,MATCH('Intensity Data'!$B855,'Saturation Data'!$C:$C,0))*INDEX('UEC Data'!J:J,MATCH('Intensity Data'!$B855,'UEC Data'!$C:$C,0))</f>
        <v>2.683476317271497E-4</v>
      </c>
      <c r="J855" s="7">
        <f>INDEX('Saturation Data'!K:K,MATCH('Intensity Data'!$B855,'Saturation Data'!$C:$C,0))*INDEX('UEC Data'!K:K,MATCH('Intensity Data'!$B855,'UEC Data'!$C:$C,0))</f>
        <v>4.4080144473560109E-2</v>
      </c>
      <c r="K855" s="7">
        <f>INDEX('Saturation Data'!L:L,MATCH('Intensity Data'!$B855,'Saturation Data'!$C:$C,0))*INDEX('UEC Data'!L:L,MATCH('Intensity Data'!$B855,'UEC Data'!$C:$C,0))</f>
        <v>2.6141053524436379E-3</v>
      </c>
      <c r="L855" s="7">
        <f>INDEX('Saturation Data'!M:M,MATCH('Intensity Data'!$B855,'Saturation Data'!$C:$C,0))*INDEX('UEC Data'!M:M,MATCH('Intensity Data'!$B855,'UEC Data'!$C:$C,0))</f>
        <v>4.9980252306857418</v>
      </c>
      <c r="M855" s="7">
        <f>INDEX('Saturation Data'!N:N,MATCH('Intensity Data'!$B855,'Saturation Data'!$C:$C,0))*INDEX('UEC Data'!N:N,MATCH('Intensity Data'!$B855,'UEC Data'!$C:$C,0))</f>
        <v>0.85551563582811074</v>
      </c>
      <c r="N855" s="7">
        <f>INDEX('Saturation Data'!O:O,MATCH('Intensity Data'!$B855,'Saturation Data'!$C:$C,0))*INDEX('UEC Data'!O:O,MATCH('Intensity Data'!$B855,'UEC Data'!$C:$C,0))</f>
        <v>6.1836195084038113E-2</v>
      </c>
      <c r="O855" s="7">
        <f>INDEX('Saturation Data'!P:P,MATCH('Intensity Data'!$B855,'Saturation Data'!$C:$C,0))*INDEX('UEC Data'!P:P,MATCH('Intensity Data'!$B855,'UEC Data'!$C:$C,0))</f>
        <v>3.7025858521137607E-2</v>
      </c>
      <c r="P855" s="7">
        <f>INDEX('Saturation Data'!Q:Q,MATCH('Intensity Data'!$B855,'Saturation Data'!$C:$C,0))*INDEX('UEC Data'!Q:Q,MATCH('Intensity Data'!$B855,'UEC Data'!$C:$C,0))</f>
        <v>4.230919908736052E-2</v>
      </c>
      <c r="Q855" s="7">
        <f>INDEX('Saturation Data'!R:R,MATCH('Intensity Data'!$B855,'Saturation Data'!$C:$C,0))*INDEX('UEC Data'!R:R,MATCH('Intensity Data'!$B855,'UEC Data'!$C:$C,0))</f>
        <v>0.12515380252448852</v>
      </c>
      <c r="R855" s="7">
        <f>INDEX('Saturation Data'!S:S,MATCH('Intensity Data'!$B855,'Saturation Data'!$C:$C,0))*INDEX('UEC Data'!S:S,MATCH('Intensity Data'!$B855,'UEC Data'!$C:$C,0))</f>
        <v>2.6300688476635988E-3</v>
      </c>
      <c r="S855" s="7">
        <f>INDEX('Saturation Data'!T:T,MATCH('Intensity Data'!$B855,'Saturation Data'!$C:$C,0))*INDEX('UEC Data'!T:T,MATCH('Intensity Data'!$B855,'UEC Data'!$C:$C,0))</f>
        <v>1.51520132893469E-2</v>
      </c>
      <c r="T855" s="7">
        <f>INDEX('Saturation Data'!U:U,MATCH('Intensity Data'!$B855,'Saturation Data'!$C:$C,0))*INDEX('UEC Data'!U:U,MATCH('Intensity Data'!$B855,'UEC Data'!$C:$C,0))</f>
        <v>1.5415715014112855E-2</v>
      </c>
      <c r="U855" s="7">
        <f>INDEX('Saturation Data'!V:V,MATCH('Intensity Data'!$B855,'Saturation Data'!$C:$C,0))*INDEX('UEC Data'!V:V,MATCH('Intensity Data'!$B855,'UEC Data'!$C:$C,0))</f>
        <v>2.6141053524436384E-2</v>
      </c>
      <c r="V855" t="str">
        <f t="shared" si="195"/>
        <v>Food Preparation</v>
      </c>
    </row>
    <row r="856" spans="1:22" x14ac:dyDescent="0.25">
      <c r="A856" t="str">
        <f t="shared" ref="A856" si="198">IF(C856=C855,"",1)</f>
        <v/>
      </c>
      <c r="B856" t="str">
        <f t="shared" si="196"/>
        <v>WY2023 CPAFood Preparation_Dishwasher</v>
      </c>
      <c r="C856" t="s">
        <v>115</v>
      </c>
      <c r="D856" t="s">
        <v>191</v>
      </c>
      <c r="E856" s="3" t="str">
        <f t="shared" si="197"/>
        <v>Food Preparation_Dishwasher</v>
      </c>
      <c r="F856" s="3" t="s">
        <v>32</v>
      </c>
      <c r="G856" s="3" t="s">
        <v>35</v>
      </c>
      <c r="H856" s="7">
        <f>INDEX('Saturation Data'!I:I,MATCH('Intensity Data'!$B856,'Saturation Data'!$C:$C,0))*INDEX('UEC Data'!I:I,MATCH('Intensity Data'!$B856,'UEC Data'!$C:$C,0))</f>
        <v>1.2118971724137931E-2</v>
      </c>
      <c r="I856" s="7">
        <f>INDEX('Saturation Data'!J:J,MATCH('Intensity Data'!$B856,'Saturation Data'!$C:$C,0))*INDEX('UEC Data'!J:J,MATCH('Intensity Data'!$B856,'UEC Data'!$C:$C,0))</f>
        <v>3.840052649999999E-2</v>
      </c>
      <c r="J856" s="7">
        <f>INDEX('Saturation Data'!K:K,MATCH('Intensity Data'!$B856,'Saturation Data'!$C:$C,0))*INDEX('UEC Data'!K:K,MATCH('Intensity Data'!$B856,'UEC Data'!$C:$C,0))</f>
        <v>3.5024522618181821E-2</v>
      </c>
      <c r="K856" s="7">
        <f>INDEX('Saturation Data'!L:L,MATCH('Intensity Data'!$B856,'Saturation Data'!$C:$C,0))*INDEX('UEC Data'!L:L,MATCH('Intensity Data'!$B856,'UEC Data'!$C:$C,0))</f>
        <v>2.6719877499999999E-2</v>
      </c>
      <c r="L856" s="7">
        <f>INDEX('Saturation Data'!M:M,MATCH('Intensity Data'!$B856,'Saturation Data'!$C:$C,0))*INDEX('UEC Data'!M:M,MATCH('Intensity Data'!$B856,'UEC Data'!$C:$C,0))</f>
        <v>2.228125971590909</v>
      </c>
      <c r="M856" s="7">
        <f>INDEX('Saturation Data'!N:N,MATCH('Intensity Data'!$B856,'Saturation Data'!$C:$C,0))*INDEX('UEC Data'!N:N,MATCH('Intensity Data'!$B856,'UEC Data'!$C:$C,0))</f>
        <v>0.312996628</v>
      </c>
      <c r="N856" s="7">
        <f>INDEX('Saturation Data'!O:O,MATCH('Intensity Data'!$B856,'Saturation Data'!$C:$C,0))*INDEX('UEC Data'!O:O,MATCH('Intensity Data'!$B856,'UEC Data'!$C:$C,0))</f>
        <v>0.16930014824999998</v>
      </c>
      <c r="O856" s="7">
        <f>INDEX('Saturation Data'!P:P,MATCH('Intensity Data'!$B856,'Saturation Data'!$C:$C,0))*INDEX('UEC Data'!P:P,MATCH('Intensity Data'!$B856,'UEC Data'!$C:$C,0))</f>
        <v>6.5386366499999987E-2</v>
      </c>
      <c r="P856" s="7">
        <f>INDEX('Saturation Data'!Q:Q,MATCH('Intensity Data'!$B856,'Saturation Data'!$C:$C,0))*INDEX('UEC Data'!Q:Q,MATCH('Intensity Data'!$B856,'UEC Data'!$C:$C,0))</f>
        <v>2.4275676985507245E-2</v>
      </c>
      <c r="Q856" s="7">
        <f>INDEX('Saturation Data'!R:R,MATCH('Intensity Data'!$B856,'Saturation Data'!$C:$C,0))*INDEX('UEC Data'!R:R,MATCH('Intensity Data'!$B856,'UEC Data'!$C:$C,0))</f>
        <v>9.2980763333333327E-2</v>
      </c>
      <c r="R856" s="7">
        <f>INDEX('Saturation Data'!S:S,MATCH('Intensity Data'!$B856,'Saturation Data'!$C:$C,0))*INDEX('UEC Data'!S:S,MATCH('Intensity Data'!$B856,'UEC Data'!$C:$C,0))</f>
        <v>2.6883047142857142E-3</v>
      </c>
      <c r="S856" s="7">
        <f>INDEX('Saturation Data'!T:T,MATCH('Intensity Data'!$B856,'Saturation Data'!$C:$C,0))*INDEX('UEC Data'!T:T,MATCH('Intensity Data'!$B856,'UEC Data'!$C:$C,0))</f>
        <v>1.5487514249999999E-2</v>
      </c>
      <c r="T856" s="7">
        <f>INDEX('Saturation Data'!U:U,MATCH('Intensity Data'!$B856,'Saturation Data'!$C:$C,0))*INDEX('UEC Data'!U:U,MATCH('Intensity Data'!$B856,'UEC Data'!$C:$C,0))</f>
        <v>1.575705494680851E-2</v>
      </c>
      <c r="U856" s="7">
        <f>INDEX('Saturation Data'!V:V,MATCH('Intensity Data'!$B856,'Saturation Data'!$C:$C,0))*INDEX('UEC Data'!V:V,MATCH('Intensity Data'!$B856,'UEC Data'!$C:$C,0))</f>
        <v>2.6719877499999999E-2</v>
      </c>
      <c r="V856" t="str">
        <f t="shared" si="195"/>
        <v>Food Preparation</v>
      </c>
    </row>
    <row r="857" spans="1:22" x14ac:dyDescent="0.25">
      <c r="B857" t="str">
        <f t="shared" si="196"/>
        <v>WY2023 CPAFood Preparation_Hot Food Container</v>
      </c>
      <c r="C857" t="s">
        <v>115</v>
      </c>
      <c r="D857" t="s">
        <v>191</v>
      </c>
      <c r="E857" s="3" t="str">
        <f t="shared" si="197"/>
        <v>Food Preparation_Hot Food Container</v>
      </c>
      <c r="F857" s="3" t="s">
        <v>32</v>
      </c>
      <c r="G857" s="3" t="s">
        <v>36</v>
      </c>
      <c r="H857" s="7">
        <f>INDEX('Saturation Data'!I:I,MATCH('Intensity Data'!$B857,'Saturation Data'!$C:$C,0))*INDEX('UEC Data'!I:I,MATCH('Intensity Data'!$B857,'UEC Data'!$C:$C,0))</f>
        <v>1.1047593355622178E-3</v>
      </c>
      <c r="I857" s="7">
        <f>INDEX('Saturation Data'!J:J,MATCH('Intensity Data'!$B857,'Saturation Data'!$C:$C,0))*INDEX('UEC Data'!J:J,MATCH('Intensity Data'!$B857,'UEC Data'!$C:$C,0))</f>
        <v>2.500408987250647E-5</v>
      </c>
      <c r="J857" s="7">
        <f>INDEX('Saturation Data'!K:K,MATCH('Intensity Data'!$B857,'Saturation Data'!$C:$C,0))*INDEX('UEC Data'!K:K,MATCH('Intensity Data'!$B857,'UEC Data'!$C:$C,0))</f>
        <v>1.6804304079162961E-3</v>
      </c>
      <c r="K857" s="7">
        <f>INDEX('Saturation Data'!L:L,MATCH('Intensity Data'!$B857,'Saturation Data'!$C:$C,0))*INDEX('UEC Data'!L:L,MATCH('Intensity Data'!$B857,'UEC Data'!$C:$C,0))</f>
        <v>2.4357705245247325E-4</v>
      </c>
      <c r="L857" s="7">
        <f>INDEX('Saturation Data'!M:M,MATCH('Intensity Data'!$B857,'Saturation Data'!$C:$C,0))*INDEX('UEC Data'!M:M,MATCH('Intensity Data'!$B857,'UEC Data'!$C:$C,0))</f>
        <v>0.30532132346636287</v>
      </c>
      <c r="M857" s="7">
        <f>INDEX('Saturation Data'!N:N,MATCH('Intensity Data'!$B857,'Saturation Data'!$C:$C,0))*INDEX('UEC Data'!N:N,MATCH('Intensity Data'!$B857,'UEC Data'!$C:$C,0))</f>
        <v>7.2968161530800407E-2</v>
      </c>
      <c r="N857" s="7">
        <f>INDEX('Saturation Data'!O:O,MATCH('Intensity Data'!$B857,'Saturation Data'!$C:$C,0))*INDEX('UEC Data'!O:O,MATCH('Intensity Data'!$B857,'UEC Data'!$C:$C,0))</f>
        <v>2.2047594176979159E-3</v>
      </c>
      <c r="O857" s="7">
        <f>INDEX('Saturation Data'!P:P,MATCH('Intensity Data'!$B857,'Saturation Data'!$C:$C,0))*INDEX('UEC Data'!P:P,MATCH('Intensity Data'!$B857,'UEC Data'!$C:$C,0))</f>
        <v>3.4499946510076385E-3</v>
      </c>
      <c r="P857" s="7">
        <f>INDEX('Saturation Data'!Q:Q,MATCH('Intensity Data'!$B857,'Saturation Data'!$C:$C,0))*INDEX('UEC Data'!Q:Q,MATCH('Intensity Data'!$B857,'UEC Data'!$C:$C,0))</f>
        <v>1.9639894220054295E-3</v>
      </c>
      <c r="Q857" s="7">
        <f>INDEX('Saturation Data'!R:R,MATCH('Intensity Data'!$B857,'Saturation Data'!$C:$C,0))*INDEX('UEC Data'!R:R,MATCH('Intensity Data'!$B857,'UEC Data'!$C:$C,0))</f>
        <v>8.4760793785504194E-3</v>
      </c>
      <c r="R857" s="7">
        <f>INDEX('Saturation Data'!S:S,MATCH('Intensity Data'!$B857,'Saturation Data'!$C:$C,0))*INDEX('UEC Data'!S:S,MATCH('Intensity Data'!$B857,'UEC Data'!$C:$C,0))</f>
        <v>2.4506449866763146E-4</v>
      </c>
      <c r="S857" s="7">
        <f>INDEX('Saturation Data'!T:T,MATCH('Intensity Data'!$B857,'Saturation Data'!$C:$C,0))*INDEX('UEC Data'!T:T,MATCH('Intensity Data'!$B857,'UEC Data'!$C:$C,0))</f>
        <v>1.4118339692353295E-3</v>
      </c>
      <c r="T857" s="7">
        <f>INDEX('Saturation Data'!U:U,MATCH('Intensity Data'!$B857,'Saturation Data'!$C:$C,0))*INDEX('UEC Data'!U:U,MATCH('Intensity Data'!$B857,'UEC Data'!$C:$C,0))</f>
        <v>1.4364051628886695E-3</v>
      </c>
      <c r="U857" s="7">
        <f>INDEX('Saturation Data'!V:V,MATCH('Intensity Data'!$B857,'Saturation Data'!$C:$C,0))*INDEX('UEC Data'!V:V,MATCH('Intensity Data'!$B857,'UEC Data'!$C:$C,0))</f>
        <v>2.4357705245247325E-3</v>
      </c>
      <c r="V857" t="str">
        <f t="shared" si="195"/>
        <v>Food Preparation</v>
      </c>
    </row>
    <row r="858" spans="1:22" x14ac:dyDescent="0.25">
      <c r="B858" t="str">
        <f t="shared" si="196"/>
        <v>WY2023 CPAFood Preparation_Steamer</v>
      </c>
      <c r="C858" t="s">
        <v>115</v>
      </c>
      <c r="D858" t="s">
        <v>191</v>
      </c>
      <c r="E858" s="3" t="str">
        <f t="shared" si="197"/>
        <v>Food Preparation_Steamer</v>
      </c>
      <c r="F858" s="3" t="s">
        <v>32</v>
      </c>
      <c r="G858" s="3" t="s">
        <v>37</v>
      </c>
      <c r="H858" s="7">
        <f>INDEX('Saturation Data'!I:I,MATCH('Intensity Data'!$B858,'Saturation Data'!$C:$C,0))*INDEX('UEC Data'!I:I,MATCH('Intensity Data'!$B858,'UEC Data'!$C:$C,0))</f>
        <v>1.3507041777440549E-2</v>
      </c>
      <c r="I858" s="7">
        <f>INDEX('Saturation Data'!J:J,MATCH('Intensity Data'!$B858,'Saturation Data'!$C:$C,0))*INDEX('UEC Data'!J:J,MATCH('Intensity Data'!$B858,'UEC Data'!$C:$C,0))</f>
        <v>3.0570575476780183E-4</v>
      </c>
      <c r="J858" s="7">
        <f>INDEX('Saturation Data'!K:K,MATCH('Intensity Data'!$B858,'Saturation Data'!$C:$C,0))*INDEX('UEC Data'!K:K,MATCH('Intensity Data'!$B858,'UEC Data'!$C:$C,0))</f>
        <v>2.0545328736467233E-2</v>
      </c>
      <c r="K858" s="7">
        <f>INDEX('Saturation Data'!L:L,MATCH('Intensity Data'!$B858,'Saturation Data'!$C:$C,0))*INDEX('UEC Data'!L:L,MATCH('Intensity Data'!$B858,'UEC Data'!$C:$C,0))</f>
        <v>2.978029076194304E-3</v>
      </c>
      <c r="L858" s="7">
        <f>INDEX('Saturation Data'!M:M,MATCH('Intensity Data'!$B858,'Saturation Data'!$C:$C,0))*INDEX('UEC Data'!M:M,MATCH('Intensity Data'!$B858,'UEC Data'!$C:$C,0))</f>
        <v>0.97767181216966403</v>
      </c>
      <c r="M858" s="7">
        <f>INDEX('Saturation Data'!N:N,MATCH('Intensity Data'!$B858,'Saturation Data'!$C:$C,0))*INDEX('UEC Data'!N:N,MATCH('Intensity Data'!$B858,'UEC Data'!$C:$C,0))</f>
        <v>0.24441795304241604</v>
      </c>
      <c r="N858" s="7">
        <f>INDEX('Saturation Data'!O:O,MATCH('Intensity Data'!$B858,'Saturation Data'!$C:$C,0))*INDEX('UEC Data'!O:O,MATCH('Intensity Data'!$B858,'UEC Data'!$C:$C,0))</f>
        <v>2.6955895827661107E-2</v>
      </c>
      <c r="O858" s="7">
        <f>INDEX('Saturation Data'!P:P,MATCH('Intensity Data'!$B858,'Saturation Data'!$C:$C,0))*INDEX('UEC Data'!P:P,MATCH('Intensity Data'!$B858,'UEC Data'!$C:$C,0))</f>
        <v>4.2180428246294942E-2</v>
      </c>
      <c r="P858" s="7">
        <f>INDEX('Saturation Data'!Q:Q,MATCH('Intensity Data'!$B858,'Saturation Data'!$C:$C,0))*INDEX('UEC Data'!Q:Q,MATCH('Intensity Data'!$B858,'UEC Data'!$C:$C,0))</f>
        <v>2.4012186473154874E-2</v>
      </c>
      <c r="Q858" s="7">
        <f>INDEX('Saturation Data'!R:R,MATCH('Intensity Data'!$B858,'Saturation Data'!$C:$C,0))*INDEX('UEC Data'!R:R,MATCH('Intensity Data'!$B858,'UEC Data'!$C:$C,0))</f>
        <v>0.10363049633495058</v>
      </c>
      <c r="R858" s="7">
        <f>INDEX('Saturation Data'!S:S,MATCH('Intensity Data'!$B858,'Saturation Data'!$C:$C,0))*INDEX('UEC Data'!S:S,MATCH('Intensity Data'!$B858,'UEC Data'!$C:$C,0))</f>
        <v>2.9962149357956741E-3</v>
      </c>
      <c r="S858" s="7">
        <f>INDEX('Saturation Data'!T:T,MATCH('Intensity Data'!$B858,'Saturation Data'!$C:$C,0))*INDEX('UEC Data'!T:T,MATCH('Intensity Data'!$B858,'UEC Data'!$C:$C,0))</f>
        <v>1.7261406888738024E-2</v>
      </c>
      <c r="T858" s="7">
        <f>INDEX('Saturation Data'!U:U,MATCH('Intensity Data'!$B858,'Saturation Data'!$C:$C,0))*INDEX('UEC Data'!U:U,MATCH('Intensity Data'!$B858,'UEC Data'!$C:$C,0))</f>
        <v>1.7561819954746059E-2</v>
      </c>
      <c r="U858" s="7">
        <f>INDEX('Saturation Data'!V:V,MATCH('Intensity Data'!$B858,'Saturation Data'!$C:$C,0))*INDEX('UEC Data'!V:V,MATCH('Intensity Data'!$B858,'UEC Data'!$C:$C,0))</f>
        <v>2.9780290761943037E-2</v>
      </c>
      <c r="V858" t="str">
        <f t="shared" si="195"/>
        <v>Food Preparation</v>
      </c>
    </row>
    <row r="859" spans="1:22" x14ac:dyDescent="0.25">
      <c r="B859" t="str">
        <f t="shared" si="196"/>
        <v>WY2023 CPAFood Preparation_Griddle</v>
      </c>
      <c r="C859" t="s">
        <v>115</v>
      </c>
      <c r="D859" t="s">
        <v>191</v>
      </c>
      <c r="E859" s="3" t="str">
        <f t="shared" si="197"/>
        <v>Food Preparation_Griddle</v>
      </c>
      <c r="F859" s="3" t="s">
        <v>32</v>
      </c>
      <c r="G859" s="3" t="s">
        <v>184</v>
      </c>
      <c r="H859" s="7">
        <f>INDEX('Saturation Data'!I:I,MATCH('Intensity Data'!$B859,'Saturation Data'!$C:$C,0))*INDEX('UEC Data'!I:I,MATCH('Intensity Data'!$B859,'UEC Data'!$C:$C,0))</f>
        <v>1.4597932205086565E-2</v>
      </c>
      <c r="I859" s="7">
        <f>INDEX('Saturation Data'!J:J,MATCH('Intensity Data'!$B859,'Saturation Data'!$C:$C,0))*INDEX('UEC Data'!J:J,MATCH('Intensity Data'!$B859,'UEC Data'!$C:$C,0))</f>
        <v>3.3039594874569364E-4</v>
      </c>
      <c r="J859" s="7">
        <f>INDEX('Saturation Data'!K:K,MATCH('Intensity Data'!$B859,'Saturation Data'!$C:$C,0))*INDEX('UEC Data'!K:K,MATCH('Intensity Data'!$B859,'UEC Data'!$C:$C,0))</f>
        <v>2.2204663387292579E-2</v>
      </c>
      <c r="K859" s="7">
        <f>INDEX('Saturation Data'!L:L,MATCH('Intensity Data'!$B859,'Saturation Data'!$C:$C,0))*INDEX('UEC Data'!L:L,MATCH('Intensity Data'!$B859,'UEC Data'!$C:$C,0))</f>
        <v>3.2185483154179404E-3</v>
      </c>
      <c r="L859" s="7">
        <f>INDEX('Saturation Data'!M:M,MATCH('Intensity Data'!$B859,'Saturation Data'!$C:$C,0))*INDEX('UEC Data'!M:M,MATCH('Intensity Data'!$B859,'UEC Data'!$C:$C,0))</f>
        <v>0.96057550559320737</v>
      </c>
      <c r="M859" s="7">
        <f>INDEX('Saturation Data'!N:N,MATCH('Intensity Data'!$B859,'Saturation Data'!$C:$C,0))*INDEX('UEC Data'!N:N,MATCH('Intensity Data'!$B859,'UEC Data'!$C:$C,0))</f>
        <v>0</v>
      </c>
      <c r="N859" s="7">
        <f>INDEX('Saturation Data'!O:O,MATCH('Intensity Data'!$B859,'Saturation Data'!$C:$C,0))*INDEX('UEC Data'!O:O,MATCH('Intensity Data'!$B859,'UEC Data'!$C:$C,0))</f>
        <v>2.9132977176156861E-2</v>
      </c>
      <c r="O859" s="7">
        <f>INDEX('Saturation Data'!P:P,MATCH('Intensity Data'!$B859,'Saturation Data'!$C:$C,0))*INDEX('UEC Data'!P:P,MATCH('Intensity Data'!$B859,'UEC Data'!$C:$C,0))</f>
        <v>4.5587112416380624E-2</v>
      </c>
      <c r="P859" s="7">
        <f>INDEX('Saturation Data'!Q:Q,MATCH('Intensity Data'!$B859,'Saturation Data'!$C:$C,0))*INDEX('UEC Data'!Q:Q,MATCH('Intensity Data'!$B859,'UEC Data'!$C:$C,0))</f>
        <v>2.5951520400008209E-2</v>
      </c>
      <c r="Q859" s="7">
        <f>INDEX('Saturation Data'!R:R,MATCH('Intensity Data'!$B859,'Saturation Data'!$C:$C,0))*INDEX('UEC Data'!R:R,MATCH('Intensity Data'!$B859,'UEC Data'!$C:$C,0))</f>
        <v>0.11200016886034532</v>
      </c>
      <c r="R859" s="7">
        <f>INDEX('Saturation Data'!S:S,MATCH('Intensity Data'!$B859,'Saturation Data'!$C:$C,0))*INDEX('UEC Data'!S:S,MATCH('Intensity Data'!$B859,'UEC Data'!$C:$C,0))</f>
        <v>3.238202948158873E-3</v>
      </c>
      <c r="S859" s="7">
        <f>INDEX('Saturation Data'!T:T,MATCH('Intensity Data'!$B859,'Saturation Data'!$C:$C,0))*INDEX('UEC Data'!T:T,MATCH('Intensity Data'!$B859,'UEC Data'!$C:$C,0))</f>
        <v>1.8655517002032981E-2</v>
      </c>
      <c r="T859" s="7">
        <f>INDEX('Saturation Data'!U:U,MATCH('Intensity Data'!$B859,'Saturation Data'!$C:$C,0))*INDEX('UEC Data'!U:U,MATCH('Intensity Data'!$B859,'UEC Data'!$C:$C,0))</f>
        <v>1.8980192800284526E-2</v>
      </c>
      <c r="U859" s="7">
        <f>INDEX('Saturation Data'!V:V,MATCH('Intensity Data'!$B859,'Saturation Data'!$C:$C,0))*INDEX('UEC Data'!V:V,MATCH('Intensity Data'!$B859,'UEC Data'!$C:$C,0))</f>
        <v>3.2185483154179406E-2</v>
      </c>
      <c r="V859" t="str">
        <f t="shared" si="195"/>
        <v>Food Preparation</v>
      </c>
    </row>
    <row r="860" spans="1:22" x14ac:dyDescent="0.25">
      <c r="B860" t="str">
        <f t="shared" si="196"/>
        <v>WY2023 CPAOffice Equipment_Desktop Computer</v>
      </c>
      <c r="C860" t="s">
        <v>115</v>
      </c>
      <c r="D860" t="s">
        <v>191</v>
      </c>
      <c r="E860" s="3" t="str">
        <f t="shared" si="197"/>
        <v>Office Equipment_Desktop Computer</v>
      </c>
      <c r="F860" s="3" t="s">
        <v>38</v>
      </c>
      <c r="G860" s="3" t="s">
        <v>39</v>
      </c>
      <c r="H860" s="7">
        <f>INDEX('Saturation Data'!I:I,MATCH('Intensity Data'!$B860,'Saturation Data'!$C:$C,0))*INDEX('UEC Data'!I:I,MATCH('Intensity Data'!$B860,'UEC Data'!$C:$C,0))</f>
        <v>1.5812293142670648</v>
      </c>
      <c r="I860" s="7">
        <f>INDEX('Saturation Data'!J:J,MATCH('Intensity Data'!$B860,'Saturation Data'!$C:$C,0))*INDEX('UEC Data'!J:J,MATCH('Intensity Data'!$B860,'UEC Data'!$C:$C,0))</f>
        <v>0.70673049331696358</v>
      </c>
      <c r="J860" s="7">
        <f>INDEX('Saturation Data'!K:K,MATCH('Intensity Data'!$B860,'Saturation Data'!$C:$C,0))*INDEX('UEC Data'!K:K,MATCH('Intensity Data'!$B860,'UEC Data'!$C:$C,0))</f>
        <v>6.2557483858200119E-2</v>
      </c>
      <c r="K860" s="7">
        <f>INDEX('Saturation Data'!L:L,MATCH('Intensity Data'!$B860,'Saturation Data'!$C:$C,0))*INDEX('UEC Data'!L:L,MATCH('Intensity Data'!$B860,'UEC Data'!$C:$C,0))</f>
        <v>0.23557683110565453</v>
      </c>
      <c r="L860" s="7">
        <f>INDEX('Saturation Data'!M:M,MATCH('Intensity Data'!$B860,'Saturation Data'!$C:$C,0))*INDEX('UEC Data'!M:M,MATCH('Intensity Data'!$B860,'UEC Data'!$C:$C,0))</f>
        <v>8.4537140348919085E-2</v>
      </c>
      <c r="M860" s="7">
        <f>INDEX('Saturation Data'!N:N,MATCH('Intensity Data'!$B860,'Saturation Data'!$C:$C,0))*INDEX('UEC Data'!N:N,MATCH('Intensity Data'!$B860,'UEC Data'!$C:$C,0))</f>
        <v>2.3247713595952752E-2</v>
      </c>
      <c r="N860" s="7">
        <f>INDEX('Saturation Data'!O:O,MATCH('Intensity Data'!$B860,'Saturation Data'!$C:$C,0))*INDEX('UEC Data'!O:O,MATCH('Intensity Data'!$B860,'UEC Data'!$C:$C,0))</f>
        <v>1.6153839847244882</v>
      </c>
      <c r="O860" s="7">
        <f>INDEX('Saturation Data'!P:P,MATCH('Intensity Data'!$B860,'Saturation Data'!$C:$C,0))*INDEX('UEC Data'!P:P,MATCH('Intensity Data'!$B860,'UEC Data'!$C:$C,0))</f>
        <v>1.6820004295374207</v>
      </c>
      <c r="P860" s="7">
        <f>INDEX('Saturation Data'!Q:Q,MATCH('Intensity Data'!$B860,'Saturation Data'!$C:$C,0))*INDEX('UEC Data'!Q:Q,MATCH('Intensity Data'!$B860,'UEC Data'!$C:$C,0))</f>
        <v>0.37735419170242146</v>
      </c>
      <c r="Q860" s="7">
        <f>INDEX('Saturation Data'!R:R,MATCH('Intensity Data'!$B860,'Saturation Data'!$C:$C,0))*INDEX('UEC Data'!R:R,MATCH('Intensity Data'!$B860,'UEC Data'!$C:$C,0))</f>
        <v>2.8930488030518973E-2</v>
      </c>
      <c r="R860" s="7">
        <f>INDEX('Saturation Data'!S:S,MATCH('Intensity Data'!$B860,'Saturation Data'!$C:$C,0))*INDEX('UEC Data'!S:S,MATCH('Intensity Data'!$B860,'UEC Data'!$C:$C,0))</f>
        <v>1.7269730099850614E-2</v>
      </c>
      <c r="S860" s="7">
        <f>INDEX('Saturation Data'!T:T,MATCH('Intensity Data'!$B860,'Saturation Data'!$C:$C,0))*INDEX('UEC Data'!T:T,MATCH('Intensity Data'!$B860,'UEC Data'!$C:$C,0))</f>
        <v>3.055413786896647E-2</v>
      </c>
      <c r="T860" s="7">
        <f>INDEX('Saturation Data'!U:U,MATCH('Intensity Data'!$B860,'Saturation Data'!$C:$C,0))*INDEX('UEC Data'!U:U,MATCH('Intensity Data'!$B860,'UEC Data'!$C:$C,0))</f>
        <v>23.424198366400326</v>
      </c>
      <c r="U860" s="7">
        <f>INDEX('Saturation Data'!V:V,MATCH('Intensity Data'!$B860,'Saturation Data'!$C:$C,0))*INDEX('UEC Data'!V:V,MATCH('Intensity Data'!$B860,'UEC Data'!$C:$C,0))</f>
        <v>3.0996951461270333E-2</v>
      </c>
      <c r="V860" t="str">
        <f t="shared" si="195"/>
        <v>Office Equipment</v>
      </c>
    </row>
    <row r="861" spans="1:22" x14ac:dyDescent="0.25">
      <c r="B861" t="str">
        <f t="shared" si="196"/>
        <v>WY2023 CPAOffice Equipment_Laptop</v>
      </c>
      <c r="C861" t="s">
        <v>115</v>
      </c>
      <c r="D861" t="s">
        <v>191</v>
      </c>
      <c r="E861" s="3" t="str">
        <f t="shared" si="197"/>
        <v>Office Equipment_Laptop</v>
      </c>
      <c r="F861" s="3" t="s">
        <v>38</v>
      </c>
      <c r="G861" s="3" t="s">
        <v>40</v>
      </c>
      <c r="H861" s="7">
        <f>INDEX('Saturation Data'!I:I,MATCH('Intensity Data'!$B861,'Saturation Data'!$C:$C,0))*INDEX('UEC Data'!I:I,MATCH('Intensity Data'!$B861,'UEC Data'!$C:$C,0))</f>
        <v>0.33625235819637206</v>
      </c>
      <c r="I861" s="7">
        <f>INDEX('Saturation Data'!J:J,MATCH('Intensity Data'!$B861,'Saturation Data'!$C:$C,0))*INDEX('UEC Data'!J:J,MATCH('Intensity Data'!$B861,'UEC Data'!$C:$C,0))</f>
        <v>0.15028800240606832</v>
      </c>
      <c r="J861" s="7">
        <f>INDEX('Saturation Data'!K:K,MATCH('Intensity Data'!$B861,'Saturation Data'!$C:$C,0))*INDEX('UEC Data'!K:K,MATCH('Intensity Data'!$B861,'UEC Data'!$C:$C,0))</f>
        <v>1.3303004997666333E-2</v>
      </c>
      <c r="K861" s="7">
        <f>INDEX('Saturation Data'!L:L,MATCH('Intensity Data'!$B861,'Saturation Data'!$C:$C,0))*INDEX('UEC Data'!L:L,MATCH('Intensity Data'!$B861,'UEC Data'!$C:$C,0))</f>
        <v>5.0096000802022769E-2</v>
      </c>
      <c r="L861" s="7">
        <f>INDEX('Saturation Data'!M:M,MATCH('Intensity Data'!$B861,'Saturation Data'!$C:$C,0))*INDEX('UEC Data'!M:M,MATCH('Intensity Data'!$B861,'UEC Data'!$C:$C,0))</f>
        <v>1.7977033780630182E-2</v>
      </c>
      <c r="M861" s="7">
        <f>INDEX('Saturation Data'!N:N,MATCH('Intensity Data'!$B861,'Saturation Data'!$C:$C,0))*INDEX('UEC Data'!N:N,MATCH('Intensity Data'!$B861,'UEC Data'!$C:$C,0))</f>
        <v>3.1639579453909116E-3</v>
      </c>
      <c r="N861" s="7">
        <f>INDEX('Saturation Data'!O:O,MATCH('Intensity Data'!$B861,'Saturation Data'!$C:$C,0))*INDEX('UEC Data'!O:O,MATCH('Intensity Data'!$B861,'UEC Data'!$C:$C,0))</f>
        <v>0.34351543407101326</v>
      </c>
      <c r="O861" s="7">
        <f>INDEX('Saturation Data'!P:P,MATCH('Intensity Data'!$B861,'Saturation Data'!$C:$C,0))*INDEX('UEC Data'!P:P,MATCH('Intensity Data'!$B861,'UEC Data'!$C:$C,0))</f>
        <v>0.35768158724114335</v>
      </c>
      <c r="P861" s="7">
        <f>INDEX('Saturation Data'!Q:Q,MATCH('Intensity Data'!$B861,'Saturation Data'!$C:$C,0))*INDEX('UEC Data'!Q:Q,MATCH('Intensity Data'!$B861,'UEC Data'!$C:$C,0))</f>
        <v>8.0245310209189805E-2</v>
      </c>
      <c r="Q861" s="7">
        <f>INDEX('Saturation Data'!R:R,MATCH('Intensity Data'!$B861,'Saturation Data'!$C:$C,0))*INDEX('UEC Data'!R:R,MATCH('Intensity Data'!$B861,'UEC Data'!$C:$C,0))</f>
        <v>3.2518456660962154E-2</v>
      </c>
      <c r="R861" s="7">
        <f>INDEX('Saturation Data'!S:S,MATCH('Intensity Data'!$B861,'Saturation Data'!$C:$C,0))*INDEX('UEC Data'!S:S,MATCH('Intensity Data'!$B861,'UEC Data'!$C:$C,0))</f>
        <v>3.6724511866144515E-3</v>
      </c>
      <c r="S861" s="7">
        <f>INDEX('Saturation Data'!T:T,MATCH('Intensity Data'!$B861,'Saturation Data'!$C:$C,0))*INDEX('UEC Data'!T:T,MATCH('Intensity Data'!$B861,'UEC Data'!$C:$C,0))</f>
        <v>6.497413637856336E-3</v>
      </c>
      <c r="T861" s="7">
        <f>INDEX('Saturation Data'!U:U,MATCH('Intensity Data'!$B861,'Saturation Data'!$C:$C,0))*INDEX('UEC Data'!U:U,MATCH('Intensity Data'!$B861,'UEC Data'!$C:$C,0))</f>
        <v>4.9812142163659692</v>
      </c>
      <c r="U861" s="7">
        <f>INDEX('Saturation Data'!V:V,MATCH('Intensity Data'!$B861,'Saturation Data'!$C:$C,0))*INDEX('UEC Data'!V:V,MATCH('Intensity Data'!$B861,'UEC Data'!$C:$C,0))</f>
        <v>6.5915790528977333E-3</v>
      </c>
      <c r="V861" t="str">
        <f t="shared" si="195"/>
        <v>Office Equipment</v>
      </c>
    </row>
    <row r="862" spans="1:22" x14ac:dyDescent="0.25">
      <c r="B862" t="str">
        <f t="shared" si="196"/>
        <v>WY2023 CPAOffice Equipment_Server</v>
      </c>
      <c r="C862" t="s">
        <v>115</v>
      </c>
      <c r="D862" t="s">
        <v>191</v>
      </c>
      <c r="E862" s="3" t="str">
        <f t="shared" si="197"/>
        <v>Office Equipment_Server</v>
      </c>
      <c r="F862" s="3" t="s">
        <v>38</v>
      </c>
      <c r="G862" s="3" t="s">
        <v>41</v>
      </c>
      <c r="H862" s="7">
        <f>INDEX('Saturation Data'!I:I,MATCH('Intensity Data'!$B862,'Saturation Data'!$C:$C,0))*INDEX('UEC Data'!I:I,MATCH('Intensity Data'!$B862,'UEC Data'!$C:$C,0))</f>
        <v>1.026057433497539</v>
      </c>
      <c r="I862" s="7">
        <f>INDEX('Saturation Data'!J:J,MATCH('Intensity Data'!$B862,'Saturation Data'!$C:$C,0))*INDEX('UEC Data'!J:J,MATCH('Intensity Data'!$B862,'UEC Data'!$C:$C,0))</f>
        <v>1.0402934523809544</v>
      </c>
      <c r="J862" s="7">
        <f>INDEX('Saturation Data'!K:K,MATCH('Intensity Data'!$B862,'Saturation Data'!$C:$C,0))*INDEX('UEC Data'!K:K,MATCH('Intensity Data'!$B862,'UEC Data'!$C:$C,0))</f>
        <v>0.24456990909090959</v>
      </c>
      <c r="K862" s="7">
        <f>INDEX('Saturation Data'!L:L,MATCH('Intensity Data'!$B862,'Saturation Data'!$C:$C,0))*INDEX('UEC Data'!L:L,MATCH('Intensity Data'!$B862,'UEC Data'!$C:$C,0))</f>
        <v>0.37403809523809595</v>
      </c>
      <c r="L862" s="7">
        <f>INDEX('Saturation Data'!M:M,MATCH('Intensity Data'!$B862,'Saturation Data'!$C:$C,0))*INDEX('UEC Data'!M:M,MATCH('Intensity Data'!$B862,'UEC Data'!$C:$C,0))</f>
        <v>0.28371639610389665</v>
      </c>
      <c r="M862" s="7">
        <f>INDEX('Saturation Data'!N:N,MATCH('Intensity Data'!$B862,'Saturation Data'!$C:$C,0))*INDEX('UEC Data'!N:N,MATCH('Intensity Data'!$B862,'UEC Data'!$C:$C,0))</f>
        <v>5.6105714285714391E-2</v>
      </c>
      <c r="N862" s="7">
        <f>INDEX('Saturation Data'!O:O,MATCH('Intensity Data'!$B862,'Saturation Data'!$C:$C,0))*INDEX('UEC Data'!O:O,MATCH('Intensity Data'!$B862,'UEC Data'!$C:$C,0))</f>
        <v>0.70031954081632786</v>
      </c>
      <c r="O862" s="7">
        <f>INDEX('Saturation Data'!P:P,MATCH('Intensity Data'!$B862,'Saturation Data'!$C:$C,0))*INDEX('UEC Data'!P:P,MATCH('Intensity Data'!$B862,'UEC Data'!$C:$C,0))</f>
        <v>0.28121278745644657</v>
      </c>
      <c r="P862" s="7">
        <f>INDEX('Saturation Data'!Q:Q,MATCH('Intensity Data'!$B862,'Saturation Data'!$C:$C,0))*INDEX('UEC Data'!Q:Q,MATCH('Intensity Data'!$B862,'UEC Data'!$C:$C,0))</f>
        <v>0.26182666666666721</v>
      </c>
      <c r="Q862" s="7">
        <f>INDEX('Saturation Data'!R:R,MATCH('Intensity Data'!$B862,'Saturation Data'!$C:$C,0))*INDEX('UEC Data'!R:R,MATCH('Intensity Data'!$B862,'UEC Data'!$C:$C,0))</f>
        <v>2.4935873015873068E-2</v>
      </c>
      <c r="R862" s="7">
        <f>INDEX('Saturation Data'!S:S,MATCH('Intensity Data'!$B862,'Saturation Data'!$C:$C,0))*INDEX('UEC Data'!S:S,MATCH('Intensity Data'!$B862,'UEC Data'!$C:$C,0))</f>
        <v>0.18935678571428607</v>
      </c>
      <c r="S862" s="7">
        <f>INDEX('Saturation Data'!T:T,MATCH('Intensity Data'!$B862,'Saturation Data'!$C:$C,0))*INDEX('UEC Data'!T:T,MATCH('Intensity Data'!$B862,'UEC Data'!$C:$C,0))</f>
        <v>8.3156683673469553E-2</v>
      </c>
      <c r="T862" s="7">
        <f>INDEX('Saturation Data'!U:U,MATCH('Intensity Data'!$B862,'Saturation Data'!$C:$C,0))*INDEX('UEC Data'!U:U,MATCH('Intensity Data'!$B862,'UEC Data'!$C:$C,0))</f>
        <v>64.775240881459098</v>
      </c>
      <c r="U862" s="7">
        <f>INDEX('Saturation Data'!V:V,MATCH('Intensity Data'!$B862,'Saturation Data'!$C:$C,0))*INDEX('UEC Data'!V:V,MATCH('Intensity Data'!$B862,'UEC Data'!$C:$C,0))</f>
        <v>0.2524757142857148</v>
      </c>
      <c r="V862" t="str">
        <f t="shared" si="195"/>
        <v>Office Equipment</v>
      </c>
    </row>
    <row r="863" spans="1:22" x14ac:dyDescent="0.25">
      <c r="B863" t="str">
        <f t="shared" si="196"/>
        <v>WY2023 CPAOffice Equipment_Monitor</v>
      </c>
      <c r="C863" t="s">
        <v>115</v>
      </c>
      <c r="D863" t="s">
        <v>191</v>
      </c>
      <c r="E863" s="3" t="str">
        <f t="shared" si="197"/>
        <v>Office Equipment_Monitor</v>
      </c>
      <c r="F863" s="3" t="s">
        <v>38</v>
      </c>
      <c r="G863" s="3" t="s">
        <v>42</v>
      </c>
      <c r="H863" s="7">
        <f>INDEX('Saturation Data'!I:I,MATCH('Intensity Data'!$B863,'Saturation Data'!$C:$C,0))*INDEX('UEC Data'!I:I,MATCH('Intensity Data'!$B863,'UEC Data'!$C:$C,0))</f>
        <v>0.26699294332357187</v>
      </c>
      <c r="I863" s="7">
        <f>INDEX('Saturation Data'!J:J,MATCH('Intensity Data'!$B863,'Saturation Data'!$C:$C,0))*INDEX('UEC Data'!J:J,MATCH('Intensity Data'!$B863,'UEC Data'!$C:$C,0))</f>
        <v>0.11933250468144721</v>
      </c>
      <c r="J863" s="7">
        <f>INDEX('Saturation Data'!K:K,MATCH('Intensity Data'!$B863,'Saturation Data'!$C:$C,0))*INDEX('UEC Data'!K:K,MATCH('Intensity Data'!$B863,'UEC Data'!$C:$C,0))</f>
        <v>1.05629250555348E-2</v>
      </c>
      <c r="K863" s="7">
        <f>INDEX('Saturation Data'!L:L,MATCH('Intensity Data'!$B863,'Saturation Data'!$C:$C,0))*INDEX('UEC Data'!L:L,MATCH('Intensity Data'!$B863,'UEC Data'!$C:$C,0))</f>
        <v>3.9777501560482396E-2</v>
      </c>
      <c r="L863" s="7">
        <f>INDEX('Saturation Data'!M:M,MATCH('Intensity Data'!$B863,'Saturation Data'!$C:$C,0))*INDEX('UEC Data'!M:M,MATCH('Intensity Data'!$B863,'UEC Data'!$C:$C,0))</f>
        <v>1.427422304802E-2</v>
      </c>
      <c r="M863" s="7">
        <f>INDEX('Saturation Data'!N:N,MATCH('Intensity Data'!$B863,'Saturation Data'!$C:$C,0))*INDEX('UEC Data'!N:N,MATCH('Intensity Data'!$B863,'UEC Data'!$C:$C,0))</f>
        <v>3.9254113382055002E-3</v>
      </c>
      <c r="N863" s="7">
        <f>INDEX('Saturation Data'!O:O,MATCH('Intensity Data'!$B863,'Saturation Data'!$C:$C,0))*INDEX('UEC Data'!O:O,MATCH('Intensity Data'!$B863,'UEC Data'!$C:$C,0))</f>
        <v>0.27276001070045069</v>
      </c>
      <c r="O863" s="7">
        <f>INDEX('Saturation Data'!P:P,MATCH('Intensity Data'!$B863,'Saturation Data'!$C:$C,0))*INDEX('UEC Data'!P:P,MATCH('Intensity Data'!$B863,'UEC Data'!$C:$C,0))</f>
        <v>0.28400829740616573</v>
      </c>
      <c r="P863" s="7">
        <f>INDEX('Saturation Data'!Q:Q,MATCH('Intensity Data'!$B863,'Saturation Data'!$C:$C,0))*INDEX('UEC Data'!Q:Q,MATCH('Intensity Data'!$B863,'UEC Data'!$C:$C,0))</f>
        <v>6.3716821721596512E-2</v>
      </c>
      <c r="Q863" s="7">
        <f>INDEX('Saturation Data'!R:R,MATCH('Intensity Data'!$B863,'Saturation Data'!$C:$C,0))*INDEX('UEC Data'!R:R,MATCH('Intensity Data'!$B863,'UEC Data'!$C:$C,0))</f>
        <v>4.8849563319890666E-3</v>
      </c>
      <c r="R863" s="7">
        <f>INDEX('Saturation Data'!S:S,MATCH('Intensity Data'!$B863,'Saturation Data'!$C:$C,0))*INDEX('UEC Data'!S:S,MATCH('Intensity Data'!$B863,'UEC Data'!$C:$C,0))</f>
        <v>2.9160198512383712E-3</v>
      </c>
      <c r="S863" s="7">
        <f>INDEX('Saturation Data'!T:T,MATCH('Intensity Data'!$B863,'Saturation Data'!$C:$C,0))*INDEX('UEC Data'!T:T,MATCH('Intensity Data'!$B863,'UEC Data'!$C:$C,0))</f>
        <v>5.1591120444986569E-3</v>
      </c>
      <c r="T863" s="7">
        <f>INDEX('Saturation Data'!U:U,MATCH('Intensity Data'!$B863,'Saturation Data'!$C:$C,0))*INDEX('UEC Data'!U:U,MATCH('Intensity Data'!$B863,'UEC Data'!$C:$C,0))</f>
        <v>7.9103552977274445</v>
      </c>
      <c r="U863" s="7">
        <f>INDEX('Saturation Data'!V:V,MATCH('Intensity Data'!$B863,'Saturation Data'!$C:$C,0))*INDEX('UEC Data'!V:V,MATCH('Intensity Data'!$B863,'UEC Data'!$C:$C,0))</f>
        <v>5.233881784274E-3</v>
      </c>
      <c r="V863" t="str">
        <f t="shared" si="195"/>
        <v>Office Equipment</v>
      </c>
    </row>
    <row r="864" spans="1:22" x14ac:dyDescent="0.25">
      <c r="B864" t="str">
        <f t="shared" si="196"/>
        <v>WY2023 CPAOffice Equipment_Printer/Copier/Fax</v>
      </c>
      <c r="C864" t="s">
        <v>115</v>
      </c>
      <c r="D864" t="s">
        <v>191</v>
      </c>
      <c r="E864" s="3" t="str">
        <f t="shared" si="197"/>
        <v>Office Equipment_Printer/Copier/Fax</v>
      </c>
      <c r="F864" s="3" t="s">
        <v>38</v>
      </c>
      <c r="G864" s="3" t="s">
        <v>43</v>
      </c>
      <c r="H864" s="7">
        <f>INDEX('Saturation Data'!I:I,MATCH('Intensity Data'!$B864,'Saturation Data'!$C:$C,0))*INDEX('UEC Data'!I:I,MATCH('Intensity Data'!$B864,'UEC Data'!$C:$C,0))</f>
        <v>5.9684871921182388E-2</v>
      </c>
      <c r="I864" s="7">
        <f>INDEX('Saturation Data'!J:J,MATCH('Intensity Data'!$B864,'Saturation Data'!$C:$C,0))*INDEX('UEC Data'!J:J,MATCH('Intensity Data'!$B864,'UEC Data'!$C:$C,0))</f>
        <v>0.1262378571428574</v>
      </c>
      <c r="J864" s="7">
        <f>INDEX('Saturation Data'!K:K,MATCH('Intensity Data'!$B864,'Saturation Data'!$C:$C,0))*INDEX('UEC Data'!K:K,MATCH('Intensity Data'!$B864,'UEC Data'!$C:$C,0))</f>
        <v>1.5939123376623409E-2</v>
      </c>
      <c r="K864" s="7">
        <f>INDEX('Saturation Data'!L:L,MATCH('Intensity Data'!$B864,'Saturation Data'!$C:$C,0))*INDEX('UEC Data'!L:L,MATCH('Intensity Data'!$B864,'UEC Data'!$C:$C,0))</f>
        <v>0.13558880952380978</v>
      </c>
      <c r="L864" s="7">
        <f>INDEX('Saturation Data'!M:M,MATCH('Intensity Data'!$B864,'Saturation Data'!$C:$C,0))*INDEX('UEC Data'!M:M,MATCH('Intensity Data'!$B864,'UEC Data'!$C:$C,0))</f>
        <v>6.3756493506493636E-2</v>
      </c>
      <c r="M864" s="7">
        <f>INDEX('Saturation Data'!N:N,MATCH('Intensity Data'!$B864,'Saturation Data'!$C:$C,0))*INDEX('UEC Data'!N:N,MATCH('Intensity Data'!$B864,'UEC Data'!$C:$C,0))</f>
        <v>1.7533035714285751E-2</v>
      </c>
      <c r="N864" s="7">
        <f>INDEX('Saturation Data'!O:O,MATCH('Intensity Data'!$B864,'Saturation Data'!$C:$C,0))*INDEX('UEC Data'!O:O,MATCH('Intensity Data'!$B864,'UEC Data'!$C:$C,0))</f>
        <v>0.40576454081632735</v>
      </c>
      <c r="O864" s="7">
        <f>INDEX('Saturation Data'!P:P,MATCH('Intensity Data'!$B864,'Saturation Data'!$C:$C,0))*INDEX('UEC Data'!P:P,MATCH('Intensity Data'!$B864,'UEC Data'!$C:$C,0))</f>
        <v>0.2535020383275266</v>
      </c>
      <c r="P864" s="7">
        <f>INDEX('Saturation Data'!Q:Q,MATCH('Intensity Data'!$B864,'Saturation Data'!$C:$C,0))*INDEX('UEC Data'!Q:Q,MATCH('Intensity Data'!$B864,'UEC Data'!$C:$C,0))</f>
        <v>4.9194140786749573E-2</v>
      </c>
      <c r="Q864" s="7">
        <f>INDEX('Saturation Data'!R:R,MATCH('Intensity Data'!$B864,'Saturation Data'!$C:$C,0))*INDEX('UEC Data'!R:R,MATCH('Intensity Data'!$B864,'UEC Data'!$C:$C,0))</f>
        <v>4.6754761904762E-2</v>
      </c>
      <c r="R864" s="7">
        <f>INDEX('Saturation Data'!S:S,MATCH('Intensity Data'!$B864,'Saturation Data'!$C:$C,0))*INDEX('UEC Data'!S:S,MATCH('Intensity Data'!$B864,'UEC Data'!$C:$C,0))</f>
        <v>1.3024540816326558E-2</v>
      </c>
      <c r="S864" s="7">
        <f>INDEX('Saturation Data'!T:T,MATCH('Intensity Data'!$B864,'Saturation Data'!$C:$C,0))*INDEX('UEC Data'!T:T,MATCH('Intensity Data'!$B864,'UEC Data'!$C:$C,0))</f>
        <v>2.3043418367346982E-2</v>
      </c>
      <c r="T864" s="7">
        <f>INDEX('Saturation Data'!U:U,MATCH('Intensity Data'!$B864,'Saturation Data'!$C:$C,0))*INDEX('UEC Data'!U:U,MATCH('Intensity Data'!$B864,'UEC Data'!$C:$C,0))</f>
        <v>5.8887125227963635</v>
      </c>
      <c r="U864" s="7">
        <f>INDEX('Saturation Data'!V:V,MATCH('Intensity Data'!$B864,'Saturation Data'!$C:$C,0))*INDEX('UEC Data'!V:V,MATCH('Intensity Data'!$B864,'UEC Data'!$C:$C,0))</f>
        <v>2.3377380952380997E-2</v>
      </c>
      <c r="V864" t="str">
        <f t="shared" si="195"/>
        <v>Office Equipment</v>
      </c>
    </row>
    <row r="865" spans="2:22" x14ac:dyDescent="0.25">
      <c r="B865" t="str">
        <f t="shared" si="196"/>
        <v>WY2023 CPAOffice Equipment_POS Terminal</v>
      </c>
      <c r="C865" t="s">
        <v>115</v>
      </c>
      <c r="D865" t="s">
        <v>191</v>
      </c>
      <c r="E865" s="3" t="str">
        <f t="shared" si="197"/>
        <v>Office Equipment_POS Terminal</v>
      </c>
      <c r="F865" s="3" t="s">
        <v>38</v>
      </c>
      <c r="G865" s="3" t="s">
        <v>44</v>
      </c>
      <c r="H865" s="7">
        <f>INDEX('Saturation Data'!I:I,MATCH('Intensity Data'!$B865,'Saturation Data'!$C:$C,0))*INDEX('UEC Data'!I:I,MATCH('Intensity Data'!$B865,'UEC Data'!$C:$C,0))</f>
        <v>4.17717584610357E-3</v>
      </c>
      <c r="I865" s="7">
        <f>INDEX('Saturation Data'!J:J,MATCH('Intensity Data'!$B865,'Saturation Data'!$C:$C,0))*INDEX('UEC Data'!J:J,MATCH('Intensity Data'!$B865,'UEC Data'!$C:$C,0))</f>
        <v>1.4653802363347202E-2</v>
      </c>
      <c r="J865" s="7">
        <f>INDEX('Saturation Data'!K:K,MATCH('Intensity Data'!$B865,'Saturation Data'!$C:$C,0))*INDEX('UEC Data'!K:K,MATCH('Intensity Data'!$B865,'UEC Data'!$C:$C,0))</f>
        <v>0.13676882205790722</v>
      </c>
      <c r="K865" s="7">
        <f>INDEX('Saturation Data'!L:L,MATCH('Intensity Data'!$B865,'Saturation Data'!$C:$C,0))*INDEX('UEC Data'!L:L,MATCH('Intensity Data'!$B865,'UEC Data'!$C:$C,0))</f>
        <v>0.75711312210627213</v>
      </c>
      <c r="L865" s="7">
        <f>INDEX('Saturation Data'!M:M,MATCH('Intensity Data'!$B865,'Saturation Data'!$C:$C,0))*INDEX('UEC Data'!M:M,MATCH('Intensity Data'!$B865,'UEC Data'!$C:$C,0))</f>
        <v>9.4361606127614545E-2</v>
      </c>
      <c r="M865" s="7">
        <f>INDEX('Saturation Data'!N:N,MATCH('Intensity Data'!$B865,'Saturation Data'!$C:$C,0))*INDEX('UEC Data'!N:N,MATCH('Intensity Data'!$B865,'UEC Data'!$C:$C,0))</f>
        <v>0.30325229890815736</v>
      </c>
      <c r="N865" s="7">
        <f>INDEX('Saturation Data'!O:O,MATCH('Intensity Data'!$B865,'Saturation Data'!$C:$C,0))*INDEX('UEC Data'!O:O,MATCH('Intensity Data'!$B865,'UEC Data'!$C:$C,0))</f>
        <v>0.35238905683287314</v>
      </c>
      <c r="O865" s="7">
        <f>INDEX('Saturation Data'!P:P,MATCH('Intensity Data'!$B865,'Saturation Data'!$C:$C,0))*INDEX('UEC Data'!P:P,MATCH('Intensity Data'!$B865,'UEC Data'!$C:$C,0))</f>
        <v>0.26746167728223141</v>
      </c>
      <c r="P865" s="7">
        <f>INDEX('Saturation Data'!Q:Q,MATCH('Intensity Data'!$B865,'Saturation Data'!$C:$C,0))*INDEX('UEC Data'!Q:Q,MATCH('Intensity Data'!$B865,'UEC Data'!$C:$C,0))</f>
        <v>1.1977890627431624E-2</v>
      </c>
      <c r="Q865" s="7">
        <f>INDEX('Saturation Data'!R:R,MATCH('Intensity Data'!$B865,'Saturation Data'!$C:$C,0))*INDEX('UEC Data'!R:R,MATCH('Intensity Data'!$B865,'UEC Data'!$C:$C,0))</f>
        <v>4.7217807615229861E-2</v>
      </c>
      <c r="R865" s="7">
        <f>INDEX('Saturation Data'!S:S,MATCH('Intensity Data'!$B865,'Saturation Data'!$C:$C,0))*INDEX('UEC Data'!S:S,MATCH('Intensity Data'!$B865,'UEC Data'!$C:$C,0))</f>
        <v>9.4028565164811194E-3</v>
      </c>
      <c r="S865" s="7">
        <f>INDEX('Saturation Data'!T:T,MATCH('Intensity Data'!$B865,'Saturation Data'!$C:$C,0))*INDEX('UEC Data'!T:T,MATCH('Intensity Data'!$B865,'UEC Data'!$C:$C,0))</f>
        <v>3.0895099982723679E-2</v>
      </c>
      <c r="T865" s="7">
        <f>INDEX('Saturation Data'!U:U,MATCH('Intensity Data'!$B865,'Saturation Data'!$C:$C,0))*INDEX('UEC Data'!U:U,MATCH('Intensity Data'!$B865,'UEC Data'!$C:$C,0))</f>
        <v>2.047375223815176E-2</v>
      </c>
      <c r="U865" s="7">
        <f>INDEX('Saturation Data'!V:V,MATCH('Intensity Data'!$B865,'Saturation Data'!$C:$C,0))*INDEX('UEC Data'!V:V,MATCH('Intensity Data'!$B865,'UEC Data'!$C:$C,0))</f>
        <v>1.1397401838158934E-2</v>
      </c>
      <c r="V865" t="str">
        <f t="shared" si="195"/>
        <v>Office Equipment</v>
      </c>
    </row>
    <row r="866" spans="2:22" x14ac:dyDescent="0.25">
      <c r="B866" t="str">
        <f t="shared" si="196"/>
        <v>WY2023 CPAMiscellaneous_Non-HVAC Motors</v>
      </c>
      <c r="C866" t="s">
        <v>115</v>
      </c>
      <c r="D866" t="s">
        <v>191</v>
      </c>
      <c r="E866" s="3" t="str">
        <f t="shared" si="197"/>
        <v>Miscellaneous_Non-HVAC Motors</v>
      </c>
      <c r="F866" s="3" t="s">
        <v>45</v>
      </c>
      <c r="G866" s="3" t="s">
        <v>46</v>
      </c>
      <c r="H866" s="7">
        <f>INDEX('Saturation Data'!I:I,MATCH('Intensity Data'!$B866,'Saturation Data'!$C:$C,0))*INDEX('UEC Data'!I:I,MATCH('Intensity Data'!$B866,'UEC Data'!$C:$C,0))</f>
        <v>0.3291751229740954</v>
      </c>
      <c r="I866" s="7">
        <f>INDEX('Saturation Data'!J:J,MATCH('Intensity Data'!$B866,'Saturation Data'!$C:$C,0))*INDEX('UEC Data'!J:J,MATCH('Intensity Data'!$B866,'UEC Data'!$C:$C,0))</f>
        <v>9.2914419332796611E-3</v>
      </c>
      <c r="J866" s="7">
        <f>INDEX('Saturation Data'!K:K,MATCH('Intensity Data'!$B866,'Saturation Data'!$C:$C,0))*INDEX('UEC Data'!K:K,MATCH('Intensity Data'!$B866,'UEC Data'!$C:$C,0))</f>
        <v>0.24094112471424156</v>
      </c>
      <c r="K866" s="7">
        <f>INDEX('Saturation Data'!L:L,MATCH('Intensity Data'!$B866,'Saturation Data'!$C:$C,0))*INDEX('UEC Data'!L:L,MATCH('Intensity Data'!$B866,'UEC Data'!$C:$C,0))</f>
        <v>1.8582883866559322E-2</v>
      </c>
      <c r="L866" s="7">
        <f>INDEX('Saturation Data'!M:M,MATCH('Intensity Data'!$B866,'Saturation Data'!$C:$C,0))*INDEX('UEC Data'!M:M,MATCH('Intensity Data'!$B866,'UEC Data'!$C:$C,0))</f>
        <v>1.1530590524237234E-2</v>
      </c>
      <c r="M866" s="7">
        <f>INDEX('Saturation Data'!N:N,MATCH('Intensity Data'!$B866,'Saturation Data'!$C:$C,0))*INDEX('UEC Data'!N:N,MATCH('Intensity Data'!$B866,'UEC Data'!$C:$C,0))</f>
        <v>0.2930201297794246</v>
      </c>
      <c r="N866" s="7">
        <f>INDEX('Saturation Data'!O:O,MATCH('Intensity Data'!$B866,'Saturation Data'!$C:$C,0))*INDEX('UEC Data'!O:O,MATCH('Intensity Data'!$B866,'UEC Data'!$C:$C,0))</f>
        <v>0.67154461259629539</v>
      </c>
      <c r="O866" s="7">
        <f>INDEX('Saturation Data'!P:P,MATCH('Intensity Data'!$B866,'Saturation Data'!$C:$C,0))*INDEX('UEC Data'!P:P,MATCH('Intensity Data'!$B866,'UEC Data'!$C:$C,0))</f>
        <v>0.27488052787284506</v>
      </c>
      <c r="P866" s="7">
        <f>INDEX('Saturation Data'!Q:Q,MATCH('Intensity Data'!$B866,'Saturation Data'!$C:$C,0))*INDEX('UEC Data'!Q:Q,MATCH('Intensity Data'!$B866,'UEC Data'!$C:$C,0))</f>
        <v>9.6340548642814369E-2</v>
      </c>
      <c r="Q866" s="7">
        <f>INDEX('Saturation Data'!R:R,MATCH('Intensity Data'!$B866,'Saturation Data'!$C:$C,0))*INDEX('UEC Data'!R:R,MATCH('Intensity Data'!$B866,'UEC Data'!$C:$C,0))</f>
        <v>0.25733373052231528</v>
      </c>
      <c r="R866" s="7">
        <f>INDEX('Saturation Data'!S:S,MATCH('Intensity Data'!$B866,'Saturation Data'!$C:$C,0))*INDEX('UEC Data'!S:S,MATCH('Intensity Data'!$B866,'UEC Data'!$C:$C,0))</f>
        <v>0.27106682607643129</v>
      </c>
      <c r="S866" s="7">
        <f>INDEX('Saturation Data'!T:T,MATCH('Intensity Data'!$B866,'Saturation Data'!$C:$C,0))*INDEX('UEC Data'!T:T,MATCH('Intensity Data'!$B866,'UEC Data'!$C:$C,0))</f>
        <v>0.86422045055026209</v>
      </c>
      <c r="T866" s="7">
        <f>INDEX('Saturation Data'!U:U,MATCH('Intensity Data'!$B866,'Saturation Data'!$C:$C,0))*INDEX('UEC Data'!U:U,MATCH('Intensity Data'!$B866,'UEC Data'!$C:$C,0))</f>
        <v>1.1861415233974035E-2</v>
      </c>
      <c r="U866" s="7">
        <f>INDEX('Saturation Data'!V:V,MATCH('Intensity Data'!$B866,'Saturation Data'!$C:$C,0))*INDEX('UEC Data'!V:V,MATCH('Intensity Data'!$B866,'UEC Data'!$C:$C,0))</f>
        <v>0.18582883866559319</v>
      </c>
      <c r="V866" t="str">
        <f t="shared" si="195"/>
        <v>Miscellaneous</v>
      </c>
    </row>
    <row r="867" spans="2:22" x14ac:dyDescent="0.25">
      <c r="B867" t="str">
        <f t="shared" si="196"/>
        <v>WY2023 CPAMiscellaneous_Pool Pump</v>
      </c>
      <c r="C867" t="s">
        <v>115</v>
      </c>
      <c r="D867" t="s">
        <v>191</v>
      </c>
      <c r="E867" s="3" t="str">
        <f t="shared" si="197"/>
        <v>Miscellaneous_Pool Pump</v>
      </c>
      <c r="F867" s="3" t="s">
        <v>45</v>
      </c>
      <c r="G867" s="3" t="s">
        <v>47</v>
      </c>
      <c r="H867" s="7">
        <f>INDEX('Saturation Data'!I:I,MATCH('Intensity Data'!$B867,'Saturation Data'!$C:$C,0))*INDEX('UEC Data'!I:I,MATCH('Intensity Data'!$B867,'UEC Data'!$C:$C,0))</f>
        <v>0</v>
      </c>
      <c r="I867" s="7">
        <f>INDEX('Saturation Data'!J:J,MATCH('Intensity Data'!$B867,'Saturation Data'!$C:$C,0))*INDEX('UEC Data'!J:J,MATCH('Intensity Data'!$B867,'UEC Data'!$C:$C,0))</f>
        <v>0</v>
      </c>
      <c r="J867" s="7">
        <f>INDEX('Saturation Data'!K:K,MATCH('Intensity Data'!$B867,'Saturation Data'!$C:$C,0))*INDEX('UEC Data'!K:K,MATCH('Intensity Data'!$B867,'UEC Data'!$C:$C,0))</f>
        <v>0</v>
      </c>
      <c r="K867" s="7">
        <f>INDEX('Saturation Data'!L:L,MATCH('Intensity Data'!$B867,'Saturation Data'!$C:$C,0))*INDEX('UEC Data'!L:L,MATCH('Intensity Data'!$B867,'UEC Data'!$C:$C,0))</f>
        <v>0</v>
      </c>
      <c r="L867" s="7">
        <f>INDEX('Saturation Data'!M:M,MATCH('Intensity Data'!$B867,'Saturation Data'!$C:$C,0))*INDEX('UEC Data'!M:M,MATCH('Intensity Data'!$B867,'UEC Data'!$C:$C,0))</f>
        <v>0</v>
      </c>
      <c r="M867" s="7">
        <f>INDEX('Saturation Data'!N:N,MATCH('Intensity Data'!$B867,'Saturation Data'!$C:$C,0))*INDEX('UEC Data'!N:N,MATCH('Intensity Data'!$B867,'UEC Data'!$C:$C,0))</f>
        <v>0</v>
      </c>
      <c r="N867" s="7">
        <f>INDEX('Saturation Data'!O:O,MATCH('Intensity Data'!$B867,'Saturation Data'!$C:$C,0))*INDEX('UEC Data'!O:O,MATCH('Intensity Data'!$B867,'UEC Data'!$C:$C,0))</f>
        <v>0</v>
      </c>
      <c r="O867" s="7">
        <f>INDEX('Saturation Data'!P:P,MATCH('Intensity Data'!$B867,'Saturation Data'!$C:$C,0))*INDEX('UEC Data'!P:P,MATCH('Intensity Data'!$B867,'UEC Data'!$C:$C,0))</f>
        <v>5.8745878008354721E-2</v>
      </c>
      <c r="P867" s="7">
        <f>INDEX('Saturation Data'!Q:Q,MATCH('Intensity Data'!$B867,'Saturation Data'!$C:$C,0))*INDEX('UEC Data'!Q:Q,MATCH('Intensity Data'!$B867,'UEC Data'!$C:$C,0))</f>
        <v>1.3916400394872416E-3</v>
      </c>
      <c r="Q867" s="7">
        <f>INDEX('Saturation Data'!R:R,MATCH('Intensity Data'!$B867,'Saturation Data'!$C:$C,0))*INDEX('UEC Data'!R:R,MATCH('Intensity Data'!$B867,'UEC Data'!$C:$C,0))</f>
        <v>6.7571855250658286E-2</v>
      </c>
      <c r="R867" s="7">
        <f>INDEX('Saturation Data'!S:S,MATCH('Intensity Data'!$B867,'Saturation Data'!$C:$C,0))*INDEX('UEC Data'!S:S,MATCH('Intensity Data'!$B867,'UEC Data'!$C:$C,0))</f>
        <v>0</v>
      </c>
      <c r="S867" s="7">
        <f>INDEX('Saturation Data'!T:T,MATCH('Intensity Data'!$B867,'Saturation Data'!$C:$C,0))*INDEX('UEC Data'!T:T,MATCH('Intensity Data'!$B867,'UEC Data'!$C:$C,0))</f>
        <v>0</v>
      </c>
      <c r="T867" s="7">
        <f>INDEX('Saturation Data'!U:U,MATCH('Intensity Data'!$B867,'Saturation Data'!$C:$C,0))*INDEX('UEC Data'!U:U,MATCH('Intensity Data'!$B867,'UEC Data'!$C:$C,0))</f>
        <v>0</v>
      </c>
      <c r="U867" s="7">
        <f>INDEX('Saturation Data'!V:V,MATCH('Intensity Data'!$B867,'Saturation Data'!$C:$C,0))*INDEX('UEC Data'!V:V,MATCH('Intensity Data'!$B867,'UEC Data'!$C:$C,0))</f>
        <v>7.1128268684903474E-3</v>
      </c>
      <c r="V867" t="str">
        <f t="shared" si="195"/>
        <v>Miscellaneous</v>
      </c>
    </row>
    <row r="868" spans="2:22" x14ac:dyDescent="0.25">
      <c r="B868" t="str">
        <f t="shared" si="196"/>
        <v>WY2023 CPAMiscellaneous_Pool Heater</v>
      </c>
      <c r="C868" t="s">
        <v>115</v>
      </c>
      <c r="D868" t="s">
        <v>191</v>
      </c>
      <c r="E868" s="3" t="str">
        <f t="shared" si="197"/>
        <v>Miscellaneous_Pool Heater</v>
      </c>
      <c r="F868" s="3" t="s">
        <v>45</v>
      </c>
      <c r="G868" s="3" t="s">
        <v>48</v>
      </c>
      <c r="H868" s="7">
        <f>INDEX('Saturation Data'!I:I,MATCH('Intensity Data'!$B868,'Saturation Data'!$C:$C,0))*INDEX('UEC Data'!I:I,MATCH('Intensity Data'!$B868,'UEC Data'!$C:$C,0))</f>
        <v>0</v>
      </c>
      <c r="I868" s="7">
        <f>INDEX('Saturation Data'!J:J,MATCH('Intensity Data'!$B868,'Saturation Data'!$C:$C,0))*INDEX('UEC Data'!J:J,MATCH('Intensity Data'!$B868,'UEC Data'!$C:$C,0))</f>
        <v>0</v>
      </c>
      <c r="J868" s="7">
        <f>INDEX('Saturation Data'!K:K,MATCH('Intensity Data'!$B868,'Saturation Data'!$C:$C,0))*INDEX('UEC Data'!K:K,MATCH('Intensity Data'!$B868,'UEC Data'!$C:$C,0))</f>
        <v>0</v>
      </c>
      <c r="K868" s="7">
        <f>INDEX('Saturation Data'!L:L,MATCH('Intensity Data'!$B868,'Saturation Data'!$C:$C,0))*INDEX('UEC Data'!L:L,MATCH('Intensity Data'!$B868,'UEC Data'!$C:$C,0))</f>
        <v>0</v>
      </c>
      <c r="L868" s="7">
        <f>INDEX('Saturation Data'!M:M,MATCH('Intensity Data'!$B868,'Saturation Data'!$C:$C,0))*INDEX('UEC Data'!M:M,MATCH('Intensity Data'!$B868,'UEC Data'!$C:$C,0))</f>
        <v>0</v>
      </c>
      <c r="M868" s="7">
        <f>INDEX('Saturation Data'!N:N,MATCH('Intensity Data'!$B868,'Saturation Data'!$C:$C,0))*INDEX('UEC Data'!N:N,MATCH('Intensity Data'!$B868,'UEC Data'!$C:$C,0))</f>
        <v>0</v>
      </c>
      <c r="N868" s="7">
        <f>INDEX('Saturation Data'!O:O,MATCH('Intensity Data'!$B868,'Saturation Data'!$C:$C,0))*INDEX('UEC Data'!O:O,MATCH('Intensity Data'!$B868,'UEC Data'!$C:$C,0))</f>
        <v>0</v>
      </c>
      <c r="O868" s="7">
        <f>INDEX('Saturation Data'!P:P,MATCH('Intensity Data'!$B868,'Saturation Data'!$C:$C,0))*INDEX('UEC Data'!P:P,MATCH('Intensity Data'!$B868,'UEC Data'!$C:$C,0))</f>
        <v>0.16801058823529441</v>
      </c>
      <c r="P868" s="7">
        <f>INDEX('Saturation Data'!Q:Q,MATCH('Intensity Data'!$B868,'Saturation Data'!$C:$C,0))*INDEX('UEC Data'!Q:Q,MATCH('Intensity Data'!$B868,'UEC Data'!$C:$C,0))</f>
        <v>1.6546803069053739E-3</v>
      </c>
      <c r="Q868" s="7">
        <f>INDEX('Saturation Data'!R:R,MATCH('Intensity Data'!$B868,'Saturation Data'!$C:$C,0))*INDEX('UEC Data'!R:R,MATCH('Intensity Data'!$B868,'UEC Data'!$C:$C,0))</f>
        <v>0.17125941176470622</v>
      </c>
      <c r="R868" s="7">
        <f>INDEX('Saturation Data'!S:S,MATCH('Intensity Data'!$B868,'Saturation Data'!$C:$C,0))*INDEX('UEC Data'!S:S,MATCH('Intensity Data'!$B868,'UEC Data'!$C:$C,0))</f>
        <v>0</v>
      </c>
      <c r="S868" s="7">
        <f>INDEX('Saturation Data'!T:T,MATCH('Intensity Data'!$B868,'Saturation Data'!$C:$C,0))*INDEX('UEC Data'!T:T,MATCH('Intensity Data'!$B868,'UEC Data'!$C:$C,0))</f>
        <v>0</v>
      </c>
      <c r="T868" s="7">
        <f>INDEX('Saturation Data'!U:U,MATCH('Intensity Data'!$B868,'Saturation Data'!$C:$C,0))*INDEX('UEC Data'!U:U,MATCH('Intensity Data'!$B868,'UEC Data'!$C:$C,0))</f>
        <v>0</v>
      </c>
      <c r="U868" s="7">
        <f>INDEX('Saturation Data'!V:V,MATCH('Intensity Data'!$B868,'Saturation Data'!$C:$C,0))*INDEX('UEC Data'!V:V,MATCH('Intensity Data'!$B868,'UEC Data'!$C:$C,0))</f>
        <v>1.26858823529412E-2</v>
      </c>
      <c r="V868" t="str">
        <f t="shared" si="195"/>
        <v>Miscellaneous</v>
      </c>
    </row>
    <row r="869" spans="2:22" x14ac:dyDescent="0.25">
      <c r="B869" t="str">
        <f t="shared" si="196"/>
        <v>WY2023 CPAMiscellaneous_Clothes Washer</v>
      </c>
      <c r="C869" t="s">
        <v>115</v>
      </c>
      <c r="D869" t="s">
        <v>191</v>
      </c>
      <c r="E869" s="3" t="str">
        <f t="shared" si="197"/>
        <v>Miscellaneous_Clothes Washer</v>
      </c>
      <c r="F869" s="3" t="s">
        <v>45</v>
      </c>
      <c r="G869" s="3" t="s">
        <v>49</v>
      </c>
      <c r="H869" s="7">
        <f>INDEX('Saturation Data'!I:I,MATCH('Intensity Data'!$B869,'Saturation Data'!$C:$C,0))*INDEX('UEC Data'!I:I,MATCH('Intensity Data'!$B869,'UEC Data'!$C:$C,0))</f>
        <v>0</v>
      </c>
      <c r="I869" s="7">
        <f>INDEX('Saturation Data'!J:J,MATCH('Intensity Data'!$B869,'Saturation Data'!$C:$C,0))*INDEX('UEC Data'!J:J,MATCH('Intensity Data'!$B869,'UEC Data'!$C:$C,0))</f>
        <v>0</v>
      </c>
      <c r="J869" s="7">
        <f>INDEX('Saturation Data'!K:K,MATCH('Intensity Data'!$B869,'Saturation Data'!$C:$C,0))*INDEX('UEC Data'!K:K,MATCH('Intensity Data'!$B869,'UEC Data'!$C:$C,0))</f>
        <v>2.3504727272727275E-5</v>
      </c>
      <c r="K869" s="7">
        <f>INDEX('Saturation Data'!L:L,MATCH('Intensity Data'!$B869,'Saturation Data'!$C:$C,0))*INDEX('UEC Data'!L:L,MATCH('Intensity Data'!$B869,'UEC Data'!$C:$C,0))</f>
        <v>0</v>
      </c>
      <c r="L869" s="7">
        <f>INDEX('Saturation Data'!M:M,MATCH('Intensity Data'!$B869,'Saturation Data'!$C:$C,0))*INDEX('UEC Data'!M:M,MATCH('Intensity Data'!$B869,'UEC Data'!$C:$C,0))</f>
        <v>0</v>
      </c>
      <c r="M869" s="7">
        <f>INDEX('Saturation Data'!N:N,MATCH('Intensity Data'!$B869,'Saturation Data'!$C:$C,0))*INDEX('UEC Data'!N:N,MATCH('Intensity Data'!$B869,'UEC Data'!$C:$C,0))</f>
        <v>0</v>
      </c>
      <c r="N869" s="7">
        <f>INDEX('Saturation Data'!O:O,MATCH('Intensity Data'!$B869,'Saturation Data'!$C:$C,0))*INDEX('UEC Data'!O:O,MATCH('Intensity Data'!$B869,'UEC Data'!$C:$C,0))</f>
        <v>1.66212E-3</v>
      </c>
      <c r="O869" s="7">
        <f>INDEX('Saturation Data'!P:P,MATCH('Intensity Data'!$B869,'Saturation Data'!$C:$C,0))*INDEX('UEC Data'!P:P,MATCH('Intensity Data'!$B869,'UEC Data'!$C:$C,0))</f>
        <v>1.3513170731707316E-4</v>
      </c>
      <c r="P869" s="7">
        <f>INDEX('Saturation Data'!Q:Q,MATCH('Intensity Data'!$B869,'Saturation Data'!$C:$C,0))*INDEX('UEC Data'!Q:Q,MATCH('Intensity Data'!$B869,'UEC Data'!$C:$C,0))</f>
        <v>1.9270956521739131E-4</v>
      </c>
      <c r="Q869" s="7">
        <f>INDEX('Saturation Data'!R:R,MATCH('Intensity Data'!$B869,'Saturation Data'!$C:$C,0))*INDEX('UEC Data'!R:R,MATCH('Intensity Data'!$B869,'UEC Data'!$C:$C,0))</f>
        <v>3.299616E-3</v>
      </c>
      <c r="R869" s="7">
        <f>INDEX('Saturation Data'!S:S,MATCH('Intensity Data'!$B869,'Saturation Data'!$C:$C,0))*INDEX('UEC Data'!S:S,MATCH('Intensity Data'!$B869,'UEC Data'!$C:$C,0))</f>
        <v>0</v>
      </c>
      <c r="S869" s="7">
        <f>INDEX('Saturation Data'!T:T,MATCH('Intensity Data'!$B869,'Saturation Data'!$C:$C,0))*INDEX('UEC Data'!T:T,MATCH('Intensity Data'!$B869,'UEC Data'!$C:$C,0))</f>
        <v>0</v>
      </c>
      <c r="T869" s="7">
        <f>INDEX('Saturation Data'!U:U,MATCH('Intensity Data'!$B869,'Saturation Data'!$C:$C,0))*INDEX('UEC Data'!U:U,MATCH('Intensity Data'!$B869,'UEC Data'!$C:$C,0))</f>
        <v>0</v>
      </c>
      <c r="U869" s="7">
        <f>INDEX('Saturation Data'!V:V,MATCH('Intensity Data'!$B869,'Saturation Data'!$C:$C,0))*INDEX('UEC Data'!V:V,MATCH('Intensity Data'!$B869,'UEC Data'!$C:$C,0))</f>
        <v>1.47744E-2</v>
      </c>
      <c r="V869" t="str">
        <f t="shared" si="195"/>
        <v>Miscellaneous</v>
      </c>
    </row>
    <row r="870" spans="2:22" x14ac:dyDescent="0.25">
      <c r="B870" t="str">
        <f t="shared" si="196"/>
        <v>WY2023 CPAMiscellaneous_Clothes Dryer</v>
      </c>
      <c r="C870" t="s">
        <v>115</v>
      </c>
      <c r="D870" t="s">
        <v>191</v>
      </c>
      <c r="E870" s="3" t="str">
        <f t="shared" si="197"/>
        <v>Miscellaneous_Clothes Dryer</v>
      </c>
      <c r="F870" s="3" t="s">
        <v>45</v>
      </c>
      <c r="G870" s="3" t="s">
        <v>50</v>
      </c>
      <c r="H870" s="7">
        <f>INDEX('Saturation Data'!I:I,MATCH('Intensity Data'!$B870,'Saturation Data'!$C:$C,0))*INDEX('UEC Data'!I:I,MATCH('Intensity Data'!$B870,'UEC Data'!$C:$C,0))</f>
        <v>0</v>
      </c>
      <c r="I870" s="7">
        <f>INDEX('Saturation Data'!J:J,MATCH('Intensity Data'!$B870,'Saturation Data'!$C:$C,0))*INDEX('UEC Data'!J:J,MATCH('Intensity Data'!$B870,'UEC Data'!$C:$C,0))</f>
        <v>0</v>
      </c>
      <c r="J870" s="7">
        <f>INDEX('Saturation Data'!K:K,MATCH('Intensity Data'!$B870,'Saturation Data'!$C:$C,0))*INDEX('UEC Data'!K:K,MATCH('Intensity Data'!$B870,'UEC Data'!$C:$C,0))</f>
        <v>2.5818255928229092E-4</v>
      </c>
      <c r="K870" s="7">
        <f>INDEX('Saturation Data'!L:L,MATCH('Intensity Data'!$B870,'Saturation Data'!$C:$C,0))*INDEX('UEC Data'!L:L,MATCH('Intensity Data'!$B870,'UEC Data'!$C:$C,0))</f>
        <v>0</v>
      </c>
      <c r="L870" s="7">
        <f>INDEX('Saturation Data'!M:M,MATCH('Intensity Data'!$B870,'Saturation Data'!$C:$C,0))*INDEX('UEC Data'!M:M,MATCH('Intensity Data'!$B870,'UEC Data'!$C:$C,0))</f>
        <v>0</v>
      </c>
      <c r="M870" s="7">
        <f>INDEX('Saturation Data'!N:N,MATCH('Intensity Data'!$B870,'Saturation Data'!$C:$C,0))*INDEX('UEC Data'!N:N,MATCH('Intensity Data'!$B870,'UEC Data'!$C:$C,0))</f>
        <v>0</v>
      </c>
      <c r="N870" s="7">
        <f>INDEX('Saturation Data'!O:O,MATCH('Intensity Data'!$B870,'Saturation Data'!$C:$C,0))*INDEX('UEC Data'!O:O,MATCH('Intensity Data'!$B870,'UEC Data'!$C:$C,0))</f>
        <v>2.9414370146803859E-2</v>
      </c>
      <c r="O870" s="7">
        <f>INDEX('Saturation Data'!P:P,MATCH('Intensity Data'!$B870,'Saturation Data'!$C:$C,0))*INDEX('UEC Data'!P:P,MATCH('Intensity Data'!$B870,'UEC Data'!$C:$C,0))</f>
        <v>1.904883516655927E-3</v>
      </c>
      <c r="P870" s="7">
        <f>INDEX('Saturation Data'!Q:Q,MATCH('Intensity Data'!$B870,'Saturation Data'!$C:$C,0))*INDEX('UEC Data'!Q:Q,MATCH('Intensity Data'!$B870,'UEC Data'!$C:$C,0))</f>
        <v>2.7165295367962781E-3</v>
      </c>
      <c r="Q870" s="7">
        <f>INDEX('Saturation Data'!R:R,MATCH('Intensity Data'!$B870,'Saturation Data'!$C:$C,0))*INDEX('UEC Data'!R:R,MATCH('Intensity Data'!$B870,'UEC Data'!$C:$C,0))</f>
        <v>2.4613403984911734E-2</v>
      </c>
      <c r="R870" s="7">
        <f>INDEX('Saturation Data'!S:S,MATCH('Intensity Data'!$B870,'Saturation Data'!$C:$C,0))*INDEX('UEC Data'!S:S,MATCH('Intensity Data'!$B870,'UEC Data'!$C:$C,0))</f>
        <v>0</v>
      </c>
      <c r="S870" s="7">
        <f>INDEX('Saturation Data'!T:T,MATCH('Intensity Data'!$B870,'Saturation Data'!$C:$C,0))*INDEX('UEC Data'!T:T,MATCH('Intensity Data'!$B870,'UEC Data'!$C:$C,0))</f>
        <v>0</v>
      </c>
      <c r="T870" s="7">
        <f>INDEX('Saturation Data'!U:U,MATCH('Intensity Data'!$B870,'Saturation Data'!$C:$C,0))*INDEX('UEC Data'!U:U,MATCH('Intensity Data'!$B870,'UEC Data'!$C:$C,0))</f>
        <v>0</v>
      </c>
      <c r="U870" s="7">
        <f>INDEX('Saturation Data'!V:V,MATCH('Intensity Data'!$B870,'Saturation Data'!$C:$C,0))*INDEX('UEC Data'!V:V,MATCH('Intensity Data'!$B870,'UEC Data'!$C:$C,0))</f>
        <v>0.18933387680701336</v>
      </c>
      <c r="V870" t="str">
        <f t="shared" si="195"/>
        <v>Miscellaneous</v>
      </c>
    </row>
    <row r="871" spans="2:22" x14ac:dyDescent="0.25">
      <c r="B871" t="str">
        <f t="shared" si="196"/>
        <v>WY2023 CPAMiscellaneous_Electric Vehicle Chargers</v>
      </c>
      <c r="C871" t="s">
        <v>115</v>
      </c>
      <c r="D871" t="s">
        <v>191</v>
      </c>
      <c r="E871" s="3" t="str">
        <f t="shared" si="197"/>
        <v>Miscellaneous_Electric Vehicle Chargers</v>
      </c>
      <c r="F871" s="3" t="s">
        <v>45</v>
      </c>
      <c r="G871" s="3" t="s">
        <v>185</v>
      </c>
      <c r="H871" s="7">
        <f>INDEX('Saturation Data'!I:I,MATCH('Intensity Data'!$B871,'Saturation Data'!$C:$C,0))*INDEX('UEC Data'!I:I,MATCH('Intensity Data'!$B871,'UEC Data'!$C:$C,0))</f>
        <v>5.0529285801340974E-4</v>
      </c>
      <c r="I871" s="7">
        <f>INDEX('Saturation Data'!J:J,MATCH('Intensity Data'!$B871,'Saturation Data'!$C:$C,0))*INDEX('UEC Data'!J:J,MATCH('Intensity Data'!$B871,'UEC Data'!$C:$C,0))</f>
        <v>1.2211244068657401E-2</v>
      </c>
      <c r="J871" s="7">
        <f>INDEX('Saturation Data'!K:K,MATCH('Intensity Data'!$B871,'Saturation Data'!$C:$C,0))*INDEX('UEC Data'!K:K,MATCH('Intensity Data'!$B871,'UEC Data'!$C:$C,0))</f>
        <v>6.8904714416425544E-5</v>
      </c>
      <c r="K871" s="7">
        <f>INDEX('Saturation Data'!L:L,MATCH('Intensity Data'!$B871,'Saturation Data'!$C:$C,0))*INDEX('UEC Data'!L:L,MATCH('Intensity Data'!$B871,'UEC Data'!$C:$C,0))</f>
        <v>2.4422488137314801E-2</v>
      </c>
      <c r="L871" s="7">
        <f>INDEX('Saturation Data'!M:M,MATCH('Intensity Data'!$B871,'Saturation Data'!$C:$C,0))*INDEX('UEC Data'!M:M,MATCH('Intensity Data'!$B871,'UEC Data'!$C:$C,0))</f>
        <v>0</v>
      </c>
      <c r="M871" s="7">
        <f>INDEX('Saturation Data'!N:N,MATCH('Intensity Data'!$B871,'Saturation Data'!$C:$C,0))*INDEX('UEC Data'!N:N,MATCH('Intensity Data'!$B871,'UEC Data'!$C:$C,0))</f>
        <v>3.4825235253761608E-4</v>
      </c>
      <c r="N871" s="7">
        <f>INDEX('Saturation Data'!O:O,MATCH('Intensity Data'!$B871,'Saturation Data'!$C:$C,0))*INDEX('UEC Data'!O:O,MATCH('Intensity Data'!$B871,'UEC Data'!$C:$C,0))</f>
        <v>7.9274269547916783E-5</v>
      </c>
      <c r="O871" s="7">
        <f>INDEX('Saturation Data'!P:P,MATCH('Intensity Data'!$B871,'Saturation Data'!$C:$C,0))*INDEX('UEC Data'!P:P,MATCH('Intensity Data'!$B871,'UEC Data'!$C:$C,0))</f>
        <v>0</v>
      </c>
      <c r="P871" s="7">
        <f>INDEX('Saturation Data'!Q:Q,MATCH('Intensity Data'!$B871,'Saturation Data'!$C:$C,0))*INDEX('UEC Data'!Q:Q,MATCH('Intensity Data'!$B871,'UEC Data'!$C:$C,0))</f>
        <v>0</v>
      </c>
      <c r="Q871" s="7">
        <f>INDEX('Saturation Data'!R:R,MATCH('Intensity Data'!$B871,'Saturation Data'!$C:$C,0))*INDEX('UEC Data'!R:R,MATCH('Intensity Data'!$B871,'UEC Data'!$C:$C,0))</f>
        <v>1.0828964626236599E-3</v>
      </c>
      <c r="R871" s="7">
        <f>INDEX('Saturation Data'!S:S,MATCH('Intensity Data'!$B871,'Saturation Data'!$C:$C,0))*INDEX('UEC Data'!S:S,MATCH('Intensity Data'!$B871,'UEC Data'!$C:$C,0))</f>
        <v>0</v>
      </c>
      <c r="S871" s="7">
        <f>INDEX('Saturation Data'!T:T,MATCH('Intensity Data'!$B871,'Saturation Data'!$C:$C,0))*INDEX('UEC Data'!T:T,MATCH('Intensity Data'!$B871,'UEC Data'!$C:$C,0))</f>
        <v>0</v>
      </c>
      <c r="T871" s="7">
        <f>INDEX('Saturation Data'!U:U,MATCH('Intensity Data'!$B871,'Saturation Data'!$C:$C,0))*INDEX('UEC Data'!U:U,MATCH('Intensity Data'!$B871,'UEC Data'!$C:$C,0))</f>
        <v>1.5588822215307321E-3</v>
      </c>
      <c r="U871" s="7">
        <f>INDEX('Saturation Data'!V:V,MATCH('Intensity Data'!$B871,'Saturation Data'!$C:$C,0))*INDEX('UEC Data'!V:V,MATCH('Intensity Data'!$B871,'UEC Data'!$C:$C,0))</f>
        <v>0</v>
      </c>
      <c r="V871" t="str">
        <f t="shared" si="195"/>
        <v>Miscellaneous</v>
      </c>
    </row>
    <row r="872" spans="2:22" x14ac:dyDescent="0.25">
      <c r="B872" t="str">
        <f t="shared" si="196"/>
        <v>WY2023 CPAMiscellaneous_Other Miscellaneous</v>
      </c>
      <c r="C872" t="s">
        <v>115</v>
      </c>
      <c r="D872" t="s">
        <v>191</v>
      </c>
      <c r="E872" s="3" t="str">
        <f t="shared" si="197"/>
        <v>Miscellaneous_Other Miscellaneous</v>
      </c>
      <c r="F872" s="3" t="s">
        <v>45</v>
      </c>
      <c r="G872" s="3" t="s">
        <v>51</v>
      </c>
      <c r="H872" s="7">
        <f>INDEX('Saturation Data'!I:I,MATCH('Intensity Data'!$B872,'Saturation Data'!$C:$C,0))*INDEX('UEC Data'!I:I,MATCH('Intensity Data'!$B872,'UEC Data'!$C:$C,0))</f>
        <v>1.152135764070821</v>
      </c>
      <c r="I872" s="7">
        <f>INDEX('Saturation Data'!J:J,MATCH('Intensity Data'!$B872,'Saturation Data'!$C:$C,0))*INDEX('UEC Data'!J:J,MATCH('Intensity Data'!$B872,'UEC Data'!$C:$C,0))</f>
        <v>0.87765092616699403</v>
      </c>
      <c r="J872" s="7">
        <f>INDEX('Saturation Data'!K:K,MATCH('Intensity Data'!$B872,'Saturation Data'!$C:$C,0))*INDEX('UEC Data'!K:K,MATCH('Intensity Data'!$B872,'UEC Data'!$C:$C,0))</f>
        <v>0.78739939374548884</v>
      </c>
      <c r="K872" s="7">
        <f>INDEX('Saturation Data'!L:L,MATCH('Intensity Data'!$B872,'Saturation Data'!$C:$C,0))*INDEX('UEC Data'!L:L,MATCH('Intensity Data'!$B872,'UEC Data'!$C:$C,0))</f>
        <v>0.79284097423948896</v>
      </c>
      <c r="L872" s="7">
        <f>INDEX('Saturation Data'!M:M,MATCH('Intensity Data'!$B872,'Saturation Data'!$C:$C,0))*INDEX('UEC Data'!M:M,MATCH('Intensity Data'!$B872,'UEC Data'!$C:$C,0))</f>
        <v>1.0435886508724701</v>
      </c>
      <c r="M872" s="7">
        <f>INDEX('Saturation Data'!N:N,MATCH('Intensity Data'!$B872,'Saturation Data'!$C:$C,0))*INDEX('UEC Data'!N:N,MATCH('Intensity Data'!$B872,'UEC Data'!$C:$C,0))</f>
        <v>0.84250170718173001</v>
      </c>
      <c r="N872" s="7">
        <f>INDEX('Saturation Data'!O:O,MATCH('Intensity Data'!$B872,'Saturation Data'!$C:$C,0))*INDEX('UEC Data'!O:O,MATCH('Intensity Data'!$B872,'UEC Data'!$C:$C,0))</f>
        <v>2.9308002624011134</v>
      </c>
      <c r="O872" s="7">
        <f>INDEX('Saturation Data'!P:P,MATCH('Intensity Data'!$B872,'Saturation Data'!$C:$C,0))*INDEX('UEC Data'!P:P,MATCH('Intensity Data'!$B872,'UEC Data'!$C:$C,0))</f>
        <v>0.83153236252422136</v>
      </c>
      <c r="P872" s="7">
        <f>INDEX('Saturation Data'!Q:Q,MATCH('Intensity Data'!$B872,'Saturation Data'!$C:$C,0))*INDEX('UEC Data'!Q:Q,MATCH('Intensity Data'!$B872,'UEC Data'!$C:$C,0))</f>
        <v>0.25786831641432695</v>
      </c>
      <c r="Q872" s="7">
        <f>INDEX('Saturation Data'!R:R,MATCH('Intensity Data'!$B872,'Saturation Data'!$C:$C,0))*INDEX('UEC Data'!R:R,MATCH('Intensity Data'!$B872,'UEC Data'!$C:$C,0))</f>
        <v>1.1376038712863588</v>
      </c>
      <c r="R872" s="7">
        <f>INDEX('Saturation Data'!S:S,MATCH('Intensity Data'!$B872,'Saturation Data'!$C:$C,0))*INDEX('UEC Data'!S:S,MATCH('Intensity Data'!$B872,'UEC Data'!$C:$C,0))</f>
        <v>0.55803111805718086</v>
      </c>
      <c r="S872" s="7">
        <f>INDEX('Saturation Data'!T:T,MATCH('Intensity Data'!$B872,'Saturation Data'!$C:$C,0))*INDEX('UEC Data'!T:T,MATCH('Intensity Data'!$B872,'UEC Data'!$C:$C,0))</f>
        <v>1.7665888682257596</v>
      </c>
      <c r="T872" s="7">
        <f>INDEX('Saturation Data'!U:U,MATCH('Intensity Data'!$B872,'Saturation Data'!$C:$C,0))*INDEX('UEC Data'!U:U,MATCH('Intensity Data'!$B872,'UEC Data'!$C:$C,0))</f>
        <v>0.87765092616699403</v>
      </c>
      <c r="U872" s="7">
        <f>INDEX('Saturation Data'!V:V,MATCH('Intensity Data'!$B872,'Saturation Data'!$C:$C,0))*INDEX('UEC Data'!V:V,MATCH('Intensity Data'!$B872,'UEC Data'!$C:$C,0))</f>
        <v>1.688332583033632</v>
      </c>
      <c r="V872" t="str">
        <f t="shared" si="195"/>
        <v>Miscellaneous</v>
      </c>
    </row>
    <row r="873" spans="2:22" x14ac:dyDescent="0.25">
      <c r="B873" t="str">
        <f t="shared" si="196"/>
        <v>WY2023 CPAGeneration_Solar PV</v>
      </c>
      <c r="C873" t="s">
        <v>115</v>
      </c>
      <c r="D873" t="s">
        <v>191</v>
      </c>
      <c r="E873" s="3" t="str">
        <f t="shared" si="197"/>
        <v>Generation_Solar PV</v>
      </c>
      <c r="F873" s="3" t="s">
        <v>187</v>
      </c>
      <c r="G873" s="3" t="s">
        <v>186</v>
      </c>
      <c r="H873" s="7">
        <f>INDEX('Saturation Data'!I:I,MATCH('Intensity Data'!$B873,'Saturation Data'!$C:$C,0))*INDEX('UEC Data'!I:I,MATCH('Intensity Data'!$B873,'UEC Data'!$C:$C,0))</f>
        <v>-1.2625790247472957E-2</v>
      </c>
      <c r="I873" s="7">
        <f>INDEX('Saturation Data'!J:J,MATCH('Intensity Data'!$B873,'Saturation Data'!$C:$C,0))*INDEX('UEC Data'!J:J,MATCH('Intensity Data'!$B873,'UEC Data'!$C:$C,0))</f>
        <v>-1.2625790247472957E-2</v>
      </c>
      <c r="J873" s="7">
        <f>INDEX('Saturation Data'!K:K,MATCH('Intensity Data'!$B873,'Saturation Data'!$C:$C,0))*INDEX('UEC Data'!K:K,MATCH('Intensity Data'!$B873,'UEC Data'!$C:$C,0))</f>
        <v>-1.2625790247472957E-2</v>
      </c>
      <c r="K873" s="7">
        <f>INDEX('Saturation Data'!L:L,MATCH('Intensity Data'!$B873,'Saturation Data'!$C:$C,0))*INDEX('UEC Data'!L:L,MATCH('Intensity Data'!$B873,'UEC Data'!$C:$C,0))</f>
        <v>-1.2625790247472957E-2</v>
      </c>
      <c r="L873" s="7">
        <f>INDEX('Saturation Data'!M:M,MATCH('Intensity Data'!$B873,'Saturation Data'!$C:$C,0))*INDEX('UEC Data'!M:M,MATCH('Intensity Data'!$B873,'UEC Data'!$C:$C,0))</f>
        <v>-1.2625790247472957E-2</v>
      </c>
      <c r="M873" s="7">
        <f>INDEX('Saturation Data'!N:N,MATCH('Intensity Data'!$B873,'Saturation Data'!$C:$C,0))*INDEX('UEC Data'!N:N,MATCH('Intensity Data'!$B873,'UEC Data'!$C:$C,0))</f>
        <v>-1.2625790247472957E-2</v>
      </c>
      <c r="N873" s="7">
        <f>INDEX('Saturation Data'!O:O,MATCH('Intensity Data'!$B873,'Saturation Data'!$C:$C,0))*INDEX('UEC Data'!O:O,MATCH('Intensity Data'!$B873,'UEC Data'!$C:$C,0))</f>
        <v>-1.2625790247472957E-2</v>
      </c>
      <c r="O873" s="7">
        <f>INDEX('Saturation Data'!P:P,MATCH('Intensity Data'!$B873,'Saturation Data'!$C:$C,0))*INDEX('UEC Data'!P:P,MATCH('Intensity Data'!$B873,'UEC Data'!$C:$C,0))</f>
        <v>-1.2625790247472957E-2</v>
      </c>
      <c r="P873" s="7">
        <f>INDEX('Saturation Data'!Q:Q,MATCH('Intensity Data'!$B873,'Saturation Data'!$C:$C,0))*INDEX('UEC Data'!Q:Q,MATCH('Intensity Data'!$B873,'UEC Data'!$C:$C,0))</f>
        <v>-1.2625790247472957E-2</v>
      </c>
      <c r="Q873" s="7">
        <f>INDEX('Saturation Data'!R:R,MATCH('Intensity Data'!$B873,'Saturation Data'!$C:$C,0))*INDEX('UEC Data'!R:R,MATCH('Intensity Data'!$B873,'UEC Data'!$C:$C,0))</f>
        <v>-1.2625790247472957E-2</v>
      </c>
      <c r="R873" s="7">
        <f>INDEX('Saturation Data'!S:S,MATCH('Intensity Data'!$B873,'Saturation Data'!$C:$C,0))*INDEX('UEC Data'!S:S,MATCH('Intensity Data'!$B873,'UEC Data'!$C:$C,0))</f>
        <v>-1.2625790247472957E-2</v>
      </c>
      <c r="S873" s="7">
        <f>INDEX('Saturation Data'!T:T,MATCH('Intensity Data'!$B873,'Saturation Data'!$C:$C,0))*INDEX('UEC Data'!T:T,MATCH('Intensity Data'!$B873,'UEC Data'!$C:$C,0))</f>
        <v>-1.2625790247472957E-2</v>
      </c>
      <c r="T873" s="7">
        <f>INDEX('Saturation Data'!U:U,MATCH('Intensity Data'!$B873,'Saturation Data'!$C:$C,0))*INDEX('UEC Data'!U:U,MATCH('Intensity Data'!$B873,'UEC Data'!$C:$C,0))</f>
        <v>-1.2625790247472957E-2</v>
      </c>
      <c r="U873" s="7">
        <f>INDEX('Saturation Data'!V:V,MATCH('Intensity Data'!$B873,'Saturation Data'!$C:$C,0))*INDEX('UEC Data'!V:V,MATCH('Intensity Data'!$B873,'UEC Data'!$C:$C,0))</f>
        <v>-1.2625790247472957E-2</v>
      </c>
      <c r="V873" t="str">
        <f t="shared" si="195"/>
        <v>Generation</v>
      </c>
    </row>
    <row r="874" spans="2:22" x14ac:dyDescent="0.25">
      <c r="B874" t="str">
        <f t="shared" si="196"/>
        <v>WA2023 CPACooling_Air-Cooled Chiller</v>
      </c>
      <c r="C874" t="s">
        <v>116</v>
      </c>
      <c r="D874" t="s">
        <v>191</v>
      </c>
      <c r="E874" s="3" t="str">
        <f t="shared" si="197"/>
        <v>Cooling_Air-Cooled Chiller</v>
      </c>
      <c r="F874" s="3" t="s">
        <v>3</v>
      </c>
      <c r="G874" s="3" t="s">
        <v>4</v>
      </c>
      <c r="H874" s="7">
        <f>INDEX('Saturation Data'!I:I,MATCH('Intensity Data'!$B874,'Saturation Data'!$C:$C,0))*INDEX('UEC Data'!I:I,MATCH('Intensity Data'!$B874,'UEC Data'!$C:$C,0))</f>
        <v>0.36200141996491358</v>
      </c>
      <c r="I874" s="7">
        <f>INDEX('Saturation Data'!J:J,MATCH('Intensity Data'!$B874,'Saturation Data'!$C:$C,0))*INDEX('UEC Data'!J:J,MATCH('Intensity Data'!$B874,'UEC Data'!$C:$C,0))</f>
        <v>0</v>
      </c>
      <c r="J874" s="7">
        <f>INDEX('Saturation Data'!K:K,MATCH('Intensity Data'!$B874,'Saturation Data'!$C:$C,0))*INDEX('UEC Data'!K:K,MATCH('Intensity Data'!$B874,'UEC Data'!$C:$C,0))</f>
        <v>1.8494561282532764E-2</v>
      </c>
      <c r="K874" s="7">
        <f>INDEX('Saturation Data'!L:L,MATCH('Intensity Data'!$B874,'Saturation Data'!$C:$C,0))*INDEX('UEC Data'!L:L,MATCH('Intensity Data'!$B874,'UEC Data'!$C:$C,0))</f>
        <v>0</v>
      </c>
      <c r="L874" s="7">
        <f>INDEX('Saturation Data'!M:M,MATCH('Intensity Data'!$B874,'Saturation Data'!$C:$C,0))*INDEX('UEC Data'!M:M,MATCH('Intensity Data'!$B874,'UEC Data'!$C:$C,0))</f>
        <v>0</v>
      </c>
      <c r="M874" s="7">
        <f>INDEX('Saturation Data'!N:N,MATCH('Intensity Data'!$B874,'Saturation Data'!$C:$C,0))*INDEX('UEC Data'!N:N,MATCH('Intensity Data'!$B874,'UEC Data'!$C:$C,0))</f>
        <v>4.9613548262191984E-3</v>
      </c>
      <c r="N874" s="7">
        <f>INDEX('Saturation Data'!O:O,MATCH('Intensity Data'!$B874,'Saturation Data'!$C:$C,0))*INDEX('UEC Data'!O:O,MATCH('Intensity Data'!$B874,'UEC Data'!$C:$C,0))</f>
        <v>0.64044628766161038</v>
      </c>
      <c r="O874" s="7">
        <f>INDEX('Saturation Data'!P:P,MATCH('Intensity Data'!$B874,'Saturation Data'!$C:$C,0))*INDEX('UEC Data'!P:P,MATCH('Intensity Data'!$B874,'UEC Data'!$C:$C,0))</f>
        <v>0.1230915407800143</v>
      </c>
      <c r="P874" s="7">
        <f>INDEX('Saturation Data'!Q:Q,MATCH('Intensity Data'!$B874,'Saturation Data'!$C:$C,0))*INDEX('UEC Data'!Q:Q,MATCH('Intensity Data'!$B874,'UEC Data'!$C:$C,0))</f>
        <v>0.10221017150913457</v>
      </c>
      <c r="Q874" s="7">
        <f>INDEX('Saturation Data'!R:R,MATCH('Intensity Data'!$B874,'Saturation Data'!$C:$C,0))*INDEX('UEC Data'!R:R,MATCH('Intensity Data'!$B874,'UEC Data'!$C:$C,0))</f>
        <v>1.2423482644826239E-2</v>
      </c>
      <c r="R874" s="7">
        <f>INDEX('Saturation Data'!S:S,MATCH('Intensity Data'!$B874,'Saturation Data'!$C:$C,0))*INDEX('UEC Data'!S:S,MATCH('Intensity Data'!$B874,'UEC Data'!$C:$C,0))</f>
        <v>0</v>
      </c>
      <c r="S874" s="7">
        <f>INDEX('Saturation Data'!T:T,MATCH('Intensity Data'!$B874,'Saturation Data'!$C:$C,0))*INDEX('UEC Data'!T:T,MATCH('Intensity Data'!$B874,'UEC Data'!$C:$C,0))</f>
        <v>0.63014564782931271</v>
      </c>
      <c r="T874" s="7">
        <f>INDEX('Saturation Data'!U:U,MATCH('Intensity Data'!$B874,'Saturation Data'!$C:$C,0))*INDEX('UEC Data'!U:U,MATCH('Intensity Data'!$B874,'UEC Data'!$C:$C,0))</f>
        <v>4.4010099562588776</v>
      </c>
      <c r="U874" s="7">
        <f>INDEX('Saturation Data'!V:V,MATCH('Intensity Data'!$B874,'Saturation Data'!$C:$C,0))*INDEX('UEC Data'!V:V,MATCH('Intensity Data'!$B874,'UEC Data'!$C:$C,0))</f>
        <v>6.9630584216862093E-2</v>
      </c>
      <c r="V874" t="str">
        <f t="shared" si="195"/>
        <v>HVAC</v>
      </c>
    </row>
    <row r="875" spans="2:22" x14ac:dyDescent="0.25">
      <c r="B875" t="str">
        <f t="shared" si="196"/>
        <v>WA2023 CPACooling_Water-Cooled Chiller</v>
      </c>
      <c r="C875" t="s">
        <v>116</v>
      </c>
      <c r="D875" t="s">
        <v>191</v>
      </c>
      <c r="E875" s="3" t="str">
        <f t="shared" si="197"/>
        <v>Cooling_Water-Cooled Chiller</v>
      </c>
      <c r="F875" s="3" t="s">
        <v>3</v>
      </c>
      <c r="G875" s="3" t="s">
        <v>5</v>
      </c>
      <c r="H875" s="7">
        <f>INDEX('Saturation Data'!I:I,MATCH('Intensity Data'!$B875,'Saturation Data'!$C:$C,0))*INDEX('UEC Data'!I:I,MATCH('Intensity Data'!$B875,'UEC Data'!$C:$C,0))</f>
        <v>0.24319770105514313</v>
      </c>
      <c r="I875" s="7">
        <f>INDEX('Saturation Data'!J:J,MATCH('Intensity Data'!$B875,'Saturation Data'!$C:$C,0))*INDEX('UEC Data'!J:J,MATCH('Intensity Data'!$B875,'UEC Data'!$C:$C,0))</f>
        <v>0</v>
      </c>
      <c r="J875" s="7">
        <f>INDEX('Saturation Data'!K:K,MATCH('Intensity Data'!$B875,'Saturation Data'!$C:$C,0))*INDEX('UEC Data'!K:K,MATCH('Intensity Data'!$B875,'UEC Data'!$C:$C,0))</f>
        <v>1.2420247255121031E-2</v>
      </c>
      <c r="K875" s="7">
        <f>INDEX('Saturation Data'!L:L,MATCH('Intensity Data'!$B875,'Saturation Data'!$C:$C,0))*INDEX('UEC Data'!L:L,MATCH('Intensity Data'!$B875,'UEC Data'!$C:$C,0))</f>
        <v>0</v>
      </c>
      <c r="L875" s="7">
        <f>INDEX('Saturation Data'!M:M,MATCH('Intensity Data'!$B875,'Saturation Data'!$C:$C,0))*INDEX('UEC Data'!M:M,MATCH('Intensity Data'!$B875,'UEC Data'!$C:$C,0))</f>
        <v>0</v>
      </c>
      <c r="M875" s="7">
        <f>INDEX('Saturation Data'!N:N,MATCH('Intensity Data'!$B875,'Saturation Data'!$C:$C,0))*INDEX('UEC Data'!N:N,MATCH('Intensity Data'!$B875,'UEC Data'!$C:$C,0))</f>
        <v>3.3318580917206637E-3</v>
      </c>
      <c r="N875" s="7">
        <f>INDEX('Saturation Data'!O:O,MATCH('Intensity Data'!$B875,'Saturation Data'!$C:$C,0))*INDEX('UEC Data'!O:O,MATCH('Intensity Data'!$B875,'UEC Data'!$C:$C,0))</f>
        <v>3.3699282514446902</v>
      </c>
      <c r="O875" s="7">
        <f>INDEX('Saturation Data'!P:P,MATCH('Intensity Data'!$B875,'Saturation Data'!$C:$C,0))*INDEX('UEC Data'!P:P,MATCH('Intensity Data'!$B875,'UEC Data'!$C:$C,0))</f>
        <v>0.41888587733617177</v>
      </c>
      <c r="P875" s="7">
        <f>INDEX('Saturation Data'!Q:Q,MATCH('Intensity Data'!$B875,'Saturation Data'!$C:$C,0))*INDEX('UEC Data'!Q:Q,MATCH('Intensity Data'!$B875,'UEC Data'!$C:$C,0))</f>
        <v>0.34782566774268509</v>
      </c>
      <c r="Q875" s="7">
        <f>INDEX('Saturation Data'!R:R,MATCH('Intensity Data'!$B875,'Saturation Data'!$C:$C,0))*INDEX('UEC Data'!R:R,MATCH('Intensity Data'!$B875,'UEC Data'!$C:$C,0))</f>
        <v>5.5415286271524318E-2</v>
      </c>
      <c r="R875" s="7">
        <f>INDEX('Saturation Data'!S:S,MATCH('Intensity Data'!$B875,'Saturation Data'!$C:$C,0))*INDEX('UEC Data'!S:S,MATCH('Intensity Data'!$B875,'UEC Data'!$C:$C,0))</f>
        <v>0</v>
      </c>
      <c r="S875" s="7">
        <f>INDEX('Saturation Data'!T:T,MATCH('Intensity Data'!$B875,'Saturation Data'!$C:$C,0))*INDEX('UEC Data'!T:T,MATCH('Intensity Data'!$B875,'UEC Data'!$C:$C,0))</f>
        <v>8.1109147794536166E-2</v>
      </c>
      <c r="T875" s="7">
        <f>INDEX('Saturation Data'!U:U,MATCH('Intensity Data'!$B875,'Saturation Data'!$C:$C,0))*INDEX('UEC Data'!U:U,MATCH('Intensity Data'!$B875,'UEC Data'!$C:$C,0))</f>
        <v>2.9566610644419407</v>
      </c>
      <c r="U875" s="7">
        <f>INDEX('Saturation Data'!V:V,MATCH('Intensity Data'!$B875,'Saturation Data'!$C:$C,0))*INDEX('UEC Data'!V:V,MATCH('Intensity Data'!$B875,'UEC Data'!$C:$C,0))</f>
        <v>3.9305903798739168E-2</v>
      </c>
      <c r="V875" t="str">
        <f t="shared" si="195"/>
        <v>HVAC</v>
      </c>
    </row>
    <row r="876" spans="2:22" x14ac:dyDescent="0.25">
      <c r="B876" t="str">
        <f t="shared" si="196"/>
        <v>WA2023 CPACooling_RTU</v>
      </c>
      <c r="C876" t="s">
        <v>116</v>
      </c>
      <c r="D876" t="s">
        <v>191</v>
      </c>
      <c r="E876" s="3" t="str">
        <f t="shared" si="197"/>
        <v>Cooling_RTU</v>
      </c>
      <c r="F876" s="3" t="s">
        <v>3</v>
      </c>
      <c r="G876" s="3" t="s">
        <v>6</v>
      </c>
      <c r="H876" s="7">
        <f>INDEX('Saturation Data'!I:I,MATCH('Intensity Data'!$B876,'Saturation Data'!$C:$C,0))*INDEX('UEC Data'!I:I,MATCH('Intensity Data'!$B876,'UEC Data'!$C:$C,0))</f>
        <v>1.0678462494144587</v>
      </c>
      <c r="I876" s="7">
        <f>INDEX('Saturation Data'!J:J,MATCH('Intensity Data'!$B876,'Saturation Data'!$C:$C,0))*INDEX('UEC Data'!J:J,MATCH('Intensity Data'!$B876,'UEC Data'!$C:$C,0))</f>
        <v>1.3835708670858842</v>
      </c>
      <c r="J876" s="7">
        <f>INDEX('Saturation Data'!K:K,MATCH('Intensity Data'!$B876,'Saturation Data'!$C:$C,0))*INDEX('UEC Data'!K:K,MATCH('Intensity Data'!$B876,'UEC Data'!$C:$C,0))</f>
        <v>1.3090465087481293</v>
      </c>
      <c r="K876" s="7">
        <f>INDEX('Saturation Data'!L:L,MATCH('Intensity Data'!$B876,'Saturation Data'!$C:$C,0))*INDEX('UEC Data'!L:L,MATCH('Intensity Data'!$B876,'UEC Data'!$C:$C,0))</f>
        <v>1.0970482890862407</v>
      </c>
      <c r="L876" s="7">
        <f>INDEX('Saturation Data'!M:M,MATCH('Intensity Data'!$B876,'Saturation Data'!$C:$C,0))*INDEX('UEC Data'!M:M,MATCH('Intensity Data'!$B876,'UEC Data'!$C:$C,0))</f>
        <v>4.5027716319937232</v>
      </c>
      <c r="M876" s="7">
        <f>INDEX('Saturation Data'!N:N,MATCH('Intensity Data'!$B876,'Saturation Data'!$C:$C,0))*INDEX('UEC Data'!N:N,MATCH('Intensity Data'!$B876,'UEC Data'!$C:$C,0))</f>
        <v>0.69380396337040162</v>
      </c>
      <c r="N876" s="7">
        <f>INDEX('Saturation Data'!O:O,MATCH('Intensity Data'!$B876,'Saturation Data'!$C:$C,0))*INDEX('UEC Data'!O:O,MATCH('Intensity Data'!$B876,'UEC Data'!$C:$C,0))</f>
        <v>0.29568161524664921</v>
      </c>
      <c r="O876" s="7">
        <f>INDEX('Saturation Data'!P:P,MATCH('Intensity Data'!$B876,'Saturation Data'!$C:$C,0))*INDEX('UEC Data'!P:P,MATCH('Intensity Data'!$B876,'UEC Data'!$C:$C,0))</f>
        <v>0.21978863445317048</v>
      </c>
      <c r="P876" s="7">
        <f>INDEX('Saturation Data'!Q:Q,MATCH('Intensity Data'!$B876,'Saturation Data'!$C:$C,0))*INDEX('UEC Data'!Q:Q,MATCH('Intensity Data'!$B876,'UEC Data'!$C:$C,0))</f>
        <v>0.56534375922592284</v>
      </c>
      <c r="Q876" s="7">
        <f>INDEX('Saturation Data'!R:R,MATCH('Intensity Data'!$B876,'Saturation Data'!$C:$C,0))*INDEX('UEC Data'!R:R,MATCH('Intensity Data'!$B876,'UEC Data'!$C:$C,0))</f>
        <v>0.18171894797604035</v>
      </c>
      <c r="R876" s="7">
        <f>INDEX('Saturation Data'!S:S,MATCH('Intensity Data'!$B876,'Saturation Data'!$C:$C,0))*INDEX('UEC Data'!S:S,MATCH('Intensity Data'!$B876,'UEC Data'!$C:$C,0))</f>
        <v>0.33604156369878685</v>
      </c>
      <c r="S876" s="7">
        <f>INDEX('Saturation Data'!T:T,MATCH('Intensity Data'!$B876,'Saturation Data'!$C:$C,0))*INDEX('UEC Data'!T:T,MATCH('Intensity Data'!$B876,'UEC Data'!$C:$C,0))</f>
        <v>0.77004410674524282</v>
      </c>
      <c r="T876" s="7">
        <f>INDEX('Saturation Data'!U:U,MATCH('Intensity Data'!$B876,'Saturation Data'!$C:$C,0))*INDEX('UEC Data'!U:U,MATCH('Intensity Data'!$B876,'UEC Data'!$C:$C,0))</f>
        <v>12.982274975281136</v>
      </c>
      <c r="U876" s="7">
        <f>INDEX('Saturation Data'!V:V,MATCH('Intensity Data'!$B876,'Saturation Data'!$C:$C,0))*INDEX('UEC Data'!V:V,MATCH('Intensity Data'!$B876,'UEC Data'!$C:$C,0))</f>
        <v>0.41399844109961875</v>
      </c>
      <c r="V876" t="str">
        <f t="shared" si="195"/>
        <v>HVAC</v>
      </c>
    </row>
    <row r="877" spans="2:22" x14ac:dyDescent="0.25">
      <c r="B877" t="str">
        <f t="shared" si="196"/>
        <v>WA2023 CPACooling_PTAC</v>
      </c>
      <c r="C877" t="s">
        <v>116</v>
      </c>
      <c r="D877" t="s">
        <v>191</v>
      </c>
      <c r="E877" s="3" t="str">
        <f t="shared" si="197"/>
        <v>Cooling_PTAC</v>
      </c>
      <c r="F877" s="3" t="s">
        <v>3</v>
      </c>
      <c r="G877" s="3" t="s">
        <v>7</v>
      </c>
      <c r="H877" s="7">
        <f>INDEX('Saturation Data'!I:I,MATCH('Intensity Data'!$B877,'Saturation Data'!$C:$C,0))*INDEX('UEC Data'!I:I,MATCH('Intensity Data'!$B877,'UEC Data'!$C:$C,0))</f>
        <v>5.6446022320851059E-2</v>
      </c>
      <c r="I877" s="7">
        <f>INDEX('Saturation Data'!J:J,MATCH('Intensity Data'!$B877,'Saturation Data'!$C:$C,0))*INDEX('UEC Data'!J:J,MATCH('Intensity Data'!$B877,'UEC Data'!$C:$C,0))</f>
        <v>4.87997853173886E-2</v>
      </c>
      <c r="J877" s="7">
        <f>INDEX('Saturation Data'!K:K,MATCH('Intensity Data'!$B877,'Saturation Data'!$C:$C,0))*INDEX('UEC Data'!K:K,MATCH('Intensity Data'!$B877,'UEC Data'!$C:$C,0))</f>
        <v>0.12177533937901497</v>
      </c>
      <c r="K877" s="7">
        <f>INDEX('Saturation Data'!L:L,MATCH('Intensity Data'!$B877,'Saturation Data'!$C:$C,0))*INDEX('UEC Data'!L:L,MATCH('Intensity Data'!$B877,'UEC Data'!$C:$C,0))</f>
        <v>0.10714991202934905</v>
      </c>
      <c r="L877" s="7">
        <f>INDEX('Saturation Data'!M:M,MATCH('Intensity Data'!$B877,'Saturation Data'!$C:$C,0))*INDEX('UEC Data'!M:M,MATCH('Intensity Data'!$B877,'UEC Data'!$C:$C,0))</f>
        <v>0.3608967770824128</v>
      </c>
      <c r="M877" s="7">
        <f>INDEX('Saturation Data'!N:N,MATCH('Intensity Data'!$B877,'Saturation Data'!$C:$C,0))*INDEX('UEC Data'!N:N,MATCH('Intensity Data'!$B877,'UEC Data'!$C:$C,0))</f>
        <v>3.1508924215244059E-2</v>
      </c>
      <c r="N877" s="7">
        <f>INDEX('Saturation Data'!O:O,MATCH('Intensity Data'!$B877,'Saturation Data'!$C:$C,0))*INDEX('UEC Data'!O:O,MATCH('Intensity Data'!$B877,'UEC Data'!$C:$C,0))</f>
        <v>1.0168883736106891E-2</v>
      </c>
      <c r="O877" s="7">
        <f>INDEX('Saturation Data'!P:P,MATCH('Intensity Data'!$B877,'Saturation Data'!$C:$C,0))*INDEX('UEC Data'!P:P,MATCH('Intensity Data'!$B877,'UEC Data'!$C:$C,0))</f>
        <v>2.6681556390120181E-2</v>
      </c>
      <c r="P877" s="7">
        <f>INDEX('Saturation Data'!Q:Q,MATCH('Intensity Data'!$B877,'Saturation Data'!$C:$C,0))*INDEX('UEC Data'!Q:Q,MATCH('Intensity Data'!$B877,'UEC Data'!$C:$C,0))</f>
        <v>3.602175000355326E-2</v>
      </c>
      <c r="Q877" s="7">
        <f>INDEX('Saturation Data'!R:R,MATCH('Intensity Data'!$B877,'Saturation Data'!$C:$C,0))*INDEX('UEC Data'!R:R,MATCH('Intensity Data'!$B877,'UEC Data'!$C:$C,0))</f>
        <v>0.44324373890438945</v>
      </c>
      <c r="R877" s="7">
        <f>INDEX('Saturation Data'!S:S,MATCH('Intensity Data'!$B877,'Saturation Data'!$C:$C,0))*INDEX('UEC Data'!S:S,MATCH('Intensity Data'!$B877,'UEC Data'!$C:$C,0))</f>
        <v>2.1612941568629154E-2</v>
      </c>
      <c r="S877" s="7">
        <f>INDEX('Saturation Data'!T:T,MATCH('Intensity Data'!$B877,'Saturation Data'!$C:$C,0))*INDEX('UEC Data'!T:T,MATCH('Intensity Data'!$B877,'UEC Data'!$C:$C,0))</f>
        <v>4.5467527003337421E-2</v>
      </c>
      <c r="T877" s="7">
        <f>INDEX('Saturation Data'!U:U,MATCH('Intensity Data'!$B877,'Saturation Data'!$C:$C,0))*INDEX('UEC Data'!U:U,MATCH('Intensity Data'!$B877,'UEC Data'!$C:$C,0))</f>
        <v>0.68623903809370146</v>
      </c>
      <c r="U877" s="7">
        <f>INDEX('Saturation Data'!V:V,MATCH('Intensity Data'!$B877,'Saturation Data'!$C:$C,0))*INDEX('UEC Data'!V:V,MATCH('Intensity Data'!$B877,'UEC Data'!$C:$C,0))</f>
        <v>3.9024991667344869E-2</v>
      </c>
      <c r="V877" t="str">
        <f t="shared" si="195"/>
        <v>HVAC</v>
      </c>
    </row>
    <row r="878" spans="2:22" x14ac:dyDescent="0.25">
      <c r="B878" t="str">
        <f t="shared" si="196"/>
        <v>WA2023 CPACooling_PTHP</v>
      </c>
      <c r="C878" t="s">
        <v>116</v>
      </c>
      <c r="D878" t="s">
        <v>191</v>
      </c>
      <c r="E878" s="3" t="str">
        <f t="shared" si="197"/>
        <v>Cooling_PTHP</v>
      </c>
      <c r="F878" s="3" t="s">
        <v>3</v>
      </c>
      <c r="G878" s="3" t="s">
        <v>8</v>
      </c>
      <c r="H878" s="7">
        <f>INDEX('Saturation Data'!I:I,MATCH('Intensity Data'!$B878,'Saturation Data'!$C:$C,0))*INDEX('UEC Data'!I:I,MATCH('Intensity Data'!$B878,'UEC Data'!$C:$C,0))</f>
        <v>1.790275101288985E-2</v>
      </c>
      <c r="I878" s="7">
        <f>INDEX('Saturation Data'!J:J,MATCH('Intensity Data'!$B878,'Saturation Data'!$C:$C,0))*INDEX('UEC Data'!J:J,MATCH('Intensity Data'!$B878,'UEC Data'!$C:$C,0))</f>
        <v>1.5476795988493355E-2</v>
      </c>
      <c r="J878" s="7">
        <f>INDEX('Saturation Data'!K:K,MATCH('Intensity Data'!$B878,'Saturation Data'!$C:$C,0))*INDEX('UEC Data'!K:K,MATCH('Intensity Data'!$B878,'UEC Data'!$C:$C,0))</f>
        <v>1.1793737450977034E-2</v>
      </c>
      <c r="K878" s="7">
        <f>INDEX('Saturation Data'!L:L,MATCH('Intensity Data'!$B878,'Saturation Data'!$C:$C,0))*INDEX('UEC Data'!L:L,MATCH('Intensity Data'!$B878,'UEC Data'!$C:$C,0))</f>
        <v>9.6613846791910631E-3</v>
      </c>
      <c r="L878" s="7">
        <f>INDEX('Saturation Data'!M:M,MATCH('Intensity Data'!$B878,'Saturation Data'!$C:$C,0))*INDEX('UEC Data'!M:M,MATCH('Intensity Data'!$B878,'UEC Data'!$C:$C,0))</f>
        <v>0.11871372199684754</v>
      </c>
      <c r="M878" s="7">
        <f>INDEX('Saturation Data'!N:N,MATCH('Intensity Data'!$B878,'Saturation Data'!$C:$C,0))*INDEX('UEC Data'!N:N,MATCH('Intensity Data'!$B878,'UEC Data'!$C:$C,0))</f>
        <v>5.5830635272793557E-3</v>
      </c>
      <c r="N878" s="7">
        <f>INDEX('Saturation Data'!O:O,MATCH('Intensity Data'!$B878,'Saturation Data'!$C:$C,0))*INDEX('UEC Data'!O:O,MATCH('Intensity Data'!$B878,'UEC Data'!$C:$C,0))</f>
        <v>0</v>
      </c>
      <c r="O878" s="7">
        <f>INDEX('Saturation Data'!P:P,MATCH('Intensity Data'!$B878,'Saturation Data'!$C:$C,0))*INDEX('UEC Data'!P:P,MATCH('Intensity Data'!$B878,'UEC Data'!$C:$C,0))</f>
        <v>1.902713948299058E-2</v>
      </c>
      <c r="P878" s="7">
        <f>INDEX('Saturation Data'!Q:Q,MATCH('Intensity Data'!$B878,'Saturation Data'!$C:$C,0))*INDEX('UEC Data'!Q:Q,MATCH('Intensity Data'!$B878,'UEC Data'!$C:$C,0))</f>
        <v>2.5687814148383604E-2</v>
      </c>
      <c r="Q878" s="7">
        <f>INDEX('Saturation Data'!R:R,MATCH('Intensity Data'!$B878,'Saturation Data'!$C:$C,0))*INDEX('UEC Data'!R:R,MATCH('Intensity Data'!$B878,'UEC Data'!$C:$C,0))</f>
        <v>0.15038438407180982</v>
      </c>
      <c r="R878" s="7">
        <f>INDEX('Saturation Data'!S:S,MATCH('Intensity Data'!$B878,'Saturation Data'!$C:$C,0))*INDEX('UEC Data'!S:S,MATCH('Intensity Data'!$B878,'UEC Data'!$C:$C,0))</f>
        <v>6.2017252067528197E-3</v>
      </c>
      <c r="S878" s="7">
        <f>INDEX('Saturation Data'!T:T,MATCH('Intensity Data'!$B878,'Saturation Data'!$C:$C,0))*INDEX('UEC Data'!T:T,MATCH('Intensity Data'!$B878,'UEC Data'!$C:$C,0))</f>
        <v>4.6359652617396626E-3</v>
      </c>
      <c r="T878" s="7">
        <f>INDEX('Saturation Data'!U:U,MATCH('Intensity Data'!$B878,'Saturation Data'!$C:$C,0))*INDEX('UEC Data'!U:U,MATCH('Intensity Data'!$B878,'UEC Data'!$C:$C,0))</f>
        <v>0.21765159225007616</v>
      </c>
      <c r="U878" s="7">
        <f>INDEX('Saturation Data'!V:V,MATCH('Intensity Data'!$B878,'Saturation Data'!$C:$C,0))*INDEX('UEC Data'!V:V,MATCH('Intensity Data'!$B878,'UEC Data'!$C:$C,0))</f>
        <v>1.8885218104087078E-2</v>
      </c>
      <c r="V878" t="str">
        <f t="shared" si="195"/>
        <v>HVAC</v>
      </c>
    </row>
    <row r="879" spans="2:22" x14ac:dyDescent="0.25">
      <c r="B879" t="str">
        <f t="shared" si="196"/>
        <v>WA2023 CPACooling_Air-Source Heat Pump</v>
      </c>
      <c r="C879" t="s">
        <v>116</v>
      </c>
      <c r="D879" t="s">
        <v>191</v>
      </c>
      <c r="E879" s="3" t="str">
        <f t="shared" si="197"/>
        <v>Cooling_Air-Source Heat Pump</v>
      </c>
      <c r="F879" s="3" t="s">
        <v>3</v>
      </c>
      <c r="G879" s="3" t="s">
        <v>10</v>
      </c>
      <c r="H879" s="7">
        <f>INDEX('Saturation Data'!I:I,MATCH('Intensity Data'!$B879,'Saturation Data'!$C:$C,0))*INDEX('UEC Data'!I:I,MATCH('Intensity Data'!$B879,'UEC Data'!$C:$C,0))</f>
        <v>0.34136225300429546</v>
      </c>
      <c r="I879" s="7">
        <f>INDEX('Saturation Data'!J:J,MATCH('Intensity Data'!$B879,'Saturation Data'!$C:$C,0))*INDEX('UEC Data'!J:J,MATCH('Intensity Data'!$B879,'UEC Data'!$C:$C,0))</f>
        <v>0.29510514580223296</v>
      </c>
      <c r="J879" s="7">
        <f>INDEX('Saturation Data'!K:K,MATCH('Intensity Data'!$B879,'Saturation Data'!$C:$C,0))*INDEX('UEC Data'!K:K,MATCH('Intensity Data'!$B879,'UEC Data'!$C:$C,0))</f>
        <v>6.9361060758449958E-2</v>
      </c>
      <c r="K879" s="7">
        <f>INDEX('Saturation Data'!L:L,MATCH('Intensity Data'!$B879,'Saturation Data'!$C:$C,0))*INDEX('UEC Data'!L:L,MATCH('Intensity Data'!$B879,'UEC Data'!$C:$C,0))</f>
        <v>5.6820316081278674E-2</v>
      </c>
      <c r="L879" s="7">
        <f>INDEX('Saturation Data'!M:M,MATCH('Intensity Data'!$B879,'Saturation Data'!$C:$C,0))*INDEX('UEC Data'!M:M,MATCH('Intensity Data'!$B879,'UEC Data'!$C:$C,0))</f>
        <v>0.50758838997001199</v>
      </c>
      <c r="M879" s="7">
        <f>INDEX('Saturation Data'!N:N,MATCH('Intensity Data'!$B879,'Saturation Data'!$C:$C,0))*INDEX('UEC Data'!N:N,MATCH('Intensity Data'!$B879,'UEC Data'!$C:$C,0))</f>
        <v>6.4118824196262927E-2</v>
      </c>
      <c r="N879" s="7">
        <f>INDEX('Saturation Data'!O:O,MATCH('Intensity Data'!$B879,'Saturation Data'!$C:$C,0))*INDEX('UEC Data'!O:O,MATCH('Intensity Data'!$B879,'UEC Data'!$C:$C,0))</f>
        <v>1.5554610056813502E-2</v>
      </c>
      <c r="O879" s="7">
        <f>INDEX('Saturation Data'!P:P,MATCH('Intensity Data'!$B879,'Saturation Data'!$C:$C,0))*INDEX('UEC Data'!P:P,MATCH('Intensity Data'!$B879,'UEC Data'!$C:$C,0))</f>
        <v>7.0879684778183627E-2</v>
      </c>
      <c r="P879" s="7">
        <f>INDEX('Saturation Data'!Q:Q,MATCH('Intensity Data'!$B879,'Saturation Data'!$C:$C,0))*INDEX('UEC Data'!Q:Q,MATCH('Intensity Data'!$B879,'UEC Data'!$C:$C,0))</f>
        <v>9.5691954700056731E-2</v>
      </c>
      <c r="Q879" s="7">
        <f>INDEX('Saturation Data'!R:R,MATCH('Intensity Data'!$B879,'Saturation Data'!$C:$C,0))*INDEX('UEC Data'!R:R,MATCH('Intensity Data'!$B879,'UEC Data'!$C:$C,0))</f>
        <v>5.8731493306199617E-2</v>
      </c>
      <c r="R879" s="7">
        <f>INDEX('Saturation Data'!S:S,MATCH('Intensity Data'!$B879,'Saturation Data'!$C:$C,0))*INDEX('UEC Data'!S:S,MATCH('Intensity Data'!$B879,'UEC Data'!$C:$C,0))</f>
        <v>3.5472020772271066E-2</v>
      </c>
      <c r="S879" s="7">
        <f>INDEX('Saturation Data'!T:T,MATCH('Intensity Data'!$B879,'Saturation Data'!$C:$C,0))*INDEX('UEC Data'!T:T,MATCH('Intensity Data'!$B879,'UEC Data'!$C:$C,0))</f>
        <v>7.263012243392139E-2</v>
      </c>
      <c r="T879" s="7">
        <f>INDEX('Saturation Data'!U:U,MATCH('Intensity Data'!$B879,'Saturation Data'!$C:$C,0))*INDEX('UEC Data'!U:U,MATCH('Intensity Data'!$B879,'UEC Data'!$C:$C,0))</f>
        <v>4.1500905557455496</v>
      </c>
      <c r="U879" s="7">
        <f>INDEX('Saturation Data'!V:V,MATCH('Intensity Data'!$B879,'Saturation Data'!$C:$C,0))*INDEX('UEC Data'!V:V,MATCH('Intensity Data'!$B879,'UEC Data'!$C:$C,0))</f>
        <v>3.997180750189247E-2</v>
      </c>
      <c r="V879" t="str">
        <f t="shared" si="195"/>
        <v>HVAC</v>
      </c>
    </row>
    <row r="880" spans="2:22" x14ac:dyDescent="0.25">
      <c r="B880" t="str">
        <f t="shared" si="196"/>
        <v>WA2023 CPACooling_Geothermal Heat Pump</v>
      </c>
      <c r="C880" t="s">
        <v>116</v>
      </c>
      <c r="D880" t="s">
        <v>191</v>
      </c>
      <c r="E880" s="3" t="str">
        <f t="shared" si="197"/>
        <v>Cooling_Geothermal Heat Pump</v>
      </c>
      <c r="F880" s="3" t="s">
        <v>3</v>
      </c>
      <c r="G880" s="3" t="s">
        <v>11</v>
      </c>
      <c r="H880" s="7">
        <f>INDEX('Saturation Data'!I:I,MATCH('Intensity Data'!$B880,'Saturation Data'!$C:$C,0))*INDEX('UEC Data'!I:I,MATCH('Intensity Data'!$B880,'UEC Data'!$C:$C,0))</f>
        <v>0.16071927168184336</v>
      </c>
      <c r="I880" s="7">
        <f>INDEX('Saturation Data'!J:J,MATCH('Intensity Data'!$B880,'Saturation Data'!$C:$C,0))*INDEX('UEC Data'!J:J,MATCH('Intensity Data'!$B880,'UEC Data'!$C:$C,0))</f>
        <v>0.13893408634125104</v>
      </c>
      <c r="J880" s="7">
        <f>INDEX('Saturation Data'!K:K,MATCH('Intensity Data'!$B880,'Saturation Data'!$C:$C,0))*INDEX('UEC Data'!K:K,MATCH('Intensity Data'!$B880,'UEC Data'!$C:$C,0))</f>
        <v>0</v>
      </c>
      <c r="K880" s="7">
        <f>INDEX('Saturation Data'!L:L,MATCH('Intensity Data'!$B880,'Saturation Data'!$C:$C,0))*INDEX('UEC Data'!L:L,MATCH('Intensity Data'!$B880,'UEC Data'!$C:$C,0))</f>
        <v>0</v>
      </c>
      <c r="L880" s="7">
        <f>INDEX('Saturation Data'!M:M,MATCH('Intensity Data'!$B880,'Saturation Data'!$C:$C,0))*INDEX('UEC Data'!M:M,MATCH('Intensity Data'!$B880,'UEC Data'!$C:$C,0))</f>
        <v>0</v>
      </c>
      <c r="M880" s="7">
        <f>INDEX('Saturation Data'!N:N,MATCH('Intensity Data'!$B880,'Saturation Data'!$C:$C,0))*INDEX('UEC Data'!N:N,MATCH('Intensity Data'!$B880,'UEC Data'!$C:$C,0))</f>
        <v>0</v>
      </c>
      <c r="N880" s="7">
        <f>INDEX('Saturation Data'!O:O,MATCH('Intensity Data'!$B880,'Saturation Data'!$C:$C,0))*INDEX('UEC Data'!O:O,MATCH('Intensity Data'!$B880,'UEC Data'!$C:$C,0))</f>
        <v>1.8185419926619952E-2</v>
      </c>
      <c r="O880" s="7">
        <f>INDEX('Saturation Data'!P:P,MATCH('Intensity Data'!$B880,'Saturation Data'!$C:$C,0))*INDEX('UEC Data'!P:P,MATCH('Intensity Data'!$B880,'UEC Data'!$C:$C,0))</f>
        <v>3.9997210817991645E-2</v>
      </c>
      <c r="P880" s="7">
        <f>INDEX('Saturation Data'!Q:Q,MATCH('Intensity Data'!$B880,'Saturation Data'!$C:$C,0))*INDEX('UEC Data'!Q:Q,MATCH('Intensity Data'!$B880,'UEC Data'!$C:$C,0))</f>
        <v>5.3998706367017195E-2</v>
      </c>
      <c r="Q880" s="7">
        <f>INDEX('Saturation Data'!R:R,MATCH('Intensity Data'!$B880,'Saturation Data'!$C:$C,0))*INDEX('UEC Data'!R:R,MATCH('Intensity Data'!$B880,'UEC Data'!$C:$C,0))</f>
        <v>6.1401313254807265E-2</v>
      </c>
      <c r="R880" s="7">
        <f>INDEX('Saturation Data'!S:S,MATCH('Intensity Data'!$B880,'Saturation Data'!$C:$C,0))*INDEX('UEC Data'!S:S,MATCH('Intensity Data'!$B880,'UEC Data'!$C:$C,0))</f>
        <v>0</v>
      </c>
      <c r="S880" s="7">
        <f>INDEX('Saturation Data'!T:T,MATCH('Intensity Data'!$B880,'Saturation Data'!$C:$C,0))*INDEX('UEC Data'!T:T,MATCH('Intensity Data'!$B880,'UEC Data'!$C:$C,0))</f>
        <v>0</v>
      </c>
      <c r="T880" s="7">
        <f>INDEX('Saturation Data'!U:U,MATCH('Intensity Data'!$B880,'Saturation Data'!$C:$C,0))*INDEX('UEC Data'!U:U,MATCH('Intensity Data'!$B880,'UEC Data'!$C:$C,0))</f>
        <v>1.9539346417564458</v>
      </c>
      <c r="U880" s="7">
        <f>INDEX('Saturation Data'!V:V,MATCH('Intensity Data'!$B880,'Saturation Data'!$C:$C,0))*INDEX('UEC Data'!V:V,MATCH('Intensity Data'!$B880,'UEC Data'!$C:$C,0))</f>
        <v>5.9534526353010337E-3</v>
      </c>
      <c r="V880" t="str">
        <f t="shared" si="195"/>
        <v>HVAC</v>
      </c>
    </row>
    <row r="881" spans="2:22" x14ac:dyDescent="0.25">
      <c r="B881" t="str">
        <f t="shared" si="196"/>
        <v>WA2023 CPAHeating_Electric Furnace</v>
      </c>
      <c r="C881" t="s">
        <v>116</v>
      </c>
      <c r="D881" t="s">
        <v>191</v>
      </c>
      <c r="E881" s="3" t="str">
        <f t="shared" si="197"/>
        <v>Heating_Electric Furnace</v>
      </c>
      <c r="F881" s="3" t="s">
        <v>12</v>
      </c>
      <c r="G881" s="3" t="s">
        <v>13</v>
      </c>
      <c r="H881" s="7">
        <f>INDEX('Saturation Data'!I:I,MATCH('Intensity Data'!$B881,'Saturation Data'!$C:$C,0))*INDEX('UEC Data'!I:I,MATCH('Intensity Data'!$B881,'UEC Data'!$C:$C,0))</f>
        <v>2.0122437479005113E-2</v>
      </c>
      <c r="I881" s="7">
        <f>INDEX('Saturation Data'!J:J,MATCH('Intensity Data'!$B881,'Saturation Data'!$C:$C,0))*INDEX('UEC Data'!J:J,MATCH('Intensity Data'!$B881,'UEC Data'!$C:$C,0))</f>
        <v>5.1790708412755515E-2</v>
      </c>
      <c r="J881" s="7">
        <f>INDEX('Saturation Data'!K:K,MATCH('Intensity Data'!$B881,'Saturation Data'!$C:$C,0))*INDEX('UEC Data'!K:K,MATCH('Intensity Data'!$B881,'UEC Data'!$C:$C,0))</f>
        <v>1.2028892650354726E-2</v>
      </c>
      <c r="K881" s="7">
        <f>INDEX('Saturation Data'!L:L,MATCH('Intensity Data'!$B881,'Saturation Data'!$C:$C,0))*INDEX('UEC Data'!L:L,MATCH('Intensity Data'!$B881,'UEC Data'!$C:$C,0))</f>
        <v>8.0410744599696993E-2</v>
      </c>
      <c r="L881" s="7">
        <f>INDEX('Saturation Data'!M:M,MATCH('Intensity Data'!$B881,'Saturation Data'!$C:$C,0))*INDEX('UEC Data'!M:M,MATCH('Intensity Data'!$B881,'UEC Data'!$C:$C,0))</f>
        <v>0.11855502495193329</v>
      </c>
      <c r="M881" s="7">
        <f>INDEX('Saturation Data'!N:N,MATCH('Intensity Data'!$B881,'Saturation Data'!$C:$C,0))*INDEX('UEC Data'!N:N,MATCH('Intensity Data'!$B881,'UEC Data'!$C:$C,0))</f>
        <v>4.0093053492132187</v>
      </c>
      <c r="N881" s="7">
        <f>INDEX('Saturation Data'!O:O,MATCH('Intensity Data'!$B881,'Saturation Data'!$C:$C,0))*INDEX('UEC Data'!O:O,MATCH('Intensity Data'!$B881,'UEC Data'!$C:$C,0))</f>
        <v>0.75552074673158043</v>
      </c>
      <c r="O881" s="7">
        <f>INDEX('Saturation Data'!P:P,MATCH('Intensity Data'!$B881,'Saturation Data'!$C:$C,0))*INDEX('UEC Data'!P:P,MATCH('Intensity Data'!$B881,'UEC Data'!$C:$C,0))</f>
        <v>0</v>
      </c>
      <c r="P881" s="7">
        <f>INDEX('Saturation Data'!Q:Q,MATCH('Intensity Data'!$B881,'Saturation Data'!$C:$C,0))*INDEX('UEC Data'!Q:Q,MATCH('Intensity Data'!$B881,'UEC Data'!$C:$C,0))</f>
        <v>0</v>
      </c>
      <c r="Q881" s="7">
        <f>INDEX('Saturation Data'!R:R,MATCH('Intensity Data'!$B881,'Saturation Data'!$C:$C,0))*INDEX('UEC Data'!R:R,MATCH('Intensity Data'!$B881,'UEC Data'!$C:$C,0))</f>
        <v>3.4839654189210839E-2</v>
      </c>
      <c r="R881" s="7">
        <f>INDEX('Saturation Data'!S:S,MATCH('Intensity Data'!$B881,'Saturation Data'!$C:$C,0))*INDEX('UEC Data'!S:S,MATCH('Intensity Data'!$B881,'UEC Data'!$C:$C,0))</f>
        <v>3.6471673819002959E-2</v>
      </c>
      <c r="S881" s="7">
        <f>INDEX('Saturation Data'!T:T,MATCH('Intensity Data'!$B881,'Saturation Data'!$C:$C,0))*INDEX('UEC Data'!T:T,MATCH('Intensity Data'!$B881,'UEC Data'!$C:$C,0))</f>
        <v>8.7730365292581318E-3</v>
      </c>
      <c r="T881" s="7">
        <f>INDEX('Saturation Data'!U:U,MATCH('Intensity Data'!$B881,'Saturation Data'!$C:$C,0))*INDEX('UEC Data'!U:U,MATCH('Intensity Data'!$B881,'UEC Data'!$C:$C,0))</f>
        <v>1.9857524664737843E-2</v>
      </c>
      <c r="U881" s="7">
        <f>INDEX('Saturation Data'!V:V,MATCH('Intensity Data'!$B881,'Saturation Data'!$C:$C,0))*INDEX('UEC Data'!V:V,MATCH('Intensity Data'!$B881,'UEC Data'!$C:$C,0))</f>
        <v>4.0434978597969448E-2</v>
      </c>
      <c r="V881" t="str">
        <f t="shared" si="195"/>
        <v>HVAC</v>
      </c>
    </row>
    <row r="882" spans="2:22" x14ac:dyDescent="0.25">
      <c r="B882" t="str">
        <f t="shared" si="196"/>
        <v>WA2023 CPAHeating_Electric Room Heat</v>
      </c>
      <c r="C882" t="s">
        <v>116</v>
      </c>
      <c r="D882" t="s">
        <v>191</v>
      </c>
      <c r="E882" s="3" t="str">
        <f t="shared" si="197"/>
        <v>Heating_Electric Room Heat</v>
      </c>
      <c r="F882" s="3" t="s">
        <v>12</v>
      </c>
      <c r="G882" s="3" t="s">
        <v>14</v>
      </c>
      <c r="H882" s="7">
        <f>INDEX('Saturation Data'!I:I,MATCH('Intensity Data'!$B882,'Saturation Data'!$C:$C,0))*INDEX('UEC Data'!I:I,MATCH('Intensity Data'!$B882,'UEC Data'!$C:$C,0))</f>
        <v>0.36927003903228311</v>
      </c>
      <c r="I882" s="7">
        <f>INDEX('Saturation Data'!J:J,MATCH('Intensity Data'!$B882,'Saturation Data'!$C:$C,0))*INDEX('UEC Data'!J:J,MATCH('Intensity Data'!$B882,'UEC Data'!$C:$C,0))</f>
        <v>0.95041949749088672</v>
      </c>
      <c r="J882" s="7">
        <f>INDEX('Saturation Data'!K:K,MATCH('Intensity Data'!$B882,'Saturation Data'!$C:$C,0))*INDEX('UEC Data'!K:K,MATCH('Intensity Data'!$B882,'UEC Data'!$C:$C,0))</f>
        <v>0.13395983927864988</v>
      </c>
      <c r="K882" s="7">
        <f>INDEX('Saturation Data'!L:L,MATCH('Intensity Data'!$B882,'Saturation Data'!$C:$C,0))*INDEX('UEC Data'!L:L,MATCH('Intensity Data'!$B882,'UEC Data'!$C:$C,0))</f>
        <v>0.8954947671375485</v>
      </c>
      <c r="L882" s="7">
        <f>INDEX('Saturation Data'!M:M,MATCH('Intensity Data'!$B882,'Saturation Data'!$C:$C,0))*INDEX('UEC Data'!M:M,MATCH('Intensity Data'!$B882,'UEC Data'!$C:$C,0))</f>
        <v>1.0231538392802185E-2</v>
      </c>
      <c r="M882" s="7">
        <f>INDEX('Saturation Data'!N:N,MATCH('Intensity Data'!$B882,'Saturation Data'!$C:$C,0))*INDEX('UEC Data'!N:N,MATCH('Intensity Data'!$B882,'UEC Data'!$C:$C,0))</f>
        <v>0.70310970656152949</v>
      </c>
      <c r="N882" s="7">
        <f>INDEX('Saturation Data'!O:O,MATCH('Intensity Data'!$B882,'Saturation Data'!$C:$C,0))*INDEX('UEC Data'!O:O,MATCH('Intensity Data'!$B882,'UEC Data'!$C:$C,0))</f>
        <v>1.4825760336177026E-2</v>
      </c>
      <c r="O882" s="7">
        <f>INDEX('Saturation Data'!P:P,MATCH('Intensity Data'!$B882,'Saturation Data'!$C:$C,0))*INDEX('UEC Data'!P:P,MATCH('Intensity Data'!$B882,'UEC Data'!$C:$C,0))</f>
        <v>0.84674748385914167</v>
      </c>
      <c r="P882" s="7">
        <f>INDEX('Saturation Data'!Q:Q,MATCH('Intensity Data'!$B882,'Saturation Data'!$C:$C,0))*INDEX('UEC Data'!Q:Q,MATCH('Intensity Data'!$B882,'UEC Data'!$C:$C,0))</f>
        <v>0.50928316696712683</v>
      </c>
      <c r="Q882" s="7">
        <f>INDEX('Saturation Data'!R:R,MATCH('Intensity Data'!$B882,'Saturation Data'!$C:$C,0))*INDEX('UEC Data'!R:R,MATCH('Intensity Data'!$B882,'UEC Data'!$C:$C,0))</f>
        <v>1.1773120427282164</v>
      </c>
      <c r="R882" s="7">
        <f>INDEX('Saturation Data'!S:S,MATCH('Intensity Data'!$B882,'Saturation Data'!$C:$C,0))*INDEX('UEC Data'!S:S,MATCH('Intensity Data'!$B882,'UEC Data'!$C:$C,0))</f>
        <v>0.18788091242575439</v>
      </c>
      <c r="S882" s="7">
        <f>INDEX('Saturation Data'!T:T,MATCH('Intensity Data'!$B882,'Saturation Data'!$C:$C,0))*INDEX('UEC Data'!T:T,MATCH('Intensity Data'!$B882,'UEC Data'!$C:$C,0))</f>
        <v>4.5193596434356116E-2</v>
      </c>
      <c r="T882" s="7">
        <f>INDEX('Saturation Data'!U:U,MATCH('Intensity Data'!$B882,'Saturation Data'!$C:$C,0))*INDEX('UEC Data'!U:U,MATCH('Intensity Data'!$B882,'UEC Data'!$C:$C,0))</f>
        <v>0.36440858199624099</v>
      </c>
      <c r="U882" s="7">
        <f>INDEX('Saturation Data'!V:V,MATCH('Intensity Data'!$B882,'Saturation Data'!$C:$C,0))*INDEX('UEC Data'!V:V,MATCH('Intensity Data'!$B882,'UEC Data'!$C:$C,0))</f>
        <v>4.572568747197104E-2</v>
      </c>
      <c r="V882" t="str">
        <f t="shared" si="195"/>
        <v>HVAC</v>
      </c>
    </row>
    <row r="883" spans="2:22" x14ac:dyDescent="0.25">
      <c r="B883" t="str">
        <f t="shared" si="196"/>
        <v>WA2023 CPAHeating_PTHP</v>
      </c>
      <c r="C883" t="s">
        <v>116</v>
      </c>
      <c r="D883" t="s">
        <v>191</v>
      </c>
      <c r="E883" s="3" t="str">
        <f t="shared" si="197"/>
        <v>Heating_PTHP</v>
      </c>
      <c r="F883" s="3" t="s">
        <v>12</v>
      </c>
      <c r="G883" s="3" t="s">
        <v>8</v>
      </c>
      <c r="H883" s="7">
        <f>INDEX('Saturation Data'!I:I,MATCH('Intensity Data'!$B883,'Saturation Data'!$C:$C,0))*INDEX('UEC Data'!I:I,MATCH('Intensity Data'!$B883,'UEC Data'!$C:$C,0))</f>
        <v>1.0619879275072637E-2</v>
      </c>
      <c r="I883" s="7">
        <f>INDEX('Saturation Data'!J:J,MATCH('Intensity Data'!$B883,'Saturation Data'!$C:$C,0))*INDEX('UEC Data'!J:J,MATCH('Intensity Data'!$B883,'UEC Data'!$C:$C,0))</f>
        <v>1.5620316801677138E-2</v>
      </c>
      <c r="J883" s="7">
        <f>INDEX('Saturation Data'!K:K,MATCH('Intensity Data'!$B883,'Saturation Data'!$C:$C,0))*INDEX('UEC Data'!K:K,MATCH('Intensity Data'!$B883,'UEC Data'!$C:$C,0))</f>
        <v>4.754139038973159E-3</v>
      </c>
      <c r="K883" s="7">
        <f>INDEX('Saturation Data'!L:L,MATCH('Intensity Data'!$B883,'Saturation Data'!$C:$C,0))*INDEX('UEC Data'!L:L,MATCH('Intensity Data'!$B883,'UEC Data'!$C:$C,0))</f>
        <v>1.2740444582157916E-2</v>
      </c>
      <c r="L883" s="7">
        <f>INDEX('Saturation Data'!M:M,MATCH('Intensity Data'!$B883,'Saturation Data'!$C:$C,0))*INDEX('UEC Data'!M:M,MATCH('Intensity Data'!$B883,'UEC Data'!$C:$C,0))</f>
        <v>4.9779024269238116E-2</v>
      </c>
      <c r="M883" s="7">
        <f>INDEX('Saturation Data'!N:N,MATCH('Intensity Data'!$B883,'Saturation Data'!$C:$C,0))*INDEX('UEC Data'!N:N,MATCH('Intensity Data'!$B883,'UEC Data'!$C:$C,0))</f>
        <v>3.5182478904608468E-2</v>
      </c>
      <c r="N883" s="7">
        <f>INDEX('Saturation Data'!O:O,MATCH('Intensity Data'!$B883,'Saturation Data'!$C:$C,0))*INDEX('UEC Data'!O:O,MATCH('Intensity Data'!$B883,'UEC Data'!$C:$C,0))</f>
        <v>0</v>
      </c>
      <c r="O883" s="7">
        <f>INDEX('Saturation Data'!P:P,MATCH('Intensity Data'!$B883,'Saturation Data'!$C:$C,0))*INDEX('UEC Data'!P:P,MATCH('Intensity Data'!$B883,'UEC Data'!$C:$C,0))</f>
        <v>2.6557339006944077E-2</v>
      </c>
      <c r="P883" s="7">
        <f>INDEX('Saturation Data'!Q:Q,MATCH('Intensity Data'!$B883,'Saturation Data'!$C:$C,0))*INDEX('UEC Data'!Q:Q,MATCH('Intensity Data'!$B883,'UEC Data'!$C:$C,0))</f>
        <v>5.1092379205416004E-2</v>
      </c>
      <c r="Q883" s="7">
        <f>INDEX('Saturation Data'!R:R,MATCH('Intensity Data'!$B883,'Saturation Data'!$C:$C,0))*INDEX('UEC Data'!R:R,MATCH('Intensity Data'!$B883,'UEC Data'!$C:$C,0))</f>
        <v>0.42823393475251337</v>
      </c>
      <c r="R883" s="7">
        <f>INDEX('Saturation Data'!S:S,MATCH('Intensity Data'!$B883,'Saturation Data'!$C:$C,0))*INDEX('UEC Data'!S:S,MATCH('Intensity Data'!$B883,'UEC Data'!$C:$C,0))</f>
        <v>7.5803669712436045E-3</v>
      </c>
      <c r="S883" s="7">
        <f>INDEX('Saturation Data'!T:T,MATCH('Intensity Data'!$B883,'Saturation Data'!$C:$C,0))*INDEX('UEC Data'!T:T,MATCH('Intensity Data'!$B883,'UEC Data'!$C:$C,0))</f>
        <v>9.4366345619568406E-4</v>
      </c>
      <c r="T883" s="7">
        <f>INDEX('Saturation Data'!U:U,MATCH('Intensity Data'!$B883,'Saturation Data'!$C:$C,0))*INDEX('UEC Data'!U:U,MATCH('Intensity Data'!$B883,'UEC Data'!$C:$C,0))</f>
        <v>1.0759210656409401E-2</v>
      </c>
      <c r="U883" s="7">
        <f>INDEX('Saturation Data'!V:V,MATCH('Intensity Data'!$B883,'Saturation Data'!$C:$C,0))*INDEX('UEC Data'!V:V,MATCH('Intensity Data'!$B883,'UEC Data'!$C:$C,0))</f>
        <v>2.2433268501311047E-2</v>
      </c>
      <c r="V883" t="str">
        <f t="shared" si="195"/>
        <v>HVAC</v>
      </c>
    </row>
    <row r="884" spans="2:22" x14ac:dyDescent="0.25">
      <c r="B884" t="str">
        <f t="shared" si="196"/>
        <v>WA2023 CPAHeating_Air-Source Heat Pump</v>
      </c>
      <c r="C884" t="s">
        <v>116</v>
      </c>
      <c r="D884" t="s">
        <v>191</v>
      </c>
      <c r="E884" s="3" t="str">
        <f t="shared" si="197"/>
        <v>Heating_Air-Source Heat Pump</v>
      </c>
      <c r="F884" s="3" t="s">
        <v>12</v>
      </c>
      <c r="G884" s="3" t="s">
        <v>10</v>
      </c>
      <c r="H884" s="7">
        <f>INDEX('Saturation Data'!I:I,MATCH('Intensity Data'!$B884,'Saturation Data'!$C:$C,0))*INDEX('UEC Data'!I:I,MATCH('Intensity Data'!$B884,'UEC Data'!$C:$C,0))</f>
        <v>0.22499496265265373</v>
      </c>
      <c r="I884" s="7">
        <f>INDEX('Saturation Data'!J:J,MATCH('Intensity Data'!$B884,'Saturation Data'!$C:$C,0))*INDEX('UEC Data'!J:J,MATCH('Intensity Data'!$B884,'UEC Data'!$C:$C,0))</f>
        <v>0.33093526813108981</v>
      </c>
      <c r="J884" s="7">
        <f>INDEX('Saturation Data'!K:K,MATCH('Intensity Data'!$B884,'Saturation Data'!$C:$C,0))*INDEX('UEC Data'!K:K,MATCH('Intensity Data'!$B884,'UEC Data'!$C:$C,0))</f>
        <v>3.1066593898010617E-2</v>
      </c>
      <c r="K884" s="7">
        <f>INDEX('Saturation Data'!L:L,MATCH('Intensity Data'!$B884,'Saturation Data'!$C:$C,0))*INDEX('UEC Data'!L:L,MATCH('Intensity Data'!$B884,'UEC Data'!$C:$C,0))</f>
        <v>8.3254236922674946E-2</v>
      </c>
      <c r="L884" s="7">
        <f>INDEX('Saturation Data'!M:M,MATCH('Intensity Data'!$B884,'Saturation Data'!$C:$C,0))*INDEX('UEC Data'!M:M,MATCH('Intensity Data'!$B884,'UEC Data'!$C:$C,0))</f>
        <v>0.23649100596411349</v>
      </c>
      <c r="M884" s="7">
        <f>INDEX('Saturation Data'!N:N,MATCH('Intensity Data'!$B884,'Saturation Data'!$C:$C,0))*INDEX('UEC Data'!N:N,MATCH('Intensity Data'!$B884,'UEC Data'!$C:$C,0))</f>
        <v>0.44894889470449051</v>
      </c>
      <c r="N884" s="7">
        <f>INDEX('Saturation Data'!O:O,MATCH('Intensity Data'!$B884,'Saturation Data'!$C:$C,0))*INDEX('UEC Data'!O:O,MATCH('Intensity Data'!$B884,'UEC Data'!$C:$C,0))</f>
        <v>3.4371128321573338E-2</v>
      </c>
      <c r="O884" s="7">
        <f>INDEX('Saturation Data'!P:P,MATCH('Intensity Data'!$B884,'Saturation Data'!$C:$C,0))*INDEX('UEC Data'!P:P,MATCH('Intensity Data'!$B884,'UEC Data'!$C:$C,0))</f>
        <v>0.10992344318623389</v>
      </c>
      <c r="P884" s="7">
        <f>INDEX('Saturation Data'!Q:Q,MATCH('Intensity Data'!$B884,'Saturation Data'!$C:$C,0))*INDEX('UEC Data'!Q:Q,MATCH('Intensity Data'!$B884,'UEC Data'!$C:$C,0))</f>
        <v>0.21147639232106635</v>
      </c>
      <c r="Q884" s="7">
        <f>INDEX('Saturation Data'!R:R,MATCH('Intensity Data'!$B884,'Saturation Data'!$C:$C,0))*INDEX('UEC Data'!R:R,MATCH('Intensity Data'!$B884,'UEC Data'!$C:$C,0))</f>
        <v>0.18582616826015239</v>
      </c>
      <c r="R884" s="7">
        <f>INDEX('Saturation Data'!S:S,MATCH('Intensity Data'!$B884,'Saturation Data'!$C:$C,0))*INDEX('UEC Data'!S:S,MATCH('Intensity Data'!$B884,'UEC Data'!$C:$C,0))</f>
        <v>4.8174934429285998E-2</v>
      </c>
      <c r="S884" s="7">
        <f>INDEX('Saturation Data'!T:T,MATCH('Intensity Data'!$B884,'Saturation Data'!$C:$C,0))*INDEX('UEC Data'!T:T,MATCH('Intensity Data'!$B884,'UEC Data'!$C:$C,0))</f>
        <v>1.642673423748043E-2</v>
      </c>
      <c r="T884" s="7">
        <f>INDEX('Saturation Data'!U:U,MATCH('Intensity Data'!$B884,'Saturation Data'!$C:$C,0))*INDEX('UEC Data'!U:U,MATCH('Intensity Data'!$B884,'UEC Data'!$C:$C,0))</f>
        <v>0.2279468661656994</v>
      </c>
      <c r="U884" s="7">
        <f>INDEX('Saturation Data'!V:V,MATCH('Intensity Data'!$B884,'Saturation Data'!$C:$C,0))*INDEX('UEC Data'!V:V,MATCH('Intensity Data'!$B884,'UEC Data'!$C:$C,0))</f>
        <v>5.2757210853157654E-2</v>
      </c>
      <c r="V884" t="str">
        <f t="shared" si="195"/>
        <v>HVAC</v>
      </c>
    </row>
    <row r="885" spans="2:22" x14ac:dyDescent="0.25">
      <c r="B885" t="str">
        <f t="shared" si="196"/>
        <v>WA2023 CPAHeating_Geothermal Heat Pump</v>
      </c>
      <c r="C885" t="s">
        <v>116</v>
      </c>
      <c r="D885" t="s">
        <v>191</v>
      </c>
      <c r="E885" s="3" t="str">
        <f t="shared" si="197"/>
        <v>Heating_Geothermal Heat Pump</v>
      </c>
      <c r="F885" s="3" t="s">
        <v>12</v>
      </c>
      <c r="G885" s="3" t="s">
        <v>11</v>
      </c>
      <c r="H885" s="7">
        <f>INDEX('Saturation Data'!I:I,MATCH('Intensity Data'!$B885,'Saturation Data'!$C:$C,0))*INDEX('UEC Data'!I:I,MATCH('Intensity Data'!$B885,'UEC Data'!$C:$C,0))</f>
        <v>0.11448907448338504</v>
      </c>
      <c r="I885" s="7">
        <f>INDEX('Saturation Data'!J:J,MATCH('Intensity Data'!$B885,'Saturation Data'!$C:$C,0))*INDEX('UEC Data'!J:J,MATCH('Intensity Data'!$B885,'UEC Data'!$C:$C,0))</f>
        <v>0.15624703322598243</v>
      </c>
      <c r="J885" s="7">
        <f>INDEX('Saturation Data'!K:K,MATCH('Intensity Data'!$B885,'Saturation Data'!$C:$C,0))*INDEX('UEC Data'!K:K,MATCH('Intensity Data'!$B885,'UEC Data'!$C:$C,0))</f>
        <v>0</v>
      </c>
      <c r="K885" s="7">
        <f>INDEX('Saturation Data'!L:L,MATCH('Intensity Data'!$B885,'Saturation Data'!$C:$C,0))*INDEX('UEC Data'!L:L,MATCH('Intensity Data'!$B885,'UEC Data'!$C:$C,0))</f>
        <v>0</v>
      </c>
      <c r="L885" s="7">
        <f>INDEX('Saturation Data'!M:M,MATCH('Intensity Data'!$B885,'Saturation Data'!$C:$C,0))*INDEX('UEC Data'!M:M,MATCH('Intensity Data'!$B885,'UEC Data'!$C:$C,0))</f>
        <v>0</v>
      </c>
      <c r="M885" s="7">
        <f>INDEX('Saturation Data'!N:N,MATCH('Intensity Data'!$B885,'Saturation Data'!$C:$C,0))*INDEX('UEC Data'!N:N,MATCH('Intensity Data'!$B885,'UEC Data'!$C:$C,0))</f>
        <v>0</v>
      </c>
      <c r="N885" s="7">
        <f>INDEX('Saturation Data'!O:O,MATCH('Intensity Data'!$B885,'Saturation Data'!$C:$C,0))*INDEX('UEC Data'!O:O,MATCH('Intensity Data'!$B885,'UEC Data'!$C:$C,0))</f>
        <v>4.4214594312242811E-2</v>
      </c>
      <c r="O885" s="7">
        <f>INDEX('Saturation Data'!P:P,MATCH('Intensity Data'!$B885,'Saturation Data'!$C:$C,0))*INDEX('UEC Data'!P:P,MATCH('Intensity Data'!$B885,'UEC Data'!$C:$C,0))</f>
        <v>6.8482506354482081E-2</v>
      </c>
      <c r="P885" s="7">
        <f>INDEX('Saturation Data'!Q:Q,MATCH('Intensity Data'!$B885,'Saturation Data'!$C:$C,0))*INDEX('UEC Data'!Q:Q,MATCH('Intensity Data'!$B885,'UEC Data'!$C:$C,0))</f>
        <v>0.13175017959011734</v>
      </c>
      <c r="Q885" s="7">
        <f>INDEX('Saturation Data'!R:R,MATCH('Intensity Data'!$B885,'Saturation Data'!$C:$C,0))*INDEX('UEC Data'!R:R,MATCH('Intensity Data'!$B885,'UEC Data'!$C:$C,0))</f>
        <v>0.18878088541749682</v>
      </c>
      <c r="R885" s="7">
        <f>INDEX('Saturation Data'!S:S,MATCH('Intensity Data'!$B885,'Saturation Data'!$C:$C,0))*INDEX('UEC Data'!S:S,MATCH('Intensity Data'!$B885,'UEC Data'!$C:$C,0))</f>
        <v>0</v>
      </c>
      <c r="S885" s="7">
        <f>INDEX('Saturation Data'!T:T,MATCH('Intensity Data'!$B885,'Saturation Data'!$C:$C,0))*INDEX('UEC Data'!T:T,MATCH('Intensity Data'!$B885,'UEC Data'!$C:$C,0))</f>
        <v>0</v>
      </c>
      <c r="T885" s="7">
        <f>INDEX('Saturation Data'!U:U,MATCH('Intensity Data'!$B885,'Saturation Data'!$C:$C,0))*INDEX('UEC Data'!U:U,MATCH('Intensity Data'!$B885,'UEC Data'!$C:$C,0))</f>
        <v>0.11599115567306299</v>
      </c>
      <c r="U885" s="7">
        <f>INDEX('Saturation Data'!V:V,MATCH('Intensity Data'!$B885,'Saturation Data'!$C:$C,0))*INDEX('UEC Data'!V:V,MATCH('Intensity Data'!$B885,'UEC Data'!$C:$C,0))</f>
        <v>8.7564742617396892E-3</v>
      </c>
      <c r="V885" t="str">
        <f t="shared" si="195"/>
        <v>HVAC</v>
      </c>
    </row>
    <row r="886" spans="2:22" x14ac:dyDescent="0.25">
      <c r="B886" t="str">
        <f t="shared" si="196"/>
        <v>WA2023 CPAVentilation_Ventilation</v>
      </c>
      <c r="C886" t="s">
        <v>116</v>
      </c>
      <c r="D886" t="s">
        <v>191</v>
      </c>
      <c r="E886" s="3" t="str">
        <f t="shared" si="197"/>
        <v>Ventilation_Ventilation</v>
      </c>
      <c r="F886" s="3" t="s">
        <v>15</v>
      </c>
      <c r="G886" s="3" t="s">
        <v>15</v>
      </c>
      <c r="H886" s="7">
        <f>INDEX('Saturation Data'!I:I,MATCH('Intensity Data'!$B886,'Saturation Data'!$C:$C,0))*INDEX('UEC Data'!I:I,MATCH('Intensity Data'!$B886,'UEC Data'!$C:$C,0))</f>
        <v>4.0854784253508862</v>
      </c>
      <c r="I886" s="7">
        <f>INDEX('Saturation Data'!J:J,MATCH('Intensity Data'!$B886,'Saturation Data'!$C:$C,0))*INDEX('UEC Data'!J:J,MATCH('Intensity Data'!$B886,'UEC Data'!$C:$C,0))</f>
        <v>2.9765510212779658</v>
      </c>
      <c r="J886" s="7">
        <f>INDEX('Saturation Data'!K:K,MATCH('Intensity Data'!$B886,'Saturation Data'!$C:$C,0))*INDEX('UEC Data'!K:K,MATCH('Intensity Data'!$B886,'UEC Data'!$C:$C,0))</f>
        <v>2.7263949174209707</v>
      </c>
      <c r="K886" s="7">
        <f>INDEX('Saturation Data'!L:L,MATCH('Intensity Data'!$B886,'Saturation Data'!$C:$C,0))*INDEX('UEC Data'!L:L,MATCH('Intensity Data'!$B886,'UEC Data'!$C:$C,0))</f>
        <v>2.227958616677074</v>
      </c>
      <c r="L886" s="7">
        <f>INDEX('Saturation Data'!M:M,MATCH('Intensity Data'!$B886,'Saturation Data'!$C:$C,0))*INDEX('UEC Data'!M:M,MATCH('Intensity Data'!$B886,'UEC Data'!$C:$C,0))</f>
        <v>5.2892036863396523</v>
      </c>
      <c r="M886" s="7">
        <f>INDEX('Saturation Data'!N:N,MATCH('Intensity Data'!$B886,'Saturation Data'!$C:$C,0))*INDEX('UEC Data'!N:N,MATCH('Intensity Data'!$B886,'UEC Data'!$C:$C,0))</f>
        <v>2.7388037684900333</v>
      </c>
      <c r="N886" s="7">
        <f>INDEX('Saturation Data'!O:O,MATCH('Intensity Data'!$B886,'Saturation Data'!$C:$C,0))*INDEX('UEC Data'!O:O,MATCH('Intensity Data'!$B886,'UEC Data'!$C:$C,0))</f>
        <v>5.3086595647413075</v>
      </c>
      <c r="O886" s="7">
        <f>INDEX('Saturation Data'!P:P,MATCH('Intensity Data'!$B886,'Saturation Data'!$C:$C,0))*INDEX('UEC Data'!P:P,MATCH('Intensity Data'!$B886,'UEC Data'!$C:$C,0))</f>
        <v>4.0134483362695388</v>
      </c>
      <c r="P886" s="7">
        <f>INDEX('Saturation Data'!Q:Q,MATCH('Intensity Data'!$B886,'Saturation Data'!$C:$C,0))*INDEX('UEC Data'!Q:Q,MATCH('Intensity Data'!$B886,'UEC Data'!$C:$C,0))</f>
        <v>1.1129718088016065</v>
      </c>
      <c r="Q886" s="7">
        <f>INDEX('Saturation Data'!R:R,MATCH('Intensity Data'!$B886,'Saturation Data'!$C:$C,0))*INDEX('UEC Data'!R:R,MATCH('Intensity Data'!$B886,'UEC Data'!$C:$C,0))</f>
        <v>1.2160605362887771</v>
      </c>
      <c r="R886" s="7">
        <f>INDEX('Saturation Data'!S:S,MATCH('Intensity Data'!$B886,'Saturation Data'!$C:$C,0))*INDEX('UEC Data'!S:S,MATCH('Intensity Data'!$B886,'UEC Data'!$C:$C,0))</f>
        <v>0.80383694708983</v>
      </c>
      <c r="S886" s="7">
        <f>INDEX('Saturation Data'!T:T,MATCH('Intensity Data'!$B886,'Saturation Data'!$C:$C,0))*INDEX('UEC Data'!T:T,MATCH('Intensity Data'!$B886,'UEC Data'!$C:$C,0))</f>
        <v>1.428178613121637</v>
      </c>
      <c r="T886" s="7">
        <f>INDEX('Saturation Data'!U:U,MATCH('Intensity Data'!$B886,'Saturation Data'!$C:$C,0))*INDEX('UEC Data'!U:U,MATCH('Intensity Data'!$B886,'UEC Data'!$C:$C,0))</f>
        <v>32.68382740280709</v>
      </c>
      <c r="U886" s="7">
        <f>INDEX('Saturation Data'!V:V,MATCH('Intensity Data'!$B886,'Saturation Data'!$C:$C,0))*INDEX('UEC Data'!V:V,MATCH('Intensity Data'!$B886,'UEC Data'!$C:$C,0))</f>
        <v>1.1792300514052527</v>
      </c>
      <c r="V886" t="str">
        <f t="shared" si="195"/>
        <v>HVAC</v>
      </c>
    </row>
    <row r="887" spans="2:22" x14ac:dyDescent="0.25">
      <c r="B887" t="str">
        <f t="shared" si="196"/>
        <v>WA2023 CPAWater Heating_Water Heater</v>
      </c>
      <c r="C887" t="s">
        <v>116</v>
      </c>
      <c r="D887" t="s">
        <v>191</v>
      </c>
      <c r="E887" s="3" t="str">
        <f t="shared" si="197"/>
        <v>Water Heating_Water Heater</v>
      </c>
      <c r="F887" s="3" t="s">
        <v>16</v>
      </c>
      <c r="G887" s="3" t="s">
        <v>17</v>
      </c>
      <c r="H887" s="7">
        <f>INDEX('Saturation Data'!I:I,MATCH('Intensity Data'!$B887,'Saturation Data'!$C:$C,0))*INDEX('UEC Data'!I:I,MATCH('Intensity Data'!$B887,'UEC Data'!$C:$C,0))</f>
        <v>0.43124123686905608</v>
      </c>
      <c r="I887" s="7">
        <f>INDEX('Saturation Data'!J:J,MATCH('Intensity Data'!$B887,'Saturation Data'!$C:$C,0))*INDEX('UEC Data'!J:J,MATCH('Intensity Data'!$B887,'UEC Data'!$C:$C,0))</f>
        <v>0.6444467519590662</v>
      </c>
      <c r="J887" s="7">
        <f>INDEX('Saturation Data'!K:K,MATCH('Intensity Data'!$B887,'Saturation Data'!$C:$C,0))*INDEX('UEC Data'!K:K,MATCH('Intensity Data'!$B887,'UEC Data'!$C:$C,0))</f>
        <v>0.46709581841702646</v>
      </c>
      <c r="K887" s="7">
        <f>INDEX('Saturation Data'!L:L,MATCH('Intensity Data'!$B887,'Saturation Data'!$C:$C,0))*INDEX('UEC Data'!L:L,MATCH('Intensity Data'!$B887,'UEC Data'!$C:$C,0))</f>
        <v>0.42046608646948574</v>
      </c>
      <c r="L887" s="7">
        <f>INDEX('Saturation Data'!M:M,MATCH('Intensity Data'!$B887,'Saturation Data'!$C:$C,0))*INDEX('UEC Data'!M:M,MATCH('Intensity Data'!$B887,'UEC Data'!$C:$C,0))</f>
        <v>2.5852771926568487</v>
      </c>
      <c r="M887" s="7">
        <f>INDEX('Saturation Data'!N:N,MATCH('Intensity Data'!$B887,'Saturation Data'!$C:$C,0))*INDEX('UEC Data'!N:N,MATCH('Intensity Data'!$B887,'UEC Data'!$C:$C,0))</f>
        <v>0.60427511996404237</v>
      </c>
      <c r="N887" s="7">
        <f>INDEX('Saturation Data'!O:O,MATCH('Intensity Data'!$B887,'Saturation Data'!$C:$C,0))*INDEX('UEC Data'!O:O,MATCH('Intensity Data'!$B887,'UEC Data'!$C:$C,0))</f>
        <v>0.29826654494597327</v>
      </c>
      <c r="O887" s="7">
        <f>INDEX('Saturation Data'!P:P,MATCH('Intensity Data'!$B887,'Saturation Data'!$C:$C,0))*INDEX('UEC Data'!P:P,MATCH('Intensity Data'!$B887,'UEC Data'!$C:$C,0))</f>
        <v>0.29406358714108966</v>
      </c>
      <c r="P887" s="7">
        <f>INDEX('Saturation Data'!Q:Q,MATCH('Intensity Data'!$B887,'Saturation Data'!$C:$C,0))*INDEX('UEC Data'!Q:Q,MATCH('Intensity Data'!$B887,'UEC Data'!$C:$C,0))</f>
        <v>0.12645088260900517</v>
      </c>
      <c r="Q887" s="7">
        <f>INDEX('Saturation Data'!R:R,MATCH('Intensity Data'!$B887,'Saturation Data'!$C:$C,0))*INDEX('UEC Data'!R:R,MATCH('Intensity Data'!$B887,'UEC Data'!$C:$C,0))</f>
        <v>0.16661350422486104</v>
      </c>
      <c r="R887" s="7">
        <f>INDEX('Saturation Data'!S:S,MATCH('Intensity Data'!$B887,'Saturation Data'!$C:$C,0))*INDEX('UEC Data'!S:S,MATCH('Intensity Data'!$B887,'UEC Data'!$C:$C,0))</f>
        <v>0.1354733825126766</v>
      </c>
      <c r="S887" s="7">
        <f>INDEX('Saturation Data'!T:T,MATCH('Intensity Data'!$B887,'Saturation Data'!$C:$C,0))*INDEX('UEC Data'!T:T,MATCH('Intensity Data'!$B887,'UEC Data'!$C:$C,0))</f>
        <v>0.26291851499877089</v>
      </c>
      <c r="T887" s="7">
        <f>INDEX('Saturation Data'!U:U,MATCH('Intensity Data'!$B887,'Saturation Data'!$C:$C,0))*INDEX('UEC Data'!U:U,MATCH('Intensity Data'!$B887,'UEC Data'!$C:$C,0))</f>
        <v>0.6444467519590662</v>
      </c>
      <c r="U887" s="7">
        <f>INDEX('Saturation Data'!V:V,MATCH('Intensity Data'!$B887,'Saturation Data'!$C:$C,0))*INDEX('UEC Data'!V:V,MATCH('Intensity Data'!$B887,'UEC Data'!$C:$C,0))</f>
        <v>0.53225675999381483</v>
      </c>
      <c r="V887" t="str">
        <f t="shared" si="195"/>
        <v>Water Heating</v>
      </c>
    </row>
    <row r="888" spans="2:22" x14ac:dyDescent="0.25">
      <c r="B888" t="str">
        <f t="shared" si="196"/>
        <v>WA2023 CPAInterior Lighting_General Service Lighting</v>
      </c>
      <c r="C888" t="s">
        <v>116</v>
      </c>
      <c r="D888" t="s">
        <v>191</v>
      </c>
      <c r="E888" s="3" t="str">
        <f t="shared" si="197"/>
        <v>Interior Lighting_General Service Lighting</v>
      </c>
      <c r="F888" s="3" t="s">
        <v>18</v>
      </c>
      <c r="G888" s="3" t="s">
        <v>19</v>
      </c>
      <c r="H888" s="7">
        <f>INDEX('Saturation Data'!I:I,MATCH('Intensity Data'!$B888,'Saturation Data'!$C:$C,0))*INDEX('UEC Data'!I:I,MATCH('Intensity Data'!$B888,'UEC Data'!$C:$C,0))</f>
        <v>0.46690184939187612</v>
      </c>
      <c r="I888" s="7">
        <f>INDEX('Saturation Data'!J:J,MATCH('Intensity Data'!$B888,'Saturation Data'!$C:$C,0))*INDEX('UEC Data'!J:J,MATCH('Intensity Data'!$B888,'UEC Data'!$C:$C,0))</f>
        <v>0.36786206315723574</v>
      </c>
      <c r="J888" s="7">
        <f>INDEX('Saturation Data'!K:K,MATCH('Intensity Data'!$B888,'Saturation Data'!$C:$C,0))*INDEX('UEC Data'!K:K,MATCH('Intensity Data'!$B888,'UEC Data'!$C:$C,0))</f>
        <v>0.51057202766059018</v>
      </c>
      <c r="K888" s="7">
        <f>INDEX('Saturation Data'!L:L,MATCH('Intensity Data'!$B888,'Saturation Data'!$C:$C,0))*INDEX('UEC Data'!L:L,MATCH('Intensity Data'!$B888,'UEC Data'!$C:$C,0))</f>
        <v>0.33187181797938364</v>
      </c>
      <c r="L888" s="7">
        <f>INDEX('Saturation Data'!M:M,MATCH('Intensity Data'!$B888,'Saturation Data'!$C:$C,0))*INDEX('UEC Data'!M:M,MATCH('Intensity Data'!$B888,'UEC Data'!$C:$C,0))</f>
        <v>2.0394232577614226</v>
      </c>
      <c r="M888" s="7">
        <f>INDEX('Saturation Data'!N:N,MATCH('Intensity Data'!$B888,'Saturation Data'!$C:$C,0))*INDEX('UEC Data'!N:N,MATCH('Intensity Data'!$B888,'UEC Data'!$C:$C,0))</f>
        <v>0.62306666084732543</v>
      </c>
      <c r="N888" s="7">
        <f>INDEX('Saturation Data'!O:O,MATCH('Intensity Data'!$B888,'Saturation Data'!$C:$C,0))*INDEX('UEC Data'!O:O,MATCH('Intensity Data'!$B888,'UEC Data'!$C:$C,0))</f>
        <v>1.0886358851382414</v>
      </c>
      <c r="O888" s="7">
        <f>INDEX('Saturation Data'!P:P,MATCH('Intensity Data'!$B888,'Saturation Data'!$C:$C,0))*INDEX('UEC Data'!P:P,MATCH('Intensity Data'!$B888,'UEC Data'!$C:$C,0))</f>
        <v>0.29767387484248781</v>
      </c>
      <c r="P888" s="7">
        <f>INDEX('Saturation Data'!Q:Q,MATCH('Intensity Data'!$B888,'Saturation Data'!$C:$C,0))*INDEX('UEC Data'!Q:Q,MATCH('Intensity Data'!$B888,'UEC Data'!$C:$C,0))</f>
        <v>0.17023254726083756</v>
      </c>
      <c r="Q888" s="7">
        <f>INDEX('Saturation Data'!R:R,MATCH('Intensity Data'!$B888,'Saturation Data'!$C:$C,0))*INDEX('UEC Data'!R:R,MATCH('Intensity Data'!$B888,'UEC Data'!$C:$C,0))</f>
        <v>1.7483345472504546</v>
      </c>
      <c r="R888" s="7">
        <f>INDEX('Saturation Data'!S:S,MATCH('Intensity Data'!$B888,'Saturation Data'!$C:$C,0))*INDEX('UEC Data'!S:S,MATCH('Intensity Data'!$B888,'UEC Data'!$C:$C,0))</f>
        <v>0.11595961418639887</v>
      </c>
      <c r="S888" s="7">
        <f>INDEX('Saturation Data'!T:T,MATCH('Intensity Data'!$B888,'Saturation Data'!$C:$C,0))*INDEX('UEC Data'!T:T,MATCH('Intensity Data'!$B888,'UEC Data'!$C:$C,0))</f>
        <v>0.11595961418639887</v>
      </c>
      <c r="T888" s="7">
        <f>INDEX('Saturation Data'!U:U,MATCH('Intensity Data'!$B888,'Saturation Data'!$C:$C,0))*INDEX('UEC Data'!U:U,MATCH('Intensity Data'!$B888,'UEC Data'!$C:$C,0))</f>
        <v>0.11595961418639887</v>
      </c>
      <c r="U888" s="7">
        <f>INDEX('Saturation Data'!V:V,MATCH('Intensity Data'!$B888,'Saturation Data'!$C:$C,0))*INDEX('UEC Data'!V:V,MATCH('Intensity Data'!$B888,'UEC Data'!$C:$C,0))</f>
        <v>0.7148372930157203</v>
      </c>
      <c r="V888" t="str">
        <f t="shared" si="195"/>
        <v>Interior Lighting</v>
      </c>
    </row>
    <row r="889" spans="2:22" x14ac:dyDescent="0.25">
      <c r="B889" t="str">
        <f t="shared" si="196"/>
        <v>WA2023 CPAInterior Lighting_Exempted Lighting</v>
      </c>
      <c r="C889" t="s">
        <v>116</v>
      </c>
      <c r="D889" t="s">
        <v>191</v>
      </c>
      <c r="E889" s="3" t="str">
        <f t="shared" si="197"/>
        <v>Interior Lighting_Exempted Lighting</v>
      </c>
      <c r="F889" s="3" t="s">
        <v>18</v>
      </c>
      <c r="G889" s="3" t="s">
        <v>20</v>
      </c>
      <c r="H889" s="7">
        <f>INDEX('Saturation Data'!I:I,MATCH('Intensity Data'!$B889,'Saturation Data'!$C:$C,0))*INDEX('UEC Data'!I:I,MATCH('Intensity Data'!$B889,'UEC Data'!$C:$C,0))</f>
        <v>3.6424256541316585E-3</v>
      </c>
      <c r="I889" s="7">
        <f>INDEX('Saturation Data'!J:J,MATCH('Intensity Data'!$B889,'Saturation Data'!$C:$C,0))*INDEX('UEC Data'!J:J,MATCH('Intensity Data'!$B889,'UEC Data'!$C:$C,0))</f>
        <v>2.8697899093158524E-3</v>
      </c>
      <c r="J889" s="7">
        <f>INDEX('Saturation Data'!K:K,MATCH('Intensity Data'!$B889,'Saturation Data'!$C:$C,0))*INDEX('UEC Data'!K:K,MATCH('Intensity Data'!$B889,'UEC Data'!$C:$C,0))</f>
        <v>3.3039785745576727E-3</v>
      </c>
      <c r="K889" s="7">
        <f>INDEX('Saturation Data'!L:L,MATCH('Intensity Data'!$B889,'Saturation Data'!$C:$C,0))*INDEX('UEC Data'!L:L,MATCH('Intensity Data'!$B889,'UEC Data'!$C:$C,0))</f>
        <v>2.1475860734624873E-3</v>
      </c>
      <c r="L889" s="7">
        <f>INDEX('Saturation Data'!M:M,MATCH('Intensity Data'!$B889,'Saturation Data'!$C:$C,0))*INDEX('UEC Data'!M:M,MATCH('Intensity Data'!$B889,'UEC Data'!$C:$C,0))</f>
        <v>1.7003723113672223E-2</v>
      </c>
      <c r="M889" s="7">
        <f>INDEX('Saturation Data'!N:N,MATCH('Intensity Data'!$B889,'Saturation Data'!$C:$C,0))*INDEX('UEC Data'!N:N,MATCH('Intensity Data'!$B889,'UEC Data'!$C:$C,0))</f>
        <v>3.5806632612581969E-4</v>
      </c>
      <c r="N889" s="7">
        <f>INDEX('Saturation Data'!O:O,MATCH('Intensity Data'!$B889,'Saturation Data'!$C:$C,0))*INDEX('UEC Data'!O:O,MATCH('Intensity Data'!$B889,'UEC Data'!$C:$C,0))</f>
        <v>8.2364650348880058E-3</v>
      </c>
      <c r="O889" s="7">
        <f>INDEX('Saturation Data'!P:P,MATCH('Intensity Data'!$B889,'Saturation Data'!$C:$C,0))*INDEX('UEC Data'!P:P,MATCH('Intensity Data'!$B889,'UEC Data'!$C:$C,0))</f>
        <v>2.2521584079771896E-3</v>
      </c>
      <c r="P889" s="7">
        <f>INDEX('Saturation Data'!Q:Q,MATCH('Intensity Data'!$B889,'Saturation Data'!$C:$C,0))*INDEX('UEC Data'!Q:Q,MATCH('Intensity Data'!$B889,'UEC Data'!$C:$C,0))</f>
        <v>9.6765720317703175E-4</v>
      </c>
      <c r="Q889" s="7">
        <f>INDEX('Saturation Data'!R:R,MATCH('Intensity Data'!$B889,'Saturation Data'!$C:$C,0))*INDEX('UEC Data'!R:R,MATCH('Intensity Data'!$B889,'UEC Data'!$C:$C,0))</f>
        <v>7.4792854176647973E-3</v>
      </c>
      <c r="R889" s="7">
        <f>INDEX('Saturation Data'!S:S,MATCH('Intensity Data'!$B889,'Saturation Data'!$C:$C,0))*INDEX('UEC Data'!S:S,MATCH('Intensity Data'!$B889,'UEC Data'!$C:$C,0))</f>
        <v>4.6883567558310033E-5</v>
      </c>
      <c r="S889" s="7">
        <f>INDEX('Saturation Data'!T:T,MATCH('Intensity Data'!$B889,'Saturation Data'!$C:$C,0))*INDEX('UEC Data'!T:T,MATCH('Intensity Data'!$B889,'UEC Data'!$C:$C,0))</f>
        <v>4.6883567558310033E-5</v>
      </c>
      <c r="T889" s="7">
        <f>INDEX('Saturation Data'!U:U,MATCH('Intensity Data'!$B889,'Saturation Data'!$C:$C,0))*INDEX('UEC Data'!U:U,MATCH('Intensity Data'!$B889,'UEC Data'!$C:$C,0))</f>
        <v>4.6883567558310033E-5</v>
      </c>
      <c r="U889" s="7">
        <f>INDEX('Saturation Data'!V:V,MATCH('Intensity Data'!$B889,'Saturation Data'!$C:$C,0))*INDEX('UEC Data'!V:V,MATCH('Intensity Data'!$B889,'UEC Data'!$C:$C,0))</f>
        <v>3.7355797753133432E-3</v>
      </c>
      <c r="V889" t="str">
        <f t="shared" si="195"/>
        <v>Interior Lighting</v>
      </c>
    </row>
    <row r="890" spans="2:22" x14ac:dyDescent="0.25">
      <c r="B890" t="str">
        <f t="shared" si="196"/>
        <v>WA2023 CPAInterior Lighting_High-Bay Lighting</v>
      </c>
      <c r="C890" t="s">
        <v>116</v>
      </c>
      <c r="D890" t="s">
        <v>191</v>
      </c>
      <c r="E890" s="3" t="str">
        <f t="shared" si="197"/>
        <v>Interior Lighting_High-Bay Lighting</v>
      </c>
      <c r="F890" s="3" t="s">
        <v>18</v>
      </c>
      <c r="G890" s="3" t="s">
        <v>21</v>
      </c>
      <c r="H890" s="7">
        <f>INDEX('Saturation Data'!I:I,MATCH('Intensity Data'!$B890,'Saturation Data'!$C:$C,0))*INDEX('UEC Data'!I:I,MATCH('Intensity Data'!$B890,'UEC Data'!$C:$C,0))</f>
        <v>3.3163391392300658E-2</v>
      </c>
      <c r="I890" s="7">
        <f>INDEX('Saturation Data'!J:J,MATCH('Intensity Data'!$B890,'Saturation Data'!$C:$C,0))*INDEX('UEC Data'!J:J,MATCH('Intensity Data'!$B890,'UEC Data'!$C:$C,0))</f>
        <v>2.6128732612115669E-2</v>
      </c>
      <c r="J890" s="7">
        <f>INDEX('Saturation Data'!K:K,MATCH('Intensity Data'!$B890,'Saturation Data'!$C:$C,0))*INDEX('UEC Data'!K:K,MATCH('Intensity Data'!$B890,'UEC Data'!$C:$C,0))</f>
        <v>1.1213750415274983</v>
      </c>
      <c r="K890" s="7">
        <f>INDEX('Saturation Data'!L:L,MATCH('Intensity Data'!$B890,'Saturation Data'!$C:$C,0))*INDEX('UEC Data'!L:L,MATCH('Intensity Data'!$B890,'UEC Data'!$C:$C,0))</f>
        <v>0.72889377699287394</v>
      </c>
      <c r="L890" s="7">
        <f>INDEX('Saturation Data'!M:M,MATCH('Intensity Data'!$B890,'Saturation Data'!$C:$C,0))*INDEX('UEC Data'!M:M,MATCH('Intensity Data'!$B890,'UEC Data'!$C:$C,0))</f>
        <v>3.6771557971438613E-2</v>
      </c>
      <c r="M890" s="7">
        <f>INDEX('Saturation Data'!N:N,MATCH('Intensity Data'!$B890,'Saturation Data'!$C:$C,0))*INDEX('UEC Data'!N:N,MATCH('Intensity Data'!$B890,'UEC Data'!$C:$C,0))</f>
        <v>0.32496160395315316</v>
      </c>
      <c r="N890" s="7">
        <f>INDEX('Saturation Data'!O:O,MATCH('Intensity Data'!$B890,'Saturation Data'!$C:$C,0))*INDEX('UEC Data'!O:O,MATCH('Intensity Data'!$B890,'UEC Data'!$C:$C,0))</f>
        <v>0.68280932807587047</v>
      </c>
      <c r="O890" s="7">
        <f>INDEX('Saturation Data'!P:P,MATCH('Intensity Data'!$B890,'Saturation Data'!$C:$C,0))*INDEX('UEC Data'!P:P,MATCH('Intensity Data'!$B890,'UEC Data'!$C:$C,0))</f>
        <v>0.18670567564574581</v>
      </c>
      <c r="P890" s="7">
        <f>INDEX('Saturation Data'!Q:Q,MATCH('Intensity Data'!$B890,'Saturation Data'!$C:$C,0))*INDEX('UEC Data'!Q:Q,MATCH('Intensity Data'!$B890,'UEC Data'!$C:$C,0))</f>
        <v>0.24829493801154706</v>
      </c>
      <c r="Q890" s="7">
        <f>INDEX('Saturation Data'!R:R,MATCH('Intensity Data'!$B890,'Saturation Data'!$C:$C,0))*INDEX('UEC Data'!R:R,MATCH('Intensity Data'!$B890,'UEC Data'!$C:$C,0))</f>
        <v>1.5341847934457123E-2</v>
      </c>
      <c r="R890" s="7">
        <f>INDEX('Saturation Data'!S:S,MATCH('Intensity Data'!$B890,'Saturation Data'!$C:$C,0))*INDEX('UEC Data'!S:S,MATCH('Intensity Data'!$B890,'UEC Data'!$C:$C,0))</f>
        <v>0.37398393219427939</v>
      </c>
      <c r="S890" s="7">
        <f>INDEX('Saturation Data'!T:T,MATCH('Intensity Data'!$B890,'Saturation Data'!$C:$C,0))*INDEX('UEC Data'!T:T,MATCH('Intensity Data'!$B890,'UEC Data'!$C:$C,0))</f>
        <v>0.37398393219427939</v>
      </c>
      <c r="T890" s="7">
        <f>INDEX('Saturation Data'!U:U,MATCH('Intensity Data'!$B890,'Saturation Data'!$C:$C,0))*INDEX('UEC Data'!U:U,MATCH('Intensity Data'!$B890,'UEC Data'!$C:$C,0))</f>
        <v>0.37398393219427939</v>
      </c>
      <c r="U890" s="7">
        <f>INDEX('Saturation Data'!V:V,MATCH('Intensity Data'!$B890,'Saturation Data'!$C:$C,0))*INDEX('UEC Data'!V:V,MATCH('Intensity Data'!$B890,'UEC Data'!$C:$C,0))</f>
        <v>0.27767859489813701</v>
      </c>
      <c r="V890" t="str">
        <f t="shared" si="195"/>
        <v>Interior Lighting</v>
      </c>
    </row>
    <row r="891" spans="2:22" x14ac:dyDescent="0.25">
      <c r="B891" t="str">
        <f t="shared" si="196"/>
        <v>WA2023 CPAInterior Lighting_Linear Lighting</v>
      </c>
      <c r="C891" t="s">
        <v>116</v>
      </c>
      <c r="D891" t="s">
        <v>191</v>
      </c>
      <c r="E891" s="3" t="str">
        <f t="shared" si="197"/>
        <v>Interior Lighting_Linear Lighting</v>
      </c>
      <c r="F891" s="3" t="s">
        <v>18</v>
      </c>
      <c r="G891" s="3" t="s">
        <v>22</v>
      </c>
      <c r="H891" s="7">
        <f>INDEX('Saturation Data'!I:I,MATCH('Intensity Data'!$B891,'Saturation Data'!$C:$C,0))*INDEX('UEC Data'!I:I,MATCH('Intensity Data'!$B891,'UEC Data'!$C:$C,0))</f>
        <v>2.289812533111931</v>
      </c>
      <c r="I891" s="7">
        <f>INDEX('Saturation Data'!J:J,MATCH('Intensity Data'!$B891,'Saturation Data'!$C:$C,0))*INDEX('UEC Data'!J:J,MATCH('Intensity Data'!$B891,'UEC Data'!$C:$C,0))</f>
        <v>1.804094723057885</v>
      </c>
      <c r="J891" s="7">
        <f>INDEX('Saturation Data'!K:K,MATCH('Intensity Data'!$B891,'Saturation Data'!$C:$C,0))*INDEX('UEC Data'!K:K,MATCH('Intensity Data'!$B891,'UEC Data'!$C:$C,0))</f>
        <v>3.7330136374742842</v>
      </c>
      <c r="K891" s="7">
        <f>INDEX('Saturation Data'!L:L,MATCH('Intensity Data'!$B891,'Saturation Data'!$C:$C,0))*INDEX('UEC Data'!L:L,MATCH('Intensity Data'!$B891,'UEC Data'!$C:$C,0))</f>
        <v>2.4264588643582847</v>
      </c>
      <c r="L891" s="7">
        <f>INDEX('Saturation Data'!M:M,MATCH('Intensity Data'!$B891,'Saturation Data'!$C:$C,0))*INDEX('UEC Data'!M:M,MATCH('Intensity Data'!$B891,'UEC Data'!$C:$C,0))</f>
        <v>1.801806340600496</v>
      </c>
      <c r="M891" s="7">
        <f>INDEX('Saturation Data'!N:N,MATCH('Intensity Data'!$B891,'Saturation Data'!$C:$C,0))*INDEX('UEC Data'!N:N,MATCH('Intensity Data'!$B891,'UEC Data'!$C:$C,0))</f>
        <v>4.856986009014304</v>
      </c>
      <c r="N891" s="7">
        <f>INDEX('Saturation Data'!O:O,MATCH('Intensity Data'!$B891,'Saturation Data'!$C:$C,0))*INDEX('UEC Data'!O:O,MATCH('Intensity Data'!$B891,'UEC Data'!$C:$C,0))</f>
        <v>3.8831294797763767</v>
      </c>
      <c r="O891" s="7">
        <f>INDEX('Saturation Data'!P:P,MATCH('Intensity Data'!$B891,'Saturation Data'!$C:$C,0))*INDEX('UEC Data'!P:P,MATCH('Intensity Data'!$B891,'UEC Data'!$C:$C,0))</f>
        <v>1.0617932171263533</v>
      </c>
      <c r="P891" s="7">
        <f>INDEX('Saturation Data'!Q:Q,MATCH('Intensity Data'!$B891,'Saturation Data'!$C:$C,0))*INDEX('UEC Data'!Q:Q,MATCH('Intensity Data'!$B891,'UEC Data'!$C:$C,0))</f>
        <v>1.5480169682220828</v>
      </c>
      <c r="Q891" s="7">
        <f>INDEX('Saturation Data'!R:R,MATCH('Intensity Data'!$B891,'Saturation Data'!$C:$C,0))*INDEX('UEC Data'!R:R,MATCH('Intensity Data'!$B891,'UEC Data'!$C:$C,0))</f>
        <v>0.47330630779487709</v>
      </c>
      <c r="R891" s="7">
        <f>INDEX('Saturation Data'!S:S,MATCH('Intensity Data'!$B891,'Saturation Data'!$C:$C,0))*INDEX('UEC Data'!S:S,MATCH('Intensity Data'!$B891,'UEC Data'!$C:$C,0))</f>
        <v>0.6924002535140148</v>
      </c>
      <c r="S891" s="7">
        <f>INDEX('Saturation Data'!T:T,MATCH('Intensity Data'!$B891,'Saturation Data'!$C:$C,0))*INDEX('UEC Data'!T:T,MATCH('Intensity Data'!$B891,'UEC Data'!$C:$C,0))</f>
        <v>0.6924002535140148</v>
      </c>
      <c r="T891" s="7">
        <f>INDEX('Saturation Data'!U:U,MATCH('Intensity Data'!$B891,'Saturation Data'!$C:$C,0))*INDEX('UEC Data'!U:U,MATCH('Intensity Data'!$B891,'UEC Data'!$C:$C,0))</f>
        <v>0.6924002535140148</v>
      </c>
      <c r="U891" s="7">
        <f>INDEX('Saturation Data'!V:V,MATCH('Intensity Data'!$B891,'Saturation Data'!$C:$C,0))*INDEX('UEC Data'!V:V,MATCH('Intensity Data'!$B891,'UEC Data'!$C:$C,0))</f>
        <v>1.79173789813919</v>
      </c>
      <c r="V891" t="str">
        <f t="shared" ref="V891:V954" si="199">IF(OR(F891="Cooling",F891="heating",F891="ventilation"),"HVAC",F891)</f>
        <v>Interior Lighting</v>
      </c>
    </row>
    <row r="892" spans="2:22" x14ac:dyDescent="0.25">
      <c r="B892" t="str">
        <f t="shared" si="196"/>
        <v>WA2023 CPAExterior Lighting_General Service Lighting</v>
      </c>
      <c r="C892" t="s">
        <v>116</v>
      </c>
      <c r="D892" t="s">
        <v>191</v>
      </c>
      <c r="E892" s="3" t="str">
        <f t="shared" si="197"/>
        <v>Exterior Lighting_General Service Lighting</v>
      </c>
      <c r="F892" s="3" t="s">
        <v>23</v>
      </c>
      <c r="G892" s="3" t="s">
        <v>19</v>
      </c>
      <c r="H892" s="7">
        <f>INDEX('Saturation Data'!I:I,MATCH('Intensity Data'!$B892,'Saturation Data'!$C:$C,0))*INDEX('UEC Data'!I:I,MATCH('Intensity Data'!$B892,'UEC Data'!$C:$C,0))</f>
        <v>9.0891883564529097E-2</v>
      </c>
      <c r="I892" s="7">
        <f>INDEX('Saturation Data'!J:J,MATCH('Intensity Data'!$B892,'Saturation Data'!$C:$C,0))*INDEX('UEC Data'!J:J,MATCH('Intensity Data'!$B892,'UEC Data'!$C:$C,0))</f>
        <v>0.1738509199065133</v>
      </c>
      <c r="J892" s="7">
        <f>INDEX('Saturation Data'!K:K,MATCH('Intensity Data'!$B892,'Saturation Data'!$C:$C,0))*INDEX('UEC Data'!K:K,MATCH('Intensity Data'!$B892,'UEC Data'!$C:$C,0))</f>
        <v>0.48674947428644294</v>
      </c>
      <c r="K892" s="7">
        <f>INDEX('Saturation Data'!L:L,MATCH('Intensity Data'!$B892,'Saturation Data'!$C:$C,0))*INDEX('UEC Data'!L:L,MATCH('Intensity Data'!$B892,'UEC Data'!$C:$C,0))</f>
        <v>0.48674947428644294</v>
      </c>
      <c r="L892" s="7">
        <f>INDEX('Saturation Data'!M:M,MATCH('Intensity Data'!$B892,'Saturation Data'!$C:$C,0))*INDEX('UEC Data'!M:M,MATCH('Intensity Data'!$B892,'UEC Data'!$C:$C,0))</f>
        <v>0.24323357927287823</v>
      </c>
      <c r="M892" s="7">
        <f>INDEX('Saturation Data'!N:N,MATCH('Intensity Data'!$B892,'Saturation Data'!$C:$C,0))*INDEX('UEC Data'!N:N,MATCH('Intensity Data'!$B892,'UEC Data'!$C:$C,0))</f>
        <v>0.44964412134902354</v>
      </c>
      <c r="N892" s="7">
        <f>INDEX('Saturation Data'!O:O,MATCH('Intensity Data'!$B892,'Saturation Data'!$C:$C,0))*INDEX('UEC Data'!O:O,MATCH('Intensity Data'!$B892,'UEC Data'!$C:$C,0))</f>
        <v>5.7626108404163219E-2</v>
      </c>
      <c r="O892" s="7">
        <f>INDEX('Saturation Data'!P:P,MATCH('Intensity Data'!$B892,'Saturation Data'!$C:$C,0))*INDEX('UEC Data'!P:P,MATCH('Intensity Data'!$B892,'UEC Data'!$C:$C,0))</f>
        <v>6.0561991838683125E-2</v>
      </c>
      <c r="P892" s="7">
        <f>INDEX('Saturation Data'!Q:Q,MATCH('Intensity Data'!$B892,'Saturation Data'!$C:$C,0))*INDEX('UEC Data'!Q:Q,MATCH('Intensity Data'!$B892,'UEC Data'!$C:$C,0))</f>
        <v>5.4113080161103243E-2</v>
      </c>
      <c r="Q892" s="7">
        <f>INDEX('Saturation Data'!R:R,MATCH('Intensity Data'!$B892,'Saturation Data'!$C:$C,0))*INDEX('UEC Data'!R:R,MATCH('Intensity Data'!$B892,'UEC Data'!$C:$C,0))</f>
        <v>0.12398238085031735</v>
      </c>
      <c r="R892" s="7">
        <f>INDEX('Saturation Data'!S:S,MATCH('Intensity Data'!$B892,'Saturation Data'!$C:$C,0))*INDEX('UEC Data'!S:S,MATCH('Intensity Data'!$B892,'UEC Data'!$C:$C,0))</f>
        <v>0.34331631560118642</v>
      </c>
      <c r="S892" s="7">
        <f>INDEX('Saturation Data'!T:T,MATCH('Intensity Data'!$B892,'Saturation Data'!$C:$C,0))*INDEX('UEC Data'!T:T,MATCH('Intensity Data'!$B892,'UEC Data'!$C:$C,0))</f>
        <v>0.34331631560118642</v>
      </c>
      <c r="T892" s="7">
        <f>INDEX('Saturation Data'!U:U,MATCH('Intensity Data'!$B892,'Saturation Data'!$C:$C,0))*INDEX('UEC Data'!U:U,MATCH('Intensity Data'!$B892,'UEC Data'!$C:$C,0))</f>
        <v>0.30975899773134891</v>
      </c>
      <c r="U892" s="7">
        <f>INDEX('Saturation Data'!V:V,MATCH('Intensity Data'!$B892,'Saturation Data'!$C:$C,0))*INDEX('UEC Data'!V:V,MATCH('Intensity Data'!$B892,'UEC Data'!$C:$C,0))</f>
        <v>0.28803220283038133</v>
      </c>
      <c r="V892" t="str">
        <f t="shared" si="199"/>
        <v>Exterior Lighting</v>
      </c>
    </row>
    <row r="893" spans="2:22" x14ac:dyDescent="0.25">
      <c r="B893" t="str">
        <f t="shared" si="196"/>
        <v>WA2023 CPAExterior Lighting_Area Lighting</v>
      </c>
      <c r="C893" t="s">
        <v>116</v>
      </c>
      <c r="D893" t="s">
        <v>191</v>
      </c>
      <c r="E893" s="3" t="str">
        <f t="shared" si="197"/>
        <v>Exterior Lighting_Area Lighting</v>
      </c>
      <c r="F893" s="3" t="s">
        <v>23</v>
      </c>
      <c r="G893" s="3" t="s">
        <v>24</v>
      </c>
      <c r="H893" s="7">
        <f>INDEX('Saturation Data'!I:I,MATCH('Intensity Data'!$B893,'Saturation Data'!$C:$C,0))*INDEX('UEC Data'!I:I,MATCH('Intensity Data'!$B893,'UEC Data'!$C:$C,0))</f>
        <v>9.905760923737382E-2</v>
      </c>
      <c r="I893" s="7">
        <f>INDEX('Saturation Data'!J:J,MATCH('Intensity Data'!$B893,'Saturation Data'!$C:$C,0))*INDEX('UEC Data'!J:J,MATCH('Intensity Data'!$B893,'UEC Data'!$C:$C,0))</f>
        <v>7.8474713384870581E-2</v>
      </c>
      <c r="J893" s="7">
        <f>INDEX('Saturation Data'!K:K,MATCH('Intensity Data'!$B893,'Saturation Data'!$C:$C,0))*INDEX('UEC Data'!K:K,MATCH('Intensity Data'!$B893,'UEC Data'!$C:$C,0))</f>
        <v>8.3595143308437939E-2</v>
      </c>
      <c r="K893" s="7">
        <f>INDEX('Saturation Data'!L:L,MATCH('Intensity Data'!$B893,'Saturation Data'!$C:$C,0))*INDEX('UEC Data'!L:L,MATCH('Intensity Data'!$B893,'UEC Data'!$C:$C,0))</f>
        <v>8.3595143308437939E-2</v>
      </c>
      <c r="L893" s="7">
        <f>INDEX('Saturation Data'!M:M,MATCH('Intensity Data'!$B893,'Saturation Data'!$C:$C,0))*INDEX('UEC Data'!M:M,MATCH('Intensity Data'!$B893,'UEC Data'!$C:$C,0))</f>
        <v>6.9952283864061146E-2</v>
      </c>
      <c r="M893" s="7">
        <f>INDEX('Saturation Data'!N:N,MATCH('Intensity Data'!$B893,'Saturation Data'!$C:$C,0))*INDEX('UEC Data'!N:N,MATCH('Intensity Data'!$B893,'UEC Data'!$C:$C,0))</f>
        <v>9.817394251559082E-2</v>
      </c>
      <c r="N893" s="7">
        <f>INDEX('Saturation Data'!O:O,MATCH('Intensity Data'!$B893,'Saturation Data'!$C:$C,0))*INDEX('UEC Data'!O:O,MATCH('Intensity Data'!$B893,'UEC Data'!$C:$C,0))</f>
        <v>2.7171644135994169E-2</v>
      </c>
      <c r="O893" s="7">
        <f>INDEX('Saturation Data'!P:P,MATCH('Intensity Data'!$B893,'Saturation Data'!$C:$C,0))*INDEX('UEC Data'!P:P,MATCH('Intensity Data'!$B893,'UEC Data'!$C:$C,0))</f>
        <v>1.2275566143767926E-3</v>
      </c>
      <c r="P893" s="7">
        <f>INDEX('Saturation Data'!Q:Q,MATCH('Intensity Data'!$B893,'Saturation Data'!$C:$C,0))*INDEX('UEC Data'!Q:Q,MATCH('Intensity Data'!$B893,'UEC Data'!$C:$C,0))</f>
        <v>2.7199868866311402E-3</v>
      </c>
      <c r="Q893" s="7">
        <f>INDEX('Saturation Data'!R:R,MATCH('Intensity Data'!$B893,'Saturation Data'!$C:$C,0))*INDEX('UEC Data'!R:R,MATCH('Intensity Data'!$B893,'UEC Data'!$C:$C,0))</f>
        <v>6.7989377150724825E-2</v>
      </c>
      <c r="R893" s="7">
        <f>INDEX('Saturation Data'!S:S,MATCH('Intensity Data'!$B893,'Saturation Data'!$C:$C,0))*INDEX('UEC Data'!S:S,MATCH('Intensity Data'!$B893,'UEC Data'!$C:$C,0))</f>
        <v>9.4308933721833701E-3</v>
      </c>
      <c r="S893" s="7">
        <f>INDEX('Saturation Data'!T:T,MATCH('Intensity Data'!$B893,'Saturation Data'!$C:$C,0))*INDEX('UEC Data'!T:T,MATCH('Intensity Data'!$B893,'UEC Data'!$C:$C,0))</f>
        <v>9.4308933721833701E-3</v>
      </c>
      <c r="T893" s="7">
        <f>INDEX('Saturation Data'!U:U,MATCH('Intensity Data'!$B893,'Saturation Data'!$C:$C,0))*INDEX('UEC Data'!U:U,MATCH('Intensity Data'!$B893,'UEC Data'!$C:$C,0))</f>
        <v>0.22622854993997868</v>
      </c>
      <c r="U893" s="7">
        <f>INDEX('Saturation Data'!V:V,MATCH('Intensity Data'!$B893,'Saturation Data'!$C:$C,0))*INDEX('UEC Data'!V:V,MATCH('Intensity Data'!$B893,'UEC Data'!$C:$C,0))</f>
        <v>1.0498437357004554E-2</v>
      </c>
      <c r="V893" t="str">
        <f t="shared" si="199"/>
        <v>Exterior Lighting</v>
      </c>
    </row>
    <row r="894" spans="2:22" x14ac:dyDescent="0.25">
      <c r="B894" t="str">
        <f t="shared" si="196"/>
        <v>WA2023 CPAExterior Lighting_Linear Lighting</v>
      </c>
      <c r="C894" t="s">
        <v>116</v>
      </c>
      <c r="D894" t="s">
        <v>191</v>
      </c>
      <c r="E894" s="3" t="str">
        <f t="shared" si="197"/>
        <v>Exterior Lighting_Linear Lighting</v>
      </c>
      <c r="F894" s="3" t="s">
        <v>23</v>
      </c>
      <c r="G894" s="3" t="s">
        <v>22</v>
      </c>
      <c r="H894" s="7">
        <f>INDEX('Saturation Data'!I:I,MATCH('Intensity Data'!$B894,'Saturation Data'!$C:$C,0))*INDEX('UEC Data'!I:I,MATCH('Intensity Data'!$B894,'UEC Data'!$C:$C,0))</f>
        <v>0.24385123594797775</v>
      </c>
      <c r="I894" s="7">
        <f>INDEX('Saturation Data'!J:J,MATCH('Intensity Data'!$B894,'Saturation Data'!$C:$C,0))*INDEX('UEC Data'!J:J,MATCH('Intensity Data'!$B894,'UEC Data'!$C:$C,0))</f>
        <v>0.18147509545849672</v>
      </c>
      <c r="J894" s="7">
        <f>INDEX('Saturation Data'!K:K,MATCH('Intensity Data'!$B894,'Saturation Data'!$C:$C,0))*INDEX('UEC Data'!K:K,MATCH('Intensity Data'!$B894,'UEC Data'!$C:$C,0))</f>
        <v>0.26332078801846848</v>
      </c>
      <c r="K894" s="7">
        <f>INDEX('Saturation Data'!L:L,MATCH('Intensity Data'!$B894,'Saturation Data'!$C:$C,0))*INDEX('UEC Data'!L:L,MATCH('Intensity Data'!$B894,'UEC Data'!$C:$C,0))</f>
        <v>0.26332078801846848</v>
      </c>
      <c r="L894" s="7">
        <f>INDEX('Saturation Data'!M:M,MATCH('Intensity Data'!$B894,'Saturation Data'!$C:$C,0))*INDEX('UEC Data'!M:M,MATCH('Intensity Data'!$B894,'UEC Data'!$C:$C,0))</f>
        <v>0.17847565984846586</v>
      </c>
      <c r="M894" s="7">
        <f>INDEX('Saturation Data'!N:N,MATCH('Intensity Data'!$B894,'Saturation Data'!$C:$C,0))*INDEX('UEC Data'!N:N,MATCH('Intensity Data'!$B894,'UEC Data'!$C:$C,0))</f>
        <v>0.40600821843392654</v>
      </c>
      <c r="N894" s="7">
        <f>INDEX('Saturation Data'!O:O,MATCH('Intensity Data'!$B894,'Saturation Data'!$C:$C,0))*INDEX('UEC Data'!O:O,MATCH('Intensity Data'!$B894,'UEC Data'!$C:$C,0))</f>
        <v>9.0593045228808539E-2</v>
      </c>
      <c r="O894" s="7">
        <f>INDEX('Saturation Data'!P:P,MATCH('Intensity Data'!$B894,'Saturation Data'!$C:$C,0))*INDEX('UEC Data'!P:P,MATCH('Intensity Data'!$B894,'UEC Data'!$C:$C,0))</f>
        <v>9.9231100495142069E-2</v>
      </c>
      <c r="P894" s="7">
        <f>INDEX('Saturation Data'!Q:Q,MATCH('Intensity Data'!$B894,'Saturation Data'!$C:$C,0))*INDEX('UEC Data'!Q:Q,MATCH('Intensity Data'!$B894,'UEC Data'!$C:$C,0))</f>
        <v>0.10418758190046762</v>
      </c>
      <c r="Q894" s="7">
        <f>INDEX('Saturation Data'!R:R,MATCH('Intensity Data'!$B894,'Saturation Data'!$C:$C,0))*INDEX('UEC Data'!R:R,MATCH('Intensity Data'!$B894,'UEC Data'!$C:$C,0))</f>
        <v>2.2605281808223895E-2</v>
      </c>
      <c r="R894" s="7">
        <f>INDEX('Saturation Data'!S:S,MATCH('Intensity Data'!$B894,'Saturation Data'!$C:$C,0))*INDEX('UEC Data'!S:S,MATCH('Intensity Data'!$B894,'UEC Data'!$C:$C,0))</f>
        <v>0.72840430755169994</v>
      </c>
      <c r="S894" s="7">
        <f>INDEX('Saturation Data'!T:T,MATCH('Intensity Data'!$B894,'Saturation Data'!$C:$C,0))*INDEX('UEC Data'!T:T,MATCH('Intensity Data'!$B894,'UEC Data'!$C:$C,0))</f>
        <v>0.72840430755169994</v>
      </c>
      <c r="T894" s="7">
        <f>INDEX('Saturation Data'!U:U,MATCH('Intensity Data'!$B894,'Saturation Data'!$C:$C,0))*INDEX('UEC Data'!U:U,MATCH('Intensity Data'!$B894,'UEC Data'!$C:$C,0))</f>
        <v>0.54516396885374208</v>
      </c>
      <c r="U894" s="7">
        <f>INDEX('Saturation Data'!V:V,MATCH('Intensity Data'!$B894,'Saturation Data'!$C:$C,0))*INDEX('UEC Data'!V:V,MATCH('Intensity Data'!$B894,'UEC Data'!$C:$C,0))</f>
        <v>0.22010572838609199</v>
      </c>
      <c r="V894" t="str">
        <f t="shared" si="199"/>
        <v>Exterior Lighting</v>
      </c>
    </row>
    <row r="895" spans="2:22" x14ac:dyDescent="0.25">
      <c r="B895" t="str">
        <f t="shared" si="196"/>
        <v>WA2023 CPARefrigeration _Walk-in Refrigerator/Freezer</v>
      </c>
      <c r="C895" t="s">
        <v>116</v>
      </c>
      <c r="D895" t="s">
        <v>191</v>
      </c>
      <c r="E895" s="3" t="str">
        <f t="shared" si="197"/>
        <v>Refrigeration _Walk-in Refrigerator/Freezer</v>
      </c>
      <c r="F895" s="3" t="s">
        <v>25</v>
      </c>
      <c r="G895" s="3" t="s">
        <v>26</v>
      </c>
      <c r="H895" s="7">
        <f>INDEX('Saturation Data'!I:I,MATCH('Intensity Data'!$B895,'Saturation Data'!$C:$C,0))*INDEX('UEC Data'!I:I,MATCH('Intensity Data'!$B895,'UEC Data'!$C:$C,0))</f>
        <v>4.7878621612579454E-4</v>
      </c>
      <c r="I895" s="7">
        <f>INDEX('Saturation Data'!J:J,MATCH('Intensity Data'!$B895,'Saturation Data'!$C:$C,0))*INDEX('UEC Data'!J:J,MATCH('Intensity Data'!$B895,'UEC Data'!$C:$C,0))</f>
        <v>0</v>
      </c>
      <c r="J895" s="7">
        <f>INDEX('Saturation Data'!K:K,MATCH('Intensity Data'!$B895,'Saturation Data'!$C:$C,0))*INDEX('UEC Data'!K:K,MATCH('Intensity Data'!$B895,'UEC Data'!$C:$C,0))</f>
        <v>7.1092498758072525E-4</v>
      </c>
      <c r="K895" s="7">
        <f>INDEX('Saturation Data'!L:L,MATCH('Intensity Data'!$B895,'Saturation Data'!$C:$C,0))*INDEX('UEC Data'!L:L,MATCH('Intensity Data'!$B895,'UEC Data'!$C:$C,0))</f>
        <v>0</v>
      </c>
      <c r="L895" s="7">
        <f>INDEX('Saturation Data'!M:M,MATCH('Intensity Data'!$B895,'Saturation Data'!$C:$C,0))*INDEX('UEC Data'!M:M,MATCH('Intensity Data'!$B895,'UEC Data'!$C:$C,0))</f>
        <v>3.7201688992974238</v>
      </c>
      <c r="M895" s="7">
        <f>INDEX('Saturation Data'!N:N,MATCH('Intensity Data'!$B895,'Saturation Data'!$C:$C,0))*INDEX('UEC Data'!N:N,MATCH('Intensity Data'!$B895,'UEC Data'!$C:$C,0))</f>
        <v>0.17062199701937406</v>
      </c>
      <c r="N895" s="7">
        <f>INDEX('Saturation Data'!O:O,MATCH('Intensity Data'!$B895,'Saturation Data'!$C:$C,0))*INDEX('UEC Data'!O:O,MATCH('Intensity Data'!$B895,'UEC Data'!$C:$C,0))</f>
        <v>0.16129110655737702</v>
      </c>
      <c r="O895" s="7">
        <f>INDEX('Saturation Data'!P:P,MATCH('Intensity Data'!$B895,'Saturation Data'!$C:$C,0))*INDEX('UEC Data'!P:P,MATCH('Intensity Data'!$B895,'UEC Data'!$C:$C,0))</f>
        <v>2.3137316332726168E-2</v>
      </c>
      <c r="P895" s="7">
        <f>INDEX('Saturation Data'!Q:Q,MATCH('Intensity Data'!$B895,'Saturation Data'!$C:$C,0))*INDEX('UEC Data'!Q:Q,MATCH('Intensity Data'!$B895,'UEC Data'!$C:$C,0))</f>
        <v>1.4286857923497267E-2</v>
      </c>
      <c r="Q895" s="7">
        <f>INDEX('Saturation Data'!R:R,MATCH('Intensity Data'!$B895,'Saturation Data'!$C:$C,0))*INDEX('UEC Data'!R:R,MATCH('Intensity Data'!$B895,'UEC Data'!$C:$C,0))</f>
        <v>3.5908966209434586E-3</v>
      </c>
      <c r="R895" s="7">
        <f>INDEX('Saturation Data'!S:S,MATCH('Intensity Data'!$B895,'Saturation Data'!$C:$C,0))*INDEX('UEC Data'!S:S,MATCH('Intensity Data'!$B895,'UEC Data'!$C:$C,0))</f>
        <v>6.4451990632318559E-3</v>
      </c>
      <c r="S895" s="7">
        <f>INDEX('Saturation Data'!T:T,MATCH('Intensity Data'!$B895,'Saturation Data'!$C:$C,0))*INDEX('UEC Data'!T:T,MATCH('Intensity Data'!$B895,'UEC Data'!$C:$C,0))</f>
        <v>15.328226997540984</v>
      </c>
      <c r="T895" s="7">
        <f>INDEX('Saturation Data'!U:U,MATCH('Intensity Data'!$B895,'Saturation Data'!$C:$C,0))*INDEX('UEC Data'!U:U,MATCH('Intensity Data'!$B895,'UEC Data'!$C:$C,0))</f>
        <v>0</v>
      </c>
      <c r="U895" s="7">
        <f>INDEX('Saturation Data'!V:V,MATCH('Intensity Data'!$B895,'Saturation Data'!$C:$C,0))*INDEX('UEC Data'!V:V,MATCH('Intensity Data'!$B895,'UEC Data'!$C:$C,0))</f>
        <v>6.0673770491803267E-2</v>
      </c>
      <c r="V895" t="str">
        <f t="shared" si="199"/>
        <v xml:space="preserve">Refrigeration </v>
      </c>
    </row>
    <row r="896" spans="2:22" x14ac:dyDescent="0.25">
      <c r="B896" t="str">
        <f t="shared" si="196"/>
        <v>WA2023 CPARefrigeration _Reach-in Refrigerator/Freezer</v>
      </c>
      <c r="C896" t="s">
        <v>116</v>
      </c>
      <c r="D896" t="s">
        <v>191</v>
      </c>
      <c r="E896" s="3" t="str">
        <f t="shared" si="197"/>
        <v>Refrigeration _Reach-in Refrigerator/Freezer</v>
      </c>
      <c r="F896" s="3" t="s">
        <v>25</v>
      </c>
      <c r="G896" s="3" t="s">
        <v>27</v>
      </c>
      <c r="H896" s="7">
        <f>INDEX('Saturation Data'!I:I,MATCH('Intensity Data'!$B896,'Saturation Data'!$C:$C,0))*INDEX('UEC Data'!I:I,MATCH('Intensity Data'!$B896,'UEC Data'!$C:$C,0))</f>
        <v>1.4829966820276498E-2</v>
      </c>
      <c r="I896" s="7">
        <f>INDEX('Saturation Data'!J:J,MATCH('Intensity Data'!$B896,'Saturation Data'!$C:$C,0))*INDEX('UEC Data'!J:J,MATCH('Intensity Data'!$B896,'UEC Data'!$C:$C,0))</f>
        <v>7.114156232314657E-2</v>
      </c>
      <c r="J896" s="7">
        <f>INDEX('Saturation Data'!K:K,MATCH('Intensity Data'!$B896,'Saturation Data'!$C:$C,0))*INDEX('UEC Data'!K:K,MATCH('Intensity Data'!$B896,'UEC Data'!$C:$C,0))</f>
        <v>5.5050634408602148E-3</v>
      </c>
      <c r="K896" s="7">
        <f>INDEX('Saturation Data'!L:L,MATCH('Intensity Data'!$B896,'Saturation Data'!$C:$C,0))*INDEX('UEC Data'!L:L,MATCH('Intensity Data'!$B896,'UEC Data'!$C:$C,0))</f>
        <v>1.7378867367511517E-2</v>
      </c>
      <c r="L896" s="7">
        <f>INDEX('Saturation Data'!M:M,MATCH('Intensity Data'!$B896,'Saturation Data'!$C:$C,0))*INDEX('UEC Data'!M:M,MATCH('Intensity Data'!$B896,'UEC Data'!$C:$C,0))</f>
        <v>0.10380976774193547</v>
      </c>
      <c r="M896" s="7">
        <f>INDEX('Saturation Data'!N:N,MATCH('Intensity Data'!$B896,'Saturation Data'!$C:$C,0))*INDEX('UEC Data'!N:N,MATCH('Intensity Data'!$B896,'UEC Data'!$C:$C,0))</f>
        <v>0.48988758845346714</v>
      </c>
      <c r="N896" s="7">
        <f>INDEX('Saturation Data'!O:O,MATCH('Intensity Data'!$B896,'Saturation Data'!$C:$C,0))*INDEX('UEC Data'!O:O,MATCH('Intensity Data'!$B896,'UEC Data'!$C:$C,0))</f>
        <v>0.40550690524193539</v>
      </c>
      <c r="O896" s="7">
        <f>INDEX('Saturation Data'!P:P,MATCH('Intensity Data'!$B896,'Saturation Data'!$C:$C,0))*INDEX('UEC Data'!P:P,MATCH('Intensity Data'!$B896,'UEC Data'!$C:$C,0))</f>
        <v>4.4454305762338019E-2</v>
      </c>
      <c r="P896" s="7">
        <f>INDEX('Saturation Data'!Q:Q,MATCH('Intensity Data'!$B896,'Saturation Data'!$C:$C,0))*INDEX('UEC Data'!Q:Q,MATCH('Intensity Data'!$B896,'UEC Data'!$C:$C,0))</f>
        <v>5.4899396401985108E-2</v>
      </c>
      <c r="Q896" s="7">
        <f>INDEX('Saturation Data'!R:R,MATCH('Intensity Data'!$B896,'Saturation Data'!$C:$C,0))*INDEX('UEC Data'!R:R,MATCH('Intensity Data'!$B896,'UEC Data'!$C:$C,0))</f>
        <v>5.7863352682685963E-2</v>
      </c>
      <c r="R896" s="7">
        <f>INDEX('Saturation Data'!S:S,MATCH('Intensity Data'!$B896,'Saturation Data'!$C:$C,0))*INDEX('UEC Data'!S:S,MATCH('Intensity Data'!$B896,'UEC Data'!$C:$C,0))</f>
        <v>1.9464331451612901E-3</v>
      </c>
      <c r="S896" s="7">
        <f>INDEX('Saturation Data'!T:T,MATCH('Intensity Data'!$B896,'Saturation Data'!$C:$C,0))*INDEX('UEC Data'!T:T,MATCH('Intensity Data'!$B896,'UEC Data'!$C:$C,0))</f>
        <v>1.2976220967741934E-2</v>
      </c>
      <c r="T896" s="7">
        <f>INDEX('Saturation Data'!U:U,MATCH('Intensity Data'!$B896,'Saturation Data'!$C:$C,0))*INDEX('UEC Data'!U:U,MATCH('Intensity Data'!$B896,'UEC Data'!$C:$C,0))</f>
        <v>0.18971083286172416</v>
      </c>
      <c r="U896" s="7">
        <f>INDEX('Saturation Data'!V:V,MATCH('Intensity Data'!$B896,'Saturation Data'!$C:$C,0))*INDEX('UEC Data'!V:V,MATCH('Intensity Data'!$B896,'UEC Data'!$C:$C,0))</f>
        <v>1.5660956340378195E-2</v>
      </c>
      <c r="V896" t="str">
        <f t="shared" si="199"/>
        <v xml:space="preserve">Refrigeration </v>
      </c>
    </row>
    <row r="897" spans="2:22" x14ac:dyDescent="0.25">
      <c r="B897" t="str">
        <f t="shared" si="196"/>
        <v>WA2023 CPARefrigeration _Glass Door Display</v>
      </c>
      <c r="C897" t="s">
        <v>116</v>
      </c>
      <c r="D897" t="s">
        <v>191</v>
      </c>
      <c r="E897" s="3" t="str">
        <f t="shared" si="197"/>
        <v>Refrigeration _Glass Door Display</v>
      </c>
      <c r="F897" s="3" t="s">
        <v>25</v>
      </c>
      <c r="G897" s="3" t="s">
        <v>28</v>
      </c>
      <c r="H897" s="7">
        <f>INDEX('Saturation Data'!I:I,MATCH('Intensity Data'!$B897,'Saturation Data'!$C:$C,0))*INDEX('UEC Data'!I:I,MATCH('Intensity Data'!$B897,'UEC Data'!$C:$C,0))</f>
        <v>6.6925726530612253E-2</v>
      </c>
      <c r="I897" s="7">
        <f>INDEX('Saturation Data'!J:J,MATCH('Intensity Data'!$B897,'Saturation Data'!$C:$C,0))*INDEX('UEC Data'!J:J,MATCH('Intensity Data'!$B897,'UEC Data'!$C:$C,0))</f>
        <v>0</v>
      </c>
      <c r="J897" s="7">
        <f>INDEX('Saturation Data'!K:K,MATCH('Intensity Data'!$B897,'Saturation Data'!$C:$C,0))*INDEX('UEC Data'!K:K,MATCH('Intensity Data'!$B897,'UEC Data'!$C:$C,0))</f>
        <v>0.44056056545454542</v>
      </c>
      <c r="K897" s="7">
        <f>INDEX('Saturation Data'!L:L,MATCH('Intensity Data'!$B897,'Saturation Data'!$C:$C,0))*INDEX('UEC Data'!L:L,MATCH('Intensity Data'!$B897,'UEC Data'!$C:$C,0))</f>
        <v>0.13618607142857142</v>
      </c>
      <c r="L897" s="7">
        <f>INDEX('Saturation Data'!M:M,MATCH('Intensity Data'!$B897,'Saturation Data'!$C:$C,0))*INDEX('UEC Data'!M:M,MATCH('Intensity Data'!$B897,'UEC Data'!$C:$C,0))</f>
        <v>0.1888446857142857</v>
      </c>
      <c r="M897" s="7">
        <f>INDEX('Saturation Data'!N:N,MATCH('Intensity Data'!$B897,'Saturation Data'!$C:$C,0))*INDEX('UEC Data'!N:N,MATCH('Intensity Data'!$B897,'UEC Data'!$C:$C,0))</f>
        <v>10.965867545454543</v>
      </c>
      <c r="N897" s="7">
        <f>INDEX('Saturation Data'!O:O,MATCH('Intensity Data'!$B897,'Saturation Data'!$C:$C,0))*INDEX('UEC Data'!O:O,MATCH('Intensity Data'!$B897,'UEC Data'!$C:$C,0))</f>
        <v>0.10429605340992232</v>
      </c>
      <c r="O897" s="7">
        <f>INDEX('Saturation Data'!P:P,MATCH('Intensity Data'!$B897,'Saturation Data'!$C:$C,0))*INDEX('UEC Data'!P:P,MATCH('Intensity Data'!$B897,'UEC Data'!$C:$C,0))</f>
        <v>5.7795661538461537E-2</v>
      </c>
      <c r="P897" s="7">
        <f>INDEX('Saturation Data'!Q:Q,MATCH('Intensity Data'!$B897,'Saturation Data'!$C:$C,0))*INDEX('UEC Data'!Q:Q,MATCH('Intensity Data'!$B897,'UEC Data'!$C:$C,0))</f>
        <v>3.5687734615384617E-2</v>
      </c>
      <c r="Q897" s="7">
        <f>INDEX('Saturation Data'!R:R,MATCH('Intensity Data'!$B897,'Saturation Data'!$C:$C,0))*INDEX('UEC Data'!R:R,MATCH('Intensity Data'!$B897,'UEC Data'!$C:$C,0))</f>
        <v>5.092926734693877E-2</v>
      </c>
      <c r="R897" s="7">
        <f>INDEX('Saturation Data'!S:S,MATCH('Intensity Data'!$B897,'Saturation Data'!$C:$C,0))*INDEX('UEC Data'!S:S,MATCH('Intensity Data'!$B897,'UEC Data'!$C:$C,0))</f>
        <v>4.2792690000000001E-2</v>
      </c>
      <c r="S897" s="7">
        <f>INDEX('Saturation Data'!T:T,MATCH('Intensity Data'!$B897,'Saturation Data'!$C:$C,0))*INDEX('UEC Data'!T:T,MATCH('Intensity Data'!$B897,'UEC Data'!$C:$C,0))</f>
        <v>2.1396345000000001E-2</v>
      </c>
      <c r="T897" s="7">
        <f>INDEX('Saturation Data'!U:U,MATCH('Intensity Data'!$B897,'Saturation Data'!$C:$C,0))*INDEX('UEC Data'!U:U,MATCH('Intensity Data'!$B897,'UEC Data'!$C:$C,0))</f>
        <v>0</v>
      </c>
      <c r="U897" s="7">
        <f>INDEX('Saturation Data'!V:V,MATCH('Intensity Data'!$B897,'Saturation Data'!$C:$C,0))*INDEX('UEC Data'!V:V,MATCH('Intensity Data'!$B897,'UEC Data'!$C:$C,0))</f>
        <v>1.4609999999999998E-2</v>
      </c>
      <c r="V897" t="str">
        <f t="shared" si="199"/>
        <v xml:space="preserve">Refrigeration </v>
      </c>
    </row>
    <row r="898" spans="2:22" x14ac:dyDescent="0.25">
      <c r="B898" t="str">
        <f t="shared" ref="B898:B961" si="200">C898&amp;D898&amp;E898</f>
        <v>WA2023 CPARefrigeration _Open Display Case</v>
      </c>
      <c r="C898" t="s">
        <v>116</v>
      </c>
      <c r="D898" t="s">
        <v>191</v>
      </c>
      <c r="E898" s="3" t="str">
        <f t="shared" si="197"/>
        <v>Refrigeration _Open Display Case</v>
      </c>
      <c r="F898" s="3" t="s">
        <v>25</v>
      </c>
      <c r="G898" s="3" t="s">
        <v>29</v>
      </c>
      <c r="H898" s="7">
        <f>INDEX('Saturation Data'!I:I,MATCH('Intensity Data'!$B898,'Saturation Data'!$C:$C,0))*INDEX('UEC Data'!I:I,MATCH('Intensity Data'!$B898,'UEC Data'!$C:$C,0))</f>
        <v>0.15340995918367348</v>
      </c>
      <c r="I898" s="7">
        <f>INDEX('Saturation Data'!J:J,MATCH('Intensity Data'!$B898,'Saturation Data'!$C:$C,0))*INDEX('UEC Data'!J:J,MATCH('Intensity Data'!$B898,'UEC Data'!$C:$C,0))</f>
        <v>0</v>
      </c>
      <c r="J898" s="7">
        <f>INDEX('Saturation Data'!K:K,MATCH('Intensity Data'!$B898,'Saturation Data'!$C:$C,0))*INDEX('UEC Data'!K:K,MATCH('Intensity Data'!$B898,'UEC Data'!$C:$C,0))</f>
        <v>0.36066836363636362</v>
      </c>
      <c r="K898" s="7">
        <f>INDEX('Saturation Data'!L:L,MATCH('Intensity Data'!$B898,'Saturation Data'!$C:$C,0))*INDEX('UEC Data'!L:L,MATCH('Intensity Data'!$B898,'UEC Data'!$C:$C,0))</f>
        <v>0.39021428571428568</v>
      </c>
      <c r="L898" s="7">
        <f>INDEX('Saturation Data'!M:M,MATCH('Intensity Data'!$B898,'Saturation Data'!$C:$C,0))*INDEX('UEC Data'!M:M,MATCH('Intensity Data'!$B898,'UEC Data'!$C:$C,0))</f>
        <v>9.0182857142857134E-2</v>
      </c>
      <c r="M898" s="7">
        <f>INDEX('Saturation Data'!N:N,MATCH('Intensity Data'!$B898,'Saturation Data'!$C:$C,0))*INDEX('UEC Data'!N:N,MATCH('Intensity Data'!$B898,'UEC Data'!$C:$C,0))</f>
        <v>10.473509090909092</v>
      </c>
      <c r="N898" s="7">
        <f>INDEX('Saturation Data'!O:O,MATCH('Intensity Data'!$B898,'Saturation Data'!$C:$C,0))*INDEX('UEC Data'!O:O,MATCH('Intensity Data'!$B898,'UEC Data'!$C:$C,0))</f>
        <v>0.29883973858161794</v>
      </c>
      <c r="O898" s="7">
        <f>INDEX('Saturation Data'!P:P,MATCH('Intensity Data'!$B898,'Saturation Data'!$C:$C,0))*INDEX('UEC Data'!P:P,MATCH('Intensity Data'!$B898,'UEC Data'!$C:$C,0))</f>
        <v>0.1656020512820513</v>
      </c>
      <c r="P898" s="7">
        <f>INDEX('Saturation Data'!Q:Q,MATCH('Intensity Data'!$B898,'Saturation Data'!$C:$C,0))*INDEX('UEC Data'!Q:Q,MATCH('Intensity Data'!$B898,'UEC Data'!$C:$C,0))</f>
        <v>0.10225615384615384</v>
      </c>
      <c r="Q898" s="7">
        <f>INDEX('Saturation Data'!R:R,MATCH('Intensity Data'!$B898,'Saturation Data'!$C:$C,0))*INDEX('UEC Data'!R:R,MATCH('Intensity Data'!$B898,'UEC Data'!$C:$C,0))</f>
        <v>0.14592775510204081</v>
      </c>
      <c r="R898" s="7">
        <f>INDEX('Saturation Data'!S:S,MATCH('Intensity Data'!$B898,'Saturation Data'!$C:$C,0))*INDEX('UEC Data'!S:S,MATCH('Intensity Data'!$B898,'UEC Data'!$C:$C,0))</f>
        <v>6.1307E-2</v>
      </c>
      <c r="S898" s="7">
        <f>INDEX('Saturation Data'!T:T,MATCH('Intensity Data'!$B898,'Saturation Data'!$C:$C,0))*INDEX('UEC Data'!T:T,MATCH('Intensity Data'!$B898,'UEC Data'!$C:$C,0))</f>
        <v>0.183921</v>
      </c>
      <c r="T898" s="7">
        <f>INDEX('Saturation Data'!U:U,MATCH('Intensity Data'!$B898,'Saturation Data'!$C:$C,0))*INDEX('UEC Data'!U:U,MATCH('Intensity Data'!$B898,'UEC Data'!$C:$C,0))</f>
        <v>0</v>
      </c>
      <c r="U898" s="7">
        <f>INDEX('Saturation Data'!V:V,MATCH('Intensity Data'!$B898,'Saturation Data'!$C:$C,0))*INDEX('UEC Data'!V:V,MATCH('Intensity Data'!$B898,'UEC Data'!$C:$C,0))</f>
        <v>4.1862068965517238E-2</v>
      </c>
      <c r="V898" t="str">
        <f t="shared" si="199"/>
        <v xml:space="preserve">Refrigeration </v>
      </c>
    </row>
    <row r="899" spans="2:22" x14ac:dyDescent="0.25">
      <c r="B899" t="str">
        <f t="shared" si="200"/>
        <v>WA2023 CPARefrigeration _Icemaker</v>
      </c>
      <c r="C899" t="s">
        <v>116</v>
      </c>
      <c r="D899" t="s">
        <v>191</v>
      </c>
      <c r="E899" s="3" t="str">
        <f t="shared" si="197"/>
        <v>Refrigeration _Icemaker</v>
      </c>
      <c r="F899" s="3" t="s">
        <v>25</v>
      </c>
      <c r="G899" s="3" t="s">
        <v>30</v>
      </c>
      <c r="H899" s="7">
        <f>INDEX('Saturation Data'!I:I,MATCH('Intensity Data'!$B899,'Saturation Data'!$C:$C,0))*INDEX('UEC Data'!I:I,MATCH('Intensity Data'!$B899,'UEC Data'!$C:$C,0))</f>
        <v>7.2439318779394801E-2</v>
      </c>
      <c r="I899" s="7">
        <f>INDEX('Saturation Data'!J:J,MATCH('Intensity Data'!$B899,'Saturation Data'!$C:$C,0))*INDEX('UEC Data'!J:J,MATCH('Intensity Data'!$B899,'UEC Data'!$C:$C,0))</f>
        <v>0.2519847684155172</v>
      </c>
      <c r="J899" s="7">
        <f>INDEX('Saturation Data'!K:K,MATCH('Intensity Data'!$B899,'Saturation Data'!$C:$C,0))*INDEX('UEC Data'!K:K,MATCH('Intensity Data'!$B899,'UEC Data'!$C:$C,0))</f>
        <v>6.2764120570282134E-2</v>
      </c>
      <c r="K899" s="7">
        <f>INDEX('Saturation Data'!L:L,MATCH('Intensity Data'!$B899,'Saturation Data'!$C:$C,0))*INDEX('UEC Data'!L:L,MATCH('Intensity Data'!$B899,'UEC Data'!$C:$C,0))</f>
        <v>0.1176303061467537</v>
      </c>
      <c r="L899" s="7">
        <f>INDEX('Saturation Data'!M:M,MATCH('Intensity Data'!$B899,'Saturation Data'!$C:$C,0))*INDEX('UEC Data'!M:M,MATCH('Intensity Data'!$B899,'UEC Data'!$C:$C,0))</f>
        <v>5.49425612702069</v>
      </c>
      <c r="M899" s="7">
        <f>INDEX('Saturation Data'!N:N,MATCH('Intensity Data'!$B899,'Saturation Data'!$C:$C,0))*INDEX('UEC Data'!N:N,MATCH('Intensity Data'!$B899,'UEC Data'!$C:$C,0))</f>
        <v>1.7769193295040753</v>
      </c>
      <c r="N899" s="7">
        <f>INDEX('Saturation Data'!O:O,MATCH('Intensity Data'!$B899,'Saturation Data'!$C:$C,0))*INDEX('UEC Data'!O:O,MATCH('Intensity Data'!$B899,'UEC Data'!$C:$C,0))</f>
        <v>0.70101013332561335</v>
      </c>
      <c r="O899" s="7">
        <f>INDEX('Saturation Data'!P:P,MATCH('Intensity Data'!$B899,'Saturation Data'!$C:$C,0))*INDEX('UEC Data'!P:P,MATCH('Intensity Data'!$B899,'UEC Data'!$C:$C,0))</f>
        <v>0.13479728184721487</v>
      </c>
      <c r="P899" s="7">
        <f>INDEX('Saturation Data'!Q:Q,MATCH('Intensity Data'!$B899,'Saturation Data'!$C:$C,0))*INDEX('UEC Data'!Q:Q,MATCH('Intensity Data'!$B899,'UEC Data'!$C:$C,0))</f>
        <v>0.17146366277975333</v>
      </c>
      <c r="Q899" s="7">
        <f>INDEX('Saturation Data'!R:R,MATCH('Intensity Data'!$B899,'Saturation Data'!$C:$C,0))*INDEX('UEC Data'!R:R,MATCH('Intensity Data'!$B899,'UEC Data'!$C:$C,0))</f>
        <v>0.35634820791534128</v>
      </c>
      <c r="R899" s="7">
        <f>INDEX('Saturation Data'!S:S,MATCH('Intensity Data'!$B899,'Saturation Data'!$C:$C,0))*INDEX('UEC Data'!S:S,MATCH('Intensity Data'!$B899,'UEC Data'!$C:$C,0))</f>
        <v>4.9902865901896555E-2</v>
      </c>
      <c r="S899" s="7">
        <f>INDEX('Saturation Data'!T:T,MATCH('Intensity Data'!$B899,'Saturation Data'!$C:$C,0))*INDEX('UEC Data'!T:T,MATCH('Intensity Data'!$B899,'UEC Data'!$C:$C,0))</f>
        <v>0.45307849536672418</v>
      </c>
      <c r="T899" s="7">
        <f>INDEX('Saturation Data'!U:U,MATCH('Intensity Data'!$B899,'Saturation Data'!$C:$C,0))*INDEX('UEC Data'!U:U,MATCH('Intensity Data'!$B899,'UEC Data'!$C:$C,0))</f>
        <v>1.6798984561034486E-2</v>
      </c>
      <c r="U899" s="7">
        <f>INDEX('Saturation Data'!V:V,MATCH('Intensity Data'!$B899,'Saturation Data'!$C:$C,0))*INDEX('UEC Data'!V:V,MATCH('Intensity Data'!$B899,'UEC Data'!$C:$C,0))</f>
        <v>0.42689184296275862</v>
      </c>
      <c r="V899" t="str">
        <f t="shared" si="199"/>
        <v xml:space="preserve">Refrigeration </v>
      </c>
    </row>
    <row r="900" spans="2:22" x14ac:dyDescent="0.25">
      <c r="B900" t="str">
        <f t="shared" si="200"/>
        <v>WA2023 CPARefrigeration _Vending Machine</v>
      </c>
      <c r="C900" t="s">
        <v>116</v>
      </c>
      <c r="D900" t="s">
        <v>191</v>
      </c>
      <c r="E900" s="3" t="str">
        <f t="shared" si="197"/>
        <v>Refrigeration _Vending Machine</v>
      </c>
      <c r="F900" s="3" t="s">
        <v>25</v>
      </c>
      <c r="G900" s="3" t="s">
        <v>31</v>
      </c>
      <c r="H900" s="7">
        <f>INDEX('Saturation Data'!I:I,MATCH('Intensity Data'!$B900,'Saturation Data'!$C:$C,0))*INDEX('UEC Data'!I:I,MATCH('Intensity Data'!$B900,'UEC Data'!$C:$C,0))</f>
        <v>1.5110689315784872E-2</v>
      </c>
      <c r="I900" s="7">
        <f>INDEX('Saturation Data'!J:J,MATCH('Intensity Data'!$B900,'Saturation Data'!$C:$C,0))*INDEX('UEC Data'!J:J,MATCH('Intensity Data'!$B900,'UEC Data'!$C:$C,0))</f>
        <v>3.5042327951138083E-2</v>
      </c>
      <c r="J900" s="7">
        <f>INDEX('Saturation Data'!K:K,MATCH('Intensity Data'!$B900,'Saturation Data'!$C:$C,0))*INDEX('UEC Data'!K:K,MATCH('Intensity Data'!$B900,'UEC Data'!$C:$C,0))</f>
        <v>8.7283088990594698E-3</v>
      </c>
      <c r="K900" s="7">
        <f>INDEX('Saturation Data'!L:L,MATCH('Intensity Data'!$B900,'Saturation Data'!$C:$C,0))*INDEX('UEC Data'!L:L,MATCH('Intensity Data'!$B900,'UEC Data'!$C:$C,0))</f>
        <v>1.6358289395453324E-2</v>
      </c>
      <c r="L900" s="7">
        <f>INDEX('Saturation Data'!M:M,MATCH('Intensity Data'!$B900,'Saturation Data'!$C:$C,0))*INDEX('UEC Data'!M:M,MATCH('Intensity Data'!$B900,'UEC Data'!$C:$C,0))</f>
        <v>0.38203008511436809</v>
      </c>
      <c r="M900" s="7">
        <f>INDEX('Saturation Data'!N:N,MATCH('Intensity Data'!$B900,'Saturation Data'!$C:$C,0))*INDEX('UEC Data'!N:N,MATCH('Intensity Data'!$B900,'UEC Data'!$C:$C,0))</f>
        <v>0.49421550579216489</v>
      </c>
      <c r="N900" s="7">
        <f>INDEX('Saturation Data'!O:O,MATCH('Intensity Data'!$B900,'Saturation Data'!$C:$C,0))*INDEX('UEC Data'!O:O,MATCH('Intensity Data'!$B900,'UEC Data'!$C:$C,0))</f>
        <v>0.19497231633112042</v>
      </c>
      <c r="O900" s="7">
        <f>INDEX('Saturation Data'!P:P,MATCH('Intensity Data'!$B900,'Saturation Data'!$C:$C,0))*INDEX('UEC Data'!P:P,MATCH('Intensity Data'!$B900,'UEC Data'!$C:$C,0))</f>
        <v>4.6864048441441583E-2</v>
      </c>
      <c r="P900" s="7">
        <f>INDEX('Saturation Data'!Q:Q,MATCH('Intensity Data'!$B900,'Saturation Data'!$C:$C,0))*INDEX('UEC Data'!Q:Q,MATCH('Intensity Data'!$B900,'UEC Data'!$C:$C,0))</f>
        <v>9.2600540830156744E-2</v>
      </c>
      <c r="Q900" s="7">
        <f>INDEX('Saturation Data'!R:R,MATCH('Intensity Data'!$B900,'Saturation Data'!$C:$C,0))*INDEX('UEC Data'!R:R,MATCH('Intensity Data'!$B900,'UEC Data'!$C:$C,0))</f>
        <v>8.2592761757584357E-2</v>
      </c>
      <c r="R900" s="7">
        <f>INDEX('Saturation Data'!S:S,MATCH('Intensity Data'!$B900,'Saturation Data'!$C:$C,0))*INDEX('UEC Data'!S:S,MATCH('Intensity Data'!$B900,'UEC Data'!$C:$C,0))</f>
        <v>2.0819265429793801E-2</v>
      </c>
      <c r="S900" s="7">
        <f>INDEX('Saturation Data'!T:T,MATCH('Intensity Data'!$B900,'Saturation Data'!$C:$C,0))*INDEX('UEC Data'!T:T,MATCH('Intensity Data'!$B900,'UEC Data'!$C:$C,0))</f>
        <v>0.18902243959525658</v>
      </c>
      <c r="T900" s="7">
        <f>INDEX('Saturation Data'!U:U,MATCH('Intensity Data'!$B900,'Saturation Data'!$C:$C,0))*INDEX('UEC Data'!U:U,MATCH('Intensity Data'!$B900,'UEC Data'!$C:$C,0))</f>
        <v>0.1752116397556904</v>
      </c>
      <c r="U900" s="7">
        <f>INDEX('Saturation Data'!V:V,MATCH('Intensity Data'!$B900,'Saturation Data'!$C:$C,0))*INDEX('UEC Data'!V:V,MATCH('Intensity Data'!$B900,'UEC Data'!$C:$C,0))</f>
        <v>5.9365826176045702E-2</v>
      </c>
      <c r="V900" t="str">
        <f t="shared" si="199"/>
        <v xml:space="preserve">Refrigeration </v>
      </c>
    </row>
    <row r="901" spans="2:22" x14ac:dyDescent="0.25">
      <c r="B901" t="str">
        <f t="shared" si="200"/>
        <v>WA2023 CPAFood Preparation_Oven</v>
      </c>
      <c r="C901" t="s">
        <v>116</v>
      </c>
      <c r="D901" t="s">
        <v>191</v>
      </c>
      <c r="E901" s="3" t="str">
        <f t="shared" si="197"/>
        <v>Food Preparation_Oven</v>
      </c>
      <c r="F901" s="3" t="s">
        <v>32</v>
      </c>
      <c r="G901" s="3" t="s">
        <v>33</v>
      </c>
      <c r="H901" s="7">
        <f>INDEX('Saturation Data'!I:I,MATCH('Intensity Data'!$B901,'Saturation Data'!$C:$C,0))*INDEX('UEC Data'!I:I,MATCH('Intensity Data'!$B901,'UEC Data'!$C:$C,0))</f>
        <v>3.3597356051382546E-2</v>
      </c>
      <c r="I901" s="7">
        <f>INDEX('Saturation Data'!J:J,MATCH('Intensity Data'!$B901,'Saturation Data'!$C:$C,0))*INDEX('UEC Data'!J:J,MATCH('Intensity Data'!$B901,'UEC Data'!$C:$C,0))</f>
        <v>3.3438951404758825E-2</v>
      </c>
      <c r="J901" s="7">
        <f>INDEX('Saturation Data'!K:K,MATCH('Intensity Data'!$B901,'Saturation Data'!$C:$C,0))*INDEX('UEC Data'!K:K,MATCH('Intensity Data'!$B901,'UEC Data'!$C:$C,0))</f>
        <v>8.6968751509444928E-2</v>
      </c>
      <c r="K901" s="7">
        <f>INDEX('Saturation Data'!L:L,MATCH('Intensity Data'!$B901,'Saturation Data'!$C:$C,0))*INDEX('UEC Data'!L:L,MATCH('Intensity Data'!$B901,'UEC Data'!$C:$C,0))</f>
        <v>1.9665750684725449E-2</v>
      </c>
      <c r="L901" s="7">
        <f>INDEX('Saturation Data'!M:M,MATCH('Intensity Data'!$B901,'Saturation Data'!$C:$C,0))*INDEX('UEC Data'!M:M,MATCH('Intensity Data'!$B901,'UEC Data'!$C:$C,0))</f>
        <v>1.760717055099192</v>
      </c>
      <c r="M901" s="7">
        <f>INDEX('Saturation Data'!N:N,MATCH('Intensity Data'!$B901,'Saturation Data'!$C:$C,0))*INDEX('UEC Data'!N:N,MATCH('Intensity Data'!$B901,'UEC Data'!$C:$C,0))</f>
        <v>0.14672642125826602</v>
      </c>
      <c r="N901" s="7">
        <f>INDEX('Saturation Data'!O:O,MATCH('Intensity Data'!$B901,'Saturation Data'!$C:$C,0))*INDEX('UEC Data'!O:O,MATCH('Intensity Data'!$B901,'UEC Data'!$C:$C,0))</f>
        <v>0.4261179817375475</v>
      </c>
      <c r="O901" s="7">
        <f>INDEX('Saturation Data'!P:P,MATCH('Intensity Data'!$B901,'Saturation Data'!$C:$C,0))*INDEX('UEC Data'!P:P,MATCH('Intensity Data'!$B901,'UEC Data'!$C:$C,0))</f>
        <v>5.5434144883196028E-2</v>
      </c>
      <c r="P901" s="7">
        <f>INDEX('Saturation Data'!Q:Q,MATCH('Intensity Data'!$B901,'Saturation Data'!$C:$C,0))*INDEX('UEC Data'!Q:Q,MATCH('Intensity Data'!$B901,'UEC Data'!$C:$C,0))</f>
        <v>3.8757987335031163E-2</v>
      </c>
      <c r="Q901" s="7">
        <f>INDEX('Saturation Data'!R:R,MATCH('Intensity Data'!$B901,'Saturation Data'!$C:$C,0))*INDEX('UEC Data'!R:R,MATCH('Intensity Data'!$B901,'UEC Data'!$C:$C,0))</f>
        <v>6.6116722069030895E-2</v>
      </c>
      <c r="R901" s="7">
        <f>INDEX('Saturation Data'!S:S,MATCH('Intensity Data'!$B901,'Saturation Data'!$C:$C,0))*INDEX('UEC Data'!S:S,MATCH('Intensity Data'!$B901,'UEC Data'!$C:$C,0))</f>
        <v>3.3257010642398573E-3</v>
      </c>
      <c r="S901" s="7">
        <f>INDEX('Saturation Data'!T:T,MATCH('Intensity Data'!$B901,'Saturation Data'!$C:$C,0))*INDEX('UEC Data'!T:T,MATCH('Intensity Data'!$B901,'UEC Data'!$C:$C,0))</f>
        <v>5.9921016271978229E-3</v>
      </c>
      <c r="T901" s="7">
        <f>INDEX('Saturation Data'!U:U,MATCH('Intensity Data'!$B901,'Saturation Data'!$C:$C,0))*INDEX('UEC Data'!U:U,MATCH('Intensity Data'!$B901,'UEC Data'!$C:$C,0))</f>
        <v>1.7834107415871374E-2</v>
      </c>
      <c r="U901" s="7">
        <f>INDEX('Saturation Data'!V:V,MATCH('Intensity Data'!$B901,'Saturation Data'!$C:$C,0))*INDEX('UEC Data'!V:V,MATCH('Intensity Data'!$B901,'UEC Data'!$C:$C,0))</f>
        <v>3.244848862979699E-2</v>
      </c>
      <c r="V901" t="str">
        <f t="shared" si="199"/>
        <v>Food Preparation</v>
      </c>
    </row>
    <row r="902" spans="2:22" x14ac:dyDescent="0.25">
      <c r="B902" t="str">
        <f t="shared" si="200"/>
        <v>WA2023 CPAFood Preparation_Fryer</v>
      </c>
      <c r="C902" t="s">
        <v>116</v>
      </c>
      <c r="D902" t="s">
        <v>191</v>
      </c>
      <c r="E902" s="3" t="str">
        <f t="shared" si="197"/>
        <v>Food Preparation_Fryer</v>
      </c>
      <c r="F902" s="3" t="s">
        <v>32</v>
      </c>
      <c r="G902" s="3" t="s">
        <v>34</v>
      </c>
      <c r="H902" s="7">
        <f>INDEX('Saturation Data'!I:I,MATCH('Intensity Data'!$B902,'Saturation Data'!$C:$C,0))*INDEX('UEC Data'!I:I,MATCH('Intensity Data'!$B902,'UEC Data'!$C:$C,0))</f>
        <v>2.8434360125738599E-2</v>
      </c>
      <c r="I902" s="7">
        <f>INDEX('Saturation Data'!J:J,MATCH('Intensity Data'!$B902,'Saturation Data'!$C:$C,0))*INDEX('UEC Data'!J:J,MATCH('Intensity Data'!$B902,'UEC Data'!$C:$C,0))</f>
        <v>9.7791605469706058E-4</v>
      </c>
      <c r="J902" s="7">
        <f>INDEX('Saturation Data'!K:K,MATCH('Intensity Data'!$B902,'Saturation Data'!$C:$C,0))*INDEX('UEC Data'!K:K,MATCH('Intensity Data'!$B902,'UEC Data'!$C:$C,0))</f>
        <v>2.9386762982373409E-2</v>
      </c>
      <c r="K902" s="7">
        <f>INDEX('Saturation Data'!L:L,MATCH('Intensity Data'!$B902,'Saturation Data'!$C:$C,0))*INDEX('UEC Data'!L:L,MATCH('Intensity Data'!$B902,'UEC Data'!$C:$C,0))</f>
        <v>7.1890162947535743E-3</v>
      </c>
      <c r="L902" s="7">
        <f>INDEX('Saturation Data'!M:M,MATCH('Intensity Data'!$B902,'Saturation Data'!$C:$C,0))*INDEX('UEC Data'!M:M,MATCH('Intensity Data'!$B902,'UEC Data'!$C:$C,0))</f>
        <v>3.769939031145817</v>
      </c>
      <c r="M902" s="7">
        <f>INDEX('Saturation Data'!N:N,MATCH('Intensity Data'!$B902,'Saturation Data'!$C:$C,0))*INDEX('UEC Data'!N:N,MATCH('Intensity Data'!$B902,'UEC Data'!$C:$C,0))</f>
        <v>0.77208518539198101</v>
      </c>
      <c r="N902" s="7">
        <f>INDEX('Saturation Data'!O:O,MATCH('Intensity Data'!$B902,'Saturation Data'!$C:$C,0))*INDEX('UEC Data'!O:O,MATCH('Intensity Data'!$B902,'UEC Data'!$C:$C,0))</f>
        <v>7.2142227598044464E-2</v>
      </c>
      <c r="O902" s="7">
        <f>INDEX('Saturation Data'!P:P,MATCH('Intensity Data'!$B902,'Saturation Data'!$C:$C,0))*INDEX('UEC Data'!P:P,MATCH('Intensity Data'!$B902,'UEC Data'!$C:$C,0))</f>
        <v>2.3159449847019464E-2</v>
      </c>
      <c r="P902" s="7">
        <f>INDEX('Saturation Data'!Q:Q,MATCH('Intensity Data'!$B902,'Saturation Data'!$C:$C,0))*INDEX('UEC Data'!Q:Q,MATCH('Intensity Data'!$B902,'UEC Data'!$C:$C,0))</f>
        <v>2.1908571973699983E-2</v>
      </c>
      <c r="Q902" s="7">
        <f>INDEX('Saturation Data'!R:R,MATCH('Intensity Data'!$B902,'Saturation Data'!$C:$C,0))*INDEX('UEC Data'!R:R,MATCH('Intensity Data'!$B902,'UEC Data'!$C:$C,0))</f>
        <v>7.355978597357693E-2</v>
      </c>
      <c r="R902" s="7">
        <f>INDEX('Saturation Data'!S:S,MATCH('Intensity Data'!$B902,'Saturation Data'!$C:$C,0))*INDEX('UEC Data'!S:S,MATCH('Intensity Data'!$B902,'UEC Data'!$C:$C,0))</f>
        <v>2.4314880754457628E-3</v>
      </c>
      <c r="S902" s="7">
        <f>INDEX('Saturation Data'!T:T,MATCH('Intensity Data'!$B902,'Saturation Data'!$C:$C,0))*INDEX('UEC Data'!T:T,MATCH('Intensity Data'!$B902,'UEC Data'!$C:$C,0))</f>
        <v>4.3809480683799232E-3</v>
      </c>
      <c r="T902" s="7">
        <f>INDEX('Saturation Data'!U:U,MATCH('Intensity Data'!$B902,'Saturation Data'!$C:$C,0))*INDEX('UEC Data'!U:U,MATCH('Intensity Data'!$B902,'UEC Data'!$C:$C,0))</f>
        <v>1.3038880729294142E-2</v>
      </c>
      <c r="U902" s="7">
        <f>INDEX('Saturation Data'!V:V,MATCH('Intensity Data'!$B902,'Saturation Data'!$C:$C,0))*INDEX('UEC Data'!V:V,MATCH('Intensity Data'!$B902,'UEC Data'!$C:$C,0))</f>
        <v>2.3723753772686793E-2</v>
      </c>
      <c r="V902" t="str">
        <f t="shared" si="199"/>
        <v>Food Preparation</v>
      </c>
    </row>
    <row r="903" spans="2:22" x14ac:dyDescent="0.25">
      <c r="B903" t="str">
        <f t="shared" si="200"/>
        <v>WA2023 CPAFood Preparation_Dishwasher</v>
      </c>
      <c r="C903" t="s">
        <v>116</v>
      </c>
      <c r="D903" t="s">
        <v>191</v>
      </c>
      <c r="E903" s="3" t="str">
        <f t="shared" si="197"/>
        <v>Food Preparation_Dishwasher</v>
      </c>
      <c r="F903" s="3" t="s">
        <v>32</v>
      </c>
      <c r="G903" s="3" t="s">
        <v>35</v>
      </c>
      <c r="H903" s="7">
        <f>INDEX('Saturation Data'!I:I,MATCH('Intensity Data'!$B903,'Saturation Data'!$C:$C,0))*INDEX('UEC Data'!I:I,MATCH('Intensity Data'!$B903,'UEC Data'!$C:$C,0))</f>
        <v>1.638134748367347E-2</v>
      </c>
      <c r="I903" s="7">
        <f>INDEX('Saturation Data'!J:J,MATCH('Intensity Data'!$B903,'Saturation Data'!$C:$C,0))*INDEX('UEC Data'!J:J,MATCH('Intensity Data'!$B903,'UEC Data'!$C:$C,0))</f>
        <v>2.4989235000000002E-2</v>
      </c>
      <c r="J903" s="7">
        <f>INDEX('Saturation Data'!K:K,MATCH('Intensity Data'!$B903,'Saturation Data'!$C:$C,0))*INDEX('UEC Data'!K:K,MATCH('Intensity Data'!$B903,'UEC Data'!$C:$C,0))</f>
        <v>5.2592127272727274E-2</v>
      </c>
      <c r="K903" s="7">
        <f>INDEX('Saturation Data'!L:L,MATCH('Intensity Data'!$B903,'Saturation Data'!$C:$C,0))*INDEX('UEC Data'!L:L,MATCH('Intensity Data'!$B903,'UEC Data'!$C:$C,0))</f>
        <v>1.4696395809890067E-2</v>
      </c>
      <c r="L903" s="7">
        <f>INDEX('Saturation Data'!M:M,MATCH('Intensity Data'!$B903,'Saturation Data'!$C:$C,0))*INDEX('UEC Data'!M:M,MATCH('Intensity Data'!$B903,'UEC Data'!$C:$C,0))</f>
        <v>2.7803886150000001</v>
      </c>
      <c r="M903" s="7">
        <f>INDEX('Saturation Data'!N:N,MATCH('Intensity Data'!$B903,'Saturation Data'!$C:$C,0))*INDEX('UEC Data'!N:N,MATCH('Intensity Data'!$B903,'UEC Data'!$C:$C,0))</f>
        <v>0.5469361936363637</v>
      </c>
      <c r="N903" s="7">
        <f>INDEX('Saturation Data'!O:O,MATCH('Intensity Data'!$B903,'Saturation Data'!$C:$C,0))*INDEX('UEC Data'!O:O,MATCH('Intensity Data'!$B903,'UEC Data'!$C:$C,0))</f>
        <v>0.22446937900873945</v>
      </c>
      <c r="O903" s="7">
        <f>INDEX('Saturation Data'!P:P,MATCH('Intensity Data'!$B903,'Saturation Data'!$C:$C,0))*INDEX('UEC Data'!P:P,MATCH('Intensity Data'!$B903,'UEC Data'!$C:$C,0))</f>
        <v>4.6677950307692312E-2</v>
      </c>
      <c r="P903" s="7">
        <f>INDEX('Saturation Data'!Q:Q,MATCH('Intensity Data'!$B903,'Saturation Data'!$C:$C,0))*INDEX('UEC Data'!Q:Q,MATCH('Intensity Data'!$B903,'UEC Data'!$C:$C,0))</f>
        <v>2.7892762046153843E-2</v>
      </c>
      <c r="Q903" s="7">
        <f>INDEX('Saturation Data'!R:R,MATCH('Intensity Data'!$B903,'Saturation Data'!$C:$C,0))*INDEX('UEC Data'!R:R,MATCH('Intensity Data'!$B903,'UEC Data'!$C:$C,0))</f>
        <v>0.12112942857142857</v>
      </c>
      <c r="R903" s="7">
        <f>INDEX('Saturation Data'!S:S,MATCH('Intensity Data'!$B903,'Saturation Data'!$C:$C,0))*INDEX('UEC Data'!S:S,MATCH('Intensity Data'!$B903,'UEC Data'!$C:$C,0))</f>
        <v>2.4853268999999998E-3</v>
      </c>
      <c r="S903" s="7">
        <f>INDEX('Saturation Data'!T:T,MATCH('Intensity Data'!$B903,'Saturation Data'!$C:$C,0))*INDEX('UEC Data'!T:T,MATCH('Intensity Data'!$B903,'UEC Data'!$C:$C,0))</f>
        <v>4.477952490000001E-3</v>
      </c>
      <c r="T903" s="7">
        <f>INDEX('Saturation Data'!U:U,MATCH('Intensity Data'!$B903,'Saturation Data'!$C:$C,0))*INDEX('UEC Data'!U:U,MATCH('Intensity Data'!$B903,'UEC Data'!$C:$C,0))</f>
        <v>1.3327592000000001E-2</v>
      </c>
      <c r="U903" s="7">
        <f>INDEX('Saturation Data'!V:V,MATCH('Intensity Data'!$B903,'Saturation Data'!$C:$C,0))*INDEX('UEC Data'!V:V,MATCH('Intensity Data'!$B903,'UEC Data'!$C:$C,0))</f>
        <v>2.4249053086318612E-2</v>
      </c>
      <c r="V903" t="str">
        <f t="shared" si="199"/>
        <v>Food Preparation</v>
      </c>
    </row>
    <row r="904" spans="2:22" x14ac:dyDescent="0.25">
      <c r="B904" t="str">
        <f t="shared" si="200"/>
        <v>WA2023 CPAFood Preparation_Hot Food Container</v>
      </c>
      <c r="C904" t="s">
        <v>116</v>
      </c>
      <c r="D904" t="s">
        <v>191</v>
      </c>
      <c r="E904" s="3" t="str">
        <f t="shared" si="197"/>
        <v>Food Preparation_Hot Food Container</v>
      </c>
      <c r="F904" s="3" t="s">
        <v>32</v>
      </c>
      <c r="G904" s="3" t="s">
        <v>36</v>
      </c>
      <c r="H904" s="7">
        <f>INDEX('Saturation Data'!I:I,MATCH('Intensity Data'!$B904,'Saturation Data'!$C:$C,0))*INDEX('UEC Data'!I:I,MATCH('Intensity Data'!$B904,'UEC Data'!$C:$C,0))</f>
        <v>1.4933153549348882E-3</v>
      </c>
      <c r="I904" s="7">
        <f>INDEX('Saturation Data'!J:J,MATCH('Intensity Data'!$B904,'Saturation Data'!$C:$C,0))*INDEX('UEC Data'!J:J,MATCH('Intensity Data'!$B904,'UEC Data'!$C:$C,0))</f>
        <v>9.1120241166407748E-5</v>
      </c>
      <c r="J904" s="7">
        <f>INDEX('Saturation Data'!K:K,MATCH('Intensity Data'!$B904,'Saturation Data'!$C:$C,0))*INDEX('UEC Data'!K:K,MATCH('Intensity Data'!$B904,'UEC Data'!$C:$C,0))</f>
        <v>2.3971358669769801E-3</v>
      </c>
      <c r="K904" s="7">
        <f>INDEX('Saturation Data'!L:L,MATCH('Intensity Data'!$B904,'Saturation Data'!$C:$C,0))*INDEX('UEC Data'!L:L,MATCH('Intensity Data'!$B904,'UEC Data'!$C:$C,0))</f>
        <v>6.6985800609450799E-4</v>
      </c>
      <c r="L904" s="7">
        <f>INDEX('Saturation Data'!M:M,MATCH('Intensity Data'!$B904,'Saturation Data'!$C:$C,0))*INDEX('UEC Data'!M:M,MATCH('Intensity Data'!$B904,'UEC Data'!$C:$C,0))</f>
        <v>0.23989532558071369</v>
      </c>
      <c r="M904" s="7">
        <f>INDEX('Saturation Data'!N:N,MATCH('Intensity Data'!$B904,'Saturation Data'!$C:$C,0))*INDEX('UEC Data'!N:N,MATCH('Intensity Data'!$B904,'UEC Data'!$C:$C,0))</f>
        <v>6.6334692300727652E-2</v>
      </c>
      <c r="N904" s="7">
        <f>INDEX('Saturation Data'!O:O,MATCH('Intensity Data'!$B904,'Saturation Data'!$C:$C,0))*INDEX('UEC Data'!O:O,MATCH('Intensity Data'!$B904,'UEC Data'!$C:$C,0))</f>
        <v>4.0925030217511911E-3</v>
      </c>
      <c r="O904" s="7">
        <f>INDEX('Saturation Data'!P:P,MATCH('Intensity Data'!$B904,'Saturation Data'!$C:$C,0))*INDEX('UEC Data'!P:P,MATCH('Intensity Data'!$B904,'UEC Data'!$C:$C,0))</f>
        <v>2.1579507210314356E-3</v>
      </c>
      <c r="P904" s="7">
        <f>INDEX('Saturation Data'!Q:Q,MATCH('Intensity Data'!$B904,'Saturation Data'!$C:$C,0))*INDEX('UEC Data'!Q:Q,MATCH('Intensity Data'!$B904,'UEC Data'!$C:$C,0))</f>
        <v>1.880520491143782E-3</v>
      </c>
      <c r="Q904" s="7">
        <f>INDEX('Saturation Data'!R:R,MATCH('Intensity Data'!$B904,'Saturation Data'!$C:$C,0))*INDEX('UEC Data'!R:R,MATCH('Intensity Data'!$B904,'UEC Data'!$C:$C,0))</f>
        <v>9.7998056470216723E-3</v>
      </c>
      <c r="R904" s="7">
        <f>INDEX('Saturation Data'!S:S,MATCH('Intensity Data'!$B904,'Saturation Data'!$C:$C,0))*INDEX('UEC Data'!S:S,MATCH('Intensity Data'!$B904,'UEC Data'!$C:$C,0))</f>
        <v>2.2656114373385236E-4</v>
      </c>
      <c r="S904" s="7">
        <f>INDEX('Saturation Data'!T:T,MATCH('Intensity Data'!$B904,'Saturation Data'!$C:$C,0))*INDEX('UEC Data'!T:T,MATCH('Intensity Data'!$B904,'UEC Data'!$C:$C,0))</f>
        <v>4.0820788513585562E-4</v>
      </c>
      <c r="T904" s="7">
        <f>INDEX('Saturation Data'!U:U,MATCH('Intensity Data'!$B904,'Saturation Data'!$C:$C,0))*INDEX('UEC Data'!U:U,MATCH('Intensity Data'!$B904,'UEC Data'!$C:$C,0))</f>
        <v>1.2149365488854369E-3</v>
      </c>
      <c r="U904" s="7">
        <f>INDEX('Saturation Data'!V:V,MATCH('Intensity Data'!$B904,'Saturation Data'!$C:$C,0))*INDEX('UEC Data'!V:V,MATCH('Intensity Data'!$B904,'UEC Data'!$C:$C,0))</f>
        <v>2.2105314201118758E-3</v>
      </c>
      <c r="V904" t="str">
        <f t="shared" si="199"/>
        <v>Food Preparation</v>
      </c>
    </row>
    <row r="905" spans="2:22" x14ac:dyDescent="0.25">
      <c r="B905" t="str">
        <f t="shared" si="200"/>
        <v>WA2023 CPAFood Preparation_Steamer</v>
      </c>
      <c r="C905" t="s">
        <v>116</v>
      </c>
      <c r="D905" t="s">
        <v>191</v>
      </c>
      <c r="E905" s="3" t="str">
        <f t="shared" si="197"/>
        <v>Food Preparation_Steamer</v>
      </c>
      <c r="F905" s="3" t="s">
        <v>32</v>
      </c>
      <c r="G905" s="3" t="s">
        <v>37</v>
      </c>
      <c r="H905" s="7">
        <f>INDEX('Saturation Data'!I:I,MATCH('Intensity Data'!$B905,'Saturation Data'!$C:$C,0))*INDEX('UEC Data'!I:I,MATCH('Intensity Data'!$B905,'UEC Data'!$C:$C,0))</f>
        <v>1.8257617054427733E-2</v>
      </c>
      <c r="I905" s="7">
        <f>INDEX('Saturation Data'!J:J,MATCH('Intensity Data'!$B905,'Saturation Data'!$C:$C,0))*INDEX('UEC Data'!J:J,MATCH('Intensity Data'!$B905,'UEC Data'!$C:$C,0))</f>
        <v>1.1140570299673323E-3</v>
      </c>
      <c r="J905" s="7">
        <f>INDEX('Saturation Data'!K:K,MATCH('Intensity Data'!$B905,'Saturation Data'!$C:$C,0))*INDEX('UEC Data'!K:K,MATCH('Intensity Data'!$B905,'UEC Data'!$C:$C,0))</f>
        <v>2.9307934551176973E-2</v>
      </c>
      <c r="K905" s="7">
        <f>INDEX('Saturation Data'!L:L,MATCH('Intensity Data'!$B905,'Saturation Data'!$C:$C,0))*INDEX('UEC Data'!L:L,MATCH('Intensity Data'!$B905,'UEC Data'!$C:$C,0))</f>
        <v>8.1898380778715682E-3</v>
      </c>
      <c r="L905" s="7">
        <f>INDEX('Saturation Data'!M:M,MATCH('Intensity Data'!$B905,'Saturation Data'!$C:$C,0))*INDEX('UEC Data'!M:M,MATCH('Intensity Data'!$B905,'UEC Data'!$C:$C,0))</f>
        <v>0.72627048904032199</v>
      </c>
      <c r="M905" s="7">
        <f>INDEX('Saturation Data'!N:N,MATCH('Intensity Data'!$B905,'Saturation Data'!$C:$C,0))*INDEX('UEC Data'!N:N,MATCH('Intensity Data'!$B905,'UEC Data'!$C:$C,0))</f>
        <v>0.22219813912946909</v>
      </c>
      <c r="N905" s="7">
        <f>INDEX('Saturation Data'!O:O,MATCH('Intensity Data'!$B905,'Saturation Data'!$C:$C,0))*INDEX('UEC Data'!O:O,MATCH('Intensity Data'!$B905,'UEC Data'!$C:$C,0))</f>
        <v>5.003588339080562E-2</v>
      </c>
      <c r="O905" s="7">
        <f>INDEX('Saturation Data'!P:P,MATCH('Intensity Data'!$B905,'Saturation Data'!$C:$C,0))*INDEX('UEC Data'!P:P,MATCH('Intensity Data'!$B905,'UEC Data'!$C:$C,0))</f>
        <v>2.638360193425858E-2</v>
      </c>
      <c r="P905" s="7">
        <f>INDEX('Saturation Data'!Q:Q,MATCH('Intensity Data'!$B905,'Saturation Data'!$C:$C,0))*INDEX('UEC Data'!Q:Q,MATCH('Intensity Data'!$B905,'UEC Data'!$C:$C,0))</f>
        <v>2.299167612309495E-2</v>
      </c>
      <c r="Q905" s="7">
        <f>INDEX('Saturation Data'!R:R,MATCH('Intensity Data'!$B905,'Saturation Data'!$C:$C,0))*INDEX('UEC Data'!R:R,MATCH('Intensity Data'!$B905,'UEC Data'!$C:$C,0))</f>
        <v>0.11981467820569047</v>
      </c>
      <c r="R905" s="7">
        <f>INDEX('Saturation Data'!S:S,MATCH('Intensity Data'!$B905,'Saturation Data'!$C:$C,0))*INDEX('UEC Data'!S:S,MATCH('Intensity Data'!$B905,'UEC Data'!$C:$C,0))</f>
        <v>2.7699886618297006E-3</v>
      </c>
      <c r="S905" s="7">
        <f>INDEX('Saturation Data'!T:T,MATCH('Intensity Data'!$B905,'Saturation Data'!$C:$C,0))*INDEX('UEC Data'!T:T,MATCH('Intensity Data'!$B905,'UEC Data'!$C:$C,0))</f>
        <v>4.9908435085590048E-3</v>
      </c>
      <c r="T905" s="7">
        <f>INDEX('Saturation Data'!U:U,MATCH('Intensity Data'!$B905,'Saturation Data'!$C:$C,0))*INDEX('UEC Data'!U:U,MATCH('Intensity Data'!$B905,'UEC Data'!$C:$C,0))</f>
        <v>1.4854093732897762E-2</v>
      </c>
      <c r="U905" s="7">
        <f>INDEX('Saturation Data'!V:V,MATCH('Intensity Data'!$B905,'Saturation Data'!$C:$C,0))*INDEX('UEC Data'!V:V,MATCH('Intensity Data'!$B905,'UEC Data'!$C:$C,0))</f>
        <v>2.7026465656976174E-2</v>
      </c>
      <c r="V905" t="str">
        <f t="shared" si="199"/>
        <v>Food Preparation</v>
      </c>
    </row>
    <row r="906" spans="2:22" x14ac:dyDescent="0.25">
      <c r="B906" t="str">
        <f t="shared" si="200"/>
        <v>WA2023 CPAFood Preparation_Griddle</v>
      </c>
      <c r="C906" t="s">
        <v>116</v>
      </c>
      <c r="D906" t="s">
        <v>191</v>
      </c>
      <c r="E906" s="3" t="str">
        <f t="shared" si="197"/>
        <v>Food Preparation_Griddle</v>
      </c>
      <c r="F906" s="3" t="s">
        <v>32</v>
      </c>
      <c r="G906" s="3" t="s">
        <v>184</v>
      </c>
      <c r="H906" s="7">
        <f>INDEX('Saturation Data'!I:I,MATCH('Intensity Data'!$B906,'Saturation Data'!$C:$C,0))*INDEX('UEC Data'!I:I,MATCH('Intensity Data'!$B906,'UEC Data'!$C:$C,0))</f>
        <v>1.9732185653865048E-2</v>
      </c>
      <c r="I906" s="7">
        <f>INDEX('Saturation Data'!J:J,MATCH('Intensity Data'!$B906,'Saturation Data'!$C:$C,0))*INDEX('UEC Data'!J:J,MATCH('Intensity Data'!$B906,'UEC Data'!$C:$C,0))</f>
        <v>1.2040333674858059E-3</v>
      </c>
      <c r="J906" s="7">
        <f>INDEX('Saturation Data'!K:K,MATCH('Intensity Data'!$B906,'Saturation Data'!$C:$C,0))*INDEX('UEC Data'!K:K,MATCH('Intensity Data'!$B906,'UEC Data'!$C:$C,0))</f>
        <v>3.167497729693601E-2</v>
      </c>
      <c r="K906" s="7">
        <f>INDEX('Saturation Data'!L:L,MATCH('Intensity Data'!$B906,'Saturation Data'!$C:$C,0))*INDEX('UEC Data'!L:L,MATCH('Intensity Data'!$B906,'UEC Data'!$C:$C,0))</f>
        <v>8.8512868325532085E-3</v>
      </c>
      <c r="L906" s="7">
        <f>INDEX('Saturation Data'!M:M,MATCH('Intensity Data'!$B906,'Saturation Data'!$C:$C,0))*INDEX('UEC Data'!M:M,MATCH('Intensity Data'!$B906,'UEC Data'!$C:$C,0))</f>
        <v>0.75473789725180573</v>
      </c>
      <c r="M906" s="7">
        <f>INDEX('Saturation Data'!N:N,MATCH('Intensity Data'!$B906,'Saturation Data'!$C:$C,0))*INDEX('UEC Data'!N:N,MATCH('Intensity Data'!$B906,'UEC Data'!$C:$C,0))</f>
        <v>0</v>
      </c>
      <c r="N906" s="7">
        <f>INDEX('Saturation Data'!O:O,MATCH('Intensity Data'!$B906,'Saturation Data'!$C:$C,0))*INDEX('UEC Data'!O:O,MATCH('Intensity Data'!$B906,'UEC Data'!$C:$C,0))</f>
        <v>5.4077010021583334E-2</v>
      </c>
      <c r="O906" s="7">
        <f>INDEX('Saturation Data'!P:P,MATCH('Intensity Data'!$B906,'Saturation Data'!$C:$C,0))*INDEX('UEC Data'!P:P,MATCH('Intensity Data'!$B906,'UEC Data'!$C:$C,0))</f>
        <v>2.8514462212263843E-2</v>
      </c>
      <c r="P906" s="7">
        <f>INDEX('Saturation Data'!Q:Q,MATCH('Intensity Data'!$B906,'Saturation Data'!$C:$C,0))*INDEX('UEC Data'!Q:Q,MATCH('Intensity Data'!$B906,'UEC Data'!$C:$C,0))</f>
        <v>2.4848588969852609E-2</v>
      </c>
      <c r="Q906" s="7">
        <f>INDEX('Saturation Data'!R:R,MATCH('Intensity Data'!$B906,'Saturation Data'!$C:$C,0))*INDEX('UEC Data'!R:R,MATCH('Intensity Data'!$B906,'UEC Data'!$C:$C,0))</f>
        <v>0.1294914592284884</v>
      </c>
      <c r="R906" s="7">
        <f>INDEX('Saturation Data'!S:S,MATCH('Intensity Data'!$B906,'Saturation Data'!$C:$C,0))*INDEX('UEC Data'!S:S,MATCH('Intensity Data'!$B906,'UEC Data'!$C:$C,0))</f>
        <v>2.99370560634415E-3</v>
      </c>
      <c r="S906" s="7">
        <f>INDEX('Saturation Data'!T:T,MATCH('Intensity Data'!$B906,'Saturation Data'!$C:$C,0))*INDEX('UEC Data'!T:T,MATCH('Intensity Data'!$B906,'UEC Data'!$C:$C,0))</f>
        <v>5.3939268408738292E-3</v>
      </c>
      <c r="T906" s="7">
        <f>INDEX('Saturation Data'!U:U,MATCH('Intensity Data'!$B906,'Saturation Data'!$C:$C,0))*INDEX('UEC Data'!U:U,MATCH('Intensity Data'!$B906,'UEC Data'!$C:$C,0))</f>
        <v>1.6053778233144078E-2</v>
      </c>
      <c r="U906" s="7">
        <f>INDEX('Saturation Data'!V:V,MATCH('Intensity Data'!$B906,'Saturation Data'!$C:$C,0))*INDEX('UEC Data'!V:V,MATCH('Intensity Data'!$B906,'UEC Data'!$C:$C,0))</f>
        <v>2.9209246547425585E-2</v>
      </c>
      <c r="V906" t="str">
        <f t="shared" si="199"/>
        <v>Food Preparation</v>
      </c>
    </row>
    <row r="907" spans="2:22" x14ac:dyDescent="0.25">
      <c r="B907" t="str">
        <f t="shared" si="200"/>
        <v>WA2023 CPAOffice Equipment_Desktop Computer</v>
      </c>
      <c r="C907" t="s">
        <v>116</v>
      </c>
      <c r="D907" t="s">
        <v>191</v>
      </c>
      <c r="E907" s="3" t="str">
        <f t="shared" si="197"/>
        <v>Office Equipment_Desktop Computer</v>
      </c>
      <c r="F907" s="3" t="s">
        <v>38</v>
      </c>
      <c r="G907" s="3" t="s">
        <v>39</v>
      </c>
      <c r="H907" s="7">
        <f>INDEX('Saturation Data'!I:I,MATCH('Intensity Data'!$B907,'Saturation Data'!$C:$C,0))*INDEX('UEC Data'!I:I,MATCH('Intensity Data'!$B907,'UEC Data'!$C:$C,0))</f>
        <v>1.4928688317473096</v>
      </c>
      <c r="I907" s="7">
        <f>INDEX('Saturation Data'!J:J,MATCH('Intensity Data'!$B907,'Saturation Data'!$C:$C,0))*INDEX('UEC Data'!J:J,MATCH('Intensity Data'!$B907,'UEC Data'!$C:$C,0))</f>
        <v>0.58535972032665162</v>
      </c>
      <c r="J907" s="7">
        <f>INDEX('Saturation Data'!K:K,MATCH('Intensity Data'!$B907,'Saturation Data'!$C:$C,0))*INDEX('UEC Data'!K:K,MATCH('Intensity Data'!$B907,'UEC Data'!$C:$C,0))</f>
        <v>3.3604588517730065E-2</v>
      </c>
      <c r="K907" s="7">
        <f>INDEX('Saturation Data'!L:L,MATCH('Intensity Data'!$B907,'Saturation Data'!$C:$C,0))*INDEX('UEC Data'!L:L,MATCH('Intensity Data'!$B907,'UEC Data'!$C:$C,0))</f>
        <v>9.1933796566639761E-2</v>
      </c>
      <c r="L907" s="7">
        <f>INDEX('Saturation Data'!M:M,MATCH('Intensity Data'!$B907,'Saturation Data'!$C:$C,0))*INDEX('UEC Data'!M:M,MATCH('Intensity Data'!$B907,'UEC Data'!$C:$C,0))</f>
        <v>4.5146060813974882E-2</v>
      </c>
      <c r="M907" s="7">
        <f>INDEX('Saturation Data'!N:N,MATCH('Intensity Data'!$B907,'Saturation Data'!$C:$C,0))*INDEX('UEC Data'!N:N,MATCH('Intensity Data'!$B907,'UEC Data'!$C:$C,0))</f>
        <v>1.9588166882096539E-2</v>
      </c>
      <c r="N907" s="7">
        <f>INDEX('Saturation Data'!O:O,MATCH('Intensity Data'!$B907,'Saturation Data'!$C:$C,0))*INDEX('UEC Data'!O:O,MATCH('Intensity Data'!$B907,'UEC Data'!$C:$C,0))</f>
        <v>0.25616969355808472</v>
      </c>
      <c r="O907" s="7">
        <f>INDEX('Saturation Data'!P:P,MATCH('Intensity Data'!$B907,'Saturation Data'!$C:$C,0))*INDEX('UEC Data'!P:P,MATCH('Intensity Data'!$B907,'UEC Data'!$C:$C,0))</f>
        <v>1.4858210550874389</v>
      </c>
      <c r="P907" s="7">
        <f>INDEX('Saturation Data'!Q:Q,MATCH('Intensity Data'!$B907,'Saturation Data'!$C:$C,0))*INDEX('UEC Data'!Q:Q,MATCH('Intensity Data'!$B907,'UEC Data'!$C:$C,0))</f>
        <v>0.39005565129836339</v>
      </c>
      <c r="Q907" s="7">
        <f>INDEX('Saturation Data'!R:R,MATCH('Intensity Data'!$B907,'Saturation Data'!$C:$C,0))*INDEX('UEC Data'!R:R,MATCH('Intensity Data'!$B907,'UEC Data'!$C:$C,0))</f>
        <v>1.4657811952589249E-2</v>
      </c>
      <c r="R907" s="7">
        <f>INDEX('Saturation Data'!S:S,MATCH('Intensity Data'!$B907,'Saturation Data'!$C:$C,0))*INDEX('UEC Data'!S:S,MATCH('Intensity Data'!$B907,'UEC Data'!$C:$C,0))</f>
        <v>9.3370262137993515E-3</v>
      </c>
      <c r="S907" s="7">
        <f>INDEX('Saturation Data'!T:T,MATCH('Intensity Data'!$B907,'Saturation Data'!$C:$C,0))*INDEX('UEC Data'!T:T,MATCH('Intensity Data'!$B907,'UEC Data'!$C:$C,0))</f>
        <v>1.0773491785153097E-2</v>
      </c>
      <c r="T907" s="7">
        <f>INDEX('Saturation Data'!U:U,MATCH('Intensity Data'!$B907,'Saturation Data'!$C:$C,0))*INDEX('UEC Data'!U:U,MATCH('Intensity Data'!$B907,'UEC Data'!$C:$C,0))</f>
        <v>1.4364655713537462</v>
      </c>
      <c r="U907" s="7">
        <f>INDEX('Saturation Data'!V:V,MATCH('Intensity Data'!$B907,'Saturation Data'!$C:$C,0))*INDEX('UEC Data'!V:V,MATCH('Intensity Data'!$B907,'UEC Data'!$C:$C,0))</f>
        <v>8.6187934281224763E-3</v>
      </c>
      <c r="V907" t="str">
        <f t="shared" si="199"/>
        <v>Office Equipment</v>
      </c>
    </row>
    <row r="908" spans="2:22" x14ac:dyDescent="0.25">
      <c r="B908" t="str">
        <f t="shared" si="200"/>
        <v>WA2023 CPAOffice Equipment_Laptop</v>
      </c>
      <c r="C908" t="s">
        <v>116</v>
      </c>
      <c r="D908" t="s">
        <v>191</v>
      </c>
      <c r="E908" s="3" t="str">
        <f t="shared" si="197"/>
        <v>Office Equipment_Laptop</v>
      </c>
      <c r="F908" s="3" t="s">
        <v>38</v>
      </c>
      <c r="G908" s="3" t="s">
        <v>40</v>
      </c>
      <c r="H908" s="7">
        <f>INDEX('Saturation Data'!I:I,MATCH('Intensity Data'!$B908,'Saturation Data'!$C:$C,0))*INDEX('UEC Data'!I:I,MATCH('Intensity Data'!$B908,'UEC Data'!$C:$C,0))</f>
        <v>0.37456194749933136</v>
      </c>
      <c r="I908" s="7">
        <f>INDEX('Saturation Data'!J:J,MATCH('Intensity Data'!$B908,'Saturation Data'!$C:$C,0))*INDEX('UEC Data'!J:J,MATCH('Intensity Data'!$B908,'UEC Data'!$C:$C,0))</f>
        <v>0.14686720773491671</v>
      </c>
      <c r="J908" s="7">
        <f>INDEX('Saturation Data'!K:K,MATCH('Intensity Data'!$B908,'Saturation Data'!$C:$C,0))*INDEX('UEC Data'!K:K,MATCH('Intensity Data'!$B908,'UEC Data'!$C:$C,0))</f>
        <v>8.4314173170742315E-3</v>
      </c>
      <c r="K908" s="7">
        <f>INDEX('Saturation Data'!L:L,MATCH('Intensity Data'!$B908,'Saturation Data'!$C:$C,0))*INDEX('UEC Data'!L:L,MATCH('Intensity Data'!$B908,'UEC Data'!$C:$C,0))</f>
        <v>2.3066260846710849E-2</v>
      </c>
      <c r="L908" s="7">
        <f>INDEX('Saturation Data'!M:M,MATCH('Intensity Data'!$B908,'Saturation Data'!$C:$C,0))*INDEX('UEC Data'!M:M,MATCH('Intensity Data'!$B908,'UEC Data'!$C:$C,0))</f>
        <v>1.1327181665795508E-2</v>
      </c>
      <c r="M908" s="7">
        <f>INDEX('Saturation Data'!N:N,MATCH('Intensity Data'!$B908,'Saturation Data'!$C:$C,0))*INDEX('UEC Data'!N:N,MATCH('Intensity Data'!$B908,'UEC Data'!$C:$C,0))</f>
        <v>3.1453992063696611E-3</v>
      </c>
      <c r="N908" s="7">
        <f>INDEX('Saturation Data'!O:O,MATCH('Intensity Data'!$B908,'Saturation Data'!$C:$C,0))*INDEX('UEC Data'!O:O,MATCH('Intensity Data'!$B908,'UEC Data'!$C:$C,0))</f>
        <v>6.4273174755157828E-2</v>
      </c>
      <c r="O908" s="7">
        <f>INDEX('Saturation Data'!P:P,MATCH('Intensity Data'!$B908,'Saturation Data'!$C:$C,0))*INDEX('UEC Data'!P:P,MATCH('Intensity Data'!$B908,'UEC Data'!$C:$C,0))</f>
        <v>0.37279365487031874</v>
      </c>
      <c r="P908" s="7">
        <f>INDEX('Saturation Data'!Q:Q,MATCH('Intensity Data'!$B908,'Saturation Data'!$C:$C,0))*INDEX('UEC Data'!Q:Q,MATCH('Intensity Data'!$B908,'UEC Data'!$C:$C,0))</f>
        <v>9.7865265371261168E-2</v>
      </c>
      <c r="Q908" s="7">
        <f>INDEX('Saturation Data'!R:R,MATCH('Intensity Data'!$B908,'Saturation Data'!$C:$C,0))*INDEX('UEC Data'!R:R,MATCH('Intensity Data'!$B908,'UEC Data'!$C:$C,0))</f>
        <v>1.8461835052692676E-2</v>
      </c>
      <c r="R908" s="7">
        <f>INDEX('Saturation Data'!S:S,MATCH('Intensity Data'!$B908,'Saturation Data'!$C:$C,0))*INDEX('UEC Data'!S:S,MATCH('Intensity Data'!$B908,'UEC Data'!$C:$C,0))</f>
        <v>2.3426671172440705E-3</v>
      </c>
      <c r="S908" s="7">
        <f>INDEX('Saturation Data'!T:T,MATCH('Intensity Data'!$B908,'Saturation Data'!$C:$C,0))*INDEX('UEC Data'!T:T,MATCH('Intensity Data'!$B908,'UEC Data'!$C:$C,0))</f>
        <v>2.7030774429739274E-3</v>
      </c>
      <c r="T908" s="7">
        <f>INDEX('Saturation Data'!U:U,MATCH('Intensity Data'!$B908,'Saturation Data'!$C:$C,0))*INDEX('UEC Data'!U:U,MATCH('Intensity Data'!$B908,'UEC Data'!$C:$C,0))</f>
        <v>0.36041032572985698</v>
      </c>
      <c r="U908" s="7">
        <f>INDEX('Saturation Data'!V:V,MATCH('Intensity Data'!$B908,'Saturation Data'!$C:$C,0))*INDEX('UEC Data'!V:V,MATCH('Intensity Data'!$B908,'UEC Data'!$C:$C,0))</f>
        <v>2.1624619543791418E-3</v>
      </c>
      <c r="V908" t="str">
        <f t="shared" si="199"/>
        <v>Office Equipment</v>
      </c>
    </row>
    <row r="909" spans="2:22" x14ac:dyDescent="0.25">
      <c r="B909" t="str">
        <f t="shared" si="200"/>
        <v>WA2023 CPAOffice Equipment_Server</v>
      </c>
      <c r="C909" t="s">
        <v>116</v>
      </c>
      <c r="D909" t="s">
        <v>191</v>
      </c>
      <c r="E909" s="3" t="str">
        <f t="shared" si="197"/>
        <v>Office Equipment_Server</v>
      </c>
      <c r="F909" s="3" t="s">
        <v>38</v>
      </c>
      <c r="G909" s="3" t="s">
        <v>41</v>
      </c>
      <c r="H909" s="7">
        <f>INDEX('Saturation Data'!I:I,MATCH('Intensity Data'!$B909,'Saturation Data'!$C:$C,0))*INDEX('UEC Data'!I:I,MATCH('Intensity Data'!$B909,'UEC Data'!$C:$C,0))</f>
        <v>1.1063208307872636</v>
      </c>
      <c r="I909" s="7">
        <f>INDEX('Saturation Data'!J:J,MATCH('Intensity Data'!$B909,'Saturation Data'!$C:$C,0))*INDEX('UEC Data'!J:J,MATCH('Intensity Data'!$B909,'UEC Data'!$C:$C,0))</f>
        <v>1.2731928141366995</v>
      </c>
      <c r="J909" s="7">
        <f>INDEX('Saturation Data'!K:K,MATCH('Intensity Data'!$B909,'Saturation Data'!$C:$C,0))*INDEX('UEC Data'!K:K,MATCH('Intensity Data'!$B909,'UEC Data'!$C:$C,0))</f>
        <v>0.37381283970612861</v>
      </c>
      <c r="K909" s="7">
        <f>INDEX('Saturation Data'!L:L,MATCH('Intensity Data'!$B909,'Saturation Data'!$C:$C,0))*INDEX('UEC Data'!L:L,MATCH('Intensity Data'!$B909,'UEC Data'!$C:$C,0))</f>
        <v>0.62244982024460871</v>
      </c>
      <c r="L909" s="7">
        <f>INDEX('Saturation Data'!M:M,MATCH('Intensity Data'!$B909,'Saturation Data'!$C:$C,0))*INDEX('UEC Data'!M:M,MATCH('Intensity Data'!$B909,'UEC Data'!$C:$C,0))</f>
        <v>0.40418819496403163</v>
      </c>
      <c r="M909" s="7">
        <f>INDEX('Saturation Data'!N:N,MATCH('Intensity Data'!$B909,'Saturation Data'!$C:$C,0))*INDEX('UEC Data'!N:N,MATCH('Intensity Data'!$B909,'UEC Data'!$C:$C,0))</f>
        <v>7.716320085676967E-2</v>
      </c>
      <c r="N909" s="7">
        <f>INDEX('Saturation Data'!O:O,MATCH('Intensity Data'!$B909,'Saturation Data'!$C:$C,0))*INDEX('UEC Data'!O:O,MATCH('Intensity Data'!$B909,'UEC Data'!$C:$C,0))</f>
        <v>0.49513053883093872</v>
      </c>
      <c r="O909" s="7">
        <f>INDEX('Saturation Data'!P:P,MATCH('Intensity Data'!$B909,'Saturation Data'!$C:$C,0))*INDEX('UEC Data'!P:P,MATCH('Intensity Data'!$B909,'UEC Data'!$C:$C,0))</f>
        <v>0.6093914324073092</v>
      </c>
      <c r="P909" s="7">
        <f>INDEX('Saturation Data'!Q:Q,MATCH('Intensity Data'!$B909,'Saturation Data'!$C:$C,0))*INDEX('UEC Data'!Q:Q,MATCH('Intensity Data'!$B909,'UEC Data'!$C:$C,0))</f>
        <v>0.31920503602287625</v>
      </c>
      <c r="Q909" s="7">
        <f>INDEX('Saturation Data'!R:R,MATCH('Intensity Data'!$B909,'Saturation Data'!$C:$C,0))*INDEX('UEC Data'!R:R,MATCH('Intensity Data'!$B909,'UEC Data'!$C:$C,0))</f>
        <v>0.12125645848920949</v>
      </c>
      <c r="R909" s="7">
        <f>INDEX('Saturation Data'!S:S,MATCH('Intensity Data'!$B909,'Saturation Data'!$C:$C,0))*INDEX('UEC Data'!S:S,MATCH('Intensity Data'!$B909,'UEC Data'!$C:$C,0))</f>
        <v>0.22634538917985769</v>
      </c>
      <c r="S909" s="7">
        <f>INDEX('Saturation Data'!T:T,MATCH('Intensity Data'!$B909,'Saturation Data'!$C:$C,0))*INDEX('UEC Data'!T:T,MATCH('Intensity Data'!$B909,'UEC Data'!$C:$C,0))</f>
        <v>0.14146586823741106</v>
      </c>
      <c r="T909" s="7">
        <f>INDEX('Saturation Data'!U:U,MATCH('Intensity Data'!$B909,'Saturation Data'!$C:$C,0))*INDEX('UEC Data'!U:U,MATCH('Intensity Data'!$B909,'UEC Data'!$C:$C,0))</f>
        <v>103.74163670743478</v>
      </c>
      <c r="U909" s="7">
        <f>INDEX('Saturation Data'!V:V,MATCH('Intensity Data'!$B909,'Saturation Data'!$C:$C,0))*INDEX('UEC Data'!V:V,MATCH('Intensity Data'!$B909,'UEC Data'!$C:$C,0))</f>
        <v>0.33951808376978654</v>
      </c>
      <c r="V909" t="str">
        <f t="shared" si="199"/>
        <v>Office Equipment</v>
      </c>
    </row>
    <row r="910" spans="2:22" x14ac:dyDescent="0.25">
      <c r="B910" t="str">
        <f t="shared" si="200"/>
        <v>WA2023 CPAOffice Equipment_Monitor</v>
      </c>
      <c r="C910" t="s">
        <v>116</v>
      </c>
      <c r="D910" t="s">
        <v>191</v>
      </c>
      <c r="E910" s="3" t="str">
        <f t="shared" si="197"/>
        <v>Office Equipment_Monitor</v>
      </c>
      <c r="F910" s="3" t="s">
        <v>38</v>
      </c>
      <c r="G910" s="3" t="s">
        <v>42</v>
      </c>
      <c r="H910" s="7">
        <f>INDEX('Saturation Data'!I:I,MATCH('Intensity Data'!$B910,'Saturation Data'!$C:$C,0))*INDEX('UEC Data'!I:I,MATCH('Intensity Data'!$B910,'UEC Data'!$C:$C,0))</f>
        <v>0.31077251055076155</v>
      </c>
      <c r="I910" s="7">
        <f>INDEX('Saturation Data'!J:J,MATCH('Intensity Data'!$B910,'Saturation Data'!$C:$C,0))*INDEX('UEC Data'!J:J,MATCH('Intensity Data'!$B910,'UEC Data'!$C:$C,0))</f>
        <v>0.12185511948044794</v>
      </c>
      <c r="J910" s="7">
        <f>INDEX('Saturation Data'!K:K,MATCH('Intensity Data'!$B910,'Saturation Data'!$C:$C,0))*INDEX('UEC Data'!K:K,MATCH('Intensity Data'!$B910,'UEC Data'!$C:$C,0))</f>
        <v>6.9955123434769151E-3</v>
      </c>
      <c r="K910" s="7">
        <f>INDEX('Saturation Data'!L:L,MATCH('Intensity Data'!$B910,'Saturation Data'!$C:$C,0))*INDEX('UEC Data'!L:L,MATCH('Intensity Data'!$B910,'UEC Data'!$C:$C,0))</f>
        <v>1.9137981955211457E-2</v>
      </c>
      <c r="L910" s="7">
        <f>INDEX('Saturation Data'!M:M,MATCH('Intensity Data'!$B910,'Saturation Data'!$C:$C,0))*INDEX('UEC Data'!M:M,MATCH('Intensity Data'!$B910,'UEC Data'!$C:$C,0))</f>
        <v>9.3981161387199121E-3</v>
      </c>
      <c r="M910" s="7">
        <f>INDEX('Saturation Data'!N:N,MATCH('Intensity Data'!$B910,'Saturation Data'!$C:$C,0))*INDEX('UEC Data'!N:N,MATCH('Intensity Data'!$B910,'UEC Data'!$C:$C,0))</f>
        <v>4.0776950188660772E-3</v>
      </c>
      <c r="N910" s="7">
        <f>INDEX('Saturation Data'!O:O,MATCH('Intensity Data'!$B910,'Saturation Data'!$C:$C,0))*INDEX('UEC Data'!O:O,MATCH('Intensity Data'!$B910,'UEC Data'!$C:$C,0))</f>
        <v>5.3327189302281919E-2</v>
      </c>
      <c r="O910" s="7">
        <f>INDEX('Saturation Data'!P:P,MATCH('Intensity Data'!$B910,'Saturation Data'!$C:$C,0))*INDEX('UEC Data'!P:P,MATCH('Intensity Data'!$B910,'UEC Data'!$C:$C,0))</f>
        <v>0.30930536541395437</v>
      </c>
      <c r="P910" s="7">
        <f>INDEX('Saturation Data'!Q:Q,MATCH('Intensity Data'!$B910,'Saturation Data'!$C:$C,0))*INDEX('UEC Data'!Q:Q,MATCH('Intensity Data'!$B910,'UEC Data'!$C:$C,0))</f>
        <v>8.1198409016702458E-2</v>
      </c>
      <c r="Q910" s="7">
        <f>INDEX('Saturation Data'!R:R,MATCH('Intensity Data'!$B910,'Saturation Data'!$C:$C,0))*INDEX('UEC Data'!R:R,MATCH('Intensity Data'!$B910,'UEC Data'!$C:$C,0))</f>
        <v>3.0513364086752958E-3</v>
      </c>
      <c r="R910" s="7">
        <f>INDEX('Saturation Data'!S:S,MATCH('Intensity Data'!$B910,'Saturation Data'!$C:$C,0))*INDEX('UEC Data'!S:S,MATCH('Intensity Data'!$B910,'UEC Data'!$C:$C,0))</f>
        <v>1.9437012923261634E-3</v>
      </c>
      <c r="S910" s="7">
        <f>INDEX('Saturation Data'!T:T,MATCH('Intensity Data'!$B910,'Saturation Data'!$C:$C,0))*INDEX('UEC Data'!T:T,MATCH('Intensity Data'!$B910,'UEC Data'!$C:$C,0))</f>
        <v>2.2427322603763423E-3</v>
      </c>
      <c r="T910" s="7">
        <f>INDEX('Saturation Data'!U:U,MATCH('Intensity Data'!$B910,'Saturation Data'!$C:$C,0))*INDEX('UEC Data'!U:U,MATCH('Intensity Data'!$B910,'UEC Data'!$C:$C,0))</f>
        <v>0.59806193610035796</v>
      </c>
      <c r="U910" s="7">
        <f>INDEX('Saturation Data'!V:V,MATCH('Intensity Data'!$B910,'Saturation Data'!$C:$C,0))*INDEX('UEC Data'!V:V,MATCH('Intensity Data'!$B910,'UEC Data'!$C:$C,0))</f>
        <v>1.7941858083010739E-3</v>
      </c>
      <c r="V910" t="str">
        <f t="shared" si="199"/>
        <v>Office Equipment</v>
      </c>
    </row>
    <row r="911" spans="2:22" x14ac:dyDescent="0.25">
      <c r="B911" t="str">
        <f t="shared" si="200"/>
        <v>WA2023 CPAOffice Equipment_Printer/Copier/Fax</v>
      </c>
      <c r="C911" t="s">
        <v>116</v>
      </c>
      <c r="D911" t="s">
        <v>191</v>
      </c>
      <c r="E911" s="3" t="str">
        <f t="shared" si="197"/>
        <v>Office Equipment_Printer/Copier/Fax</v>
      </c>
      <c r="F911" s="3" t="s">
        <v>38</v>
      </c>
      <c r="G911" s="3" t="s">
        <v>43</v>
      </c>
      <c r="H911" s="7">
        <f>INDEX('Saturation Data'!I:I,MATCH('Intensity Data'!$B911,'Saturation Data'!$C:$C,0))*INDEX('UEC Data'!I:I,MATCH('Intensity Data'!$B911,'UEC Data'!$C:$C,0))</f>
        <v>5.8281241982507406E-2</v>
      </c>
      <c r="I911" s="7">
        <f>INDEX('Saturation Data'!J:J,MATCH('Intensity Data'!$B911,'Saturation Data'!$C:$C,0))*INDEX('UEC Data'!J:J,MATCH('Intensity Data'!$B911,'UEC Data'!$C:$C,0))</f>
        <v>0.10870482142857164</v>
      </c>
      <c r="J911" s="7">
        <f>INDEX('Saturation Data'!K:K,MATCH('Intensity Data'!$B911,'Saturation Data'!$C:$C,0))*INDEX('UEC Data'!K:K,MATCH('Intensity Data'!$B911,'UEC Data'!$C:$C,0))</f>
        <v>1.0286047619047639E-2</v>
      </c>
      <c r="K911" s="7">
        <f>INDEX('Saturation Data'!L:L,MATCH('Intensity Data'!$B911,'Saturation Data'!$C:$C,0))*INDEX('UEC Data'!L:L,MATCH('Intensity Data'!$B911,'UEC Data'!$C:$C,0))</f>
        <v>6.7326857142857272E-2</v>
      </c>
      <c r="L911" s="7">
        <f>INDEX('Saturation Data'!M:M,MATCH('Intensity Data'!$B911,'Saturation Data'!$C:$C,0))*INDEX('UEC Data'!M:M,MATCH('Intensity Data'!$B911,'UEC Data'!$C:$C,0))</f>
        <v>4.4083061224489892E-2</v>
      </c>
      <c r="M911" s="7">
        <f>INDEX('Saturation Data'!N:N,MATCH('Intensity Data'!$B911,'Saturation Data'!$C:$C,0))*INDEX('UEC Data'!N:N,MATCH('Intensity Data'!$B911,'UEC Data'!$C:$C,0))</f>
        <v>1.9126948051948089E-2</v>
      </c>
      <c r="N911" s="7">
        <f>INDEX('Saturation Data'!O:O,MATCH('Intensity Data'!$B911,'Saturation Data'!$C:$C,0))*INDEX('UEC Data'!O:O,MATCH('Intensity Data'!$B911,'UEC Data'!$C:$C,0))</f>
        <v>8.2989702380952532E-2</v>
      </c>
      <c r="O911" s="7">
        <f>INDEX('Saturation Data'!P:P,MATCH('Intensity Data'!$B911,'Saturation Data'!$C:$C,0))*INDEX('UEC Data'!P:P,MATCH('Intensity Data'!$B911,'UEC Data'!$C:$C,0))</f>
        <v>0.29023917582417641</v>
      </c>
      <c r="P911" s="7">
        <f>INDEX('Saturation Data'!Q:Q,MATCH('Intensity Data'!$B911,'Saturation Data'!$C:$C,0))*INDEX('UEC Data'!Q:Q,MATCH('Intensity Data'!$B911,'UEC Data'!$C:$C,0))</f>
        <v>6.5816318681318819E-2</v>
      </c>
      <c r="Q911" s="7">
        <f>INDEX('Saturation Data'!R:R,MATCH('Intensity Data'!$B911,'Saturation Data'!$C:$C,0))*INDEX('UEC Data'!R:R,MATCH('Intensity Data'!$B911,'UEC Data'!$C:$C,0))</f>
        <v>2.8625364431486937E-2</v>
      </c>
      <c r="R911" s="7">
        <f>INDEX('Saturation Data'!S:S,MATCH('Intensity Data'!$B911,'Saturation Data'!$C:$C,0))*INDEX('UEC Data'!S:S,MATCH('Intensity Data'!$B911,'UEC Data'!$C:$C,0))</f>
        <v>9.1171785714285903E-3</v>
      </c>
      <c r="S911" s="7">
        <f>INDEX('Saturation Data'!T:T,MATCH('Intensity Data'!$B911,'Saturation Data'!$C:$C,0))*INDEX('UEC Data'!T:T,MATCH('Intensity Data'!$B911,'UEC Data'!$C:$C,0))</f>
        <v>1.051982142857145E-2</v>
      </c>
      <c r="T911" s="7">
        <f>INDEX('Saturation Data'!U:U,MATCH('Intensity Data'!$B911,'Saturation Data'!$C:$C,0))*INDEX('UEC Data'!U:U,MATCH('Intensity Data'!$B911,'UEC Data'!$C:$C,0))</f>
        <v>0.46754761904761999</v>
      </c>
      <c r="U911" s="7">
        <f>INDEX('Saturation Data'!V:V,MATCH('Intensity Data'!$B911,'Saturation Data'!$C:$C,0))*INDEX('UEC Data'!V:V,MATCH('Intensity Data'!$B911,'UEC Data'!$C:$C,0))</f>
        <v>8.4158571428571589E-3</v>
      </c>
      <c r="V911" t="str">
        <f t="shared" si="199"/>
        <v>Office Equipment</v>
      </c>
    </row>
    <row r="912" spans="2:22" x14ac:dyDescent="0.25">
      <c r="B912" t="str">
        <f t="shared" si="200"/>
        <v>WA2023 CPAOffice Equipment_POS Terminal</v>
      </c>
      <c r="C912" t="s">
        <v>116</v>
      </c>
      <c r="D912" t="s">
        <v>191</v>
      </c>
      <c r="E912" s="3" t="str">
        <f t="shared" si="197"/>
        <v>Office Equipment_POS Terminal</v>
      </c>
      <c r="F912" s="3" t="s">
        <v>38</v>
      </c>
      <c r="G912" s="3" t="s">
        <v>44</v>
      </c>
      <c r="H912" s="7">
        <f>INDEX('Saturation Data'!I:I,MATCH('Intensity Data'!$B912,'Saturation Data'!$C:$C,0))*INDEX('UEC Data'!I:I,MATCH('Intensity Data'!$B912,'UEC Data'!$C:$C,0))</f>
        <v>2.0335888994032852E-3</v>
      </c>
      <c r="I912" s="7">
        <f>INDEX('Saturation Data'!J:J,MATCH('Intensity Data'!$B912,'Saturation Data'!$C:$C,0))*INDEX('UEC Data'!J:J,MATCH('Intensity Data'!$B912,'UEC Data'!$C:$C,0))</f>
        <v>1.2211501969456001E-2</v>
      </c>
      <c r="J912" s="7">
        <f>INDEX('Saturation Data'!K:K,MATCH('Intensity Data'!$B912,'Saturation Data'!$C:$C,0))*INDEX('UEC Data'!K:K,MATCH('Intensity Data'!$B912,'UEC Data'!$C:$C,0))</f>
        <v>8.940299623698697E-2</v>
      </c>
      <c r="K912" s="7">
        <f>INDEX('Saturation Data'!L:L,MATCH('Intensity Data'!$B912,'Saturation Data'!$C:$C,0))*INDEX('UEC Data'!L:L,MATCH('Intensity Data'!$B912,'UEC Data'!$C:$C,0))</f>
        <v>0.38588346223480963</v>
      </c>
      <c r="L912" s="7">
        <f>INDEX('Saturation Data'!M:M,MATCH('Intensity Data'!$B912,'Saturation Data'!$C:$C,0))*INDEX('UEC Data'!M:M,MATCH('Intensity Data'!$B912,'UEC Data'!$C:$C,0))</f>
        <v>6.2802010128630861E-2</v>
      </c>
      <c r="M912" s="7">
        <f>INDEX('Saturation Data'!N:N,MATCH('Intensity Data'!$B912,'Saturation Data'!$C:$C,0))*INDEX('UEC Data'!N:N,MATCH('Intensity Data'!$B912,'UEC Data'!$C:$C,0))</f>
        <v>0.33970178205941237</v>
      </c>
      <c r="N912" s="7">
        <f>INDEX('Saturation Data'!O:O,MATCH('Intensity Data'!$B912,'Saturation Data'!$C:$C,0))*INDEX('UEC Data'!O:O,MATCH('Intensity Data'!$B912,'UEC Data'!$C:$C,0))</f>
        <v>7.3269011816736007E-2</v>
      </c>
      <c r="O912" s="7">
        <f>INDEX('Saturation Data'!P:P,MATCH('Intensity Data'!$B912,'Saturation Data'!$C:$C,0))*INDEX('UEC Data'!P:P,MATCH('Intensity Data'!$B912,'UEC Data'!$C:$C,0))</f>
        <v>5.5734547450337638E-2</v>
      </c>
      <c r="P912" s="7">
        <f>INDEX('Saturation Data'!Q:Q,MATCH('Intensity Data'!$B912,'Saturation Data'!$C:$C,0))*INDEX('UEC Data'!Q:Q,MATCH('Intensity Data'!$B912,'UEC Data'!$C:$C,0))</f>
        <v>2.4798742461049107E-3</v>
      </c>
      <c r="Q912" s="7">
        <f>INDEX('Saturation Data'!R:R,MATCH('Intensity Data'!$B912,'Saturation Data'!$C:$C,0))*INDEX('UEC Data'!R:R,MATCH('Intensity Data'!$B912,'UEC Data'!$C:$C,0))</f>
        <v>2.8908861805242776E-2</v>
      </c>
      <c r="R912" s="7">
        <f>INDEX('Saturation Data'!S:S,MATCH('Intensity Data'!$B912,'Saturation Data'!$C:$C,0))*INDEX('UEC Data'!S:S,MATCH('Intensity Data'!$B912,'UEC Data'!$C:$C,0))</f>
        <v>5.6417139098886718E-3</v>
      </c>
      <c r="S912" s="7">
        <f>INDEX('Saturation Data'!T:T,MATCH('Intensity Data'!$B912,'Saturation Data'!$C:$C,0))*INDEX('UEC Data'!T:T,MATCH('Intensity Data'!$B912,'UEC Data'!$C:$C,0))</f>
        <v>1.4104284774721679E-2</v>
      </c>
      <c r="T912" s="7">
        <f>INDEX('Saturation Data'!U:U,MATCH('Intensity Data'!$B912,'Saturation Data'!$C:$C,0))*INDEX('UEC Data'!U:U,MATCH('Intensity Data'!$B912,'UEC Data'!$C:$C,0))</f>
        <v>1.6282002625941335E-3</v>
      </c>
      <c r="U912" s="7">
        <f>INDEX('Saturation Data'!V:V,MATCH('Intensity Data'!$B912,'Saturation Data'!$C:$C,0))*INDEX('UEC Data'!V:V,MATCH('Intensity Data'!$B912,'UEC Data'!$C:$C,0))</f>
        <v>4.1030646617372163E-3</v>
      </c>
      <c r="V912" t="str">
        <f t="shared" si="199"/>
        <v>Office Equipment</v>
      </c>
    </row>
    <row r="913" spans="2:22" x14ac:dyDescent="0.25">
      <c r="B913" t="str">
        <f t="shared" si="200"/>
        <v>WA2023 CPAMiscellaneous_Non-HVAC Motors</v>
      </c>
      <c r="C913" t="s">
        <v>116</v>
      </c>
      <c r="D913" t="s">
        <v>191</v>
      </c>
      <c r="E913" s="3" t="str">
        <f t="shared" si="197"/>
        <v>Miscellaneous_Non-HVAC Motors</v>
      </c>
      <c r="F913" s="3" t="s">
        <v>45</v>
      </c>
      <c r="G913" s="3" t="s">
        <v>46</v>
      </c>
      <c r="H913" s="7">
        <f>INDEX('Saturation Data'!I:I,MATCH('Intensity Data'!$B913,'Saturation Data'!$C:$C,0))*INDEX('UEC Data'!I:I,MATCH('Intensity Data'!$B913,'UEC Data'!$C:$C,0))</f>
        <v>0.27831132846206313</v>
      </c>
      <c r="I913" s="7">
        <f>INDEX('Saturation Data'!J:J,MATCH('Intensity Data'!$B913,'Saturation Data'!$C:$C,0))*INDEX('UEC Data'!J:J,MATCH('Intensity Data'!$B913,'UEC Data'!$C:$C,0))</f>
        <v>1.3937162899919491E-2</v>
      </c>
      <c r="J913" s="7">
        <f>INDEX('Saturation Data'!K:K,MATCH('Intensity Data'!$B913,'Saturation Data'!$C:$C,0))*INDEX('UEC Data'!K:K,MATCH('Intensity Data'!$B913,'UEC Data'!$C:$C,0))</f>
        <v>0.18533932670326272</v>
      </c>
      <c r="K913" s="7">
        <f>INDEX('Saturation Data'!L:L,MATCH('Intensity Data'!$B913,'Saturation Data'!$C:$C,0))*INDEX('UEC Data'!L:L,MATCH('Intensity Data'!$B913,'UEC Data'!$C:$C,0))</f>
        <v>1.1149730319935592E-2</v>
      </c>
      <c r="L913" s="7">
        <f>INDEX('Saturation Data'!M:M,MATCH('Intensity Data'!$B913,'Saturation Data'!$C:$C,0))*INDEX('UEC Data'!M:M,MATCH('Intensity Data'!$B913,'UEC Data'!$C:$C,0))</f>
        <v>1.4495599516183951E-2</v>
      </c>
      <c r="M913" s="7">
        <f>INDEX('Saturation Data'!N:N,MATCH('Intensity Data'!$B913,'Saturation Data'!$C:$C,0))*INDEX('UEC Data'!N:N,MATCH('Intensity Data'!$B913,'UEC Data'!$C:$C,0))</f>
        <v>0.27970103297126891</v>
      </c>
      <c r="N913" s="7">
        <f>INDEX('Saturation Data'!O:O,MATCH('Intensity Data'!$B913,'Saturation Data'!$C:$C,0))*INDEX('UEC Data'!O:O,MATCH('Intensity Data'!$B913,'UEC Data'!$C:$C,0))</f>
        <v>2.3504061440870334</v>
      </c>
      <c r="O913" s="7">
        <f>INDEX('Saturation Data'!P:P,MATCH('Intensity Data'!$B913,'Saturation Data'!$C:$C,0))*INDEX('UEC Data'!P:P,MATCH('Intensity Data'!$B913,'UEC Data'!$C:$C,0))</f>
        <v>0.11559078607986305</v>
      </c>
      <c r="P913" s="7">
        <f>INDEX('Saturation Data'!Q:Q,MATCH('Intensity Data'!$B913,'Saturation Data'!$C:$C,0))*INDEX('UEC Data'!Q:Q,MATCH('Intensity Data'!$B913,'UEC Data'!$C:$C,0))</f>
        <v>0.14204055248620068</v>
      </c>
      <c r="Q913" s="7">
        <f>INDEX('Saturation Data'!R:R,MATCH('Intensity Data'!$B913,'Saturation Data'!$C:$C,0))*INDEX('UEC Data'!R:R,MATCH('Intensity Data'!$B913,'UEC Data'!$C:$C,0))</f>
        <v>0.47265379075527292</v>
      </c>
      <c r="R913" s="7">
        <f>INDEX('Saturation Data'!S:S,MATCH('Intensity Data'!$B913,'Saturation Data'!$C:$C,0))*INDEX('UEC Data'!S:S,MATCH('Intensity Data'!$B913,'UEC Data'!$C:$C,0))</f>
        <v>0.20239656347040202</v>
      </c>
      <c r="S913" s="7">
        <f>INDEX('Saturation Data'!T:T,MATCH('Intensity Data'!$B913,'Saturation Data'!$C:$C,0))*INDEX('UEC Data'!T:T,MATCH('Intensity Data'!$B913,'UEC Data'!$C:$C,0))</f>
        <v>0.54445888384666519</v>
      </c>
      <c r="T913" s="7">
        <f>INDEX('Saturation Data'!U:U,MATCH('Intensity Data'!$B913,'Saturation Data'!$C:$C,0))*INDEX('UEC Data'!U:U,MATCH('Intensity Data'!$B913,'UEC Data'!$C:$C,0))</f>
        <v>0.18582883866559319</v>
      </c>
      <c r="U913" s="7">
        <f>INDEX('Saturation Data'!V:V,MATCH('Intensity Data'!$B913,'Saturation Data'!$C:$C,0))*INDEX('UEC Data'!V:V,MATCH('Intensity Data'!$B913,'UEC Data'!$C:$C,0))</f>
        <v>0.28989298831832538</v>
      </c>
      <c r="V913" t="str">
        <f t="shared" si="199"/>
        <v>Miscellaneous</v>
      </c>
    </row>
    <row r="914" spans="2:22" x14ac:dyDescent="0.25">
      <c r="B914" t="str">
        <f t="shared" si="200"/>
        <v>WA2023 CPAMiscellaneous_Pool Pump</v>
      </c>
      <c r="C914" t="s">
        <v>116</v>
      </c>
      <c r="D914" t="s">
        <v>191</v>
      </c>
      <c r="E914" s="3" t="str">
        <f t="shared" si="197"/>
        <v>Miscellaneous_Pool Pump</v>
      </c>
      <c r="F914" s="3" t="s">
        <v>45</v>
      </c>
      <c r="G914" s="3" t="s">
        <v>47</v>
      </c>
      <c r="H914" s="7">
        <f>INDEX('Saturation Data'!I:I,MATCH('Intensity Data'!$B914,'Saturation Data'!$C:$C,0))*INDEX('UEC Data'!I:I,MATCH('Intensity Data'!$B914,'UEC Data'!$C:$C,0))</f>
        <v>0</v>
      </c>
      <c r="I914" s="7">
        <f>INDEX('Saturation Data'!J:J,MATCH('Intensity Data'!$B914,'Saturation Data'!$C:$C,0))*INDEX('UEC Data'!J:J,MATCH('Intensity Data'!$B914,'UEC Data'!$C:$C,0))</f>
        <v>0</v>
      </c>
      <c r="J914" s="7">
        <f>INDEX('Saturation Data'!K:K,MATCH('Intensity Data'!$B914,'Saturation Data'!$C:$C,0))*INDEX('UEC Data'!K:K,MATCH('Intensity Data'!$B914,'UEC Data'!$C:$C,0))</f>
        <v>0</v>
      </c>
      <c r="K914" s="7">
        <f>INDEX('Saturation Data'!L:L,MATCH('Intensity Data'!$B914,'Saturation Data'!$C:$C,0))*INDEX('UEC Data'!L:L,MATCH('Intensity Data'!$B914,'UEC Data'!$C:$C,0))</f>
        <v>0</v>
      </c>
      <c r="L914" s="7">
        <f>INDEX('Saturation Data'!M:M,MATCH('Intensity Data'!$B914,'Saturation Data'!$C:$C,0))*INDEX('UEC Data'!M:M,MATCH('Intensity Data'!$B914,'UEC Data'!$C:$C,0))</f>
        <v>0</v>
      </c>
      <c r="M914" s="7">
        <f>INDEX('Saturation Data'!N:N,MATCH('Intensity Data'!$B914,'Saturation Data'!$C:$C,0))*INDEX('UEC Data'!N:N,MATCH('Intensity Data'!$B914,'UEC Data'!$C:$C,0))</f>
        <v>0</v>
      </c>
      <c r="N914" s="7">
        <f>INDEX('Saturation Data'!O:O,MATCH('Intensity Data'!$B914,'Saturation Data'!$C:$C,0))*INDEX('UEC Data'!O:O,MATCH('Intensity Data'!$B914,'UEC Data'!$C:$C,0))</f>
        <v>0</v>
      </c>
      <c r="O914" s="7">
        <f>INDEX('Saturation Data'!P:P,MATCH('Intensity Data'!$B914,'Saturation Data'!$C:$C,0))*INDEX('UEC Data'!P:P,MATCH('Intensity Data'!$B914,'UEC Data'!$C:$C,0))</f>
        <v>4.9406789709590643E-2</v>
      </c>
      <c r="P914" s="7">
        <f>INDEX('Saturation Data'!Q:Q,MATCH('Intensity Data'!$B914,'Saturation Data'!$C:$C,0))*INDEX('UEC Data'!Q:Q,MATCH('Intensity Data'!$B914,'UEC Data'!$C:$C,0))</f>
        <v>2.0517769812952924E-3</v>
      </c>
      <c r="Q914" s="7">
        <f>INDEX('Saturation Data'!R:R,MATCH('Intensity Data'!$B914,'Saturation Data'!$C:$C,0))*INDEX('UEC Data'!R:R,MATCH('Intensity Data'!$B914,'UEC Data'!$C:$C,0))</f>
        <v>4.1370523622852019E-2</v>
      </c>
      <c r="R914" s="7">
        <f>INDEX('Saturation Data'!S:S,MATCH('Intensity Data'!$B914,'Saturation Data'!$C:$C,0))*INDEX('UEC Data'!S:S,MATCH('Intensity Data'!$B914,'UEC Data'!$C:$C,0))</f>
        <v>0</v>
      </c>
      <c r="S914" s="7">
        <f>INDEX('Saturation Data'!T:T,MATCH('Intensity Data'!$B914,'Saturation Data'!$C:$C,0))*INDEX('UEC Data'!T:T,MATCH('Intensity Data'!$B914,'UEC Data'!$C:$C,0))</f>
        <v>0</v>
      </c>
      <c r="T914" s="7">
        <f>INDEX('Saturation Data'!U:U,MATCH('Intensity Data'!$B914,'Saturation Data'!$C:$C,0))*INDEX('UEC Data'!U:U,MATCH('Intensity Data'!$B914,'UEC Data'!$C:$C,0))</f>
        <v>0</v>
      </c>
      <c r="U914" s="7">
        <f>INDEX('Saturation Data'!V:V,MATCH('Intensity Data'!$B914,'Saturation Data'!$C:$C,0))*INDEX('UEC Data'!V:V,MATCH('Intensity Data'!$B914,'UEC Data'!$C:$C,0))</f>
        <v>4.2676961210942081E-3</v>
      </c>
      <c r="V914" t="str">
        <f t="shared" si="199"/>
        <v>Miscellaneous</v>
      </c>
    </row>
    <row r="915" spans="2:22" x14ac:dyDescent="0.25">
      <c r="B915" t="str">
        <f t="shared" si="200"/>
        <v>WA2023 CPAMiscellaneous_Pool Heater</v>
      </c>
      <c r="C915" t="s">
        <v>116</v>
      </c>
      <c r="D915" t="s">
        <v>191</v>
      </c>
      <c r="E915" s="3" t="str">
        <f t="shared" si="197"/>
        <v>Miscellaneous_Pool Heater</v>
      </c>
      <c r="F915" s="3" t="s">
        <v>45</v>
      </c>
      <c r="G915" s="3" t="s">
        <v>48</v>
      </c>
      <c r="H915" s="7">
        <f>INDEX('Saturation Data'!I:I,MATCH('Intensity Data'!$B915,'Saturation Data'!$C:$C,0))*INDEX('UEC Data'!I:I,MATCH('Intensity Data'!$B915,'UEC Data'!$C:$C,0))</f>
        <v>0</v>
      </c>
      <c r="I915" s="7">
        <f>INDEX('Saturation Data'!J:J,MATCH('Intensity Data'!$B915,'Saturation Data'!$C:$C,0))*INDEX('UEC Data'!J:J,MATCH('Intensity Data'!$B915,'UEC Data'!$C:$C,0))</f>
        <v>0</v>
      </c>
      <c r="J915" s="7">
        <f>INDEX('Saturation Data'!K:K,MATCH('Intensity Data'!$B915,'Saturation Data'!$C:$C,0))*INDEX('UEC Data'!K:K,MATCH('Intensity Data'!$B915,'UEC Data'!$C:$C,0))</f>
        <v>0</v>
      </c>
      <c r="K915" s="7">
        <f>INDEX('Saturation Data'!L:L,MATCH('Intensity Data'!$B915,'Saturation Data'!$C:$C,0))*INDEX('UEC Data'!L:L,MATCH('Intensity Data'!$B915,'UEC Data'!$C:$C,0))</f>
        <v>0</v>
      </c>
      <c r="L915" s="7">
        <f>INDEX('Saturation Data'!M:M,MATCH('Intensity Data'!$B915,'Saturation Data'!$C:$C,0))*INDEX('UEC Data'!M:M,MATCH('Intensity Data'!$B915,'UEC Data'!$C:$C,0))</f>
        <v>0</v>
      </c>
      <c r="M915" s="7">
        <f>INDEX('Saturation Data'!N:N,MATCH('Intensity Data'!$B915,'Saturation Data'!$C:$C,0))*INDEX('UEC Data'!N:N,MATCH('Intensity Data'!$B915,'UEC Data'!$C:$C,0))</f>
        <v>0</v>
      </c>
      <c r="N915" s="7">
        <f>INDEX('Saturation Data'!O:O,MATCH('Intensity Data'!$B915,'Saturation Data'!$C:$C,0))*INDEX('UEC Data'!O:O,MATCH('Intensity Data'!$B915,'UEC Data'!$C:$C,0))</f>
        <v>0</v>
      </c>
      <c r="O915" s="7">
        <f>INDEX('Saturation Data'!P:P,MATCH('Intensity Data'!$B915,'Saturation Data'!$C:$C,0))*INDEX('UEC Data'!P:P,MATCH('Intensity Data'!$B915,'UEC Data'!$C:$C,0))</f>
        <v>0.14130121266968351</v>
      </c>
      <c r="P915" s="7">
        <f>INDEX('Saturation Data'!Q:Q,MATCH('Intensity Data'!$B915,'Saturation Data'!$C:$C,0))*INDEX('UEC Data'!Q:Q,MATCH('Intensity Data'!$B915,'UEC Data'!$C:$C,0))</f>
        <v>2.4395927601809997E-3</v>
      </c>
      <c r="Q915" s="7">
        <f>INDEX('Saturation Data'!R:R,MATCH('Intensity Data'!$B915,'Saturation Data'!$C:$C,0))*INDEX('UEC Data'!R:R,MATCH('Intensity Data'!$B915,'UEC Data'!$C:$C,0))</f>
        <v>0.10485270108043236</v>
      </c>
      <c r="R915" s="7">
        <f>INDEX('Saturation Data'!S:S,MATCH('Intensity Data'!$B915,'Saturation Data'!$C:$C,0))*INDEX('UEC Data'!S:S,MATCH('Intensity Data'!$B915,'UEC Data'!$C:$C,0))</f>
        <v>0</v>
      </c>
      <c r="S915" s="7">
        <f>INDEX('Saturation Data'!T:T,MATCH('Intensity Data'!$B915,'Saturation Data'!$C:$C,0))*INDEX('UEC Data'!T:T,MATCH('Intensity Data'!$B915,'UEC Data'!$C:$C,0))</f>
        <v>0</v>
      </c>
      <c r="T915" s="7">
        <f>INDEX('Saturation Data'!U:U,MATCH('Intensity Data'!$B915,'Saturation Data'!$C:$C,0))*INDEX('UEC Data'!U:U,MATCH('Intensity Data'!$B915,'UEC Data'!$C:$C,0))</f>
        <v>0</v>
      </c>
      <c r="U915" s="7">
        <f>INDEX('Saturation Data'!V:V,MATCH('Intensity Data'!$B915,'Saturation Data'!$C:$C,0))*INDEX('UEC Data'!V:V,MATCH('Intensity Data'!$B915,'UEC Data'!$C:$C,0))</f>
        <v>7.6115294117647201E-3</v>
      </c>
      <c r="V915" t="str">
        <f t="shared" si="199"/>
        <v>Miscellaneous</v>
      </c>
    </row>
    <row r="916" spans="2:22" x14ac:dyDescent="0.25">
      <c r="B916" t="str">
        <f t="shared" si="200"/>
        <v>WA2023 CPAMiscellaneous_Clothes Washer</v>
      </c>
      <c r="C916" t="s">
        <v>116</v>
      </c>
      <c r="D916" t="s">
        <v>191</v>
      </c>
      <c r="E916" s="3" t="str">
        <f t="shared" si="197"/>
        <v>Miscellaneous_Clothes Washer</v>
      </c>
      <c r="F916" s="3" t="s">
        <v>45</v>
      </c>
      <c r="G916" s="3" t="s">
        <v>49</v>
      </c>
      <c r="H916" s="7">
        <f>INDEX('Saturation Data'!I:I,MATCH('Intensity Data'!$B916,'Saturation Data'!$C:$C,0))*INDEX('UEC Data'!I:I,MATCH('Intensity Data'!$B916,'UEC Data'!$C:$C,0))</f>
        <v>0</v>
      </c>
      <c r="I916" s="7">
        <f>INDEX('Saturation Data'!J:J,MATCH('Intensity Data'!$B916,'Saturation Data'!$C:$C,0))*INDEX('UEC Data'!J:J,MATCH('Intensity Data'!$B916,'UEC Data'!$C:$C,0))</f>
        <v>0</v>
      </c>
      <c r="J916" s="7">
        <f>INDEX('Saturation Data'!K:K,MATCH('Intensity Data'!$B916,'Saturation Data'!$C:$C,0))*INDEX('UEC Data'!K:K,MATCH('Intensity Data'!$B916,'UEC Data'!$C:$C,0))</f>
        <v>6.2679272727272732E-5</v>
      </c>
      <c r="K916" s="7">
        <f>INDEX('Saturation Data'!L:L,MATCH('Intensity Data'!$B916,'Saturation Data'!$C:$C,0))*INDEX('UEC Data'!L:L,MATCH('Intensity Data'!$B916,'UEC Data'!$C:$C,0))</f>
        <v>0</v>
      </c>
      <c r="L916" s="7">
        <f>INDEX('Saturation Data'!M:M,MATCH('Intensity Data'!$B916,'Saturation Data'!$C:$C,0))*INDEX('UEC Data'!M:M,MATCH('Intensity Data'!$B916,'UEC Data'!$C:$C,0))</f>
        <v>0</v>
      </c>
      <c r="M916" s="7">
        <f>INDEX('Saturation Data'!N:N,MATCH('Intensity Data'!$B916,'Saturation Data'!$C:$C,0))*INDEX('UEC Data'!N:N,MATCH('Intensity Data'!$B916,'UEC Data'!$C:$C,0))</f>
        <v>0</v>
      </c>
      <c r="N916" s="7">
        <f>INDEX('Saturation Data'!O:O,MATCH('Intensity Data'!$B916,'Saturation Data'!$C:$C,0))*INDEX('UEC Data'!O:O,MATCH('Intensity Data'!$B916,'UEC Data'!$C:$C,0))</f>
        <v>1.93914E-3</v>
      </c>
      <c r="O916" s="7">
        <f>INDEX('Saturation Data'!P:P,MATCH('Intensity Data'!$B916,'Saturation Data'!$C:$C,0))*INDEX('UEC Data'!P:P,MATCH('Intensity Data'!$B916,'UEC Data'!$C:$C,0))</f>
        <v>1.4206153846153845E-4</v>
      </c>
      <c r="P916" s="7">
        <f>INDEX('Saturation Data'!Q:Q,MATCH('Intensity Data'!$B916,'Saturation Data'!$C:$C,0))*INDEX('UEC Data'!Q:Q,MATCH('Intensity Data'!$B916,'UEC Data'!$C:$C,0))</f>
        <v>1.4206153846153845E-4</v>
      </c>
      <c r="Q916" s="7">
        <f>INDEX('Saturation Data'!R:R,MATCH('Intensity Data'!$B916,'Saturation Data'!$C:$C,0))*INDEX('UEC Data'!R:R,MATCH('Intensity Data'!$B916,'UEC Data'!$C:$C,0))</f>
        <v>2.02017306122449E-3</v>
      </c>
      <c r="R916" s="7">
        <f>INDEX('Saturation Data'!S:S,MATCH('Intensity Data'!$B916,'Saturation Data'!$C:$C,0))*INDEX('UEC Data'!S:S,MATCH('Intensity Data'!$B916,'UEC Data'!$C:$C,0))</f>
        <v>0</v>
      </c>
      <c r="S916" s="7">
        <f>INDEX('Saturation Data'!T:T,MATCH('Intensity Data'!$B916,'Saturation Data'!$C:$C,0))*INDEX('UEC Data'!T:T,MATCH('Intensity Data'!$B916,'UEC Data'!$C:$C,0))</f>
        <v>0</v>
      </c>
      <c r="T916" s="7">
        <f>INDEX('Saturation Data'!U:U,MATCH('Intensity Data'!$B916,'Saturation Data'!$C:$C,0))*INDEX('UEC Data'!U:U,MATCH('Intensity Data'!$B916,'UEC Data'!$C:$C,0))</f>
        <v>0</v>
      </c>
      <c r="U916" s="7">
        <f>INDEX('Saturation Data'!V:V,MATCH('Intensity Data'!$B916,'Saturation Data'!$C:$C,0))*INDEX('UEC Data'!V:V,MATCH('Intensity Data'!$B916,'UEC Data'!$C:$C,0))</f>
        <v>1.1524032E-3</v>
      </c>
      <c r="V916" t="str">
        <f t="shared" si="199"/>
        <v>Miscellaneous</v>
      </c>
    </row>
    <row r="917" spans="2:22" x14ac:dyDescent="0.25">
      <c r="B917" t="str">
        <f t="shared" si="200"/>
        <v>WA2023 CPAMiscellaneous_Clothes Dryer</v>
      </c>
      <c r="C917" t="s">
        <v>116</v>
      </c>
      <c r="D917" t="s">
        <v>191</v>
      </c>
      <c r="E917" s="3" t="str">
        <f t="shared" ref="E917:E980" si="201">F917&amp;"_"&amp;G917</f>
        <v>Miscellaneous_Clothes Dryer</v>
      </c>
      <c r="F917" s="3" t="s">
        <v>45</v>
      </c>
      <c r="G917" s="3" t="s">
        <v>50</v>
      </c>
      <c r="H917" s="7">
        <f>INDEX('Saturation Data'!I:I,MATCH('Intensity Data'!$B917,'Saturation Data'!$C:$C,0))*INDEX('UEC Data'!I:I,MATCH('Intensity Data'!$B917,'UEC Data'!$C:$C,0))</f>
        <v>0</v>
      </c>
      <c r="I917" s="7">
        <f>INDEX('Saturation Data'!J:J,MATCH('Intensity Data'!$B917,'Saturation Data'!$C:$C,0))*INDEX('UEC Data'!J:J,MATCH('Intensity Data'!$B917,'UEC Data'!$C:$C,0))</f>
        <v>0</v>
      </c>
      <c r="J917" s="7">
        <f>INDEX('Saturation Data'!K:K,MATCH('Intensity Data'!$B917,'Saturation Data'!$C:$C,0))*INDEX('UEC Data'!K:K,MATCH('Intensity Data'!$B917,'UEC Data'!$C:$C,0))</f>
        <v>6.8848682475277582E-4</v>
      </c>
      <c r="K917" s="7">
        <f>INDEX('Saturation Data'!L:L,MATCH('Intensity Data'!$B917,'Saturation Data'!$C:$C,0))*INDEX('UEC Data'!L:L,MATCH('Intensity Data'!$B917,'UEC Data'!$C:$C,0))</f>
        <v>0</v>
      </c>
      <c r="L917" s="7">
        <f>INDEX('Saturation Data'!M:M,MATCH('Intensity Data'!$B917,'Saturation Data'!$C:$C,0))*INDEX('UEC Data'!M:M,MATCH('Intensity Data'!$B917,'UEC Data'!$C:$C,0))</f>
        <v>0</v>
      </c>
      <c r="M917" s="7">
        <f>INDEX('Saturation Data'!N:N,MATCH('Intensity Data'!$B917,'Saturation Data'!$C:$C,0))*INDEX('UEC Data'!N:N,MATCH('Intensity Data'!$B917,'UEC Data'!$C:$C,0))</f>
        <v>0</v>
      </c>
      <c r="N917" s="7">
        <f>INDEX('Saturation Data'!O:O,MATCH('Intensity Data'!$B917,'Saturation Data'!$C:$C,0))*INDEX('UEC Data'!O:O,MATCH('Intensity Data'!$B917,'UEC Data'!$C:$C,0))</f>
        <v>3.431676517127117E-2</v>
      </c>
      <c r="O917" s="7">
        <f>INDEX('Saturation Data'!P:P,MATCH('Intensity Data'!$B917,'Saturation Data'!$C:$C,0))*INDEX('UEC Data'!P:P,MATCH('Intensity Data'!$B917,'UEC Data'!$C:$C,0))</f>
        <v>2.0025698508434105E-3</v>
      </c>
      <c r="P917" s="7">
        <f>INDEX('Saturation Data'!Q:Q,MATCH('Intensity Data'!$B917,'Saturation Data'!$C:$C,0))*INDEX('UEC Data'!Q:Q,MATCH('Intensity Data'!$B917,'UEC Data'!$C:$C,0))</f>
        <v>2.0025698508434105E-3</v>
      </c>
      <c r="Q917" s="7">
        <f>INDEX('Saturation Data'!R:R,MATCH('Intensity Data'!$B917,'Saturation Data'!$C:$C,0))*INDEX('UEC Data'!R:R,MATCH('Intensity Data'!$B917,'UEC Data'!$C:$C,0))</f>
        <v>1.5069431011170451E-2</v>
      </c>
      <c r="R917" s="7">
        <f>INDEX('Saturation Data'!S:S,MATCH('Intensity Data'!$B917,'Saturation Data'!$C:$C,0))*INDEX('UEC Data'!S:S,MATCH('Intensity Data'!$B917,'UEC Data'!$C:$C,0))</f>
        <v>0</v>
      </c>
      <c r="S917" s="7">
        <f>INDEX('Saturation Data'!T:T,MATCH('Intensity Data'!$B917,'Saturation Data'!$C:$C,0))*INDEX('UEC Data'!T:T,MATCH('Intensity Data'!$B917,'UEC Data'!$C:$C,0))</f>
        <v>0</v>
      </c>
      <c r="T917" s="7">
        <f>INDEX('Saturation Data'!U:U,MATCH('Intensity Data'!$B917,'Saturation Data'!$C:$C,0))*INDEX('UEC Data'!U:U,MATCH('Intensity Data'!$B917,'UEC Data'!$C:$C,0))</f>
        <v>0</v>
      </c>
      <c r="U917" s="7">
        <f>INDEX('Saturation Data'!V:V,MATCH('Intensity Data'!$B917,'Saturation Data'!$C:$C,0))*INDEX('UEC Data'!V:V,MATCH('Intensity Data'!$B917,'UEC Data'!$C:$C,0))</f>
        <v>1.4768042390947042E-2</v>
      </c>
      <c r="V917" t="str">
        <f t="shared" si="199"/>
        <v>Miscellaneous</v>
      </c>
    </row>
    <row r="918" spans="2:22" x14ac:dyDescent="0.25">
      <c r="B918" t="str">
        <f t="shared" si="200"/>
        <v>WA2023 CPAMiscellaneous_Electric Vehicle Chargers</v>
      </c>
      <c r="C918" t="s">
        <v>116</v>
      </c>
      <c r="D918" t="s">
        <v>191</v>
      </c>
      <c r="E918" s="3" t="str">
        <f t="shared" si="201"/>
        <v>Miscellaneous_Electric Vehicle Chargers</v>
      </c>
      <c r="F918" s="3" t="s">
        <v>45</v>
      </c>
      <c r="G918" s="3" t="s">
        <v>185</v>
      </c>
      <c r="H918" s="7">
        <f>INDEX('Saturation Data'!I:I,MATCH('Intensity Data'!$B918,'Saturation Data'!$C:$C,0))*INDEX('UEC Data'!I:I,MATCH('Intensity Data'!$B918,'UEC Data'!$C:$C,0))</f>
        <v>4.0874276056646281E-4</v>
      </c>
      <c r="I918" s="7">
        <f>INDEX('Saturation Data'!J:J,MATCH('Intensity Data'!$B918,'Saturation Data'!$C:$C,0))*INDEX('UEC Data'!J:J,MATCH('Intensity Data'!$B918,'UEC Data'!$C:$C,0))</f>
        <v>2.5035494084695846E-2</v>
      </c>
      <c r="J918" s="7">
        <f>INDEX('Saturation Data'!K:K,MATCH('Intensity Data'!$B918,'Saturation Data'!$C:$C,0))*INDEX('UEC Data'!K:K,MATCH('Intensity Data'!$B918,'UEC Data'!$C:$C,0))</f>
        <v>6.2785979525862618E-5</v>
      </c>
      <c r="K918" s="7">
        <f>INDEX('Saturation Data'!L:L,MATCH('Intensity Data'!$B918,'Saturation Data'!$C:$C,0))*INDEX('UEC Data'!L:L,MATCH('Intensity Data'!$B918,'UEC Data'!$C:$C,0))</f>
        <v>2.0028395267756675E-2</v>
      </c>
      <c r="L918" s="7">
        <f>INDEX('Saturation Data'!M:M,MATCH('Intensity Data'!$B918,'Saturation Data'!$C:$C,0))*INDEX('UEC Data'!M:M,MATCH('Intensity Data'!$B918,'UEC Data'!$C:$C,0))</f>
        <v>0</v>
      </c>
      <c r="M918" s="7">
        <f>INDEX('Saturation Data'!N:N,MATCH('Intensity Data'!$B918,'Saturation Data'!$C:$C,0))*INDEX('UEC Data'!N:N,MATCH('Intensity Data'!$B918,'UEC Data'!$C:$C,0))</f>
        <v>5.1926328422716021E-4</v>
      </c>
      <c r="N918" s="7">
        <f>INDEX('Saturation Data'!O:O,MATCH('Intensity Data'!$B918,'Saturation Data'!$C:$C,0))*INDEX('UEC Data'!O:O,MATCH('Intensity Data'!$B918,'UEC Data'!$C:$C,0))</f>
        <v>1.2641075777043297E-4</v>
      </c>
      <c r="O918" s="7">
        <f>INDEX('Saturation Data'!P:P,MATCH('Intensity Data'!$B918,'Saturation Data'!$C:$C,0))*INDEX('UEC Data'!P:P,MATCH('Intensity Data'!$B918,'UEC Data'!$C:$C,0))</f>
        <v>0</v>
      </c>
      <c r="P918" s="7">
        <f>INDEX('Saturation Data'!Q:Q,MATCH('Intensity Data'!$B918,'Saturation Data'!$C:$C,0))*INDEX('UEC Data'!Q:Q,MATCH('Intensity Data'!$B918,'UEC Data'!$C:$C,0))</f>
        <v>0</v>
      </c>
      <c r="Q918" s="7">
        <f>INDEX('Saturation Data'!R:R,MATCH('Intensity Data'!$B918,'Saturation Data'!$C:$C,0))*INDEX('UEC Data'!R:R,MATCH('Intensity Data'!$B918,'UEC Data'!$C:$C,0))</f>
        <v>2.7185564819509698E-4</v>
      </c>
      <c r="R918" s="7">
        <f>INDEX('Saturation Data'!S:S,MATCH('Intensity Data'!$B918,'Saturation Data'!$C:$C,0))*INDEX('UEC Data'!S:S,MATCH('Intensity Data'!$B918,'UEC Data'!$C:$C,0))</f>
        <v>0</v>
      </c>
      <c r="S918" s="7">
        <f>INDEX('Saturation Data'!T:T,MATCH('Intensity Data'!$B918,'Saturation Data'!$C:$C,0))*INDEX('UEC Data'!T:T,MATCH('Intensity Data'!$B918,'UEC Data'!$C:$C,0))</f>
        <v>0</v>
      </c>
      <c r="T918" s="7">
        <f>INDEX('Saturation Data'!U:U,MATCH('Intensity Data'!$B918,'Saturation Data'!$C:$C,0))*INDEX('UEC Data'!U:U,MATCH('Intensity Data'!$B918,'UEC Data'!$C:$C,0))</f>
        <v>0</v>
      </c>
      <c r="U918" s="7">
        <f>INDEX('Saturation Data'!V:V,MATCH('Intensity Data'!$B918,'Saturation Data'!$C:$C,0))*INDEX('UEC Data'!V:V,MATCH('Intensity Data'!$B918,'UEC Data'!$C:$C,0))</f>
        <v>0</v>
      </c>
      <c r="V918" t="str">
        <f t="shared" si="199"/>
        <v>Miscellaneous</v>
      </c>
    </row>
    <row r="919" spans="2:22" x14ac:dyDescent="0.25">
      <c r="B919" t="str">
        <f t="shared" si="200"/>
        <v>WA2023 CPAMiscellaneous_Other Miscellaneous</v>
      </c>
      <c r="C919" t="s">
        <v>116</v>
      </c>
      <c r="D919" t="s">
        <v>191</v>
      </c>
      <c r="E919" s="3" t="str">
        <f t="shared" si="201"/>
        <v>Miscellaneous_Other Miscellaneous</v>
      </c>
      <c r="F919" s="3" t="s">
        <v>45</v>
      </c>
      <c r="G919" s="3" t="s">
        <v>51</v>
      </c>
      <c r="H919" s="7">
        <f>INDEX('Saturation Data'!I:I,MATCH('Intensity Data'!$B919,'Saturation Data'!$C:$C,0))*INDEX('UEC Data'!I:I,MATCH('Intensity Data'!$B919,'UEC Data'!$C:$C,0))</f>
        <v>1.1927835653831484</v>
      </c>
      <c r="I919" s="7">
        <f>INDEX('Saturation Data'!J:J,MATCH('Intensity Data'!$B919,'Saturation Data'!$C:$C,0))*INDEX('UEC Data'!J:J,MATCH('Intensity Data'!$B919,'UEC Data'!$C:$C,0))</f>
        <v>0.91984889139455484</v>
      </c>
      <c r="J919" s="7">
        <f>INDEX('Saturation Data'!K:K,MATCH('Intensity Data'!$B919,'Saturation Data'!$C:$C,0))*INDEX('UEC Data'!K:K,MATCH('Intensity Data'!$B919,'UEC Data'!$C:$C,0))</f>
        <v>0.81153798451664427</v>
      </c>
      <c r="K919" s="7">
        <f>INDEX('Saturation Data'!L:L,MATCH('Intensity Data'!$B919,'Saturation Data'!$C:$C,0))*INDEX('UEC Data'!L:L,MATCH('Intensity Data'!$B919,'UEC Data'!$C:$C,0))</f>
        <v>0.74207027063810926</v>
      </c>
      <c r="L919" s="7">
        <f>INDEX('Saturation Data'!M:M,MATCH('Intensity Data'!$B919,'Saturation Data'!$C:$C,0))*INDEX('UEC Data'!M:M,MATCH('Intensity Data'!$B919,'UEC Data'!$C:$C,0))</f>
        <v>1.0602351552133147</v>
      </c>
      <c r="M919" s="7">
        <f>INDEX('Saturation Data'!N:N,MATCH('Intensity Data'!$B919,'Saturation Data'!$C:$C,0))*INDEX('UEC Data'!N:N,MATCH('Intensity Data'!$B919,'UEC Data'!$C:$C,0))</f>
        <v>0.88275497487904264</v>
      </c>
      <c r="N919" s="7">
        <f>INDEX('Saturation Data'!O:O,MATCH('Intensity Data'!$B919,'Saturation Data'!$C:$C,0))*INDEX('UEC Data'!O:O,MATCH('Intensity Data'!$B919,'UEC Data'!$C:$C,0))</f>
        <v>3.2018038457956566</v>
      </c>
      <c r="O919" s="7">
        <f>INDEX('Saturation Data'!P:P,MATCH('Intensity Data'!$B919,'Saturation Data'!$C:$C,0))*INDEX('UEC Data'!P:P,MATCH('Intensity Data'!$B919,'UEC Data'!$C:$C,0))</f>
        <v>0.85002092618841152</v>
      </c>
      <c r="P919" s="7">
        <f>INDEX('Saturation Data'!Q:Q,MATCH('Intensity Data'!$B919,'Saturation Data'!$C:$C,0))*INDEX('UEC Data'!Q:Q,MATCH('Intensity Data'!$B919,'UEC Data'!$C:$C,0))</f>
        <v>0.26275287913083262</v>
      </c>
      <c r="Q919" s="7">
        <f>INDEX('Saturation Data'!R:R,MATCH('Intensity Data'!$B919,'Saturation Data'!$C:$C,0))*INDEX('UEC Data'!R:R,MATCH('Intensity Data'!$B919,'UEC Data'!$C:$C,0))</f>
        <v>1.1593436495978811</v>
      </c>
      <c r="R919" s="7">
        <f>INDEX('Saturation Data'!S:S,MATCH('Intensity Data'!$B919,'Saturation Data'!$C:$C,0))*INDEX('UEC Data'!S:S,MATCH('Intensity Data'!$B919,'UEC Data'!$C:$C,0))</f>
        <v>0.57476616522681645</v>
      </c>
      <c r="S919" s="7">
        <f>INDEX('Saturation Data'!T:T,MATCH('Intensity Data'!$B919,'Saturation Data'!$C:$C,0))*INDEX('UEC Data'!T:T,MATCH('Intensity Data'!$B919,'UEC Data'!$C:$C,0))</f>
        <v>1.7759778757116758</v>
      </c>
      <c r="T919" s="7">
        <f>INDEX('Saturation Data'!U:U,MATCH('Intensity Data'!$B919,'Saturation Data'!$C:$C,0))*INDEX('UEC Data'!U:U,MATCH('Intensity Data'!$B919,'UEC Data'!$C:$C,0))</f>
        <v>0.91984889139455484</v>
      </c>
      <c r="U919" s="7">
        <f>INDEX('Saturation Data'!V:V,MATCH('Intensity Data'!$B919,'Saturation Data'!$C:$C,0))*INDEX('UEC Data'!V:V,MATCH('Intensity Data'!$B919,'UEC Data'!$C:$C,0))</f>
        <v>1.7046123971696123</v>
      </c>
      <c r="V919" t="str">
        <f t="shared" si="199"/>
        <v>Miscellaneous</v>
      </c>
    </row>
    <row r="920" spans="2:22" x14ac:dyDescent="0.25">
      <c r="B920" t="str">
        <f t="shared" si="200"/>
        <v>WA2023 CPAGeneration_Solar PV</v>
      </c>
      <c r="C920" t="s">
        <v>116</v>
      </c>
      <c r="D920" t="s">
        <v>191</v>
      </c>
      <c r="E920" s="3" t="str">
        <f t="shared" si="201"/>
        <v>Generation_Solar PV</v>
      </c>
      <c r="F920" s="3" t="s">
        <v>187</v>
      </c>
      <c r="G920" s="3" t="s">
        <v>186</v>
      </c>
      <c r="H920" s="7">
        <f>INDEX('Saturation Data'!I:I,MATCH('Intensity Data'!$B920,'Saturation Data'!$C:$C,0))*INDEX('UEC Data'!I:I,MATCH('Intensity Data'!$B920,'UEC Data'!$C:$C,0))</f>
        <v>-7.0676761110954889E-2</v>
      </c>
      <c r="I920" s="7">
        <f>INDEX('Saturation Data'!J:J,MATCH('Intensity Data'!$B920,'Saturation Data'!$C:$C,0))*INDEX('UEC Data'!J:J,MATCH('Intensity Data'!$B920,'UEC Data'!$C:$C,0))</f>
        <v>-7.0676761110954889E-2</v>
      </c>
      <c r="J920" s="7">
        <f>INDEX('Saturation Data'!K:K,MATCH('Intensity Data'!$B920,'Saturation Data'!$C:$C,0))*INDEX('UEC Data'!K:K,MATCH('Intensity Data'!$B920,'UEC Data'!$C:$C,0))</f>
        <v>-7.0676761110954889E-2</v>
      </c>
      <c r="K920" s="7">
        <f>INDEX('Saturation Data'!L:L,MATCH('Intensity Data'!$B920,'Saturation Data'!$C:$C,0))*INDEX('UEC Data'!L:L,MATCH('Intensity Data'!$B920,'UEC Data'!$C:$C,0))</f>
        <v>-7.0676761110954889E-2</v>
      </c>
      <c r="L920" s="7">
        <f>INDEX('Saturation Data'!M:M,MATCH('Intensity Data'!$B920,'Saturation Data'!$C:$C,0))*INDEX('UEC Data'!M:M,MATCH('Intensity Data'!$B920,'UEC Data'!$C:$C,0))</f>
        <v>-7.0676761110954889E-2</v>
      </c>
      <c r="M920" s="7">
        <f>INDEX('Saturation Data'!N:N,MATCH('Intensity Data'!$B920,'Saturation Data'!$C:$C,0))*INDEX('UEC Data'!N:N,MATCH('Intensity Data'!$B920,'UEC Data'!$C:$C,0))</f>
        <v>-7.0676761110954889E-2</v>
      </c>
      <c r="N920" s="7">
        <f>INDEX('Saturation Data'!O:O,MATCH('Intensity Data'!$B920,'Saturation Data'!$C:$C,0))*INDEX('UEC Data'!O:O,MATCH('Intensity Data'!$B920,'UEC Data'!$C:$C,0))</f>
        <v>-7.0676761110954889E-2</v>
      </c>
      <c r="O920" s="7">
        <f>INDEX('Saturation Data'!P:P,MATCH('Intensity Data'!$B920,'Saturation Data'!$C:$C,0))*INDEX('UEC Data'!P:P,MATCH('Intensity Data'!$B920,'UEC Data'!$C:$C,0))</f>
        <v>-7.0676761110954889E-2</v>
      </c>
      <c r="P920" s="7">
        <f>INDEX('Saturation Data'!Q:Q,MATCH('Intensity Data'!$B920,'Saturation Data'!$C:$C,0))*INDEX('UEC Data'!Q:Q,MATCH('Intensity Data'!$B920,'UEC Data'!$C:$C,0))</f>
        <v>-7.0676761110954889E-2</v>
      </c>
      <c r="Q920" s="7">
        <f>INDEX('Saturation Data'!R:R,MATCH('Intensity Data'!$B920,'Saturation Data'!$C:$C,0))*INDEX('UEC Data'!R:R,MATCH('Intensity Data'!$B920,'UEC Data'!$C:$C,0))</f>
        <v>-7.0676761110954889E-2</v>
      </c>
      <c r="R920" s="7">
        <f>INDEX('Saturation Data'!S:S,MATCH('Intensity Data'!$B920,'Saturation Data'!$C:$C,0))*INDEX('UEC Data'!S:S,MATCH('Intensity Data'!$B920,'UEC Data'!$C:$C,0))</f>
        <v>-7.0676761110954889E-2</v>
      </c>
      <c r="S920" s="7">
        <f>INDEX('Saturation Data'!T:T,MATCH('Intensity Data'!$B920,'Saturation Data'!$C:$C,0))*INDEX('UEC Data'!T:T,MATCH('Intensity Data'!$B920,'UEC Data'!$C:$C,0))</f>
        <v>-7.0676761110954889E-2</v>
      </c>
      <c r="T920" s="7">
        <f>INDEX('Saturation Data'!U:U,MATCH('Intensity Data'!$B920,'Saturation Data'!$C:$C,0))*INDEX('UEC Data'!U:U,MATCH('Intensity Data'!$B920,'UEC Data'!$C:$C,0))</f>
        <v>-7.0676761110954889E-2</v>
      </c>
      <c r="U920" s="7">
        <f>INDEX('Saturation Data'!V:V,MATCH('Intensity Data'!$B920,'Saturation Data'!$C:$C,0))*INDEX('UEC Data'!V:V,MATCH('Intensity Data'!$B920,'UEC Data'!$C:$C,0))</f>
        <v>-7.0676761110954889E-2</v>
      </c>
      <c r="V920" t="str">
        <f t="shared" si="199"/>
        <v>Generation</v>
      </c>
    </row>
    <row r="921" spans="2:22" x14ac:dyDescent="0.25">
      <c r="B921" t="str">
        <f t="shared" si="200"/>
        <v>UT2023 CPACooling_Air-Cooled Chiller</v>
      </c>
      <c r="C921" t="s">
        <v>117</v>
      </c>
      <c r="D921" t="s">
        <v>191</v>
      </c>
      <c r="E921" s="3" t="str">
        <f t="shared" si="201"/>
        <v>Cooling_Air-Cooled Chiller</v>
      </c>
      <c r="F921" s="3" t="s">
        <v>3</v>
      </c>
      <c r="G921" s="3" t="s">
        <v>4</v>
      </c>
      <c r="H921" s="7">
        <f>INDEX('Saturation Data'!I:I,MATCH('Intensity Data'!$B921,'Saturation Data'!$C:$C,0))*INDEX('UEC Data'!I:I,MATCH('Intensity Data'!$B921,'UEC Data'!$C:$C,0))</f>
        <v>0.20843434552900905</v>
      </c>
      <c r="I921" s="7">
        <f>INDEX('Saturation Data'!J:J,MATCH('Intensity Data'!$B921,'Saturation Data'!$C:$C,0))*INDEX('UEC Data'!J:J,MATCH('Intensity Data'!$B921,'UEC Data'!$C:$C,0))</f>
        <v>0.16071322648783928</v>
      </c>
      <c r="J921" s="7">
        <f>INDEX('Saturation Data'!K:K,MATCH('Intensity Data'!$B921,'Saturation Data'!$C:$C,0))*INDEX('UEC Data'!K:K,MATCH('Intensity Data'!$B921,'UEC Data'!$C:$C,0))</f>
        <v>0</v>
      </c>
      <c r="K921" s="7">
        <f>INDEX('Saturation Data'!L:L,MATCH('Intensity Data'!$B921,'Saturation Data'!$C:$C,0))*INDEX('UEC Data'!L:L,MATCH('Intensity Data'!$B921,'UEC Data'!$C:$C,0))</f>
        <v>0</v>
      </c>
      <c r="L921" s="7">
        <f>INDEX('Saturation Data'!M:M,MATCH('Intensity Data'!$B921,'Saturation Data'!$C:$C,0))*INDEX('UEC Data'!M:M,MATCH('Intensity Data'!$B921,'UEC Data'!$C:$C,0))</f>
        <v>0</v>
      </c>
      <c r="M921" s="7">
        <f>INDEX('Saturation Data'!N:N,MATCH('Intensity Data'!$B921,'Saturation Data'!$C:$C,0))*INDEX('UEC Data'!N:N,MATCH('Intensity Data'!$B921,'UEC Data'!$C:$C,0))</f>
        <v>0</v>
      </c>
      <c r="N921" s="7">
        <f>INDEX('Saturation Data'!O:O,MATCH('Intensity Data'!$B921,'Saturation Data'!$C:$C,0))*INDEX('UEC Data'!O:O,MATCH('Intensity Data'!$B921,'UEC Data'!$C:$C,0))</f>
        <v>0.67877479179252109</v>
      </c>
      <c r="O921" s="7">
        <f>INDEX('Saturation Data'!P:P,MATCH('Intensity Data'!$B921,'Saturation Data'!$C:$C,0))*INDEX('UEC Data'!P:P,MATCH('Intensity Data'!$B921,'UEC Data'!$C:$C,0))</f>
        <v>0</v>
      </c>
      <c r="P921" s="7">
        <f>INDEX('Saturation Data'!Q:Q,MATCH('Intensity Data'!$B921,'Saturation Data'!$C:$C,0))*INDEX('UEC Data'!Q:Q,MATCH('Intensity Data'!$B921,'UEC Data'!$C:$C,0))</f>
        <v>0.12992081993925186</v>
      </c>
      <c r="Q921" s="7">
        <f>INDEX('Saturation Data'!R:R,MATCH('Intensity Data'!$B921,'Saturation Data'!$C:$C,0))*INDEX('UEC Data'!R:R,MATCH('Intensity Data'!$B921,'UEC Data'!$C:$C,0))</f>
        <v>7.8025220915536209E-2</v>
      </c>
      <c r="R921" s="7">
        <f>INDEX('Saturation Data'!S:S,MATCH('Intensity Data'!$B921,'Saturation Data'!$C:$C,0))*INDEX('UEC Data'!S:S,MATCH('Intensity Data'!$B921,'UEC Data'!$C:$C,0))</f>
        <v>2.2359317052103321E-4</v>
      </c>
      <c r="S921" s="7">
        <f>INDEX('Saturation Data'!T:T,MATCH('Intensity Data'!$B921,'Saturation Data'!$C:$C,0))*INDEX('UEC Data'!T:T,MATCH('Intensity Data'!$B921,'UEC Data'!$C:$C,0))</f>
        <v>1.1569224003034053E-3</v>
      </c>
      <c r="T921" s="7">
        <f>INDEX('Saturation Data'!U:U,MATCH('Intensity Data'!$B921,'Saturation Data'!$C:$C,0))*INDEX('UEC Data'!U:U,MATCH('Intensity Data'!$B921,'UEC Data'!$C:$C,0))</f>
        <v>3.0562751133135548</v>
      </c>
      <c r="U921" s="7">
        <f>INDEX('Saturation Data'!V:V,MATCH('Intensity Data'!$B921,'Saturation Data'!$C:$C,0))*INDEX('UEC Data'!V:V,MATCH('Intensity Data'!$B921,'UEC Data'!$C:$C,0))</f>
        <v>8.9345151980879306E-2</v>
      </c>
      <c r="V921" t="str">
        <f t="shared" si="199"/>
        <v>HVAC</v>
      </c>
    </row>
    <row r="922" spans="2:22" x14ac:dyDescent="0.25">
      <c r="B922" t="str">
        <f t="shared" si="200"/>
        <v>UT2023 CPACooling_Water-Cooled Chiller</v>
      </c>
      <c r="C922" t="s">
        <v>117</v>
      </c>
      <c r="D922" t="s">
        <v>191</v>
      </c>
      <c r="E922" s="3" t="str">
        <f t="shared" si="201"/>
        <v>Cooling_Water-Cooled Chiller</v>
      </c>
      <c r="F922" s="3" t="s">
        <v>3</v>
      </c>
      <c r="G922" s="3" t="s">
        <v>5</v>
      </c>
      <c r="H922" s="7">
        <f>INDEX('Saturation Data'!I:I,MATCH('Intensity Data'!$B922,'Saturation Data'!$C:$C,0))*INDEX('UEC Data'!I:I,MATCH('Intensity Data'!$B922,'UEC Data'!$C:$C,0))</f>
        <v>1.3619506857660677</v>
      </c>
      <c r="I922" s="7">
        <f>INDEX('Saturation Data'!J:J,MATCH('Intensity Data'!$B922,'Saturation Data'!$C:$C,0))*INDEX('UEC Data'!J:J,MATCH('Intensity Data'!$B922,'UEC Data'!$C:$C,0))</f>
        <v>1.6406519002017044E-2</v>
      </c>
      <c r="J922" s="7">
        <f>INDEX('Saturation Data'!K:K,MATCH('Intensity Data'!$B922,'Saturation Data'!$C:$C,0))*INDEX('UEC Data'!K:K,MATCH('Intensity Data'!$B922,'UEC Data'!$C:$C,0))</f>
        <v>7.9581036945519143E-2</v>
      </c>
      <c r="K922" s="7">
        <f>INDEX('Saturation Data'!L:L,MATCH('Intensity Data'!$B922,'Saturation Data'!$C:$C,0))*INDEX('UEC Data'!L:L,MATCH('Intensity Data'!$B922,'UEC Data'!$C:$C,0))</f>
        <v>5.2543683167299441E-3</v>
      </c>
      <c r="L922" s="7">
        <f>INDEX('Saturation Data'!M:M,MATCH('Intensity Data'!$B922,'Saturation Data'!$C:$C,0))*INDEX('UEC Data'!M:M,MATCH('Intensity Data'!$B922,'UEC Data'!$C:$C,0))</f>
        <v>0</v>
      </c>
      <c r="M922" s="7">
        <f>INDEX('Saturation Data'!N:N,MATCH('Intensity Data'!$B922,'Saturation Data'!$C:$C,0))*INDEX('UEC Data'!N:N,MATCH('Intensity Data'!$B922,'UEC Data'!$C:$C,0))</f>
        <v>0</v>
      </c>
      <c r="N922" s="7">
        <f>INDEX('Saturation Data'!O:O,MATCH('Intensity Data'!$B922,'Saturation Data'!$C:$C,0))*INDEX('UEC Data'!O:O,MATCH('Intensity Data'!$B922,'UEC Data'!$C:$C,0))</f>
        <v>2.258650384181947</v>
      </c>
      <c r="O922" s="7">
        <f>INDEX('Saturation Data'!P:P,MATCH('Intensity Data'!$B922,'Saturation Data'!$C:$C,0))*INDEX('UEC Data'!P:P,MATCH('Intensity Data'!$B922,'UEC Data'!$C:$C,0))</f>
        <v>1.124622699500299</v>
      </c>
      <c r="P922" s="7">
        <f>INDEX('Saturation Data'!Q:Q,MATCH('Intensity Data'!$B922,'Saturation Data'!$C:$C,0))*INDEX('UEC Data'!Q:Q,MATCH('Intensity Data'!$B922,'UEC Data'!$C:$C,0))</f>
        <v>0.21281673517302416</v>
      </c>
      <c r="Q922" s="7">
        <f>INDEX('Saturation Data'!R:R,MATCH('Intensity Data'!$B922,'Saturation Data'!$C:$C,0))*INDEX('UEC Data'!R:R,MATCH('Intensity Data'!$B922,'UEC Data'!$C:$C,0))</f>
        <v>0.19916464382546495</v>
      </c>
      <c r="R922" s="7">
        <f>INDEX('Saturation Data'!S:S,MATCH('Intensity Data'!$B922,'Saturation Data'!$C:$C,0))*INDEX('UEC Data'!S:S,MATCH('Intensity Data'!$B922,'UEC Data'!$C:$C,0))</f>
        <v>0</v>
      </c>
      <c r="S922" s="7">
        <f>INDEX('Saturation Data'!T:T,MATCH('Intensity Data'!$B922,'Saturation Data'!$C:$C,0))*INDEX('UEC Data'!T:T,MATCH('Intensity Data'!$B922,'UEC Data'!$C:$C,0))</f>
        <v>0</v>
      </c>
      <c r="T922" s="7">
        <f>INDEX('Saturation Data'!U:U,MATCH('Intensity Data'!$B922,'Saturation Data'!$C:$C,0))*INDEX('UEC Data'!U:U,MATCH('Intensity Data'!$B922,'UEC Data'!$C:$C,0))</f>
        <v>0.31595188537061236</v>
      </c>
      <c r="U922" s="7">
        <f>INDEX('Saturation Data'!V:V,MATCH('Intensity Data'!$B922,'Saturation Data'!$C:$C,0))*INDEX('UEC Data'!V:V,MATCH('Intensity Data'!$B922,'UEC Data'!$C:$C,0))</f>
        <v>8.8770900622678187E-2</v>
      </c>
      <c r="V922" t="str">
        <f t="shared" si="199"/>
        <v>HVAC</v>
      </c>
    </row>
    <row r="923" spans="2:22" x14ac:dyDescent="0.25">
      <c r="B923" t="str">
        <f t="shared" si="200"/>
        <v>UT2023 CPACooling_RTU</v>
      </c>
      <c r="C923" t="s">
        <v>117</v>
      </c>
      <c r="D923" t="s">
        <v>191</v>
      </c>
      <c r="E923" s="3" t="str">
        <f t="shared" si="201"/>
        <v>Cooling_RTU</v>
      </c>
      <c r="F923" s="3" t="s">
        <v>3</v>
      </c>
      <c r="G923" s="3" t="s">
        <v>6</v>
      </c>
      <c r="H923" s="7">
        <f>INDEX('Saturation Data'!I:I,MATCH('Intensity Data'!$B923,'Saturation Data'!$C:$C,0))*INDEX('UEC Data'!I:I,MATCH('Intensity Data'!$B923,'UEC Data'!$C:$C,0))</f>
        <v>0.35523468563753879</v>
      </c>
      <c r="I923" s="7">
        <f>INDEX('Saturation Data'!J:J,MATCH('Intensity Data'!$B923,'Saturation Data'!$C:$C,0))*INDEX('UEC Data'!J:J,MATCH('Intensity Data'!$B923,'UEC Data'!$C:$C,0))</f>
        <v>1.1057559390657172</v>
      </c>
      <c r="J923" s="7">
        <f>INDEX('Saturation Data'!K:K,MATCH('Intensity Data'!$B923,'Saturation Data'!$C:$C,0))*INDEX('UEC Data'!K:K,MATCH('Intensity Data'!$B923,'UEC Data'!$C:$C,0))</f>
        <v>1.2997826557550627</v>
      </c>
      <c r="K923" s="7">
        <f>INDEX('Saturation Data'!L:L,MATCH('Intensity Data'!$B923,'Saturation Data'!$C:$C,0))*INDEX('UEC Data'!L:L,MATCH('Intensity Data'!$B923,'UEC Data'!$C:$C,0))</f>
        <v>1.3149926419877243</v>
      </c>
      <c r="L923" s="7">
        <f>INDEX('Saturation Data'!M:M,MATCH('Intensity Data'!$B923,'Saturation Data'!$C:$C,0))*INDEX('UEC Data'!M:M,MATCH('Intensity Data'!$B923,'UEC Data'!$C:$C,0))</f>
        <v>4.6988888450796029</v>
      </c>
      <c r="M923" s="7">
        <f>INDEX('Saturation Data'!N:N,MATCH('Intensity Data'!$B923,'Saturation Data'!$C:$C,0))*INDEX('UEC Data'!N:N,MATCH('Intensity Data'!$B923,'UEC Data'!$C:$C,0))</f>
        <v>0.22120352404877305</v>
      </c>
      <c r="N923" s="7">
        <f>INDEX('Saturation Data'!O:O,MATCH('Intensity Data'!$B923,'Saturation Data'!$C:$C,0))*INDEX('UEC Data'!O:O,MATCH('Intensity Data'!$B923,'UEC Data'!$C:$C,0))</f>
        <v>0.70174130542024937</v>
      </c>
      <c r="O923" s="7">
        <f>INDEX('Saturation Data'!P:P,MATCH('Intensity Data'!$B923,'Saturation Data'!$C:$C,0))*INDEX('UEC Data'!P:P,MATCH('Intensity Data'!$B923,'UEC Data'!$C:$C,0))</f>
        <v>0.43788553638798228</v>
      </c>
      <c r="P923" s="7">
        <f>INDEX('Saturation Data'!Q:Q,MATCH('Intensity Data'!$B923,'Saturation Data'!$C:$C,0))*INDEX('UEC Data'!Q:Q,MATCH('Intensity Data'!$B923,'UEC Data'!$C:$C,0))</f>
        <v>0.43647313796107007</v>
      </c>
      <c r="Q923" s="7">
        <f>INDEX('Saturation Data'!R:R,MATCH('Intensity Data'!$B923,'Saturation Data'!$C:$C,0))*INDEX('UEC Data'!R:R,MATCH('Intensity Data'!$B923,'UEC Data'!$C:$C,0))</f>
        <v>0.721130012654149</v>
      </c>
      <c r="R923" s="7">
        <f>INDEX('Saturation Data'!S:S,MATCH('Intensity Data'!$B923,'Saturation Data'!$C:$C,0))*INDEX('UEC Data'!S:S,MATCH('Intensity Data'!$B923,'UEC Data'!$C:$C,0))</f>
        <v>0.21265998512812379</v>
      </c>
      <c r="S923" s="7">
        <f>INDEX('Saturation Data'!T:T,MATCH('Intensity Data'!$B923,'Saturation Data'!$C:$C,0))*INDEX('UEC Data'!T:T,MATCH('Intensity Data'!$B923,'UEC Data'!$C:$C,0))</f>
        <v>1.1003515888682815</v>
      </c>
      <c r="T923" s="7">
        <f>INDEX('Saturation Data'!U:U,MATCH('Intensity Data'!$B923,'Saturation Data'!$C:$C,0))*INDEX('UEC Data'!U:U,MATCH('Intensity Data'!$B923,'UEC Data'!$C:$C,0))</f>
        <v>20.064297845320294</v>
      </c>
      <c r="U923" s="7">
        <f>INDEX('Saturation Data'!V:V,MATCH('Intensity Data'!$B923,'Saturation Data'!$C:$C,0))*INDEX('UEC Data'!V:V,MATCH('Intensity Data'!$B923,'UEC Data'!$C:$C,0))</f>
        <v>0.489040733381434</v>
      </c>
      <c r="V923" t="str">
        <f t="shared" si="199"/>
        <v>HVAC</v>
      </c>
    </row>
    <row r="924" spans="2:22" x14ac:dyDescent="0.25">
      <c r="B924" t="str">
        <f t="shared" si="200"/>
        <v>UT2023 CPACooling_PTAC</v>
      </c>
      <c r="C924" t="s">
        <v>117</v>
      </c>
      <c r="D924" t="s">
        <v>191</v>
      </c>
      <c r="E924" s="3" t="str">
        <f t="shared" si="201"/>
        <v>Cooling_PTAC</v>
      </c>
      <c r="F924" s="3" t="s">
        <v>3</v>
      </c>
      <c r="G924" s="3" t="s">
        <v>7</v>
      </c>
      <c r="H924" s="7">
        <f>INDEX('Saturation Data'!I:I,MATCH('Intensity Data'!$B924,'Saturation Data'!$C:$C,0))*INDEX('UEC Data'!I:I,MATCH('Intensity Data'!$B924,'UEC Data'!$C:$C,0))</f>
        <v>0.15952824014372494</v>
      </c>
      <c r="I924" s="7">
        <f>INDEX('Saturation Data'!J:J,MATCH('Intensity Data'!$B924,'Saturation Data'!$C:$C,0))*INDEX('UEC Data'!J:J,MATCH('Intensity Data'!$B924,'UEC Data'!$C:$C,0))</f>
        <v>0.11231673962926415</v>
      </c>
      <c r="J924" s="7">
        <f>INDEX('Saturation Data'!K:K,MATCH('Intensity Data'!$B924,'Saturation Data'!$C:$C,0))*INDEX('UEC Data'!K:K,MATCH('Intensity Data'!$B924,'UEC Data'!$C:$C,0))</f>
        <v>2.8101820418787076E-3</v>
      </c>
      <c r="K924" s="7">
        <f>INDEX('Saturation Data'!L:L,MATCH('Intensity Data'!$B924,'Saturation Data'!$C:$C,0))*INDEX('UEC Data'!L:L,MATCH('Intensity Data'!$B924,'UEC Data'!$C:$C,0))</f>
        <v>0.20952241625671567</v>
      </c>
      <c r="L924" s="7">
        <f>INDEX('Saturation Data'!M:M,MATCH('Intensity Data'!$B924,'Saturation Data'!$C:$C,0))*INDEX('UEC Data'!M:M,MATCH('Intensity Data'!$B924,'UEC Data'!$C:$C,0))</f>
        <v>0.29643330416362035</v>
      </c>
      <c r="M924" s="7">
        <f>INDEX('Saturation Data'!N:N,MATCH('Intensity Data'!$B924,'Saturation Data'!$C:$C,0))*INDEX('UEC Data'!N:N,MATCH('Intensity Data'!$B924,'UEC Data'!$C:$C,0))</f>
        <v>0.2807785874559835</v>
      </c>
      <c r="N924" s="7">
        <f>INDEX('Saturation Data'!O:O,MATCH('Intensity Data'!$B924,'Saturation Data'!$C:$C,0))*INDEX('UEC Data'!O:O,MATCH('Intensity Data'!$B924,'UEC Data'!$C:$C,0))</f>
        <v>1.5152943181650884E-2</v>
      </c>
      <c r="O924" s="7">
        <f>INDEX('Saturation Data'!P:P,MATCH('Intensity Data'!$B924,'Saturation Data'!$C:$C,0))*INDEX('UEC Data'!P:P,MATCH('Intensity Data'!$B924,'UEC Data'!$C:$C,0))</f>
        <v>0.23121039742235172</v>
      </c>
      <c r="P924" s="7">
        <f>INDEX('Saturation Data'!Q:Q,MATCH('Intensity Data'!$B924,'Saturation Data'!$C:$C,0))*INDEX('UEC Data'!Q:Q,MATCH('Intensity Data'!$B924,'UEC Data'!$C:$C,0))</f>
        <v>0.15468481770951692</v>
      </c>
      <c r="Q924" s="7">
        <f>INDEX('Saturation Data'!R:R,MATCH('Intensity Data'!$B924,'Saturation Data'!$C:$C,0))*INDEX('UEC Data'!R:R,MATCH('Intensity Data'!$B924,'UEC Data'!$C:$C,0))</f>
        <v>0.73158504008864556</v>
      </c>
      <c r="R924" s="7">
        <f>INDEX('Saturation Data'!S:S,MATCH('Intensity Data'!$B924,'Saturation Data'!$C:$C,0))*INDEX('UEC Data'!S:S,MATCH('Intensity Data'!$B924,'UEC Data'!$C:$C,0))</f>
        <v>4.8478956826484662E-2</v>
      </c>
      <c r="S924" s="7">
        <f>INDEX('Saturation Data'!T:T,MATCH('Intensity Data'!$B924,'Saturation Data'!$C:$C,0))*INDEX('UEC Data'!T:T,MATCH('Intensity Data'!$B924,'UEC Data'!$C:$C,0))</f>
        <v>0.25084125317962608</v>
      </c>
      <c r="T924" s="7">
        <f>INDEX('Saturation Data'!U:U,MATCH('Intensity Data'!$B924,'Saturation Data'!$C:$C,0))*INDEX('UEC Data'!U:U,MATCH('Intensity Data'!$B924,'UEC Data'!$C:$C,0))</f>
        <v>2.0380234347562589</v>
      </c>
      <c r="U924" s="7">
        <f>INDEX('Saturation Data'!V:V,MATCH('Intensity Data'!$B924,'Saturation Data'!$C:$C,0))*INDEX('UEC Data'!V:V,MATCH('Intensity Data'!$B924,'UEC Data'!$C:$C,0))</f>
        <v>9.9562206108679455E-2</v>
      </c>
      <c r="V924" t="str">
        <f t="shared" si="199"/>
        <v>HVAC</v>
      </c>
    </row>
    <row r="925" spans="2:22" x14ac:dyDescent="0.25">
      <c r="B925" t="str">
        <f t="shared" si="200"/>
        <v>UT2023 CPACooling_PTHP</v>
      </c>
      <c r="C925" t="s">
        <v>117</v>
      </c>
      <c r="D925" t="s">
        <v>191</v>
      </c>
      <c r="E925" s="3" t="str">
        <f t="shared" si="201"/>
        <v>Cooling_PTHP</v>
      </c>
      <c r="F925" s="3" t="s">
        <v>3</v>
      </c>
      <c r="G925" s="3" t="s">
        <v>8</v>
      </c>
      <c r="H925" s="7">
        <f>INDEX('Saturation Data'!I:I,MATCH('Intensity Data'!$B925,'Saturation Data'!$C:$C,0))*INDEX('UEC Data'!I:I,MATCH('Intensity Data'!$B925,'UEC Data'!$C:$C,0))</f>
        <v>1.9558575973704195E-2</v>
      </c>
      <c r="I925" s="7">
        <f>INDEX('Saturation Data'!J:J,MATCH('Intensity Data'!$B925,'Saturation Data'!$C:$C,0))*INDEX('UEC Data'!J:J,MATCH('Intensity Data'!$B925,'UEC Data'!$C:$C,0))</f>
        <v>1.3223255986017762E-2</v>
      </c>
      <c r="J925" s="7">
        <f>INDEX('Saturation Data'!K:K,MATCH('Intensity Data'!$B925,'Saturation Data'!$C:$C,0))*INDEX('UEC Data'!K:K,MATCH('Intensity Data'!$B925,'UEC Data'!$C:$C,0))</f>
        <v>9.9979526451510238E-3</v>
      </c>
      <c r="K925" s="7">
        <f>INDEX('Saturation Data'!L:L,MATCH('Intensity Data'!$B925,'Saturation Data'!$C:$C,0))*INDEX('UEC Data'!L:L,MATCH('Intensity Data'!$B925,'UEC Data'!$C:$C,0))</f>
        <v>1.1905917750628933E-2</v>
      </c>
      <c r="L925" s="7">
        <f>INDEX('Saturation Data'!M:M,MATCH('Intensity Data'!$B925,'Saturation Data'!$C:$C,0))*INDEX('UEC Data'!M:M,MATCH('Intensity Data'!$B925,'UEC Data'!$C:$C,0))</f>
        <v>0.14759791222715327</v>
      </c>
      <c r="M925" s="7">
        <f>INDEX('Saturation Data'!N:N,MATCH('Intensity Data'!$B925,'Saturation Data'!$C:$C,0))*INDEX('UEC Data'!N:N,MATCH('Intensity Data'!$B925,'UEC Data'!$C:$C,0))</f>
        <v>5.448831922204066E-3</v>
      </c>
      <c r="N925" s="7">
        <f>INDEX('Saturation Data'!O:O,MATCH('Intensity Data'!$B925,'Saturation Data'!$C:$C,0))*INDEX('UEC Data'!O:O,MATCH('Intensity Data'!$B925,'UEC Data'!$C:$C,0))</f>
        <v>0</v>
      </c>
      <c r="O925" s="7">
        <f>INDEX('Saturation Data'!P:P,MATCH('Intensity Data'!$B925,'Saturation Data'!$C:$C,0))*INDEX('UEC Data'!P:P,MATCH('Intensity Data'!$B925,'UEC Data'!$C:$C,0))</f>
        <v>4.9795596788670828E-2</v>
      </c>
      <c r="P925" s="7">
        <f>INDEX('Saturation Data'!Q:Q,MATCH('Intensity Data'!$B925,'Saturation Data'!$C:$C,0))*INDEX('UEC Data'!Q:Q,MATCH('Intensity Data'!$B925,'UEC Data'!$C:$C,0))</f>
        <v>2.3529324633190022E-2</v>
      </c>
      <c r="Q925" s="7">
        <f>INDEX('Saturation Data'!R:R,MATCH('Intensity Data'!$B925,'Saturation Data'!$C:$C,0))*INDEX('UEC Data'!R:R,MATCH('Intensity Data'!$B925,'UEC Data'!$C:$C,0))</f>
        <v>0.30614829926845666</v>
      </c>
      <c r="R925" s="7">
        <f>INDEX('Saturation Data'!S:S,MATCH('Intensity Data'!$B925,'Saturation Data'!$C:$C,0))*INDEX('UEC Data'!S:S,MATCH('Intensity Data'!$B925,'UEC Data'!$C:$C,0))</f>
        <v>5.4102328668326647E-3</v>
      </c>
      <c r="S925" s="7">
        <f>INDEX('Saturation Data'!T:T,MATCH('Intensity Data'!$B925,'Saturation Data'!$C:$C,0))*INDEX('UEC Data'!T:T,MATCH('Intensity Data'!$B925,'UEC Data'!$C:$C,0))</f>
        <v>5.4104908035068257E-3</v>
      </c>
      <c r="T925" s="7">
        <f>INDEX('Saturation Data'!U:U,MATCH('Intensity Data'!$B925,'Saturation Data'!$C:$C,0))*INDEX('UEC Data'!U:U,MATCH('Intensity Data'!$B925,'UEC Data'!$C:$C,0))</f>
        <v>0.23996218525363461</v>
      </c>
      <c r="U925" s="7">
        <f>INDEX('Saturation Data'!V:V,MATCH('Intensity Data'!$B925,'Saturation Data'!$C:$C,0))*INDEX('UEC Data'!V:V,MATCH('Intensity Data'!$B925,'UEC Data'!$C:$C,0))</f>
        <v>0.10171800700459192</v>
      </c>
      <c r="V925" t="str">
        <f t="shared" si="199"/>
        <v>HVAC</v>
      </c>
    </row>
    <row r="926" spans="2:22" x14ac:dyDescent="0.25">
      <c r="B926" t="str">
        <f t="shared" si="200"/>
        <v>UT2023 CPACooling_Air-Source Heat Pump</v>
      </c>
      <c r="C926" t="s">
        <v>117</v>
      </c>
      <c r="D926" t="s">
        <v>191</v>
      </c>
      <c r="E926" s="3" t="str">
        <f t="shared" si="201"/>
        <v>Cooling_Air-Source Heat Pump</v>
      </c>
      <c r="F926" s="3" t="s">
        <v>3</v>
      </c>
      <c r="G926" s="3" t="s">
        <v>10</v>
      </c>
      <c r="H926" s="7">
        <f>INDEX('Saturation Data'!I:I,MATCH('Intensity Data'!$B926,'Saturation Data'!$C:$C,0))*INDEX('UEC Data'!I:I,MATCH('Intensity Data'!$B926,'UEC Data'!$C:$C,0))</f>
        <v>0.25367870107079321</v>
      </c>
      <c r="I926" s="7">
        <f>INDEX('Saturation Data'!J:J,MATCH('Intensity Data'!$B926,'Saturation Data'!$C:$C,0))*INDEX('UEC Data'!J:J,MATCH('Intensity Data'!$B926,'UEC Data'!$C:$C,0))</f>
        <v>0.26285291450529391</v>
      </c>
      <c r="J926" s="7">
        <f>INDEX('Saturation Data'!K:K,MATCH('Intensity Data'!$B926,'Saturation Data'!$C:$C,0))*INDEX('UEC Data'!K:K,MATCH('Intensity Data'!$B926,'UEC Data'!$C:$C,0))</f>
        <v>0.31662665067918033</v>
      </c>
      <c r="K926" s="7">
        <f>INDEX('Saturation Data'!L:L,MATCH('Intensity Data'!$B926,'Saturation Data'!$C:$C,0))*INDEX('UEC Data'!L:L,MATCH('Intensity Data'!$B926,'UEC Data'!$C:$C,0))</f>
        <v>7.3042551550503168E-2</v>
      </c>
      <c r="L926" s="7">
        <f>INDEX('Saturation Data'!M:M,MATCH('Intensity Data'!$B926,'Saturation Data'!$C:$C,0))*INDEX('UEC Data'!M:M,MATCH('Intensity Data'!$B926,'UEC Data'!$C:$C,0))</f>
        <v>0.44703938724451037</v>
      </c>
      <c r="M926" s="7">
        <f>INDEX('Saturation Data'!N:N,MATCH('Intensity Data'!$B926,'Saturation Data'!$C:$C,0))*INDEX('UEC Data'!N:N,MATCH('Intensity Data'!$B926,'UEC Data'!$C:$C,0))</f>
        <v>0</v>
      </c>
      <c r="N926" s="7">
        <f>INDEX('Saturation Data'!O:O,MATCH('Intensity Data'!$B926,'Saturation Data'!$C:$C,0))*INDEX('UEC Data'!O:O,MATCH('Intensity Data'!$B926,'UEC Data'!$C:$C,0))</f>
        <v>2.4526904381521913E-2</v>
      </c>
      <c r="O926" s="7">
        <f>INDEX('Saturation Data'!P:P,MATCH('Intensity Data'!$B926,'Saturation Data'!$C:$C,0))*INDEX('UEC Data'!P:P,MATCH('Intensity Data'!$B926,'UEC Data'!$C:$C,0))</f>
        <v>2.8063882865660534E-3</v>
      </c>
      <c r="P926" s="7">
        <f>INDEX('Saturation Data'!Q:Q,MATCH('Intensity Data'!$B926,'Saturation Data'!$C:$C,0))*INDEX('UEC Data'!Q:Q,MATCH('Intensity Data'!$B926,'UEC Data'!$C:$C,0))</f>
        <v>6.3820423430761566E-2</v>
      </c>
      <c r="Q926" s="7">
        <f>INDEX('Saturation Data'!R:R,MATCH('Intensity Data'!$B926,'Saturation Data'!$C:$C,0))*INDEX('UEC Data'!R:R,MATCH('Intensity Data'!$B926,'UEC Data'!$C:$C,0))</f>
        <v>0.13664377862019375</v>
      </c>
      <c r="R926" s="7">
        <f>INDEX('Saturation Data'!S:S,MATCH('Intensity Data'!$B926,'Saturation Data'!$C:$C,0))*INDEX('UEC Data'!S:S,MATCH('Intensity Data'!$B926,'UEC Data'!$C:$C,0))</f>
        <v>2.4652942912091774E-2</v>
      </c>
      <c r="S926" s="7">
        <f>INDEX('Saturation Data'!T:T,MATCH('Intensity Data'!$B926,'Saturation Data'!$C:$C,0))*INDEX('UEC Data'!T:T,MATCH('Intensity Data'!$B926,'UEC Data'!$C:$C,0))</f>
        <v>0.1275599868365257</v>
      </c>
      <c r="T926" s="7">
        <f>INDEX('Saturation Data'!U:U,MATCH('Intensity Data'!$B926,'Saturation Data'!$C:$C,0))*INDEX('UEC Data'!U:U,MATCH('Intensity Data'!$B926,'UEC Data'!$C:$C,0))</f>
        <v>4.7699870464333598</v>
      </c>
      <c r="U926" s="7">
        <f>INDEX('Saturation Data'!V:V,MATCH('Intensity Data'!$B926,'Saturation Data'!$C:$C,0))*INDEX('UEC Data'!V:V,MATCH('Intensity Data'!$B926,'UEC Data'!$C:$C,0))</f>
        <v>0.14261175040552368</v>
      </c>
      <c r="V926" t="str">
        <f t="shared" si="199"/>
        <v>HVAC</v>
      </c>
    </row>
    <row r="927" spans="2:22" x14ac:dyDescent="0.25">
      <c r="B927" t="str">
        <f t="shared" si="200"/>
        <v>UT2023 CPACooling_Geothermal Heat Pump</v>
      </c>
      <c r="C927" t="s">
        <v>117</v>
      </c>
      <c r="D927" t="s">
        <v>191</v>
      </c>
      <c r="E927" s="3" t="str">
        <f t="shared" si="201"/>
        <v>Cooling_Geothermal Heat Pump</v>
      </c>
      <c r="F927" s="3" t="s">
        <v>3</v>
      </c>
      <c r="G927" s="3" t="s">
        <v>11</v>
      </c>
      <c r="H927" s="7">
        <f>INDEX('Saturation Data'!I:I,MATCH('Intensity Data'!$B927,'Saturation Data'!$C:$C,0))*INDEX('UEC Data'!I:I,MATCH('Intensity Data'!$B927,'UEC Data'!$C:$C,0))</f>
        <v>0.14668515445544683</v>
      </c>
      <c r="I927" s="7">
        <f>INDEX('Saturation Data'!J:J,MATCH('Intensity Data'!$B927,'Saturation Data'!$C:$C,0))*INDEX('UEC Data'!J:J,MATCH('Intensity Data'!$B927,'UEC Data'!$C:$C,0))</f>
        <v>5.3858700163232506E-2</v>
      </c>
      <c r="J927" s="7">
        <f>INDEX('Saturation Data'!K:K,MATCH('Intensity Data'!$B927,'Saturation Data'!$C:$C,0))*INDEX('UEC Data'!K:K,MATCH('Intensity Data'!$B927,'UEC Data'!$C:$C,0))</f>
        <v>0</v>
      </c>
      <c r="K927" s="7">
        <f>INDEX('Saturation Data'!L:L,MATCH('Intensity Data'!$B927,'Saturation Data'!$C:$C,0))*INDEX('UEC Data'!L:L,MATCH('Intensity Data'!$B927,'UEC Data'!$C:$C,0))</f>
        <v>0</v>
      </c>
      <c r="L927" s="7">
        <f>INDEX('Saturation Data'!M:M,MATCH('Intensity Data'!$B927,'Saturation Data'!$C:$C,0))*INDEX('UEC Data'!M:M,MATCH('Intensity Data'!$B927,'UEC Data'!$C:$C,0))</f>
        <v>0</v>
      </c>
      <c r="M927" s="7">
        <f>INDEX('Saturation Data'!N:N,MATCH('Intensity Data'!$B927,'Saturation Data'!$C:$C,0))*INDEX('UEC Data'!N:N,MATCH('Intensity Data'!$B927,'UEC Data'!$C:$C,0))</f>
        <v>0</v>
      </c>
      <c r="N927" s="7">
        <f>INDEX('Saturation Data'!O:O,MATCH('Intensity Data'!$B927,'Saturation Data'!$C:$C,0))*INDEX('UEC Data'!O:O,MATCH('Intensity Data'!$B927,'UEC Data'!$C:$C,0))</f>
        <v>7.1412650334230734E-2</v>
      </c>
      <c r="O927" s="7">
        <f>INDEX('Saturation Data'!P:P,MATCH('Intensity Data'!$B927,'Saturation Data'!$C:$C,0))*INDEX('UEC Data'!P:P,MATCH('Intensity Data'!$B927,'UEC Data'!$C:$C,0))</f>
        <v>0</v>
      </c>
      <c r="P927" s="7">
        <f>INDEX('Saturation Data'!Q:Q,MATCH('Intensity Data'!$B927,'Saturation Data'!$C:$C,0))*INDEX('UEC Data'!Q:Q,MATCH('Intensity Data'!$B927,'UEC Data'!$C:$C,0))</f>
        <v>1.0904590825070891E-2</v>
      </c>
      <c r="Q927" s="7">
        <f>INDEX('Saturation Data'!R:R,MATCH('Intensity Data'!$B927,'Saturation Data'!$C:$C,0))*INDEX('UEC Data'!R:R,MATCH('Intensity Data'!$B927,'UEC Data'!$C:$C,0))</f>
        <v>4.991174576141641E-4</v>
      </c>
      <c r="R927" s="7">
        <f>INDEX('Saturation Data'!S:S,MATCH('Intensity Data'!$B927,'Saturation Data'!$C:$C,0))*INDEX('UEC Data'!S:S,MATCH('Intensity Data'!$B927,'UEC Data'!$C:$C,0))</f>
        <v>0</v>
      </c>
      <c r="S927" s="7">
        <f>INDEX('Saturation Data'!T:T,MATCH('Intensity Data'!$B927,'Saturation Data'!$C:$C,0))*INDEX('UEC Data'!T:T,MATCH('Intensity Data'!$B927,'UEC Data'!$C:$C,0))</f>
        <v>0</v>
      </c>
      <c r="T927" s="7">
        <f>INDEX('Saturation Data'!U:U,MATCH('Intensity Data'!$B927,'Saturation Data'!$C:$C,0))*INDEX('UEC Data'!U:U,MATCH('Intensity Data'!$B927,'UEC Data'!$C:$C,0))</f>
        <v>0.97728067829984289</v>
      </c>
      <c r="U927" s="7">
        <f>INDEX('Saturation Data'!V:V,MATCH('Intensity Data'!$B927,'Saturation Data'!$C:$C,0))*INDEX('UEC Data'!V:V,MATCH('Intensity Data'!$B927,'UEC Data'!$C:$C,0))</f>
        <v>0.1374984013728773</v>
      </c>
      <c r="V927" t="str">
        <f t="shared" si="199"/>
        <v>HVAC</v>
      </c>
    </row>
    <row r="928" spans="2:22" x14ac:dyDescent="0.25">
      <c r="B928" t="str">
        <f t="shared" si="200"/>
        <v>UT2023 CPAHeating_Electric Furnace</v>
      </c>
      <c r="C928" t="s">
        <v>117</v>
      </c>
      <c r="D928" t="s">
        <v>191</v>
      </c>
      <c r="E928" s="3" t="str">
        <f t="shared" si="201"/>
        <v>Heating_Electric Furnace</v>
      </c>
      <c r="F928" s="3" t="s">
        <v>12</v>
      </c>
      <c r="G928" s="3" t="s">
        <v>13</v>
      </c>
      <c r="H928" s="7">
        <f>INDEX('Saturation Data'!I:I,MATCH('Intensity Data'!$B928,'Saturation Data'!$C:$C,0))*INDEX('UEC Data'!I:I,MATCH('Intensity Data'!$B928,'UEC Data'!$C:$C,0))</f>
        <v>0.11902204227796905</v>
      </c>
      <c r="I928" s="7">
        <f>INDEX('Saturation Data'!J:J,MATCH('Intensity Data'!$B928,'Saturation Data'!$C:$C,0))*INDEX('UEC Data'!J:J,MATCH('Intensity Data'!$B928,'UEC Data'!$C:$C,0))</f>
        <v>0.14693406704293668</v>
      </c>
      <c r="J928" s="7">
        <f>INDEX('Saturation Data'!K:K,MATCH('Intensity Data'!$B928,'Saturation Data'!$C:$C,0))*INDEX('UEC Data'!K:K,MATCH('Intensity Data'!$B928,'UEC Data'!$C:$C,0))</f>
        <v>0.13070645436502179</v>
      </c>
      <c r="K928" s="7">
        <f>INDEX('Saturation Data'!L:L,MATCH('Intensity Data'!$B928,'Saturation Data'!$C:$C,0))*INDEX('UEC Data'!L:L,MATCH('Intensity Data'!$B928,'UEC Data'!$C:$C,0))</f>
        <v>1.0376447664299693</v>
      </c>
      <c r="L928" s="7">
        <f>INDEX('Saturation Data'!M:M,MATCH('Intensity Data'!$B928,'Saturation Data'!$C:$C,0))*INDEX('UEC Data'!M:M,MATCH('Intensity Data'!$B928,'UEC Data'!$C:$C,0))</f>
        <v>1.3775030639996344</v>
      </c>
      <c r="M928" s="7">
        <f>INDEX('Saturation Data'!N:N,MATCH('Intensity Data'!$B928,'Saturation Data'!$C:$C,0))*INDEX('UEC Data'!N:N,MATCH('Intensity Data'!$B928,'UEC Data'!$C:$C,0))</f>
        <v>0.39889145364206402</v>
      </c>
      <c r="N928" s="7">
        <f>INDEX('Saturation Data'!O:O,MATCH('Intensity Data'!$B928,'Saturation Data'!$C:$C,0))*INDEX('UEC Data'!O:O,MATCH('Intensity Data'!$B928,'UEC Data'!$C:$C,0))</f>
        <v>0</v>
      </c>
      <c r="O928" s="7">
        <f>INDEX('Saturation Data'!P:P,MATCH('Intensity Data'!$B928,'Saturation Data'!$C:$C,0))*INDEX('UEC Data'!P:P,MATCH('Intensity Data'!$B928,'UEC Data'!$C:$C,0))</f>
        <v>0</v>
      </c>
      <c r="P928" s="7">
        <f>INDEX('Saturation Data'!Q:Q,MATCH('Intensity Data'!$B928,'Saturation Data'!$C:$C,0))*INDEX('UEC Data'!Q:Q,MATCH('Intensity Data'!$B928,'UEC Data'!$C:$C,0))</f>
        <v>0.77844276591689499</v>
      </c>
      <c r="Q928" s="7">
        <f>INDEX('Saturation Data'!R:R,MATCH('Intensity Data'!$B928,'Saturation Data'!$C:$C,0))*INDEX('UEC Data'!R:R,MATCH('Intensity Data'!$B928,'UEC Data'!$C:$C,0))</f>
        <v>0.61649624924014312</v>
      </c>
      <c r="R928" s="7">
        <f>INDEX('Saturation Data'!S:S,MATCH('Intensity Data'!$B928,'Saturation Data'!$C:$C,0))*INDEX('UEC Data'!S:S,MATCH('Intensity Data'!$B928,'UEC Data'!$C:$C,0))</f>
        <v>0.12845080315267673</v>
      </c>
      <c r="S928" s="7">
        <f>INDEX('Saturation Data'!T:T,MATCH('Intensity Data'!$B928,'Saturation Data'!$C:$C,0))*INDEX('UEC Data'!T:T,MATCH('Intensity Data'!$B928,'UEC Data'!$C:$C,0))</f>
        <v>6.3182219383918645E-2</v>
      </c>
      <c r="T928" s="7">
        <f>INDEX('Saturation Data'!U:U,MATCH('Intensity Data'!$B928,'Saturation Data'!$C:$C,0))*INDEX('UEC Data'!U:U,MATCH('Intensity Data'!$B928,'UEC Data'!$C:$C,0))</f>
        <v>5.2981922717380024E-2</v>
      </c>
      <c r="U928" s="7">
        <f>INDEX('Saturation Data'!V:V,MATCH('Intensity Data'!$B928,'Saturation Data'!$C:$C,0))*INDEX('UEC Data'!V:V,MATCH('Intensity Data'!$B928,'UEC Data'!$C:$C,0))</f>
        <v>0</v>
      </c>
      <c r="V928" t="str">
        <f t="shared" si="199"/>
        <v>HVAC</v>
      </c>
    </row>
    <row r="929" spans="2:22" x14ac:dyDescent="0.25">
      <c r="B929" t="str">
        <f t="shared" si="200"/>
        <v>UT2023 CPAHeating_Electric Room Heat</v>
      </c>
      <c r="C929" t="s">
        <v>117</v>
      </c>
      <c r="D929" t="s">
        <v>191</v>
      </c>
      <c r="E929" s="3" t="str">
        <f t="shared" si="201"/>
        <v>Heating_Electric Room Heat</v>
      </c>
      <c r="F929" s="3" t="s">
        <v>12</v>
      </c>
      <c r="G929" s="3" t="s">
        <v>14</v>
      </c>
      <c r="H929" s="7">
        <f>INDEX('Saturation Data'!I:I,MATCH('Intensity Data'!$B929,'Saturation Data'!$C:$C,0))*INDEX('UEC Data'!I:I,MATCH('Intensity Data'!$B929,'UEC Data'!$C:$C,0))</f>
        <v>0</v>
      </c>
      <c r="I929" s="7">
        <f>INDEX('Saturation Data'!J:J,MATCH('Intensity Data'!$B929,'Saturation Data'!$C:$C,0))*INDEX('UEC Data'!J:J,MATCH('Intensity Data'!$B929,'UEC Data'!$C:$C,0))</f>
        <v>4.3114901220880963E-2</v>
      </c>
      <c r="J929" s="7">
        <f>INDEX('Saturation Data'!K:K,MATCH('Intensity Data'!$B929,'Saturation Data'!$C:$C,0))*INDEX('UEC Data'!K:K,MATCH('Intensity Data'!$B929,'UEC Data'!$C:$C,0))</f>
        <v>0</v>
      </c>
      <c r="K929" s="7">
        <f>INDEX('Saturation Data'!L:L,MATCH('Intensity Data'!$B929,'Saturation Data'!$C:$C,0))*INDEX('UEC Data'!L:L,MATCH('Intensity Data'!$B929,'UEC Data'!$C:$C,0))</f>
        <v>7.2596210258231042E-2</v>
      </c>
      <c r="L929" s="7">
        <f>INDEX('Saturation Data'!M:M,MATCH('Intensity Data'!$B929,'Saturation Data'!$C:$C,0))*INDEX('UEC Data'!M:M,MATCH('Intensity Data'!$B929,'UEC Data'!$C:$C,0))</f>
        <v>0.10344211468995182</v>
      </c>
      <c r="M929" s="7">
        <f>INDEX('Saturation Data'!N:N,MATCH('Intensity Data'!$B929,'Saturation Data'!$C:$C,0))*INDEX('UEC Data'!N:N,MATCH('Intensity Data'!$B929,'UEC Data'!$C:$C,0))</f>
        <v>0</v>
      </c>
      <c r="N929" s="7">
        <f>INDEX('Saturation Data'!O:O,MATCH('Intensity Data'!$B929,'Saturation Data'!$C:$C,0))*INDEX('UEC Data'!O:O,MATCH('Intensity Data'!$B929,'UEC Data'!$C:$C,0))</f>
        <v>8.7829578275712111E-2</v>
      </c>
      <c r="O929" s="7">
        <f>INDEX('Saturation Data'!P:P,MATCH('Intensity Data'!$B929,'Saturation Data'!$C:$C,0))*INDEX('UEC Data'!P:P,MATCH('Intensity Data'!$B929,'UEC Data'!$C:$C,0))</f>
        <v>0</v>
      </c>
      <c r="P929" s="7">
        <f>INDEX('Saturation Data'!Q:Q,MATCH('Intensity Data'!$B929,'Saturation Data'!$C:$C,0))*INDEX('UEC Data'!Q:Q,MATCH('Intensity Data'!$B929,'UEC Data'!$C:$C,0))</f>
        <v>0.10492539305819824</v>
      </c>
      <c r="Q929" s="7">
        <f>INDEX('Saturation Data'!R:R,MATCH('Intensity Data'!$B929,'Saturation Data'!$C:$C,0))*INDEX('UEC Data'!R:R,MATCH('Intensity Data'!$B929,'UEC Data'!$C:$C,0))</f>
        <v>1.0260887842840072</v>
      </c>
      <c r="R929" s="7">
        <f>INDEX('Saturation Data'!S:S,MATCH('Intensity Data'!$B929,'Saturation Data'!$C:$C,0))*INDEX('UEC Data'!S:S,MATCH('Intensity Data'!$B929,'UEC Data'!$C:$C,0))</f>
        <v>1.9067815363607517E-2</v>
      </c>
      <c r="S929" s="7">
        <f>INDEX('Saturation Data'!T:T,MATCH('Intensity Data'!$B929,'Saturation Data'!$C:$C,0))*INDEX('UEC Data'!T:T,MATCH('Intensity Data'!$B929,'UEC Data'!$C:$C,0))</f>
        <v>9.3790530219070786E-3</v>
      </c>
      <c r="T929" s="7">
        <f>INDEX('Saturation Data'!U:U,MATCH('Intensity Data'!$B929,'Saturation Data'!$C:$C,0))*INDEX('UEC Data'!U:U,MATCH('Intensity Data'!$B929,'UEC Data'!$C:$C,0))</f>
        <v>1.5546499259322029E-2</v>
      </c>
      <c r="U929" s="7">
        <f>INDEX('Saturation Data'!V:V,MATCH('Intensity Data'!$B929,'Saturation Data'!$C:$C,0))*INDEX('UEC Data'!V:V,MATCH('Intensity Data'!$B929,'UEC Data'!$C:$C,0))</f>
        <v>2.0490377693109189E-2</v>
      </c>
      <c r="V929" t="str">
        <f t="shared" si="199"/>
        <v>HVAC</v>
      </c>
    </row>
    <row r="930" spans="2:22" x14ac:dyDescent="0.25">
      <c r="B930" t="str">
        <f t="shared" si="200"/>
        <v>UT2023 CPAHeating_PTHP</v>
      </c>
      <c r="C930" t="s">
        <v>117</v>
      </c>
      <c r="D930" t="s">
        <v>191</v>
      </c>
      <c r="E930" s="3" t="str">
        <f t="shared" si="201"/>
        <v>Heating_PTHP</v>
      </c>
      <c r="F930" s="3" t="s">
        <v>12</v>
      </c>
      <c r="G930" s="3" t="s">
        <v>8</v>
      </c>
      <c r="H930" s="7">
        <f>INDEX('Saturation Data'!I:I,MATCH('Intensity Data'!$B930,'Saturation Data'!$C:$C,0))*INDEX('UEC Data'!I:I,MATCH('Intensity Data'!$B930,'UEC Data'!$C:$C,0))</f>
        <v>5.8061126403051444E-3</v>
      </c>
      <c r="I930" s="7">
        <f>INDEX('Saturation Data'!J:J,MATCH('Intensity Data'!$B930,'Saturation Data'!$C:$C,0))*INDEX('UEC Data'!J:J,MATCH('Intensity Data'!$B930,'UEC Data'!$C:$C,0))</f>
        <v>1.3304971008983842E-2</v>
      </c>
      <c r="J930" s="7">
        <f>INDEX('Saturation Data'!K:K,MATCH('Intensity Data'!$B930,'Saturation Data'!$C:$C,0))*INDEX('UEC Data'!K:K,MATCH('Intensity Data'!$B930,'UEC Data'!$C:$C,0))</f>
        <v>1.938609647430214E-3</v>
      </c>
      <c r="K930" s="7">
        <f>INDEX('Saturation Data'!L:L,MATCH('Intensity Data'!$B930,'Saturation Data'!$C:$C,0))*INDEX('UEC Data'!L:L,MATCH('Intensity Data'!$B930,'UEC Data'!$C:$C,0))</f>
        <v>9.7591528589045119E-3</v>
      </c>
      <c r="L930" s="7">
        <f>INDEX('Saturation Data'!M:M,MATCH('Intensity Data'!$B930,'Saturation Data'!$C:$C,0))*INDEX('UEC Data'!M:M,MATCH('Intensity Data'!$B930,'UEC Data'!$C:$C,0))</f>
        <v>4.0210408959966186E-2</v>
      </c>
      <c r="M930" s="7">
        <f>INDEX('Saturation Data'!N:N,MATCH('Intensity Data'!$B930,'Saturation Data'!$C:$C,0))*INDEX('UEC Data'!N:N,MATCH('Intensity Data'!$B930,'UEC Data'!$C:$C,0))</f>
        <v>2.1292929493183245E-3</v>
      </c>
      <c r="N930" s="7">
        <f>INDEX('Saturation Data'!O:O,MATCH('Intensity Data'!$B930,'Saturation Data'!$C:$C,0))*INDEX('UEC Data'!O:O,MATCH('Intensity Data'!$B930,'UEC Data'!$C:$C,0))</f>
        <v>0</v>
      </c>
      <c r="O930" s="7">
        <f>INDEX('Saturation Data'!P:P,MATCH('Intensity Data'!$B930,'Saturation Data'!$C:$C,0))*INDEX('UEC Data'!P:P,MATCH('Intensity Data'!$B930,'UEC Data'!$C:$C,0))</f>
        <v>0.14578234894325626</v>
      </c>
      <c r="P930" s="7">
        <f>INDEX('Saturation Data'!Q:Q,MATCH('Intensity Data'!$B930,'Saturation Data'!$C:$C,0))*INDEX('UEC Data'!Q:Q,MATCH('Intensity Data'!$B930,'UEC Data'!$C:$C,0))</f>
        <v>6.2568280902449522E-2</v>
      </c>
      <c r="Q930" s="7">
        <f>INDEX('Saturation Data'!R:R,MATCH('Intensity Data'!$B930,'Saturation Data'!$C:$C,0))*INDEX('UEC Data'!R:R,MATCH('Intensity Data'!$B930,'UEC Data'!$C:$C,0))</f>
        <v>0.5843919044228193</v>
      </c>
      <c r="R930" s="7">
        <f>INDEX('Saturation Data'!S:S,MATCH('Intensity Data'!$B930,'Saturation Data'!$C:$C,0))*INDEX('UEC Data'!S:S,MATCH('Intensity Data'!$B930,'UEC Data'!$C:$C,0))</f>
        <v>6.3417407806561094E-3</v>
      </c>
      <c r="S930" s="7">
        <f>INDEX('Saturation Data'!T:T,MATCH('Intensity Data'!$B930,'Saturation Data'!$C:$C,0))*INDEX('UEC Data'!T:T,MATCH('Intensity Data'!$B930,'UEC Data'!$C:$C,0))</f>
        <v>1.6521577114128759E-3</v>
      </c>
      <c r="T930" s="7">
        <f>INDEX('Saturation Data'!U:U,MATCH('Intensity Data'!$B930,'Saturation Data'!$C:$C,0))*INDEX('UEC Data'!U:U,MATCH('Intensity Data'!$B930,'UEC Data'!$C:$C,0))</f>
        <v>5.0881862290030853E-3</v>
      </c>
      <c r="U930" s="7">
        <f>INDEX('Saturation Data'!V:V,MATCH('Intensity Data'!$B930,'Saturation Data'!$C:$C,0))*INDEX('UEC Data'!V:V,MATCH('Intensity Data'!$B930,'UEC Data'!$C:$C,0))</f>
        <v>8.9292297653626604E-2</v>
      </c>
      <c r="V930" t="str">
        <f t="shared" si="199"/>
        <v>HVAC</v>
      </c>
    </row>
    <row r="931" spans="2:22" x14ac:dyDescent="0.25">
      <c r="B931" t="str">
        <f t="shared" si="200"/>
        <v>UT2023 CPAHeating_Air-Source Heat Pump</v>
      </c>
      <c r="C931" t="s">
        <v>117</v>
      </c>
      <c r="D931" t="s">
        <v>191</v>
      </c>
      <c r="E931" s="3" t="str">
        <f t="shared" si="201"/>
        <v>Heating_Air-Source Heat Pump</v>
      </c>
      <c r="F931" s="3" t="s">
        <v>12</v>
      </c>
      <c r="G931" s="3" t="s">
        <v>10</v>
      </c>
      <c r="H931" s="7">
        <f>INDEX('Saturation Data'!I:I,MATCH('Intensity Data'!$B931,'Saturation Data'!$C:$C,0))*INDEX('UEC Data'!I:I,MATCH('Intensity Data'!$B931,'UEC Data'!$C:$C,0))</f>
        <v>8.3673844083284696E-2</v>
      </c>
      <c r="I931" s="7">
        <f>INDEX('Saturation Data'!J:J,MATCH('Intensity Data'!$B931,'Saturation Data'!$C:$C,0))*INDEX('UEC Data'!J:J,MATCH('Intensity Data'!$B931,'UEC Data'!$C:$C,0))</f>
        <v>0.29386361345477896</v>
      </c>
      <c r="J931" s="7">
        <f>INDEX('Saturation Data'!K:K,MATCH('Intensity Data'!$B931,'Saturation Data'!$C:$C,0))*INDEX('UEC Data'!K:K,MATCH('Intensity Data'!$B931,'UEC Data'!$C:$C,0))</f>
        <v>6.8215686131597272E-2</v>
      </c>
      <c r="K931" s="7">
        <f>INDEX('Saturation Data'!L:L,MATCH('Intensity Data'!$B931,'Saturation Data'!$C:$C,0))*INDEX('UEC Data'!L:L,MATCH('Intensity Data'!$B931,'UEC Data'!$C:$C,0))</f>
        <v>6.6524660790650142E-2</v>
      </c>
      <c r="L931" s="7">
        <f>INDEX('Saturation Data'!M:M,MATCH('Intensity Data'!$B931,'Saturation Data'!$C:$C,0))*INDEX('UEC Data'!M:M,MATCH('Intensity Data'!$B931,'UEC Data'!$C:$C,0))</f>
        <v>0.13531986485802452</v>
      </c>
      <c r="M931" s="7">
        <f>INDEX('Saturation Data'!N:N,MATCH('Intensity Data'!$B931,'Saturation Data'!$C:$C,0))*INDEX('UEC Data'!N:N,MATCH('Intensity Data'!$B931,'UEC Data'!$C:$C,0))</f>
        <v>0</v>
      </c>
      <c r="N931" s="7">
        <f>INDEX('Saturation Data'!O:O,MATCH('Intensity Data'!$B931,'Saturation Data'!$C:$C,0))*INDEX('UEC Data'!O:O,MATCH('Intensity Data'!$B931,'UEC Data'!$C:$C,0))</f>
        <v>5.0554676737636473E-2</v>
      </c>
      <c r="O931" s="7">
        <f>INDEX('Saturation Data'!P:P,MATCH('Intensity Data'!$B931,'Saturation Data'!$C:$C,0))*INDEX('UEC Data'!P:P,MATCH('Intensity Data'!$B931,'UEC Data'!$C:$C,0))</f>
        <v>9.1289168531356376E-3</v>
      </c>
      <c r="P931" s="7">
        <f>INDEX('Saturation Data'!Q:Q,MATCH('Intensity Data'!$B931,'Saturation Data'!$C:$C,0))*INDEX('UEC Data'!Q:Q,MATCH('Intensity Data'!$B931,'UEC Data'!$C:$C,0))</f>
        <v>0.18856536791051892</v>
      </c>
      <c r="Q931" s="7">
        <f>INDEX('Saturation Data'!R:R,MATCH('Intensity Data'!$B931,'Saturation Data'!$C:$C,0))*INDEX('UEC Data'!R:R,MATCH('Intensity Data'!$B931,'UEC Data'!$C:$C,0))</f>
        <v>0.28981422186638756</v>
      </c>
      <c r="R931" s="7">
        <f>INDEX('Saturation Data'!S:S,MATCH('Intensity Data'!$B931,'Saturation Data'!$C:$C,0))*INDEX('UEC Data'!S:S,MATCH('Intensity Data'!$B931,'UEC Data'!$C:$C,0))</f>
        <v>3.2108409148410975E-2</v>
      </c>
      <c r="S931" s="7">
        <f>INDEX('Saturation Data'!T:T,MATCH('Intensity Data'!$B931,'Saturation Data'!$C:$C,0))*INDEX('UEC Data'!T:T,MATCH('Intensity Data'!$B931,'UEC Data'!$C:$C,0))</f>
        <v>4.3279954438615431E-2</v>
      </c>
      <c r="T931" s="7">
        <f>INDEX('Saturation Data'!U:U,MATCH('Intensity Data'!$B931,'Saturation Data'!$C:$C,0))*INDEX('UEC Data'!U:U,MATCH('Intensity Data'!$B931,'UEC Data'!$C:$C,0))</f>
        <v>0.11238151441112305</v>
      </c>
      <c r="U931" s="7">
        <f>INDEX('Saturation Data'!V:V,MATCH('Intensity Data'!$B931,'Saturation Data'!$C:$C,0))*INDEX('UEC Data'!V:V,MATCH('Intensity Data'!$B931,'UEC Data'!$C:$C,0))</f>
        <v>0.13910058516034718</v>
      </c>
      <c r="V931" t="str">
        <f t="shared" si="199"/>
        <v>HVAC</v>
      </c>
    </row>
    <row r="932" spans="2:22" x14ac:dyDescent="0.25">
      <c r="B932" t="str">
        <f t="shared" si="200"/>
        <v>UT2023 CPAHeating_Geothermal Heat Pump</v>
      </c>
      <c r="C932" t="s">
        <v>117</v>
      </c>
      <c r="D932" t="s">
        <v>191</v>
      </c>
      <c r="E932" s="3" t="str">
        <f t="shared" si="201"/>
        <v>Heating_Geothermal Heat Pump</v>
      </c>
      <c r="F932" s="3" t="s">
        <v>12</v>
      </c>
      <c r="G932" s="3" t="s">
        <v>11</v>
      </c>
      <c r="H932" s="7">
        <f>INDEX('Saturation Data'!I:I,MATCH('Intensity Data'!$B932,'Saturation Data'!$C:$C,0))*INDEX('UEC Data'!I:I,MATCH('Intensity Data'!$B932,'UEC Data'!$C:$C,0))</f>
        <v>5.0094381160946437E-2</v>
      </c>
      <c r="I932" s="7">
        <f>INDEX('Saturation Data'!J:J,MATCH('Intensity Data'!$B932,'Saturation Data'!$C:$C,0))*INDEX('UEC Data'!J:J,MATCH('Intensity Data'!$B932,'UEC Data'!$C:$C,0))</f>
        <v>5.9432292497103828E-2</v>
      </c>
      <c r="J932" s="7">
        <f>INDEX('Saturation Data'!K:K,MATCH('Intensity Data'!$B932,'Saturation Data'!$C:$C,0))*INDEX('UEC Data'!K:K,MATCH('Intensity Data'!$B932,'UEC Data'!$C:$C,0))</f>
        <v>0</v>
      </c>
      <c r="K932" s="7">
        <f>INDEX('Saturation Data'!L:L,MATCH('Intensity Data'!$B932,'Saturation Data'!$C:$C,0))*INDEX('UEC Data'!L:L,MATCH('Intensity Data'!$B932,'UEC Data'!$C:$C,0))</f>
        <v>0</v>
      </c>
      <c r="L932" s="7">
        <f>INDEX('Saturation Data'!M:M,MATCH('Intensity Data'!$B932,'Saturation Data'!$C:$C,0))*INDEX('UEC Data'!M:M,MATCH('Intensity Data'!$B932,'UEC Data'!$C:$C,0))</f>
        <v>0</v>
      </c>
      <c r="M932" s="7">
        <f>INDEX('Saturation Data'!N:N,MATCH('Intensity Data'!$B932,'Saturation Data'!$C:$C,0))*INDEX('UEC Data'!N:N,MATCH('Intensity Data'!$B932,'UEC Data'!$C:$C,0))</f>
        <v>0</v>
      </c>
      <c r="N932" s="7">
        <f>INDEX('Saturation Data'!O:O,MATCH('Intensity Data'!$B932,'Saturation Data'!$C:$C,0))*INDEX('UEC Data'!O:O,MATCH('Intensity Data'!$B932,'UEC Data'!$C:$C,0))</f>
        <v>0.13190708774222817</v>
      </c>
      <c r="O932" s="7">
        <f>INDEX('Saturation Data'!P:P,MATCH('Intensity Data'!$B932,'Saturation Data'!$C:$C,0))*INDEX('UEC Data'!P:P,MATCH('Intensity Data'!$B932,'UEC Data'!$C:$C,0))</f>
        <v>0</v>
      </c>
      <c r="P932" s="7">
        <f>INDEX('Saturation Data'!Q:Q,MATCH('Intensity Data'!$B932,'Saturation Data'!$C:$C,0))*INDEX('UEC Data'!Q:Q,MATCH('Intensity Data'!$B932,'UEC Data'!$C:$C,0))</f>
        <v>2.8718286075325308E-2</v>
      </c>
      <c r="Q932" s="7">
        <f>INDEX('Saturation Data'!R:R,MATCH('Intensity Data'!$B932,'Saturation Data'!$C:$C,0))*INDEX('UEC Data'!R:R,MATCH('Intensity Data'!$B932,'UEC Data'!$C:$C,0))</f>
        <v>1.0311176286486882E-3</v>
      </c>
      <c r="R932" s="7">
        <f>INDEX('Saturation Data'!S:S,MATCH('Intensity Data'!$B932,'Saturation Data'!$C:$C,0))*INDEX('UEC Data'!S:S,MATCH('Intensity Data'!$B932,'UEC Data'!$C:$C,0))</f>
        <v>0</v>
      </c>
      <c r="S932" s="7">
        <f>INDEX('Saturation Data'!T:T,MATCH('Intensity Data'!$B932,'Saturation Data'!$C:$C,0))*INDEX('UEC Data'!T:T,MATCH('Intensity Data'!$B932,'UEC Data'!$C:$C,0))</f>
        <v>0</v>
      </c>
      <c r="T932" s="7">
        <f>INDEX('Saturation Data'!U:U,MATCH('Intensity Data'!$B932,'Saturation Data'!$C:$C,0))*INDEX('UEC Data'!U:U,MATCH('Intensity Data'!$B932,'UEC Data'!$C:$C,0))</f>
        <v>2.3839334653153455E-2</v>
      </c>
      <c r="U932" s="7">
        <f>INDEX('Saturation Data'!V:V,MATCH('Intensity Data'!$B932,'Saturation Data'!$C:$C,0))*INDEX('UEC Data'!V:V,MATCH('Intensity Data'!$B932,'UEC Data'!$C:$C,0))</f>
        <v>0.13170075357356714</v>
      </c>
      <c r="V932" t="str">
        <f t="shared" si="199"/>
        <v>HVAC</v>
      </c>
    </row>
    <row r="933" spans="2:22" x14ac:dyDescent="0.25">
      <c r="B933" t="str">
        <f t="shared" si="200"/>
        <v>UT2023 CPAVentilation_Ventilation</v>
      </c>
      <c r="C933" t="s">
        <v>117</v>
      </c>
      <c r="D933" t="s">
        <v>191</v>
      </c>
      <c r="E933" s="3" t="str">
        <f t="shared" si="201"/>
        <v>Ventilation_Ventilation</v>
      </c>
      <c r="F933" s="3" t="s">
        <v>15</v>
      </c>
      <c r="G933" s="3" t="s">
        <v>15</v>
      </c>
      <c r="H933" s="7">
        <f>INDEX('Saturation Data'!I:I,MATCH('Intensity Data'!$B933,'Saturation Data'!$C:$C,0))*INDEX('UEC Data'!I:I,MATCH('Intensity Data'!$B933,'UEC Data'!$C:$C,0))</f>
        <v>3.3131287928981052</v>
      </c>
      <c r="I933" s="7">
        <f>INDEX('Saturation Data'!J:J,MATCH('Intensity Data'!$B933,'Saturation Data'!$C:$C,0))*INDEX('UEC Data'!J:J,MATCH('Intensity Data'!$B933,'UEC Data'!$C:$C,0))</f>
        <v>2.6776248235150168</v>
      </c>
      <c r="J933" s="7">
        <f>INDEX('Saturation Data'!K:K,MATCH('Intensity Data'!$B933,'Saturation Data'!$C:$C,0))*INDEX('UEC Data'!K:K,MATCH('Intensity Data'!$B933,'UEC Data'!$C:$C,0))</f>
        <v>3.0801735217697059</v>
      </c>
      <c r="K933" s="7">
        <f>INDEX('Saturation Data'!L:L,MATCH('Intensity Data'!$B933,'Saturation Data'!$C:$C,0))*INDEX('UEC Data'!L:L,MATCH('Intensity Data'!$B933,'UEC Data'!$C:$C,0))</f>
        <v>2.5377911282435988</v>
      </c>
      <c r="L933" s="7">
        <f>INDEX('Saturation Data'!M:M,MATCH('Intensity Data'!$B933,'Saturation Data'!$C:$C,0))*INDEX('UEC Data'!M:M,MATCH('Intensity Data'!$B933,'UEC Data'!$C:$C,0))</f>
        <v>4.8329165360047694</v>
      </c>
      <c r="M933" s="7">
        <f>INDEX('Saturation Data'!N:N,MATCH('Intensity Data'!$B933,'Saturation Data'!$C:$C,0))*INDEX('UEC Data'!N:N,MATCH('Intensity Data'!$B933,'UEC Data'!$C:$C,0))</f>
        <v>2.7043340715203357</v>
      </c>
      <c r="N933" s="7">
        <f>INDEX('Saturation Data'!O:O,MATCH('Intensity Data'!$B933,'Saturation Data'!$C:$C,0))*INDEX('UEC Data'!O:O,MATCH('Intensity Data'!$B933,'UEC Data'!$C:$C,0))</f>
        <v>4.7852085823060539</v>
      </c>
      <c r="O933" s="7">
        <f>INDEX('Saturation Data'!P:P,MATCH('Intensity Data'!$B933,'Saturation Data'!$C:$C,0))*INDEX('UEC Data'!P:P,MATCH('Intensity Data'!$B933,'UEC Data'!$C:$C,0))</f>
        <v>3.5254617681476637</v>
      </c>
      <c r="P933" s="7">
        <f>INDEX('Saturation Data'!Q:Q,MATCH('Intensity Data'!$B933,'Saturation Data'!$C:$C,0))*INDEX('UEC Data'!Q:Q,MATCH('Intensity Data'!$B933,'UEC Data'!$C:$C,0))</f>
        <v>1.0619270414051845</v>
      </c>
      <c r="Q933" s="7">
        <f>INDEX('Saturation Data'!R:R,MATCH('Intensity Data'!$B933,'Saturation Data'!$C:$C,0))*INDEX('UEC Data'!R:R,MATCH('Intensity Data'!$B933,'UEC Data'!$C:$C,0))</f>
        <v>1.6875460872095871</v>
      </c>
      <c r="R933" s="7">
        <f>INDEX('Saturation Data'!S:S,MATCH('Intensity Data'!$B933,'Saturation Data'!$C:$C,0))*INDEX('UEC Data'!S:S,MATCH('Intensity Data'!$B933,'UEC Data'!$C:$C,0))</f>
        <v>0.5665697454077534</v>
      </c>
      <c r="S933" s="7">
        <f>INDEX('Saturation Data'!T:T,MATCH('Intensity Data'!$B933,'Saturation Data'!$C:$C,0))*INDEX('UEC Data'!T:T,MATCH('Intensity Data'!$B933,'UEC Data'!$C:$C,0))</f>
        <v>1.0593836263691976</v>
      </c>
      <c r="T933" s="7">
        <f>INDEX('Saturation Data'!U:U,MATCH('Intensity Data'!$B933,'Saturation Data'!$C:$C,0))*INDEX('UEC Data'!U:U,MATCH('Intensity Data'!$B933,'UEC Data'!$C:$C,0))</f>
        <v>33.131287928981052</v>
      </c>
      <c r="U933" s="7">
        <f>INDEX('Saturation Data'!V:V,MATCH('Intensity Data'!$B933,'Saturation Data'!$C:$C,0))*INDEX('UEC Data'!V:V,MATCH('Intensity Data'!$B933,'UEC Data'!$C:$C,0))</f>
        <v>1.4038363552691893</v>
      </c>
      <c r="V933" t="str">
        <f t="shared" si="199"/>
        <v>HVAC</v>
      </c>
    </row>
    <row r="934" spans="2:22" x14ac:dyDescent="0.25">
      <c r="B934" t="str">
        <f t="shared" si="200"/>
        <v>UT2023 CPAWater Heating_Water Heater</v>
      </c>
      <c r="C934" t="s">
        <v>117</v>
      </c>
      <c r="D934" t="s">
        <v>191</v>
      </c>
      <c r="E934" s="3" t="str">
        <f t="shared" si="201"/>
        <v>Water Heating_Water Heater</v>
      </c>
      <c r="F934" s="3" t="s">
        <v>16</v>
      </c>
      <c r="G934" s="3" t="s">
        <v>17</v>
      </c>
      <c r="H934" s="7">
        <f>INDEX('Saturation Data'!I:I,MATCH('Intensity Data'!$B934,'Saturation Data'!$C:$C,0))*INDEX('UEC Data'!I:I,MATCH('Intensity Data'!$B934,'UEC Data'!$C:$C,0))</f>
        <v>0.46857662812873985</v>
      </c>
      <c r="I934" s="7">
        <f>INDEX('Saturation Data'!J:J,MATCH('Intensity Data'!$B934,'Saturation Data'!$C:$C,0))*INDEX('UEC Data'!J:J,MATCH('Intensity Data'!$B934,'UEC Data'!$C:$C,0))</f>
        <v>0.28231909391222504</v>
      </c>
      <c r="J934" s="7">
        <f>INDEX('Saturation Data'!K:K,MATCH('Intensity Data'!$B934,'Saturation Data'!$C:$C,0))*INDEX('UEC Data'!K:K,MATCH('Intensity Data'!$B934,'UEC Data'!$C:$C,0))</f>
        <v>0.2817244893101471</v>
      </c>
      <c r="K934" s="7">
        <f>INDEX('Saturation Data'!L:L,MATCH('Intensity Data'!$B934,'Saturation Data'!$C:$C,0))*INDEX('UEC Data'!L:L,MATCH('Intensity Data'!$B934,'UEC Data'!$C:$C,0))</f>
        <v>0.29289274279256244</v>
      </c>
      <c r="L934" s="7">
        <f>INDEX('Saturation Data'!M:M,MATCH('Intensity Data'!$B934,'Saturation Data'!$C:$C,0))*INDEX('UEC Data'!M:M,MATCH('Intensity Data'!$B934,'UEC Data'!$C:$C,0))</f>
        <v>2.9442226525451263</v>
      </c>
      <c r="M934" s="7">
        <f>INDEX('Saturation Data'!N:N,MATCH('Intensity Data'!$B934,'Saturation Data'!$C:$C,0))*INDEX('UEC Data'!N:N,MATCH('Intensity Data'!$B934,'UEC Data'!$C:$C,0))</f>
        <v>1.4393062467673534</v>
      </c>
      <c r="N934" s="7">
        <f>INDEX('Saturation Data'!O:O,MATCH('Intensity Data'!$B934,'Saturation Data'!$C:$C,0))*INDEX('UEC Data'!O:O,MATCH('Intensity Data'!$B934,'UEC Data'!$C:$C,0))</f>
        <v>0.29194225105282873</v>
      </c>
      <c r="O934" s="7">
        <f>INDEX('Saturation Data'!P:P,MATCH('Intensity Data'!$B934,'Saturation Data'!$C:$C,0))*INDEX('UEC Data'!P:P,MATCH('Intensity Data'!$B934,'UEC Data'!$C:$C,0))</f>
        <v>0.49078738589440118</v>
      </c>
      <c r="P934" s="7">
        <f>INDEX('Saturation Data'!Q:Q,MATCH('Intensity Data'!$B934,'Saturation Data'!$C:$C,0))*INDEX('UEC Data'!Q:Q,MATCH('Intensity Data'!$B934,'UEC Data'!$C:$C,0))</f>
        <v>0.19088614361249201</v>
      </c>
      <c r="Q934" s="7">
        <f>INDEX('Saturation Data'!R:R,MATCH('Intensity Data'!$B934,'Saturation Data'!$C:$C,0))*INDEX('UEC Data'!R:R,MATCH('Intensity Data'!$B934,'UEC Data'!$C:$C,0))</f>
        <v>0.15536990942624596</v>
      </c>
      <c r="R934" s="7">
        <f>INDEX('Saturation Data'!S:S,MATCH('Intensity Data'!$B934,'Saturation Data'!$C:$C,0))*INDEX('UEC Data'!S:S,MATCH('Intensity Data'!$B934,'UEC Data'!$C:$C,0))</f>
        <v>0.11940156392988958</v>
      </c>
      <c r="S934" s="7">
        <f>INDEX('Saturation Data'!T:T,MATCH('Intensity Data'!$B934,'Saturation Data'!$C:$C,0))*INDEX('UEC Data'!T:T,MATCH('Intensity Data'!$B934,'UEC Data'!$C:$C,0))</f>
        <v>0.21009415939782902</v>
      </c>
      <c r="T934" s="7">
        <f>INDEX('Saturation Data'!U:U,MATCH('Intensity Data'!$B934,'Saturation Data'!$C:$C,0))*INDEX('UEC Data'!U:U,MATCH('Intensity Data'!$B934,'UEC Data'!$C:$C,0))</f>
        <v>0.28231909391222504</v>
      </c>
      <c r="U934" s="7">
        <f>INDEX('Saturation Data'!V:V,MATCH('Intensity Data'!$B934,'Saturation Data'!$C:$C,0))*INDEX('UEC Data'!V:V,MATCH('Intensity Data'!$B934,'UEC Data'!$C:$C,0))</f>
        <v>0.1630219260967726</v>
      </c>
      <c r="V934" t="str">
        <f t="shared" si="199"/>
        <v>Water Heating</v>
      </c>
    </row>
    <row r="935" spans="2:22" x14ac:dyDescent="0.25">
      <c r="B935" t="str">
        <f t="shared" si="200"/>
        <v>UT2023 CPAInterior Lighting_General Service Lighting</v>
      </c>
      <c r="C935" t="s">
        <v>117</v>
      </c>
      <c r="D935" t="s">
        <v>191</v>
      </c>
      <c r="E935" s="3" t="str">
        <f t="shared" si="201"/>
        <v>Interior Lighting_General Service Lighting</v>
      </c>
      <c r="F935" s="3" t="s">
        <v>18</v>
      </c>
      <c r="G935" s="3" t="s">
        <v>19</v>
      </c>
      <c r="H935" s="7">
        <f>INDEX('Saturation Data'!I:I,MATCH('Intensity Data'!$B935,'Saturation Data'!$C:$C,0))*INDEX('UEC Data'!I:I,MATCH('Intensity Data'!$B935,'UEC Data'!$C:$C,0))</f>
        <v>0.51399983303877017</v>
      </c>
      <c r="I935" s="7">
        <f>INDEX('Saturation Data'!J:J,MATCH('Intensity Data'!$B935,'Saturation Data'!$C:$C,0))*INDEX('UEC Data'!J:J,MATCH('Intensity Data'!$B935,'UEC Data'!$C:$C,0))</f>
        <v>0.40496956542448564</v>
      </c>
      <c r="J935" s="7">
        <f>INDEX('Saturation Data'!K:K,MATCH('Intensity Data'!$B935,'Saturation Data'!$C:$C,0))*INDEX('UEC Data'!K:K,MATCH('Intensity Data'!$B935,'UEC Data'!$C:$C,0))</f>
        <v>0.57341019964092454</v>
      </c>
      <c r="K935" s="7">
        <f>INDEX('Saturation Data'!L:L,MATCH('Intensity Data'!$B935,'Saturation Data'!$C:$C,0))*INDEX('UEC Data'!L:L,MATCH('Intensity Data'!$B935,'UEC Data'!$C:$C,0))</f>
        <v>0.37271662976660092</v>
      </c>
      <c r="L935" s="7">
        <f>INDEX('Saturation Data'!M:M,MATCH('Intensity Data'!$B935,'Saturation Data'!$C:$C,0))*INDEX('UEC Data'!M:M,MATCH('Intensity Data'!$B935,'UEC Data'!$C:$C,0))</f>
        <v>2.3833224970827267</v>
      </c>
      <c r="M935" s="7">
        <f>INDEX('Saturation Data'!N:N,MATCH('Intensity Data'!$B935,'Saturation Data'!$C:$C,0))*INDEX('UEC Data'!N:N,MATCH('Intensity Data'!$B935,'UEC Data'!$C:$C,0))</f>
        <v>0.72415164955153299</v>
      </c>
      <c r="N935" s="7">
        <f>INDEX('Saturation Data'!O:O,MATCH('Intensity Data'!$B935,'Saturation Data'!$C:$C,0))*INDEX('UEC Data'!O:O,MATCH('Intensity Data'!$B935,'UEC Data'!$C:$C,0))</f>
        <v>1.1010308566646194</v>
      </c>
      <c r="O935" s="7">
        <f>INDEX('Saturation Data'!P:P,MATCH('Intensity Data'!$B935,'Saturation Data'!$C:$C,0))*INDEX('UEC Data'!P:P,MATCH('Intensity Data'!$B935,'UEC Data'!$C:$C,0))</f>
        <v>0.33039940881658908</v>
      </c>
      <c r="P935" s="7">
        <f>INDEX('Saturation Data'!Q:Q,MATCH('Intensity Data'!$B935,'Saturation Data'!$C:$C,0))*INDEX('UEC Data'!Q:Q,MATCH('Intensity Data'!$B935,'UEC Data'!$C:$C,0))</f>
        <v>0.18346995247696576</v>
      </c>
      <c r="Q935" s="7">
        <f>INDEX('Saturation Data'!R:R,MATCH('Intensity Data'!$B935,'Saturation Data'!$C:$C,0))*INDEX('UEC Data'!R:R,MATCH('Intensity Data'!$B935,'UEC Data'!$C:$C,0))</f>
        <v>2.0631999405834871</v>
      </c>
      <c r="R935" s="7">
        <f>INDEX('Saturation Data'!S:S,MATCH('Intensity Data'!$B935,'Saturation Data'!$C:$C,0))*INDEX('UEC Data'!S:S,MATCH('Intensity Data'!$B935,'UEC Data'!$C:$C,0))</f>
        <v>0.13383265101065525</v>
      </c>
      <c r="S935" s="7">
        <f>INDEX('Saturation Data'!T:T,MATCH('Intensity Data'!$B935,'Saturation Data'!$C:$C,0))*INDEX('UEC Data'!T:T,MATCH('Intensity Data'!$B935,'UEC Data'!$C:$C,0))</f>
        <v>0.13383265101065525</v>
      </c>
      <c r="T935" s="7">
        <f>INDEX('Saturation Data'!U:U,MATCH('Intensity Data'!$B935,'Saturation Data'!$C:$C,0))*INDEX('UEC Data'!U:U,MATCH('Intensity Data'!$B935,'UEC Data'!$C:$C,0))</f>
        <v>0.13383265101065525</v>
      </c>
      <c r="U935" s="7">
        <f>INDEX('Saturation Data'!V:V,MATCH('Intensity Data'!$B935,'Saturation Data'!$C:$C,0))*INDEX('UEC Data'!V:V,MATCH('Intensity Data'!$B935,'UEC Data'!$C:$C,0))</f>
        <v>0.7835532779320683</v>
      </c>
      <c r="V935" t="str">
        <f t="shared" si="199"/>
        <v>Interior Lighting</v>
      </c>
    </row>
    <row r="936" spans="2:22" x14ac:dyDescent="0.25">
      <c r="B936" t="str">
        <f t="shared" si="200"/>
        <v>UT2023 CPAInterior Lighting_Exempted Lighting</v>
      </c>
      <c r="C936" t="s">
        <v>117</v>
      </c>
      <c r="D936" t="s">
        <v>191</v>
      </c>
      <c r="E936" s="3" t="str">
        <f t="shared" si="201"/>
        <v>Interior Lighting_Exempted Lighting</v>
      </c>
      <c r="F936" s="3" t="s">
        <v>18</v>
      </c>
      <c r="G936" s="3" t="s">
        <v>20</v>
      </c>
      <c r="H936" s="7">
        <f>INDEX('Saturation Data'!I:I,MATCH('Intensity Data'!$B936,'Saturation Data'!$C:$C,0))*INDEX('UEC Data'!I:I,MATCH('Intensity Data'!$B936,'UEC Data'!$C:$C,0))</f>
        <v>4.0098495658526315E-3</v>
      </c>
      <c r="I936" s="7">
        <f>INDEX('Saturation Data'!J:J,MATCH('Intensity Data'!$B936,'Saturation Data'!$C:$C,0))*INDEX('UEC Data'!J:J,MATCH('Intensity Data'!$B936,'UEC Data'!$C:$C,0))</f>
        <v>3.1592754155202554E-3</v>
      </c>
      <c r="J936" s="7">
        <f>INDEX('Saturation Data'!K:K,MATCH('Intensity Data'!$B936,'Saturation Data'!$C:$C,0))*INDEX('UEC Data'!K:K,MATCH('Intensity Data'!$B936,'UEC Data'!$C:$C,0))</f>
        <v>3.710612629381784E-3</v>
      </c>
      <c r="K936" s="7">
        <f>INDEX('Saturation Data'!L:L,MATCH('Intensity Data'!$B936,'Saturation Data'!$C:$C,0))*INDEX('UEC Data'!L:L,MATCH('Intensity Data'!$B936,'UEC Data'!$C:$C,0))</f>
        <v>2.4118982090981598E-3</v>
      </c>
      <c r="L936" s="7">
        <f>INDEX('Saturation Data'!M:M,MATCH('Intensity Data'!$B936,'Saturation Data'!$C:$C,0))*INDEX('UEC Data'!M:M,MATCH('Intensity Data'!$B936,'UEC Data'!$C:$C,0))</f>
        <v>1.9870988367301112E-2</v>
      </c>
      <c r="M936" s="7">
        <f>INDEX('Saturation Data'!N:N,MATCH('Intensity Data'!$B936,'Saturation Data'!$C:$C,0))*INDEX('UEC Data'!N:N,MATCH('Intensity Data'!$B936,'UEC Data'!$C:$C,0))</f>
        <v>4.1615823314996192E-4</v>
      </c>
      <c r="N936" s="7">
        <f>INDEX('Saturation Data'!O:O,MATCH('Intensity Data'!$B936,'Saturation Data'!$C:$C,0))*INDEX('UEC Data'!O:O,MATCH('Intensity Data'!$B936,'UEC Data'!$C:$C,0))</f>
        <v>8.3302436352255104E-3</v>
      </c>
      <c r="O936" s="7">
        <f>INDEX('Saturation Data'!P:P,MATCH('Intensity Data'!$B936,'Saturation Data'!$C:$C,0))*INDEX('UEC Data'!P:P,MATCH('Intensity Data'!$B936,'UEC Data'!$C:$C,0))</f>
        <v>2.4997551664576395E-3</v>
      </c>
      <c r="P936" s="7">
        <f>INDEX('Saturation Data'!Q:Q,MATCH('Intensity Data'!$B936,'Saturation Data'!$C:$C,0))*INDEX('UEC Data'!Q:Q,MATCH('Intensity Data'!$B936,'UEC Data'!$C:$C,0))</f>
        <v>1.0429029227228528E-3</v>
      </c>
      <c r="Q936" s="7">
        <f>INDEX('Saturation Data'!R:R,MATCH('Intensity Data'!$B936,'Saturation Data'!$C:$C,0))*INDEX('UEC Data'!R:R,MATCH('Intensity Data'!$B936,'UEC Data'!$C:$C,0))</f>
        <v>8.8262634022768498E-3</v>
      </c>
      <c r="R936" s="7">
        <f>INDEX('Saturation Data'!S:S,MATCH('Intensity Data'!$B936,'Saturation Data'!$C:$C,0))*INDEX('UEC Data'!S:S,MATCH('Intensity Data'!$B936,'UEC Data'!$C:$C,0))</f>
        <v>5.4109805204075447E-5</v>
      </c>
      <c r="S936" s="7">
        <f>INDEX('Saturation Data'!T:T,MATCH('Intensity Data'!$B936,'Saturation Data'!$C:$C,0))*INDEX('UEC Data'!T:T,MATCH('Intensity Data'!$B936,'UEC Data'!$C:$C,0))</f>
        <v>5.4109805204075447E-5</v>
      </c>
      <c r="T936" s="7">
        <f>INDEX('Saturation Data'!U:U,MATCH('Intensity Data'!$B936,'Saturation Data'!$C:$C,0))*INDEX('UEC Data'!U:U,MATCH('Intensity Data'!$B936,'UEC Data'!$C:$C,0))</f>
        <v>5.4109805204075447E-5</v>
      </c>
      <c r="U936" s="7">
        <f>INDEX('Saturation Data'!V:V,MATCH('Intensity Data'!$B936,'Saturation Data'!$C:$C,0))*INDEX('UEC Data'!V:V,MATCH('Intensity Data'!$B936,'UEC Data'!$C:$C,0))</f>
        <v>4.094674139866316E-3</v>
      </c>
      <c r="V936" t="str">
        <f t="shared" si="199"/>
        <v>Interior Lighting</v>
      </c>
    </row>
    <row r="937" spans="2:22" x14ac:dyDescent="0.25">
      <c r="B937" t="str">
        <f t="shared" si="200"/>
        <v>UT2023 CPAInterior Lighting_High-Bay Lighting</v>
      </c>
      <c r="C937" t="s">
        <v>117</v>
      </c>
      <c r="D937" t="s">
        <v>191</v>
      </c>
      <c r="E937" s="3" t="str">
        <f t="shared" si="201"/>
        <v>Interior Lighting_High-Bay Lighting</v>
      </c>
      <c r="F937" s="3" t="s">
        <v>18</v>
      </c>
      <c r="G937" s="3" t="s">
        <v>21</v>
      </c>
      <c r="H937" s="7">
        <f>INDEX('Saturation Data'!I:I,MATCH('Intensity Data'!$B937,'Saturation Data'!$C:$C,0))*INDEX('UEC Data'!I:I,MATCH('Intensity Data'!$B937,'UEC Data'!$C:$C,0))</f>
        <v>3.650869590866631E-2</v>
      </c>
      <c r="I937" s="7">
        <f>INDEX('Saturation Data'!J:J,MATCH('Intensity Data'!$B937,'Saturation Data'!$C:$C,0))*INDEX('UEC Data'!J:J,MATCH('Intensity Data'!$B937,'UEC Data'!$C:$C,0))</f>
        <v>2.8764427079555274E-2</v>
      </c>
      <c r="J937" s="7">
        <f>INDEX('Saturation Data'!K:K,MATCH('Intensity Data'!$B937,'Saturation Data'!$C:$C,0))*INDEX('UEC Data'!K:K,MATCH('Intensity Data'!$B937,'UEC Data'!$C:$C,0))</f>
        <v>1.2593872198225498</v>
      </c>
      <c r="K937" s="7">
        <f>INDEX('Saturation Data'!L:L,MATCH('Intensity Data'!$B937,'Saturation Data'!$C:$C,0))*INDEX('UEC Data'!L:L,MATCH('Intensity Data'!$B937,'UEC Data'!$C:$C,0))</f>
        <v>0.81860169288465745</v>
      </c>
      <c r="L937" s="7">
        <f>INDEX('Saturation Data'!M:M,MATCH('Intensity Data'!$B937,'Saturation Data'!$C:$C,0))*INDEX('UEC Data'!M:M,MATCH('Intensity Data'!$B937,'UEC Data'!$C:$C,0))</f>
        <v>4.2972188844363719E-2</v>
      </c>
      <c r="M937" s="7">
        <f>INDEX('Saturation Data'!N:N,MATCH('Intensity Data'!$B937,'Saturation Data'!$C:$C,0))*INDEX('UEC Data'!N:N,MATCH('Intensity Data'!$B937,'UEC Data'!$C:$C,0))</f>
        <v>0.37768267238623826</v>
      </c>
      <c r="N937" s="7">
        <f>INDEX('Saturation Data'!O:O,MATCH('Intensity Data'!$B937,'Saturation Data'!$C:$C,0))*INDEX('UEC Data'!O:O,MATCH('Intensity Data'!$B937,'UEC Data'!$C:$C,0))</f>
        <v>0.69058364664738348</v>
      </c>
      <c r="O937" s="7">
        <f>INDEX('Saturation Data'!P:P,MATCH('Intensity Data'!$B937,'Saturation Data'!$C:$C,0))*INDEX('UEC Data'!P:P,MATCH('Intensity Data'!$B937,'UEC Data'!$C:$C,0))</f>
        <v>0.20723163861355914</v>
      </c>
      <c r="P937" s="7">
        <f>INDEX('Saturation Data'!Q:Q,MATCH('Intensity Data'!$B937,'Saturation Data'!$C:$C,0))*INDEX('UEC Data'!Q:Q,MATCH('Intensity Data'!$B937,'UEC Data'!$C:$C,0))</f>
        <v>0.26760253083359503</v>
      </c>
      <c r="Q937" s="7">
        <f>INDEX('Saturation Data'!R:R,MATCH('Intensity Data'!$B937,'Saturation Data'!$C:$C,0))*INDEX('UEC Data'!R:R,MATCH('Intensity Data'!$B937,'UEC Data'!$C:$C,0))</f>
        <v>1.8104829991830159E-2</v>
      </c>
      <c r="R937" s="7">
        <f>INDEX('Saturation Data'!S:S,MATCH('Intensity Data'!$B937,'Saturation Data'!$C:$C,0))*INDEX('UEC Data'!S:S,MATCH('Intensity Data'!$B937,'UEC Data'!$C:$C,0))</f>
        <v>0.43162666098987551</v>
      </c>
      <c r="S937" s="7">
        <f>INDEX('Saturation Data'!T:T,MATCH('Intensity Data'!$B937,'Saturation Data'!$C:$C,0))*INDEX('UEC Data'!T:T,MATCH('Intensity Data'!$B937,'UEC Data'!$C:$C,0))</f>
        <v>0.43162666098987551</v>
      </c>
      <c r="T937" s="7">
        <f>INDEX('Saturation Data'!U:U,MATCH('Intensity Data'!$B937,'Saturation Data'!$C:$C,0))*INDEX('UEC Data'!U:U,MATCH('Intensity Data'!$B937,'UEC Data'!$C:$C,0))</f>
        <v>0.43162666098987551</v>
      </c>
      <c r="U937" s="7">
        <f>INDEX('Saturation Data'!V:V,MATCH('Intensity Data'!$B937,'Saturation Data'!$C:$C,0))*INDEX('UEC Data'!V:V,MATCH('Intensity Data'!$B937,'UEC Data'!$C:$C,0))</f>
        <v>0.30437132389401145</v>
      </c>
      <c r="V937" t="str">
        <f t="shared" si="199"/>
        <v>Interior Lighting</v>
      </c>
    </row>
    <row r="938" spans="2:22" x14ac:dyDescent="0.25">
      <c r="B938" t="str">
        <f t="shared" si="200"/>
        <v>UT2023 CPAInterior Lighting_Linear Lighting</v>
      </c>
      <c r="C938" t="s">
        <v>117</v>
      </c>
      <c r="D938" t="s">
        <v>191</v>
      </c>
      <c r="E938" s="3" t="str">
        <f t="shared" si="201"/>
        <v>Interior Lighting_Linear Lighting</v>
      </c>
      <c r="F938" s="3" t="s">
        <v>18</v>
      </c>
      <c r="G938" s="3" t="s">
        <v>22</v>
      </c>
      <c r="H938" s="7">
        <f>INDEX('Saturation Data'!I:I,MATCH('Intensity Data'!$B938,'Saturation Data'!$C:$C,0))*INDEX('UEC Data'!I:I,MATCH('Intensity Data'!$B938,'UEC Data'!$C:$C,0))</f>
        <v>2.5207937412168544</v>
      </c>
      <c r="I938" s="7">
        <f>INDEX('Saturation Data'!J:J,MATCH('Intensity Data'!$B938,'Saturation Data'!$C:$C,0))*INDEX('UEC Data'!J:J,MATCH('Intensity Data'!$B938,'UEC Data'!$C:$C,0))</f>
        <v>1.9860799173223702</v>
      </c>
      <c r="J938" s="7">
        <f>INDEX('Saturation Data'!K:K,MATCH('Intensity Data'!$B938,'Saturation Data'!$C:$C,0))*INDEX('UEC Data'!K:K,MATCH('Intensity Data'!$B938,'UEC Data'!$C:$C,0))</f>
        <v>4.1924507790493024</v>
      </c>
      <c r="K938" s="7">
        <f>INDEX('Saturation Data'!L:L,MATCH('Intensity Data'!$B938,'Saturation Data'!$C:$C,0))*INDEX('UEC Data'!L:L,MATCH('Intensity Data'!$B938,'UEC Data'!$C:$C,0))</f>
        <v>2.7250930063820467</v>
      </c>
      <c r="L938" s="7">
        <f>INDEX('Saturation Data'!M:M,MATCH('Intensity Data'!$B938,'Saturation Data'!$C:$C,0))*INDEX('UEC Data'!M:M,MATCH('Intensity Data'!$B938,'UEC Data'!$C:$C,0))</f>
        <v>2.1056372533738266</v>
      </c>
      <c r="M938" s="7">
        <f>INDEX('Saturation Data'!N:N,MATCH('Intensity Data'!$B938,'Saturation Data'!$C:$C,0))*INDEX('UEC Data'!N:N,MATCH('Intensity Data'!$B938,'UEC Data'!$C:$C,0))</f>
        <v>5.644972923913623</v>
      </c>
      <c r="N938" s="7">
        <f>INDEX('Saturation Data'!O:O,MATCH('Intensity Data'!$B938,'Saturation Data'!$C:$C,0))*INDEX('UEC Data'!O:O,MATCH('Intensity Data'!$B938,'UEC Data'!$C:$C,0))</f>
        <v>3.9273419478679976</v>
      </c>
      <c r="O938" s="7">
        <f>INDEX('Saturation Data'!P:P,MATCH('Intensity Data'!$B938,'Saturation Data'!$C:$C,0))*INDEX('UEC Data'!P:P,MATCH('Intensity Data'!$B938,'UEC Data'!$C:$C,0))</f>
        <v>1.1785241530169324</v>
      </c>
      <c r="P938" s="7">
        <f>INDEX('Saturation Data'!Q:Q,MATCH('Intensity Data'!$B938,'Saturation Data'!$C:$C,0))*INDEX('UEC Data'!Q:Q,MATCH('Intensity Data'!$B938,'UEC Data'!$C:$C,0))</f>
        <v>1.668391880185303</v>
      </c>
      <c r="Q938" s="7">
        <f>INDEX('Saturation Data'!R:R,MATCH('Intensity Data'!$B938,'Saturation Data'!$C:$C,0))*INDEX('UEC Data'!R:R,MATCH('Intensity Data'!$B938,'UEC Data'!$C:$C,0))</f>
        <v>0.55854615906087757</v>
      </c>
      <c r="R938" s="7">
        <f>INDEX('Saturation Data'!S:S,MATCH('Intensity Data'!$B938,'Saturation Data'!$C:$C,0))*INDEX('UEC Data'!S:S,MATCH('Intensity Data'!$B938,'UEC Data'!$C:$C,0))</f>
        <v>0.79912098827161593</v>
      </c>
      <c r="S938" s="7">
        <f>INDEX('Saturation Data'!T:T,MATCH('Intensity Data'!$B938,'Saturation Data'!$C:$C,0))*INDEX('UEC Data'!T:T,MATCH('Intensity Data'!$B938,'UEC Data'!$C:$C,0))</f>
        <v>0.79912098827161593</v>
      </c>
      <c r="T938" s="7">
        <f>INDEX('Saturation Data'!U:U,MATCH('Intensity Data'!$B938,'Saturation Data'!$C:$C,0))*INDEX('UEC Data'!U:U,MATCH('Intensity Data'!$B938,'UEC Data'!$C:$C,0))</f>
        <v>0.79912098827161593</v>
      </c>
      <c r="U938" s="7">
        <f>INDEX('Saturation Data'!V:V,MATCH('Intensity Data'!$B938,'Saturation Data'!$C:$C,0))*INDEX('UEC Data'!V:V,MATCH('Intensity Data'!$B938,'UEC Data'!$C:$C,0))</f>
        <v>1.9639743435310704</v>
      </c>
      <c r="V938" t="str">
        <f t="shared" si="199"/>
        <v>Interior Lighting</v>
      </c>
    </row>
    <row r="939" spans="2:22" x14ac:dyDescent="0.25">
      <c r="B939" t="str">
        <f t="shared" si="200"/>
        <v>UT2023 CPAExterior Lighting_General Service Lighting</v>
      </c>
      <c r="C939" t="s">
        <v>117</v>
      </c>
      <c r="D939" t="s">
        <v>191</v>
      </c>
      <c r="E939" s="3" t="str">
        <f t="shared" si="201"/>
        <v>Exterior Lighting_General Service Lighting</v>
      </c>
      <c r="F939" s="3" t="s">
        <v>23</v>
      </c>
      <c r="G939" s="3" t="s">
        <v>19</v>
      </c>
      <c r="H939" s="7">
        <f>INDEX('Saturation Data'!I:I,MATCH('Intensity Data'!$B939,'Saturation Data'!$C:$C,0))*INDEX('UEC Data'!I:I,MATCH('Intensity Data'!$B939,'UEC Data'!$C:$C,0))</f>
        <v>0.10006045818322722</v>
      </c>
      <c r="I939" s="7">
        <f>INDEX('Saturation Data'!J:J,MATCH('Intensity Data'!$B939,'Saturation Data'!$C:$C,0))*INDEX('UEC Data'!J:J,MATCH('Intensity Data'!$B939,'UEC Data'!$C:$C,0))</f>
        <v>0.19138785576020301</v>
      </c>
      <c r="J939" s="7">
        <f>INDEX('Saturation Data'!K:K,MATCH('Intensity Data'!$B939,'Saturation Data'!$C:$C,0))*INDEX('UEC Data'!K:K,MATCH('Intensity Data'!$B939,'UEC Data'!$C:$C,0))</f>
        <v>0.54665570792147788</v>
      </c>
      <c r="K939" s="7">
        <f>INDEX('Saturation Data'!L:L,MATCH('Intensity Data'!$B939,'Saturation Data'!$C:$C,0))*INDEX('UEC Data'!L:L,MATCH('Intensity Data'!$B939,'UEC Data'!$C:$C,0))</f>
        <v>0.54665570792147788</v>
      </c>
      <c r="L939" s="7">
        <f>INDEX('Saturation Data'!M:M,MATCH('Intensity Data'!$B939,'Saturation Data'!$C:$C,0))*INDEX('UEC Data'!M:M,MATCH('Intensity Data'!$B939,'UEC Data'!$C:$C,0))</f>
        <v>0.28424901957983884</v>
      </c>
      <c r="M939" s="7">
        <f>INDEX('Saturation Data'!N:N,MATCH('Intensity Data'!$B939,'Saturation Data'!$C:$C,0))*INDEX('UEC Data'!N:N,MATCH('Intensity Data'!$B939,'UEC Data'!$C:$C,0))</f>
        <v>0.52259341198458353</v>
      </c>
      <c r="N939" s="7">
        <f>INDEX('Saturation Data'!O:O,MATCH('Intensity Data'!$B939,'Saturation Data'!$C:$C,0))*INDEX('UEC Data'!O:O,MATCH('Intensity Data'!$B939,'UEC Data'!$C:$C,0))</f>
        <v>5.8282226746941251E-2</v>
      </c>
      <c r="O939" s="7">
        <f>INDEX('Saturation Data'!P:P,MATCH('Intensity Data'!$B939,'Saturation Data'!$C:$C,0))*INDEX('UEC Data'!P:P,MATCH('Intensity Data'!$B939,'UEC Data'!$C:$C,0))</f>
        <v>6.7220028330816653E-2</v>
      </c>
      <c r="P939" s="7">
        <f>INDEX('Saturation Data'!Q:Q,MATCH('Intensity Data'!$B939,'Saturation Data'!$C:$C,0))*INDEX('UEC Data'!Q:Q,MATCH('Intensity Data'!$B939,'UEC Data'!$C:$C,0))</f>
        <v>5.8320952163909999E-2</v>
      </c>
      <c r="Q939" s="7">
        <f>INDEX('Saturation Data'!R:R,MATCH('Intensity Data'!$B939,'Saturation Data'!$C:$C,0))*INDEX('UEC Data'!R:R,MATCH('Intensity Data'!$B939,'UEC Data'!$C:$C,0))</f>
        <v>0.14631092270416016</v>
      </c>
      <c r="R939" s="7">
        <f>INDEX('Saturation Data'!S:S,MATCH('Intensity Data'!$B939,'Saturation Data'!$C:$C,0))*INDEX('UEC Data'!S:S,MATCH('Intensity Data'!$B939,'UEC Data'!$C:$C,0))</f>
        <v>0.39623219665305487</v>
      </c>
      <c r="S939" s="7">
        <f>INDEX('Saturation Data'!T:T,MATCH('Intensity Data'!$B939,'Saturation Data'!$C:$C,0))*INDEX('UEC Data'!T:T,MATCH('Intensity Data'!$B939,'UEC Data'!$C:$C,0))</f>
        <v>0.39623219665305487</v>
      </c>
      <c r="T939" s="7">
        <f>INDEX('Saturation Data'!U:U,MATCH('Intensity Data'!$B939,'Saturation Data'!$C:$C,0))*INDEX('UEC Data'!U:U,MATCH('Intensity Data'!$B939,'UEC Data'!$C:$C,0))</f>
        <v>0.35750263685900052</v>
      </c>
      <c r="U939" s="7">
        <f>INDEX('Saturation Data'!V:V,MATCH('Intensity Data'!$B939,'Saturation Data'!$C:$C,0))*INDEX('UEC Data'!V:V,MATCH('Intensity Data'!$B939,'UEC Data'!$C:$C,0))</f>
        <v>0.31572020497925585</v>
      </c>
      <c r="V939" t="str">
        <f t="shared" si="199"/>
        <v>Exterior Lighting</v>
      </c>
    </row>
    <row r="940" spans="2:22" x14ac:dyDescent="0.25">
      <c r="B940" t="str">
        <f t="shared" si="200"/>
        <v>UT2023 CPAExterior Lighting_Area Lighting</v>
      </c>
      <c r="C940" t="s">
        <v>117</v>
      </c>
      <c r="D940" t="s">
        <v>191</v>
      </c>
      <c r="E940" s="3" t="str">
        <f t="shared" si="201"/>
        <v>Exterior Lighting_Area Lighting</v>
      </c>
      <c r="F940" s="3" t="s">
        <v>23</v>
      </c>
      <c r="G940" s="3" t="s">
        <v>24</v>
      </c>
      <c r="H940" s="7">
        <f>INDEX('Saturation Data'!I:I,MATCH('Intensity Data'!$B940,'Saturation Data'!$C:$C,0))*INDEX('UEC Data'!I:I,MATCH('Intensity Data'!$B940,'UEC Data'!$C:$C,0))</f>
        <v>0.1090498884841551</v>
      </c>
      <c r="I940" s="7">
        <f>INDEX('Saturation Data'!J:J,MATCH('Intensity Data'!$B940,'Saturation Data'!$C:$C,0))*INDEX('UEC Data'!J:J,MATCH('Intensity Data'!$B940,'UEC Data'!$C:$C,0))</f>
        <v>8.6390725652779235E-2</v>
      </c>
      <c r="J940" s="7">
        <f>INDEX('Saturation Data'!K:K,MATCH('Intensity Data'!$B940,'Saturation Data'!$C:$C,0))*INDEX('UEC Data'!K:K,MATCH('Intensity Data'!$B940,'UEC Data'!$C:$C,0))</f>
        <v>9.3883536928443131E-2</v>
      </c>
      <c r="K940" s="7">
        <f>INDEX('Saturation Data'!L:L,MATCH('Intensity Data'!$B940,'Saturation Data'!$C:$C,0))*INDEX('UEC Data'!L:L,MATCH('Intensity Data'!$B940,'UEC Data'!$C:$C,0))</f>
        <v>9.3883536928443131E-2</v>
      </c>
      <c r="L940" s="7">
        <f>INDEX('Saturation Data'!M:M,MATCH('Intensity Data'!$B940,'Saturation Data'!$C:$C,0))*INDEX('UEC Data'!M:M,MATCH('Intensity Data'!$B940,'UEC Data'!$C:$C,0))</f>
        <v>8.1748038922794877E-2</v>
      </c>
      <c r="M940" s="7">
        <f>INDEX('Saturation Data'!N:N,MATCH('Intensity Data'!$B940,'Saturation Data'!$C:$C,0))*INDEX('UEC Data'!N:N,MATCH('Intensity Data'!$B940,'UEC Data'!$C:$C,0))</f>
        <v>0.11410147081046097</v>
      </c>
      <c r="N940" s="7">
        <f>INDEX('Saturation Data'!O:O,MATCH('Intensity Data'!$B940,'Saturation Data'!$C:$C,0))*INDEX('UEC Data'!O:O,MATCH('Intensity Data'!$B940,'UEC Data'!$C:$C,0))</f>
        <v>2.7481014569201739E-2</v>
      </c>
      <c r="O940" s="7">
        <f>INDEX('Saturation Data'!P:P,MATCH('Intensity Data'!$B940,'Saturation Data'!$C:$C,0))*INDEX('UEC Data'!P:P,MATCH('Intensity Data'!$B940,'UEC Data'!$C:$C,0))</f>
        <v>1.3625111706346347E-3</v>
      </c>
      <c r="P940" s="7">
        <f>INDEX('Saturation Data'!Q:Q,MATCH('Intensity Data'!$B940,'Saturation Data'!$C:$C,0))*INDEX('UEC Data'!Q:Q,MATCH('Intensity Data'!$B940,'UEC Data'!$C:$C,0))</f>
        <v>2.9314950217101642E-3</v>
      </c>
      <c r="Q940" s="7">
        <f>INDEX('Saturation Data'!R:R,MATCH('Intensity Data'!$B940,'Saturation Data'!$C:$C,0))*INDEX('UEC Data'!R:R,MATCH('Intensity Data'!$B940,'UEC Data'!$C:$C,0))</f>
        <v>8.0233888370100814E-2</v>
      </c>
      <c r="R940" s="7">
        <f>INDEX('Saturation Data'!S:S,MATCH('Intensity Data'!$B940,'Saturation Data'!$C:$C,0))*INDEX('UEC Data'!S:S,MATCH('Intensity Data'!$B940,'UEC Data'!$C:$C,0))</f>
        <v>1.0884491728036129E-2</v>
      </c>
      <c r="S940" s="7">
        <f>INDEX('Saturation Data'!T:T,MATCH('Intensity Data'!$B940,'Saturation Data'!$C:$C,0))*INDEX('UEC Data'!T:T,MATCH('Intensity Data'!$B940,'UEC Data'!$C:$C,0))</f>
        <v>1.0884491728036129E-2</v>
      </c>
      <c r="T940" s="7">
        <f>INDEX('Saturation Data'!U:U,MATCH('Intensity Data'!$B940,'Saturation Data'!$C:$C,0))*INDEX('UEC Data'!U:U,MATCH('Intensity Data'!$B940,'UEC Data'!$C:$C,0))</f>
        <v>0.26109751041509582</v>
      </c>
      <c r="U940" s="7">
        <f>INDEX('Saturation Data'!V:V,MATCH('Intensity Data'!$B940,'Saturation Data'!$C:$C,0))*INDEX('UEC Data'!V:V,MATCH('Intensity Data'!$B940,'UEC Data'!$C:$C,0))</f>
        <v>1.1507632694345864E-2</v>
      </c>
      <c r="V940" t="str">
        <f t="shared" si="199"/>
        <v>Exterior Lighting</v>
      </c>
    </row>
    <row r="941" spans="2:22" x14ac:dyDescent="0.25">
      <c r="B941" t="str">
        <f t="shared" si="200"/>
        <v>UT2023 CPAExterior Lighting_Linear Lighting</v>
      </c>
      <c r="C941" t="s">
        <v>117</v>
      </c>
      <c r="D941" t="s">
        <v>191</v>
      </c>
      <c r="E941" s="3" t="str">
        <f t="shared" si="201"/>
        <v>Exterior Lighting_Linear Lighting</v>
      </c>
      <c r="F941" s="3" t="s">
        <v>23</v>
      </c>
      <c r="G941" s="3" t="s">
        <v>22</v>
      </c>
      <c r="H941" s="7">
        <f>INDEX('Saturation Data'!I:I,MATCH('Intensity Data'!$B941,'Saturation Data'!$C:$C,0))*INDEX('UEC Data'!I:I,MATCH('Intensity Data'!$B941,'UEC Data'!$C:$C,0))</f>
        <v>0.26844934267621495</v>
      </c>
      <c r="I941" s="7">
        <f>INDEX('Saturation Data'!J:J,MATCH('Intensity Data'!$B941,'Saturation Data'!$C:$C,0))*INDEX('UEC Data'!J:J,MATCH('Intensity Data'!$B941,'UEC Data'!$C:$C,0))</f>
        <v>0.19978110793061513</v>
      </c>
      <c r="J941" s="7">
        <f>INDEX('Saturation Data'!K:K,MATCH('Intensity Data'!$B941,'Saturation Data'!$C:$C,0))*INDEX('UEC Data'!K:K,MATCH('Intensity Data'!$B941,'UEC Data'!$C:$C,0))</f>
        <v>0.29572874628307827</v>
      </c>
      <c r="K941" s="7">
        <f>INDEX('Saturation Data'!L:L,MATCH('Intensity Data'!$B941,'Saturation Data'!$C:$C,0))*INDEX('UEC Data'!L:L,MATCH('Intensity Data'!$B941,'UEC Data'!$C:$C,0))</f>
        <v>0.29572874628307827</v>
      </c>
      <c r="L941" s="7">
        <f>INDEX('Saturation Data'!M:M,MATCH('Intensity Data'!$B941,'Saturation Data'!$C:$C,0))*INDEX('UEC Data'!M:M,MATCH('Intensity Data'!$B941,'UEC Data'!$C:$C,0))</f>
        <v>0.20857124860164428</v>
      </c>
      <c r="M941" s="7">
        <f>INDEX('Saturation Data'!N:N,MATCH('Intensity Data'!$B941,'Saturation Data'!$C:$C,0))*INDEX('UEC Data'!N:N,MATCH('Intensity Data'!$B941,'UEC Data'!$C:$C,0))</f>
        <v>0.47187811447104694</v>
      </c>
      <c r="N941" s="7">
        <f>INDEX('Saturation Data'!O:O,MATCH('Intensity Data'!$B941,'Saturation Data'!$C:$C,0))*INDEX('UEC Data'!O:O,MATCH('Intensity Data'!$B941,'UEC Data'!$C:$C,0))</f>
        <v>9.1624517947491088E-2</v>
      </c>
      <c r="O941" s="7">
        <f>INDEX('Saturation Data'!P:P,MATCH('Intensity Data'!$B941,'Saturation Data'!$C:$C,0))*INDEX('UEC Data'!P:P,MATCH('Intensity Data'!$B941,'UEC Data'!$C:$C,0))</f>
        <v>0.11014032372563068</v>
      </c>
      <c r="P941" s="7">
        <f>INDEX('Saturation Data'!Q:Q,MATCH('Intensity Data'!$B941,'Saturation Data'!$C:$C,0))*INDEX('UEC Data'!Q:Q,MATCH('Intensity Data'!$B941,'UEC Data'!$C:$C,0))</f>
        <v>0.11228928314559913</v>
      </c>
      <c r="Q941" s="7">
        <f>INDEX('Saturation Data'!R:R,MATCH('Intensity Data'!$B941,'Saturation Data'!$C:$C,0))*INDEX('UEC Data'!R:R,MATCH('Intensity Data'!$B941,'UEC Data'!$C:$C,0))</f>
        <v>2.6676368179618947E-2</v>
      </c>
      <c r="R941" s="7">
        <f>INDEX('Saturation Data'!S:S,MATCH('Intensity Data'!$B941,'Saturation Data'!$C:$C,0))*INDEX('UEC Data'!S:S,MATCH('Intensity Data'!$B941,'UEC Data'!$C:$C,0))</f>
        <v>0.84067440350848266</v>
      </c>
      <c r="S941" s="7">
        <f>INDEX('Saturation Data'!T:T,MATCH('Intensity Data'!$B941,'Saturation Data'!$C:$C,0))*INDEX('UEC Data'!T:T,MATCH('Intensity Data'!$B941,'UEC Data'!$C:$C,0))</f>
        <v>0.84067440350848266</v>
      </c>
      <c r="T941" s="7">
        <f>INDEX('Saturation Data'!U:U,MATCH('Intensity Data'!$B941,'Saturation Data'!$C:$C,0))*INDEX('UEC Data'!U:U,MATCH('Intensity Data'!$B941,'UEC Data'!$C:$C,0))</f>
        <v>0.62919094461547731</v>
      </c>
      <c r="U941" s="7">
        <f>INDEX('Saturation Data'!V:V,MATCH('Intensity Data'!$B941,'Saturation Data'!$C:$C,0))*INDEX('UEC Data'!V:V,MATCH('Intensity Data'!$B941,'UEC Data'!$C:$C,0))</f>
        <v>0.24126408436381777</v>
      </c>
      <c r="V941" t="str">
        <f t="shared" si="199"/>
        <v>Exterior Lighting</v>
      </c>
    </row>
    <row r="942" spans="2:22" x14ac:dyDescent="0.25">
      <c r="B942" t="str">
        <f t="shared" si="200"/>
        <v>UT2023 CPARefrigeration _Walk-in Refrigerator/Freezer</v>
      </c>
      <c r="C942" t="s">
        <v>117</v>
      </c>
      <c r="D942" t="s">
        <v>191</v>
      </c>
      <c r="E942" s="3" t="str">
        <f t="shared" si="201"/>
        <v>Refrigeration _Walk-in Refrigerator/Freezer</v>
      </c>
      <c r="F942" s="3" t="s">
        <v>25</v>
      </c>
      <c r="G942" s="3" t="s">
        <v>26</v>
      </c>
      <c r="H942" s="7">
        <f>INDEX('Saturation Data'!I:I,MATCH('Intensity Data'!$B942,'Saturation Data'!$C:$C,0))*INDEX('UEC Data'!I:I,MATCH('Intensity Data'!$B942,'UEC Data'!$C:$C,0))</f>
        <v>1.698865573770492E-3</v>
      </c>
      <c r="I942" s="7">
        <f>INDEX('Saturation Data'!J:J,MATCH('Intensity Data'!$B942,'Saturation Data'!$C:$C,0))*INDEX('UEC Data'!J:J,MATCH('Intensity Data'!$B942,'UEC Data'!$C:$C,0))</f>
        <v>0</v>
      </c>
      <c r="J942" s="7">
        <f>INDEX('Saturation Data'!K:K,MATCH('Intensity Data'!$B942,'Saturation Data'!$C:$C,0))*INDEX('UEC Data'!K:K,MATCH('Intensity Data'!$B942,'UEC Data'!$C:$C,0))</f>
        <v>1.1730262295081967E-3</v>
      </c>
      <c r="K942" s="7">
        <f>INDEX('Saturation Data'!L:L,MATCH('Intensity Data'!$B942,'Saturation Data'!$C:$C,0))*INDEX('UEC Data'!L:L,MATCH('Intensity Data'!$B942,'UEC Data'!$C:$C,0))</f>
        <v>1.6117917657364534E-3</v>
      </c>
      <c r="L942" s="7">
        <f>INDEX('Saturation Data'!M:M,MATCH('Intensity Data'!$B942,'Saturation Data'!$C:$C,0))*INDEX('UEC Data'!M:M,MATCH('Intensity Data'!$B942,'UEC Data'!$C:$C,0))</f>
        <v>2.7619435767511171</v>
      </c>
      <c r="M942" s="7">
        <f>INDEX('Saturation Data'!N:N,MATCH('Intensity Data'!$B942,'Saturation Data'!$C:$C,0))*INDEX('UEC Data'!N:N,MATCH('Intensity Data'!$B942,'UEC Data'!$C:$C,0))</f>
        <v>0.27370612021857921</v>
      </c>
      <c r="N942" s="7">
        <f>INDEX('Saturation Data'!O:O,MATCH('Intensity Data'!$B942,'Saturation Data'!$C:$C,0))*INDEX('UEC Data'!O:O,MATCH('Intensity Data'!$B942,'UEC Data'!$C:$C,0))</f>
        <v>2.7649903981264632E-2</v>
      </c>
      <c r="O942" s="7">
        <f>INDEX('Saturation Data'!P:P,MATCH('Intensity Data'!$B942,'Saturation Data'!$C:$C,0))*INDEX('UEC Data'!P:P,MATCH('Intensity Data'!$B942,'UEC Data'!$C:$C,0))</f>
        <v>1.8707366742192009E-2</v>
      </c>
      <c r="P942" s="7">
        <f>INDEX('Saturation Data'!Q:Q,MATCH('Intensity Data'!$B942,'Saturation Data'!$C:$C,0))*INDEX('UEC Data'!Q:Q,MATCH('Intensity Data'!$B942,'UEC Data'!$C:$C,0))</f>
        <v>1.6150361130909952E-2</v>
      </c>
      <c r="Q942" s="7">
        <f>INDEX('Saturation Data'!R:R,MATCH('Intensity Data'!$B942,'Saturation Data'!$C:$C,0))*INDEX('UEC Data'!R:R,MATCH('Intensity Data'!$B942,'UEC Data'!$C:$C,0))</f>
        <v>5.8651311475409829E-3</v>
      </c>
      <c r="R942" s="7">
        <f>INDEX('Saturation Data'!S:S,MATCH('Intensity Data'!$B942,'Saturation Data'!$C:$C,0))*INDEX('UEC Data'!S:S,MATCH('Intensity Data'!$B942,'UEC Data'!$C:$C,0))</f>
        <v>1.1969655403144876E-2</v>
      </c>
      <c r="S942" s="7">
        <f>INDEX('Saturation Data'!T:T,MATCH('Intensity Data'!$B942,'Saturation Data'!$C:$C,0))*INDEX('UEC Data'!T:T,MATCH('Intensity Data'!$B942,'UEC Data'!$C:$C,0))</f>
        <v>13.407396546721309</v>
      </c>
      <c r="T942" s="7">
        <f>INDEX('Saturation Data'!U:U,MATCH('Intensity Data'!$B942,'Saturation Data'!$C:$C,0))*INDEX('UEC Data'!U:U,MATCH('Intensity Data'!$B942,'UEC Data'!$C:$C,0))</f>
        <v>1.9966403906522497E-3</v>
      </c>
      <c r="U942" s="7">
        <f>INDEX('Saturation Data'!V:V,MATCH('Intensity Data'!$B942,'Saturation Data'!$C:$C,0))*INDEX('UEC Data'!V:V,MATCH('Intensity Data'!$B942,'UEC Data'!$C:$C,0))</f>
        <v>4.8353752972093598E-3</v>
      </c>
      <c r="V942" t="str">
        <f t="shared" si="199"/>
        <v xml:space="preserve">Refrigeration </v>
      </c>
    </row>
    <row r="943" spans="2:22" x14ac:dyDescent="0.25">
      <c r="B943" t="str">
        <f t="shared" si="200"/>
        <v>UT2023 CPARefrigeration _Reach-in Refrigerator/Freezer</v>
      </c>
      <c r="C943" t="s">
        <v>117</v>
      </c>
      <c r="D943" t="s">
        <v>191</v>
      </c>
      <c r="E943" s="3" t="str">
        <f t="shared" si="201"/>
        <v>Refrigeration _Reach-in Refrigerator/Freezer</v>
      </c>
      <c r="F943" s="3" t="s">
        <v>25</v>
      </c>
      <c r="G943" s="3" t="s">
        <v>27</v>
      </c>
      <c r="H943" s="7">
        <f>INDEX('Saturation Data'!I:I,MATCH('Intensity Data'!$B943,'Saturation Data'!$C:$C,0))*INDEX('UEC Data'!I:I,MATCH('Intensity Data'!$B943,'UEC Data'!$C:$C,0))</f>
        <v>5.1180005320355951E-2</v>
      </c>
      <c r="I943" s="7">
        <f>INDEX('Saturation Data'!J:J,MATCH('Intensity Data'!$B943,'Saturation Data'!$C:$C,0))*INDEX('UEC Data'!J:J,MATCH('Intensity Data'!$B943,'UEC Data'!$C:$C,0))</f>
        <v>9.2009753937936201E-2</v>
      </c>
      <c r="J943" s="7">
        <f>INDEX('Saturation Data'!K:K,MATCH('Intensity Data'!$B943,'Saturation Data'!$C:$C,0))*INDEX('UEC Data'!K:K,MATCH('Intensity Data'!$B943,'UEC Data'!$C:$C,0))</f>
        <v>8.3401711129032236E-3</v>
      </c>
      <c r="K943" s="7">
        <f>INDEX('Saturation Data'!L:L,MATCH('Intensity Data'!$B943,'Saturation Data'!$C:$C,0))*INDEX('UEC Data'!L:L,MATCH('Intensity Data'!$B943,'UEC Data'!$C:$C,0))</f>
        <v>4.9923781433144545E-3</v>
      </c>
      <c r="L943" s="7">
        <f>INDEX('Saturation Data'!M:M,MATCH('Intensity Data'!$B943,'Saturation Data'!$C:$C,0))*INDEX('UEC Data'!M:M,MATCH('Intensity Data'!$B943,'UEC Data'!$C:$C,0))</f>
        <v>7.3286157056451612E-2</v>
      </c>
      <c r="M943" s="7">
        <f>INDEX('Saturation Data'!N:N,MATCH('Intensity Data'!$B943,'Saturation Data'!$C:$C,0))*INDEX('UEC Data'!N:N,MATCH('Intensity Data'!$B943,'UEC Data'!$C:$C,0))</f>
        <v>0.71850179639841849</v>
      </c>
      <c r="N943" s="7">
        <f>INDEX('Saturation Data'!O:O,MATCH('Intensity Data'!$B943,'Saturation Data'!$C:$C,0))*INDEX('UEC Data'!O:O,MATCH('Intensity Data'!$B943,'UEC Data'!$C:$C,0))</f>
        <v>2.0854640841013822E-2</v>
      </c>
      <c r="O943" s="7">
        <f>INDEX('Saturation Data'!P:P,MATCH('Intensity Data'!$B943,'Saturation Data'!$C:$C,0))*INDEX('UEC Data'!P:P,MATCH('Intensity Data'!$B943,'UEC Data'!$C:$C,0))</f>
        <v>3.8057222738001571E-2</v>
      </c>
      <c r="P943" s="7">
        <f>INDEX('Saturation Data'!Q:Q,MATCH('Intensity Data'!$B943,'Saturation Data'!$C:$C,0))*INDEX('UEC Data'!Q:Q,MATCH('Intensity Data'!$B943,'UEC Data'!$C:$C,0))</f>
        <v>6.764560408835904E-2</v>
      </c>
      <c r="Q943" s="7">
        <f>INDEX('Saturation Data'!R:R,MATCH('Intensity Data'!$B943,'Saturation Data'!$C:$C,0))*INDEX('UEC Data'!R:R,MATCH('Intensity Data'!$B943,'UEC Data'!$C:$C,0))</f>
        <v>8.0813020582437278E-2</v>
      </c>
      <c r="R943" s="7">
        <f>INDEX('Saturation Data'!S:S,MATCH('Intensity Data'!$B943,'Saturation Data'!$C:$C,0))*INDEX('UEC Data'!S:S,MATCH('Intensity Data'!$B943,'UEC Data'!$C:$C,0))</f>
        <v>3.6148044124423954E-3</v>
      </c>
      <c r="S943" s="7">
        <f>INDEX('Saturation Data'!T:T,MATCH('Intensity Data'!$B943,'Saturation Data'!$C:$C,0))*INDEX('UEC Data'!T:T,MATCH('Intensity Data'!$B943,'UEC Data'!$C:$C,0))</f>
        <v>0.52271462113306444</v>
      </c>
      <c r="T943" s="7">
        <f>INDEX('Saturation Data'!U:U,MATCH('Intensity Data'!$B943,'Saturation Data'!$C:$C,0))*INDEX('UEC Data'!U:U,MATCH('Intensity Data'!$B943,'UEC Data'!$C:$C,0))</f>
        <v>0.21297567775566231</v>
      </c>
      <c r="U943" s="7">
        <f>INDEX('Saturation Data'!V:V,MATCH('Intensity Data'!$B943,'Saturation Data'!$C:$C,0))*INDEX('UEC Data'!V:V,MATCH('Intensity Data'!$B943,'UEC Data'!$C:$C,0))</f>
        <v>7.4885672149716809E-3</v>
      </c>
      <c r="V943" t="str">
        <f t="shared" si="199"/>
        <v xml:space="preserve">Refrigeration </v>
      </c>
    </row>
    <row r="944" spans="2:22" x14ac:dyDescent="0.25">
      <c r="B944" t="str">
        <f t="shared" si="200"/>
        <v>UT2023 CPARefrigeration _Glass Door Display</v>
      </c>
      <c r="C944" t="s">
        <v>117</v>
      </c>
      <c r="D944" t="s">
        <v>191</v>
      </c>
      <c r="E944" s="3" t="str">
        <f t="shared" si="201"/>
        <v>Refrigeration _Glass Door Display</v>
      </c>
      <c r="F944" s="3" t="s">
        <v>25</v>
      </c>
      <c r="G944" s="3" t="s">
        <v>28</v>
      </c>
      <c r="H944" s="7">
        <f>INDEX('Saturation Data'!I:I,MATCH('Intensity Data'!$B944,'Saturation Data'!$C:$C,0))*INDEX('UEC Data'!I:I,MATCH('Intensity Data'!$B944,'UEC Data'!$C:$C,0))</f>
        <v>1.1921759999999997E-2</v>
      </c>
      <c r="I944" s="7">
        <f>INDEX('Saturation Data'!J:J,MATCH('Intensity Data'!$B944,'Saturation Data'!$C:$C,0))*INDEX('UEC Data'!J:J,MATCH('Intensity Data'!$B944,'UEC Data'!$C:$C,0))</f>
        <v>0</v>
      </c>
      <c r="J944" s="7">
        <f>INDEX('Saturation Data'!K:K,MATCH('Intensity Data'!$B944,'Saturation Data'!$C:$C,0))*INDEX('UEC Data'!K:K,MATCH('Intensity Data'!$B944,'UEC Data'!$C:$C,0))</f>
        <v>0.66713457054545433</v>
      </c>
      <c r="K944" s="7">
        <f>INDEX('Saturation Data'!L:L,MATCH('Intensity Data'!$B944,'Saturation Data'!$C:$C,0))*INDEX('UEC Data'!L:L,MATCH('Intensity Data'!$B944,'UEC Data'!$C:$C,0))</f>
        <v>0.19025298137404578</v>
      </c>
      <c r="L944" s="7">
        <f>INDEX('Saturation Data'!M:M,MATCH('Intensity Data'!$B944,'Saturation Data'!$C:$C,0))*INDEX('UEC Data'!M:M,MATCH('Intensity Data'!$B944,'UEC Data'!$C:$C,0))</f>
        <v>3.0043472727272723E-2</v>
      </c>
      <c r="M944" s="7">
        <f>INDEX('Saturation Data'!N:N,MATCH('Intensity Data'!$B944,'Saturation Data'!$C:$C,0))*INDEX('UEC Data'!N:N,MATCH('Intensity Data'!$B944,'UEC Data'!$C:$C,0))</f>
        <v>16.083272399999998</v>
      </c>
      <c r="N944" s="7">
        <f>INDEX('Saturation Data'!O:O,MATCH('Intensity Data'!$B944,'Saturation Data'!$C:$C,0))*INDEX('UEC Data'!O:O,MATCH('Intensity Data'!$B944,'UEC Data'!$C:$C,0))</f>
        <v>0.87546459428571433</v>
      </c>
      <c r="O944" s="7">
        <f>INDEX('Saturation Data'!P:P,MATCH('Intensity Data'!$B944,'Saturation Data'!$C:$C,0))*INDEX('UEC Data'!P:P,MATCH('Intensity Data'!$B944,'UEC Data'!$C:$C,0))</f>
        <v>4.6729906829268295E-2</v>
      </c>
      <c r="P944" s="7">
        <f>INDEX('Saturation Data'!Q:Q,MATCH('Intensity Data'!$B944,'Saturation Data'!$C:$C,0))*INDEX('UEC Data'!Q:Q,MATCH('Intensity Data'!$B944,'UEC Data'!$C:$C,0))</f>
        <v>4.0342656521739129E-2</v>
      </c>
      <c r="Q944" s="7">
        <f>INDEX('Saturation Data'!R:R,MATCH('Intensity Data'!$B944,'Saturation Data'!$C:$C,0))*INDEX('UEC Data'!R:R,MATCH('Intensity Data'!$B944,'UEC Data'!$C:$C,0))</f>
        <v>8.3184469999999996E-2</v>
      </c>
      <c r="R944" s="7">
        <f>INDEX('Saturation Data'!S:S,MATCH('Intensity Data'!$B944,'Saturation Data'!$C:$C,0))*INDEX('UEC Data'!S:S,MATCH('Intensity Data'!$B944,'UEC Data'!$C:$C,0))</f>
        <v>7.9472138571428569E-2</v>
      </c>
      <c r="S944" s="7">
        <f>INDEX('Saturation Data'!T:T,MATCH('Intensity Data'!$B944,'Saturation Data'!$C:$C,0))*INDEX('UEC Data'!T:T,MATCH('Intensity Data'!$B944,'UEC Data'!$C:$C,0))</f>
        <v>1.8339724285714287E-2</v>
      </c>
      <c r="T944" s="7">
        <f>INDEX('Saturation Data'!U:U,MATCH('Intensity Data'!$B944,'Saturation Data'!$C:$C,0))*INDEX('UEC Data'!U:U,MATCH('Intensity Data'!$B944,'UEC Data'!$C:$C,0))</f>
        <v>5.5818903829787235E-2</v>
      </c>
      <c r="U944" s="7">
        <f>INDEX('Saturation Data'!V:V,MATCH('Intensity Data'!$B944,'Saturation Data'!$C:$C,0))*INDEX('UEC Data'!V:V,MATCH('Intensity Data'!$B944,'UEC Data'!$C:$C,0))</f>
        <v>9.1517039999999994E-2</v>
      </c>
      <c r="V944" t="str">
        <f t="shared" si="199"/>
        <v xml:space="preserve">Refrigeration </v>
      </c>
    </row>
    <row r="945" spans="2:22" x14ac:dyDescent="0.25">
      <c r="B945" t="str">
        <f t="shared" si="200"/>
        <v>UT2023 CPARefrigeration _Open Display Case</v>
      </c>
      <c r="C945" t="s">
        <v>117</v>
      </c>
      <c r="D945" t="s">
        <v>191</v>
      </c>
      <c r="E945" s="3" t="str">
        <f t="shared" si="201"/>
        <v>Refrigeration _Open Display Case</v>
      </c>
      <c r="F945" s="3" t="s">
        <v>25</v>
      </c>
      <c r="G945" s="3" t="s">
        <v>29</v>
      </c>
      <c r="H945" s="7">
        <f>INDEX('Saturation Data'!I:I,MATCH('Intensity Data'!$B945,'Saturation Data'!$C:$C,0))*INDEX('UEC Data'!I:I,MATCH('Intensity Data'!$B945,'UEC Data'!$C:$C,0))</f>
        <v>9.1538390804597695E-3</v>
      </c>
      <c r="I945" s="7">
        <f>INDEX('Saturation Data'!J:J,MATCH('Intensity Data'!$B945,'Saturation Data'!$C:$C,0))*INDEX('UEC Data'!J:J,MATCH('Intensity Data'!$B945,'UEC Data'!$C:$C,0))</f>
        <v>0</v>
      </c>
      <c r="J945" s="7">
        <f>INDEX('Saturation Data'!K:K,MATCH('Intensity Data'!$B945,'Saturation Data'!$C:$C,0))*INDEX('UEC Data'!K:K,MATCH('Intensity Data'!$B945,'UEC Data'!$C:$C,0))</f>
        <v>0.18033418181818181</v>
      </c>
      <c r="K945" s="7">
        <f>INDEX('Saturation Data'!L:L,MATCH('Intensity Data'!$B945,'Saturation Data'!$C:$C,0))*INDEX('UEC Data'!L:L,MATCH('Intensity Data'!$B945,'UEC Data'!$C:$C,0))</f>
        <v>0.18171077862595419</v>
      </c>
      <c r="L945" s="7">
        <f>INDEX('Saturation Data'!M:M,MATCH('Intensity Data'!$B945,'Saturation Data'!$C:$C,0))*INDEX('UEC Data'!M:M,MATCH('Intensity Data'!$B945,'UEC Data'!$C:$C,0))</f>
        <v>2.8694545454545455E-2</v>
      </c>
      <c r="M945" s="7">
        <f>INDEX('Saturation Data'!N:N,MATCH('Intensity Data'!$B945,'Saturation Data'!$C:$C,0))*INDEX('UEC Data'!N:N,MATCH('Intensity Data'!$B945,'UEC Data'!$C:$C,0))</f>
        <v>5.1203822222222222</v>
      </c>
      <c r="N945" s="7">
        <f>INDEX('Saturation Data'!O:O,MATCH('Intensity Data'!$B945,'Saturation Data'!$C:$C,0))*INDEX('UEC Data'!O:O,MATCH('Intensity Data'!$B945,'UEC Data'!$C:$C,0))</f>
        <v>0.23516914285714288</v>
      </c>
      <c r="O945" s="7">
        <f>INDEX('Saturation Data'!P:P,MATCH('Intensity Data'!$B945,'Saturation Data'!$C:$C,0))*INDEX('UEC Data'!P:P,MATCH('Intensity Data'!$B945,'UEC Data'!$C:$C,0))</f>
        <v>4.463177235772358E-2</v>
      </c>
      <c r="P945" s="7">
        <f>INDEX('Saturation Data'!Q:Q,MATCH('Intensity Data'!$B945,'Saturation Data'!$C:$C,0))*INDEX('UEC Data'!Q:Q,MATCH('Intensity Data'!$B945,'UEC Data'!$C:$C,0))</f>
        <v>3.853130434782609E-2</v>
      </c>
      <c r="Q945" s="7">
        <f>INDEX('Saturation Data'!R:R,MATCH('Intensity Data'!$B945,'Saturation Data'!$C:$C,0))*INDEX('UEC Data'!R:R,MATCH('Intensity Data'!$B945,'UEC Data'!$C:$C,0))</f>
        <v>7.9449555555555551E-2</v>
      </c>
      <c r="R945" s="7">
        <f>INDEX('Saturation Data'!S:S,MATCH('Intensity Data'!$B945,'Saturation Data'!$C:$C,0))*INDEX('UEC Data'!S:S,MATCH('Intensity Data'!$B945,'UEC Data'!$C:$C,0))</f>
        <v>3.5032571428571427E-2</v>
      </c>
      <c r="S945" s="7">
        <f>INDEX('Saturation Data'!T:T,MATCH('Intensity Data'!$B945,'Saturation Data'!$C:$C,0))*INDEX('UEC Data'!T:T,MATCH('Intensity Data'!$B945,'UEC Data'!$C:$C,0))</f>
        <v>5.2548857142857154E-2</v>
      </c>
      <c r="T945" s="7">
        <f>INDEX('Saturation Data'!U:U,MATCH('Intensity Data'!$B945,'Saturation Data'!$C:$C,0))*INDEX('UEC Data'!U:U,MATCH('Intensity Data'!$B945,'UEC Data'!$C:$C,0))</f>
        <v>5.3312680851063832E-2</v>
      </c>
      <c r="U945" s="7">
        <f>INDEX('Saturation Data'!V:V,MATCH('Intensity Data'!$B945,'Saturation Data'!$C:$C,0))*INDEX('UEC Data'!V:V,MATCH('Intensity Data'!$B945,'UEC Data'!$C:$C,0))</f>
        <v>8.7407999999999986E-2</v>
      </c>
      <c r="V945" t="str">
        <f t="shared" si="199"/>
        <v xml:space="preserve">Refrigeration </v>
      </c>
    </row>
    <row r="946" spans="2:22" x14ac:dyDescent="0.25">
      <c r="B946" t="str">
        <f t="shared" si="200"/>
        <v>UT2023 CPARefrigeration _Icemaker</v>
      </c>
      <c r="C946" t="s">
        <v>117</v>
      </c>
      <c r="D946" t="s">
        <v>191</v>
      </c>
      <c r="E946" s="3" t="str">
        <f t="shared" si="201"/>
        <v>Refrigeration _Icemaker</v>
      </c>
      <c r="F946" s="3" t="s">
        <v>25</v>
      </c>
      <c r="G946" s="3" t="s">
        <v>30</v>
      </c>
      <c r="H946" s="7">
        <f>INDEX('Saturation Data'!I:I,MATCH('Intensity Data'!$B946,'Saturation Data'!$C:$C,0))*INDEX('UEC Data'!I:I,MATCH('Intensity Data'!$B946,'UEC Data'!$C:$C,0))</f>
        <v>0.25091481280655886</v>
      </c>
      <c r="I946" s="7">
        <f>INDEX('Saturation Data'!J:J,MATCH('Intensity Data'!$B946,'Saturation Data'!$C:$C,0))*INDEX('UEC Data'!J:J,MATCH('Intensity Data'!$B946,'UEC Data'!$C:$C,0))</f>
        <v>0.32758019894017237</v>
      </c>
      <c r="J946" s="7">
        <f>INDEX('Saturation Data'!K:K,MATCH('Intensity Data'!$B946,'Saturation Data'!$C:$C,0))*INDEX('UEC Data'!K:K,MATCH('Intensity Data'!$B946,'UEC Data'!$C:$C,0))</f>
        <v>9.41461808554232E-2</v>
      </c>
      <c r="K946" s="7">
        <f>INDEX('Saturation Data'!L:L,MATCH('Intensity Data'!$B946,'Saturation Data'!$C:$C,0))*INDEX('UEC Data'!L:L,MATCH('Intensity Data'!$B946,'UEC Data'!$C:$C,0))</f>
        <v>7.1148640493793103E-2</v>
      </c>
      <c r="L946" s="7">
        <f>INDEX('Saturation Data'!M:M,MATCH('Intensity Data'!$B946,'Saturation Data'!$C:$C,0))*INDEX('UEC Data'!M:M,MATCH('Intensity Data'!$B946,'UEC Data'!$C:$C,0))</f>
        <v>6.1186034141821315</v>
      </c>
      <c r="M946" s="7">
        <f>INDEX('Saturation Data'!N:N,MATCH('Intensity Data'!$B946,'Saturation Data'!$C:$C,0))*INDEX('UEC Data'!N:N,MATCH('Intensity Data'!$B946,'UEC Data'!$C:$C,0))</f>
        <v>2.6061483499393105</v>
      </c>
      <c r="N946" s="7">
        <f>INDEX('Saturation Data'!O:O,MATCH('Intensity Data'!$B946,'Saturation Data'!$C:$C,0))*INDEX('UEC Data'!O:O,MATCH('Intensity Data'!$B946,'UEC Data'!$C:$C,0))</f>
        <v>0.12761581548886702</v>
      </c>
      <c r="O946" s="7">
        <f>INDEX('Saturation Data'!P:P,MATCH('Intensity Data'!$B946,'Saturation Data'!$C:$C,0))*INDEX('UEC Data'!P:P,MATCH('Intensity Data'!$B946,'UEC Data'!$C:$C,0))</f>
        <v>0.23079924843108499</v>
      </c>
      <c r="P946" s="7">
        <f>INDEX('Saturation Data'!Q:Q,MATCH('Intensity Data'!$B946,'Saturation Data'!$C:$C,0))*INDEX('UEC Data'!Q:Q,MATCH('Intensity Data'!$B946,'UEC Data'!$C:$C,0))</f>
        <v>0.2070012982482459</v>
      </c>
      <c r="Q946" s="7">
        <f>INDEX('Saturation Data'!R:R,MATCH('Intensity Data'!$B946,'Saturation Data'!$C:$C,0))*INDEX('UEC Data'!R:R,MATCH('Intensity Data'!$B946,'UEC Data'!$C:$C,0))</f>
        <v>0.51736480556597708</v>
      </c>
      <c r="R946" s="7">
        <f>INDEX('Saturation Data'!S:S,MATCH('Intensity Data'!$B946,'Saturation Data'!$C:$C,0))*INDEX('UEC Data'!S:S,MATCH('Intensity Data'!$B946,'UEC Data'!$C:$C,0))</f>
        <v>8.5547770117536948E-2</v>
      </c>
      <c r="S946" s="7">
        <f>INDEX('Saturation Data'!T:T,MATCH('Intensity Data'!$B946,'Saturation Data'!$C:$C,0))*INDEX('UEC Data'!T:T,MATCH('Intensity Data'!$B946,'UEC Data'!$C:$C,0))</f>
        <v>0.38835299602862072</v>
      </c>
      <c r="T946" s="7">
        <f>INDEX('Saturation Data'!U:U,MATCH('Intensity Data'!$B946,'Saturation Data'!$C:$C,0))*INDEX('UEC Data'!U:U,MATCH('Intensity Data'!$B946,'UEC Data'!$C:$C,0))</f>
        <v>8.5782048822303746E-3</v>
      </c>
      <c r="U946" s="7">
        <f>INDEX('Saturation Data'!V:V,MATCH('Intensity Data'!$B946,'Saturation Data'!$C:$C,0))*INDEX('UEC Data'!V:V,MATCH('Intensity Data'!$B946,'UEC Data'!$C:$C,0))</f>
        <v>0.42689184296275862</v>
      </c>
      <c r="V946" t="str">
        <f t="shared" si="199"/>
        <v xml:space="preserve">Refrigeration </v>
      </c>
    </row>
    <row r="947" spans="2:22" x14ac:dyDescent="0.25">
      <c r="B947" t="str">
        <f t="shared" si="200"/>
        <v>UT2023 CPARefrigeration _Vending Machine</v>
      </c>
      <c r="C947" t="s">
        <v>117</v>
      </c>
      <c r="D947" t="s">
        <v>191</v>
      </c>
      <c r="E947" s="3" t="str">
        <f t="shared" si="201"/>
        <v>Refrigeration _Vending Machine</v>
      </c>
      <c r="F947" s="3" t="s">
        <v>25</v>
      </c>
      <c r="G947" s="3" t="s">
        <v>31</v>
      </c>
      <c r="H947" s="7">
        <f>INDEX('Saturation Data'!I:I,MATCH('Intensity Data'!$B947,'Saturation Data'!$C:$C,0))*INDEX('UEC Data'!I:I,MATCH('Intensity Data'!$B947,'UEC Data'!$C:$C,0))</f>
        <v>5.2340301440365201E-2</v>
      </c>
      <c r="I947" s="7">
        <f>INDEX('Saturation Data'!J:J,MATCH('Intensity Data'!$B947,'Saturation Data'!$C:$C,0))*INDEX('UEC Data'!J:J,MATCH('Intensity Data'!$B947,'UEC Data'!$C:$C,0))</f>
        <v>4.5555026336479509E-2</v>
      </c>
      <c r="J947" s="7">
        <f>INDEX('Saturation Data'!K:K,MATCH('Intensity Data'!$B947,'Saturation Data'!$C:$C,0))*INDEX('UEC Data'!K:K,MATCH('Intensity Data'!$B947,'UEC Data'!$C:$C,0))</f>
        <v>1.3092463348589203E-2</v>
      </c>
      <c r="K947" s="7">
        <f>INDEX('Saturation Data'!L:L,MATCH('Intensity Data'!$B947,'Saturation Data'!$C:$C,0))*INDEX('UEC Data'!L:L,MATCH('Intensity Data'!$B947,'UEC Data'!$C:$C,0))</f>
        <v>9.8943043626742826E-3</v>
      </c>
      <c r="L947" s="7">
        <f>INDEX('Saturation Data'!M:M,MATCH('Intensity Data'!$B947,'Saturation Data'!$C:$C,0))*INDEX('UEC Data'!M:M,MATCH('Intensity Data'!$B947,'UEC Data'!$C:$C,0))</f>
        <v>0.42544259478645535</v>
      </c>
      <c r="M947" s="7">
        <f>INDEX('Saturation Data'!N:N,MATCH('Intensity Data'!$B947,'Saturation Data'!$C:$C,0))*INDEX('UEC Data'!N:N,MATCH('Intensity Data'!$B947,'UEC Data'!$C:$C,0))</f>
        <v>0.71352363648743811</v>
      </c>
      <c r="N947" s="7">
        <f>INDEX('Saturation Data'!O:O,MATCH('Intensity Data'!$B947,'Saturation Data'!$C:$C,0))*INDEX('UEC Data'!O:O,MATCH('Intensity Data'!$B947,'UEC Data'!$C:$C,0))</f>
        <v>3.5493853745466472E-2</v>
      </c>
      <c r="O947" s="7">
        <f>INDEX('Saturation Data'!P:P,MATCH('Intensity Data'!$B947,'Saturation Data'!$C:$C,0))*INDEX('UEC Data'!P:P,MATCH('Intensity Data'!$B947,'UEC Data'!$C:$C,0))</f>
        <v>7.9348835190362801E-2</v>
      </c>
      <c r="P947" s="7">
        <f>INDEX('Saturation Data'!Q:Q,MATCH('Intensity Data'!$B947,'Saturation Data'!$C:$C,0))*INDEX('UEC Data'!Q:Q,MATCH('Intensity Data'!$B947,'UEC Data'!$C:$C,0))</f>
        <v>0.11514675946706449</v>
      </c>
      <c r="Q947" s="7">
        <f>INDEX('Saturation Data'!R:R,MATCH('Intensity Data'!$B947,'Saturation Data'!$C:$C,0))*INDEX('UEC Data'!R:R,MATCH('Intensity Data'!$B947,'UEC Data'!$C:$C,0))</f>
        <v>0.11691464275462497</v>
      </c>
      <c r="R947" s="7">
        <f>INDEX('Saturation Data'!S:S,MATCH('Intensity Data'!$B947,'Saturation Data'!$C:$C,0))*INDEX('UEC Data'!S:S,MATCH('Intensity Data'!$B947,'UEC Data'!$C:$C,0))</f>
        <v>3.8664350083902781E-2</v>
      </c>
      <c r="S947" s="7">
        <f>INDEX('Saturation Data'!T:T,MATCH('Intensity Data'!$B947,'Saturation Data'!$C:$C,0))*INDEX('UEC Data'!T:T,MATCH('Intensity Data'!$B947,'UEC Data'!$C:$C,0))</f>
        <v>0.16201923393879139</v>
      </c>
      <c r="T947" s="7">
        <f>INDEX('Saturation Data'!U:U,MATCH('Intensity Data'!$B947,'Saturation Data'!$C:$C,0))*INDEX('UEC Data'!U:U,MATCH('Intensity Data'!$B947,'UEC Data'!$C:$C,0))</f>
        <v>0.12645061320240467</v>
      </c>
      <c r="U947" s="7">
        <f>INDEX('Saturation Data'!V:V,MATCH('Intensity Data'!$B947,'Saturation Data'!$C:$C,0))*INDEX('UEC Data'!V:V,MATCH('Intensity Data'!$B947,'UEC Data'!$C:$C,0))</f>
        <v>5.9365826176045702E-2</v>
      </c>
      <c r="V947" t="str">
        <f t="shared" si="199"/>
        <v xml:space="preserve">Refrigeration </v>
      </c>
    </row>
    <row r="948" spans="2:22" x14ac:dyDescent="0.25">
      <c r="B948" t="str">
        <f t="shared" si="200"/>
        <v>UT2023 CPAFood Preparation_Oven</v>
      </c>
      <c r="C948" t="s">
        <v>117</v>
      </c>
      <c r="D948" t="s">
        <v>191</v>
      </c>
      <c r="E948" s="3" t="str">
        <f t="shared" si="201"/>
        <v>Food Preparation_Oven</v>
      </c>
      <c r="F948" s="3" t="s">
        <v>32</v>
      </c>
      <c r="G948" s="3" t="s">
        <v>33</v>
      </c>
      <c r="H948" s="7">
        <f>INDEX('Saturation Data'!I:I,MATCH('Intensity Data'!$B948,'Saturation Data'!$C:$C,0))*INDEX('UEC Data'!I:I,MATCH('Intensity Data'!$B948,'UEC Data'!$C:$C,0))</f>
        <v>5.3428655465078932E-2</v>
      </c>
      <c r="I948" s="7">
        <f>INDEX('Saturation Data'!J:J,MATCH('Intensity Data'!$B948,'Saturation Data'!$C:$C,0))*INDEX('UEC Data'!J:J,MATCH('Intensity Data'!$B948,'UEC Data'!$C:$C,0))</f>
        <v>5.138505998885734E-2</v>
      </c>
      <c r="J948" s="7">
        <f>INDEX('Saturation Data'!K:K,MATCH('Intensity Data'!$B948,'Saturation Data'!$C:$C,0))*INDEX('UEC Data'!K:K,MATCH('Intensity Data'!$B948,'UEC Data'!$C:$C,0))</f>
        <v>0.12393047090095903</v>
      </c>
      <c r="K948" s="7">
        <f>INDEX('Saturation Data'!L:L,MATCH('Intensity Data'!$B948,'Saturation Data'!$C:$C,0))*INDEX('UEC Data'!L:L,MATCH('Intensity Data'!$B948,'UEC Data'!$C:$C,0))</f>
        <v>3.5754783420285124E-2</v>
      </c>
      <c r="L948" s="7">
        <f>INDEX('Saturation Data'!M:M,MATCH('Intensity Data'!$B948,'Saturation Data'!$C:$C,0))*INDEX('UEC Data'!M:M,MATCH('Intensity Data'!$B948,'UEC Data'!$C:$C,0))</f>
        <v>2.3109411348176891</v>
      </c>
      <c r="M948" s="7">
        <f>INDEX('Saturation Data'!N:N,MATCH('Intensity Data'!$B948,'Saturation Data'!$C:$C,0))*INDEX('UEC Data'!N:N,MATCH('Intensity Data'!$B948,'UEC Data'!$C:$C,0))</f>
        <v>0.1613990633840926</v>
      </c>
      <c r="N948" s="7">
        <f>INDEX('Saturation Data'!O:O,MATCH('Intensity Data'!$B948,'Saturation Data'!$C:$C,0))*INDEX('UEC Data'!O:O,MATCH('Intensity Data'!$B948,'UEC Data'!$C:$C,0))</f>
        <v>0.51134157808505698</v>
      </c>
      <c r="O948" s="7">
        <f>INDEX('Saturation Data'!P:P,MATCH('Intensity Data'!$B948,'Saturation Data'!$C:$C,0))*INDEX('UEC Data'!P:P,MATCH('Intensity Data'!$B948,'UEC Data'!$C:$C,0))</f>
        <v>7.7652023922512109E-2</v>
      </c>
      <c r="P948" s="7">
        <f>INDEX('Saturation Data'!Q:Q,MATCH('Intensity Data'!$B948,'Saturation Data'!$C:$C,0))*INDEX('UEC Data'!Q:Q,MATCH('Intensity Data'!$B948,'UEC Data'!$C:$C,0))</f>
        <v>7.8928288611074232E-2</v>
      </c>
      <c r="Q948" s="7">
        <f>INDEX('Saturation Data'!R:R,MATCH('Intensity Data'!$B948,'Saturation Data'!$C:$C,0))*INDEX('UEC Data'!R:R,MATCH('Intensity Data'!$B948,'UEC Data'!$C:$C,0))</f>
        <v>0.11249025629800394</v>
      </c>
      <c r="R948" s="7">
        <f>INDEX('Saturation Data'!S:S,MATCH('Intensity Data'!$B948,'Saturation Data'!$C:$C,0))*INDEX('UEC Data'!S:S,MATCH('Intensity Data'!$B948,'UEC Data'!$C:$C,0))</f>
        <v>3.5973126309062301E-3</v>
      </c>
      <c r="S948" s="7">
        <f>INDEX('Saturation Data'!T:T,MATCH('Intensity Data'!$B948,'Saturation Data'!$C:$C,0))*INDEX('UEC Data'!T:T,MATCH('Intensity Data'!$B948,'UEC Data'!$C:$C,0))</f>
        <v>2.0724373370623782E-2</v>
      </c>
      <c r="T948" s="7">
        <f>INDEX('Saturation Data'!U:U,MATCH('Intensity Data'!$B948,'Saturation Data'!$C:$C,0))*INDEX('UEC Data'!U:U,MATCH('Intensity Data'!$B948,'UEC Data'!$C:$C,0))</f>
        <v>2.108505501062535E-2</v>
      </c>
      <c r="U948" s="7">
        <f>INDEX('Saturation Data'!V:V,MATCH('Intensity Data'!$B948,'Saturation Data'!$C:$C,0))*INDEX('UEC Data'!V:V,MATCH('Intensity Data'!$B948,'UEC Data'!$C:$C,0))</f>
        <v>3.5754783420285124E-2</v>
      </c>
      <c r="V948" t="str">
        <f t="shared" si="199"/>
        <v>Food Preparation</v>
      </c>
    </row>
    <row r="949" spans="2:22" x14ac:dyDescent="0.25">
      <c r="B949" t="str">
        <f t="shared" si="200"/>
        <v>UT2023 CPAFood Preparation_Fryer</v>
      </c>
      <c r="C949" t="s">
        <v>117</v>
      </c>
      <c r="D949" t="s">
        <v>191</v>
      </c>
      <c r="E949" s="3" t="str">
        <f t="shared" si="201"/>
        <v>Food Preparation_Fryer</v>
      </c>
      <c r="F949" s="3" t="s">
        <v>32</v>
      </c>
      <c r="G949" s="3" t="s">
        <v>34</v>
      </c>
      <c r="H949" s="7">
        <f>INDEX('Saturation Data'!I:I,MATCH('Intensity Data'!$B949,'Saturation Data'!$C:$C,0))*INDEX('UEC Data'!I:I,MATCH('Intensity Data'!$B949,'UEC Data'!$C:$C,0))</f>
        <v>4.521813050421717E-2</v>
      </c>
      <c r="I949" s="7">
        <f>INDEX('Saturation Data'!J:J,MATCH('Intensity Data'!$B949,'Saturation Data'!$C:$C,0))*INDEX('UEC Data'!J:J,MATCH('Intensity Data'!$B949,'UEC Data'!$C:$C,0))</f>
        <v>2.683476317271497E-4</v>
      </c>
      <c r="J949" s="7">
        <f>INDEX('Saturation Data'!K:K,MATCH('Intensity Data'!$B949,'Saturation Data'!$C:$C,0))*INDEX('UEC Data'!K:K,MATCH('Intensity Data'!$B949,'UEC Data'!$C:$C,0))</f>
        <v>4.4080144473560109E-2</v>
      </c>
      <c r="K949" s="7">
        <f>INDEX('Saturation Data'!L:L,MATCH('Intensity Data'!$B949,'Saturation Data'!$C:$C,0))*INDEX('UEC Data'!L:L,MATCH('Intensity Data'!$B949,'UEC Data'!$C:$C,0))</f>
        <v>2.6141053524436379E-3</v>
      </c>
      <c r="L949" s="7">
        <f>INDEX('Saturation Data'!M:M,MATCH('Intensity Data'!$B949,'Saturation Data'!$C:$C,0))*INDEX('UEC Data'!M:M,MATCH('Intensity Data'!$B949,'UEC Data'!$C:$C,0))</f>
        <v>4.9980252306857418</v>
      </c>
      <c r="M949" s="7">
        <f>INDEX('Saturation Data'!N:N,MATCH('Intensity Data'!$B949,'Saturation Data'!$C:$C,0))*INDEX('UEC Data'!N:N,MATCH('Intensity Data'!$B949,'UEC Data'!$C:$C,0))</f>
        <v>0.85551563582811074</v>
      </c>
      <c r="N949" s="7">
        <f>INDEX('Saturation Data'!O:O,MATCH('Intensity Data'!$B949,'Saturation Data'!$C:$C,0))*INDEX('UEC Data'!O:O,MATCH('Intensity Data'!$B949,'UEC Data'!$C:$C,0))</f>
        <v>6.1836195084038113E-2</v>
      </c>
      <c r="O949" s="7">
        <f>INDEX('Saturation Data'!P:P,MATCH('Intensity Data'!$B949,'Saturation Data'!$C:$C,0))*INDEX('UEC Data'!P:P,MATCH('Intensity Data'!$B949,'UEC Data'!$C:$C,0))</f>
        <v>3.7025858521137607E-2</v>
      </c>
      <c r="P949" s="7">
        <f>INDEX('Saturation Data'!Q:Q,MATCH('Intensity Data'!$B949,'Saturation Data'!$C:$C,0))*INDEX('UEC Data'!Q:Q,MATCH('Intensity Data'!$B949,'UEC Data'!$C:$C,0))</f>
        <v>5.2886498859200638E-2</v>
      </c>
      <c r="Q949" s="7">
        <f>INDEX('Saturation Data'!R:R,MATCH('Intensity Data'!$B949,'Saturation Data'!$C:$C,0))*INDEX('UEC Data'!R:R,MATCH('Intensity Data'!$B949,'UEC Data'!$C:$C,0))</f>
        <v>0.12515380252448852</v>
      </c>
      <c r="R949" s="7">
        <f>INDEX('Saturation Data'!S:S,MATCH('Intensity Data'!$B949,'Saturation Data'!$C:$C,0))*INDEX('UEC Data'!S:S,MATCH('Intensity Data'!$B949,'UEC Data'!$C:$C,0))</f>
        <v>2.6300688476635988E-3</v>
      </c>
      <c r="S949" s="7">
        <f>INDEX('Saturation Data'!T:T,MATCH('Intensity Data'!$B949,'Saturation Data'!$C:$C,0))*INDEX('UEC Data'!T:T,MATCH('Intensity Data'!$B949,'UEC Data'!$C:$C,0))</f>
        <v>1.51520132893469E-2</v>
      </c>
      <c r="T949" s="7">
        <f>INDEX('Saturation Data'!U:U,MATCH('Intensity Data'!$B949,'Saturation Data'!$C:$C,0))*INDEX('UEC Data'!U:U,MATCH('Intensity Data'!$B949,'UEC Data'!$C:$C,0))</f>
        <v>1.5415715014112855E-2</v>
      </c>
      <c r="U949" s="7">
        <f>INDEX('Saturation Data'!V:V,MATCH('Intensity Data'!$B949,'Saturation Data'!$C:$C,0))*INDEX('UEC Data'!V:V,MATCH('Intensity Data'!$B949,'UEC Data'!$C:$C,0))</f>
        <v>2.6141053524436384E-2</v>
      </c>
      <c r="V949" t="str">
        <f t="shared" si="199"/>
        <v>Food Preparation</v>
      </c>
    </row>
    <row r="950" spans="2:22" x14ac:dyDescent="0.25">
      <c r="B950" t="str">
        <f t="shared" si="200"/>
        <v>UT2023 CPAFood Preparation_Dishwasher</v>
      </c>
      <c r="C950" t="s">
        <v>117</v>
      </c>
      <c r="D950" t="s">
        <v>191</v>
      </c>
      <c r="E950" s="3" t="str">
        <f t="shared" si="201"/>
        <v>Food Preparation_Dishwasher</v>
      </c>
      <c r="F950" s="3" t="s">
        <v>32</v>
      </c>
      <c r="G950" s="3" t="s">
        <v>35</v>
      </c>
      <c r="H950" s="7">
        <f>INDEX('Saturation Data'!I:I,MATCH('Intensity Data'!$B950,'Saturation Data'!$C:$C,0))*INDEX('UEC Data'!I:I,MATCH('Intensity Data'!$B950,'UEC Data'!$C:$C,0))</f>
        <v>1.2118971724137931E-2</v>
      </c>
      <c r="I950" s="7">
        <f>INDEX('Saturation Data'!J:J,MATCH('Intensity Data'!$B950,'Saturation Data'!$C:$C,0))*INDEX('UEC Data'!J:J,MATCH('Intensity Data'!$B950,'UEC Data'!$C:$C,0))</f>
        <v>3.840052649999999E-2</v>
      </c>
      <c r="J950" s="7">
        <f>INDEX('Saturation Data'!K:K,MATCH('Intensity Data'!$B950,'Saturation Data'!$C:$C,0))*INDEX('UEC Data'!K:K,MATCH('Intensity Data'!$B950,'UEC Data'!$C:$C,0))</f>
        <v>3.5024522618181821E-2</v>
      </c>
      <c r="K950" s="7">
        <f>INDEX('Saturation Data'!L:L,MATCH('Intensity Data'!$B950,'Saturation Data'!$C:$C,0))*INDEX('UEC Data'!L:L,MATCH('Intensity Data'!$B950,'UEC Data'!$C:$C,0))</f>
        <v>2.6719877499999999E-2</v>
      </c>
      <c r="L950" s="7">
        <f>INDEX('Saturation Data'!M:M,MATCH('Intensity Data'!$B950,'Saturation Data'!$C:$C,0))*INDEX('UEC Data'!M:M,MATCH('Intensity Data'!$B950,'UEC Data'!$C:$C,0))</f>
        <v>2.228125971590909</v>
      </c>
      <c r="M950" s="7">
        <f>INDEX('Saturation Data'!N:N,MATCH('Intensity Data'!$B950,'Saturation Data'!$C:$C,0))*INDEX('UEC Data'!N:N,MATCH('Intensity Data'!$B950,'UEC Data'!$C:$C,0))</f>
        <v>0.312996628</v>
      </c>
      <c r="N950" s="7">
        <f>INDEX('Saturation Data'!O:O,MATCH('Intensity Data'!$B950,'Saturation Data'!$C:$C,0))*INDEX('UEC Data'!O:O,MATCH('Intensity Data'!$B950,'UEC Data'!$C:$C,0))</f>
        <v>0.16930014824999998</v>
      </c>
      <c r="O950" s="7">
        <f>INDEX('Saturation Data'!P:P,MATCH('Intensity Data'!$B950,'Saturation Data'!$C:$C,0))*INDEX('UEC Data'!P:P,MATCH('Intensity Data'!$B950,'UEC Data'!$C:$C,0))</f>
        <v>6.5386366499999987E-2</v>
      </c>
      <c r="P950" s="7">
        <f>INDEX('Saturation Data'!Q:Q,MATCH('Intensity Data'!$B950,'Saturation Data'!$C:$C,0))*INDEX('UEC Data'!Q:Q,MATCH('Intensity Data'!$B950,'UEC Data'!$C:$C,0))</f>
        <v>2.6930675652173917E-2</v>
      </c>
      <c r="Q950" s="7">
        <f>INDEX('Saturation Data'!R:R,MATCH('Intensity Data'!$B950,'Saturation Data'!$C:$C,0))*INDEX('UEC Data'!R:R,MATCH('Intensity Data'!$B950,'UEC Data'!$C:$C,0))</f>
        <v>9.2980763333333327E-2</v>
      </c>
      <c r="R950" s="7">
        <f>INDEX('Saturation Data'!S:S,MATCH('Intensity Data'!$B950,'Saturation Data'!$C:$C,0))*INDEX('UEC Data'!S:S,MATCH('Intensity Data'!$B950,'UEC Data'!$C:$C,0))</f>
        <v>2.6883047142857142E-3</v>
      </c>
      <c r="S950" s="7">
        <f>INDEX('Saturation Data'!T:T,MATCH('Intensity Data'!$B950,'Saturation Data'!$C:$C,0))*INDEX('UEC Data'!T:T,MATCH('Intensity Data'!$B950,'UEC Data'!$C:$C,0))</f>
        <v>1.5487514249999999E-2</v>
      </c>
      <c r="T950" s="7">
        <f>INDEX('Saturation Data'!U:U,MATCH('Intensity Data'!$B950,'Saturation Data'!$C:$C,0))*INDEX('UEC Data'!U:U,MATCH('Intensity Data'!$B950,'UEC Data'!$C:$C,0))</f>
        <v>1.575705494680851E-2</v>
      </c>
      <c r="U950" s="7">
        <f>INDEX('Saturation Data'!V:V,MATCH('Intensity Data'!$B950,'Saturation Data'!$C:$C,0))*INDEX('UEC Data'!V:V,MATCH('Intensity Data'!$B950,'UEC Data'!$C:$C,0))</f>
        <v>2.6719877499999999E-2</v>
      </c>
      <c r="V950" t="str">
        <f t="shared" si="199"/>
        <v>Food Preparation</v>
      </c>
    </row>
    <row r="951" spans="2:22" x14ac:dyDescent="0.25">
      <c r="B951" t="str">
        <f t="shared" si="200"/>
        <v>UT2023 CPAFood Preparation_Hot Food Container</v>
      </c>
      <c r="C951" t="s">
        <v>117</v>
      </c>
      <c r="D951" t="s">
        <v>191</v>
      </c>
      <c r="E951" s="3" t="str">
        <f t="shared" si="201"/>
        <v>Food Preparation_Hot Food Container</v>
      </c>
      <c r="F951" s="3" t="s">
        <v>32</v>
      </c>
      <c r="G951" s="3" t="s">
        <v>36</v>
      </c>
      <c r="H951" s="7">
        <f>INDEX('Saturation Data'!I:I,MATCH('Intensity Data'!$B951,'Saturation Data'!$C:$C,0))*INDEX('UEC Data'!I:I,MATCH('Intensity Data'!$B951,'UEC Data'!$C:$C,0))</f>
        <v>1.1047593355622178E-3</v>
      </c>
      <c r="I951" s="7">
        <f>INDEX('Saturation Data'!J:J,MATCH('Intensity Data'!$B951,'Saturation Data'!$C:$C,0))*INDEX('UEC Data'!J:J,MATCH('Intensity Data'!$B951,'UEC Data'!$C:$C,0))</f>
        <v>2.500408987250647E-5</v>
      </c>
      <c r="J951" s="7">
        <f>INDEX('Saturation Data'!K:K,MATCH('Intensity Data'!$B951,'Saturation Data'!$C:$C,0))*INDEX('UEC Data'!K:K,MATCH('Intensity Data'!$B951,'UEC Data'!$C:$C,0))</f>
        <v>1.6804304079162961E-3</v>
      </c>
      <c r="K951" s="7">
        <f>INDEX('Saturation Data'!L:L,MATCH('Intensity Data'!$B951,'Saturation Data'!$C:$C,0))*INDEX('UEC Data'!L:L,MATCH('Intensity Data'!$B951,'UEC Data'!$C:$C,0))</f>
        <v>2.4357705245247325E-4</v>
      </c>
      <c r="L951" s="7">
        <f>INDEX('Saturation Data'!M:M,MATCH('Intensity Data'!$B951,'Saturation Data'!$C:$C,0))*INDEX('UEC Data'!M:M,MATCH('Intensity Data'!$B951,'UEC Data'!$C:$C,0))</f>
        <v>0.30532132346636287</v>
      </c>
      <c r="M951" s="7">
        <f>INDEX('Saturation Data'!N:N,MATCH('Intensity Data'!$B951,'Saturation Data'!$C:$C,0))*INDEX('UEC Data'!N:N,MATCH('Intensity Data'!$B951,'UEC Data'!$C:$C,0))</f>
        <v>7.2968161530800407E-2</v>
      </c>
      <c r="N951" s="7">
        <f>INDEX('Saturation Data'!O:O,MATCH('Intensity Data'!$B951,'Saturation Data'!$C:$C,0))*INDEX('UEC Data'!O:O,MATCH('Intensity Data'!$B951,'UEC Data'!$C:$C,0))</f>
        <v>2.2047594176979159E-3</v>
      </c>
      <c r="O951" s="7">
        <f>INDEX('Saturation Data'!P:P,MATCH('Intensity Data'!$B951,'Saturation Data'!$C:$C,0))*INDEX('UEC Data'!P:P,MATCH('Intensity Data'!$B951,'UEC Data'!$C:$C,0))</f>
        <v>3.4499946510076385E-3</v>
      </c>
      <c r="P951" s="7">
        <f>INDEX('Saturation Data'!Q:Q,MATCH('Intensity Data'!$B951,'Saturation Data'!$C:$C,0))*INDEX('UEC Data'!Q:Q,MATCH('Intensity Data'!$B951,'UEC Data'!$C:$C,0))</f>
        <v>2.4549867775067865E-3</v>
      </c>
      <c r="Q951" s="7">
        <f>INDEX('Saturation Data'!R:R,MATCH('Intensity Data'!$B951,'Saturation Data'!$C:$C,0))*INDEX('UEC Data'!R:R,MATCH('Intensity Data'!$B951,'UEC Data'!$C:$C,0))</f>
        <v>8.4760793785504194E-3</v>
      </c>
      <c r="R951" s="7">
        <f>INDEX('Saturation Data'!S:S,MATCH('Intensity Data'!$B951,'Saturation Data'!$C:$C,0))*INDEX('UEC Data'!S:S,MATCH('Intensity Data'!$B951,'UEC Data'!$C:$C,0))</f>
        <v>2.4506449866763146E-4</v>
      </c>
      <c r="S951" s="7">
        <f>INDEX('Saturation Data'!T:T,MATCH('Intensity Data'!$B951,'Saturation Data'!$C:$C,0))*INDEX('UEC Data'!T:T,MATCH('Intensity Data'!$B951,'UEC Data'!$C:$C,0))</f>
        <v>1.4118339692353295E-3</v>
      </c>
      <c r="T951" s="7">
        <f>INDEX('Saturation Data'!U:U,MATCH('Intensity Data'!$B951,'Saturation Data'!$C:$C,0))*INDEX('UEC Data'!U:U,MATCH('Intensity Data'!$B951,'UEC Data'!$C:$C,0))</f>
        <v>1.4364051628886695E-3</v>
      </c>
      <c r="U951" s="7">
        <f>INDEX('Saturation Data'!V:V,MATCH('Intensity Data'!$B951,'Saturation Data'!$C:$C,0))*INDEX('UEC Data'!V:V,MATCH('Intensity Data'!$B951,'UEC Data'!$C:$C,0))</f>
        <v>2.4357705245247325E-3</v>
      </c>
      <c r="V951" t="str">
        <f t="shared" si="199"/>
        <v>Food Preparation</v>
      </c>
    </row>
    <row r="952" spans="2:22" x14ac:dyDescent="0.25">
      <c r="B952" t="str">
        <f t="shared" si="200"/>
        <v>UT2023 CPAFood Preparation_Steamer</v>
      </c>
      <c r="C952" t="s">
        <v>117</v>
      </c>
      <c r="D952" t="s">
        <v>191</v>
      </c>
      <c r="E952" s="3" t="str">
        <f t="shared" si="201"/>
        <v>Food Preparation_Steamer</v>
      </c>
      <c r="F952" s="3" t="s">
        <v>32</v>
      </c>
      <c r="G952" s="3" t="s">
        <v>37</v>
      </c>
      <c r="H952" s="7">
        <f>INDEX('Saturation Data'!I:I,MATCH('Intensity Data'!$B952,'Saturation Data'!$C:$C,0))*INDEX('UEC Data'!I:I,MATCH('Intensity Data'!$B952,'UEC Data'!$C:$C,0))</f>
        <v>1.3507041777440549E-2</v>
      </c>
      <c r="I952" s="7">
        <f>INDEX('Saturation Data'!J:J,MATCH('Intensity Data'!$B952,'Saturation Data'!$C:$C,0))*INDEX('UEC Data'!J:J,MATCH('Intensity Data'!$B952,'UEC Data'!$C:$C,0))</f>
        <v>3.0570575476780183E-4</v>
      </c>
      <c r="J952" s="7">
        <f>INDEX('Saturation Data'!K:K,MATCH('Intensity Data'!$B952,'Saturation Data'!$C:$C,0))*INDEX('UEC Data'!K:K,MATCH('Intensity Data'!$B952,'UEC Data'!$C:$C,0))</f>
        <v>2.0545328736467233E-2</v>
      </c>
      <c r="K952" s="7">
        <f>INDEX('Saturation Data'!L:L,MATCH('Intensity Data'!$B952,'Saturation Data'!$C:$C,0))*INDEX('UEC Data'!L:L,MATCH('Intensity Data'!$B952,'UEC Data'!$C:$C,0))</f>
        <v>2.978029076194304E-3</v>
      </c>
      <c r="L952" s="7">
        <f>INDEX('Saturation Data'!M:M,MATCH('Intensity Data'!$B952,'Saturation Data'!$C:$C,0))*INDEX('UEC Data'!M:M,MATCH('Intensity Data'!$B952,'UEC Data'!$C:$C,0))</f>
        <v>0.97767181216966403</v>
      </c>
      <c r="M952" s="7">
        <f>INDEX('Saturation Data'!N:N,MATCH('Intensity Data'!$B952,'Saturation Data'!$C:$C,0))*INDEX('UEC Data'!N:N,MATCH('Intensity Data'!$B952,'UEC Data'!$C:$C,0))</f>
        <v>0.24441795304241604</v>
      </c>
      <c r="N952" s="7">
        <f>INDEX('Saturation Data'!O:O,MATCH('Intensity Data'!$B952,'Saturation Data'!$C:$C,0))*INDEX('UEC Data'!O:O,MATCH('Intensity Data'!$B952,'UEC Data'!$C:$C,0))</f>
        <v>2.6955895827661107E-2</v>
      </c>
      <c r="O952" s="7">
        <f>INDEX('Saturation Data'!P:P,MATCH('Intensity Data'!$B952,'Saturation Data'!$C:$C,0))*INDEX('UEC Data'!P:P,MATCH('Intensity Data'!$B952,'UEC Data'!$C:$C,0))</f>
        <v>4.2180428246294942E-2</v>
      </c>
      <c r="P952" s="7">
        <f>INDEX('Saturation Data'!Q:Q,MATCH('Intensity Data'!$B952,'Saturation Data'!$C:$C,0))*INDEX('UEC Data'!Q:Q,MATCH('Intensity Data'!$B952,'UEC Data'!$C:$C,0))</f>
        <v>3.0015233091443595E-2</v>
      </c>
      <c r="Q952" s="7">
        <f>INDEX('Saturation Data'!R:R,MATCH('Intensity Data'!$B952,'Saturation Data'!$C:$C,0))*INDEX('UEC Data'!R:R,MATCH('Intensity Data'!$B952,'UEC Data'!$C:$C,0))</f>
        <v>0.10363049633495058</v>
      </c>
      <c r="R952" s="7">
        <f>INDEX('Saturation Data'!S:S,MATCH('Intensity Data'!$B952,'Saturation Data'!$C:$C,0))*INDEX('UEC Data'!S:S,MATCH('Intensity Data'!$B952,'UEC Data'!$C:$C,0))</f>
        <v>2.9962149357956741E-3</v>
      </c>
      <c r="S952" s="7">
        <f>INDEX('Saturation Data'!T:T,MATCH('Intensity Data'!$B952,'Saturation Data'!$C:$C,0))*INDEX('UEC Data'!T:T,MATCH('Intensity Data'!$B952,'UEC Data'!$C:$C,0))</f>
        <v>1.7261406888738024E-2</v>
      </c>
      <c r="T952" s="7">
        <f>INDEX('Saturation Data'!U:U,MATCH('Intensity Data'!$B952,'Saturation Data'!$C:$C,0))*INDEX('UEC Data'!U:U,MATCH('Intensity Data'!$B952,'UEC Data'!$C:$C,0))</f>
        <v>1.7561819954746059E-2</v>
      </c>
      <c r="U952" s="7">
        <f>INDEX('Saturation Data'!V:V,MATCH('Intensity Data'!$B952,'Saturation Data'!$C:$C,0))*INDEX('UEC Data'!V:V,MATCH('Intensity Data'!$B952,'UEC Data'!$C:$C,0))</f>
        <v>2.9780290761943037E-2</v>
      </c>
      <c r="V952" t="str">
        <f t="shared" si="199"/>
        <v>Food Preparation</v>
      </c>
    </row>
    <row r="953" spans="2:22" x14ac:dyDescent="0.25">
      <c r="B953" t="str">
        <f t="shared" si="200"/>
        <v>UT2023 CPAFood Preparation_Griddle</v>
      </c>
      <c r="C953" t="s">
        <v>117</v>
      </c>
      <c r="D953" t="s">
        <v>191</v>
      </c>
      <c r="E953" s="3" t="str">
        <f t="shared" si="201"/>
        <v>Food Preparation_Griddle</v>
      </c>
      <c r="F953" s="3" t="s">
        <v>32</v>
      </c>
      <c r="G953" s="3" t="s">
        <v>184</v>
      </c>
      <c r="H953" s="7">
        <f>INDEX('Saturation Data'!I:I,MATCH('Intensity Data'!$B953,'Saturation Data'!$C:$C,0))*INDEX('UEC Data'!I:I,MATCH('Intensity Data'!$B953,'UEC Data'!$C:$C,0))</f>
        <v>1.4597932205086565E-2</v>
      </c>
      <c r="I953" s="7">
        <f>INDEX('Saturation Data'!J:J,MATCH('Intensity Data'!$B953,'Saturation Data'!$C:$C,0))*INDEX('UEC Data'!J:J,MATCH('Intensity Data'!$B953,'UEC Data'!$C:$C,0))</f>
        <v>3.3039594874569364E-4</v>
      </c>
      <c r="J953" s="7">
        <f>INDEX('Saturation Data'!K:K,MATCH('Intensity Data'!$B953,'Saturation Data'!$C:$C,0))*INDEX('UEC Data'!K:K,MATCH('Intensity Data'!$B953,'UEC Data'!$C:$C,0))</f>
        <v>2.2204663387292579E-2</v>
      </c>
      <c r="K953" s="7">
        <f>INDEX('Saturation Data'!L:L,MATCH('Intensity Data'!$B953,'Saturation Data'!$C:$C,0))*INDEX('UEC Data'!L:L,MATCH('Intensity Data'!$B953,'UEC Data'!$C:$C,0))</f>
        <v>3.2185483154179404E-3</v>
      </c>
      <c r="L953" s="7">
        <f>INDEX('Saturation Data'!M:M,MATCH('Intensity Data'!$B953,'Saturation Data'!$C:$C,0))*INDEX('UEC Data'!M:M,MATCH('Intensity Data'!$B953,'UEC Data'!$C:$C,0))</f>
        <v>0.96057550559320737</v>
      </c>
      <c r="M953" s="7">
        <f>INDEX('Saturation Data'!N:N,MATCH('Intensity Data'!$B953,'Saturation Data'!$C:$C,0))*INDEX('UEC Data'!N:N,MATCH('Intensity Data'!$B953,'UEC Data'!$C:$C,0))</f>
        <v>0</v>
      </c>
      <c r="N953" s="7">
        <f>INDEX('Saturation Data'!O:O,MATCH('Intensity Data'!$B953,'Saturation Data'!$C:$C,0))*INDEX('UEC Data'!O:O,MATCH('Intensity Data'!$B953,'UEC Data'!$C:$C,0))</f>
        <v>2.9132977176156861E-2</v>
      </c>
      <c r="O953" s="7">
        <f>INDEX('Saturation Data'!P:P,MATCH('Intensity Data'!$B953,'Saturation Data'!$C:$C,0))*INDEX('UEC Data'!P:P,MATCH('Intensity Data'!$B953,'UEC Data'!$C:$C,0))</f>
        <v>4.5587112416380624E-2</v>
      </c>
      <c r="P953" s="7">
        <f>INDEX('Saturation Data'!Q:Q,MATCH('Intensity Data'!$B953,'Saturation Data'!$C:$C,0))*INDEX('UEC Data'!Q:Q,MATCH('Intensity Data'!$B953,'UEC Data'!$C:$C,0))</f>
        <v>3.2439400500010256E-2</v>
      </c>
      <c r="Q953" s="7">
        <f>INDEX('Saturation Data'!R:R,MATCH('Intensity Data'!$B953,'Saturation Data'!$C:$C,0))*INDEX('UEC Data'!R:R,MATCH('Intensity Data'!$B953,'UEC Data'!$C:$C,0))</f>
        <v>0.11200016886034532</v>
      </c>
      <c r="R953" s="7">
        <f>INDEX('Saturation Data'!S:S,MATCH('Intensity Data'!$B953,'Saturation Data'!$C:$C,0))*INDEX('UEC Data'!S:S,MATCH('Intensity Data'!$B953,'UEC Data'!$C:$C,0))</f>
        <v>3.238202948158873E-3</v>
      </c>
      <c r="S953" s="7">
        <f>INDEX('Saturation Data'!T:T,MATCH('Intensity Data'!$B953,'Saturation Data'!$C:$C,0))*INDEX('UEC Data'!T:T,MATCH('Intensity Data'!$B953,'UEC Data'!$C:$C,0))</f>
        <v>1.8655517002032981E-2</v>
      </c>
      <c r="T953" s="7">
        <f>INDEX('Saturation Data'!U:U,MATCH('Intensity Data'!$B953,'Saturation Data'!$C:$C,0))*INDEX('UEC Data'!U:U,MATCH('Intensity Data'!$B953,'UEC Data'!$C:$C,0))</f>
        <v>1.8980192800284526E-2</v>
      </c>
      <c r="U953" s="7">
        <f>INDEX('Saturation Data'!V:V,MATCH('Intensity Data'!$B953,'Saturation Data'!$C:$C,0))*INDEX('UEC Data'!V:V,MATCH('Intensity Data'!$B953,'UEC Data'!$C:$C,0))</f>
        <v>3.2185483154179406E-2</v>
      </c>
      <c r="V953" t="str">
        <f t="shared" si="199"/>
        <v>Food Preparation</v>
      </c>
    </row>
    <row r="954" spans="2:22" x14ac:dyDescent="0.25">
      <c r="B954" t="str">
        <f t="shared" si="200"/>
        <v>UT2023 CPAOffice Equipment_Desktop Computer</v>
      </c>
      <c r="C954" t="s">
        <v>117</v>
      </c>
      <c r="D954" t="s">
        <v>191</v>
      </c>
      <c r="E954" s="3" t="str">
        <f t="shared" si="201"/>
        <v>Office Equipment_Desktop Computer</v>
      </c>
      <c r="F954" s="3" t="s">
        <v>38</v>
      </c>
      <c r="G954" s="3" t="s">
        <v>39</v>
      </c>
      <c r="H954" s="7">
        <f>INDEX('Saturation Data'!I:I,MATCH('Intensity Data'!$B954,'Saturation Data'!$C:$C,0))*INDEX('UEC Data'!I:I,MATCH('Intensity Data'!$B954,'UEC Data'!$C:$C,0))</f>
        <v>0.91567132337382984</v>
      </c>
      <c r="I954" s="7">
        <f>INDEX('Saturation Data'!J:J,MATCH('Intensity Data'!$B954,'Saturation Data'!$C:$C,0))*INDEX('UEC Data'!J:J,MATCH('Intensity Data'!$B954,'UEC Data'!$C:$C,0))</f>
        <v>0.79972134770077463</v>
      </c>
      <c r="J954" s="7">
        <f>INDEX('Saturation Data'!K:K,MATCH('Intensity Data'!$B954,'Saturation Data'!$C:$C,0))*INDEX('UEC Data'!K:K,MATCH('Intensity Data'!$B954,'UEC Data'!$C:$C,0))</f>
        <v>2.5530216385373564E-2</v>
      </c>
      <c r="K954" s="7">
        <f>INDEX('Saturation Data'!L:L,MATCH('Intensity Data'!$B954,'Saturation Data'!$C:$C,0))*INDEX('UEC Data'!L:L,MATCH('Intensity Data'!$B954,'UEC Data'!$C:$C,0))</f>
        <v>0.17978231847536794</v>
      </c>
      <c r="L954" s="7">
        <f>INDEX('Saturation Data'!M:M,MATCH('Intensity Data'!$B954,'Saturation Data'!$C:$C,0))*INDEX('UEC Data'!M:M,MATCH('Intensity Data'!$B954,'UEC Data'!$C:$C,0))</f>
        <v>8.4537140348919085E-2</v>
      </c>
      <c r="M954" s="7">
        <f>INDEX('Saturation Data'!N:N,MATCH('Intensity Data'!$B954,'Saturation Data'!$C:$C,0))*INDEX('UEC Data'!N:N,MATCH('Intensity Data'!$B954,'UEC Data'!$C:$C,0))</f>
        <v>2.3247713595952752E-2</v>
      </c>
      <c r="N954" s="7">
        <f>INDEX('Saturation Data'!O:O,MATCH('Intensity Data'!$B954,'Saturation Data'!$C:$C,0))*INDEX('UEC Data'!O:O,MATCH('Intensity Data'!$B954,'UEC Data'!$C:$C,0))</f>
        <v>0.18465326799071041</v>
      </c>
      <c r="O954" s="7">
        <f>INDEX('Saturation Data'!P:P,MATCH('Intensity Data'!$B954,'Saturation Data'!$C:$C,0))*INDEX('UEC Data'!P:P,MATCH('Intensity Data'!$B954,'UEC Data'!$C:$C,0))</f>
        <v>0.72986480343196047</v>
      </c>
      <c r="P954" s="7">
        <f>INDEX('Saturation Data'!Q:Q,MATCH('Intensity Data'!$B954,'Saturation Data'!$C:$C,0))*INDEX('UEC Data'!Q:Q,MATCH('Intensity Data'!$B954,'UEC Data'!$C:$C,0))</f>
        <v>0.33961877253217931</v>
      </c>
      <c r="Q954" s="7">
        <f>INDEX('Saturation Data'!R:R,MATCH('Intensity Data'!$B954,'Saturation Data'!$C:$C,0))*INDEX('UEC Data'!R:R,MATCH('Intensity Data'!$B954,'UEC Data'!$C:$C,0))</f>
        <v>4.1329268615027115E-3</v>
      </c>
      <c r="R954" s="7">
        <f>INDEX('Saturation Data'!S:S,MATCH('Intensity Data'!$B954,'Saturation Data'!$C:$C,0))*INDEX('UEC Data'!S:S,MATCH('Intensity Data'!$B954,'UEC Data'!$C:$C,0))</f>
        <v>1.3284407769115858E-3</v>
      </c>
      <c r="S954" s="7">
        <f>INDEX('Saturation Data'!T:T,MATCH('Intensity Data'!$B954,'Saturation Data'!$C:$C,0))*INDEX('UEC Data'!T:T,MATCH('Intensity Data'!$B954,'UEC Data'!$C:$C,0))</f>
        <v>1.3284407769115858E-2</v>
      </c>
      <c r="T954" s="7">
        <f>INDEX('Saturation Data'!U:U,MATCH('Intensity Data'!$B954,'Saturation Data'!$C:$C,0))*INDEX('UEC Data'!U:U,MATCH('Intensity Data'!$B954,'UEC Data'!$C:$C,0))</f>
        <v>1.8582342646228787</v>
      </c>
      <c r="U954" s="7">
        <f>INDEX('Saturation Data'!V:V,MATCH('Intensity Data'!$B954,'Saturation Data'!$C:$C,0))*INDEX('UEC Data'!V:V,MATCH('Intensity Data'!$B954,'UEC Data'!$C:$C,0))</f>
        <v>1.2398780584508133E-2</v>
      </c>
      <c r="V954" t="str">
        <f t="shared" si="199"/>
        <v>Office Equipment</v>
      </c>
    </row>
    <row r="955" spans="2:22" x14ac:dyDescent="0.25">
      <c r="B955" t="str">
        <f t="shared" si="200"/>
        <v>UT2023 CPAOffice Equipment_Laptop</v>
      </c>
      <c r="C955" t="s">
        <v>117</v>
      </c>
      <c r="D955" t="s">
        <v>191</v>
      </c>
      <c r="E955" s="3" t="str">
        <f t="shared" si="201"/>
        <v>Office Equipment_Laptop</v>
      </c>
      <c r="F955" s="3" t="s">
        <v>38</v>
      </c>
      <c r="G955" s="3" t="s">
        <v>40</v>
      </c>
      <c r="H955" s="7">
        <f>INDEX('Saturation Data'!I:I,MATCH('Intensity Data'!$B955,'Saturation Data'!$C:$C,0))*INDEX('UEC Data'!I:I,MATCH('Intensity Data'!$B955,'UEC Data'!$C:$C,0))</f>
        <v>0.19471979113918722</v>
      </c>
      <c r="I955" s="7">
        <f>INDEX('Saturation Data'!J:J,MATCH('Intensity Data'!$B955,'Saturation Data'!$C:$C,0))*INDEX('UEC Data'!J:J,MATCH('Intensity Data'!$B955,'UEC Data'!$C:$C,0))</f>
        <v>0.17006273956476151</v>
      </c>
      <c r="J955" s="7">
        <f>INDEX('Saturation Data'!K:K,MATCH('Intensity Data'!$B955,'Saturation Data'!$C:$C,0))*INDEX('UEC Data'!K:K,MATCH('Intensity Data'!$B955,'UEC Data'!$C:$C,0))</f>
        <v>5.4290642017503152E-3</v>
      </c>
      <c r="K955" s="7">
        <f>INDEX('Saturation Data'!L:L,MATCH('Intensity Data'!$B955,'Saturation Data'!$C:$C,0))*INDEX('UEC Data'!L:L,MATCH('Intensity Data'!$B955,'UEC Data'!$C:$C,0))</f>
        <v>3.8231158506806848E-2</v>
      </c>
      <c r="L955" s="7">
        <f>INDEX('Saturation Data'!M:M,MATCH('Intensity Data'!$B955,'Saturation Data'!$C:$C,0))*INDEX('UEC Data'!M:M,MATCH('Intensity Data'!$B955,'UEC Data'!$C:$C,0))</f>
        <v>1.7977033780630182E-2</v>
      </c>
      <c r="M955" s="7">
        <f>INDEX('Saturation Data'!N:N,MATCH('Intensity Data'!$B955,'Saturation Data'!$C:$C,0))*INDEX('UEC Data'!N:N,MATCH('Intensity Data'!$B955,'UEC Data'!$C:$C,0))</f>
        <v>3.1639579453909116E-3</v>
      </c>
      <c r="N955" s="7">
        <f>INDEX('Saturation Data'!O:O,MATCH('Intensity Data'!$B955,'Saturation Data'!$C:$C,0))*INDEX('UEC Data'!O:O,MATCH('Intensity Data'!$B955,'UEC Data'!$C:$C,0))</f>
        <v>3.9266978072262204E-2</v>
      </c>
      <c r="O955" s="7">
        <f>INDEX('Saturation Data'!P:P,MATCH('Intensity Data'!$B955,'Saturation Data'!$C:$C,0))*INDEX('UEC Data'!P:P,MATCH('Intensity Data'!$B955,'UEC Data'!$C:$C,0))</f>
        <v>0.15520757116262124</v>
      </c>
      <c r="P955" s="7">
        <f>INDEX('Saturation Data'!Q:Q,MATCH('Intensity Data'!$B955,'Saturation Data'!$C:$C,0))*INDEX('UEC Data'!Q:Q,MATCH('Intensity Data'!$B955,'UEC Data'!$C:$C,0))</f>
        <v>7.2220779188270814E-2</v>
      </c>
      <c r="Q955" s="7">
        <f>INDEX('Saturation Data'!R:R,MATCH('Intensity Data'!$B955,'Saturation Data'!$C:$C,0))*INDEX('UEC Data'!R:R,MATCH('Intensity Data'!$B955,'UEC Data'!$C:$C,0))</f>
        <v>6.5915790528977333E-3</v>
      </c>
      <c r="R955" s="7">
        <f>INDEX('Saturation Data'!S:S,MATCH('Intensity Data'!$B955,'Saturation Data'!$C:$C,0))*INDEX('UEC Data'!S:S,MATCH('Intensity Data'!$B955,'UEC Data'!$C:$C,0))</f>
        <v>2.8249624512418861E-4</v>
      </c>
      <c r="S955" s="7">
        <f>INDEX('Saturation Data'!T:T,MATCH('Intensity Data'!$B955,'Saturation Data'!$C:$C,0))*INDEX('UEC Data'!T:T,MATCH('Intensity Data'!$B955,'UEC Data'!$C:$C,0))</f>
        <v>2.8249624512418857E-3</v>
      </c>
      <c r="T955" s="7">
        <f>INDEX('Saturation Data'!U:U,MATCH('Intensity Data'!$B955,'Saturation Data'!$C:$C,0))*INDEX('UEC Data'!U:U,MATCH('Intensity Data'!$B955,'UEC Data'!$C:$C,0))</f>
        <v>0.39515815190307774</v>
      </c>
      <c r="U955" s="7">
        <f>INDEX('Saturation Data'!V:V,MATCH('Intensity Data'!$B955,'Saturation Data'!$C:$C,0))*INDEX('UEC Data'!V:V,MATCH('Intensity Data'!$B955,'UEC Data'!$C:$C,0))</f>
        <v>2.6366316211590933E-3</v>
      </c>
      <c r="V955" t="str">
        <f t="shared" ref="V955:V1018" si="202">IF(OR(F955="Cooling",F955="heating",F955="ventilation"),"HVAC",F955)</f>
        <v>Office Equipment</v>
      </c>
    </row>
    <row r="956" spans="2:22" x14ac:dyDescent="0.25">
      <c r="B956" t="str">
        <f t="shared" si="200"/>
        <v>UT2023 CPAOffice Equipment_Server</v>
      </c>
      <c r="C956" t="s">
        <v>117</v>
      </c>
      <c r="D956" t="s">
        <v>191</v>
      </c>
      <c r="E956" s="3" t="str">
        <f t="shared" si="201"/>
        <v>Office Equipment_Server</v>
      </c>
      <c r="F956" s="3" t="s">
        <v>38</v>
      </c>
      <c r="G956" s="3" t="s">
        <v>41</v>
      </c>
      <c r="H956" s="7">
        <f>INDEX('Saturation Data'!I:I,MATCH('Intensity Data'!$B956,'Saturation Data'!$C:$C,0))*INDEX('UEC Data'!I:I,MATCH('Intensity Data'!$B956,'UEC Data'!$C:$C,0))</f>
        <v>1.0868481187343169</v>
      </c>
      <c r="I956" s="7">
        <f>INDEX('Saturation Data'!J:J,MATCH('Intensity Data'!$B956,'Saturation Data'!$C:$C,0))*INDEX('UEC Data'!J:J,MATCH('Intensity Data'!$B956,'UEC Data'!$C:$C,0))</f>
        <v>1.2260375247242292</v>
      </c>
      <c r="J956" s="7">
        <f>INDEX('Saturation Data'!K:K,MATCH('Intensity Data'!$B956,'Saturation Data'!$C:$C,0))*INDEX('UEC Data'!K:K,MATCH('Intensity Data'!$B956,'UEC Data'!$C:$C,0))</f>
        <v>0.3112249101223043</v>
      </c>
      <c r="K956" s="7">
        <f>INDEX('Saturation Data'!L:L,MATCH('Intensity Data'!$B956,'Saturation Data'!$C:$C,0))*INDEX('UEC Data'!L:L,MATCH('Intensity Data'!$B956,'UEC Data'!$C:$C,0))</f>
        <v>0.37724231529976282</v>
      </c>
      <c r="L956" s="7">
        <f>INDEX('Saturation Data'!M:M,MATCH('Intensity Data'!$B956,'Saturation Data'!$C:$C,0))*INDEX('UEC Data'!M:M,MATCH('Intensity Data'!$B956,'UEC Data'!$C:$C,0))</f>
        <v>0.38581600428384838</v>
      </c>
      <c r="M956" s="7">
        <f>INDEX('Saturation Data'!N:N,MATCH('Intensity Data'!$B956,'Saturation Data'!$C:$C,0))*INDEX('UEC Data'!N:N,MATCH('Intensity Data'!$B956,'UEC Data'!$C:$C,0))</f>
        <v>4.7155289412470353E-2</v>
      </c>
      <c r="N956" s="7">
        <f>INDEX('Saturation Data'!O:O,MATCH('Intensity Data'!$B956,'Saturation Data'!$C:$C,0))*INDEX('UEC Data'!O:O,MATCH('Intensity Data'!$B956,'UEC Data'!$C:$C,0))</f>
        <v>0.70732934118705526</v>
      </c>
      <c r="O956" s="7">
        <f>INDEX('Saturation Data'!P:P,MATCH('Intensity Data'!$B956,'Saturation Data'!$C:$C,0))*INDEX('UEC Data'!P:P,MATCH('Intensity Data'!$B956,'UEC Data'!$C:$C,0))</f>
        <v>0.28293173647482206</v>
      </c>
      <c r="P956" s="7">
        <f>INDEX('Saturation Data'!Q:Q,MATCH('Intensity Data'!$B956,'Saturation Data'!$C:$C,0))*INDEX('UEC Data'!Q:Q,MATCH('Intensity Data'!$B956,'UEC Data'!$C:$C,0))</f>
        <v>0.27883127652591166</v>
      </c>
      <c r="Q956" s="7">
        <f>INDEX('Saturation Data'!R:R,MATCH('Intensity Data'!$B956,'Saturation Data'!$C:$C,0))*INDEX('UEC Data'!R:R,MATCH('Intensity Data'!$B956,'UEC Data'!$C:$C,0))</f>
        <v>3.1436859608313571E-2</v>
      </c>
      <c r="R956" s="7">
        <f>INDEX('Saturation Data'!S:S,MATCH('Intensity Data'!$B956,'Saturation Data'!$C:$C,0))*INDEX('UEC Data'!S:S,MATCH('Intensity Data'!$B956,'UEC Data'!$C:$C,0))</f>
        <v>0.36376937546762844</v>
      </c>
      <c r="S956" s="7">
        <f>INDEX('Saturation Data'!T:T,MATCH('Intensity Data'!$B956,'Saturation Data'!$C:$C,0))*INDEX('UEC Data'!T:T,MATCH('Intensity Data'!$B956,'UEC Data'!$C:$C,0))</f>
        <v>0.10104704874100791</v>
      </c>
      <c r="T956" s="7">
        <f>INDEX('Saturation Data'!U:U,MATCH('Intensity Data'!$B956,'Saturation Data'!$C:$C,0))*INDEX('UEC Data'!U:U,MATCH('Intensity Data'!$B956,'UEC Data'!$C:$C,0))</f>
        <v>103.64933273666995</v>
      </c>
      <c r="U956" s="7">
        <f>INDEX('Saturation Data'!V:V,MATCH('Intensity Data'!$B956,'Saturation Data'!$C:$C,0))*INDEX('UEC Data'!V:V,MATCH('Intensity Data'!$B956,'UEC Data'!$C:$C,0))</f>
        <v>0.47155289412470353</v>
      </c>
      <c r="V956" t="str">
        <f t="shared" si="202"/>
        <v>Office Equipment</v>
      </c>
    </row>
    <row r="957" spans="2:22" x14ac:dyDescent="0.25">
      <c r="B957" t="str">
        <f t="shared" si="200"/>
        <v>UT2023 CPAOffice Equipment_Monitor</v>
      </c>
      <c r="C957" t="s">
        <v>117</v>
      </c>
      <c r="D957" t="s">
        <v>191</v>
      </c>
      <c r="E957" s="3" t="str">
        <f t="shared" si="201"/>
        <v>Office Equipment_Monitor</v>
      </c>
      <c r="F957" s="3" t="s">
        <v>38</v>
      </c>
      <c r="G957" s="3" t="s">
        <v>42</v>
      </c>
      <c r="H957" s="7">
        <f>INDEX('Saturation Data'!I:I,MATCH('Intensity Data'!$B957,'Saturation Data'!$C:$C,0))*INDEX('UEC Data'!I:I,MATCH('Intensity Data'!$B957,'UEC Data'!$C:$C,0))</f>
        <v>0.15461247748109827</v>
      </c>
      <c r="I957" s="7">
        <f>INDEX('Saturation Data'!J:J,MATCH('Intensity Data'!$B957,'Saturation Data'!$C:$C,0))*INDEX('UEC Data'!J:J,MATCH('Intensity Data'!$B957,'UEC Data'!$C:$C,0))</f>
        <v>0.13503415003426919</v>
      </c>
      <c r="J957" s="7">
        <f>INDEX('Saturation Data'!K:K,MATCH('Intensity Data'!$B957,'Saturation Data'!$C:$C,0))*INDEX('UEC Data'!K:K,MATCH('Intensity Data'!$B957,'UEC Data'!$C:$C,0))</f>
        <v>4.3108153605020405E-3</v>
      </c>
      <c r="K957" s="7">
        <f>INDEX('Saturation Data'!L:L,MATCH('Intensity Data'!$B957,'Saturation Data'!$C:$C,0))*INDEX('UEC Data'!L:L,MATCH('Intensity Data'!$B957,'UEC Data'!$C:$C,0))</f>
        <v>3.03565143487892E-2</v>
      </c>
      <c r="L957" s="7">
        <f>INDEX('Saturation Data'!M:M,MATCH('Intensity Data'!$B957,'Saturation Data'!$C:$C,0))*INDEX('UEC Data'!M:M,MATCH('Intensity Data'!$B957,'UEC Data'!$C:$C,0))</f>
        <v>1.427422304802E-2</v>
      </c>
      <c r="M957" s="7">
        <f>INDEX('Saturation Data'!N:N,MATCH('Intensity Data'!$B957,'Saturation Data'!$C:$C,0))*INDEX('UEC Data'!N:N,MATCH('Intensity Data'!$B957,'UEC Data'!$C:$C,0))</f>
        <v>3.9254113382055002E-3</v>
      </c>
      <c r="N957" s="7">
        <f>INDEX('Saturation Data'!O:O,MATCH('Intensity Data'!$B957,'Saturation Data'!$C:$C,0))*INDEX('UEC Data'!O:O,MATCH('Intensity Data'!$B957,'UEC Data'!$C:$C,0))</f>
        <v>3.1178981486317973E-2</v>
      </c>
      <c r="O957" s="7">
        <f>INDEX('Saturation Data'!P:P,MATCH('Intensity Data'!$B957,'Saturation Data'!$C:$C,0))*INDEX('UEC Data'!P:P,MATCH('Intensity Data'!$B957,'UEC Data'!$C:$C,0))</f>
        <v>0.12323876767166146</v>
      </c>
      <c r="P957" s="7">
        <f>INDEX('Saturation Data'!Q:Q,MATCH('Intensity Data'!$B957,'Saturation Data'!$C:$C,0))*INDEX('UEC Data'!Q:Q,MATCH('Intensity Data'!$B957,'UEC Data'!$C:$C,0))</f>
        <v>5.7345139549436874E-2</v>
      </c>
      <c r="Q957" s="7">
        <f>INDEX('Saturation Data'!R:R,MATCH('Intensity Data'!$B957,'Saturation Data'!$C:$C,0))*INDEX('UEC Data'!R:R,MATCH('Intensity Data'!$B957,'UEC Data'!$C:$C,0))</f>
        <v>6.9785090456986668E-4</v>
      </c>
      <c r="R957" s="7">
        <f>INDEX('Saturation Data'!S:S,MATCH('Intensity Data'!$B957,'Saturation Data'!$C:$C,0))*INDEX('UEC Data'!S:S,MATCH('Intensity Data'!$B957,'UEC Data'!$C:$C,0))</f>
        <v>2.2430921932602857E-4</v>
      </c>
      <c r="S957" s="7">
        <f>INDEX('Saturation Data'!T:T,MATCH('Intensity Data'!$B957,'Saturation Data'!$C:$C,0))*INDEX('UEC Data'!T:T,MATCH('Intensity Data'!$B957,'UEC Data'!$C:$C,0))</f>
        <v>2.2430921932602857E-3</v>
      </c>
      <c r="T957" s="7">
        <f>INDEX('Saturation Data'!U:U,MATCH('Intensity Data'!$B957,'Saturation Data'!$C:$C,0))*INDEX('UEC Data'!U:U,MATCH('Intensity Data'!$B957,'UEC Data'!$C:$C,0))</f>
        <v>0.62753129001576269</v>
      </c>
      <c r="U957" s="7">
        <f>INDEX('Saturation Data'!V:V,MATCH('Intensity Data'!$B957,'Saturation Data'!$C:$C,0))*INDEX('UEC Data'!V:V,MATCH('Intensity Data'!$B957,'UEC Data'!$C:$C,0))</f>
        <v>2.0935527137095999E-3</v>
      </c>
      <c r="V957" t="str">
        <f t="shared" si="202"/>
        <v>Office Equipment</v>
      </c>
    </row>
    <row r="958" spans="2:22" x14ac:dyDescent="0.25">
      <c r="B958" t="str">
        <f t="shared" si="200"/>
        <v>UT2023 CPAOffice Equipment_Printer/Copier/Fax</v>
      </c>
      <c r="C958" t="s">
        <v>117</v>
      </c>
      <c r="D958" t="s">
        <v>191</v>
      </c>
      <c r="E958" s="3" t="str">
        <f t="shared" si="201"/>
        <v>Office Equipment_Printer/Copier/Fax</v>
      </c>
      <c r="F958" s="3" t="s">
        <v>38</v>
      </c>
      <c r="G958" s="3" t="s">
        <v>43</v>
      </c>
      <c r="H958" s="7">
        <f>INDEX('Saturation Data'!I:I,MATCH('Intensity Data'!$B958,'Saturation Data'!$C:$C,0))*INDEX('UEC Data'!I:I,MATCH('Intensity Data'!$B958,'UEC Data'!$C:$C,0))</f>
        <v>3.482423645320204E-2</v>
      </c>
      <c r="I958" s="7">
        <f>INDEX('Saturation Data'!J:J,MATCH('Intensity Data'!$B958,'Saturation Data'!$C:$C,0))*INDEX('UEC Data'!J:J,MATCH('Intensity Data'!$B958,'UEC Data'!$C:$C,0))</f>
        <v>0.14493976190476221</v>
      </c>
      <c r="J958" s="7">
        <f>INDEX('Saturation Data'!K:K,MATCH('Intensity Data'!$B958,'Saturation Data'!$C:$C,0))*INDEX('UEC Data'!K:K,MATCH('Intensity Data'!$B958,'UEC Data'!$C:$C,0))</f>
        <v>6.5031623376623502E-3</v>
      </c>
      <c r="K958" s="7">
        <f>INDEX('Saturation Data'!L:L,MATCH('Intensity Data'!$B958,'Saturation Data'!$C:$C,0))*INDEX('UEC Data'!L:L,MATCH('Intensity Data'!$B958,'UEC Data'!$C:$C,0))</f>
        <v>0.1028604761904764</v>
      </c>
      <c r="L958" s="7">
        <f>INDEX('Saturation Data'!M:M,MATCH('Intensity Data'!$B958,'Saturation Data'!$C:$C,0))*INDEX('UEC Data'!M:M,MATCH('Intensity Data'!$B958,'UEC Data'!$C:$C,0))</f>
        <v>6.3756493506493636E-2</v>
      </c>
      <c r="M958" s="7">
        <f>INDEX('Saturation Data'!N:N,MATCH('Intensity Data'!$B958,'Saturation Data'!$C:$C,0))*INDEX('UEC Data'!N:N,MATCH('Intensity Data'!$B958,'UEC Data'!$C:$C,0))</f>
        <v>1.7533035714285751E-2</v>
      </c>
      <c r="N958" s="7">
        <f>INDEX('Saturation Data'!O:O,MATCH('Intensity Data'!$B958,'Saturation Data'!$C:$C,0))*INDEX('UEC Data'!O:O,MATCH('Intensity Data'!$B958,'UEC Data'!$C:$C,0))</f>
        <v>4.6086836734693964E-2</v>
      </c>
      <c r="O958" s="7">
        <f>INDEX('Saturation Data'!P:P,MATCH('Intensity Data'!$B958,'Saturation Data'!$C:$C,0))*INDEX('UEC Data'!P:P,MATCH('Intensity Data'!$B958,'UEC Data'!$C:$C,0))</f>
        <v>0.1101587804878051</v>
      </c>
      <c r="P958" s="7">
        <f>INDEX('Saturation Data'!Q:Q,MATCH('Intensity Data'!$B958,'Saturation Data'!$C:$C,0))*INDEX('UEC Data'!Q:Q,MATCH('Intensity Data'!$B958,'UEC Data'!$C:$C,0))</f>
        <v>4.3908819875776488E-2</v>
      </c>
      <c r="Q958" s="7">
        <f>INDEX('Saturation Data'!R:R,MATCH('Intensity Data'!$B958,'Saturation Data'!$C:$C,0))*INDEX('UEC Data'!R:R,MATCH('Intensity Data'!$B958,'UEC Data'!$C:$C,0))</f>
        <v>1.0909444444444465E-2</v>
      </c>
      <c r="R958" s="7">
        <f>INDEX('Saturation Data'!S:S,MATCH('Intensity Data'!$B958,'Saturation Data'!$C:$C,0))*INDEX('UEC Data'!S:S,MATCH('Intensity Data'!$B958,'UEC Data'!$C:$C,0))</f>
        <v>1.0018877551020429E-3</v>
      </c>
      <c r="S958" s="7">
        <f>INDEX('Saturation Data'!T:T,MATCH('Intensity Data'!$B958,'Saturation Data'!$C:$C,0))*INDEX('UEC Data'!T:T,MATCH('Intensity Data'!$B958,'UEC Data'!$C:$C,0))</f>
        <v>1.0018877551020428E-2</v>
      </c>
      <c r="T958" s="7">
        <f>INDEX('Saturation Data'!U:U,MATCH('Intensity Data'!$B958,'Saturation Data'!$C:$C,0))*INDEX('UEC Data'!U:U,MATCH('Intensity Data'!$B958,'UEC Data'!$C:$C,0))</f>
        <v>0.46705022796352674</v>
      </c>
      <c r="U958" s="7">
        <f>INDEX('Saturation Data'!V:V,MATCH('Intensity Data'!$B958,'Saturation Data'!$C:$C,0))*INDEX('UEC Data'!V:V,MATCH('Intensity Data'!$B958,'UEC Data'!$C:$C,0))</f>
        <v>9.350952380952399E-3</v>
      </c>
      <c r="V958" t="str">
        <f t="shared" si="202"/>
        <v>Office Equipment</v>
      </c>
    </row>
    <row r="959" spans="2:22" x14ac:dyDescent="0.25">
      <c r="B959" t="str">
        <f t="shared" si="200"/>
        <v>UT2023 CPAOffice Equipment_POS Terminal</v>
      </c>
      <c r="C959" t="s">
        <v>117</v>
      </c>
      <c r="D959" t="s">
        <v>191</v>
      </c>
      <c r="E959" s="3" t="str">
        <f t="shared" si="201"/>
        <v>Office Equipment_POS Terminal</v>
      </c>
      <c r="F959" s="3" t="s">
        <v>38</v>
      </c>
      <c r="G959" s="3" t="s">
        <v>44</v>
      </c>
      <c r="H959" s="7">
        <f>INDEX('Saturation Data'!I:I,MATCH('Intensity Data'!$B959,'Saturation Data'!$C:$C,0))*INDEX('UEC Data'!I:I,MATCH('Intensity Data'!$B959,'UEC Data'!$C:$C,0))</f>
        <v>2.4928307468682596E-3</v>
      </c>
      <c r="I959" s="7">
        <f>INDEX('Saturation Data'!J:J,MATCH('Intensity Data'!$B959,'Saturation Data'!$C:$C,0))*INDEX('UEC Data'!J:J,MATCH('Intensity Data'!$B959,'UEC Data'!$C:$C,0))</f>
        <v>1.7096102757238406E-2</v>
      </c>
      <c r="J959" s="7">
        <f>INDEX('Saturation Data'!K:K,MATCH('Intensity Data'!$B959,'Saturation Data'!$C:$C,0))*INDEX('UEC Data'!K:K,MATCH('Intensity Data'!$B959,'UEC Data'!$C:$C,0))</f>
        <v>5.6172909059497601E-2</v>
      </c>
      <c r="K959" s="7">
        <f>INDEX('Saturation Data'!L:L,MATCH('Intensity Data'!$B959,'Saturation Data'!$C:$C,0))*INDEX('UEC Data'!L:L,MATCH('Intensity Data'!$B959,'UEC Data'!$C:$C,0))</f>
        <v>0.56987009190794669</v>
      </c>
      <c r="L959" s="7">
        <f>INDEX('Saturation Data'!M:M,MATCH('Intensity Data'!$B959,'Saturation Data'!$C:$C,0))*INDEX('UEC Data'!M:M,MATCH('Intensity Data'!$B959,'UEC Data'!$C:$C,0))</f>
        <v>0.11101365426778183</v>
      </c>
      <c r="M959" s="7">
        <f>INDEX('Saturation Data'!N:N,MATCH('Intensity Data'!$B959,'Saturation Data'!$C:$C,0))*INDEX('UEC Data'!N:N,MATCH('Intensity Data'!$B959,'UEC Data'!$C:$C,0))</f>
        <v>0.31139330022112799</v>
      </c>
      <c r="N959" s="7">
        <f>INDEX('Saturation Data'!O:O,MATCH('Intensity Data'!$B959,'Saturation Data'!$C:$C,0))*INDEX('UEC Data'!O:O,MATCH('Intensity Data'!$B959,'UEC Data'!$C:$C,0))</f>
        <v>4.186800675242057E-2</v>
      </c>
      <c r="O959" s="7">
        <f>INDEX('Saturation Data'!P:P,MATCH('Intensity Data'!$B959,'Saturation Data'!$C:$C,0))*INDEX('UEC Data'!P:P,MATCH('Intensity Data'!$B959,'UEC Data'!$C:$C,0))</f>
        <v>0.11556250644265678</v>
      </c>
      <c r="P959" s="7">
        <f>INDEX('Saturation Data'!Q:Q,MATCH('Intensity Data'!$B959,'Saturation Data'!$C:$C,0))*INDEX('UEC Data'!Q:Q,MATCH('Intensity Data'!$B959,'UEC Data'!$C:$C,0))</f>
        <v>1.0958495680416165E-2</v>
      </c>
      <c r="Q959" s="7">
        <f>INDEX('Saturation Data'!R:R,MATCH('Intensity Data'!$B959,'Saturation Data'!$C:$C,0))*INDEX('UEC Data'!R:R,MATCH('Intensity Data'!$B959,'UEC Data'!$C:$C,0))</f>
        <v>1.1017488443553634E-2</v>
      </c>
      <c r="R959" s="7">
        <f>INDEX('Saturation Data'!S:S,MATCH('Intensity Data'!$B959,'Saturation Data'!$C:$C,0))*INDEX('UEC Data'!S:S,MATCH('Intensity Data'!$B959,'UEC Data'!$C:$C,0))</f>
        <v>1.3432652166401604E-3</v>
      </c>
      <c r="S959" s="7">
        <f>INDEX('Saturation Data'!T:T,MATCH('Intensity Data'!$B959,'Saturation Data'!$C:$C,0))*INDEX('UEC Data'!T:T,MATCH('Intensity Data'!$B959,'UEC Data'!$C:$C,0))</f>
        <v>1.3432652166401599E-2</v>
      </c>
      <c r="T959" s="7">
        <f>INDEX('Saturation Data'!U:U,MATCH('Intensity Data'!$B959,'Saturation Data'!$C:$C,0))*INDEX('UEC Data'!U:U,MATCH('Intensity Data'!$B959,'UEC Data'!$C:$C,0))</f>
        <v>1.6628428213727323E-3</v>
      </c>
      <c r="U959" s="7">
        <f>INDEX('Saturation Data'!V:V,MATCH('Intensity Data'!$B959,'Saturation Data'!$C:$C,0))*INDEX('UEC Data'!V:V,MATCH('Intensity Data'!$B959,'UEC Data'!$C:$C,0))</f>
        <v>4.5589607352635748E-3</v>
      </c>
      <c r="V959" t="str">
        <f t="shared" si="202"/>
        <v>Office Equipment</v>
      </c>
    </row>
    <row r="960" spans="2:22" x14ac:dyDescent="0.25">
      <c r="B960" t="str">
        <f t="shared" si="200"/>
        <v>UT2023 CPAMiscellaneous_Non-HVAC Motors</v>
      </c>
      <c r="C960" t="s">
        <v>117</v>
      </c>
      <c r="D960" t="s">
        <v>191</v>
      </c>
      <c r="E960" s="3" t="str">
        <f t="shared" si="201"/>
        <v>Miscellaneous_Non-HVAC Motors</v>
      </c>
      <c r="F960" s="3" t="s">
        <v>45</v>
      </c>
      <c r="G960" s="3" t="s">
        <v>46</v>
      </c>
      <c r="H960" s="7">
        <f>INDEX('Saturation Data'!I:I,MATCH('Intensity Data'!$B960,'Saturation Data'!$C:$C,0))*INDEX('UEC Data'!I:I,MATCH('Intensity Data'!$B960,'UEC Data'!$C:$C,0))</f>
        <v>0.28215010540636748</v>
      </c>
      <c r="I960" s="7">
        <f>INDEX('Saturation Data'!J:J,MATCH('Intensity Data'!$B960,'Saturation Data'!$C:$C,0))*INDEX('UEC Data'!J:J,MATCH('Intensity Data'!$B960,'UEC Data'!$C:$C,0))</f>
        <v>9.2914419332796611E-3</v>
      </c>
      <c r="J960" s="7">
        <f>INDEX('Saturation Data'!K:K,MATCH('Intensity Data'!$B960,'Saturation Data'!$C:$C,0))*INDEX('UEC Data'!K:K,MATCH('Intensity Data'!$B960,'UEC Data'!$C:$C,0))</f>
        <v>0.20387325937358899</v>
      </c>
      <c r="K960" s="7">
        <f>INDEX('Saturation Data'!L:L,MATCH('Intensity Data'!$B960,'Saturation Data'!$C:$C,0))*INDEX('UEC Data'!L:L,MATCH('Intensity Data'!$B960,'UEC Data'!$C:$C,0))</f>
        <v>1.8582883866559322E-2</v>
      </c>
      <c r="L960" s="7">
        <f>INDEX('Saturation Data'!M:M,MATCH('Intensity Data'!$B960,'Saturation Data'!$C:$C,0))*INDEX('UEC Data'!M:M,MATCH('Intensity Data'!$B960,'UEC Data'!$C:$C,0))</f>
        <v>1.1530590524237234E-2</v>
      </c>
      <c r="M960" s="7">
        <f>INDEX('Saturation Data'!N:N,MATCH('Intensity Data'!$B960,'Saturation Data'!$C:$C,0))*INDEX('UEC Data'!N:N,MATCH('Intensity Data'!$B960,'UEC Data'!$C:$C,0))</f>
        <v>0.2930201297794246</v>
      </c>
      <c r="N960" s="7">
        <f>INDEX('Saturation Data'!O:O,MATCH('Intensity Data'!$B960,'Saturation Data'!$C:$C,0))*INDEX('UEC Data'!O:O,MATCH('Intensity Data'!$B960,'UEC Data'!$C:$C,0))</f>
        <v>1.3430892251925908</v>
      </c>
      <c r="O960" s="7">
        <f>INDEX('Saturation Data'!P:P,MATCH('Intensity Data'!$B960,'Saturation Data'!$C:$C,0))*INDEX('UEC Data'!P:P,MATCH('Intensity Data'!$B960,'UEC Data'!$C:$C,0))</f>
        <v>0.54976105574569012</v>
      </c>
      <c r="P960" s="7">
        <f>INDEX('Saturation Data'!Q:Q,MATCH('Intensity Data'!$B960,'Saturation Data'!$C:$C,0))*INDEX('UEC Data'!Q:Q,MATCH('Intensity Data'!$B960,'UEC Data'!$C:$C,0))</f>
        <v>9.6340548642814369E-2</v>
      </c>
      <c r="Q960" s="7">
        <f>INDEX('Saturation Data'!R:R,MATCH('Intensity Data'!$B960,'Saturation Data'!$C:$C,0))*INDEX('UEC Data'!R:R,MATCH('Intensity Data'!$B960,'UEC Data'!$C:$C,0))</f>
        <v>0.25733373052231528</v>
      </c>
      <c r="R960" s="7">
        <f>INDEX('Saturation Data'!S:S,MATCH('Intensity Data'!$B960,'Saturation Data'!$C:$C,0))*INDEX('UEC Data'!S:S,MATCH('Intensity Data'!$B960,'UEC Data'!$C:$C,0))</f>
        <v>0.27106682607643129</v>
      </c>
      <c r="S960" s="7">
        <f>INDEX('Saturation Data'!T:T,MATCH('Intensity Data'!$B960,'Saturation Data'!$C:$C,0))*INDEX('UEC Data'!T:T,MATCH('Intensity Data'!$B960,'UEC Data'!$C:$C,0))</f>
        <v>1.008257192308639</v>
      </c>
      <c r="T960" s="7">
        <f>INDEX('Saturation Data'!U:U,MATCH('Intensity Data'!$B960,'Saturation Data'!$C:$C,0))*INDEX('UEC Data'!U:U,MATCH('Intensity Data'!$B960,'UEC Data'!$C:$C,0))</f>
        <v>5.9307076169870167E-2</v>
      </c>
      <c r="U960" s="7">
        <f>INDEX('Saturation Data'!V:V,MATCH('Intensity Data'!$B960,'Saturation Data'!$C:$C,0))*INDEX('UEC Data'!V:V,MATCH('Intensity Data'!$B960,'UEC Data'!$C:$C,0))</f>
        <v>0.18582883866559319</v>
      </c>
      <c r="V960" t="str">
        <f t="shared" si="202"/>
        <v>Miscellaneous</v>
      </c>
    </row>
    <row r="961" spans="2:22" x14ac:dyDescent="0.25">
      <c r="B961" t="str">
        <f t="shared" si="200"/>
        <v>UT2023 CPAMiscellaneous_Pool Pump</v>
      </c>
      <c r="C961" t="s">
        <v>117</v>
      </c>
      <c r="D961" t="s">
        <v>191</v>
      </c>
      <c r="E961" s="3" t="str">
        <f t="shared" si="201"/>
        <v>Miscellaneous_Pool Pump</v>
      </c>
      <c r="F961" s="3" t="s">
        <v>45</v>
      </c>
      <c r="G961" s="3" t="s">
        <v>47</v>
      </c>
      <c r="H961" s="7">
        <f>INDEX('Saturation Data'!I:I,MATCH('Intensity Data'!$B961,'Saturation Data'!$C:$C,0))*INDEX('UEC Data'!I:I,MATCH('Intensity Data'!$B961,'UEC Data'!$C:$C,0))</f>
        <v>0</v>
      </c>
      <c r="I961" s="7">
        <f>INDEX('Saturation Data'!J:J,MATCH('Intensity Data'!$B961,'Saturation Data'!$C:$C,0))*INDEX('UEC Data'!J:J,MATCH('Intensity Data'!$B961,'UEC Data'!$C:$C,0))</f>
        <v>0</v>
      </c>
      <c r="J961" s="7">
        <f>INDEX('Saturation Data'!K:K,MATCH('Intensity Data'!$B961,'Saturation Data'!$C:$C,0))*INDEX('UEC Data'!K:K,MATCH('Intensity Data'!$B961,'UEC Data'!$C:$C,0))</f>
        <v>0</v>
      </c>
      <c r="K961" s="7">
        <f>INDEX('Saturation Data'!L:L,MATCH('Intensity Data'!$B961,'Saturation Data'!$C:$C,0))*INDEX('UEC Data'!L:L,MATCH('Intensity Data'!$B961,'UEC Data'!$C:$C,0))</f>
        <v>0</v>
      </c>
      <c r="L961" s="7">
        <f>INDEX('Saturation Data'!M:M,MATCH('Intensity Data'!$B961,'Saturation Data'!$C:$C,0))*INDEX('UEC Data'!M:M,MATCH('Intensity Data'!$B961,'UEC Data'!$C:$C,0))</f>
        <v>0</v>
      </c>
      <c r="M961" s="7">
        <f>INDEX('Saturation Data'!N:N,MATCH('Intensity Data'!$B961,'Saturation Data'!$C:$C,0))*INDEX('UEC Data'!N:N,MATCH('Intensity Data'!$B961,'UEC Data'!$C:$C,0))</f>
        <v>0</v>
      </c>
      <c r="N961" s="7">
        <f>INDEX('Saturation Data'!O:O,MATCH('Intensity Data'!$B961,'Saturation Data'!$C:$C,0))*INDEX('UEC Data'!O:O,MATCH('Intensity Data'!$B961,'UEC Data'!$C:$C,0))</f>
        <v>0</v>
      </c>
      <c r="O961" s="7">
        <f>INDEX('Saturation Data'!P:P,MATCH('Intensity Data'!$B961,'Saturation Data'!$C:$C,0))*INDEX('UEC Data'!P:P,MATCH('Intensity Data'!$B961,'UEC Data'!$C:$C,0))</f>
        <v>5.8745878008354721E-2</v>
      </c>
      <c r="P961" s="7">
        <f>INDEX('Saturation Data'!Q:Q,MATCH('Intensity Data'!$B961,'Saturation Data'!$C:$C,0))*INDEX('UEC Data'!Q:Q,MATCH('Intensity Data'!$B961,'UEC Data'!$C:$C,0))</f>
        <v>1.3916400394872416E-3</v>
      </c>
      <c r="Q961" s="7">
        <f>INDEX('Saturation Data'!R:R,MATCH('Intensity Data'!$B961,'Saturation Data'!$C:$C,0))*INDEX('UEC Data'!R:R,MATCH('Intensity Data'!$B961,'UEC Data'!$C:$C,0))</f>
        <v>6.7571855250658286E-2</v>
      </c>
      <c r="R961" s="7">
        <f>INDEX('Saturation Data'!S:S,MATCH('Intensity Data'!$B961,'Saturation Data'!$C:$C,0))*INDEX('UEC Data'!S:S,MATCH('Intensity Data'!$B961,'UEC Data'!$C:$C,0))</f>
        <v>0</v>
      </c>
      <c r="S961" s="7">
        <f>INDEX('Saturation Data'!T:T,MATCH('Intensity Data'!$B961,'Saturation Data'!$C:$C,0))*INDEX('UEC Data'!T:T,MATCH('Intensity Data'!$B961,'UEC Data'!$C:$C,0))</f>
        <v>0</v>
      </c>
      <c r="T961" s="7">
        <f>INDEX('Saturation Data'!U:U,MATCH('Intensity Data'!$B961,'Saturation Data'!$C:$C,0))*INDEX('UEC Data'!U:U,MATCH('Intensity Data'!$B961,'UEC Data'!$C:$C,0))</f>
        <v>0</v>
      </c>
      <c r="U961" s="7">
        <f>INDEX('Saturation Data'!V:V,MATCH('Intensity Data'!$B961,'Saturation Data'!$C:$C,0))*INDEX('UEC Data'!V:V,MATCH('Intensity Data'!$B961,'UEC Data'!$C:$C,0))</f>
        <v>7.1128268684903474E-3</v>
      </c>
      <c r="V961" t="str">
        <f t="shared" si="202"/>
        <v>Miscellaneous</v>
      </c>
    </row>
    <row r="962" spans="2:22" x14ac:dyDescent="0.25">
      <c r="B962" t="str">
        <f t="shared" ref="B962:B1025" si="203">C962&amp;D962&amp;E962</f>
        <v>UT2023 CPAMiscellaneous_Pool Heater</v>
      </c>
      <c r="C962" t="s">
        <v>117</v>
      </c>
      <c r="D962" t="s">
        <v>191</v>
      </c>
      <c r="E962" s="3" t="str">
        <f t="shared" si="201"/>
        <v>Miscellaneous_Pool Heater</v>
      </c>
      <c r="F962" s="3" t="s">
        <v>45</v>
      </c>
      <c r="G962" s="3" t="s">
        <v>48</v>
      </c>
      <c r="H962" s="7">
        <f>INDEX('Saturation Data'!I:I,MATCH('Intensity Data'!$B962,'Saturation Data'!$C:$C,0))*INDEX('UEC Data'!I:I,MATCH('Intensity Data'!$B962,'UEC Data'!$C:$C,0))</f>
        <v>0</v>
      </c>
      <c r="I962" s="7">
        <f>INDEX('Saturation Data'!J:J,MATCH('Intensity Data'!$B962,'Saturation Data'!$C:$C,0))*INDEX('UEC Data'!J:J,MATCH('Intensity Data'!$B962,'UEC Data'!$C:$C,0))</f>
        <v>0</v>
      </c>
      <c r="J962" s="7">
        <f>INDEX('Saturation Data'!K:K,MATCH('Intensity Data'!$B962,'Saturation Data'!$C:$C,0))*INDEX('UEC Data'!K:K,MATCH('Intensity Data'!$B962,'UEC Data'!$C:$C,0))</f>
        <v>0</v>
      </c>
      <c r="K962" s="7">
        <f>INDEX('Saturation Data'!L:L,MATCH('Intensity Data'!$B962,'Saturation Data'!$C:$C,0))*INDEX('UEC Data'!L:L,MATCH('Intensity Data'!$B962,'UEC Data'!$C:$C,0))</f>
        <v>0</v>
      </c>
      <c r="L962" s="7">
        <f>INDEX('Saturation Data'!M:M,MATCH('Intensity Data'!$B962,'Saturation Data'!$C:$C,0))*INDEX('UEC Data'!M:M,MATCH('Intensity Data'!$B962,'UEC Data'!$C:$C,0))</f>
        <v>0</v>
      </c>
      <c r="M962" s="7">
        <f>INDEX('Saturation Data'!N:N,MATCH('Intensity Data'!$B962,'Saturation Data'!$C:$C,0))*INDEX('UEC Data'!N:N,MATCH('Intensity Data'!$B962,'UEC Data'!$C:$C,0))</f>
        <v>0</v>
      </c>
      <c r="N962" s="7">
        <f>INDEX('Saturation Data'!O:O,MATCH('Intensity Data'!$B962,'Saturation Data'!$C:$C,0))*INDEX('UEC Data'!O:O,MATCH('Intensity Data'!$B962,'UEC Data'!$C:$C,0))</f>
        <v>0</v>
      </c>
      <c r="O962" s="7">
        <f>INDEX('Saturation Data'!P:P,MATCH('Intensity Data'!$B962,'Saturation Data'!$C:$C,0))*INDEX('UEC Data'!P:P,MATCH('Intensity Data'!$B962,'UEC Data'!$C:$C,0))</f>
        <v>0.16801058823529441</v>
      </c>
      <c r="P962" s="7">
        <f>INDEX('Saturation Data'!Q:Q,MATCH('Intensity Data'!$B962,'Saturation Data'!$C:$C,0))*INDEX('UEC Data'!Q:Q,MATCH('Intensity Data'!$B962,'UEC Data'!$C:$C,0))</f>
        <v>1.6546803069053739E-3</v>
      </c>
      <c r="Q962" s="7">
        <f>INDEX('Saturation Data'!R:R,MATCH('Intensity Data'!$B962,'Saturation Data'!$C:$C,0))*INDEX('UEC Data'!R:R,MATCH('Intensity Data'!$B962,'UEC Data'!$C:$C,0))</f>
        <v>0.17125941176470622</v>
      </c>
      <c r="R962" s="7">
        <f>INDEX('Saturation Data'!S:S,MATCH('Intensity Data'!$B962,'Saturation Data'!$C:$C,0))*INDEX('UEC Data'!S:S,MATCH('Intensity Data'!$B962,'UEC Data'!$C:$C,0))</f>
        <v>0</v>
      </c>
      <c r="S962" s="7">
        <f>INDEX('Saturation Data'!T:T,MATCH('Intensity Data'!$B962,'Saturation Data'!$C:$C,0))*INDEX('UEC Data'!T:T,MATCH('Intensity Data'!$B962,'UEC Data'!$C:$C,0))</f>
        <v>0</v>
      </c>
      <c r="T962" s="7">
        <f>INDEX('Saturation Data'!U:U,MATCH('Intensity Data'!$B962,'Saturation Data'!$C:$C,0))*INDEX('UEC Data'!U:U,MATCH('Intensity Data'!$B962,'UEC Data'!$C:$C,0))</f>
        <v>0</v>
      </c>
      <c r="U962" s="7">
        <f>INDEX('Saturation Data'!V:V,MATCH('Intensity Data'!$B962,'Saturation Data'!$C:$C,0))*INDEX('UEC Data'!V:V,MATCH('Intensity Data'!$B962,'UEC Data'!$C:$C,0))</f>
        <v>1.26858823529412E-2</v>
      </c>
      <c r="V962" t="str">
        <f t="shared" si="202"/>
        <v>Miscellaneous</v>
      </c>
    </row>
    <row r="963" spans="2:22" x14ac:dyDescent="0.25">
      <c r="B963" t="str">
        <f t="shared" si="203"/>
        <v>UT2023 CPAMiscellaneous_Clothes Washer</v>
      </c>
      <c r="C963" t="s">
        <v>117</v>
      </c>
      <c r="D963" t="s">
        <v>191</v>
      </c>
      <c r="E963" s="3" t="str">
        <f t="shared" si="201"/>
        <v>Miscellaneous_Clothes Washer</v>
      </c>
      <c r="F963" s="3" t="s">
        <v>45</v>
      </c>
      <c r="G963" s="3" t="s">
        <v>49</v>
      </c>
      <c r="H963" s="7">
        <f>INDEX('Saturation Data'!I:I,MATCH('Intensity Data'!$B963,'Saturation Data'!$C:$C,0))*INDEX('UEC Data'!I:I,MATCH('Intensity Data'!$B963,'UEC Data'!$C:$C,0))</f>
        <v>0</v>
      </c>
      <c r="I963" s="7">
        <f>INDEX('Saturation Data'!J:J,MATCH('Intensity Data'!$B963,'Saturation Data'!$C:$C,0))*INDEX('UEC Data'!J:J,MATCH('Intensity Data'!$B963,'UEC Data'!$C:$C,0))</f>
        <v>0</v>
      </c>
      <c r="J963" s="7">
        <f>INDEX('Saturation Data'!K:K,MATCH('Intensity Data'!$B963,'Saturation Data'!$C:$C,0))*INDEX('UEC Data'!K:K,MATCH('Intensity Data'!$B963,'UEC Data'!$C:$C,0))</f>
        <v>2.3504727272727275E-5</v>
      </c>
      <c r="K963" s="7">
        <f>INDEX('Saturation Data'!L:L,MATCH('Intensity Data'!$B963,'Saturation Data'!$C:$C,0))*INDEX('UEC Data'!L:L,MATCH('Intensity Data'!$B963,'UEC Data'!$C:$C,0))</f>
        <v>0</v>
      </c>
      <c r="L963" s="7">
        <f>INDEX('Saturation Data'!M:M,MATCH('Intensity Data'!$B963,'Saturation Data'!$C:$C,0))*INDEX('UEC Data'!M:M,MATCH('Intensity Data'!$B963,'UEC Data'!$C:$C,0))</f>
        <v>0</v>
      </c>
      <c r="M963" s="7">
        <f>INDEX('Saturation Data'!N:N,MATCH('Intensity Data'!$B963,'Saturation Data'!$C:$C,0))*INDEX('UEC Data'!N:N,MATCH('Intensity Data'!$B963,'UEC Data'!$C:$C,0))</f>
        <v>0</v>
      </c>
      <c r="N963" s="7">
        <f>INDEX('Saturation Data'!O:O,MATCH('Intensity Data'!$B963,'Saturation Data'!$C:$C,0))*INDEX('UEC Data'!O:O,MATCH('Intensity Data'!$B963,'UEC Data'!$C:$C,0))</f>
        <v>1.66212E-3</v>
      </c>
      <c r="O963" s="7">
        <f>INDEX('Saturation Data'!P:P,MATCH('Intensity Data'!$B963,'Saturation Data'!$C:$C,0))*INDEX('UEC Data'!P:P,MATCH('Intensity Data'!$B963,'UEC Data'!$C:$C,0))</f>
        <v>1.3513170731707316E-4</v>
      </c>
      <c r="P963" s="7">
        <f>INDEX('Saturation Data'!Q:Q,MATCH('Intensity Data'!$B963,'Saturation Data'!$C:$C,0))*INDEX('UEC Data'!Q:Q,MATCH('Intensity Data'!$B963,'UEC Data'!$C:$C,0))</f>
        <v>1.9270956521739131E-4</v>
      </c>
      <c r="Q963" s="7">
        <f>INDEX('Saturation Data'!R:R,MATCH('Intensity Data'!$B963,'Saturation Data'!$C:$C,0))*INDEX('UEC Data'!R:R,MATCH('Intensity Data'!$B963,'UEC Data'!$C:$C,0))</f>
        <v>1.099872E-2</v>
      </c>
      <c r="R963" s="7">
        <f>INDEX('Saturation Data'!S:S,MATCH('Intensity Data'!$B963,'Saturation Data'!$C:$C,0))*INDEX('UEC Data'!S:S,MATCH('Intensity Data'!$B963,'UEC Data'!$C:$C,0))</f>
        <v>0</v>
      </c>
      <c r="S963" s="7">
        <f>INDEX('Saturation Data'!T:T,MATCH('Intensity Data'!$B963,'Saturation Data'!$C:$C,0))*INDEX('UEC Data'!T:T,MATCH('Intensity Data'!$B963,'UEC Data'!$C:$C,0))</f>
        <v>0</v>
      </c>
      <c r="T963" s="7">
        <f>INDEX('Saturation Data'!U:U,MATCH('Intensity Data'!$B963,'Saturation Data'!$C:$C,0))*INDEX('UEC Data'!U:U,MATCH('Intensity Data'!$B963,'UEC Data'!$C:$C,0))</f>
        <v>0</v>
      </c>
      <c r="U963" s="7">
        <f>INDEX('Saturation Data'!V:V,MATCH('Intensity Data'!$B963,'Saturation Data'!$C:$C,0))*INDEX('UEC Data'!V:V,MATCH('Intensity Data'!$B963,'UEC Data'!$C:$C,0))</f>
        <v>1.47744E-2</v>
      </c>
      <c r="V963" t="str">
        <f t="shared" si="202"/>
        <v>Miscellaneous</v>
      </c>
    </row>
    <row r="964" spans="2:22" x14ac:dyDescent="0.25">
      <c r="B964" t="str">
        <f t="shared" si="203"/>
        <v>UT2023 CPAMiscellaneous_Clothes Dryer</v>
      </c>
      <c r="C964" t="s">
        <v>117</v>
      </c>
      <c r="D964" t="s">
        <v>191</v>
      </c>
      <c r="E964" s="3" t="str">
        <f t="shared" si="201"/>
        <v>Miscellaneous_Clothes Dryer</v>
      </c>
      <c r="F964" s="3" t="s">
        <v>45</v>
      </c>
      <c r="G964" s="3" t="s">
        <v>50</v>
      </c>
      <c r="H964" s="7">
        <f>INDEX('Saturation Data'!I:I,MATCH('Intensity Data'!$B964,'Saturation Data'!$C:$C,0))*INDEX('UEC Data'!I:I,MATCH('Intensity Data'!$B964,'UEC Data'!$C:$C,0))</f>
        <v>0</v>
      </c>
      <c r="I964" s="7">
        <f>INDEX('Saturation Data'!J:J,MATCH('Intensity Data'!$B964,'Saturation Data'!$C:$C,0))*INDEX('UEC Data'!J:J,MATCH('Intensity Data'!$B964,'UEC Data'!$C:$C,0))</f>
        <v>0</v>
      </c>
      <c r="J964" s="7">
        <f>INDEX('Saturation Data'!K:K,MATCH('Intensity Data'!$B964,'Saturation Data'!$C:$C,0))*INDEX('UEC Data'!K:K,MATCH('Intensity Data'!$B964,'UEC Data'!$C:$C,0))</f>
        <v>2.5818255928229092E-4</v>
      </c>
      <c r="K964" s="7">
        <f>INDEX('Saturation Data'!L:L,MATCH('Intensity Data'!$B964,'Saturation Data'!$C:$C,0))*INDEX('UEC Data'!L:L,MATCH('Intensity Data'!$B964,'UEC Data'!$C:$C,0))</f>
        <v>0</v>
      </c>
      <c r="L964" s="7">
        <f>INDEX('Saturation Data'!M:M,MATCH('Intensity Data'!$B964,'Saturation Data'!$C:$C,0))*INDEX('UEC Data'!M:M,MATCH('Intensity Data'!$B964,'UEC Data'!$C:$C,0))</f>
        <v>0</v>
      </c>
      <c r="M964" s="7">
        <f>INDEX('Saturation Data'!N:N,MATCH('Intensity Data'!$B964,'Saturation Data'!$C:$C,0))*INDEX('UEC Data'!N:N,MATCH('Intensity Data'!$B964,'UEC Data'!$C:$C,0))</f>
        <v>0</v>
      </c>
      <c r="N964" s="7">
        <f>INDEX('Saturation Data'!O:O,MATCH('Intensity Data'!$B964,'Saturation Data'!$C:$C,0))*INDEX('UEC Data'!O:O,MATCH('Intensity Data'!$B964,'UEC Data'!$C:$C,0))</f>
        <v>2.9414370146803859E-2</v>
      </c>
      <c r="O964" s="7">
        <f>INDEX('Saturation Data'!P:P,MATCH('Intensity Data'!$B964,'Saturation Data'!$C:$C,0))*INDEX('UEC Data'!P:P,MATCH('Intensity Data'!$B964,'UEC Data'!$C:$C,0))</f>
        <v>1.904883516655927E-3</v>
      </c>
      <c r="P964" s="7">
        <f>INDEX('Saturation Data'!Q:Q,MATCH('Intensity Data'!$B964,'Saturation Data'!$C:$C,0))*INDEX('UEC Data'!Q:Q,MATCH('Intensity Data'!$B964,'UEC Data'!$C:$C,0))</f>
        <v>2.7165295367962781E-3</v>
      </c>
      <c r="Q964" s="7">
        <f>INDEX('Saturation Data'!R:R,MATCH('Intensity Data'!$B964,'Saturation Data'!$C:$C,0))*INDEX('UEC Data'!R:R,MATCH('Intensity Data'!$B964,'UEC Data'!$C:$C,0))</f>
        <v>8.2044679949705782E-2</v>
      </c>
      <c r="R964" s="7">
        <f>INDEX('Saturation Data'!S:S,MATCH('Intensity Data'!$B964,'Saturation Data'!$C:$C,0))*INDEX('UEC Data'!S:S,MATCH('Intensity Data'!$B964,'UEC Data'!$C:$C,0))</f>
        <v>0</v>
      </c>
      <c r="S964" s="7">
        <f>INDEX('Saturation Data'!T:T,MATCH('Intensity Data'!$B964,'Saturation Data'!$C:$C,0))*INDEX('UEC Data'!T:T,MATCH('Intensity Data'!$B964,'UEC Data'!$C:$C,0))</f>
        <v>0</v>
      </c>
      <c r="T964" s="7">
        <f>INDEX('Saturation Data'!U:U,MATCH('Intensity Data'!$B964,'Saturation Data'!$C:$C,0))*INDEX('UEC Data'!U:U,MATCH('Intensity Data'!$B964,'UEC Data'!$C:$C,0))</f>
        <v>0</v>
      </c>
      <c r="U964" s="7">
        <f>INDEX('Saturation Data'!V:V,MATCH('Intensity Data'!$B964,'Saturation Data'!$C:$C,0))*INDEX('UEC Data'!V:V,MATCH('Intensity Data'!$B964,'UEC Data'!$C:$C,0))</f>
        <v>0.18933387680701336</v>
      </c>
      <c r="V964" t="str">
        <f t="shared" si="202"/>
        <v>Miscellaneous</v>
      </c>
    </row>
    <row r="965" spans="2:22" x14ac:dyDescent="0.25">
      <c r="B965" t="str">
        <f t="shared" si="203"/>
        <v>UT2023 CPAMiscellaneous_Electric Vehicle Chargers</v>
      </c>
      <c r="C965" t="s">
        <v>117</v>
      </c>
      <c r="D965" t="s">
        <v>191</v>
      </c>
      <c r="E965" s="3" t="str">
        <f t="shared" si="201"/>
        <v>Miscellaneous_Electric Vehicle Chargers</v>
      </c>
      <c r="F965" s="3" t="s">
        <v>45</v>
      </c>
      <c r="G965" s="3" t="s">
        <v>185</v>
      </c>
      <c r="H965" s="7">
        <f>INDEX('Saturation Data'!I:I,MATCH('Intensity Data'!$B965,'Saturation Data'!$C:$C,0))*INDEX('UEC Data'!I:I,MATCH('Intensity Data'!$B965,'UEC Data'!$C:$C,0))</f>
        <v>2.6267444052106778E-3</v>
      </c>
      <c r="I965" s="7">
        <f>INDEX('Saturation Data'!J:J,MATCH('Intensity Data'!$B965,'Saturation Data'!$C:$C,0))*INDEX('UEC Data'!J:J,MATCH('Intensity Data'!$B965,'UEC Data'!$C:$C,0))</f>
        <v>6.3479656459258044E-2</v>
      </c>
      <c r="J965" s="7">
        <f>INDEX('Saturation Data'!K:K,MATCH('Intensity Data'!$B965,'Saturation Data'!$C:$C,0))*INDEX('UEC Data'!K:K,MATCH('Intensity Data'!$B965,'UEC Data'!$C:$C,0))</f>
        <v>3.5819836005119638E-4</v>
      </c>
      <c r="K965" s="7">
        <f>INDEX('Saturation Data'!L:L,MATCH('Intensity Data'!$B965,'Saturation Data'!$C:$C,0))*INDEX('UEC Data'!L:L,MATCH('Intensity Data'!$B965,'UEC Data'!$C:$C,0))</f>
        <v>0.12695931291851609</v>
      </c>
      <c r="L965" s="7">
        <f>INDEX('Saturation Data'!M:M,MATCH('Intensity Data'!$B965,'Saturation Data'!$C:$C,0))*INDEX('UEC Data'!M:M,MATCH('Intensity Data'!$B965,'UEC Data'!$C:$C,0))</f>
        <v>0</v>
      </c>
      <c r="M965" s="7">
        <f>INDEX('Saturation Data'!N:N,MATCH('Intensity Data'!$B965,'Saturation Data'!$C:$C,0))*INDEX('UEC Data'!N:N,MATCH('Intensity Data'!$B965,'UEC Data'!$C:$C,0))</f>
        <v>1.8103757140485116E-3</v>
      </c>
      <c r="N965" s="7">
        <f>INDEX('Saturation Data'!O:O,MATCH('Intensity Data'!$B965,'Saturation Data'!$C:$C,0))*INDEX('UEC Data'!O:O,MATCH('Intensity Data'!$B965,'UEC Data'!$C:$C,0))</f>
        <v>4.1210407135148434E-4</v>
      </c>
      <c r="O965" s="7">
        <f>INDEX('Saturation Data'!P:P,MATCH('Intensity Data'!$B965,'Saturation Data'!$C:$C,0))*INDEX('UEC Data'!P:P,MATCH('Intensity Data'!$B965,'UEC Data'!$C:$C,0))</f>
        <v>0</v>
      </c>
      <c r="P965" s="7">
        <f>INDEX('Saturation Data'!Q:Q,MATCH('Intensity Data'!$B965,'Saturation Data'!$C:$C,0))*INDEX('UEC Data'!Q:Q,MATCH('Intensity Data'!$B965,'UEC Data'!$C:$C,0))</f>
        <v>0</v>
      </c>
      <c r="Q965" s="7">
        <f>INDEX('Saturation Data'!R:R,MATCH('Intensity Data'!$B965,'Saturation Data'!$C:$C,0))*INDEX('UEC Data'!R:R,MATCH('Intensity Data'!$B965,'UEC Data'!$C:$C,0))</f>
        <v>5.6293932904621499E-3</v>
      </c>
      <c r="R965" s="7">
        <f>INDEX('Saturation Data'!S:S,MATCH('Intensity Data'!$B965,'Saturation Data'!$C:$C,0))*INDEX('UEC Data'!S:S,MATCH('Intensity Data'!$B965,'UEC Data'!$C:$C,0))</f>
        <v>0</v>
      </c>
      <c r="S965" s="7">
        <f>INDEX('Saturation Data'!T:T,MATCH('Intensity Data'!$B965,'Saturation Data'!$C:$C,0))*INDEX('UEC Data'!T:T,MATCH('Intensity Data'!$B965,'UEC Data'!$C:$C,0))</f>
        <v>0</v>
      </c>
      <c r="T965" s="7">
        <f>INDEX('Saturation Data'!U:U,MATCH('Intensity Data'!$B965,'Saturation Data'!$C:$C,0))*INDEX('UEC Data'!U:U,MATCH('Intensity Data'!$B965,'UEC Data'!$C:$C,0))</f>
        <v>8.1037859309691131E-3</v>
      </c>
      <c r="U965" s="7">
        <f>INDEX('Saturation Data'!V:V,MATCH('Intensity Data'!$B965,'Saturation Data'!$C:$C,0))*INDEX('UEC Data'!V:V,MATCH('Intensity Data'!$B965,'UEC Data'!$C:$C,0))</f>
        <v>0</v>
      </c>
      <c r="V965" t="str">
        <f t="shared" si="202"/>
        <v>Miscellaneous</v>
      </c>
    </row>
    <row r="966" spans="2:22" x14ac:dyDescent="0.25">
      <c r="B966" t="str">
        <f t="shared" si="203"/>
        <v>UT2023 CPAMiscellaneous_Other Miscellaneous</v>
      </c>
      <c r="C966" t="s">
        <v>117</v>
      </c>
      <c r="D966" t="s">
        <v>191</v>
      </c>
      <c r="E966" s="3" t="str">
        <f t="shared" si="201"/>
        <v>Miscellaneous_Other Miscellaneous</v>
      </c>
      <c r="F966" s="3" t="s">
        <v>45</v>
      </c>
      <c r="G966" s="3" t="s">
        <v>51</v>
      </c>
      <c r="H966" s="7">
        <f>INDEX('Saturation Data'!I:I,MATCH('Intensity Data'!$B966,'Saturation Data'!$C:$C,0))*INDEX('UEC Data'!I:I,MATCH('Intensity Data'!$B966,'UEC Data'!$C:$C,0))</f>
        <v>1.152135764070821</v>
      </c>
      <c r="I966" s="7">
        <f>INDEX('Saturation Data'!J:J,MATCH('Intensity Data'!$B966,'Saturation Data'!$C:$C,0))*INDEX('UEC Data'!J:J,MATCH('Intensity Data'!$B966,'UEC Data'!$C:$C,0))</f>
        <v>0.87765092616699403</v>
      </c>
      <c r="J966" s="7">
        <f>INDEX('Saturation Data'!K:K,MATCH('Intensity Data'!$B966,'Saturation Data'!$C:$C,0))*INDEX('UEC Data'!K:K,MATCH('Intensity Data'!$B966,'UEC Data'!$C:$C,0))</f>
        <v>0.78739939374548884</v>
      </c>
      <c r="K966" s="7">
        <f>INDEX('Saturation Data'!L:L,MATCH('Intensity Data'!$B966,'Saturation Data'!$C:$C,0))*INDEX('UEC Data'!L:L,MATCH('Intensity Data'!$B966,'UEC Data'!$C:$C,0))</f>
        <v>0.79284097423948896</v>
      </c>
      <c r="L966" s="7">
        <f>INDEX('Saturation Data'!M:M,MATCH('Intensity Data'!$B966,'Saturation Data'!$C:$C,0))*INDEX('UEC Data'!M:M,MATCH('Intensity Data'!$B966,'UEC Data'!$C:$C,0))</f>
        <v>1.0435886508724701</v>
      </c>
      <c r="M966" s="7">
        <f>INDEX('Saturation Data'!N:N,MATCH('Intensity Data'!$B966,'Saturation Data'!$C:$C,0))*INDEX('UEC Data'!N:N,MATCH('Intensity Data'!$B966,'UEC Data'!$C:$C,0))</f>
        <v>0.84250170718173001</v>
      </c>
      <c r="N966" s="7">
        <f>INDEX('Saturation Data'!O:O,MATCH('Intensity Data'!$B966,'Saturation Data'!$C:$C,0))*INDEX('UEC Data'!O:O,MATCH('Intensity Data'!$B966,'UEC Data'!$C:$C,0))</f>
        <v>2.9308002624011134</v>
      </c>
      <c r="O966" s="7">
        <f>INDEX('Saturation Data'!P:P,MATCH('Intensity Data'!$B966,'Saturation Data'!$C:$C,0))*INDEX('UEC Data'!P:P,MATCH('Intensity Data'!$B966,'UEC Data'!$C:$C,0))</f>
        <v>1.3211409244670256</v>
      </c>
      <c r="P966" s="7">
        <f>INDEX('Saturation Data'!Q:Q,MATCH('Intensity Data'!$B966,'Saturation Data'!$C:$C,0))*INDEX('UEC Data'!Q:Q,MATCH('Intensity Data'!$B966,'UEC Data'!$C:$C,0))</f>
        <v>0.25786831641432695</v>
      </c>
      <c r="Q966" s="7">
        <f>INDEX('Saturation Data'!R:R,MATCH('Intensity Data'!$B966,'Saturation Data'!$C:$C,0))*INDEX('UEC Data'!R:R,MATCH('Intensity Data'!$B966,'UEC Data'!$C:$C,0))</f>
        <v>1.1376038712863588</v>
      </c>
      <c r="R966" s="7">
        <f>INDEX('Saturation Data'!S:S,MATCH('Intensity Data'!$B966,'Saturation Data'!$C:$C,0))*INDEX('UEC Data'!S:S,MATCH('Intensity Data'!$B966,'UEC Data'!$C:$C,0))</f>
        <v>0.55803111805718086</v>
      </c>
      <c r="S966" s="7">
        <f>INDEX('Saturation Data'!T:T,MATCH('Intensity Data'!$B966,'Saturation Data'!$C:$C,0))*INDEX('UEC Data'!T:T,MATCH('Intensity Data'!$B966,'UEC Data'!$C:$C,0))</f>
        <v>1.7665888682257596</v>
      </c>
      <c r="T966" s="7">
        <f>INDEX('Saturation Data'!U:U,MATCH('Intensity Data'!$B966,'Saturation Data'!$C:$C,0))*INDEX('UEC Data'!U:U,MATCH('Intensity Data'!$B966,'UEC Data'!$C:$C,0))</f>
        <v>0.87765092616699403</v>
      </c>
      <c r="U966" s="7">
        <f>INDEX('Saturation Data'!V:V,MATCH('Intensity Data'!$B966,'Saturation Data'!$C:$C,0))*INDEX('UEC Data'!V:V,MATCH('Intensity Data'!$B966,'UEC Data'!$C:$C,0))</f>
        <v>1.688332583033632</v>
      </c>
      <c r="V966" t="str">
        <f t="shared" si="202"/>
        <v>Miscellaneous</v>
      </c>
    </row>
    <row r="967" spans="2:22" x14ac:dyDescent="0.25">
      <c r="B967" t="str">
        <f t="shared" si="203"/>
        <v>UT2023 CPAGeneration_Solar PV</v>
      </c>
      <c r="C967" t="s">
        <v>117</v>
      </c>
      <c r="D967" t="s">
        <v>191</v>
      </c>
      <c r="E967" s="3" t="str">
        <f t="shared" si="201"/>
        <v>Generation_Solar PV</v>
      </c>
      <c r="F967" s="3" t="s">
        <v>187</v>
      </c>
      <c r="G967" s="3" t="s">
        <v>186</v>
      </c>
      <c r="H967" s="7">
        <f>INDEX('Saturation Data'!I:I,MATCH('Intensity Data'!$B967,'Saturation Data'!$C:$C,0))*INDEX('UEC Data'!I:I,MATCH('Intensity Data'!$B967,'UEC Data'!$C:$C,0))</f>
        <v>-0.15311976225929855</v>
      </c>
      <c r="I967" s="7">
        <f>INDEX('Saturation Data'!J:J,MATCH('Intensity Data'!$B967,'Saturation Data'!$C:$C,0))*INDEX('UEC Data'!J:J,MATCH('Intensity Data'!$B967,'UEC Data'!$C:$C,0))</f>
        <v>-0.15311976225929855</v>
      </c>
      <c r="J967" s="7">
        <f>INDEX('Saturation Data'!K:K,MATCH('Intensity Data'!$B967,'Saturation Data'!$C:$C,0))*INDEX('UEC Data'!K:K,MATCH('Intensity Data'!$B967,'UEC Data'!$C:$C,0))</f>
        <v>-0.15311976225929855</v>
      </c>
      <c r="K967" s="7">
        <f>INDEX('Saturation Data'!L:L,MATCH('Intensity Data'!$B967,'Saturation Data'!$C:$C,0))*INDEX('UEC Data'!L:L,MATCH('Intensity Data'!$B967,'UEC Data'!$C:$C,0))</f>
        <v>-0.15311976225929855</v>
      </c>
      <c r="L967" s="7">
        <f>INDEX('Saturation Data'!M:M,MATCH('Intensity Data'!$B967,'Saturation Data'!$C:$C,0))*INDEX('UEC Data'!M:M,MATCH('Intensity Data'!$B967,'UEC Data'!$C:$C,0))</f>
        <v>-0.15311976225929855</v>
      </c>
      <c r="M967" s="7">
        <f>INDEX('Saturation Data'!N:N,MATCH('Intensity Data'!$B967,'Saturation Data'!$C:$C,0))*INDEX('UEC Data'!N:N,MATCH('Intensity Data'!$B967,'UEC Data'!$C:$C,0))</f>
        <v>-0.15311976225929855</v>
      </c>
      <c r="N967" s="7">
        <f>INDEX('Saturation Data'!O:O,MATCH('Intensity Data'!$B967,'Saturation Data'!$C:$C,0))*INDEX('UEC Data'!O:O,MATCH('Intensity Data'!$B967,'UEC Data'!$C:$C,0))</f>
        <v>-0.15311976225929855</v>
      </c>
      <c r="O967" s="7">
        <f>INDEX('Saturation Data'!P:P,MATCH('Intensity Data'!$B967,'Saturation Data'!$C:$C,0))*INDEX('UEC Data'!P:P,MATCH('Intensity Data'!$B967,'UEC Data'!$C:$C,0))</f>
        <v>-0.15311976225929855</v>
      </c>
      <c r="P967" s="7">
        <f>INDEX('Saturation Data'!Q:Q,MATCH('Intensity Data'!$B967,'Saturation Data'!$C:$C,0))*INDEX('UEC Data'!Q:Q,MATCH('Intensity Data'!$B967,'UEC Data'!$C:$C,0))</f>
        <v>-0.15311976225929855</v>
      </c>
      <c r="Q967" s="7">
        <f>INDEX('Saturation Data'!R:R,MATCH('Intensity Data'!$B967,'Saturation Data'!$C:$C,0))*INDEX('UEC Data'!R:R,MATCH('Intensity Data'!$B967,'UEC Data'!$C:$C,0))</f>
        <v>-0.15311976225929855</v>
      </c>
      <c r="R967" s="7">
        <f>INDEX('Saturation Data'!S:S,MATCH('Intensity Data'!$B967,'Saturation Data'!$C:$C,0))*INDEX('UEC Data'!S:S,MATCH('Intensity Data'!$B967,'UEC Data'!$C:$C,0))</f>
        <v>-0.15311976225929855</v>
      </c>
      <c r="S967" s="7">
        <f>INDEX('Saturation Data'!T:T,MATCH('Intensity Data'!$B967,'Saturation Data'!$C:$C,0))*INDEX('UEC Data'!T:T,MATCH('Intensity Data'!$B967,'UEC Data'!$C:$C,0))</f>
        <v>-0.15311976225929855</v>
      </c>
      <c r="T967" s="7">
        <f>INDEX('Saturation Data'!U:U,MATCH('Intensity Data'!$B967,'Saturation Data'!$C:$C,0))*INDEX('UEC Data'!U:U,MATCH('Intensity Data'!$B967,'UEC Data'!$C:$C,0))</f>
        <v>-0.15311976225929855</v>
      </c>
      <c r="U967" s="7">
        <f>INDEX('Saturation Data'!V:V,MATCH('Intensity Data'!$B967,'Saturation Data'!$C:$C,0))*INDEX('UEC Data'!V:V,MATCH('Intensity Data'!$B967,'UEC Data'!$C:$C,0))</f>
        <v>-0.15311976225929855</v>
      </c>
      <c r="V967" t="str">
        <f t="shared" si="202"/>
        <v>Generation</v>
      </c>
    </row>
    <row r="968" spans="2:22" x14ac:dyDescent="0.25">
      <c r="B968" t="str">
        <f t="shared" si="203"/>
        <v>ID2023 CPACooling_Air-Cooled Chiller</v>
      </c>
      <c r="C968" t="s">
        <v>119</v>
      </c>
      <c r="D968" t="s">
        <v>191</v>
      </c>
      <c r="E968" s="3" t="str">
        <f t="shared" si="201"/>
        <v>Cooling_Air-Cooled Chiller</v>
      </c>
      <c r="F968" s="3" t="s">
        <v>3</v>
      </c>
      <c r="G968" s="3" t="s">
        <v>4</v>
      </c>
      <c r="H968" s="7">
        <f>INDEX('Saturation Data'!I:I,MATCH('Intensity Data'!$B968,'Saturation Data'!$C:$C,0))*INDEX('UEC Data'!I:I,MATCH('Intensity Data'!$B968,'UEC Data'!$C:$C,0))</f>
        <v>0.19637238440753724</v>
      </c>
      <c r="I968" s="7">
        <f>INDEX('Saturation Data'!J:J,MATCH('Intensity Data'!$B968,'Saturation Data'!$C:$C,0))*INDEX('UEC Data'!J:J,MATCH('Intensity Data'!$B968,'UEC Data'!$C:$C,0))</f>
        <v>0.13834800549110926</v>
      </c>
      <c r="J968" s="7">
        <f>INDEX('Saturation Data'!K:K,MATCH('Intensity Data'!$B968,'Saturation Data'!$C:$C,0))*INDEX('UEC Data'!K:K,MATCH('Intensity Data'!$B968,'UEC Data'!$C:$C,0))</f>
        <v>0</v>
      </c>
      <c r="K968" s="7">
        <f>INDEX('Saturation Data'!L:L,MATCH('Intensity Data'!$B968,'Saturation Data'!$C:$C,0))*INDEX('UEC Data'!L:L,MATCH('Intensity Data'!$B968,'UEC Data'!$C:$C,0))</f>
        <v>0</v>
      </c>
      <c r="L968" s="7">
        <f>INDEX('Saturation Data'!M:M,MATCH('Intensity Data'!$B968,'Saturation Data'!$C:$C,0))*INDEX('UEC Data'!M:M,MATCH('Intensity Data'!$B968,'UEC Data'!$C:$C,0))</f>
        <v>0</v>
      </c>
      <c r="M968" s="7">
        <f>INDEX('Saturation Data'!N:N,MATCH('Intensity Data'!$B968,'Saturation Data'!$C:$C,0))*INDEX('UEC Data'!N:N,MATCH('Intensity Data'!$B968,'UEC Data'!$C:$C,0))</f>
        <v>0</v>
      </c>
      <c r="N968" s="7">
        <f>INDEX('Saturation Data'!O:O,MATCH('Intensity Data'!$B968,'Saturation Data'!$C:$C,0))*INDEX('UEC Data'!O:O,MATCH('Intensity Data'!$B968,'UEC Data'!$C:$C,0))</f>
        <v>0.6100626038776118</v>
      </c>
      <c r="O968" s="7">
        <f>INDEX('Saturation Data'!P:P,MATCH('Intensity Data'!$B968,'Saturation Data'!$C:$C,0))*INDEX('UEC Data'!P:P,MATCH('Intensity Data'!$B968,'UEC Data'!$C:$C,0))</f>
        <v>0</v>
      </c>
      <c r="P968" s="7">
        <f>INDEX('Saturation Data'!Q:Q,MATCH('Intensity Data'!$B968,'Saturation Data'!$C:$C,0))*INDEX('UEC Data'!Q:Q,MATCH('Intensity Data'!$B968,'UEC Data'!$C:$C,0))</f>
        <v>0.12040028810358332</v>
      </c>
      <c r="Q968" s="7">
        <f>INDEX('Saturation Data'!R:R,MATCH('Intensity Data'!$B968,'Saturation Data'!$C:$C,0))*INDEX('UEC Data'!R:R,MATCH('Intensity Data'!$B968,'UEC Data'!$C:$C,0))</f>
        <v>7.0882804198090343E-2</v>
      </c>
      <c r="R968" s="7">
        <f>INDEX('Saturation Data'!S:S,MATCH('Intensity Data'!$B968,'Saturation Data'!$C:$C,0))*INDEX('UEC Data'!S:S,MATCH('Intensity Data'!$B968,'UEC Data'!$C:$C,0))</f>
        <v>2.5509584149803206E-4</v>
      </c>
      <c r="S968" s="7">
        <f>INDEX('Saturation Data'!T:T,MATCH('Intensity Data'!$B968,'Saturation Data'!$C:$C,0))*INDEX('UEC Data'!T:T,MATCH('Intensity Data'!$B968,'UEC Data'!$C:$C,0))</f>
        <v>1.0611705462606547E-3</v>
      </c>
      <c r="T968" s="7">
        <f>INDEX('Saturation Data'!U:U,MATCH('Intensity Data'!$B968,'Saturation Data'!$C:$C,0))*INDEX('UEC Data'!U:U,MATCH('Intensity Data'!$B968,'UEC Data'!$C:$C,0))</f>
        <v>2.879410444010869</v>
      </c>
      <c r="U968" s="7">
        <f>INDEX('Saturation Data'!V:V,MATCH('Intensity Data'!$B968,'Saturation Data'!$C:$C,0))*INDEX('UEC Data'!V:V,MATCH('Intensity Data'!$B968,'UEC Data'!$C:$C,0))</f>
        <v>7.7824800951430947E-2</v>
      </c>
      <c r="V968" t="str">
        <f t="shared" si="202"/>
        <v>HVAC</v>
      </c>
    </row>
    <row r="969" spans="2:22" x14ac:dyDescent="0.25">
      <c r="B969" t="str">
        <f t="shared" si="203"/>
        <v>ID2023 CPACooling_Water-Cooled Chiller</v>
      </c>
      <c r="C969" t="s">
        <v>119</v>
      </c>
      <c r="D969" t="s">
        <v>191</v>
      </c>
      <c r="E969" s="3" t="str">
        <f t="shared" si="201"/>
        <v>Cooling_Water-Cooled Chiller</v>
      </c>
      <c r="F969" s="3" t="s">
        <v>3</v>
      </c>
      <c r="G969" s="3" t="s">
        <v>5</v>
      </c>
      <c r="H969" s="7">
        <f>INDEX('Saturation Data'!I:I,MATCH('Intensity Data'!$B969,'Saturation Data'!$C:$C,0))*INDEX('UEC Data'!I:I,MATCH('Intensity Data'!$B969,'UEC Data'!$C:$C,0))</f>
        <v>1.3343583957698246</v>
      </c>
      <c r="I969" s="7">
        <f>INDEX('Saturation Data'!J:J,MATCH('Intensity Data'!$B969,'Saturation Data'!$C:$C,0))*INDEX('UEC Data'!J:J,MATCH('Intensity Data'!$B969,'UEC Data'!$C:$C,0))</f>
        <v>1.4932512504250069E-2</v>
      </c>
      <c r="J969" s="7">
        <f>INDEX('Saturation Data'!K:K,MATCH('Intensity Data'!$B969,'Saturation Data'!$C:$C,0))*INDEX('UEC Data'!K:K,MATCH('Intensity Data'!$B969,'UEC Data'!$C:$C,0))</f>
        <v>7.6601061273435106E-2</v>
      </c>
      <c r="K969" s="7">
        <f>INDEX('Saturation Data'!L:L,MATCH('Intensity Data'!$B969,'Saturation Data'!$C:$C,0))*INDEX('UEC Data'!L:L,MATCH('Intensity Data'!$B969,'UEC Data'!$C:$C,0))</f>
        <v>4.8339623642998635E-3</v>
      </c>
      <c r="L969" s="7">
        <f>INDEX('Saturation Data'!M:M,MATCH('Intensity Data'!$B969,'Saturation Data'!$C:$C,0))*INDEX('UEC Data'!M:M,MATCH('Intensity Data'!$B969,'UEC Data'!$C:$C,0))</f>
        <v>0</v>
      </c>
      <c r="M969" s="7">
        <f>INDEX('Saturation Data'!N:N,MATCH('Intensity Data'!$B969,'Saturation Data'!$C:$C,0))*INDEX('UEC Data'!N:N,MATCH('Intensity Data'!$B969,'UEC Data'!$C:$C,0))</f>
        <v>0</v>
      </c>
      <c r="N969" s="7">
        <f>INDEX('Saturation Data'!O:O,MATCH('Intensity Data'!$B969,'Saturation Data'!$C:$C,0))*INDEX('UEC Data'!O:O,MATCH('Intensity Data'!$B969,'UEC Data'!$C:$C,0))</f>
        <v>2.1776329148345543</v>
      </c>
      <c r="O969" s="7">
        <f>INDEX('Saturation Data'!P:P,MATCH('Intensity Data'!$B969,'Saturation Data'!$C:$C,0))*INDEX('UEC Data'!P:P,MATCH('Intensity Data'!$B969,'UEC Data'!$C:$C,0))</f>
        <v>1.0241583394793459</v>
      </c>
      <c r="P969" s="7">
        <f>INDEX('Saturation Data'!Q:Q,MATCH('Intensity Data'!$B969,'Saturation Data'!$C:$C,0))*INDEX('UEC Data'!Q:Q,MATCH('Intensity Data'!$B969,'UEC Data'!$C:$C,0))</f>
        <v>0.20447822499350565</v>
      </c>
      <c r="Q969" s="7">
        <f>INDEX('Saturation Data'!R:R,MATCH('Intensity Data'!$B969,'Saturation Data'!$C:$C,0))*INDEX('UEC Data'!R:R,MATCH('Intensity Data'!$B969,'UEC Data'!$C:$C,0))</f>
        <v>0.20894457212946124</v>
      </c>
      <c r="R969" s="7">
        <f>INDEX('Saturation Data'!S:S,MATCH('Intensity Data'!$B969,'Saturation Data'!$C:$C,0))*INDEX('UEC Data'!S:S,MATCH('Intensity Data'!$B969,'UEC Data'!$C:$C,0))</f>
        <v>0</v>
      </c>
      <c r="S969" s="7">
        <f>INDEX('Saturation Data'!T:T,MATCH('Intensity Data'!$B969,'Saturation Data'!$C:$C,0))*INDEX('UEC Data'!T:T,MATCH('Intensity Data'!$B969,'UEC Data'!$C:$C,0))</f>
        <v>0</v>
      </c>
      <c r="T969" s="7">
        <f>INDEX('Saturation Data'!U:U,MATCH('Intensity Data'!$B969,'Saturation Data'!$C:$C,0))*INDEX('UEC Data'!U:U,MATCH('Intensity Data'!$B969,'UEC Data'!$C:$C,0))</f>
        <v>0.30955089292858268</v>
      </c>
      <c r="U969" s="7">
        <f>INDEX('Saturation Data'!V:V,MATCH('Intensity Data'!$B969,'Saturation Data'!$C:$C,0))*INDEX('UEC Data'!V:V,MATCH('Intensity Data'!$B969,'UEC Data'!$C:$C,0))</f>
        <v>8.1754715496418398E-2</v>
      </c>
      <c r="V969" t="str">
        <f t="shared" si="202"/>
        <v>HVAC</v>
      </c>
    </row>
    <row r="970" spans="2:22" x14ac:dyDescent="0.25">
      <c r="B970" t="str">
        <f t="shared" si="203"/>
        <v>ID2023 CPACooling_RTU</v>
      </c>
      <c r="C970" t="s">
        <v>119</v>
      </c>
      <c r="D970" t="s">
        <v>191</v>
      </c>
      <c r="E970" s="3" t="str">
        <f t="shared" si="201"/>
        <v>Cooling_RTU</v>
      </c>
      <c r="F970" s="3" t="s">
        <v>3</v>
      </c>
      <c r="G970" s="3" t="s">
        <v>6</v>
      </c>
      <c r="H970" s="7">
        <f>INDEX('Saturation Data'!I:I,MATCH('Intensity Data'!$B970,'Saturation Data'!$C:$C,0))*INDEX('UEC Data'!I:I,MATCH('Intensity Data'!$B970,'UEC Data'!$C:$C,0))</f>
        <v>0.32306257297210494</v>
      </c>
      <c r="I970" s="7">
        <f>INDEX('Saturation Data'!J:J,MATCH('Intensity Data'!$B970,'Saturation Data'!$C:$C,0))*INDEX('UEC Data'!J:J,MATCH('Intensity Data'!$B970,'UEC Data'!$C:$C,0))</f>
        <v>0.94988081705876704</v>
      </c>
      <c r="J970" s="7">
        <f>INDEX('Saturation Data'!K:K,MATCH('Intensity Data'!$B970,'Saturation Data'!$C:$C,0))*INDEX('UEC Data'!K:K,MATCH('Intensity Data'!$B970,'UEC Data'!$C:$C,0))</f>
        <v>1.180835294815421</v>
      </c>
      <c r="K970" s="7">
        <f>INDEX('Saturation Data'!L:L,MATCH('Intensity Data'!$B970,'Saturation Data'!$C:$C,0))*INDEX('UEC Data'!L:L,MATCH('Intensity Data'!$B970,'UEC Data'!$C:$C,0))</f>
        <v>1.1418247972367337</v>
      </c>
      <c r="L970" s="7">
        <f>INDEX('Saturation Data'!M:M,MATCH('Intensity Data'!$B970,'Saturation Data'!$C:$C,0))*INDEX('UEC Data'!M:M,MATCH('Intensity Data'!$B970,'UEC Data'!$C:$C,0))</f>
        <v>4.2714874196735018</v>
      </c>
      <c r="M970" s="7">
        <f>INDEX('Saturation Data'!N:N,MATCH('Intensity Data'!$B970,'Saturation Data'!$C:$C,0))*INDEX('UEC Data'!N:N,MATCH('Intensity Data'!$B970,'UEC Data'!$C:$C,0))</f>
        <v>0.21350452506631112</v>
      </c>
      <c r="N970" s="7">
        <f>INDEX('Saturation Data'!O:O,MATCH('Intensity Data'!$B970,'Saturation Data'!$C:$C,0))*INDEX('UEC Data'!O:O,MATCH('Intensity Data'!$B970,'UEC Data'!$C:$C,0))</f>
        <v>0.59672398724839992</v>
      </c>
      <c r="O970" s="7">
        <f>INDEX('Saturation Data'!P:P,MATCH('Intensity Data'!$B970,'Saturation Data'!$C:$C,0))*INDEX('UEC Data'!P:P,MATCH('Intensity Data'!$B970,'UEC Data'!$C:$C,0))</f>
        <v>0.37554057131821111</v>
      </c>
      <c r="P970" s="7">
        <f>INDEX('Saturation Data'!Q:Q,MATCH('Intensity Data'!$B970,'Saturation Data'!$C:$C,0))*INDEX('UEC Data'!Q:Q,MATCH('Intensity Data'!$B970,'UEC Data'!$C:$C,0))</f>
        <v>0.39494335638848782</v>
      </c>
      <c r="Q970" s="7">
        <f>INDEX('Saturation Data'!R:R,MATCH('Intensity Data'!$B970,'Saturation Data'!$C:$C,0))*INDEX('UEC Data'!R:R,MATCH('Intensity Data'!$B970,'UEC Data'!$C:$C,0))</f>
        <v>0.56793235010461651</v>
      </c>
      <c r="R970" s="7">
        <f>INDEX('Saturation Data'!S:S,MATCH('Intensity Data'!$B970,'Saturation Data'!$C:$C,0))*INDEX('UEC Data'!S:S,MATCH('Intensity Data'!$B970,'UEC Data'!$C:$C,0))</f>
        <v>0.27592960036594455</v>
      </c>
      <c r="S970" s="7">
        <f>INDEX('Saturation Data'!T:T,MATCH('Intensity Data'!$B970,'Saturation Data'!$C:$C,0))*INDEX('UEC Data'!T:T,MATCH('Intensity Data'!$B970,'UEC Data'!$C:$C,0))</f>
        <v>1.1478366837746843</v>
      </c>
      <c r="T970" s="7">
        <f>INDEX('Saturation Data'!U:U,MATCH('Intensity Data'!$B970,'Saturation Data'!$C:$C,0))*INDEX('UEC Data'!U:U,MATCH('Intensity Data'!$B970,'UEC Data'!$C:$C,0))</f>
        <v>18.247158706235467</v>
      </c>
      <c r="U970" s="7">
        <f>INDEX('Saturation Data'!V:V,MATCH('Intensity Data'!$B970,'Saturation Data'!$C:$C,0))*INDEX('UEC Data'!V:V,MATCH('Intensity Data'!$B970,'UEC Data'!$C:$C,0))</f>
        <v>0.42508973207294265</v>
      </c>
      <c r="V970" t="str">
        <f t="shared" si="202"/>
        <v>HVAC</v>
      </c>
    </row>
    <row r="971" spans="2:22" x14ac:dyDescent="0.25">
      <c r="B971" t="str">
        <f t="shared" si="203"/>
        <v>ID2023 CPACooling_PTAC</v>
      </c>
      <c r="C971" t="s">
        <v>119</v>
      </c>
      <c r="D971" t="s">
        <v>191</v>
      </c>
      <c r="E971" s="3" t="str">
        <f t="shared" si="201"/>
        <v>Cooling_PTAC</v>
      </c>
      <c r="F971" s="3" t="s">
        <v>3</v>
      </c>
      <c r="G971" s="3" t="s">
        <v>7</v>
      </c>
      <c r="H971" s="7">
        <f>INDEX('Saturation Data'!I:I,MATCH('Intensity Data'!$B971,'Saturation Data'!$C:$C,0))*INDEX('UEC Data'!I:I,MATCH('Intensity Data'!$B971,'UEC Data'!$C:$C,0))</f>
        <v>0.14231651548258917</v>
      </c>
      <c r="I971" s="7">
        <f>INDEX('Saturation Data'!J:J,MATCH('Intensity Data'!$B971,'Saturation Data'!$C:$C,0))*INDEX('UEC Data'!J:J,MATCH('Intensity Data'!$B971,'UEC Data'!$C:$C,0))</f>
        <v>9.4645674123307336E-2</v>
      </c>
      <c r="J971" s="7">
        <f>INDEX('Saturation Data'!K:K,MATCH('Intensity Data'!$B971,'Saturation Data'!$C:$C,0))*INDEX('UEC Data'!K:K,MATCH('Intensity Data'!$B971,'UEC Data'!$C:$C,0))</f>
        <v>2.504375731243146E-3</v>
      </c>
      <c r="K971" s="7">
        <f>INDEX('Saturation Data'!L:L,MATCH('Intensity Data'!$B971,'Saturation Data'!$C:$C,0))*INDEX('UEC Data'!L:L,MATCH('Intensity Data'!$B971,'UEC Data'!$C:$C,0))</f>
        <v>0.1862035944796786</v>
      </c>
      <c r="L971" s="7">
        <f>INDEX('Saturation Data'!M:M,MATCH('Intensity Data'!$B971,'Saturation Data'!$C:$C,0))*INDEX('UEC Data'!M:M,MATCH('Intensity Data'!$B971,'UEC Data'!$C:$C,0))</f>
        <v>0.26433666055174126</v>
      </c>
      <c r="M971" s="7">
        <f>INDEX('Saturation Data'!N:N,MATCH('Intensity Data'!$B971,'Saturation Data'!$C:$C,0))*INDEX('UEC Data'!N:N,MATCH('Intensity Data'!$B971,'UEC Data'!$C:$C,0))</f>
        <v>0.2658431483522482</v>
      </c>
      <c r="N971" s="7">
        <f>INDEX('Saturation Data'!O:O,MATCH('Intensity Data'!$B971,'Saturation Data'!$C:$C,0))*INDEX('UEC Data'!O:O,MATCH('Intensity Data'!$B971,'UEC Data'!$C:$C,0))</f>
        <v>1.2639791052368598E-2</v>
      </c>
      <c r="O971" s="7">
        <f>INDEX('Saturation Data'!P:P,MATCH('Intensity Data'!$B971,'Saturation Data'!$C:$C,0))*INDEX('UEC Data'!P:P,MATCH('Intensity Data'!$B971,'UEC Data'!$C:$C,0))</f>
        <v>0.19451364254264553</v>
      </c>
      <c r="P971" s="7">
        <f>INDEX('Saturation Data'!Q:Q,MATCH('Intensity Data'!$B971,'Saturation Data'!$C:$C,0))*INDEX('UEC Data'!Q:Q,MATCH('Intensity Data'!$B971,'UEC Data'!$C:$C,0))</f>
        <v>0.13730028094737398</v>
      </c>
      <c r="Q971" s="7">
        <f>INDEX('Saturation Data'!R:R,MATCH('Intensity Data'!$B971,'Saturation Data'!$C:$C,0))*INDEX('UEC Data'!R:R,MATCH('Intensity Data'!$B971,'UEC Data'!$C:$C,0))</f>
        <v>0.5651897758679959</v>
      </c>
      <c r="R971" s="7">
        <f>INDEX('Saturation Data'!S:S,MATCH('Intensity Data'!$B971,'Saturation Data'!$C:$C,0))*INDEX('UEC Data'!S:S,MATCH('Intensity Data'!$B971,'UEC Data'!$C:$C,0))</f>
        <v>6.1703844395165033E-2</v>
      </c>
      <c r="S971" s="7">
        <f>INDEX('Saturation Data'!T:T,MATCH('Intensity Data'!$B971,'Saturation Data'!$C:$C,0))*INDEX('UEC Data'!T:T,MATCH('Intensity Data'!$B971,'UEC Data'!$C:$C,0))</f>
        <v>0.25668118256527855</v>
      </c>
      <c r="T971" s="7">
        <f>INDEX('Saturation Data'!U:U,MATCH('Intensity Data'!$B971,'Saturation Data'!$C:$C,0))*INDEX('UEC Data'!U:U,MATCH('Intensity Data'!$B971,'UEC Data'!$C:$C,0))</f>
        <v>1.8181382396311578</v>
      </c>
      <c r="U971" s="7">
        <f>INDEX('Saturation Data'!V:V,MATCH('Intensity Data'!$B971,'Saturation Data'!$C:$C,0))*INDEX('UEC Data'!V:V,MATCH('Intensity Data'!$B971,'UEC Data'!$C:$C,0))</f>
        <v>8.857507134070837E-2</v>
      </c>
      <c r="V971" t="str">
        <f t="shared" si="202"/>
        <v>HVAC</v>
      </c>
    </row>
    <row r="972" spans="2:22" x14ac:dyDescent="0.25">
      <c r="B972" t="str">
        <f t="shared" si="203"/>
        <v>ID2023 CPACooling_PTHP</v>
      </c>
      <c r="C972" t="s">
        <v>119</v>
      </c>
      <c r="D972" t="s">
        <v>191</v>
      </c>
      <c r="E972" s="3" t="str">
        <f t="shared" si="201"/>
        <v>Cooling_PTHP</v>
      </c>
      <c r="F972" s="3" t="s">
        <v>3</v>
      </c>
      <c r="G972" s="3" t="s">
        <v>8</v>
      </c>
      <c r="H972" s="7">
        <f>INDEX('Saturation Data'!I:I,MATCH('Intensity Data'!$B972,'Saturation Data'!$C:$C,0))*INDEX('UEC Data'!I:I,MATCH('Intensity Data'!$B972,'UEC Data'!$C:$C,0))</f>
        <v>1.7786892824227508E-2</v>
      </c>
      <c r="I972" s="7">
        <f>INDEX('Saturation Data'!J:J,MATCH('Intensity Data'!$B972,'Saturation Data'!$C:$C,0))*INDEX('UEC Data'!J:J,MATCH('Intensity Data'!$B972,'UEC Data'!$C:$C,0))</f>
        <v>1.135534144479652E-2</v>
      </c>
      <c r="J972" s="7">
        <f>INDEX('Saturation Data'!K:K,MATCH('Intensity Data'!$B972,'Saturation Data'!$C:$C,0))*INDEX('UEC Data'!K:K,MATCH('Intensity Data'!$B972,'UEC Data'!$C:$C,0))</f>
        <v>9.0829144678227225E-3</v>
      </c>
      <c r="K972" s="7">
        <f>INDEX('Saturation Data'!L:L,MATCH('Intensity Data'!$B972,'Saturation Data'!$C:$C,0))*INDEX('UEC Data'!L:L,MATCH('Intensity Data'!$B972,'UEC Data'!$C:$C,0))</f>
        <v>1.0331679250612333E-2</v>
      </c>
      <c r="L972" s="7">
        <f>INDEX('Saturation Data'!M:M,MATCH('Intensity Data'!$B972,'Saturation Data'!$C:$C,0))*INDEX('UEC Data'!M:M,MATCH('Intensity Data'!$B972,'UEC Data'!$C:$C,0))</f>
        <v>0.13416716190070119</v>
      </c>
      <c r="M972" s="7">
        <f>INDEX('Saturation Data'!N:N,MATCH('Intensity Data'!$B972,'Saturation Data'!$C:$C,0))*INDEX('UEC Data'!N:N,MATCH('Intensity Data'!$B972,'UEC Data'!$C:$C,0))</f>
        <v>4.9950890823011931E-3</v>
      </c>
      <c r="N972" s="7">
        <f>INDEX('Saturation Data'!O:O,MATCH('Intensity Data'!$B972,'Saturation Data'!$C:$C,0))*INDEX('UEC Data'!O:O,MATCH('Intensity Data'!$B972,'UEC Data'!$C:$C,0))</f>
        <v>0</v>
      </c>
      <c r="O972" s="7">
        <f>INDEX('Saturation Data'!P:P,MATCH('Intensity Data'!$B972,'Saturation Data'!$C:$C,0))*INDEX('UEC Data'!P:P,MATCH('Intensity Data'!$B972,'UEC Data'!$C:$C,0))</f>
        <v>4.2694234965332326E-2</v>
      </c>
      <c r="P972" s="7">
        <f>INDEX('Saturation Data'!Q:Q,MATCH('Intensity Data'!$B972,'Saturation Data'!$C:$C,0))*INDEX('UEC Data'!Q:Q,MATCH('Intensity Data'!$B972,'UEC Data'!$C:$C,0))</f>
        <v>2.1284761367322883E-2</v>
      </c>
      <c r="Q972" s="7">
        <f>INDEX('Saturation Data'!R:R,MATCH('Intensity Data'!$B972,'Saturation Data'!$C:$C,0))*INDEX('UEC Data'!R:R,MATCH('Intensity Data'!$B972,'UEC Data'!$C:$C,0))</f>
        <v>0.2410287582903039</v>
      </c>
      <c r="R972" s="7">
        <f>INDEX('Saturation Data'!S:S,MATCH('Intensity Data'!$B972,'Saturation Data'!$C:$C,0))*INDEX('UEC Data'!S:S,MATCH('Intensity Data'!$B972,'UEC Data'!$C:$C,0))</f>
        <v>7.0301116578587348E-3</v>
      </c>
      <c r="S972" s="7">
        <f>INDEX('Saturation Data'!T:T,MATCH('Intensity Data'!$B972,'Saturation Data'!$C:$C,0))*INDEX('UEC Data'!T:T,MATCH('Intensity Data'!$B972,'UEC Data'!$C:$C,0))</f>
        <v>5.6522197767660464E-3</v>
      </c>
      <c r="T972" s="7">
        <f>INDEX('Saturation Data'!U:U,MATCH('Intensity Data'!$B972,'Saturation Data'!$C:$C,0))*INDEX('UEC Data'!U:U,MATCH('Intensity Data'!$B972,'UEC Data'!$C:$C,0))</f>
        <v>0.2182255843529837</v>
      </c>
      <c r="U972" s="7">
        <f>INDEX('Saturation Data'!V:V,MATCH('Intensity Data'!$B972,'Saturation Data'!$C:$C,0))*INDEX('UEC Data'!V:V,MATCH('Intensity Data'!$B972,'UEC Data'!$C:$C,0))</f>
        <v>8.836195424588246E-2</v>
      </c>
      <c r="V972" t="str">
        <f t="shared" si="202"/>
        <v>HVAC</v>
      </c>
    </row>
    <row r="973" spans="2:22" x14ac:dyDescent="0.25">
      <c r="B973" t="str">
        <f t="shared" si="203"/>
        <v>ID2023 CPACooling_Air-Source Heat Pump</v>
      </c>
      <c r="C973" t="s">
        <v>119</v>
      </c>
      <c r="D973" t="s">
        <v>191</v>
      </c>
      <c r="E973" s="3" t="str">
        <f t="shared" si="201"/>
        <v>Cooling_Air-Source Heat Pump</v>
      </c>
      <c r="F973" s="3" t="s">
        <v>3</v>
      </c>
      <c r="G973" s="3" t="s">
        <v>10</v>
      </c>
      <c r="H973" s="7">
        <f>INDEX('Saturation Data'!I:I,MATCH('Intensity Data'!$B973,'Saturation Data'!$C:$C,0))*INDEX('UEC Data'!I:I,MATCH('Intensity Data'!$B973,'UEC Data'!$C:$C,0))</f>
        <v>0.23069961094314226</v>
      </c>
      <c r="I973" s="7">
        <f>INDEX('Saturation Data'!J:J,MATCH('Intensity Data'!$B973,'Saturation Data'!$C:$C,0))*INDEX('UEC Data'!J:J,MATCH('Intensity Data'!$B973,'UEC Data'!$C:$C,0))</f>
        <v>0.22572236347262914</v>
      </c>
      <c r="J973" s="7">
        <f>INDEX('Saturation Data'!K:K,MATCH('Intensity Data'!$B973,'Saturation Data'!$C:$C,0))*INDEX('UEC Data'!K:K,MATCH('Intensity Data'!$B973,'UEC Data'!$C:$C,0))</f>
        <v>0.28764817042286922</v>
      </c>
      <c r="K973" s="7">
        <f>INDEX('Saturation Data'!L:L,MATCH('Intensity Data'!$B973,'Saturation Data'!$C:$C,0))*INDEX('UEC Data'!L:L,MATCH('Intensity Data'!$B973,'UEC Data'!$C:$C,0))</f>
        <v>6.3384631917707518E-2</v>
      </c>
      <c r="L973" s="7">
        <f>INDEX('Saturation Data'!M:M,MATCH('Intensity Data'!$B973,'Saturation Data'!$C:$C,0))*INDEX('UEC Data'!M:M,MATCH('Intensity Data'!$B973,'UEC Data'!$C:$C,0))</f>
        <v>0.40636080103977551</v>
      </c>
      <c r="M973" s="7">
        <f>INDEX('Saturation Data'!N:N,MATCH('Intensity Data'!$B973,'Saturation Data'!$C:$C,0))*INDEX('UEC Data'!N:N,MATCH('Intensity Data'!$B973,'UEC Data'!$C:$C,0))</f>
        <v>0</v>
      </c>
      <c r="N973" s="7">
        <f>INDEX('Saturation Data'!O:O,MATCH('Intensity Data'!$B973,'Saturation Data'!$C:$C,0))*INDEX('UEC Data'!O:O,MATCH('Intensity Data'!$B973,'UEC Data'!$C:$C,0))</f>
        <v>2.0828073301262059E-2</v>
      </c>
      <c r="O973" s="7">
        <f>INDEX('Saturation Data'!P:P,MATCH('Intensity Data'!$B973,'Saturation Data'!$C:$C,0))*INDEX('UEC Data'!P:P,MATCH('Intensity Data'!$B973,'UEC Data'!$C:$C,0))</f>
        <v>2.4061685899478442E-3</v>
      </c>
      <c r="P973" s="7">
        <f>INDEX('Saturation Data'!Q:Q,MATCH('Intensity Data'!$B973,'Saturation Data'!$C:$C,0))*INDEX('UEC Data'!Q:Q,MATCH('Intensity Data'!$B973,'UEC Data'!$C:$C,0))</f>
        <v>5.7732319319064737E-2</v>
      </c>
      <c r="Q973" s="7">
        <f>INDEX('Saturation Data'!R:R,MATCH('Intensity Data'!$B973,'Saturation Data'!$C:$C,0))*INDEX('UEC Data'!R:R,MATCH('Intensity Data'!$B973,'UEC Data'!$C:$C,0))</f>
        <v>0.10757884452606487</v>
      </c>
      <c r="R973" s="7">
        <f>INDEX('Saturation Data'!S:S,MATCH('Intensity Data'!$B973,'Saturation Data'!$C:$C,0))*INDEX('UEC Data'!S:S,MATCH('Intensity Data'!$B973,'UEC Data'!$C:$C,0))</f>
        <v>3.203428496198641E-2</v>
      </c>
      <c r="S973" s="7">
        <f>INDEX('Saturation Data'!T:T,MATCH('Intensity Data'!$B973,'Saturation Data'!$C:$C,0))*INDEX('UEC Data'!T:T,MATCH('Intensity Data'!$B973,'UEC Data'!$C:$C,0))</f>
        <v>0.13325908988776225</v>
      </c>
      <c r="T973" s="7">
        <f>INDEX('Saturation Data'!U:U,MATCH('Intensity Data'!$B973,'Saturation Data'!$C:$C,0))*INDEX('UEC Data'!U:U,MATCH('Intensity Data'!$B973,'UEC Data'!$C:$C,0))</f>
        <v>4.3379051972869807</v>
      </c>
      <c r="U973" s="7">
        <f>INDEX('Saturation Data'!V:V,MATCH('Intensity Data'!$B973,'Saturation Data'!$C:$C,0))*INDEX('UEC Data'!V:V,MATCH('Intensity Data'!$B973,'UEC Data'!$C:$C,0))</f>
        <v>0.12388615679118857</v>
      </c>
      <c r="V973" t="str">
        <f t="shared" si="202"/>
        <v>HVAC</v>
      </c>
    </row>
    <row r="974" spans="2:22" x14ac:dyDescent="0.25">
      <c r="B974" t="str">
        <f t="shared" si="203"/>
        <v>ID2023 CPACooling_Geothermal Heat Pump</v>
      </c>
      <c r="C974" t="s">
        <v>119</v>
      </c>
      <c r="D974" t="s">
        <v>191</v>
      </c>
      <c r="E974" s="3" t="str">
        <f t="shared" si="201"/>
        <v>Cooling_Geothermal Heat Pump</v>
      </c>
      <c r="F974" s="3" t="s">
        <v>3</v>
      </c>
      <c r="G974" s="3" t="s">
        <v>11</v>
      </c>
      <c r="H974" s="7">
        <f>INDEX('Saturation Data'!I:I,MATCH('Intensity Data'!$B974,'Saturation Data'!$C:$C,0))*INDEX('UEC Data'!I:I,MATCH('Intensity Data'!$B974,'UEC Data'!$C:$C,0))</f>
        <v>0.13340023047496138</v>
      </c>
      <c r="I974" s="7">
        <f>INDEX('Saturation Data'!J:J,MATCH('Intensity Data'!$B974,'Saturation Data'!$C:$C,0))*INDEX('UEC Data'!J:J,MATCH('Intensity Data'!$B974,'UEC Data'!$C:$C,0))</f>
        <v>4.6253866263271042E-2</v>
      </c>
      <c r="J974" s="7">
        <f>INDEX('Saturation Data'!K:K,MATCH('Intensity Data'!$B974,'Saturation Data'!$C:$C,0))*INDEX('UEC Data'!K:K,MATCH('Intensity Data'!$B974,'UEC Data'!$C:$C,0))</f>
        <v>0</v>
      </c>
      <c r="K974" s="7">
        <f>INDEX('Saturation Data'!L:L,MATCH('Intensity Data'!$B974,'Saturation Data'!$C:$C,0))*INDEX('UEC Data'!L:L,MATCH('Intensity Data'!$B974,'UEC Data'!$C:$C,0))</f>
        <v>0</v>
      </c>
      <c r="L974" s="7">
        <f>INDEX('Saturation Data'!M:M,MATCH('Intensity Data'!$B974,'Saturation Data'!$C:$C,0))*INDEX('UEC Data'!M:M,MATCH('Intensity Data'!$B974,'UEC Data'!$C:$C,0))</f>
        <v>0</v>
      </c>
      <c r="M974" s="7">
        <f>INDEX('Saturation Data'!N:N,MATCH('Intensity Data'!$B974,'Saturation Data'!$C:$C,0))*INDEX('UEC Data'!N:N,MATCH('Intensity Data'!$B974,'UEC Data'!$C:$C,0))</f>
        <v>0</v>
      </c>
      <c r="N974" s="7">
        <f>INDEX('Saturation Data'!O:O,MATCH('Intensity Data'!$B974,'Saturation Data'!$C:$C,0))*INDEX('UEC Data'!O:O,MATCH('Intensity Data'!$B974,'UEC Data'!$C:$C,0))</f>
        <v>6.0672769787713167E-2</v>
      </c>
      <c r="O974" s="7">
        <f>INDEX('Saturation Data'!P:P,MATCH('Intensity Data'!$B974,'Saturation Data'!$C:$C,0))*INDEX('UEC Data'!P:P,MATCH('Intensity Data'!$B974,'UEC Data'!$C:$C,0))</f>
        <v>0</v>
      </c>
      <c r="P974" s="7">
        <f>INDEX('Saturation Data'!Q:Q,MATCH('Intensity Data'!$B974,'Saturation Data'!$C:$C,0))*INDEX('UEC Data'!Q:Q,MATCH('Intensity Data'!$B974,'UEC Data'!$C:$C,0))</f>
        <v>9.8653782676008592E-3</v>
      </c>
      <c r="Q974" s="7">
        <f>INDEX('Saturation Data'!R:R,MATCH('Intensity Data'!$B974,'Saturation Data'!$C:$C,0))*INDEX('UEC Data'!R:R,MATCH('Intensity Data'!$B974,'UEC Data'!$C:$C,0))</f>
        <v>3.8984928009332749E-4</v>
      </c>
      <c r="R974" s="7">
        <f>INDEX('Saturation Data'!S:S,MATCH('Intensity Data'!$B974,'Saturation Data'!$C:$C,0))*INDEX('UEC Data'!S:S,MATCH('Intensity Data'!$B974,'UEC Data'!$C:$C,0))</f>
        <v>0</v>
      </c>
      <c r="S974" s="7">
        <f>INDEX('Saturation Data'!T:T,MATCH('Intensity Data'!$B974,'Saturation Data'!$C:$C,0))*INDEX('UEC Data'!T:T,MATCH('Intensity Data'!$B974,'UEC Data'!$C:$C,0))</f>
        <v>0</v>
      </c>
      <c r="T974" s="7">
        <f>INDEX('Saturation Data'!U:U,MATCH('Intensity Data'!$B974,'Saturation Data'!$C:$C,0))*INDEX('UEC Data'!U:U,MATCH('Intensity Data'!$B974,'UEC Data'!$C:$C,0))</f>
        <v>0.88877070217438525</v>
      </c>
      <c r="U974" s="7">
        <f>INDEX('Saturation Data'!V:V,MATCH('Intensity Data'!$B974,'Saturation Data'!$C:$C,0))*INDEX('UEC Data'!V:V,MATCH('Intensity Data'!$B974,'UEC Data'!$C:$C,0))</f>
        <v>0.11945961022168115</v>
      </c>
      <c r="V974" t="str">
        <f t="shared" si="202"/>
        <v>HVAC</v>
      </c>
    </row>
    <row r="975" spans="2:22" x14ac:dyDescent="0.25">
      <c r="B975" t="str">
        <f t="shared" si="203"/>
        <v>ID2023 CPAHeating_Electric Furnace</v>
      </c>
      <c r="C975" t="s">
        <v>119</v>
      </c>
      <c r="D975" t="s">
        <v>191</v>
      </c>
      <c r="E975" s="3" t="str">
        <f t="shared" si="201"/>
        <v>Heating_Electric Furnace</v>
      </c>
      <c r="F975" s="3" t="s">
        <v>12</v>
      </c>
      <c r="G975" s="3" t="s">
        <v>13</v>
      </c>
      <c r="H975" s="7">
        <f>INDEX('Saturation Data'!I:I,MATCH('Intensity Data'!$B975,'Saturation Data'!$C:$C,0))*INDEX('UEC Data'!I:I,MATCH('Intensity Data'!$B975,'UEC Data'!$C:$C,0))</f>
        <v>0.16488638211786566</v>
      </c>
      <c r="I975" s="7">
        <f>INDEX('Saturation Data'!J:J,MATCH('Intensity Data'!$B975,'Saturation Data'!$C:$C,0))*INDEX('UEC Data'!J:J,MATCH('Intensity Data'!$B975,'UEC Data'!$C:$C,0))</f>
        <v>0.20910894840291702</v>
      </c>
      <c r="J975" s="7">
        <f>INDEX('Saturation Data'!K:K,MATCH('Intensity Data'!$B975,'Saturation Data'!$C:$C,0))*INDEX('UEC Data'!K:K,MATCH('Intensity Data'!$B975,'UEC Data'!$C:$C,0))</f>
        <v>0.19407786326582507</v>
      </c>
      <c r="K975" s="7">
        <f>INDEX('Saturation Data'!L:L,MATCH('Intensity Data'!$B975,'Saturation Data'!$C:$C,0))*INDEX('UEC Data'!L:L,MATCH('Intensity Data'!$B975,'UEC Data'!$C:$C,0))</f>
        <v>1.6534541861121026</v>
      </c>
      <c r="L975" s="7">
        <f>INDEX('Saturation Data'!M:M,MATCH('Intensity Data'!$B975,'Saturation Data'!$C:$C,0))*INDEX('UEC Data'!M:M,MATCH('Intensity Data'!$B975,'UEC Data'!$C:$C,0))</f>
        <v>1.6935206835977559</v>
      </c>
      <c r="M975" s="7">
        <f>INDEX('Saturation Data'!N:N,MATCH('Intensity Data'!$B975,'Saturation Data'!$C:$C,0))*INDEX('UEC Data'!N:N,MATCH('Intensity Data'!$B975,'UEC Data'!$C:$C,0))</f>
        <v>0.3807832539174788</v>
      </c>
      <c r="N975" s="7">
        <f>INDEX('Saturation Data'!O:O,MATCH('Intensity Data'!$B975,'Saturation Data'!$C:$C,0))*INDEX('UEC Data'!O:O,MATCH('Intensity Data'!$B975,'UEC Data'!$C:$C,0))</f>
        <v>0</v>
      </c>
      <c r="O975" s="7">
        <f>INDEX('Saturation Data'!P:P,MATCH('Intensity Data'!$B975,'Saturation Data'!$C:$C,0))*INDEX('UEC Data'!P:P,MATCH('Intensity Data'!$B975,'UEC Data'!$C:$C,0))</f>
        <v>0</v>
      </c>
      <c r="P975" s="7">
        <f>INDEX('Saturation Data'!Q:Q,MATCH('Intensity Data'!$B975,'Saturation Data'!$C:$C,0))*INDEX('UEC Data'!Q:Q,MATCH('Intensity Data'!$B975,'UEC Data'!$C:$C,0))</f>
        <v>0.94436759906349566</v>
      </c>
      <c r="Q975" s="7">
        <f>INDEX('Saturation Data'!R:R,MATCH('Intensity Data'!$B975,'Saturation Data'!$C:$C,0))*INDEX('UEC Data'!R:R,MATCH('Intensity Data'!$B975,'UEC Data'!$C:$C,0))</f>
        <v>0.81630139184588146</v>
      </c>
      <c r="R975" s="7">
        <f>INDEX('Saturation Data'!S:S,MATCH('Intensity Data'!$B975,'Saturation Data'!$C:$C,0))*INDEX('UEC Data'!S:S,MATCH('Intensity Data'!$B975,'UEC Data'!$C:$C,0))</f>
        <v>5.178150751425508E-2</v>
      </c>
      <c r="S975" s="7">
        <f>INDEX('Saturation Data'!T:T,MATCH('Intensity Data'!$B975,'Saturation Data'!$C:$C,0))*INDEX('UEC Data'!T:T,MATCH('Intensity Data'!$B975,'UEC Data'!$C:$C,0))</f>
        <v>5.931433644618897E-2</v>
      </c>
      <c r="T975" s="7">
        <f>INDEX('Saturation Data'!U:U,MATCH('Intensity Data'!$B975,'Saturation Data'!$C:$C,0))*INDEX('UEC Data'!U:U,MATCH('Intensity Data'!$B975,'UEC Data'!$C:$C,0))</f>
        <v>7.3398148673291419E-2</v>
      </c>
      <c r="U975" s="7">
        <f>INDEX('Saturation Data'!V:V,MATCH('Intensity Data'!$B975,'Saturation Data'!$C:$C,0))*INDEX('UEC Data'!V:V,MATCH('Intensity Data'!$B975,'UEC Data'!$C:$C,0))</f>
        <v>0</v>
      </c>
      <c r="V975" t="str">
        <f t="shared" si="202"/>
        <v>HVAC</v>
      </c>
    </row>
    <row r="976" spans="2:22" x14ac:dyDescent="0.25">
      <c r="B976" t="str">
        <f t="shared" si="203"/>
        <v>ID2023 CPAHeating_Electric Room Heat</v>
      </c>
      <c r="C976" t="s">
        <v>119</v>
      </c>
      <c r="D976" t="s">
        <v>191</v>
      </c>
      <c r="E976" s="3" t="str">
        <f t="shared" si="201"/>
        <v>Heating_Electric Room Heat</v>
      </c>
      <c r="F976" s="3" t="s">
        <v>12</v>
      </c>
      <c r="G976" s="3" t="s">
        <v>14</v>
      </c>
      <c r="H976" s="7">
        <f>INDEX('Saturation Data'!I:I,MATCH('Intensity Data'!$B976,'Saturation Data'!$C:$C,0))*INDEX('UEC Data'!I:I,MATCH('Intensity Data'!$B976,'UEC Data'!$C:$C,0))</f>
        <v>0</v>
      </c>
      <c r="I976" s="7">
        <f>INDEX('Saturation Data'!J:J,MATCH('Intensity Data'!$B976,'Saturation Data'!$C:$C,0))*INDEX('UEC Data'!J:J,MATCH('Intensity Data'!$B976,'UEC Data'!$C:$C,0))</f>
        <v>6.1358892707703463E-2</v>
      </c>
      <c r="J976" s="7">
        <f>INDEX('Saturation Data'!K:K,MATCH('Intensity Data'!$B976,'Saturation Data'!$C:$C,0))*INDEX('UEC Data'!K:K,MATCH('Intensity Data'!$B976,'UEC Data'!$C:$C,0))</f>
        <v>0</v>
      </c>
      <c r="K976" s="7">
        <f>INDEX('Saturation Data'!L:L,MATCH('Intensity Data'!$B976,'Saturation Data'!$C:$C,0))*INDEX('UEC Data'!L:L,MATCH('Intensity Data'!$B976,'UEC Data'!$C:$C,0))</f>
        <v>0.11567976983137189</v>
      </c>
      <c r="L976" s="7">
        <f>INDEX('Saturation Data'!M:M,MATCH('Intensity Data'!$B976,'Saturation Data'!$C:$C,0))*INDEX('UEC Data'!M:M,MATCH('Intensity Data'!$B976,'UEC Data'!$C:$C,0))</f>
        <v>0.12717311878340126</v>
      </c>
      <c r="M976" s="7">
        <f>INDEX('Saturation Data'!N:N,MATCH('Intensity Data'!$B976,'Saturation Data'!$C:$C,0))*INDEX('UEC Data'!N:N,MATCH('Intensity Data'!$B976,'UEC Data'!$C:$C,0))</f>
        <v>0</v>
      </c>
      <c r="N976" s="7">
        <f>INDEX('Saturation Data'!O:O,MATCH('Intensity Data'!$B976,'Saturation Data'!$C:$C,0))*INDEX('UEC Data'!O:O,MATCH('Intensity Data'!$B976,'UEC Data'!$C:$C,0))</f>
        <v>8.3402423512047782E-2</v>
      </c>
      <c r="O976" s="7">
        <f>INDEX('Saturation Data'!P:P,MATCH('Intensity Data'!$B976,'Saturation Data'!$C:$C,0))*INDEX('UEC Data'!P:P,MATCH('Intensity Data'!$B976,'UEC Data'!$C:$C,0))</f>
        <v>0</v>
      </c>
      <c r="P976" s="7">
        <f>INDEX('Saturation Data'!Q:Q,MATCH('Intensity Data'!$B976,'Saturation Data'!$C:$C,0))*INDEX('UEC Data'!Q:Q,MATCH('Intensity Data'!$B976,'UEC Data'!$C:$C,0))</f>
        <v>0.12729020791458251</v>
      </c>
      <c r="Q976" s="7">
        <f>INDEX('Saturation Data'!R:R,MATCH('Intensity Data'!$B976,'Saturation Data'!$C:$C,0))*INDEX('UEC Data'!R:R,MATCH('Intensity Data'!$B976,'UEC Data'!$C:$C,0))</f>
        <v>1.3586420092593539</v>
      </c>
      <c r="R976" s="7">
        <f>INDEX('Saturation Data'!S:S,MATCH('Intensity Data'!$B976,'Saturation Data'!$C:$C,0))*INDEX('UEC Data'!S:S,MATCH('Intensity Data'!$B976,'UEC Data'!$C:$C,0))</f>
        <v>7.6866800385630447E-3</v>
      </c>
      <c r="S976" s="7">
        <f>INDEX('Saturation Data'!T:T,MATCH('Intensity Data'!$B976,'Saturation Data'!$C:$C,0))*INDEX('UEC Data'!T:T,MATCH('Intensity Data'!$B976,'UEC Data'!$C:$C,0))</f>
        <v>8.8048870696941142E-3</v>
      </c>
      <c r="T976" s="7">
        <f>INDEX('Saturation Data'!U:U,MATCH('Intensity Data'!$B976,'Saturation Data'!$C:$C,0))*INDEX('UEC Data'!U:U,MATCH('Intensity Data'!$B976,'UEC Data'!$C:$C,0))</f>
        <v>2.15372377116585E-2</v>
      </c>
      <c r="U976" s="7">
        <f>INDEX('Saturation Data'!V:V,MATCH('Intensity Data'!$B976,'Saturation Data'!$C:$C,0))*INDEX('UEC Data'!V:V,MATCH('Intensity Data'!$B976,'UEC Data'!$C:$C,0))</f>
        <v>3.1692338132886244E-2</v>
      </c>
      <c r="V976" t="str">
        <f t="shared" si="202"/>
        <v>HVAC</v>
      </c>
    </row>
    <row r="977" spans="2:22" x14ac:dyDescent="0.25">
      <c r="B977" t="str">
        <f t="shared" si="203"/>
        <v>ID2023 CPAHeating_PTHP</v>
      </c>
      <c r="C977" t="s">
        <v>119</v>
      </c>
      <c r="D977" t="s">
        <v>191</v>
      </c>
      <c r="E977" s="3" t="str">
        <f t="shared" si="201"/>
        <v>Heating_PTHP</v>
      </c>
      <c r="F977" s="3" t="s">
        <v>12</v>
      </c>
      <c r="G977" s="3" t="s">
        <v>8</v>
      </c>
      <c r="H977" s="7">
        <f>INDEX('Saturation Data'!I:I,MATCH('Intensity Data'!$B977,'Saturation Data'!$C:$C,0))*INDEX('UEC Data'!I:I,MATCH('Intensity Data'!$B977,'UEC Data'!$C:$C,0))</f>
        <v>8.024947581047626E-3</v>
      </c>
      <c r="I977" s="7">
        <f>INDEX('Saturation Data'!J:J,MATCH('Intensity Data'!$B977,'Saturation Data'!$C:$C,0))*INDEX('UEC Data'!J:J,MATCH('Intensity Data'!$B977,'UEC Data'!$C:$C,0))</f>
        <v>1.9714342585418824E-2</v>
      </c>
      <c r="J977" s="7">
        <f>INDEX('Saturation Data'!K:K,MATCH('Intensity Data'!$B977,'Saturation Data'!$C:$C,0))*INDEX('UEC Data'!K:K,MATCH('Intensity Data'!$B977,'UEC Data'!$C:$C,0))</f>
        <v>2.9471084475510617E-3</v>
      </c>
      <c r="K977" s="7">
        <f>INDEX('Saturation Data'!L:L,MATCH('Intensity Data'!$B977,'Saturation Data'!$C:$C,0))*INDEX('UEC Data'!L:L,MATCH('Intensity Data'!$B977,'UEC Data'!$C:$C,0))</f>
        <v>1.6934245401570173E-2</v>
      </c>
      <c r="L977" s="7">
        <f>INDEX('Saturation Data'!M:M,MATCH('Intensity Data'!$B977,'Saturation Data'!$C:$C,0))*INDEX('UEC Data'!M:M,MATCH('Intensity Data'!$B977,'UEC Data'!$C:$C,0))</f>
        <v>5.4594223969470182E-2</v>
      </c>
      <c r="M977" s="7">
        <f>INDEX('Saturation Data'!N:N,MATCH('Intensity Data'!$B977,'Saturation Data'!$C:$C,0))*INDEX('UEC Data'!N:N,MATCH('Intensity Data'!$B977,'UEC Data'!$C:$C,0))</f>
        <v>2.3063140175999673E-3</v>
      </c>
      <c r="N977" s="7">
        <f>INDEX('Saturation Data'!O:O,MATCH('Intensity Data'!$B977,'Saturation Data'!$C:$C,0))*INDEX('UEC Data'!O:O,MATCH('Intensity Data'!$B977,'UEC Data'!$C:$C,0))</f>
        <v>0</v>
      </c>
      <c r="O977" s="7">
        <f>INDEX('Saturation Data'!P:P,MATCH('Intensity Data'!$B977,'Saturation Data'!$C:$C,0))*INDEX('UEC Data'!P:P,MATCH('Intensity Data'!$B977,'UEC Data'!$C:$C,0))</f>
        <v>0.1345942157699514</v>
      </c>
      <c r="P977" s="7">
        <f>INDEX('Saturation Data'!Q:Q,MATCH('Intensity Data'!$B977,'Saturation Data'!$C:$C,0))*INDEX('UEC Data'!Q:Q,MATCH('Intensity Data'!$B977,'UEC Data'!$C:$C,0))</f>
        <v>8.4717441081437445E-2</v>
      </c>
      <c r="Q977" s="7">
        <f>INDEX('Saturation Data'!R:R,MATCH('Intensity Data'!$B977,'Saturation Data'!$C:$C,0))*INDEX('UEC Data'!R:R,MATCH('Intensity Data'!$B977,'UEC Data'!$C:$C,0))</f>
        <v>0.81591558387850682</v>
      </c>
      <c r="R977" s="7">
        <f>INDEX('Saturation Data'!S:S,MATCH('Intensity Data'!$B977,'Saturation Data'!$C:$C,0))*INDEX('UEC Data'!S:S,MATCH('Intensity Data'!$B977,'UEC Data'!$C:$C,0))</f>
        <v>2.8967261981855518E-3</v>
      </c>
      <c r="S977" s="7">
        <f>INDEX('Saturation Data'!T:T,MATCH('Intensity Data'!$B977,'Saturation Data'!$C:$C,0))*INDEX('UEC Data'!T:T,MATCH('Intensity Data'!$B977,'UEC Data'!$C:$C,0))</f>
        <v>1.7574274113565836E-3</v>
      </c>
      <c r="T977" s="7">
        <f>INDEX('Saturation Data'!U:U,MATCH('Intensity Data'!$B977,'Saturation Data'!$C:$C,0))*INDEX('UEC Data'!U:U,MATCH('Intensity Data'!$B977,'UEC Data'!$C:$C,0))</f>
        <v>7.0326620064009252E-3</v>
      </c>
      <c r="U977" s="7">
        <f>INDEX('Saturation Data'!V:V,MATCH('Intensity Data'!$B977,'Saturation Data'!$C:$C,0))*INDEX('UEC Data'!V:V,MATCH('Intensity Data'!$B977,'UEC Data'!$C:$C,0))</f>
        <v>0.15039333084667489</v>
      </c>
      <c r="V977" t="str">
        <f t="shared" si="202"/>
        <v>HVAC</v>
      </c>
    </row>
    <row r="978" spans="2:22" x14ac:dyDescent="0.25">
      <c r="B978" t="str">
        <f t="shared" si="203"/>
        <v>ID2023 CPAHeating_Air-Source Heat Pump</v>
      </c>
      <c r="C978" t="s">
        <v>119</v>
      </c>
      <c r="D978" t="s">
        <v>191</v>
      </c>
      <c r="E978" s="3" t="str">
        <f t="shared" si="201"/>
        <v>Heating_Air-Source Heat Pump</v>
      </c>
      <c r="F978" s="3" t="s">
        <v>12</v>
      </c>
      <c r="G978" s="3" t="s">
        <v>10</v>
      </c>
      <c r="H978" s="7">
        <f>INDEX('Saturation Data'!I:I,MATCH('Intensity Data'!$B978,'Saturation Data'!$C:$C,0))*INDEX('UEC Data'!I:I,MATCH('Intensity Data'!$B978,'UEC Data'!$C:$C,0))</f>
        <v>0.11565022146002005</v>
      </c>
      <c r="I978" s="7">
        <f>INDEX('Saturation Data'!J:J,MATCH('Intensity Data'!$B978,'Saturation Data'!$C:$C,0))*INDEX('UEC Data'!J:J,MATCH('Intensity Data'!$B978,'UEC Data'!$C:$C,0))</f>
        <v>0.43542582280899433</v>
      </c>
      <c r="J978" s="7">
        <f>INDEX('Saturation Data'!K:K,MATCH('Intensity Data'!$B978,'Saturation Data'!$C:$C,0))*INDEX('UEC Data'!K:K,MATCH('Intensity Data'!$B978,'UEC Data'!$C:$C,0))</f>
        <v>0.10370268461235393</v>
      </c>
      <c r="K978" s="7">
        <f>INDEX('Saturation Data'!L:L,MATCH('Intensity Data'!$B978,'Saturation Data'!$C:$C,0))*INDEX('UEC Data'!L:L,MATCH('Intensity Data'!$B978,'UEC Data'!$C:$C,0))</f>
        <v>0.11543470497617969</v>
      </c>
      <c r="L978" s="7">
        <f>INDEX('Saturation Data'!M:M,MATCH('Intensity Data'!$B978,'Saturation Data'!$C:$C,0))*INDEX('UEC Data'!M:M,MATCH('Intensity Data'!$B978,'UEC Data'!$C:$C,0))</f>
        <v>0.18372563723320165</v>
      </c>
      <c r="M978" s="7">
        <f>INDEX('Saturation Data'!N:N,MATCH('Intensity Data'!$B978,'Saturation Data'!$C:$C,0))*INDEX('UEC Data'!N:N,MATCH('Intensity Data'!$B978,'UEC Data'!$C:$C,0))</f>
        <v>0</v>
      </c>
      <c r="N978" s="7">
        <f>INDEX('Saturation Data'!O:O,MATCH('Intensity Data'!$B978,'Saturation Data'!$C:$C,0))*INDEX('UEC Data'!O:O,MATCH('Intensity Data'!$B978,'UEC Data'!$C:$C,0))</f>
        <v>5.358854374834672E-2</v>
      </c>
      <c r="O978" s="7">
        <f>INDEX('Saturation Data'!P:P,MATCH('Intensity Data'!$B978,'Saturation Data'!$C:$C,0))*INDEX('UEC Data'!P:P,MATCH('Intensity Data'!$B978,'UEC Data'!$C:$C,0))</f>
        <v>8.4283139459849013E-3</v>
      </c>
      <c r="P978" s="7">
        <f>INDEX('Saturation Data'!Q:Q,MATCH('Intensity Data'!$B978,'Saturation Data'!$C:$C,0))*INDEX('UEC Data'!Q:Q,MATCH('Intensity Data'!$B978,'UEC Data'!$C:$C,0))</f>
        <v>0.25531747421453538</v>
      </c>
      <c r="Q978" s="7">
        <f>INDEX('Saturation Data'!R:R,MATCH('Intensity Data'!$B978,'Saturation Data'!$C:$C,0))*INDEX('UEC Data'!R:R,MATCH('Intensity Data'!$B978,'UEC Data'!$C:$C,0))</f>
        <v>0.40463247054038987</v>
      </c>
      <c r="R978" s="7">
        <f>INDEX('Saturation Data'!S:S,MATCH('Intensity Data'!$B978,'Saturation Data'!$C:$C,0))*INDEX('UEC Data'!S:S,MATCH('Intensity Data'!$B978,'UEC Data'!$C:$C,0))</f>
        <v>1.4666204939496136E-2</v>
      </c>
      <c r="S978" s="7">
        <f>INDEX('Saturation Data'!T:T,MATCH('Intensity Data'!$B978,'Saturation Data'!$C:$C,0))*INDEX('UEC Data'!T:T,MATCH('Intensity Data'!$B978,'UEC Data'!$C:$C,0))</f>
        <v>4.6037601475491935E-2</v>
      </c>
      <c r="T978" s="7">
        <f>INDEX('Saturation Data'!U:U,MATCH('Intensity Data'!$B978,'Saturation Data'!$C:$C,0))*INDEX('UEC Data'!U:U,MATCH('Intensity Data'!$B978,'UEC Data'!$C:$C,0))</f>
        <v>0.1553286713673907</v>
      </c>
      <c r="U978" s="7">
        <f>INDEX('Saturation Data'!V:V,MATCH('Intensity Data'!$B978,'Saturation Data'!$C:$C,0))*INDEX('UEC Data'!V:V,MATCH('Intensity Data'!$B978,'UEC Data'!$C:$C,0))</f>
        <v>0.23428448897279003</v>
      </c>
      <c r="V978" t="str">
        <f t="shared" si="202"/>
        <v>HVAC</v>
      </c>
    </row>
    <row r="979" spans="2:22" x14ac:dyDescent="0.25">
      <c r="B979" t="str">
        <f t="shared" si="203"/>
        <v>ID2023 CPAHeating_Geothermal Heat Pump</v>
      </c>
      <c r="C979" t="s">
        <v>119</v>
      </c>
      <c r="D979" t="s">
        <v>191</v>
      </c>
      <c r="E979" s="3" t="str">
        <f t="shared" si="201"/>
        <v>Heating_Geothermal Heat Pump</v>
      </c>
      <c r="F979" s="3" t="s">
        <v>12</v>
      </c>
      <c r="G979" s="3" t="s">
        <v>11</v>
      </c>
      <c r="H979" s="7">
        <f>INDEX('Saturation Data'!I:I,MATCH('Intensity Data'!$B979,'Saturation Data'!$C:$C,0))*INDEX('UEC Data'!I:I,MATCH('Intensity Data'!$B979,'UEC Data'!$C:$C,0))</f>
        <v>6.8488998105017296E-2</v>
      </c>
      <c r="I979" s="7">
        <f>INDEX('Saturation Data'!J:J,MATCH('Intensity Data'!$B979,'Saturation Data'!$C:$C,0))*INDEX('UEC Data'!J:J,MATCH('Intensity Data'!$B979,'UEC Data'!$C:$C,0))</f>
        <v>8.8399960736817274E-2</v>
      </c>
      <c r="J979" s="7">
        <f>INDEX('Saturation Data'!K:K,MATCH('Intensity Data'!$B979,'Saturation Data'!$C:$C,0))*INDEX('UEC Data'!K:K,MATCH('Intensity Data'!$B979,'UEC Data'!$C:$C,0))</f>
        <v>0</v>
      </c>
      <c r="K979" s="7">
        <f>INDEX('Saturation Data'!L:L,MATCH('Intensity Data'!$B979,'Saturation Data'!$C:$C,0))*INDEX('UEC Data'!L:L,MATCH('Intensity Data'!$B979,'UEC Data'!$C:$C,0))</f>
        <v>0</v>
      </c>
      <c r="L979" s="7">
        <f>INDEX('Saturation Data'!M:M,MATCH('Intensity Data'!$B979,'Saturation Data'!$C:$C,0))*INDEX('UEC Data'!M:M,MATCH('Intensity Data'!$B979,'UEC Data'!$C:$C,0))</f>
        <v>0</v>
      </c>
      <c r="M979" s="7">
        <f>INDEX('Saturation Data'!N:N,MATCH('Intensity Data'!$B979,'Saturation Data'!$C:$C,0))*INDEX('UEC Data'!N:N,MATCH('Intensity Data'!$B979,'UEC Data'!$C:$C,0))</f>
        <v>0</v>
      </c>
      <c r="N979" s="7">
        <f>INDEX('Saturation Data'!O:O,MATCH('Intensity Data'!$B979,'Saturation Data'!$C:$C,0))*INDEX('UEC Data'!O:O,MATCH('Intensity Data'!$B979,'UEC Data'!$C:$C,0))</f>
        <v>0.1462335187644444</v>
      </c>
      <c r="O979" s="7">
        <f>INDEX('Saturation Data'!P:P,MATCH('Intensity Data'!$B979,'Saturation Data'!$C:$C,0))*INDEX('UEC Data'!P:P,MATCH('Intensity Data'!$B979,'UEC Data'!$C:$C,0))</f>
        <v>0</v>
      </c>
      <c r="P979" s="7">
        <f>INDEX('Saturation Data'!Q:Q,MATCH('Intensity Data'!$B979,'Saturation Data'!$C:$C,0))*INDEX('UEC Data'!Q:Q,MATCH('Intensity Data'!$B979,'UEC Data'!$C:$C,0))</f>
        <v>4.017509075791547E-2</v>
      </c>
      <c r="Q979" s="7">
        <f>INDEX('Saturation Data'!R:R,MATCH('Intensity Data'!$B979,'Saturation Data'!$C:$C,0))*INDEX('UEC Data'!R:R,MATCH('Intensity Data'!$B979,'UEC Data'!$C:$C,0))</f>
        <v>1.4566048433458435E-3</v>
      </c>
      <c r="R979" s="7">
        <f>INDEX('Saturation Data'!S:S,MATCH('Intensity Data'!$B979,'Saturation Data'!$C:$C,0))*INDEX('UEC Data'!S:S,MATCH('Intensity Data'!$B979,'UEC Data'!$C:$C,0))</f>
        <v>0</v>
      </c>
      <c r="S979" s="7">
        <f>INDEX('Saturation Data'!T:T,MATCH('Intensity Data'!$B979,'Saturation Data'!$C:$C,0))*INDEX('UEC Data'!T:T,MATCH('Intensity Data'!$B979,'UEC Data'!$C:$C,0))</f>
        <v>0</v>
      </c>
      <c r="T979" s="7">
        <f>INDEX('Saturation Data'!U:U,MATCH('Intensity Data'!$B979,'Saturation Data'!$C:$C,0))*INDEX('UEC Data'!U:U,MATCH('Intensity Data'!$B979,'UEC Data'!$C:$C,0))</f>
        <v>3.259311938875846E-2</v>
      </c>
      <c r="U979" s="7">
        <f>INDEX('Saturation Data'!V:V,MATCH('Intensity Data'!$B979,'Saturation Data'!$C:$C,0))*INDEX('UEC Data'!V:V,MATCH('Intensity Data'!$B979,'UEC Data'!$C:$C,0))</f>
        <v>0.22934525388362376</v>
      </c>
      <c r="V979" t="str">
        <f t="shared" si="202"/>
        <v>HVAC</v>
      </c>
    </row>
    <row r="980" spans="2:22" x14ac:dyDescent="0.25">
      <c r="B980" t="str">
        <f t="shared" si="203"/>
        <v>ID2023 CPAVentilation_Ventilation</v>
      </c>
      <c r="C980" t="s">
        <v>119</v>
      </c>
      <c r="D980" t="s">
        <v>191</v>
      </c>
      <c r="E980" s="3" t="str">
        <f t="shared" si="201"/>
        <v>Ventilation_Ventilation</v>
      </c>
      <c r="F980" s="3" t="s">
        <v>15</v>
      </c>
      <c r="G980" s="3" t="s">
        <v>15</v>
      </c>
      <c r="H980" s="7">
        <f>INDEX('Saturation Data'!I:I,MATCH('Intensity Data'!$B980,'Saturation Data'!$C:$C,0))*INDEX('UEC Data'!I:I,MATCH('Intensity Data'!$B980,'UEC Data'!$C:$C,0))</f>
        <v>3.3260356894498302</v>
      </c>
      <c r="I980" s="7">
        <f>INDEX('Saturation Data'!J:J,MATCH('Intensity Data'!$B980,'Saturation Data'!$C:$C,0))*INDEX('UEC Data'!J:J,MATCH('Intensity Data'!$B980,'UEC Data'!$C:$C,0))</f>
        <v>2.7820414901816832</v>
      </c>
      <c r="J980" s="7">
        <f>INDEX('Saturation Data'!K:K,MATCH('Intensity Data'!$B980,'Saturation Data'!$C:$C,0))*INDEX('UEC Data'!K:K,MATCH('Intensity Data'!$B980,'UEC Data'!$C:$C,0))</f>
        <v>3.0748553399515242</v>
      </c>
      <c r="K980" s="7">
        <f>INDEX('Saturation Data'!L:L,MATCH('Intensity Data'!$B980,'Saturation Data'!$C:$C,0))*INDEX('UEC Data'!L:L,MATCH('Intensity Data'!$B980,'UEC Data'!$C:$C,0))</f>
        <v>2.5617911282435988</v>
      </c>
      <c r="L980" s="7">
        <f>INDEX('Saturation Data'!M:M,MATCH('Intensity Data'!$B980,'Saturation Data'!$C:$C,0))*INDEX('UEC Data'!M:M,MATCH('Intensity Data'!$B980,'UEC Data'!$C:$C,0))</f>
        <v>4.8266665360047689</v>
      </c>
      <c r="M980" s="7">
        <f>INDEX('Saturation Data'!N:N,MATCH('Intensity Data'!$B980,'Saturation Data'!$C:$C,0))*INDEX('UEC Data'!N:N,MATCH('Intensity Data'!$B980,'UEC Data'!$C:$C,0))</f>
        <v>2.6951674048536693</v>
      </c>
      <c r="N980" s="7">
        <f>INDEX('Saturation Data'!O:O,MATCH('Intensity Data'!$B980,'Saturation Data'!$C:$C,0))*INDEX('UEC Data'!O:O,MATCH('Intensity Data'!$B980,'UEC Data'!$C:$C,0))</f>
        <v>4.7548871537346251</v>
      </c>
      <c r="O980" s="7">
        <f>INDEX('Saturation Data'!P:P,MATCH('Intensity Data'!$B980,'Saturation Data'!$C:$C,0))*INDEX('UEC Data'!P:P,MATCH('Intensity Data'!$B980,'UEC Data'!$C:$C,0))</f>
        <v>1.7627308840738318</v>
      </c>
      <c r="P980" s="7">
        <f>INDEX('Saturation Data'!Q:Q,MATCH('Intensity Data'!$B980,'Saturation Data'!$C:$C,0))*INDEX('UEC Data'!Q:Q,MATCH('Intensity Data'!$B980,'UEC Data'!$C:$C,0))</f>
        <v>1.0614197950283728</v>
      </c>
      <c r="Q980" s="7">
        <f>INDEX('Saturation Data'!R:R,MATCH('Intensity Data'!$B980,'Saturation Data'!$C:$C,0))*INDEX('UEC Data'!R:R,MATCH('Intensity Data'!$B980,'UEC Data'!$C:$C,0))</f>
        <v>1.6823238649873649</v>
      </c>
      <c r="R980" s="7">
        <f>INDEX('Saturation Data'!S:S,MATCH('Intensity Data'!$B980,'Saturation Data'!$C:$C,0))*INDEX('UEC Data'!S:S,MATCH('Intensity Data'!$B980,'UEC Data'!$C:$C,0))</f>
        <v>0.78894831683632471</v>
      </c>
      <c r="S980" s="7">
        <f>INDEX('Saturation Data'!T:T,MATCH('Intensity Data'!$B980,'Saturation Data'!$C:$C,0))*INDEX('UEC Data'!T:T,MATCH('Intensity Data'!$B980,'UEC Data'!$C:$C,0))</f>
        <v>1.1797522949529968</v>
      </c>
      <c r="T980" s="7">
        <f>INDEX('Saturation Data'!U:U,MATCH('Intensity Data'!$B980,'Saturation Data'!$C:$C,0))*INDEX('UEC Data'!U:U,MATCH('Intensity Data'!$B980,'UEC Data'!$C:$C,0))</f>
        <v>33.260356894498301</v>
      </c>
      <c r="U980" s="7">
        <f>INDEX('Saturation Data'!V:V,MATCH('Intensity Data'!$B980,'Saturation Data'!$C:$C,0))*INDEX('UEC Data'!V:V,MATCH('Intensity Data'!$B980,'UEC Data'!$C:$C,0))</f>
        <v>1.2700660445714644</v>
      </c>
      <c r="V980" t="str">
        <f t="shared" si="202"/>
        <v>HVAC</v>
      </c>
    </row>
    <row r="981" spans="2:22" x14ac:dyDescent="0.25">
      <c r="B981" t="str">
        <f t="shared" si="203"/>
        <v>ID2023 CPAWater Heating_Water Heater</v>
      </c>
      <c r="C981" t="s">
        <v>119</v>
      </c>
      <c r="D981" t="s">
        <v>191</v>
      </c>
      <c r="E981" s="3" t="str">
        <f t="shared" ref="E981:E1044" si="204">F981&amp;"_"&amp;G981</f>
        <v>Water Heating_Water Heater</v>
      </c>
      <c r="F981" s="3" t="s">
        <v>16</v>
      </c>
      <c r="G981" s="3" t="s">
        <v>17</v>
      </c>
      <c r="H981" s="7">
        <f>INDEX('Saturation Data'!I:I,MATCH('Intensity Data'!$B981,'Saturation Data'!$C:$C,0))*INDEX('UEC Data'!I:I,MATCH('Intensity Data'!$B981,'UEC Data'!$C:$C,0))</f>
        <v>0.46857662812873985</v>
      </c>
      <c r="I981" s="7">
        <f>INDEX('Saturation Data'!J:J,MATCH('Intensity Data'!$B981,'Saturation Data'!$C:$C,0))*INDEX('UEC Data'!J:J,MATCH('Intensity Data'!$B981,'UEC Data'!$C:$C,0))</f>
        <v>0.28231909391222504</v>
      </c>
      <c r="J981" s="7">
        <f>INDEX('Saturation Data'!K:K,MATCH('Intensity Data'!$B981,'Saturation Data'!$C:$C,0))*INDEX('UEC Data'!K:K,MATCH('Intensity Data'!$B981,'UEC Data'!$C:$C,0))</f>
        <v>0.2817244893101471</v>
      </c>
      <c r="K981" s="7">
        <f>INDEX('Saturation Data'!L:L,MATCH('Intensity Data'!$B981,'Saturation Data'!$C:$C,0))*INDEX('UEC Data'!L:L,MATCH('Intensity Data'!$B981,'UEC Data'!$C:$C,0))</f>
        <v>0.29289274279256244</v>
      </c>
      <c r="L981" s="7">
        <f>INDEX('Saturation Data'!M:M,MATCH('Intensity Data'!$B981,'Saturation Data'!$C:$C,0))*INDEX('UEC Data'!M:M,MATCH('Intensity Data'!$B981,'UEC Data'!$C:$C,0))</f>
        <v>2.9442226525451263</v>
      </c>
      <c r="M981" s="7">
        <f>INDEX('Saturation Data'!N:N,MATCH('Intensity Data'!$B981,'Saturation Data'!$C:$C,0))*INDEX('UEC Data'!N:N,MATCH('Intensity Data'!$B981,'UEC Data'!$C:$C,0))</f>
        <v>1.4393062467673534</v>
      </c>
      <c r="N981" s="7">
        <f>INDEX('Saturation Data'!O:O,MATCH('Intensity Data'!$B981,'Saturation Data'!$C:$C,0))*INDEX('UEC Data'!O:O,MATCH('Intensity Data'!$B981,'UEC Data'!$C:$C,0))</f>
        <v>0.29194225105282873</v>
      </c>
      <c r="O981" s="7">
        <f>INDEX('Saturation Data'!P:P,MATCH('Intensity Data'!$B981,'Saturation Data'!$C:$C,0))*INDEX('UEC Data'!P:P,MATCH('Intensity Data'!$B981,'UEC Data'!$C:$C,0))</f>
        <v>0.59117037215215573</v>
      </c>
      <c r="P981" s="7">
        <f>INDEX('Saturation Data'!Q:Q,MATCH('Intensity Data'!$B981,'Saturation Data'!$C:$C,0))*INDEX('UEC Data'!Q:Q,MATCH('Intensity Data'!$B981,'UEC Data'!$C:$C,0))</f>
        <v>0.19088614361249201</v>
      </c>
      <c r="Q981" s="7">
        <f>INDEX('Saturation Data'!R:R,MATCH('Intensity Data'!$B981,'Saturation Data'!$C:$C,0))*INDEX('UEC Data'!R:R,MATCH('Intensity Data'!$B981,'UEC Data'!$C:$C,0))</f>
        <v>0.15536990942624596</v>
      </c>
      <c r="R981" s="7">
        <f>INDEX('Saturation Data'!S:S,MATCH('Intensity Data'!$B981,'Saturation Data'!$C:$C,0))*INDEX('UEC Data'!S:S,MATCH('Intensity Data'!$B981,'UEC Data'!$C:$C,0))</f>
        <v>0.11940156392988958</v>
      </c>
      <c r="S981" s="7">
        <f>INDEX('Saturation Data'!T:T,MATCH('Intensity Data'!$B981,'Saturation Data'!$C:$C,0))*INDEX('UEC Data'!T:T,MATCH('Intensity Data'!$B981,'UEC Data'!$C:$C,0))</f>
        <v>0.21009415939782902</v>
      </c>
      <c r="T981" s="7">
        <f>INDEX('Saturation Data'!U:U,MATCH('Intensity Data'!$B981,'Saturation Data'!$C:$C,0))*INDEX('UEC Data'!U:U,MATCH('Intensity Data'!$B981,'UEC Data'!$C:$C,0))</f>
        <v>0.28231909391222504</v>
      </c>
      <c r="U981" s="7">
        <f>INDEX('Saturation Data'!V:V,MATCH('Intensity Data'!$B981,'Saturation Data'!$C:$C,0))*INDEX('UEC Data'!V:V,MATCH('Intensity Data'!$B981,'UEC Data'!$C:$C,0))</f>
        <v>0.1630219260967726</v>
      </c>
      <c r="V981" t="str">
        <f t="shared" si="202"/>
        <v>Water Heating</v>
      </c>
    </row>
    <row r="982" spans="2:22" x14ac:dyDescent="0.25">
      <c r="B982" t="str">
        <f t="shared" si="203"/>
        <v>ID2023 CPAInterior Lighting_General Service Lighting</v>
      </c>
      <c r="C982" t="s">
        <v>119</v>
      </c>
      <c r="D982" t="s">
        <v>191</v>
      </c>
      <c r="E982" s="3" t="str">
        <f t="shared" si="204"/>
        <v>Interior Lighting_General Service Lighting</v>
      </c>
      <c r="F982" s="3" t="s">
        <v>18</v>
      </c>
      <c r="G982" s="3" t="s">
        <v>19</v>
      </c>
      <c r="H982" s="7">
        <f>INDEX('Saturation Data'!I:I,MATCH('Intensity Data'!$B982,'Saturation Data'!$C:$C,0))*INDEX('UEC Data'!I:I,MATCH('Intensity Data'!$B982,'UEC Data'!$C:$C,0))</f>
        <v>0.51399983303877017</v>
      </c>
      <c r="I982" s="7">
        <f>INDEX('Saturation Data'!J:J,MATCH('Intensity Data'!$B982,'Saturation Data'!$C:$C,0))*INDEX('UEC Data'!J:J,MATCH('Intensity Data'!$B982,'UEC Data'!$C:$C,0))</f>
        <v>0.40496956542448564</v>
      </c>
      <c r="J982" s="7">
        <f>INDEX('Saturation Data'!K:K,MATCH('Intensity Data'!$B982,'Saturation Data'!$C:$C,0))*INDEX('UEC Data'!K:K,MATCH('Intensity Data'!$B982,'UEC Data'!$C:$C,0))</f>
        <v>0.57341019964092454</v>
      </c>
      <c r="K982" s="7">
        <f>INDEX('Saturation Data'!L:L,MATCH('Intensity Data'!$B982,'Saturation Data'!$C:$C,0))*INDEX('UEC Data'!L:L,MATCH('Intensity Data'!$B982,'UEC Data'!$C:$C,0))</f>
        <v>0.37271662976660092</v>
      </c>
      <c r="L982" s="7">
        <f>INDEX('Saturation Data'!M:M,MATCH('Intensity Data'!$B982,'Saturation Data'!$C:$C,0))*INDEX('UEC Data'!M:M,MATCH('Intensity Data'!$B982,'UEC Data'!$C:$C,0))</f>
        <v>2.3833224970827267</v>
      </c>
      <c r="M982" s="7">
        <f>INDEX('Saturation Data'!N:N,MATCH('Intensity Data'!$B982,'Saturation Data'!$C:$C,0))*INDEX('UEC Data'!N:N,MATCH('Intensity Data'!$B982,'UEC Data'!$C:$C,0))</f>
        <v>0.72415164955153299</v>
      </c>
      <c r="N982" s="7">
        <f>INDEX('Saturation Data'!O:O,MATCH('Intensity Data'!$B982,'Saturation Data'!$C:$C,0))*INDEX('UEC Data'!O:O,MATCH('Intensity Data'!$B982,'UEC Data'!$C:$C,0))</f>
        <v>1.1010308566646194</v>
      </c>
      <c r="O982" s="7">
        <f>INDEX('Saturation Data'!P:P,MATCH('Intensity Data'!$B982,'Saturation Data'!$C:$C,0))*INDEX('UEC Data'!P:P,MATCH('Intensity Data'!$B982,'UEC Data'!$C:$C,0))</f>
        <v>0.33039940881658908</v>
      </c>
      <c r="P982" s="7">
        <f>INDEX('Saturation Data'!Q:Q,MATCH('Intensity Data'!$B982,'Saturation Data'!$C:$C,0))*INDEX('UEC Data'!Q:Q,MATCH('Intensity Data'!$B982,'UEC Data'!$C:$C,0))</f>
        <v>0.18346995247696576</v>
      </c>
      <c r="Q982" s="7">
        <f>INDEX('Saturation Data'!R:R,MATCH('Intensity Data'!$B982,'Saturation Data'!$C:$C,0))*INDEX('UEC Data'!R:R,MATCH('Intensity Data'!$B982,'UEC Data'!$C:$C,0))</f>
        <v>2.0631999405834871</v>
      </c>
      <c r="R982" s="7">
        <f>INDEX('Saturation Data'!S:S,MATCH('Intensity Data'!$B982,'Saturation Data'!$C:$C,0))*INDEX('UEC Data'!S:S,MATCH('Intensity Data'!$B982,'UEC Data'!$C:$C,0))</f>
        <v>0.13383265101065525</v>
      </c>
      <c r="S982" s="7">
        <f>INDEX('Saturation Data'!T:T,MATCH('Intensity Data'!$B982,'Saturation Data'!$C:$C,0))*INDEX('UEC Data'!T:T,MATCH('Intensity Data'!$B982,'UEC Data'!$C:$C,0))</f>
        <v>0.13383265101065525</v>
      </c>
      <c r="T982" s="7">
        <f>INDEX('Saturation Data'!U:U,MATCH('Intensity Data'!$B982,'Saturation Data'!$C:$C,0))*INDEX('UEC Data'!U:U,MATCH('Intensity Data'!$B982,'UEC Data'!$C:$C,0))</f>
        <v>0.13383265101065525</v>
      </c>
      <c r="U982" s="7">
        <f>INDEX('Saturation Data'!V:V,MATCH('Intensity Data'!$B982,'Saturation Data'!$C:$C,0))*INDEX('UEC Data'!V:V,MATCH('Intensity Data'!$B982,'UEC Data'!$C:$C,0))</f>
        <v>0.7835532779320683</v>
      </c>
      <c r="V982" t="str">
        <f t="shared" si="202"/>
        <v>Interior Lighting</v>
      </c>
    </row>
    <row r="983" spans="2:22" x14ac:dyDescent="0.25">
      <c r="B983" t="str">
        <f t="shared" si="203"/>
        <v>ID2023 CPAInterior Lighting_Exempted Lighting</v>
      </c>
      <c r="C983" t="s">
        <v>119</v>
      </c>
      <c r="D983" t="s">
        <v>191</v>
      </c>
      <c r="E983" s="3" t="str">
        <f t="shared" si="204"/>
        <v>Interior Lighting_Exempted Lighting</v>
      </c>
      <c r="F983" s="3" t="s">
        <v>18</v>
      </c>
      <c r="G983" s="3" t="s">
        <v>20</v>
      </c>
      <c r="H983" s="7">
        <f>INDEX('Saturation Data'!I:I,MATCH('Intensity Data'!$B983,'Saturation Data'!$C:$C,0))*INDEX('UEC Data'!I:I,MATCH('Intensity Data'!$B983,'UEC Data'!$C:$C,0))</f>
        <v>4.0098495658526315E-3</v>
      </c>
      <c r="I983" s="7">
        <f>INDEX('Saturation Data'!J:J,MATCH('Intensity Data'!$B983,'Saturation Data'!$C:$C,0))*INDEX('UEC Data'!J:J,MATCH('Intensity Data'!$B983,'UEC Data'!$C:$C,0))</f>
        <v>3.1592754155202554E-3</v>
      </c>
      <c r="J983" s="7">
        <f>INDEX('Saturation Data'!K:K,MATCH('Intensity Data'!$B983,'Saturation Data'!$C:$C,0))*INDEX('UEC Data'!K:K,MATCH('Intensity Data'!$B983,'UEC Data'!$C:$C,0))</f>
        <v>3.710612629381784E-3</v>
      </c>
      <c r="K983" s="7">
        <f>INDEX('Saturation Data'!L:L,MATCH('Intensity Data'!$B983,'Saturation Data'!$C:$C,0))*INDEX('UEC Data'!L:L,MATCH('Intensity Data'!$B983,'UEC Data'!$C:$C,0))</f>
        <v>2.4118982090981598E-3</v>
      </c>
      <c r="L983" s="7">
        <f>INDEX('Saturation Data'!M:M,MATCH('Intensity Data'!$B983,'Saturation Data'!$C:$C,0))*INDEX('UEC Data'!M:M,MATCH('Intensity Data'!$B983,'UEC Data'!$C:$C,0))</f>
        <v>1.9870988367301112E-2</v>
      </c>
      <c r="M983" s="7">
        <f>INDEX('Saturation Data'!N:N,MATCH('Intensity Data'!$B983,'Saturation Data'!$C:$C,0))*INDEX('UEC Data'!N:N,MATCH('Intensity Data'!$B983,'UEC Data'!$C:$C,0))</f>
        <v>4.1615823314996192E-4</v>
      </c>
      <c r="N983" s="7">
        <f>INDEX('Saturation Data'!O:O,MATCH('Intensity Data'!$B983,'Saturation Data'!$C:$C,0))*INDEX('UEC Data'!O:O,MATCH('Intensity Data'!$B983,'UEC Data'!$C:$C,0))</f>
        <v>8.3302436352255104E-3</v>
      </c>
      <c r="O983" s="7">
        <f>INDEX('Saturation Data'!P:P,MATCH('Intensity Data'!$B983,'Saturation Data'!$C:$C,0))*INDEX('UEC Data'!P:P,MATCH('Intensity Data'!$B983,'UEC Data'!$C:$C,0))</f>
        <v>2.4997551664576395E-3</v>
      </c>
      <c r="P983" s="7">
        <f>INDEX('Saturation Data'!Q:Q,MATCH('Intensity Data'!$B983,'Saturation Data'!$C:$C,0))*INDEX('UEC Data'!Q:Q,MATCH('Intensity Data'!$B983,'UEC Data'!$C:$C,0))</f>
        <v>1.0429029227228528E-3</v>
      </c>
      <c r="Q983" s="7">
        <f>INDEX('Saturation Data'!R:R,MATCH('Intensity Data'!$B983,'Saturation Data'!$C:$C,0))*INDEX('UEC Data'!R:R,MATCH('Intensity Data'!$B983,'UEC Data'!$C:$C,0))</f>
        <v>8.8262634022768498E-3</v>
      </c>
      <c r="R983" s="7">
        <f>INDEX('Saturation Data'!S:S,MATCH('Intensity Data'!$B983,'Saturation Data'!$C:$C,0))*INDEX('UEC Data'!S:S,MATCH('Intensity Data'!$B983,'UEC Data'!$C:$C,0))</f>
        <v>5.4109805204075447E-5</v>
      </c>
      <c r="S983" s="7">
        <f>INDEX('Saturation Data'!T:T,MATCH('Intensity Data'!$B983,'Saturation Data'!$C:$C,0))*INDEX('UEC Data'!T:T,MATCH('Intensity Data'!$B983,'UEC Data'!$C:$C,0))</f>
        <v>5.4109805204075447E-5</v>
      </c>
      <c r="T983" s="7">
        <f>INDEX('Saturation Data'!U:U,MATCH('Intensity Data'!$B983,'Saturation Data'!$C:$C,0))*INDEX('UEC Data'!U:U,MATCH('Intensity Data'!$B983,'UEC Data'!$C:$C,0))</f>
        <v>5.4109805204075447E-5</v>
      </c>
      <c r="U983" s="7">
        <f>INDEX('Saturation Data'!V:V,MATCH('Intensity Data'!$B983,'Saturation Data'!$C:$C,0))*INDEX('UEC Data'!V:V,MATCH('Intensity Data'!$B983,'UEC Data'!$C:$C,0))</f>
        <v>4.094674139866316E-3</v>
      </c>
      <c r="V983" t="str">
        <f t="shared" si="202"/>
        <v>Interior Lighting</v>
      </c>
    </row>
    <row r="984" spans="2:22" x14ac:dyDescent="0.25">
      <c r="B984" t="str">
        <f t="shared" si="203"/>
        <v>ID2023 CPAInterior Lighting_High-Bay Lighting</v>
      </c>
      <c r="C984" t="s">
        <v>119</v>
      </c>
      <c r="D984" t="s">
        <v>191</v>
      </c>
      <c r="E984" s="3" t="str">
        <f t="shared" si="204"/>
        <v>Interior Lighting_High-Bay Lighting</v>
      </c>
      <c r="F984" s="3" t="s">
        <v>18</v>
      </c>
      <c r="G984" s="3" t="s">
        <v>21</v>
      </c>
      <c r="H984" s="7">
        <f>INDEX('Saturation Data'!I:I,MATCH('Intensity Data'!$B984,'Saturation Data'!$C:$C,0))*INDEX('UEC Data'!I:I,MATCH('Intensity Data'!$B984,'UEC Data'!$C:$C,0))</f>
        <v>3.650869590866631E-2</v>
      </c>
      <c r="I984" s="7">
        <f>INDEX('Saturation Data'!J:J,MATCH('Intensity Data'!$B984,'Saturation Data'!$C:$C,0))*INDEX('UEC Data'!J:J,MATCH('Intensity Data'!$B984,'UEC Data'!$C:$C,0))</f>
        <v>2.8764427079555274E-2</v>
      </c>
      <c r="J984" s="7">
        <f>INDEX('Saturation Data'!K:K,MATCH('Intensity Data'!$B984,'Saturation Data'!$C:$C,0))*INDEX('UEC Data'!K:K,MATCH('Intensity Data'!$B984,'UEC Data'!$C:$C,0))</f>
        <v>1.2593872198225498</v>
      </c>
      <c r="K984" s="7">
        <f>INDEX('Saturation Data'!L:L,MATCH('Intensity Data'!$B984,'Saturation Data'!$C:$C,0))*INDEX('UEC Data'!L:L,MATCH('Intensity Data'!$B984,'UEC Data'!$C:$C,0))</f>
        <v>0.81860169288465745</v>
      </c>
      <c r="L984" s="7">
        <f>INDEX('Saturation Data'!M:M,MATCH('Intensity Data'!$B984,'Saturation Data'!$C:$C,0))*INDEX('UEC Data'!M:M,MATCH('Intensity Data'!$B984,'UEC Data'!$C:$C,0))</f>
        <v>4.2972188844363719E-2</v>
      </c>
      <c r="M984" s="7">
        <f>INDEX('Saturation Data'!N:N,MATCH('Intensity Data'!$B984,'Saturation Data'!$C:$C,0))*INDEX('UEC Data'!N:N,MATCH('Intensity Data'!$B984,'UEC Data'!$C:$C,0))</f>
        <v>0.37768267238623826</v>
      </c>
      <c r="N984" s="7">
        <f>INDEX('Saturation Data'!O:O,MATCH('Intensity Data'!$B984,'Saturation Data'!$C:$C,0))*INDEX('UEC Data'!O:O,MATCH('Intensity Data'!$B984,'UEC Data'!$C:$C,0))</f>
        <v>0.69058364664738348</v>
      </c>
      <c r="O984" s="7">
        <f>INDEX('Saturation Data'!P:P,MATCH('Intensity Data'!$B984,'Saturation Data'!$C:$C,0))*INDEX('UEC Data'!P:P,MATCH('Intensity Data'!$B984,'UEC Data'!$C:$C,0))</f>
        <v>0.20723163861355914</v>
      </c>
      <c r="P984" s="7">
        <f>INDEX('Saturation Data'!Q:Q,MATCH('Intensity Data'!$B984,'Saturation Data'!$C:$C,0))*INDEX('UEC Data'!Q:Q,MATCH('Intensity Data'!$B984,'UEC Data'!$C:$C,0))</f>
        <v>0.26760253083359503</v>
      </c>
      <c r="Q984" s="7">
        <f>INDEX('Saturation Data'!R:R,MATCH('Intensity Data'!$B984,'Saturation Data'!$C:$C,0))*INDEX('UEC Data'!R:R,MATCH('Intensity Data'!$B984,'UEC Data'!$C:$C,0))</f>
        <v>1.8104829991830159E-2</v>
      </c>
      <c r="R984" s="7">
        <f>INDEX('Saturation Data'!S:S,MATCH('Intensity Data'!$B984,'Saturation Data'!$C:$C,0))*INDEX('UEC Data'!S:S,MATCH('Intensity Data'!$B984,'UEC Data'!$C:$C,0))</f>
        <v>0.43162666098987551</v>
      </c>
      <c r="S984" s="7">
        <f>INDEX('Saturation Data'!T:T,MATCH('Intensity Data'!$B984,'Saturation Data'!$C:$C,0))*INDEX('UEC Data'!T:T,MATCH('Intensity Data'!$B984,'UEC Data'!$C:$C,0))</f>
        <v>0.43162666098987551</v>
      </c>
      <c r="T984" s="7">
        <f>INDEX('Saturation Data'!U:U,MATCH('Intensity Data'!$B984,'Saturation Data'!$C:$C,0))*INDEX('UEC Data'!U:U,MATCH('Intensity Data'!$B984,'UEC Data'!$C:$C,0))</f>
        <v>0.43162666098987551</v>
      </c>
      <c r="U984" s="7">
        <f>INDEX('Saturation Data'!V:V,MATCH('Intensity Data'!$B984,'Saturation Data'!$C:$C,0))*INDEX('UEC Data'!V:V,MATCH('Intensity Data'!$B984,'UEC Data'!$C:$C,0))</f>
        <v>0.30437132389401145</v>
      </c>
      <c r="V984" t="str">
        <f t="shared" si="202"/>
        <v>Interior Lighting</v>
      </c>
    </row>
    <row r="985" spans="2:22" x14ac:dyDescent="0.25">
      <c r="B985" t="str">
        <f t="shared" si="203"/>
        <v>ID2023 CPAInterior Lighting_Linear Lighting</v>
      </c>
      <c r="C985" t="s">
        <v>119</v>
      </c>
      <c r="D985" t="s">
        <v>191</v>
      </c>
      <c r="E985" s="3" t="str">
        <f t="shared" si="204"/>
        <v>Interior Lighting_Linear Lighting</v>
      </c>
      <c r="F985" s="3" t="s">
        <v>18</v>
      </c>
      <c r="G985" s="3" t="s">
        <v>22</v>
      </c>
      <c r="H985" s="7">
        <f>INDEX('Saturation Data'!I:I,MATCH('Intensity Data'!$B985,'Saturation Data'!$C:$C,0))*INDEX('UEC Data'!I:I,MATCH('Intensity Data'!$B985,'UEC Data'!$C:$C,0))</f>
        <v>2.5207937412168544</v>
      </c>
      <c r="I985" s="7">
        <f>INDEX('Saturation Data'!J:J,MATCH('Intensity Data'!$B985,'Saturation Data'!$C:$C,0))*INDEX('UEC Data'!J:J,MATCH('Intensity Data'!$B985,'UEC Data'!$C:$C,0))</f>
        <v>1.9860799173223702</v>
      </c>
      <c r="J985" s="7">
        <f>INDEX('Saturation Data'!K:K,MATCH('Intensity Data'!$B985,'Saturation Data'!$C:$C,0))*INDEX('UEC Data'!K:K,MATCH('Intensity Data'!$B985,'UEC Data'!$C:$C,0))</f>
        <v>4.1924507790493024</v>
      </c>
      <c r="K985" s="7">
        <f>INDEX('Saturation Data'!L:L,MATCH('Intensity Data'!$B985,'Saturation Data'!$C:$C,0))*INDEX('UEC Data'!L:L,MATCH('Intensity Data'!$B985,'UEC Data'!$C:$C,0))</f>
        <v>2.7250930063820467</v>
      </c>
      <c r="L985" s="7">
        <f>INDEX('Saturation Data'!M:M,MATCH('Intensity Data'!$B985,'Saturation Data'!$C:$C,0))*INDEX('UEC Data'!M:M,MATCH('Intensity Data'!$B985,'UEC Data'!$C:$C,0))</f>
        <v>2.1056372533738266</v>
      </c>
      <c r="M985" s="7">
        <f>INDEX('Saturation Data'!N:N,MATCH('Intensity Data'!$B985,'Saturation Data'!$C:$C,0))*INDEX('UEC Data'!N:N,MATCH('Intensity Data'!$B985,'UEC Data'!$C:$C,0))</f>
        <v>5.644972923913623</v>
      </c>
      <c r="N985" s="7">
        <f>INDEX('Saturation Data'!O:O,MATCH('Intensity Data'!$B985,'Saturation Data'!$C:$C,0))*INDEX('UEC Data'!O:O,MATCH('Intensity Data'!$B985,'UEC Data'!$C:$C,0))</f>
        <v>3.9273419478679976</v>
      </c>
      <c r="O985" s="7">
        <f>INDEX('Saturation Data'!P:P,MATCH('Intensity Data'!$B985,'Saturation Data'!$C:$C,0))*INDEX('UEC Data'!P:P,MATCH('Intensity Data'!$B985,'UEC Data'!$C:$C,0))</f>
        <v>1.1785241530169324</v>
      </c>
      <c r="P985" s="7">
        <f>INDEX('Saturation Data'!Q:Q,MATCH('Intensity Data'!$B985,'Saturation Data'!$C:$C,0))*INDEX('UEC Data'!Q:Q,MATCH('Intensity Data'!$B985,'UEC Data'!$C:$C,0))</f>
        <v>1.668391880185303</v>
      </c>
      <c r="Q985" s="7">
        <f>INDEX('Saturation Data'!R:R,MATCH('Intensity Data'!$B985,'Saturation Data'!$C:$C,0))*INDEX('UEC Data'!R:R,MATCH('Intensity Data'!$B985,'UEC Data'!$C:$C,0))</f>
        <v>0.55854615906087757</v>
      </c>
      <c r="R985" s="7">
        <f>INDEX('Saturation Data'!S:S,MATCH('Intensity Data'!$B985,'Saturation Data'!$C:$C,0))*INDEX('UEC Data'!S:S,MATCH('Intensity Data'!$B985,'UEC Data'!$C:$C,0))</f>
        <v>0.79912098827161593</v>
      </c>
      <c r="S985" s="7">
        <f>INDEX('Saturation Data'!T:T,MATCH('Intensity Data'!$B985,'Saturation Data'!$C:$C,0))*INDEX('UEC Data'!T:T,MATCH('Intensity Data'!$B985,'UEC Data'!$C:$C,0))</f>
        <v>0.79912098827161593</v>
      </c>
      <c r="T985" s="7">
        <f>INDEX('Saturation Data'!U:U,MATCH('Intensity Data'!$B985,'Saturation Data'!$C:$C,0))*INDEX('UEC Data'!U:U,MATCH('Intensity Data'!$B985,'UEC Data'!$C:$C,0))</f>
        <v>0.79912098827161593</v>
      </c>
      <c r="U985" s="7">
        <f>INDEX('Saturation Data'!V:V,MATCH('Intensity Data'!$B985,'Saturation Data'!$C:$C,0))*INDEX('UEC Data'!V:V,MATCH('Intensity Data'!$B985,'UEC Data'!$C:$C,0))</f>
        <v>1.9639743435310704</v>
      </c>
      <c r="V985" t="str">
        <f t="shared" si="202"/>
        <v>Interior Lighting</v>
      </c>
    </row>
    <row r="986" spans="2:22" x14ac:dyDescent="0.25">
      <c r="B986" t="str">
        <f t="shared" si="203"/>
        <v>ID2023 CPAExterior Lighting_General Service Lighting</v>
      </c>
      <c r="C986" t="s">
        <v>119</v>
      </c>
      <c r="D986" t="s">
        <v>191</v>
      </c>
      <c r="E986" s="3" t="str">
        <f t="shared" si="204"/>
        <v>Exterior Lighting_General Service Lighting</v>
      </c>
      <c r="F986" s="3" t="s">
        <v>23</v>
      </c>
      <c r="G986" s="3" t="s">
        <v>19</v>
      </c>
      <c r="H986" s="7">
        <f>INDEX('Saturation Data'!I:I,MATCH('Intensity Data'!$B986,'Saturation Data'!$C:$C,0))*INDEX('UEC Data'!I:I,MATCH('Intensity Data'!$B986,'UEC Data'!$C:$C,0))</f>
        <v>0.10006045818322722</v>
      </c>
      <c r="I986" s="7">
        <f>INDEX('Saturation Data'!J:J,MATCH('Intensity Data'!$B986,'Saturation Data'!$C:$C,0))*INDEX('UEC Data'!J:J,MATCH('Intensity Data'!$B986,'UEC Data'!$C:$C,0))</f>
        <v>0.19138785576020301</v>
      </c>
      <c r="J986" s="7">
        <f>INDEX('Saturation Data'!K:K,MATCH('Intensity Data'!$B986,'Saturation Data'!$C:$C,0))*INDEX('UEC Data'!K:K,MATCH('Intensity Data'!$B986,'UEC Data'!$C:$C,0))</f>
        <v>0.54665570792147788</v>
      </c>
      <c r="K986" s="7">
        <f>INDEX('Saturation Data'!L:L,MATCH('Intensity Data'!$B986,'Saturation Data'!$C:$C,0))*INDEX('UEC Data'!L:L,MATCH('Intensity Data'!$B986,'UEC Data'!$C:$C,0))</f>
        <v>0.54665570792147788</v>
      </c>
      <c r="L986" s="7">
        <f>INDEX('Saturation Data'!M:M,MATCH('Intensity Data'!$B986,'Saturation Data'!$C:$C,0))*INDEX('UEC Data'!M:M,MATCH('Intensity Data'!$B986,'UEC Data'!$C:$C,0))</f>
        <v>0.28424901957983884</v>
      </c>
      <c r="M986" s="7">
        <f>INDEX('Saturation Data'!N:N,MATCH('Intensity Data'!$B986,'Saturation Data'!$C:$C,0))*INDEX('UEC Data'!N:N,MATCH('Intensity Data'!$B986,'UEC Data'!$C:$C,0))</f>
        <v>0.52259341198458353</v>
      </c>
      <c r="N986" s="7">
        <f>INDEX('Saturation Data'!O:O,MATCH('Intensity Data'!$B986,'Saturation Data'!$C:$C,0))*INDEX('UEC Data'!O:O,MATCH('Intensity Data'!$B986,'UEC Data'!$C:$C,0))</f>
        <v>5.8282226746941251E-2</v>
      </c>
      <c r="O986" s="7">
        <f>INDEX('Saturation Data'!P:P,MATCH('Intensity Data'!$B986,'Saturation Data'!$C:$C,0))*INDEX('UEC Data'!P:P,MATCH('Intensity Data'!$B986,'UEC Data'!$C:$C,0))</f>
        <v>6.7220028330816653E-2</v>
      </c>
      <c r="P986" s="7">
        <f>INDEX('Saturation Data'!Q:Q,MATCH('Intensity Data'!$B986,'Saturation Data'!$C:$C,0))*INDEX('UEC Data'!Q:Q,MATCH('Intensity Data'!$B986,'UEC Data'!$C:$C,0))</f>
        <v>5.8320952163909999E-2</v>
      </c>
      <c r="Q986" s="7">
        <f>INDEX('Saturation Data'!R:R,MATCH('Intensity Data'!$B986,'Saturation Data'!$C:$C,0))*INDEX('UEC Data'!R:R,MATCH('Intensity Data'!$B986,'UEC Data'!$C:$C,0))</f>
        <v>0.14631092270416016</v>
      </c>
      <c r="R986" s="7">
        <f>INDEX('Saturation Data'!S:S,MATCH('Intensity Data'!$B986,'Saturation Data'!$C:$C,0))*INDEX('UEC Data'!S:S,MATCH('Intensity Data'!$B986,'UEC Data'!$C:$C,0))</f>
        <v>0.39623219665305487</v>
      </c>
      <c r="S986" s="7">
        <f>INDEX('Saturation Data'!T:T,MATCH('Intensity Data'!$B986,'Saturation Data'!$C:$C,0))*INDEX('UEC Data'!T:T,MATCH('Intensity Data'!$B986,'UEC Data'!$C:$C,0))</f>
        <v>0.39623219665305487</v>
      </c>
      <c r="T986" s="7">
        <f>INDEX('Saturation Data'!U:U,MATCH('Intensity Data'!$B986,'Saturation Data'!$C:$C,0))*INDEX('UEC Data'!U:U,MATCH('Intensity Data'!$B986,'UEC Data'!$C:$C,0))</f>
        <v>0.35750263685900052</v>
      </c>
      <c r="U986" s="7">
        <f>INDEX('Saturation Data'!V:V,MATCH('Intensity Data'!$B986,'Saturation Data'!$C:$C,0))*INDEX('UEC Data'!V:V,MATCH('Intensity Data'!$B986,'UEC Data'!$C:$C,0))</f>
        <v>0.31572020497925585</v>
      </c>
      <c r="V986" t="str">
        <f t="shared" si="202"/>
        <v>Exterior Lighting</v>
      </c>
    </row>
    <row r="987" spans="2:22" x14ac:dyDescent="0.25">
      <c r="B987" t="str">
        <f t="shared" si="203"/>
        <v>ID2023 CPAExterior Lighting_Area Lighting</v>
      </c>
      <c r="C987" t="s">
        <v>119</v>
      </c>
      <c r="D987" t="s">
        <v>191</v>
      </c>
      <c r="E987" s="3" t="str">
        <f t="shared" si="204"/>
        <v>Exterior Lighting_Area Lighting</v>
      </c>
      <c r="F987" s="3" t="s">
        <v>23</v>
      </c>
      <c r="G987" s="3" t="s">
        <v>24</v>
      </c>
      <c r="H987" s="7">
        <f>INDEX('Saturation Data'!I:I,MATCH('Intensity Data'!$B987,'Saturation Data'!$C:$C,0))*INDEX('UEC Data'!I:I,MATCH('Intensity Data'!$B987,'UEC Data'!$C:$C,0))</f>
        <v>0.1090498884841551</v>
      </c>
      <c r="I987" s="7">
        <f>INDEX('Saturation Data'!J:J,MATCH('Intensity Data'!$B987,'Saturation Data'!$C:$C,0))*INDEX('UEC Data'!J:J,MATCH('Intensity Data'!$B987,'UEC Data'!$C:$C,0))</f>
        <v>8.6390725652779235E-2</v>
      </c>
      <c r="J987" s="7">
        <f>INDEX('Saturation Data'!K:K,MATCH('Intensity Data'!$B987,'Saturation Data'!$C:$C,0))*INDEX('UEC Data'!K:K,MATCH('Intensity Data'!$B987,'UEC Data'!$C:$C,0))</f>
        <v>9.3883536928443131E-2</v>
      </c>
      <c r="K987" s="7">
        <f>INDEX('Saturation Data'!L:L,MATCH('Intensity Data'!$B987,'Saturation Data'!$C:$C,0))*INDEX('UEC Data'!L:L,MATCH('Intensity Data'!$B987,'UEC Data'!$C:$C,0))</f>
        <v>9.3883536928443131E-2</v>
      </c>
      <c r="L987" s="7">
        <f>INDEX('Saturation Data'!M:M,MATCH('Intensity Data'!$B987,'Saturation Data'!$C:$C,0))*INDEX('UEC Data'!M:M,MATCH('Intensity Data'!$B987,'UEC Data'!$C:$C,0))</f>
        <v>8.1748038922794877E-2</v>
      </c>
      <c r="M987" s="7">
        <f>INDEX('Saturation Data'!N:N,MATCH('Intensity Data'!$B987,'Saturation Data'!$C:$C,0))*INDEX('UEC Data'!N:N,MATCH('Intensity Data'!$B987,'UEC Data'!$C:$C,0))</f>
        <v>0.11410147081046097</v>
      </c>
      <c r="N987" s="7">
        <f>INDEX('Saturation Data'!O:O,MATCH('Intensity Data'!$B987,'Saturation Data'!$C:$C,0))*INDEX('UEC Data'!O:O,MATCH('Intensity Data'!$B987,'UEC Data'!$C:$C,0))</f>
        <v>2.7481014569201739E-2</v>
      </c>
      <c r="O987" s="7">
        <f>INDEX('Saturation Data'!P:P,MATCH('Intensity Data'!$B987,'Saturation Data'!$C:$C,0))*INDEX('UEC Data'!P:P,MATCH('Intensity Data'!$B987,'UEC Data'!$C:$C,0))</f>
        <v>1.3625111706346347E-3</v>
      </c>
      <c r="P987" s="7">
        <f>INDEX('Saturation Data'!Q:Q,MATCH('Intensity Data'!$B987,'Saturation Data'!$C:$C,0))*INDEX('UEC Data'!Q:Q,MATCH('Intensity Data'!$B987,'UEC Data'!$C:$C,0))</f>
        <v>2.9314950217101642E-3</v>
      </c>
      <c r="Q987" s="7">
        <f>INDEX('Saturation Data'!R:R,MATCH('Intensity Data'!$B987,'Saturation Data'!$C:$C,0))*INDEX('UEC Data'!R:R,MATCH('Intensity Data'!$B987,'UEC Data'!$C:$C,0))</f>
        <v>8.0233888370100814E-2</v>
      </c>
      <c r="R987" s="7">
        <f>INDEX('Saturation Data'!S:S,MATCH('Intensity Data'!$B987,'Saturation Data'!$C:$C,0))*INDEX('UEC Data'!S:S,MATCH('Intensity Data'!$B987,'UEC Data'!$C:$C,0))</f>
        <v>1.0884491728036129E-2</v>
      </c>
      <c r="S987" s="7">
        <f>INDEX('Saturation Data'!T:T,MATCH('Intensity Data'!$B987,'Saturation Data'!$C:$C,0))*INDEX('UEC Data'!T:T,MATCH('Intensity Data'!$B987,'UEC Data'!$C:$C,0))</f>
        <v>1.0884491728036129E-2</v>
      </c>
      <c r="T987" s="7">
        <f>INDEX('Saturation Data'!U:U,MATCH('Intensity Data'!$B987,'Saturation Data'!$C:$C,0))*INDEX('UEC Data'!U:U,MATCH('Intensity Data'!$B987,'UEC Data'!$C:$C,0))</f>
        <v>0.26109751041509582</v>
      </c>
      <c r="U987" s="7">
        <f>INDEX('Saturation Data'!V:V,MATCH('Intensity Data'!$B987,'Saturation Data'!$C:$C,0))*INDEX('UEC Data'!V:V,MATCH('Intensity Data'!$B987,'UEC Data'!$C:$C,0))</f>
        <v>1.1507632694345864E-2</v>
      </c>
      <c r="V987" t="str">
        <f t="shared" si="202"/>
        <v>Exterior Lighting</v>
      </c>
    </row>
    <row r="988" spans="2:22" x14ac:dyDescent="0.25">
      <c r="B988" t="str">
        <f t="shared" si="203"/>
        <v>ID2023 CPAExterior Lighting_Linear Lighting</v>
      </c>
      <c r="C988" t="s">
        <v>119</v>
      </c>
      <c r="D988" t="s">
        <v>191</v>
      </c>
      <c r="E988" s="3" t="str">
        <f t="shared" si="204"/>
        <v>Exterior Lighting_Linear Lighting</v>
      </c>
      <c r="F988" s="3" t="s">
        <v>23</v>
      </c>
      <c r="G988" s="3" t="s">
        <v>22</v>
      </c>
      <c r="H988" s="7">
        <f>INDEX('Saturation Data'!I:I,MATCH('Intensity Data'!$B988,'Saturation Data'!$C:$C,0))*INDEX('UEC Data'!I:I,MATCH('Intensity Data'!$B988,'UEC Data'!$C:$C,0))</f>
        <v>0.26844934267621495</v>
      </c>
      <c r="I988" s="7">
        <f>INDEX('Saturation Data'!J:J,MATCH('Intensity Data'!$B988,'Saturation Data'!$C:$C,0))*INDEX('UEC Data'!J:J,MATCH('Intensity Data'!$B988,'UEC Data'!$C:$C,0))</f>
        <v>0.19978110793061513</v>
      </c>
      <c r="J988" s="7">
        <f>INDEX('Saturation Data'!K:K,MATCH('Intensity Data'!$B988,'Saturation Data'!$C:$C,0))*INDEX('UEC Data'!K:K,MATCH('Intensity Data'!$B988,'UEC Data'!$C:$C,0))</f>
        <v>0.29572874628307827</v>
      </c>
      <c r="K988" s="7">
        <f>INDEX('Saturation Data'!L:L,MATCH('Intensity Data'!$B988,'Saturation Data'!$C:$C,0))*INDEX('UEC Data'!L:L,MATCH('Intensity Data'!$B988,'UEC Data'!$C:$C,0))</f>
        <v>0.29572874628307827</v>
      </c>
      <c r="L988" s="7">
        <f>INDEX('Saturation Data'!M:M,MATCH('Intensity Data'!$B988,'Saturation Data'!$C:$C,0))*INDEX('UEC Data'!M:M,MATCH('Intensity Data'!$B988,'UEC Data'!$C:$C,0))</f>
        <v>0.20857124860164428</v>
      </c>
      <c r="M988" s="7">
        <f>INDEX('Saturation Data'!N:N,MATCH('Intensity Data'!$B988,'Saturation Data'!$C:$C,0))*INDEX('UEC Data'!N:N,MATCH('Intensity Data'!$B988,'UEC Data'!$C:$C,0))</f>
        <v>0.47187811447104694</v>
      </c>
      <c r="N988" s="7">
        <f>INDEX('Saturation Data'!O:O,MATCH('Intensity Data'!$B988,'Saturation Data'!$C:$C,0))*INDEX('UEC Data'!O:O,MATCH('Intensity Data'!$B988,'UEC Data'!$C:$C,0))</f>
        <v>9.1624517947491088E-2</v>
      </c>
      <c r="O988" s="7">
        <f>INDEX('Saturation Data'!P:P,MATCH('Intensity Data'!$B988,'Saturation Data'!$C:$C,0))*INDEX('UEC Data'!P:P,MATCH('Intensity Data'!$B988,'UEC Data'!$C:$C,0))</f>
        <v>0.11014032372563068</v>
      </c>
      <c r="P988" s="7">
        <f>INDEX('Saturation Data'!Q:Q,MATCH('Intensity Data'!$B988,'Saturation Data'!$C:$C,0))*INDEX('UEC Data'!Q:Q,MATCH('Intensity Data'!$B988,'UEC Data'!$C:$C,0))</f>
        <v>0.11228928314559913</v>
      </c>
      <c r="Q988" s="7">
        <f>INDEX('Saturation Data'!R:R,MATCH('Intensity Data'!$B988,'Saturation Data'!$C:$C,0))*INDEX('UEC Data'!R:R,MATCH('Intensity Data'!$B988,'UEC Data'!$C:$C,0))</f>
        <v>2.6676368179618947E-2</v>
      </c>
      <c r="R988" s="7">
        <f>INDEX('Saturation Data'!S:S,MATCH('Intensity Data'!$B988,'Saturation Data'!$C:$C,0))*INDEX('UEC Data'!S:S,MATCH('Intensity Data'!$B988,'UEC Data'!$C:$C,0))</f>
        <v>0.84067440350848266</v>
      </c>
      <c r="S988" s="7">
        <f>INDEX('Saturation Data'!T:T,MATCH('Intensity Data'!$B988,'Saturation Data'!$C:$C,0))*INDEX('UEC Data'!T:T,MATCH('Intensity Data'!$B988,'UEC Data'!$C:$C,0))</f>
        <v>0.84067440350848266</v>
      </c>
      <c r="T988" s="7">
        <f>INDEX('Saturation Data'!U:U,MATCH('Intensity Data'!$B988,'Saturation Data'!$C:$C,0))*INDEX('UEC Data'!U:U,MATCH('Intensity Data'!$B988,'UEC Data'!$C:$C,0))</f>
        <v>0.62919094461547731</v>
      </c>
      <c r="U988" s="7">
        <f>INDEX('Saturation Data'!V:V,MATCH('Intensity Data'!$B988,'Saturation Data'!$C:$C,0))*INDEX('UEC Data'!V:V,MATCH('Intensity Data'!$B988,'UEC Data'!$C:$C,0))</f>
        <v>0.24126408436381777</v>
      </c>
      <c r="V988" t="str">
        <f t="shared" si="202"/>
        <v>Exterior Lighting</v>
      </c>
    </row>
    <row r="989" spans="2:22" x14ac:dyDescent="0.25">
      <c r="B989" t="str">
        <f t="shared" si="203"/>
        <v>ID2023 CPARefrigeration _Walk-in Refrigerator/Freezer</v>
      </c>
      <c r="C989" t="s">
        <v>119</v>
      </c>
      <c r="D989" t="s">
        <v>191</v>
      </c>
      <c r="E989" s="3" t="str">
        <f t="shared" si="204"/>
        <v>Refrigeration _Walk-in Refrigerator/Freezer</v>
      </c>
      <c r="F989" s="3" t="s">
        <v>25</v>
      </c>
      <c r="G989" s="3" t="s">
        <v>26</v>
      </c>
      <c r="H989" s="7">
        <f>INDEX('Saturation Data'!I:I,MATCH('Intensity Data'!$B989,'Saturation Data'!$C:$C,0))*INDEX('UEC Data'!I:I,MATCH('Intensity Data'!$B989,'UEC Data'!$C:$C,0))</f>
        <v>1.7797639344262295E-3</v>
      </c>
      <c r="I989" s="7">
        <f>INDEX('Saturation Data'!J:J,MATCH('Intensity Data'!$B989,'Saturation Data'!$C:$C,0))*INDEX('UEC Data'!J:J,MATCH('Intensity Data'!$B989,'UEC Data'!$C:$C,0))</f>
        <v>0</v>
      </c>
      <c r="J989" s="7">
        <f>INDEX('Saturation Data'!K:K,MATCH('Intensity Data'!$B989,'Saturation Data'!$C:$C,0))*INDEX('UEC Data'!K:K,MATCH('Intensity Data'!$B989,'UEC Data'!$C:$C,0))</f>
        <v>1.1730262295081967E-3</v>
      </c>
      <c r="K989" s="7">
        <f>INDEX('Saturation Data'!L:L,MATCH('Intensity Data'!$B989,'Saturation Data'!$C:$C,0))*INDEX('UEC Data'!L:L,MATCH('Intensity Data'!$B989,'UEC Data'!$C:$C,0))</f>
        <v>1.6117917657364534E-3</v>
      </c>
      <c r="L989" s="7">
        <f>INDEX('Saturation Data'!M:M,MATCH('Intensity Data'!$B989,'Saturation Data'!$C:$C,0))*INDEX('UEC Data'!M:M,MATCH('Intensity Data'!$B989,'UEC Data'!$C:$C,0))</f>
        <v>2.7619435767511171</v>
      </c>
      <c r="M989" s="7">
        <f>INDEX('Saturation Data'!N:N,MATCH('Intensity Data'!$B989,'Saturation Data'!$C:$C,0))*INDEX('UEC Data'!N:N,MATCH('Intensity Data'!$B989,'UEC Data'!$C:$C,0))</f>
        <v>0.32062716939890706</v>
      </c>
      <c r="N989" s="7">
        <f>INDEX('Saturation Data'!O:O,MATCH('Intensity Data'!$B989,'Saturation Data'!$C:$C,0))*INDEX('UEC Data'!O:O,MATCH('Intensity Data'!$B989,'UEC Data'!$C:$C,0))</f>
        <v>0.13824951990632317</v>
      </c>
      <c r="O989" s="7">
        <f>INDEX('Saturation Data'!P:P,MATCH('Intensity Data'!$B989,'Saturation Data'!$C:$C,0))*INDEX('UEC Data'!P:P,MATCH('Intensity Data'!$B989,'UEC Data'!$C:$C,0))</f>
        <v>1.8707366742192009E-2</v>
      </c>
      <c r="P989" s="7">
        <f>INDEX('Saturation Data'!Q:Q,MATCH('Intensity Data'!$B989,'Saturation Data'!$C:$C,0))*INDEX('UEC Data'!Q:Q,MATCH('Intensity Data'!$B989,'UEC Data'!$C:$C,0))</f>
        <v>1.2920288904727963E-2</v>
      </c>
      <c r="Q989" s="7">
        <f>INDEX('Saturation Data'!R:R,MATCH('Intensity Data'!$B989,'Saturation Data'!$C:$C,0))*INDEX('UEC Data'!R:R,MATCH('Intensity Data'!$B989,'UEC Data'!$C:$C,0))</f>
        <v>3.9100874316939883E-3</v>
      </c>
      <c r="R989" s="7">
        <f>INDEX('Saturation Data'!S:S,MATCH('Intensity Data'!$B989,'Saturation Data'!$C:$C,0))*INDEX('UEC Data'!S:S,MATCH('Intensity Data'!$B989,'UEC Data'!$C:$C,0))</f>
        <v>1.1969655403144876E-2</v>
      </c>
      <c r="S989" s="7">
        <f>INDEX('Saturation Data'!T:T,MATCH('Intensity Data'!$B989,'Saturation Data'!$C:$C,0))*INDEX('UEC Data'!T:T,MATCH('Intensity Data'!$B989,'UEC Data'!$C:$C,0))</f>
        <v>13.407396546721309</v>
      </c>
      <c r="T989" s="7">
        <f>INDEX('Saturation Data'!U:U,MATCH('Intensity Data'!$B989,'Saturation Data'!$C:$C,0))*INDEX('UEC Data'!U:U,MATCH('Intensity Data'!$B989,'UEC Data'!$C:$C,0))</f>
        <v>1.9966403906522497E-3</v>
      </c>
      <c r="U989" s="7">
        <f>INDEX('Saturation Data'!V:V,MATCH('Intensity Data'!$B989,'Saturation Data'!$C:$C,0))*INDEX('UEC Data'!V:V,MATCH('Intensity Data'!$B989,'UEC Data'!$C:$C,0))</f>
        <v>6.4471670629458137E-3</v>
      </c>
      <c r="V989" t="str">
        <f t="shared" si="202"/>
        <v xml:space="preserve">Refrigeration </v>
      </c>
    </row>
    <row r="990" spans="2:22" x14ac:dyDescent="0.25">
      <c r="B990" t="str">
        <f t="shared" si="203"/>
        <v>ID2023 CPARefrigeration _Reach-in Refrigerator/Freezer</v>
      </c>
      <c r="C990" t="s">
        <v>119</v>
      </c>
      <c r="D990" t="s">
        <v>191</v>
      </c>
      <c r="E990" s="3" t="str">
        <f t="shared" si="204"/>
        <v>Refrigeration _Reach-in Refrigerator/Freezer</v>
      </c>
      <c r="F990" s="3" t="s">
        <v>25</v>
      </c>
      <c r="G990" s="3" t="s">
        <v>27</v>
      </c>
      <c r="H990" s="7">
        <f>INDEX('Saturation Data'!I:I,MATCH('Intensity Data'!$B990,'Saturation Data'!$C:$C,0))*INDEX('UEC Data'!I:I,MATCH('Intensity Data'!$B990,'UEC Data'!$C:$C,0))</f>
        <v>5.1430580621801995E-2</v>
      </c>
      <c r="I990" s="7">
        <f>INDEX('Saturation Data'!J:J,MATCH('Intensity Data'!$B990,'Saturation Data'!$C:$C,0))*INDEX('UEC Data'!J:J,MATCH('Intensity Data'!$B990,'UEC Data'!$C:$C,0))</f>
        <v>9.2009753937936201E-2</v>
      </c>
      <c r="J990" s="7">
        <f>INDEX('Saturation Data'!K:K,MATCH('Intensity Data'!$B990,'Saturation Data'!$C:$C,0))*INDEX('UEC Data'!K:K,MATCH('Intensity Data'!$B990,'UEC Data'!$C:$C,0))</f>
        <v>8.3401711129032236E-3</v>
      </c>
      <c r="K990" s="7">
        <f>INDEX('Saturation Data'!L:L,MATCH('Intensity Data'!$B990,'Saturation Data'!$C:$C,0))*INDEX('UEC Data'!L:L,MATCH('Intensity Data'!$B990,'UEC Data'!$C:$C,0))</f>
        <v>3.7442836074858404E-3</v>
      </c>
      <c r="L990" s="7">
        <f>INDEX('Saturation Data'!M:M,MATCH('Intensity Data'!$B990,'Saturation Data'!$C:$C,0))*INDEX('UEC Data'!M:M,MATCH('Intensity Data'!$B990,'UEC Data'!$C:$C,0))</f>
        <v>7.1221758266129032E-2</v>
      </c>
      <c r="M990" s="7">
        <f>INDEX('Saturation Data'!N:N,MATCH('Intensity Data'!$B990,'Saturation Data'!$C:$C,0))*INDEX('UEC Data'!N:N,MATCH('Intensity Data'!$B990,'UEC Data'!$C:$C,0))</f>
        <v>0.61521716316614583</v>
      </c>
      <c r="N990" s="7">
        <f>INDEX('Saturation Data'!O:O,MATCH('Intensity Data'!$B990,'Saturation Data'!$C:$C,0))*INDEX('UEC Data'!O:O,MATCH('Intensity Data'!$B990,'UEC Data'!$C:$C,0))</f>
        <v>0.46343646313364051</v>
      </c>
      <c r="O990" s="7">
        <f>INDEX('Saturation Data'!P:P,MATCH('Intensity Data'!$B990,'Saturation Data'!$C:$C,0))*INDEX('UEC Data'!P:P,MATCH('Intensity Data'!$B990,'UEC Data'!$C:$C,0))</f>
        <v>3.8057222738001571E-2</v>
      </c>
      <c r="P990" s="7">
        <f>INDEX('Saturation Data'!Q:Q,MATCH('Intensity Data'!$B990,'Saturation Data'!$C:$C,0))*INDEX('UEC Data'!Q:Q,MATCH('Intensity Data'!$B990,'UEC Data'!$C:$C,0))</f>
        <v>6.8266205960729298E-2</v>
      </c>
      <c r="Q990" s="7">
        <f>INDEX('Saturation Data'!R:R,MATCH('Intensity Data'!$B990,'Saturation Data'!$C:$C,0))*INDEX('UEC Data'!R:R,MATCH('Intensity Data'!$B990,'UEC Data'!$C:$C,0))</f>
        <v>8.2182732795698918E-2</v>
      </c>
      <c r="R990" s="7">
        <f>INDEX('Saturation Data'!S:S,MATCH('Intensity Data'!$B990,'Saturation Data'!$C:$C,0))*INDEX('UEC Data'!S:S,MATCH('Intensity Data'!$B990,'UEC Data'!$C:$C,0))</f>
        <v>3.7074917050691236E-3</v>
      </c>
      <c r="S990" s="7">
        <f>INDEX('Saturation Data'!T:T,MATCH('Intensity Data'!$B990,'Saturation Data'!$C:$C,0))*INDEX('UEC Data'!T:T,MATCH('Intensity Data'!$B990,'UEC Data'!$C:$C,0))</f>
        <v>0.52271462113306444</v>
      </c>
      <c r="T990" s="7">
        <f>INDEX('Saturation Data'!U:U,MATCH('Intensity Data'!$B990,'Saturation Data'!$C:$C,0))*INDEX('UEC Data'!U:U,MATCH('Intensity Data'!$B990,'UEC Data'!$C:$C,0))</f>
        <v>0.21742072366163351</v>
      </c>
      <c r="U990" s="7">
        <f>INDEX('Saturation Data'!V:V,MATCH('Intensity Data'!$B990,'Saturation Data'!$C:$C,0))*INDEX('UEC Data'!V:V,MATCH('Intensity Data'!$B990,'UEC Data'!$C:$C,0))</f>
        <v>7.4885672149716809E-3</v>
      </c>
      <c r="V990" t="str">
        <f t="shared" si="202"/>
        <v xml:space="preserve">Refrigeration </v>
      </c>
    </row>
    <row r="991" spans="2:22" x14ac:dyDescent="0.25">
      <c r="B991" t="str">
        <f t="shared" si="203"/>
        <v>ID2023 CPARefrigeration _Glass Door Display</v>
      </c>
      <c r="C991" t="s">
        <v>119</v>
      </c>
      <c r="D991" t="s">
        <v>191</v>
      </c>
      <c r="E991" s="3" t="str">
        <f t="shared" si="204"/>
        <v>Refrigeration _Glass Door Display</v>
      </c>
      <c r="F991" s="3" t="s">
        <v>25</v>
      </c>
      <c r="G991" s="3" t="s">
        <v>28</v>
      </c>
      <c r="H991" s="7">
        <f>INDEX('Saturation Data'!I:I,MATCH('Intensity Data'!$B991,'Saturation Data'!$C:$C,0))*INDEX('UEC Data'!I:I,MATCH('Intensity Data'!$B991,'UEC Data'!$C:$C,0))</f>
        <v>1.1921759999999997E-2</v>
      </c>
      <c r="I991" s="7">
        <f>INDEX('Saturation Data'!J:J,MATCH('Intensity Data'!$B991,'Saturation Data'!$C:$C,0))*INDEX('UEC Data'!J:J,MATCH('Intensity Data'!$B991,'UEC Data'!$C:$C,0))</f>
        <v>0</v>
      </c>
      <c r="J991" s="7">
        <f>INDEX('Saturation Data'!K:K,MATCH('Intensity Data'!$B991,'Saturation Data'!$C:$C,0))*INDEX('UEC Data'!K:K,MATCH('Intensity Data'!$B991,'UEC Data'!$C:$C,0))</f>
        <v>0.66713457054545433</v>
      </c>
      <c r="K991" s="7">
        <f>INDEX('Saturation Data'!L:L,MATCH('Intensity Data'!$B991,'Saturation Data'!$C:$C,0))*INDEX('UEC Data'!L:L,MATCH('Intensity Data'!$B991,'UEC Data'!$C:$C,0))</f>
        <v>0.14268973603053431</v>
      </c>
      <c r="L991" s="7">
        <f>INDEX('Saturation Data'!M:M,MATCH('Intensity Data'!$B991,'Saturation Data'!$C:$C,0))*INDEX('UEC Data'!M:M,MATCH('Intensity Data'!$B991,'UEC Data'!$C:$C,0))</f>
        <v>3.0043472727272723E-2</v>
      </c>
      <c r="M991" s="7">
        <f>INDEX('Saturation Data'!N:N,MATCH('Intensity Data'!$B991,'Saturation Data'!$C:$C,0))*INDEX('UEC Data'!N:N,MATCH('Intensity Data'!$B991,'UEC Data'!$C:$C,0))</f>
        <v>13.7713019925</v>
      </c>
      <c r="N991" s="7">
        <f>INDEX('Saturation Data'!O:O,MATCH('Intensity Data'!$B991,'Saturation Data'!$C:$C,0))*INDEX('UEC Data'!O:O,MATCH('Intensity Data'!$B991,'UEC Data'!$C:$C,0))</f>
        <v>9.493319194285714E-2</v>
      </c>
      <c r="O991" s="7">
        <f>INDEX('Saturation Data'!P:P,MATCH('Intensity Data'!$B991,'Saturation Data'!$C:$C,0))*INDEX('UEC Data'!P:P,MATCH('Intensity Data'!$B991,'UEC Data'!$C:$C,0))</f>
        <v>4.6729906829268295E-2</v>
      </c>
      <c r="P991" s="7">
        <f>INDEX('Saturation Data'!Q:Q,MATCH('Intensity Data'!$B991,'Saturation Data'!$C:$C,0))*INDEX('UEC Data'!Q:Q,MATCH('Intensity Data'!$B991,'UEC Data'!$C:$C,0))</f>
        <v>3.2274125217391307E-2</v>
      </c>
      <c r="Q991" s="7">
        <f>INDEX('Saturation Data'!R:R,MATCH('Intensity Data'!$B991,'Saturation Data'!$C:$C,0))*INDEX('UEC Data'!R:R,MATCH('Intensity Data'!$B991,'UEC Data'!$C:$C,0))</f>
        <v>5.5456313333333333E-2</v>
      </c>
      <c r="R991" s="7">
        <f>INDEX('Saturation Data'!S:S,MATCH('Intensity Data'!$B991,'Saturation Data'!$C:$C,0))*INDEX('UEC Data'!S:S,MATCH('Intensity Data'!$B991,'UEC Data'!$C:$C,0))</f>
        <v>7.9472138571428569E-2</v>
      </c>
      <c r="S991" s="7">
        <f>INDEX('Saturation Data'!T:T,MATCH('Intensity Data'!$B991,'Saturation Data'!$C:$C,0))*INDEX('UEC Data'!T:T,MATCH('Intensity Data'!$B991,'UEC Data'!$C:$C,0))</f>
        <v>1.8339724285714287E-2</v>
      </c>
      <c r="T991" s="7">
        <f>INDEX('Saturation Data'!U:U,MATCH('Intensity Data'!$B991,'Saturation Data'!$C:$C,0))*INDEX('UEC Data'!U:U,MATCH('Intensity Data'!$B991,'UEC Data'!$C:$C,0))</f>
        <v>5.5818903829787235E-2</v>
      </c>
      <c r="U991" s="7">
        <f>INDEX('Saturation Data'!V:V,MATCH('Intensity Data'!$B991,'Saturation Data'!$C:$C,0))*INDEX('UEC Data'!V:V,MATCH('Intensity Data'!$B991,'UEC Data'!$C:$C,0))</f>
        <v>0.12202271999999999</v>
      </c>
      <c r="V991" t="str">
        <f t="shared" si="202"/>
        <v xml:space="preserve">Refrigeration </v>
      </c>
    </row>
    <row r="992" spans="2:22" x14ac:dyDescent="0.25">
      <c r="B992" t="str">
        <f t="shared" si="203"/>
        <v>ID2023 CPARefrigeration _Open Display Case</v>
      </c>
      <c r="C992" t="s">
        <v>119</v>
      </c>
      <c r="D992" t="s">
        <v>191</v>
      </c>
      <c r="E992" s="3" t="str">
        <f t="shared" si="204"/>
        <v>Refrigeration _Open Display Case</v>
      </c>
      <c r="F992" s="3" t="s">
        <v>25</v>
      </c>
      <c r="G992" s="3" t="s">
        <v>29</v>
      </c>
      <c r="H992" s="7">
        <f>INDEX('Saturation Data'!I:I,MATCH('Intensity Data'!$B992,'Saturation Data'!$C:$C,0))*INDEX('UEC Data'!I:I,MATCH('Intensity Data'!$B992,'UEC Data'!$C:$C,0))</f>
        <v>9.1538390804597695E-3</v>
      </c>
      <c r="I992" s="7">
        <f>INDEX('Saturation Data'!J:J,MATCH('Intensity Data'!$B992,'Saturation Data'!$C:$C,0))*INDEX('UEC Data'!J:J,MATCH('Intensity Data'!$B992,'UEC Data'!$C:$C,0))</f>
        <v>0</v>
      </c>
      <c r="J992" s="7">
        <f>INDEX('Saturation Data'!K:K,MATCH('Intensity Data'!$B992,'Saturation Data'!$C:$C,0))*INDEX('UEC Data'!K:K,MATCH('Intensity Data'!$B992,'UEC Data'!$C:$C,0))</f>
        <v>0.18033418181818181</v>
      </c>
      <c r="K992" s="7">
        <f>INDEX('Saturation Data'!L:L,MATCH('Intensity Data'!$B992,'Saturation Data'!$C:$C,0))*INDEX('UEC Data'!L:L,MATCH('Intensity Data'!$B992,'UEC Data'!$C:$C,0))</f>
        <v>0.13628308396946562</v>
      </c>
      <c r="L992" s="7">
        <f>INDEX('Saturation Data'!M:M,MATCH('Intensity Data'!$B992,'Saturation Data'!$C:$C,0))*INDEX('UEC Data'!M:M,MATCH('Intensity Data'!$B992,'UEC Data'!$C:$C,0))</f>
        <v>2.8694545454545455E-2</v>
      </c>
      <c r="M992" s="7">
        <f>INDEX('Saturation Data'!N:N,MATCH('Intensity Data'!$B992,'Saturation Data'!$C:$C,0))*INDEX('UEC Data'!N:N,MATCH('Intensity Data'!$B992,'UEC Data'!$C:$C,0))</f>
        <v>4.3843272777777766</v>
      </c>
      <c r="N992" s="7">
        <f>INDEX('Saturation Data'!O:O,MATCH('Intensity Data'!$B992,'Saturation Data'!$C:$C,0))*INDEX('UEC Data'!O:O,MATCH('Intensity Data'!$B992,'UEC Data'!$C:$C,0))</f>
        <v>9.0670769523809522E-2</v>
      </c>
      <c r="O992" s="7">
        <f>INDEX('Saturation Data'!P:P,MATCH('Intensity Data'!$B992,'Saturation Data'!$C:$C,0))*INDEX('UEC Data'!P:P,MATCH('Intensity Data'!$B992,'UEC Data'!$C:$C,0))</f>
        <v>4.463177235772358E-2</v>
      </c>
      <c r="P992" s="7">
        <f>INDEX('Saturation Data'!Q:Q,MATCH('Intensity Data'!$B992,'Saturation Data'!$C:$C,0))*INDEX('UEC Data'!Q:Q,MATCH('Intensity Data'!$B992,'UEC Data'!$C:$C,0))</f>
        <v>3.0825043478260868E-2</v>
      </c>
      <c r="Q992" s="7">
        <f>INDEX('Saturation Data'!R:R,MATCH('Intensity Data'!$B992,'Saturation Data'!$C:$C,0))*INDEX('UEC Data'!R:R,MATCH('Intensity Data'!$B992,'UEC Data'!$C:$C,0))</f>
        <v>5.2966370370370372E-2</v>
      </c>
      <c r="R992" s="7">
        <f>INDEX('Saturation Data'!S:S,MATCH('Intensity Data'!$B992,'Saturation Data'!$C:$C,0))*INDEX('UEC Data'!S:S,MATCH('Intensity Data'!$B992,'UEC Data'!$C:$C,0))</f>
        <v>3.5032571428571427E-2</v>
      </c>
      <c r="S992" s="7">
        <f>INDEX('Saturation Data'!T:T,MATCH('Intensity Data'!$B992,'Saturation Data'!$C:$C,0))*INDEX('UEC Data'!T:T,MATCH('Intensity Data'!$B992,'UEC Data'!$C:$C,0))</f>
        <v>5.2548857142857154E-2</v>
      </c>
      <c r="T992" s="7">
        <f>INDEX('Saturation Data'!U:U,MATCH('Intensity Data'!$B992,'Saturation Data'!$C:$C,0))*INDEX('UEC Data'!U:U,MATCH('Intensity Data'!$B992,'UEC Data'!$C:$C,0))</f>
        <v>5.3312680851063832E-2</v>
      </c>
      <c r="U992" s="7">
        <f>INDEX('Saturation Data'!V:V,MATCH('Intensity Data'!$B992,'Saturation Data'!$C:$C,0))*INDEX('UEC Data'!V:V,MATCH('Intensity Data'!$B992,'UEC Data'!$C:$C,0))</f>
        <v>0.11654399999999999</v>
      </c>
      <c r="V992" t="str">
        <f t="shared" si="202"/>
        <v xml:space="preserve">Refrigeration </v>
      </c>
    </row>
    <row r="993" spans="2:22" x14ac:dyDescent="0.25">
      <c r="B993" t="str">
        <f t="shared" si="203"/>
        <v>ID2023 CPARefrigeration _Icemaker</v>
      </c>
      <c r="C993" t="s">
        <v>119</v>
      </c>
      <c r="D993" t="s">
        <v>191</v>
      </c>
      <c r="E993" s="3" t="str">
        <f t="shared" si="204"/>
        <v>Refrigeration _Icemaker</v>
      </c>
      <c r="F993" s="3" t="s">
        <v>25</v>
      </c>
      <c r="G993" s="3" t="s">
        <v>30</v>
      </c>
      <c r="H993" s="7">
        <f>INDEX('Saturation Data'!I:I,MATCH('Intensity Data'!$B993,'Saturation Data'!$C:$C,0))*INDEX('UEC Data'!I:I,MATCH('Intensity Data'!$B993,'UEC Data'!$C:$C,0))</f>
        <v>0.25091481280655886</v>
      </c>
      <c r="I993" s="7">
        <f>INDEX('Saturation Data'!J:J,MATCH('Intensity Data'!$B993,'Saturation Data'!$C:$C,0))*INDEX('UEC Data'!J:J,MATCH('Intensity Data'!$B993,'UEC Data'!$C:$C,0))</f>
        <v>0.32758019894017237</v>
      </c>
      <c r="J993" s="7">
        <f>INDEX('Saturation Data'!K:K,MATCH('Intensity Data'!$B993,'Saturation Data'!$C:$C,0))*INDEX('UEC Data'!K:K,MATCH('Intensity Data'!$B993,'UEC Data'!$C:$C,0))</f>
        <v>9.41461808554232E-2</v>
      </c>
      <c r="K993" s="7">
        <f>INDEX('Saturation Data'!L:L,MATCH('Intensity Data'!$B993,'Saturation Data'!$C:$C,0))*INDEX('UEC Data'!L:L,MATCH('Intensity Data'!$B993,'UEC Data'!$C:$C,0))</f>
        <v>7.1148640493793103E-2</v>
      </c>
      <c r="L993" s="7">
        <f>INDEX('Saturation Data'!M:M,MATCH('Intensity Data'!$B993,'Saturation Data'!$C:$C,0))*INDEX('UEC Data'!M:M,MATCH('Intensity Data'!$B993,'UEC Data'!$C:$C,0))</f>
        <v>6.1186034141821315</v>
      </c>
      <c r="M993" s="7">
        <f>INDEX('Saturation Data'!N:N,MATCH('Intensity Data'!$B993,'Saturation Data'!$C:$C,0))*INDEX('UEC Data'!N:N,MATCH('Intensity Data'!$B993,'UEC Data'!$C:$C,0))</f>
        <v>3.339127573359741</v>
      </c>
      <c r="N993" s="7">
        <f>INDEX('Saturation Data'!O:O,MATCH('Intensity Data'!$B993,'Saturation Data'!$C:$C,0))*INDEX('UEC Data'!O:O,MATCH('Intensity Data'!$B993,'UEC Data'!$C:$C,0))</f>
        <v>0.63807907744433512</v>
      </c>
      <c r="O993" s="7">
        <f>INDEX('Saturation Data'!P:P,MATCH('Intensity Data'!$B993,'Saturation Data'!$C:$C,0))*INDEX('UEC Data'!P:P,MATCH('Intensity Data'!$B993,'UEC Data'!$C:$C,0))</f>
        <v>0.23079924843108499</v>
      </c>
      <c r="P993" s="7">
        <f>INDEX('Saturation Data'!Q:Q,MATCH('Intensity Data'!$B993,'Saturation Data'!$C:$C,0))*INDEX('UEC Data'!Q:Q,MATCH('Intensity Data'!$B993,'UEC Data'!$C:$C,0))</f>
        <v>0.22581959808899554</v>
      </c>
      <c r="Q993" s="7">
        <f>INDEX('Saturation Data'!R:R,MATCH('Intensity Data'!$B993,'Saturation Data'!$C:$C,0))*INDEX('UEC Data'!R:R,MATCH('Intensity Data'!$B993,'UEC Data'!$C:$C,0))</f>
        <v>0.51736480556597708</v>
      </c>
      <c r="R993" s="7">
        <f>INDEX('Saturation Data'!S:S,MATCH('Intensity Data'!$B993,'Saturation Data'!$C:$C,0))*INDEX('UEC Data'!S:S,MATCH('Intensity Data'!$B993,'UEC Data'!$C:$C,0))</f>
        <v>8.5547770117536948E-2</v>
      </c>
      <c r="S993" s="7">
        <f>INDEX('Saturation Data'!T:T,MATCH('Intensity Data'!$B993,'Saturation Data'!$C:$C,0))*INDEX('UEC Data'!T:T,MATCH('Intensity Data'!$B993,'UEC Data'!$C:$C,0))</f>
        <v>0.38835299602862072</v>
      </c>
      <c r="T993" s="7">
        <f>INDEX('Saturation Data'!U:U,MATCH('Intensity Data'!$B993,'Saturation Data'!$C:$C,0))*INDEX('UEC Data'!U:U,MATCH('Intensity Data'!$B993,'UEC Data'!$C:$C,0))</f>
        <v>8.5782048822303746E-3</v>
      </c>
      <c r="U993" s="7">
        <f>INDEX('Saturation Data'!V:V,MATCH('Intensity Data'!$B993,'Saturation Data'!$C:$C,0))*INDEX('UEC Data'!V:V,MATCH('Intensity Data'!$B993,'UEC Data'!$C:$C,0))</f>
        <v>0.42689184296275862</v>
      </c>
      <c r="V993" t="str">
        <f t="shared" si="202"/>
        <v xml:space="preserve">Refrigeration </v>
      </c>
    </row>
    <row r="994" spans="2:22" x14ac:dyDescent="0.25">
      <c r="B994" t="str">
        <f t="shared" si="203"/>
        <v>ID2023 CPARefrigeration _Vending Machine</v>
      </c>
      <c r="C994" t="s">
        <v>119</v>
      </c>
      <c r="D994" t="s">
        <v>191</v>
      </c>
      <c r="E994" s="3" t="str">
        <f t="shared" si="204"/>
        <v>Refrigeration _Vending Machine</v>
      </c>
      <c r="F994" s="3" t="s">
        <v>25</v>
      </c>
      <c r="G994" s="3" t="s">
        <v>31</v>
      </c>
      <c r="H994" s="7">
        <f>INDEX('Saturation Data'!I:I,MATCH('Intensity Data'!$B994,'Saturation Data'!$C:$C,0))*INDEX('UEC Data'!I:I,MATCH('Intensity Data'!$B994,'UEC Data'!$C:$C,0))</f>
        <v>5.2340301440365201E-2</v>
      </c>
      <c r="I994" s="7">
        <f>INDEX('Saturation Data'!J:J,MATCH('Intensity Data'!$B994,'Saturation Data'!$C:$C,0))*INDEX('UEC Data'!J:J,MATCH('Intensity Data'!$B994,'UEC Data'!$C:$C,0))</f>
        <v>4.5555026336479509E-2</v>
      </c>
      <c r="J994" s="7">
        <f>INDEX('Saturation Data'!K:K,MATCH('Intensity Data'!$B994,'Saturation Data'!$C:$C,0))*INDEX('UEC Data'!K:K,MATCH('Intensity Data'!$B994,'UEC Data'!$C:$C,0))</f>
        <v>1.3092463348589203E-2</v>
      </c>
      <c r="K994" s="7">
        <f>INDEX('Saturation Data'!L:L,MATCH('Intensity Data'!$B994,'Saturation Data'!$C:$C,0))*INDEX('UEC Data'!L:L,MATCH('Intensity Data'!$B994,'UEC Data'!$C:$C,0))</f>
        <v>9.8943043626742826E-3</v>
      </c>
      <c r="L994" s="7">
        <f>INDEX('Saturation Data'!M:M,MATCH('Intensity Data'!$B994,'Saturation Data'!$C:$C,0))*INDEX('UEC Data'!M:M,MATCH('Intensity Data'!$B994,'UEC Data'!$C:$C,0))</f>
        <v>0.39505383801599431</v>
      </c>
      <c r="M994" s="7">
        <f>INDEX('Saturation Data'!N:N,MATCH('Intensity Data'!$B994,'Saturation Data'!$C:$C,0))*INDEX('UEC Data'!N:N,MATCH('Intensity Data'!$B994,'UEC Data'!$C:$C,0))</f>
        <v>0.62291746042554119</v>
      </c>
      <c r="N994" s="7">
        <f>INDEX('Saturation Data'!O:O,MATCH('Intensity Data'!$B994,'Saturation Data'!$C:$C,0))*INDEX('UEC Data'!O:O,MATCH('Intensity Data'!$B994,'UEC Data'!$C:$C,0))</f>
        <v>0.17746926872733237</v>
      </c>
      <c r="O994" s="7">
        <f>INDEX('Saturation Data'!P:P,MATCH('Intensity Data'!$B994,'Saturation Data'!$C:$C,0))*INDEX('UEC Data'!P:P,MATCH('Intensity Data'!$B994,'UEC Data'!$C:$C,0))</f>
        <v>7.9348835190362801E-2</v>
      </c>
      <c r="P994" s="7">
        <f>INDEX('Saturation Data'!Q:Q,MATCH('Intensity Data'!$B994,'Saturation Data'!$C:$C,0))*INDEX('UEC Data'!Q:Q,MATCH('Intensity Data'!$B994,'UEC Data'!$C:$C,0))</f>
        <v>0.11252978766099482</v>
      </c>
      <c r="Q994" s="7">
        <f>INDEX('Saturation Data'!R:R,MATCH('Intensity Data'!$B994,'Saturation Data'!$C:$C,0))*INDEX('UEC Data'!R:R,MATCH('Intensity Data'!$B994,'UEC Data'!$C:$C,0))</f>
        <v>0.11691464275462497</v>
      </c>
      <c r="R994" s="7">
        <f>INDEX('Saturation Data'!S:S,MATCH('Intensity Data'!$B994,'Saturation Data'!$C:$C,0))*INDEX('UEC Data'!S:S,MATCH('Intensity Data'!$B994,'UEC Data'!$C:$C,0))</f>
        <v>3.9655743675797724E-2</v>
      </c>
      <c r="S994" s="7">
        <f>INDEX('Saturation Data'!T:T,MATCH('Intensity Data'!$B994,'Saturation Data'!$C:$C,0))*INDEX('UEC Data'!T:T,MATCH('Intensity Data'!$B994,'UEC Data'!$C:$C,0))</f>
        <v>0.16201923393879139</v>
      </c>
      <c r="T994" s="7">
        <f>INDEX('Saturation Data'!U:U,MATCH('Intensity Data'!$B994,'Saturation Data'!$C:$C,0))*INDEX('UEC Data'!U:U,MATCH('Intensity Data'!$B994,'UEC Data'!$C:$C,0))</f>
        <v>0.12913470640717267</v>
      </c>
      <c r="U994" s="7">
        <f>INDEX('Saturation Data'!V:V,MATCH('Intensity Data'!$B994,'Saturation Data'!$C:$C,0))*INDEX('UEC Data'!V:V,MATCH('Intensity Data'!$B994,'UEC Data'!$C:$C,0))</f>
        <v>5.9365826176045702E-2</v>
      </c>
      <c r="V994" t="str">
        <f t="shared" si="202"/>
        <v xml:space="preserve">Refrigeration </v>
      </c>
    </row>
    <row r="995" spans="2:22" x14ac:dyDescent="0.25">
      <c r="B995" t="str">
        <f t="shared" si="203"/>
        <v>ID2023 CPAFood Preparation_Oven</v>
      </c>
      <c r="C995" t="s">
        <v>119</v>
      </c>
      <c r="D995" t="s">
        <v>191</v>
      </c>
      <c r="E995" s="3" t="str">
        <f t="shared" si="204"/>
        <v>Food Preparation_Oven</v>
      </c>
      <c r="F995" s="3" t="s">
        <v>32</v>
      </c>
      <c r="G995" s="3" t="s">
        <v>33</v>
      </c>
      <c r="H995" s="7">
        <f>INDEX('Saturation Data'!I:I,MATCH('Intensity Data'!$B995,'Saturation Data'!$C:$C,0))*INDEX('UEC Data'!I:I,MATCH('Intensity Data'!$B995,'UEC Data'!$C:$C,0))</f>
        <v>5.3428655465078932E-2</v>
      </c>
      <c r="I995" s="7">
        <f>INDEX('Saturation Data'!J:J,MATCH('Intensity Data'!$B995,'Saturation Data'!$C:$C,0))*INDEX('UEC Data'!J:J,MATCH('Intensity Data'!$B995,'UEC Data'!$C:$C,0))</f>
        <v>5.138505998885734E-2</v>
      </c>
      <c r="J995" s="7">
        <f>INDEX('Saturation Data'!K:K,MATCH('Intensity Data'!$B995,'Saturation Data'!$C:$C,0))*INDEX('UEC Data'!K:K,MATCH('Intensity Data'!$B995,'UEC Data'!$C:$C,0))</f>
        <v>0.12393047090095903</v>
      </c>
      <c r="K995" s="7">
        <f>INDEX('Saturation Data'!L:L,MATCH('Intensity Data'!$B995,'Saturation Data'!$C:$C,0))*INDEX('UEC Data'!L:L,MATCH('Intensity Data'!$B995,'UEC Data'!$C:$C,0))</f>
        <v>7.1509566840570249E-2</v>
      </c>
      <c r="L995" s="7">
        <f>INDEX('Saturation Data'!M:M,MATCH('Intensity Data'!$B995,'Saturation Data'!$C:$C,0))*INDEX('UEC Data'!M:M,MATCH('Intensity Data'!$B995,'UEC Data'!$C:$C,0))</f>
        <v>2.3109411348176891</v>
      </c>
      <c r="M995" s="7">
        <f>INDEX('Saturation Data'!N:N,MATCH('Intensity Data'!$B995,'Saturation Data'!$C:$C,0))*INDEX('UEC Data'!N:N,MATCH('Intensity Data'!$B995,'UEC Data'!$C:$C,0))</f>
        <v>0.1613990633840926</v>
      </c>
      <c r="N995" s="7">
        <f>INDEX('Saturation Data'!O:O,MATCH('Intensity Data'!$B995,'Saturation Data'!$C:$C,0))*INDEX('UEC Data'!O:O,MATCH('Intensity Data'!$B995,'UEC Data'!$C:$C,0))</f>
        <v>0.51134157808505698</v>
      </c>
      <c r="O995" s="7">
        <f>INDEX('Saturation Data'!P:P,MATCH('Intensity Data'!$B995,'Saturation Data'!$C:$C,0))*INDEX('UEC Data'!P:P,MATCH('Intensity Data'!$B995,'UEC Data'!$C:$C,0))</f>
        <v>7.7652023922512109E-2</v>
      </c>
      <c r="P995" s="7">
        <f>INDEX('Saturation Data'!Q:Q,MATCH('Intensity Data'!$B995,'Saturation Data'!$C:$C,0))*INDEX('UEC Data'!Q:Q,MATCH('Intensity Data'!$B995,'UEC Data'!$C:$C,0))</f>
        <v>6.3142630888859394E-2</v>
      </c>
      <c r="Q995" s="7">
        <f>INDEX('Saturation Data'!R:R,MATCH('Intensity Data'!$B995,'Saturation Data'!$C:$C,0))*INDEX('UEC Data'!R:R,MATCH('Intensity Data'!$B995,'UEC Data'!$C:$C,0))</f>
        <v>0.11249025629800394</v>
      </c>
      <c r="R995" s="7">
        <f>INDEX('Saturation Data'!S:S,MATCH('Intensity Data'!$B995,'Saturation Data'!$C:$C,0))*INDEX('UEC Data'!S:S,MATCH('Intensity Data'!$B995,'UEC Data'!$C:$C,0))</f>
        <v>3.5973126309062301E-3</v>
      </c>
      <c r="S995" s="7">
        <f>INDEX('Saturation Data'!T:T,MATCH('Intensity Data'!$B995,'Saturation Data'!$C:$C,0))*INDEX('UEC Data'!T:T,MATCH('Intensity Data'!$B995,'UEC Data'!$C:$C,0))</f>
        <v>2.0724373370623782E-2</v>
      </c>
      <c r="T995" s="7">
        <f>INDEX('Saturation Data'!U:U,MATCH('Intensity Data'!$B995,'Saturation Data'!$C:$C,0))*INDEX('UEC Data'!U:U,MATCH('Intensity Data'!$B995,'UEC Data'!$C:$C,0))</f>
        <v>2.108505501062535E-2</v>
      </c>
      <c r="U995" s="7">
        <f>INDEX('Saturation Data'!V:V,MATCH('Intensity Data'!$B995,'Saturation Data'!$C:$C,0))*INDEX('UEC Data'!V:V,MATCH('Intensity Data'!$B995,'UEC Data'!$C:$C,0))</f>
        <v>3.5754783420285124E-2</v>
      </c>
      <c r="V995" t="str">
        <f t="shared" si="202"/>
        <v>Food Preparation</v>
      </c>
    </row>
    <row r="996" spans="2:22" x14ac:dyDescent="0.25">
      <c r="B996" t="str">
        <f t="shared" si="203"/>
        <v>ID2023 CPAFood Preparation_Fryer</v>
      </c>
      <c r="C996" t="s">
        <v>119</v>
      </c>
      <c r="D996" t="s">
        <v>191</v>
      </c>
      <c r="E996" s="3" t="str">
        <f t="shared" si="204"/>
        <v>Food Preparation_Fryer</v>
      </c>
      <c r="F996" s="3" t="s">
        <v>32</v>
      </c>
      <c r="G996" s="3" t="s">
        <v>34</v>
      </c>
      <c r="H996" s="7">
        <f>INDEX('Saturation Data'!I:I,MATCH('Intensity Data'!$B996,'Saturation Data'!$C:$C,0))*INDEX('UEC Data'!I:I,MATCH('Intensity Data'!$B996,'UEC Data'!$C:$C,0))</f>
        <v>4.521813050421717E-2</v>
      </c>
      <c r="I996" s="7">
        <f>INDEX('Saturation Data'!J:J,MATCH('Intensity Data'!$B996,'Saturation Data'!$C:$C,0))*INDEX('UEC Data'!J:J,MATCH('Intensity Data'!$B996,'UEC Data'!$C:$C,0))</f>
        <v>2.683476317271497E-4</v>
      </c>
      <c r="J996" s="7">
        <f>INDEX('Saturation Data'!K:K,MATCH('Intensity Data'!$B996,'Saturation Data'!$C:$C,0))*INDEX('UEC Data'!K:K,MATCH('Intensity Data'!$B996,'UEC Data'!$C:$C,0))</f>
        <v>3.9672130026204094E-2</v>
      </c>
      <c r="K996" s="7">
        <f>INDEX('Saturation Data'!L:L,MATCH('Intensity Data'!$B996,'Saturation Data'!$C:$C,0))*INDEX('UEC Data'!L:L,MATCH('Intensity Data'!$B996,'UEC Data'!$C:$C,0))</f>
        <v>2.6141053524436379E-3</v>
      </c>
      <c r="L996" s="7">
        <f>INDEX('Saturation Data'!M:M,MATCH('Intensity Data'!$B996,'Saturation Data'!$C:$C,0))*INDEX('UEC Data'!M:M,MATCH('Intensity Data'!$B996,'UEC Data'!$C:$C,0))</f>
        <v>4.9980252306857418</v>
      </c>
      <c r="M996" s="7">
        <f>INDEX('Saturation Data'!N:N,MATCH('Intensity Data'!$B996,'Saturation Data'!$C:$C,0))*INDEX('UEC Data'!N:N,MATCH('Intensity Data'!$B996,'UEC Data'!$C:$C,0))</f>
        <v>0.85551563582811074</v>
      </c>
      <c r="N996" s="7">
        <f>INDEX('Saturation Data'!O:O,MATCH('Intensity Data'!$B996,'Saturation Data'!$C:$C,0))*INDEX('UEC Data'!O:O,MATCH('Intensity Data'!$B996,'UEC Data'!$C:$C,0))</f>
        <v>6.1836195084038113E-2</v>
      </c>
      <c r="O996" s="7">
        <f>INDEX('Saturation Data'!P:P,MATCH('Intensity Data'!$B996,'Saturation Data'!$C:$C,0))*INDEX('UEC Data'!P:P,MATCH('Intensity Data'!$B996,'UEC Data'!$C:$C,0))</f>
        <v>3.7025858521137607E-2</v>
      </c>
      <c r="P996" s="7">
        <f>INDEX('Saturation Data'!Q:Q,MATCH('Intensity Data'!$B996,'Saturation Data'!$C:$C,0))*INDEX('UEC Data'!Q:Q,MATCH('Intensity Data'!$B996,'UEC Data'!$C:$C,0))</f>
        <v>4.230919908736052E-2</v>
      </c>
      <c r="Q996" s="7">
        <f>INDEX('Saturation Data'!R:R,MATCH('Intensity Data'!$B996,'Saturation Data'!$C:$C,0))*INDEX('UEC Data'!R:R,MATCH('Intensity Data'!$B996,'UEC Data'!$C:$C,0))</f>
        <v>0.12515380252448852</v>
      </c>
      <c r="R996" s="7">
        <f>INDEX('Saturation Data'!S:S,MATCH('Intensity Data'!$B996,'Saturation Data'!$C:$C,0))*INDEX('UEC Data'!S:S,MATCH('Intensity Data'!$B996,'UEC Data'!$C:$C,0))</f>
        <v>2.6300688476635988E-3</v>
      </c>
      <c r="S996" s="7">
        <f>INDEX('Saturation Data'!T:T,MATCH('Intensity Data'!$B996,'Saturation Data'!$C:$C,0))*INDEX('UEC Data'!T:T,MATCH('Intensity Data'!$B996,'UEC Data'!$C:$C,0))</f>
        <v>1.51520132893469E-2</v>
      </c>
      <c r="T996" s="7">
        <f>INDEX('Saturation Data'!U:U,MATCH('Intensity Data'!$B996,'Saturation Data'!$C:$C,0))*INDEX('UEC Data'!U:U,MATCH('Intensity Data'!$B996,'UEC Data'!$C:$C,0))</f>
        <v>1.5415715014112855E-2</v>
      </c>
      <c r="U996" s="7">
        <f>INDEX('Saturation Data'!V:V,MATCH('Intensity Data'!$B996,'Saturation Data'!$C:$C,0))*INDEX('UEC Data'!V:V,MATCH('Intensity Data'!$B996,'UEC Data'!$C:$C,0))</f>
        <v>2.6141053524436384E-2</v>
      </c>
      <c r="V996" t="str">
        <f t="shared" si="202"/>
        <v>Food Preparation</v>
      </c>
    </row>
    <row r="997" spans="2:22" x14ac:dyDescent="0.25">
      <c r="B997" t="str">
        <f t="shared" si="203"/>
        <v>ID2023 CPAFood Preparation_Dishwasher</v>
      </c>
      <c r="C997" t="s">
        <v>119</v>
      </c>
      <c r="D997" t="s">
        <v>191</v>
      </c>
      <c r="E997" s="3" t="str">
        <f t="shared" si="204"/>
        <v>Food Preparation_Dishwasher</v>
      </c>
      <c r="F997" s="3" t="s">
        <v>32</v>
      </c>
      <c r="G997" s="3" t="s">
        <v>35</v>
      </c>
      <c r="H997" s="7">
        <f>INDEX('Saturation Data'!I:I,MATCH('Intensity Data'!$B997,'Saturation Data'!$C:$C,0))*INDEX('UEC Data'!I:I,MATCH('Intensity Data'!$B997,'UEC Data'!$C:$C,0))</f>
        <v>1.2118971724137931E-2</v>
      </c>
      <c r="I997" s="7">
        <f>INDEX('Saturation Data'!J:J,MATCH('Intensity Data'!$B997,'Saturation Data'!$C:$C,0))*INDEX('UEC Data'!J:J,MATCH('Intensity Data'!$B997,'UEC Data'!$C:$C,0))</f>
        <v>3.840052649999999E-2</v>
      </c>
      <c r="J997" s="7">
        <f>INDEX('Saturation Data'!K:K,MATCH('Intensity Data'!$B997,'Saturation Data'!$C:$C,0))*INDEX('UEC Data'!K:K,MATCH('Intensity Data'!$B997,'UEC Data'!$C:$C,0))</f>
        <v>3.5024522618181821E-2</v>
      </c>
      <c r="K997" s="7">
        <f>INDEX('Saturation Data'!L:L,MATCH('Intensity Data'!$B997,'Saturation Data'!$C:$C,0))*INDEX('UEC Data'!L:L,MATCH('Intensity Data'!$B997,'UEC Data'!$C:$C,0))</f>
        <v>5.3439754999999999E-2</v>
      </c>
      <c r="L997" s="7">
        <f>INDEX('Saturation Data'!M:M,MATCH('Intensity Data'!$B997,'Saturation Data'!$C:$C,0))*INDEX('UEC Data'!M:M,MATCH('Intensity Data'!$B997,'UEC Data'!$C:$C,0))</f>
        <v>2.228125971590909</v>
      </c>
      <c r="M997" s="7">
        <f>INDEX('Saturation Data'!N:N,MATCH('Intensity Data'!$B997,'Saturation Data'!$C:$C,0))*INDEX('UEC Data'!N:N,MATCH('Intensity Data'!$B997,'UEC Data'!$C:$C,0))</f>
        <v>0.312996628</v>
      </c>
      <c r="N997" s="7">
        <f>INDEX('Saturation Data'!O:O,MATCH('Intensity Data'!$B997,'Saturation Data'!$C:$C,0))*INDEX('UEC Data'!O:O,MATCH('Intensity Data'!$B997,'UEC Data'!$C:$C,0))</f>
        <v>0.16930014824999998</v>
      </c>
      <c r="O997" s="7">
        <f>INDEX('Saturation Data'!P:P,MATCH('Intensity Data'!$B997,'Saturation Data'!$C:$C,0))*INDEX('UEC Data'!P:P,MATCH('Intensity Data'!$B997,'UEC Data'!$C:$C,0))</f>
        <v>6.5386366499999987E-2</v>
      </c>
      <c r="P997" s="7">
        <f>INDEX('Saturation Data'!Q:Q,MATCH('Intensity Data'!$B997,'Saturation Data'!$C:$C,0))*INDEX('UEC Data'!Q:Q,MATCH('Intensity Data'!$B997,'UEC Data'!$C:$C,0))</f>
        <v>2.4275676985507245E-2</v>
      </c>
      <c r="Q997" s="7">
        <f>INDEX('Saturation Data'!R:R,MATCH('Intensity Data'!$B997,'Saturation Data'!$C:$C,0))*INDEX('UEC Data'!R:R,MATCH('Intensity Data'!$B997,'UEC Data'!$C:$C,0))</f>
        <v>9.2980763333333327E-2</v>
      </c>
      <c r="R997" s="7">
        <f>INDEX('Saturation Data'!S:S,MATCH('Intensity Data'!$B997,'Saturation Data'!$C:$C,0))*INDEX('UEC Data'!S:S,MATCH('Intensity Data'!$B997,'UEC Data'!$C:$C,0))</f>
        <v>2.6883047142857142E-3</v>
      </c>
      <c r="S997" s="7">
        <f>INDEX('Saturation Data'!T:T,MATCH('Intensity Data'!$B997,'Saturation Data'!$C:$C,0))*INDEX('UEC Data'!T:T,MATCH('Intensity Data'!$B997,'UEC Data'!$C:$C,0))</f>
        <v>1.5487514249999999E-2</v>
      </c>
      <c r="T997" s="7">
        <f>INDEX('Saturation Data'!U:U,MATCH('Intensity Data'!$B997,'Saturation Data'!$C:$C,0))*INDEX('UEC Data'!U:U,MATCH('Intensity Data'!$B997,'UEC Data'!$C:$C,0))</f>
        <v>1.575705494680851E-2</v>
      </c>
      <c r="U997" s="7">
        <f>INDEX('Saturation Data'!V:V,MATCH('Intensity Data'!$B997,'Saturation Data'!$C:$C,0))*INDEX('UEC Data'!V:V,MATCH('Intensity Data'!$B997,'UEC Data'!$C:$C,0))</f>
        <v>2.6719877499999999E-2</v>
      </c>
      <c r="V997" t="str">
        <f t="shared" si="202"/>
        <v>Food Preparation</v>
      </c>
    </row>
    <row r="998" spans="2:22" x14ac:dyDescent="0.25">
      <c r="B998" t="str">
        <f t="shared" si="203"/>
        <v>ID2023 CPAFood Preparation_Hot Food Container</v>
      </c>
      <c r="C998" t="s">
        <v>119</v>
      </c>
      <c r="D998" t="s">
        <v>191</v>
      </c>
      <c r="E998" s="3" t="str">
        <f t="shared" si="204"/>
        <v>Food Preparation_Hot Food Container</v>
      </c>
      <c r="F998" s="3" t="s">
        <v>32</v>
      </c>
      <c r="G998" s="3" t="s">
        <v>36</v>
      </c>
      <c r="H998" s="7">
        <f>INDEX('Saturation Data'!I:I,MATCH('Intensity Data'!$B998,'Saturation Data'!$C:$C,0))*INDEX('UEC Data'!I:I,MATCH('Intensity Data'!$B998,'UEC Data'!$C:$C,0))</f>
        <v>1.1047593355622178E-3</v>
      </c>
      <c r="I998" s="7">
        <f>INDEX('Saturation Data'!J:J,MATCH('Intensity Data'!$B998,'Saturation Data'!$C:$C,0))*INDEX('UEC Data'!J:J,MATCH('Intensity Data'!$B998,'UEC Data'!$C:$C,0))</f>
        <v>2.500408987250647E-5</v>
      </c>
      <c r="J998" s="7">
        <f>INDEX('Saturation Data'!K:K,MATCH('Intensity Data'!$B998,'Saturation Data'!$C:$C,0))*INDEX('UEC Data'!K:K,MATCH('Intensity Data'!$B998,'UEC Data'!$C:$C,0))</f>
        <v>1.5123873671246668E-3</v>
      </c>
      <c r="K998" s="7">
        <f>INDEX('Saturation Data'!L:L,MATCH('Intensity Data'!$B998,'Saturation Data'!$C:$C,0))*INDEX('UEC Data'!L:L,MATCH('Intensity Data'!$B998,'UEC Data'!$C:$C,0))</f>
        <v>2.4357705245247325E-4</v>
      </c>
      <c r="L998" s="7">
        <f>INDEX('Saturation Data'!M:M,MATCH('Intensity Data'!$B998,'Saturation Data'!$C:$C,0))*INDEX('UEC Data'!M:M,MATCH('Intensity Data'!$B998,'UEC Data'!$C:$C,0))</f>
        <v>0.30532132346636287</v>
      </c>
      <c r="M998" s="7">
        <f>INDEX('Saturation Data'!N:N,MATCH('Intensity Data'!$B998,'Saturation Data'!$C:$C,0))*INDEX('UEC Data'!N:N,MATCH('Intensity Data'!$B998,'UEC Data'!$C:$C,0))</f>
        <v>7.2968161530800407E-2</v>
      </c>
      <c r="N998" s="7">
        <f>INDEX('Saturation Data'!O:O,MATCH('Intensity Data'!$B998,'Saturation Data'!$C:$C,0))*INDEX('UEC Data'!O:O,MATCH('Intensity Data'!$B998,'UEC Data'!$C:$C,0))</f>
        <v>2.2047594176979159E-3</v>
      </c>
      <c r="O998" s="7">
        <f>INDEX('Saturation Data'!P:P,MATCH('Intensity Data'!$B998,'Saturation Data'!$C:$C,0))*INDEX('UEC Data'!P:P,MATCH('Intensity Data'!$B998,'UEC Data'!$C:$C,0))</f>
        <v>3.4499946510076385E-3</v>
      </c>
      <c r="P998" s="7">
        <f>INDEX('Saturation Data'!Q:Q,MATCH('Intensity Data'!$B998,'Saturation Data'!$C:$C,0))*INDEX('UEC Data'!Q:Q,MATCH('Intensity Data'!$B998,'UEC Data'!$C:$C,0))</f>
        <v>1.9639894220054295E-3</v>
      </c>
      <c r="Q998" s="7">
        <f>INDEX('Saturation Data'!R:R,MATCH('Intensity Data'!$B998,'Saturation Data'!$C:$C,0))*INDEX('UEC Data'!R:R,MATCH('Intensity Data'!$B998,'UEC Data'!$C:$C,0))</f>
        <v>8.4760793785504194E-3</v>
      </c>
      <c r="R998" s="7">
        <f>INDEX('Saturation Data'!S:S,MATCH('Intensity Data'!$B998,'Saturation Data'!$C:$C,0))*INDEX('UEC Data'!S:S,MATCH('Intensity Data'!$B998,'UEC Data'!$C:$C,0))</f>
        <v>2.4506449866763146E-4</v>
      </c>
      <c r="S998" s="7">
        <f>INDEX('Saturation Data'!T:T,MATCH('Intensity Data'!$B998,'Saturation Data'!$C:$C,0))*INDEX('UEC Data'!T:T,MATCH('Intensity Data'!$B998,'UEC Data'!$C:$C,0))</f>
        <v>1.4118339692353295E-3</v>
      </c>
      <c r="T998" s="7">
        <f>INDEX('Saturation Data'!U:U,MATCH('Intensity Data'!$B998,'Saturation Data'!$C:$C,0))*INDEX('UEC Data'!U:U,MATCH('Intensity Data'!$B998,'UEC Data'!$C:$C,0))</f>
        <v>1.4364051628886695E-3</v>
      </c>
      <c r="U998" s="7">
        <f>INDEX('Saturation Data'!V:V,MATCH('Intensity Data'!$B998,'Saturation Data'!$C:$C,0))*INDEX('UEC Data'!V:V,MATCH('Intensity Data'!$B998,'UEC Data'!$C:$C,0))</f>
        <v>2.4357705245247325E-3</v>
      </c>
      <c r="V998" t="str">
        <f t="shared" si="202"/>
        <v>Food Preparation</v>
      </c>
    </row>
    <row r="999" spans="2:22" x14ac:dyDescent="0.25">
      <c r="B999" t="str">
        <f t="shared" si="203"/>
        <v>ID2023 CPAFood Preparation_Steamer</v>
      </c>
      <c r="C999" t="s">
        <v>119</v>
      </c>
      <c r="D999" t="s">
        <v>191</v>
      </c>
      <c r="E999" s="3" t="str">
        <f t="shared" si="204"/>
        <v>Food Preparation_Steamer</v>
      </c>
      <c r="F999" s="3" t="s">
        <v>32</v>
      </c>
      <c r="G999" s="3" t="s">
        <v>37</v>
      </c>
      <c r="H999" s="7">
        <f>INDEX('Saturation Data'!I:I,MATCH('Intensity Data'!$B999,'Saturation Data'!$C:$C,0))*INDEX('UEC Data'!I:I,MATCH('Intensity Data'!$B999,'UEC Data'!$C:$C,0))</f>
        <v>1.3507041777440549E-2</v>
      </c>
      <c r="I999" s="7">
        <f>INDEX('Saturation Data'!J:J,MATCH('Intensity Data'!$B999,'Saturation Data'!$C:$C,0))*INDEX('UEC Data'!J:J,MATCH('Intensity Data'!$B999,'UEC Data'!$C:$C,0))</f>
        <v>3.0570575476780183E-4</v>
      </c>
      <c r="J999" s="7">
        <f>INDEX('Saturation Data'!K:K,MATCH('Intensity Data'!$B999,'Saturation Data'!$C:$C,0))*INDEX('UEC Data'!K:K,MATCH('Intensity Data'!$B999,'UEC Data'!$C:$C,0))</f>
        <v>1.849079586282051E-2</v>
      </c>
      <c r="K999" s="7">
        <f>INDEX('Saturation Data'!L:L,MATCH('Intensity Data'!$B999,'Saturation Data'!$C:$C,0))*INDEX('UEC Data'!L:L,MATCH('Intensity Data'!$B999,'UEC Data'!$C:$C,0))</f>
        <v>2.978029076194304E-3</v>
      </c>
      <c r="L999" s="7">
        <f>INDEX('Saturation Data'!M:M,MATCH('Intensity Data'!$B999,'Saturation Data'!$C:$C,0))*INDEX('UEC Data'!M:M,MATCH('Intensity Data'!$B999,'UEC Data'!$C:$C,0))</f>
        <v>1.0221114399955578</v>
      </c>
      <c r="M999" s="7">
        <f>INDEX('Saturation Data'!N:N,MATCH('Intensity Data'!$B999,'Saturation Data'!$C:$C,0))*INDEX('UEC Data'!N:N,MATCH('Intensity Data'!$B999,'UEC Data'!$C:$C,0))</f>
        <v>0.24441795304241604</v>
      </c>
      <c r="N999" s="7">
        <f>INDEX('Saturation Data'!O:O,MATCH('Intensity Data'!$B999,'Saturation Data'!$C:$C,0))*INDEX('UEC Data'!O:O,MATCH('Intensity Data'!$B999,'UEC Data'!$C:$C,0))</f>
        <v>2.6955895827661107E-2</v>
      </c>
      <c r="O999" s="7">
        <f>INDEX('Saturation Data'!P:P,MATCH('Intensity Data'!$B999,'Saturation Data'!$C:$C,0))*INDEX('UEC Data'!P:P,MATCH('Intensity Data'!$B999,'UEC Data'!$C:$C,0))</f>
        <v>4.2180428246294942E-2</v>
      </c>
      <c r="P999" s="7">
        <f>INDEX('Saturation Data'!Q:Q,MATCH('Intensity Data'!$B999,'Saturation Data'!$C:$C,0))*INDEX('UEC Data'!Q:Q,MATCH('Intensity Data'!$B999,'UEC Data'!$C:$C,0))</f>
        <v>2.4012186473154874E-2</v>
      </c>
      <c r="Q999" s="7">
        <f>INDEX('Saturation Data'!R:R,MATCH('Intensity Data'!$B999,'Saturation Data'!$C:$C,0))*INDEX('UEC Data'!R:R,MATCH('Intensity Data'!$B999,'UEC Data'!$C:$C,0))</f>
        <v>0.10363049633495058</v>
      </c>
      <c r="R999" s="7">
        <f>INDEX('Saturation Data'!S:S,MATCH('Intensity Data'!$B999,'Saturation Data'!$C:$C,0))*INDEX('UEC Data'!S:S,MATCH('Intensity Data'!$B999,'UEC Data'!$C:$C,0))</f>
        <v>2.9962149357956741E-3</v>
      </c>
      <c r="S999" s="7">
        <f>INDEX('Saturation Data'!T:T,MATCH('Intensity Data'!$B999,'Saturation Data'!$C:$C,0))*INDEX('UEC Data'!T:T,MATCH('Intensity Data'!$B999,'UEC Data'!$C:$C,0))</f>
        <v>1.7261406888738024E-2</v>
      </c>
      <c r="T999" s="7">
        <f>INDEX('Saturation Data'!U:U,MATCH('Intensity Data'!$B999,'Saturation Data'!$C:$C,0))*INDEX('UEC Data'!U:U,MATCH('Intensity Data'!$B999,'UEC Data'!$C:$C,0))</f>
        <v>1.7561819954746059E-2</v>
      </c>
      <c r="U999" s="7">
        <f>INDEX('Saturation Data'!V:V,MATCH('Intensity Data'!$B999,'Saturation Data'!$C:$C,0))*INDEX('UEC Data'!V:V,MATCH('Intensity Data'!$B999,'UEC Data'!$C:$C,0))</f>
        <v>2.9780290761943037E-2</v>
      </c>
      <c r="V999" t="str">
        <f t="shared" si="202"/>
        <v>Food Preparation</v>
      </c>
    </row>
    <row r="1000" spans="2:22" x14ac:dyDescent="0.25">
      <c r="B1000" t="str">
        <f t="shared" si="203"/>
        <v>ID2023 CPAFood Preparation_Griddle</v>
      </c>
      <c r="C1000" t="s">
        <v>119</v>
      </c>
      <c r="D1000" t="s">
        <v>191</v>
      </c>
      <c r="E1000" s="3" t="str">
        <f t="shared" si="204"/>
        <v>Food Preparation_Griddle</v>
      </c>
      <c r="F1000" s="3" t="s">
        <v>32</v>
      </c>
      <c r="G1000" s="3" t="s">
        <v>184</v>
      </c>
      <c r="H1000" s="7">
        <f>INDEX('Saturation Data'!I:I,MATCH('Intensity Data'!$B1000,'Saturation Data'!$C:$C,0))*INDEX('UEC Data'!I:I,MATCH('Intensity Data'!$B1000,'UEC Data'!$C:$C,0))</f>
        <v>1.4597932205086565E-2</v>
      </c>
      <c r="I1000" s="7">
        <f>INDEX('Saturation Data'!J:J,MATCH('Intensity Data'!$B1000,'Saturation Data'!$C:$C,0))*INDEX('UEC Data'!J:J,MATCH('Intensity Data'!$B1000,'UEC Data'!$C:$C,0))</f>
        <v>3.3039594874569364E-4</v>
      </c>
      <c r="J1000" s="7">
        <f>INDEX('Saturation Data'!K:K,MATCH('Intensity Data'!$B1000,'Saturation Data'!$C:$C,0))*INDEX('UEC Data'!K:K,MATCH('Intensity Data'!$B1000,'UEC Data'!$C:$C,0))</f>
        <v>1.9984197048563326E-2</v>
      </c>
      <c r="K1000" s="7">
        <f>INDEX('Saturation Data'!L:L,MATCH('Intensity Data'!$B1000,'Saturation Data'!$C:$C,0))*INDEX('UEC Data'!L:L,MATCH('Intensity Data'!$B1000,'UEC Data'!$C:$C,0))</f>
        <v>3.2185483154179404E-3</v>
      </c>
      <c r="L1000" s="7">
        <f>INDEX('Saturation Data'!M:M,MATCH('Intensity Data'!$B1000,'Saturation Data'!$C:$C,0))*INDEX('UEC Data'!M:M,MATCH('Intensity Data'!$B1000,'UEC Data'!$C:$C,0))</f>
        <v>0.96057550559320737</v>
      </c>
      <c r="M1000" s="7">
        <f>INDEX('Saturation Data'!N:N,MATCH('Intensity Data'!$B1000,'Saturation Data'!$C:$C,0))*INDEX('UEC Data'!N:N,MATCH('Intensity Data'!$B1000,'UEC Data'!$C:$C,0))</f>
        <v>0</v>
      </c>
      <c r="N1000" s="7">
        <f>INDEX('Saturation Data'!O:O,MATCH('Intensity Data'!$B1000,'Saturation Data'!$C:$C,0))*INDEX('UEC Data'!O:O,MATCH('Intensity Data'!$B1000,'UEC Data'!$C:$C,0))</f>
        <v>2.9132977176156861E-2</v>
      </c>
      <c r="O1000" s="7">
        <f>INDEX('Saturation Data'!P:P,MATCH('Intensity Data'!$B1000,'Saturation Data'!$C:$C,0))*INDEX('UEC Data'!P:P,MATCH('Intensity Data'!$B1000,'UEC Data'!$C:$C,0))</f>
        <v>4.5587112416380624E-2</v>
      </c>
      <c r="P1000" s="7">
        <f>INDEX('Saturation Data'!Q:Q,MATCH('Intensity Data'!$B1000,'Saturation Data'!$C:$C,0))*INDEX('UEC Data'!Q:Q,MATCH('Intensity Data'!$B1000,'UEC Data'!$C:$C,0))</f>
        <v>2.5951520400008209E-2</v>
      </c>
      <c r="Q1000" s="7">
        <f>INDEX('Saturation Data'!R:R,MATCH('Intensity Data'!$B1000,'Saturation Data'!$C:$C,0))*INDEX('UEC Data'!R:R,MATCH('Intensity Data'!$B1000,'UEC Data'!$C:$C,0))</f>
        <v>0.11200016886034532</v>
      </c>
      <c r="R1000" s="7">
        <f>INDEX('Saturation Data'!S:S,MATCH('Intensity Data'!$B1000,'Saturation Data'!$C:$C,0))*INDEX('UEC Data'!S:S,MATCH('Intensity Data'!$B1000,'UEC Data'!$C:$C,0))</f>
        <v>3.238202948158873E-3</v>
      </c>
      <c r="S1000" s="7">
        <f>INDEX('Saturation Data'!T:T,MATCH('Intensity Data'!$B1000,'Saturation Data'!$C:$C,0))*INDEX('UEC Data'!T:T,MATCH('Intensity Data'!$B1000,'UEC Data'!$C:$C,0))</f>
        <v>1.8655517002032981E-2</v>
      </c>
      <c r="T1000" s="7">
        <f>INDEX('Saturation Data'!U:U,MATCH('Intensity Data'!$B1000,'Saturation Data'!$C:$C,0))*INDEX('UEC Data'!U:U,MATCH('Intensity Data'!$B1000,'UEC Data'!$C:$C,0))</f>
        <v>1.8980192800284526E-2</v>
      </c>
      <c r="U1000" s="7">
        <f>INDEX('Saturation Data'!V:V,MATCH('Intensity Data'!$B1000,'Saturation Data'!$C:$C,0))*INDEX('UEC Data'!V:V,MATCH('Intensity Data'!$B1000,'UEC Data'!$C:$C,0))</f>
        <v>3.2185483154179406E-2</v>
      </c>
      <c r="V1000" t="str">
        <f t="shared" si="202"/>
        <v>Food Preparation</v>
      </c>
    </row>
    <row r="1001" spans="2:22" x14ac:dyDescent="0.25">
      <c r="B1001" t="str">
        <f t="shared" si="203"/>
        <v>ID2023 CPAOffice Equipment_Desktop Computer</v>
      </c>
      <c r="C1001" t="s">
        <v>119</v>
      </c>
      <c r="D1001" t="s">
        <v>191</v>
      </c>
      <c r="E1001" s="3" t="str">
        <f t="shared" si="204"/>
        <v>Office Equipment_Desktop Computer</v>
      </c>
      <c r="F1001" s="3" t="s">
        <v>38</v>
      </c>
      <c r="G1001" s="3" t="s">
        <v>39</v>
      </c>
      <c r="H1001" s="7">
        <f>INDEX('Saturation Data'!I:I,MATCH('Intensity Data'!$B1001,'Saturation Data'!$C:$C,0))*INDEX('UEC Data'!I:I,MATCH('Intensity Data'!$B1001,'UEC Data'!$C:$C,0))</f>
        <v>1.1813066631516491</v>
      </c>
      <c r="I1001" s="7">
        <f>INDEX('Saturation Data'!J:J,MATCH('Intensity Data'!$B1001,'Saturation Data'!$C:$C,0))*INDEX('UEC Data'!J:J,MATCH('Intensity Data'!$B1001,'UEC Data'!$C:$C,0))</f>
        <v>0.4193956459318095</v>
      </c>
      <c r="J1001" s="7">
        <f>INDEX('Saturation Data'!K:K,MATCH('Intensity Data'!$B1001,'Saturation Data'!$C:$C,0))*INDEX('UEC Data'!K:K,MATCH('Intensity Data'!$B1001,'UEC Data'!$C:$C,0))</f>
        <v>2.5606198808855705E-2</v>
      </c>
      <c r="K1001" s="7">
        <f>INDEX('Saturation Data'!L:L,MATCH('Intensity Data'!$B1001,'Saturation Data'!$C:$C,0))*INDEX('UEC Data'!L:L,MATCH('Intensity Data'!$B1001,'UEC Data'!$C:$C,0))</f>
        <v>0.14152445665188632</v>
      </c>
      <c r="L1001" s="7">
        <f>INDEX('Saturation Data'!M:M,MATCH('Intensity Data'!$B1001,'Saturation Data'!$C:$C,0))*INDEX('UEC Data'!M:M,MATCH('Intensity Data'!$B1001,'UEC Data'!$C:$C,0))</f>
        <v>3.0595641959110683E-2</v>
      </c>
      <c r="M1001" s="7">
        <f>INDEX('Saturation Data'!N:N,MATCH('Intensity Data'!$B1001,'Saturation Data'!$C:$C,0))*INDEX('UEC Data'!N:N,MATCH('Intensity Data'!$B1001,'UEC Data'!$C:$C,0))</f>
        <v>1.2944310059623751E-2</v>
      </c>
      <c r="N1001" s="7">
        <f>INDEX('Saturation Data'!O:O,MATCH('Intensity Data'!$B1001,'Saturation Data'!$C:$C,0))*INDEX('UEC Data'!O:O,MATCH('Intensity Data'!$B1001,'UEC Data'!$C:$C,0))</f>
        <v>1.1783020528560364</v>
      </c>
      <c r="O1001" s="7">
        <f>INDEX('Saturation Data'!P:P,MATCH('Intensity Data'!$B1001,'Saturation Data'!$C:$C,0))*INDEX('UEC Data'!P:P,MATCH('Intensity Data'!$B1001,'UEC Data'!$C:$C,0))</f>
        <v>0.55414275650369771</v>
      </c>
      <c r="P1001" s="7">
        <f>INDEX('Saturation Data'!Q:Q,MATCH('Intensity Data'!$B1001,'Saturation Data'!$C:$C,0))*INDEX('UEC Data'!Q:Q,MATCH('Intensity Data'!$B1001,'UEC Data'!$C:$C,0))</f>
        <v>0.28815159784901567</v>
      </c>
      <c r="Q1001" s="7">
        <f>INDEX('Saturation Data'!R:R,MATCH('Intensity Data'!$B1001,'Saturation Data'!$C:$C,0))*INDEX('UEC Data'!R:R,MATCH('Intensity Data'!$B1001,'UEC Data'!$C:$C,0))</f>
        <v>2.0710896095397998E-2</v>
      </c>
      <c r="R1001" s="7">
        <f>INDEX('Saturation Data'!S:S,MATCH('Intensity Data'!$B1001,'Saturation Data'!$C:$C,0))*INDEX('UEC Data'!S:S,MATCH('Intensity Data'!$B1001,'UEC Data'!$C:$C,0))</f>
        <v>2.2190245816497856E-3</v>
      </c>
      <c r="S1001" s="7">
        <f>INDEX('Saturation Data'!T:T,MATCH('Intensity Data'!$B1001,'Saturation Data'!$C:$C,0))*INDEX('UEC Data'!T:T,MATCH('Intensity Data'!$B1001,'UEC Data'!$C:$C,0))</f>
        <v>1.2574472629348785E-2</v>
      </c>
      <c r="T1001" s="7">
        <f>INDEX('Saturation Data'!U:U,MATCH('Intensity Data'!$B1001,'Saturation Data'!$C:$C,0))*INDEX('UEC Data'!U:U,MATCH('Intensity Data'!$B1001,'UEC Data'!$C:$C,0))</f>
        <v>1.0432563086352078</v>
      </c>
      <c r="U1001" s="7">
        <f>INDEX('Saturation Data'!V:V,MATCH('Intensity Data'!$B1001,'Saturation Data'!$C:$C,0))*INDEX('UEC Data'!V:V,MATCH('Intensity Data'!$B1001,'UEC Data'!$C:$C,0))</f>
        <v>3.4518160158996665E-3</v>
      </c>
      <c r="V1001" t="str">
        <f t="shared" si="202"/>
        <v>Office Equipment</v>
      </c>
    </row>
    <row r="1002" spans="2:22" x14ac:dyDescent="0.25">
      <c r="B1002" t="str">
        <f t="shared" si="203"/>
        <v>ID2023 CPAOffice Equipment_Laptop</v>
      </c>
      <c r="C1002" t="s">
        <v>119</v>
      </c>
      <c r="D1002" t="s">
        <v>191</v>
      </c>
      <c r="E1002" s="3" t="str">
        <f t="shared" si="204"/>
        <v>Office Equipment_Laptop</v>
      </c>
      <c r="F1002" s="3" t="s">
        <v>38</v>
      </c>
      <c r="G1002" s="3" t="s">
        <v>40</v>
      </c>
      <c r="H1002" s="7">
        <f>INDEX('Saturation Data'!I:I,MATCH('Intensity Data'!$B1002,'Saturation Data'!$C:$C,0))*INDEX('UEC Data'!I:I,MATCH('Intensity Data'!$B1002,'UEC Data'!$C:$C,0))</f>
        <v>0.41114118606190098</v>
      </c>
      <c r="I1002" s="7">
        <f>INDEX('Saturation Data'!J:J,MATCH('Intensity Data'!$B1002,'Saturation Data'!$C:$C,0))*INDEX('UEC Data'!J:J,MATCH('Intensity Data'!$B1002,'UEC Data'!$C:$C,0))</f>
        <v>0.14596618192059208</v>
      </c>
      <c r="J1002" s="7">
        <f>INDEX('Saturation Data'!K:K,MATCH('Intensity Data'!$B1002,'Saturation Data'!$C:$C,0))*INDEX('UEC Data'!K:K,MATCH('Intensity Data'!$B1002,'UEC Data'!$C:$C,0))</f>
        <v>8.9119644180473724E-3</v>
      </c>
      <c r="K1002" s="7">
        <f>INDEX('Saturation Data'!L:L,MATCH('Intensity Data'!$B1002,'Saturation Data'!$C:$C,0))*INDEX('UEC Data'!L:L,MATCH('Intensity Data'!$B1002,'UEC Data'!$C:$C,0))</f>
        <v>4.9256077849747122E-2</v>
      </c>
      <c r="L1002" s="7">
        <f>INDEX('Saturation Data'!M:M,MATCH('Intensity Data'!$B1002,'Saturation Data'!$C:$C,0))*INDEX('UEC Data'!M:M,MATCH('Intensity Data'!$B1002,'UEC Data'!$C:$C,0))</f>
        <v>1.0648486896563957E-2</v>
      </c>
      <c r="M1002" s="7">
        <f>INDEX('Saturation Data'!N:N,MATCH('Intensity Data'!$B1002,'Saturation Data'!$C:$C,0))*INDEX('UEC Data'!N:N,MATCH('Intensity Data'!$B1002,'UEC Data'!$C:$C,0))</f>
        <v>2.8832826058388561E-3</v>
      </c>
      <c r="N1002" s="7">
        <f>INDEX('Saturation Data'!O:O,MATCH('Intensity Data'!$B1002,'Saturation Data'!$C:$C,0))*INDEX('UEC Data'!O:O,MATCH('Intensity Data'!$B1002,'UEC Data'!$C:$C,0))</f>
        <v>0.41009546349118736</v>
      </c>
      <c r="O1002" s="7">
        <f>INDEX('Saturation Data'!P:P,MATCH('Intensity Data'!$B1002,'Saturation Data'!$C:$C,0))*INDEX('UEC Data'!P:P,MATCH('Intensity Data'!$B1002,'UEC Data'!$C:$C,0))</f>
        <v>0.19286347674422105</v>
      </c>
      <c r="P1002" s="7">
        <f>INDEX('Saturation Data'!Q:Q,MATCH('Intensity Data'!$B1002,'Saturation Data'!$C:$C,0))*INDEX('UEC Data'!Q:Q,MATCH('Intensity Data'!$B1002,'UEC Data'!$C:$C,0))</f>
        <v>0.10028809063787325</v>
      </c>
      <c r="Q1002" s="7">
        <f>INDEX('Saturation Data'!R:R,MATCH('Intensity Data'!$B1002,'Saturation Data'!$C:$C,0))*INDEX('UEC Data'!R:R,MATCH('Intensity Data'!$B1002,'UEC Data'!$C:$C,0))</f>
        <v>3.0034193810821414E-2</v>
      </c>
      <c r="R1002" s="7">
        <f>INDEX('Saturation Data'!S:S,MATCH('Intensity Data'!$B1002,'Saturation Data'!$C:$C,0))*INDEX('UEC Data'!S:S,MATCH('Intensity Data'!$B1002,'UEC Data'!$C:$C,0))</f>
        <v>7.7230784084969355E-4</v>
      </c>
      <c r="S1002" s="7">
        <f>INDEX('Saturation Data'!T:T,MATCH('Intensity Data'!$B1002,'Saturation Data'!$C:$C,0))*INDEX('UEC Data'!T:T,MATCH('Intensity Data'!$B1002,'UEC Data'!$C:$C,0))</f>
        <v>4.3764110981482631E-3</v>
      </c>
      <c r="T1002" s="7">
        <f>INDEX('Saturation Data'!U:U,MATCH('Intensity Data'!$B1002,'Saturation Data'!$C:$C,0))*INDEX('UEC Data'!U:U,MATCH('Intensity Data'!$B1002,'UEC Data'!$C:$C,0))</f>
        <v>0.363094232410824</v>
      </c>
      <c r="U1002" s="7">
        <f>INDEX('Saturation Data'!V:V,MATCH('Intensity Data'!$B1002,'Saturation Data'!$C:$C,0))*INDEX('UEC Data'!V:V,MATCH('Intensity Data'!$B1002,'UEC Data'!$C:$C,0))</f>
        <v>1.2013677524328567E-3</v>
      </c>
      <c r="V1002" t="str">
        <f t="shared" si="202"/>
        <v>Office Equipment</v>
      </c>
    </row>
    <row r="1003" spans="2:22" x14ac:dyDescent="0.25">
      <c r="B1003" t="str">
        <f t="shared" si="203"/>
        <v>ID2023 CPAOffice Equipment_Server</v>
      </c>
      <c r="C1003" t="s">
        <v>119</v>
      </c>
      <c r="D1003" t="s">
        <v>191</v>
      </c>
      <c r="E1003" s="3" t="str">
        <f t="shared" si="204"/>
        <v>Office Equipment_Server</v>
      </c>
      <c r="F1003" s="3" t="s">
        <v>38</v>
      </c>
      <c r="G1003" s="3" t="s">
        <v>41</v>
      </c>
      <c r="H1003" s="7">
        <f>INDEX('Saturation Data'!I:I,MATCH('Intensity Data'!$B1003,'Saturation Data'!$C:$C,0))*INDEX('UEC Data'!I:I,MATCH('Intensity Data'!$B1003,'UEC Data'!$C:$C,0))</f>
        <v>1.2546559072642112</v>
      </c>
      <c r="I1003" s="7">
        <f>INDEX('Saturation Data'!J:J,MATCH('Intensity Data'!$B1003,'Saturation Data'!$C:$C,0))*INDEX('UEC Data'!J:J,MATCH('Intensity Data'!$B1003,'UEC Data'!$C:$C,0))</f>
        <v>1.3203481035491698</v>
      </c>
      <c r="J1003" s="7">
        <f>INDEX('Saturation Data'!K:K,MATCH('Intensity Data'!$B1003,'Saturation Data'!$C:$C,0))*INDEX('UEC Data'!K:K,MATCH('Intensity Data'!$B1003,'UEC Data'!$C:$C,0))</f>
        <v>0.3292296569888839</v>
      </c>
      <c r="K1003" s="7">
        <f>INDEX('Saturation Data'!L:L,MATCH('Intensity Data'!$B1003,'Saturation Data'!$C:$C,0))*INDEX('UEC Data'!L:L,MATCH('Intensity Data'!$B1003,'UEC Data'!$C:$C,0))</f>
        <v>0.37724231529976282</v>
      </c>
      <c r="L1003" s="7">
        <f>INDEX('Saturation Data'!M:M,MATCH('Intensity Data'!$B1003,'Saturation Data'!$C:$C,0))*INDEX('UEC Data'!M:M,MATCH('Intensity Data'!$B1003,'UEC Data'!$C:$C,0))</f>
        <v>0.38581600428384838</v>
      </c>
      <c r="M1003" s="7">
        <f>INDEX('Saturation Data'!N:N,MATCH('Intensity Data'!$B1003,'Saturation Data'!$C:$C,0))*INDEX('UEC Data'!N:N,MATCH('Intensity Data'!$B1003,'UEC Data'!$C:$C,0))</f>
        <v>4.7155289412470353E-2</v>
      </c>
      <c r="N1003" s="7">
        <f>INDEX('Saturation Data'!O:O,MATCH('Intensity Data'!$B1003,'Saturation Data'!$C:$C,0))*INDEX('UEC Data'!O:O,MATCH('Intensity Data'!$B1003,'UEC Data'!$C:$C,0))</f>
        <v>0.76795757043166002</v>
      </c>
      <c r="O1003" s="7">
        <f>INDEX('Saturation Data'!P:P,MATCH('Intensity Data'!$B1003,'Saturation Data'!$C:$C,0))*INDEX('UEC Data'!P:P,MATCH('Intensity Data'!$B1003,'UEC Data'!$C:$C,0))</f>
        <v>0.29673328459554515</v>
      </c>
      <c r="P1003" s="7">
        <f>INDEX('Saturation Data'!Q:Q,MATCH('Intensity Data'!$B1003,'Saturation Data'!$C:$C,0))*INDEX('UEC Data'!Q:Q,MATCH('Intensity Data'!$B1003,'UEC Data'!$C:$C,0))</f>
        <v>0.28703219642373257</v>
      </c>
      <c r="Q1003" s="7">
        <f>INDEX('Saturation Data'!R:R,MATCH('Intensity Data'!$B1003,'Saturation Data'!$C:$C,0))*INDEX('UEC Data'!R:R,MATCH('Intensity Data'!$B1003,'UEC Data'!$C:$C,0))</f>
        <v>3.1436859608313571E-2</v>
      </c>
      <c r="R1003" s="7">
        <f>INDEX('Saturation Data'!S:S,MATCH('Intensity Data'!$B1003,'Saturation Data'!$C:$C,0))*INDEX('UEC Data'!S:S,MATCH('Intensity Data'!$B1003,'UEC Data'!$C:$C,0))</f>
        <v>0.22230350723021738</v>
      </c>
      <c r="S1003" s="7">
        <f>INDEX('Saturation Data'!T:T,MATCH('Intensity Data'!$B1003,'Saturation Data'!$C:$C,0))*INDEX('UEC Data'!T:T,MATCH('Intensity Data'!$B1003,'UEC Data'!$C:$C,0))</f>
        <v>0.12125645848920949</v>
      </c>
      <c r="T1003" s="7">
        <f>INDEX('Saturation Data'!U:U,MATCH('Intensity Data'!$B1003,'Saturation Data'!$C:$C,0))*INDEX('UEC Data'!U:U,MATCH('Intensity Data'!$B1003,'UEC Data'!$C:$C,0))</f>
        <v>104.51618741863535</v>
      </c>
      <c r="U1003" s="7">
        <f>INDEX('Saturation Data'!V:V,MATCH('Intensity Data'!$B1003,'Saturation Data'!$C:$C,0))*INDEX('UEC Data'!V:V,MATCH('Intensity Data'!$B1003,'UEC Data'!$C:$C,0))</f>
        <v>0.28293173647482212</v>
      </c>
      <c r="V1003" t="str">
        <f t="shared" si="202"/>
        <v>Office Equipment</v>
      </c>
    </row>
    <row r="1004" spans="2:22" x14ac:dyDescent="0.25">
      <c r="B1004" t="str">
        <f t="shared" si="203"/>
        <v>ID2023 CPAOffice Equipment_Monitor</v>
      </c>
      <c r="C1004" t="s">
        <v>119</v>
      </c>
      <c r="D1004" t="s">
        <v>191</v>
      </c>
      <c r="E1004" s="3" t="str">
        <f t="shared" si="204"/>
        <v>Office Equipment_Monitor</v>
      </c>
      <c r="F1004" s="3" t="s">
        <v>38</v>
      </c>
      <c r="G1004" s="3" t="s">
        <v>42</v>
      </c>
      <c r="H1004" s="7">
        <f>INDEX('Saturation Data'!I:I,MATCH('Intensity Data'!$B1004,'Saturation Data'!$C:$C,0))*INDEX('UEC Data'!I:I,MATCH('Intensity Data'!$B1004,'UEC Data'!$C:$C,0))</f>
        <v>0.34112215465641454</v>
      </c>
      <c r="I1004" s="7">
        <f>INDEX('Saturation Data'!J:J,MATCH('Intensity Data'!$B1004,'Saturation Data'!$C:$C,0))*INDEX('UEC Data'!J:J,MATCH('Intensity Data'!$B1004,'UEC Data'!$C:$C,0))</f>
        <v>0.12110754206032248</v>
      </c>
      <c r="J1004" s="7">
        <f>INDEX('Saturation Data'!K:K,MATCH('Intensity Data'!$B1004,'Saturation Data'!$C:$C,0))*INDEX('UEC Data'!K:K,MATCH('Intensity Data'!$B1004,'UEC Data'!$C:$C,0))</f>
        <v>7.394220300877153E-3</v>
      </c>
      <c r="K1004" s="7">
        <f>INDEX('Saturation Data'!L:L,MATCH('Intensity Data'!$B1004,'Saturation Data'!$C:$C,0))*INDEX('UEC Data'!L:L,MATCH('Intensity Data'!$B1004,'UEC Data'!$C:$C,0))</f>
        <v>4.0867565633524457E-2</v>
      </c>
      <c r="L1004" s="7">
        <f>INDEX('Saturation Data'!M:M,MATCH('Intensity Data'!$B1004,'Saturation Data'!$C:$C,0))*INDEX('UEC Data'!M:M,MATCH('Intensity Data'!$B1004,'UEC Data'!$C:$C,0))</f>
        <v>8.8350058742098329E-3</v>
      </c>
      <c r="M1004" s="7">
        <f>INDEX('Saturation Data'!N:N,MATCH('Intensity Data'!$B1004,'Saturation Data'!$C:$C,0))*INDEX('UEC Data'!N:N,MATCH('Intensity Data'!$B1004,'UEC Data'!$C:$C,0))</f>
        <v>3.7378871006272375E-3</v>
      </c>
      <c r="N1004" s="7">
        <f>INDEX('Saturation Data'!O:O,MATCH('Intensity Data'!$B1004,'Saturation Data'!$C:$C,0))*INDEX('UEC Data'!O:O,MATCH('Intensity Data'!$B1004,'UEC Data'!$C:$C,0))</f>
        <v>0.34025452293138225</v>
      </c>
      <c r="O1004" s="7">
        <f>INDEX('Saturation Data'!P:P,MATCH('Intensity Data'!$B1004,'Saturation Data'!$C:$C,0))*INDEX('UEC Data'!P:P,MATCH('Intensity Data'!$B1004,'UEC Data'!$C:$C,0))</f>
        <v>0.16001803509807139</v>
      </c>
      <c r="P1004" s="7">
        <f>INDEX('Saturation Data'!Q:Q,MATCH('Intensity Data'!$B1004,'Saturation Data'!$C:$C,0))*INDEX('UEC Data'!Q:Q,MATCH('Intensity Data'!$B1004,'UEC Data'!$C:$C,0))</f>
        <v>8.3208617196571549E-2</v>
      </c>
      <c r="Q1004" s="7">
        <f>INDEX('Saturation Data'!R:R,MATCH('Intensity Data'!$B1004,'Saturation Data'!$C:$C,0))*INDEX('UEC Data'!R:R,MATCH('Intensity Data'!$B1004,'UEC Data'!$C:$C,0))</f>
        <v>5.9806193610035798E-3</v>
      </c>
      <c r="R1004" s="7">
        <f>INDEX('Saturation Data'!S:S,MATCH('Intensity Data'!$B1004,'Saturation Data'!$C:$C,0))*INDEX('UEC Data'!S:S,MATCH('Intensity Data'!$B1004,'UEC Data'!$C:$C,0))</f>
        <v>6.4078064582181213E-4</v>
      </c>
      <c r="S1004" s="7">
        <f>INDEX('Saturation Data'!T:T,MATCH('Intensity Data'!$B1004,'Saturation Data'!$C:$C,0))*INDEX('UEC Data'!T:T,MATCH('Intensity Data'!$B1004,'UEC Data'!$C:$C,0))</f>
        <v>3.6310903263236018E-3</v>
      </c>
      <c r="T1004" s="7">
        <f>INDEX('Saturation Data'!U:U,MATCH('Intensity Data'!$B1004,'Saturation Data'!$C:$C,0))*INDEX('UEC Data'!U:U,MATCH('Intensity Data'!$B1004,'UEC Data'!$C:$C,0))</f>
        <v>0.60251558881599898</v>
      </c>
      <c r="U1004" s="7">
        <f>INDEX('Saturation Data'!V:V,MATCH('Intensity Data'!$B1004,'Saturation Data'!$C:$C,0))*INDEX('UEC Data'!V:V,MATCH('Intensity Data'!$B1004,'UEC Data'!$C:$C,0))</f>
        <v>9.9676989350059664E-4</v>
      </c>
      <c r="V1004" t="str">
        <f t="shared" si="202"/>
        <v>Office Equipment</v>
      </c>
    </row>
    <row r="1005" spans="2:22" x14ac:dyDescent="0.25">
      <c r="B1005" t="str">
        <f t="shared" si="203"/>
        <v>ID2023 CPAOffice Equipment_Printer/Copier/Fax</v>
      </c>
      <c r="C1005" t="s">
        <v>119</v>
      </c>
      <c r="D1005" t="s">
        <v>191</v>
      </c>
      <c r="E1005" s="3" t="str">
        <f t="shared" si="204"/>
        <v>Office Equipment_Printer/Copier/Fax</v>
      </c>
      <c r="F1005" s="3" t="s">
        <v>38</v>
      </c>
      <c r="G1005" s="3" t="s">
        <v>43</v>
      </c>
      <c r="H1005" s="7">
        <f>INDEX('Saturation Data'!I:I,MATCH('Intensity Data'!$B1005,'Saturation Data'!$C:$C,0))*INDEX('UEC Data'!I:I,MATCH('Intensity Data'!$B1005,'UEC Data'!$C:$C,0))</f>
        <v>7.9999009852216904E-2</v>
      </c>
      <c r="I1005" s="7">
        <f>INDEX('Saturation Data'!J:J,MATCH('Intensity Data'!$B1005,'Saturation Data'!$C:$C,0))*INDEX('UEC Data'!J:J,MATCH('Intensity Data'!$B1005,'UEC Data'!$C:$C,0))</f>
        <v>0.13792654761904791</v>
      </c>
      <c r="J1005" s="7">
        <f>INDEX('Saturation Data'!K:K,MATCH('Intensity Data'!$B1005,'Saturation Data'!$C:$C,0))*INDEX('UEC Data'!K:K,MATCH('Intensity Data'!$B1005,'UEC Data'!$C:$C,0))</f>
        <v>1.1603681818181841E-2</v>
      </c>
      <c r="K1005" s="7">
        <f>INDEX('Saturation Data'!L:L,MATCH('Intensity Data'!$B1005,'Saturation Data'!$C:$C,0))*INDEX('UEC Data'!L:L,MATCH('Intensity Data'!$B1005,'UEC Data'!$C:$C,0))</f>
        <v>0.13558880952380978</v>
      </c>
      <c r="L1005" s="7">
        <f>INDEX('Saturation Data'!M:M,MATCH('Intensity Data'!$B1005,'Saturation Data'!$C:$C,0))*INDEX('UEC Data'!M:M,MATCH('Intensity Data'!$B1005,'UEC Data'!$C:$C,0))</f>
        <v>4.1441720779220863E-2</v>
      </c>
      <c r="M1005" s="7">
        <f>INDEX('Saturation Data'!N:N,MATCH('Intensity Data'!$B1005,'Saturation Data'!$C:$C,0))*INDEX('UEC Data'!N:N,MATCH('Intensity Data'!$B1005,'UEC Data'!$C:$C,0))</f>
        <v>1.7533035714285751E-2</v>
      </c>
      <c r="N1005" s="7">
        <f>INDEX('Saturation Data'!O:O,MATCH('Intensity Data'!$B1005,'Saturation Data'!$C:$C,0))*INDEX('UEC Data'!O:O,MATCH('Intensity Data'!$B1005,'UEC Data'!$C:$C,0))</f>
        <v>0.53100051020408268</v>
      </c>
      <c r="O1005" s="7">
        <f>INDEX('Saturation Data'!P:P,MATCH('Intensity Data'!$B1005,'Saturation Data'!$C:$C,0))*INDEX('UEC Data'!P:P,MATCH('Intensity Data'!$B1005,'UEC Data'!$C:$C,0))</f>
        <v>0.15052752613240447</v>
      </c>
      <c r="P1005" s="7">
        <f>INDEX('Saturation Data'!Q:Q,MATCH('Intensity Data'!$B1005,'Saturation Data'!$C:$C,0))*INDEX('UEC Data'!Q:Q,MATCH('Intensity Data'!$B1005,'UEC Data'!$C:$C,0))</f>
        <v>6.7082919254658521E-2</v>
      </c>
      <c r="Q1005" s="7">
        <f>INDEX('Saturation Data'!R:R,MATCH('Intensity Data'!$B1005,'Saturation Data'!$C:$C,0))*INDEX('UEC Data'!R:R,MATCH('Intensity Data'!$B1005,'UEC Data'!$C:$C,0))</f>
        <v>5.1430238095238195E-2</v>
      </c>
      <c r="R1005" s="7">
        <f>INDEX('Saturation Data'!S:S,MATCH('Intensity Data'!$B1005,'Saturation Data'!$C:$C,0))*INDEX('UEC Data'!S:S,MATCH('Intensity Data'!$B1005,'UEC Data'!$C:$C,0))</f>
        <v>3.0056632653061282E-3</v>
      </c>
      <c r="S1005" s="7">
        <f>INDEX('Saturation Data'!T:T,MATCH('Intensity Data'!$B1005,'Saturation Data'!$C:$C,0))*INDEX('UEC Data'!T:T,MATCH('Intensity Data'!$B1005,'UEC Data'!$C:$C,0))</f>
        <v>1.7032091836734726E-2</v>
      </c>
      <c r="T1005" s="7">
        <f>INDEX('Saturation Data'!U:U,MATCH('Intensity Data'!$B1005,'Saturation Data'!$C:$C,0))*INDEX('UEC Data'!U:U,MATCH('Intensity Data'!$B1005,'UEC Data'!$C:$C,0))</f>
        <v>0.47092987841945388</v>
      </c>
      <c r="U1005" s="7">
        <f>INDEX('Saturation Data'!V:V,MATCH('Intensity Data'!$B1005,'Saturation Data'!$C:$C,0))*INDEX('UEC Data'!V:V,MATCH('Intensity Data'!$B1005,'UEC Data'!$C:$C,0))</f>
        <v>4.6754761904761995E-3</v>
      </c>
      <c r="V1005" t="str">
        <f t="shared" si="202"/>
        <v>Office Equipment</v>
      </c>
    </row>
    <row r="1006" spans="2:22" x14ac:dyDescent="0.25">
      <c r="B1006" t="str">
        <f t="shared" si="203"/>
        <v>ID2023 CPAOffice Equipment_POS Terminal</v>
      </c>
      <c r="C1006" t="s">
        <v>119</v>
      </c>
      <c r="D1006" t="s">
        <v>191</v>
      </c>
      <c r="E1006" s="3" t="str">
        <f t="shared" si="204"/>
        <v>Office Equipment_POS Terminal</v>
      </c>
      <c r="F1006" s="3" t="s">
        <v>38</v>
      </c>
      <c r="G1006" s="3" t="s">
        <v>44</v>
      </c>
      <c r="H1006" s="7">
        <f>INDEX('Saturation Data'!I:I,MATCH('Intensity Data'!$B1006,'Saturation Data'!$C:$C,0))*INDEX('UEC Data'!I:I,MATCH('Intensity Data'!$B1006,'UEC Data'!$C:$C,0))</f>
        <v>5.4572781215224062E-3</v>
      </c>
      <c r="I1006" s="7">
        <f>INDEX('Saturation Data'!J:J,MATCH('Intensity Data'!$B1006,'Saturation Data'!$C:$C,0))*INDEX('UEC Data'!J:J,MATCH('Intensity Data'!$B1006,'UEC Data'!$C:$C,0))</f>
        <v>1.6282002625941334E-2</v>
      </c>
      <c r="J1006" s="7">
        <f>INDEX('Saturation Data'!K:K,MATCH('Intensity Data'!$B1006,'Saturation Data'!$C:$C,0))*INDEX('UEC Data'!K:K,MATCH('Intensity Data'!$B1006,'UEC Data'!$C:$C,0))</f>
        <v>0.10102242538368146</v>
      </c>
      <c r="K1006" s="7">
        <f>INDEX('Saturation Data'!L:L,MATCH('Intensity Data'!$B1006,'Saturation Data'!$C:$C,0))*INDEX('UEC Data'!L:L,MATCH('Intensity Data'!$B1006,'UEC Data'!$C:$C,0))</f>
        <v>0.81410013129706671</v>
      </c>
      <c r="L1006" s="7">
        <f>INDEX('Saturation Data'!M:M,MATCH('Intensity Data'!$B1006,'Saturation Data'!$C:$C,0))*INDEX('UEC Data'!M:M,MATCH('Intensity Data'!$B1006,'UEC Data'!$C:$C,0))</f>
        <v>6.1057509847280006E-2</v>
      </c>
      <c r="M1006" s="7">
        <f>INDEX('Saturation Data'!N:N,MATCH('Intensity Data'!$B1006,'Saturation Data'!$C:$C,0))*INDEX('UEC Data'!N:N,MATCH('Intensity Data'!$B1006,'UEC Data'!$C:$C,0))</f>
        <v>0.31342855054937069</v>
      </c>
      <c r="N1006" s="7">
        <f>INDEX('Saturation Data'!O:O,MATCH('Intensity Data'!$B1006,'Saturation Data'!$C:$C,0))*INDEX('UEC Data'!O:O,MATCH('Intensity Data'!$B1006,'UEC Data'!$C:$C,0))</f>
        <v>0.46403707483932805</v>
      </c>
      <c r="O1006" s="7">
        <f>INDEX('Saturation Data'!P:P,MATCH('Intensity Data'!$B1006,'Saturation Data'!$C:$C,0))*INDEX('UEC Data'!P:P,MATCH('Intensity Data'!$B1006,'UEC Data'!$C:$C,0))</f>
        <v>0.15845168409147789</v>
      </c>
      <c r="P1006" s="7">
        <f>INDEX('Saturation Data'!Q:Q,MATCH('Intensity Data'!$B1006,'Saturation Data'!$C:$C,0))*INDEX('UEC Data'!Q:Q,MATCH('Intensity Data'!$B1006,'UEC Data'!$C:$C,0))</f>
        <v>1.7074865362508913E-2</v>
      </c>
      <c r="Q1006" s="7">
        <f>INDEX('Saturation Data'!R:R,MATCH('Intensity Data'!$B1006,'Saturation Data'!$C:$C,0))*INDEX('UEC Data'!R:R,MATCH('Intensity Data'!$B1006,'UEC Data'!$C:$C,0))</f>
        <v>5.1939588376752846E-2</v>
      </c>
      <c r="R1006" s="7">
        <f>INDEX('Saturation Data'!S:S,MATCH('Intensity Data'!$B1006,'Saturation Data'!$C:$C,0))*INDEX('UEC Data'!S:S,MATCH('Intensity Data'!$B1006,'UEC Data'!$C:$C,0))</f>
        <v>2.6865304332803208E-3</v>
      </c>
      <c r="S1006" s="7">
        <f>INDEX('Saturation Data'!T:T,MATCH('Intensity Data'!$B1006,'Saturation Data'!$C:$C,0))*INDEX('UEC Data'!T:T,MATCH('Intensity Data'!$B1006,'UEC Data'!$C:$C,0))</f>
        <v>2.283550868288272E-2</v>
      </c>
      <c r="T1006" s="7">
        <f>INDEX('Saturation Data'!U:U,MATCH('Intensity Data'!$B1006,'Saturation Data'!$C:$C,0))*INDEX('UEC Data'!U:U,MATCH('Intensity Data'!$B1006,'UEC Data'!$C:$C,0))</f>
        <v>1.6628428213727323E-3</v>
      </c>
      <c r="U1006" s="7">
        <f>INDEX('Saturation Data'!V:V,MATCH('Intensity Data'!$B1006,'Saturation Data'!$C:$C,0))*INDEX('UEC Data'!V:V,MATCH('Intensity Data'!$B1006,'UEC Data'!$C:$C,0))</f>
        <v>2.2794803676317874E-3</v>
      </c>
      <c r="V1006" t="str">
        <f t="shared" si="202"/>
        <v>Office Equipment</v>
      </c>
    </row>
    <row r="1007" spans="2:22" x14ac:dyDescent="0.25">
      <c r="B1007" t="str">
        <f t="shared" si="203"/>
        <v>ID2023 CPAMiscellaneous_Non-HVAC Motors</v>
      </c>
      <c r="C1007" t="s">
        <v>119</v>
      </c>
      <c r="D1007" t="s">
        <v>191</v>
      </c>
      <c r="E1007" s="3" t="str">
        <f t="shared" si="204"/>
        <v>Miscellaneous_Non-HVAC Motors</v>
      </c>
      <c r="F1007" s="3" t="s">
        <v>45</v>
      </c>
      <c r="G1007" s="3" t="s">
        <v>46</v>
      </c>
      <c r="H1007" s="7">
        <f>INDEX('Saturation Data'!I:I,MATCH('Intensity Data'!$B1007,'Saturation Data'!$C:$C,0))*INDEX('UEC Data'!I:I,MATCH('Intensity Data'!$B1007,'UEC Data'!$C:$C,0))</f>
        <v>0.36052513468591396</v>
      </c>
      <c r="I1007" s="7">
        <f>INDEX('Saturation Data'!J:J,MATCH('Intensity Data'!$B1007,'Saturation Data'!$C:$C,0))*INDEX('UEC Data'!J:J,MATCH('Intensity Data'!$B1007,'UEC Data'!$C:$C,0))</f>
        <v>9.2914419332796611E-3</v>
      </c>
      <c r="J1007" s="7">
        <f>INDEX('Saturation Data'!K:K,MATCH('Intensity Data'!$B1007,'Saturation Data'!$C:$C,0))*INDEX('UEC Data'!K:K,MATCH('Intensity Data'!$B1007,'UEC Data'!$C:$C,0))</f>
        <v>0.2316741583790784</v>
      </c>
      <c r="K1007" s="7">
        <f>INDEX('Saturation Data'!L:L,MATCH('Intensity Data'!$B1007,'Saturation Data'!$C:$C,0))*INDEX('UEC Data'!L:L,MATCH('Intensity Data'!$B1007,'UEC Data'!$C:$C,0))</f>
        <v>1.8582883866559322E-2</v>
      </c>
      <c r="L1007" s="7">
        <f>INDEX('Saturation Data'!M:M,MATCH('Intensity Data'!$B1007,'Saturation Data'!$C:$C,0))*INDEX('UEC Data'!M:M,MATCH('Intensity Data'!$B1007,'UEC Data'!$C:$C,0))</f>
        <v>1.1530590524237234E-2</v>
      </c>
      <c r="M1007" s="7">
        <f>INDEX('Saturation Data'!N:N,MATCH('Intensity Data'!$B1007,'Saturation Data'!$C:$C,0))*INDEX('UEC Data'!N:N,MATCH('Intensity Data'!$B1007,'UEC Data'!$C:$C,0))</f>
        <v>0.2930201297794246</v>
      </c>
      <c r="N1007" s="7">
        <f>INDEX('Saturation Data'!O:O,MATCH('Intensity Data'!$B1007,'Saturation Data'!$C:$C,0))*INDEX('UEC Data'!O:O,MATCH('Intensity Data'!$B1007,'UEC Data'!$C:$C,0))</f>
        <v>0.94016245763481343</v>
      </c>
      <c r="O1007" s="7">
        <f>INDEX('Saturation Data'!P:P,MATCH('Intensity Data'!$B1007,'Saturation Data'!$C:$C,0))*INDEX('UEC Data'!P:P,MATCH('Intensity Data'!$B1007,'UEC Data'!$C:$C,0))</f>
        <v>0.10995221114913803</v>
      </c>
      <c r="P1007" s="7">
        <f>INDEX('Saturation Data'!Q:Q,MATCH('Intensity Data'!$B1007,'Saturation Data'!$C:$C,0))*INDEX('UEC Data'!Q:Q,MATCH('Intensity Data'!$B1007,'UEC Data'!$C:$C,0))</f>
        <v>9.6340548642814369E-2</v>
      </c>
      <c r="Q1007" s="7">
        <f>INDEX('Saturation Data'!R:R,MATCH('Intensity Data'!$B1007,'Saturation Data'!$C:$C,0))*INDEX('UEC Data'!R:R,MATCH('Intensity Data'!$B1007,'UEC Data'!$C:$C,0))</f>
        <v>0.51466746104463057</v>
      </c>
      <c r="R1007" s="7">
        <f>INDEX('Saturation Data'!S:S,MATCH('Intensity Data'!$B1007,'Saturation Data'!$C:$C,0))*INDEX('UEC Data'!S:S,MATCH('Intensity Data'!$B1007,'UEC Data'!$C:$C,0))</f>
        <v>0.27106682607643129</v>
      </c>
      <c r="S1007" s="7">
        <f>INDEX('Saturation Data'!T:T,MATCH('Intensity Data'!$B1007,'Saturation Data'!$C:$C,0))*INDEX('UEC Data'!T:T,MATCH('Intensity Data'!$B1007,'UEC Data'!$C:$C,0))</f>
        <v>0.86422045055026209</v>
      </c>
      <c r="T1007" s="7">
        <f>INDEX('Saturation Data'!U:U,MATCH('Intensity Data'!$B1007,'Saturation Data'!$C:$C,0))*INDEX('UEC Data'!U:U,MATCH('Intensity Data'!$B1007,'UEC Data'!$C:$C,0))</f>
        <v>1.1861415233974035E-2</v>
      </c>
      <c r="U1007" s="7">
        <f>INDEX('Saturation Data'!V:V,MATCH('Intensity Data'!$B1007,'Saturation Data'!$C:$C,0))*INDEX('UEC Data'!V:V,MATCH('Intensity Data'!$B1007,'UEC Data'!$C:$C,0))</f>
        <v>0.55748651599677956</v>
      </c>
      <c r="V1007" t="str">
        <f t="shared" si="202"/>
        <v>Miscellaneous</v>
      </c>
    </row>
    <row r="1008" spans="2:22" x14ac:dyDescent="0.25">
      <c r="B1008" t="str">
        <f t="shared" si="203"/>
        <v>ID2023 CPAMiscellaneous_Pool Pump</v>
      </c>
      <c r="C1008" t="s">
        <v>119</v>
      </c>
      <c r="D1008" t="s">
        <v>191</v>
      </c>
      <c r="E1008" s="3" t="str">
        <f t="shared" si="204"/>
        <v>Miscellaneous_Pool Pump</v>
      </c>
      <c r="F1008" s="3" t="s">
        <v>45</v>
      </c>
      <c r="G1008" s="3" t="s">
        <v>47</v>
      </c>
      <c r="H1008" s="7">
        <f>INDEX('Saturation Data'!I:I,MATCH('Intensity Data'!$B1008,'Saturation Data'!$C:$C,0))*INDEX('UEC Data'!I:I,MATCH('Intensity Data'!$B1008,'UEC Data'!$C:$C,0))</f>
        <v>0</v>
      </c>
      <c r="I1008" s="7">
        <f>INDEX('Saturation Data'!J:J,MATCH('Intensity Data'!$B1008,'Saturation Data'!$C:$C,0))*INDEX('UEC Data'!J:J,MATCH('Intensity Data'!$B1008,'UEC Data'!$C:$C,0))</f>
        <v>0</v>
      </c>
      <c r="J1008" s="7">
        <f>INDEX('Saturation Data'!K:K,MATCH('Intensity Data'!$B1008,'Saturation Data'!$C:$C,0))*INDEX('UEC Data'!K:K,MATCH('Intensity Data'!$B1008,'UEC Data'!$C:$C,0))</f>
        <v>0</v>
      </c>
      <c r="K1008" s="7">
        <f>INDEX('Saturation Data'!L:L,MATCH('Intensity Data'!$B1008,'Saturation Data'!$C:$C,0))*INDEX('UEC Data'!L:L,MATCH('Intensity Data'!$B1008,'UEC Data'!$C:$C,0))</f>
        <v>0</v>
      </c>
      <c r="L1008" s="7">
        <f>INDEX('Saturation Data'!M:M,MATCH('Intensity Data'!$B1008,'Saturation Data'!$C:$C,0))*INDEX('UEC Data'!M:M,MATCH('Intensity Data'!$B1008,'UEC Data'!$C:$C,0))</f>
        <v>0</v>
      </c>
      <c r="M1008" s="7">
        <f>INDEX('Saturation Data'!N:N,MATCH('Intensity Data'!$B1008,'Saturation Data'!$C:$C,0))*INDEX('UEC Data'!N:N,MATCH('Intensity Data'!$B1008,'UEC Data'!$C:$C,0))</f>
        <v>0</v>
      </c>
      <c r="N1008" s="7">
        <f>INDEX('Saturation Data'!O:O,MATCH('Intensity Data'!$B1008,'Saturation Data'!$C:$C,0))*INDEX('UEC Data'!O:O,MATCH('Intensity Data'!$B1008,'UEC Data'!$C:$C,0))</f>
        <v>0</v>
      </c>
      <c r="O1008" s="7">
        <f>INDEX('Saturation Data'!P:P,MATCH('Intensity Data'!$B1008,'Saturation Data'!$C:$C,0))*INDEX('UEC Data'!P:P,MATCH('Intensity Data'!$B1008,'UEC Data'!$C:$C,0))</f>
        <v>6.7711785365853663E-2</v>
      </c>
      <c r="P1008" s="7">
        <f>INDEX('Saturation Data'!Q:Q,MATCH('Intensity Data'!$B1008,'Saturation Data'!$C:$C,0))*INDEX('UEC Data'!Q:Q,MATCH('Intensity Data'!$B1008,'UEC Data'!$C:$C,0))</f>
        <v>2.0050434782608695E-3</v>
      </c>
      <c r="Q1008" s="7">
        <f>INDEX('Saturation Data'!R:R,MATCH('Intensity Data'!$B1008,'Saturation Data'!$C:$C,0))*INDEX('UEC Data'!R:R,MATCH('Intensity Data'!$B1008,'UEC Data'!$C:$C,0))</f>
        <v>0.12980800000000001</v>
      </c>
      <c r="R1008" s="7">
        <f>INDEX('Saturation Data'!S:S,MATCH('Intensity Data'!$B1008,'Saturation Data'!$C:$C,0))*INDEX('UEC Data'!S:S,MATCH('Intensity Data'!$B1008,'UEC Data'!$C:$C,0))</f>
        <v>0</v>
      </c>
      <c r="S1008" s="7">
        <f>INDEX('Saturation Data'!T:T,MATCH('Intensity Data'!$B1008,'Saturation Data'!$C:$C,0))*INDEX('UEC Data'!T:T,MATCH('Intensity Data'!$B1008,'UEC Data'!$C:$C,0))</f>
        <v>0</v>
      </c>
      <c r="T1008" s="7">
        <f>INDEX('Saturation Data'!U:U,MATCH('Intensity Data'!$B1008,'Saturation Data'!$C:$C,0))*INDEX('UEC Data'!U:U,MATCH('Intensity Data'!$B1008,'UEC Data'!$C:$C,0))</f>
        <v>0</v>
      </c>
      <c r="U1008" s="7">
        <f>INDEX('Saturation Data'!V:V,MATCH('Intensity Data'!$B1008,'Saturation Data'!$C:$C,0))*INDEX('UEC Data'!V:V,MATCH('Intensity Data'!$B1008,'UEC Data'!$C:$C,0))</f>
        <v>1.0248E-2</v>
      </c>
      <c r="V1008" t="str">
        <f t="shared" si="202"/>
        <v>Miscellaneous</v>
      </c>
    </row>
    <row r="1009" spans="2:22" x14ac:dyDescent="0.25">
      <c r="B1009" t="str">
        <f t="shared" si="203"/>
        <v>ID2023 CPAMiscellaneous_Pool Heater</v>
      </c>
      <c r="C1009" t="s">
        <v>119</v>
      </c>
      <c r="D1009" t="s">
        <v>191</v>
      </c>
      <c r="E1009" s="3" t="str">
        <f t="shared" si="204"/>
        <v>Miscellaneous_Pool Heater</v>
      </c>
      <c r="F1009" s="3" t="s">
        <v>45</v>
      </c>
      <c r="G1009" s="3" t="s">
        <v>48</v>
      </c>
      <c r="H1009" s="7">
        <f>INDEX('Saturation Data'!I:I,MATCH('Intensity Data'!$B1009,'Saturation Data'!$C:$C,0))*INDEX('UEC Data'!I:I,MATCH('Intensity Data'!$B1009,'UEC Data'!$C:$C,0))</f>
        <v>0</v>
      </c>
      <c r="I1009" s="7">
        <f>INDEX('Saturation Data'!J:J,MATCH('Intensity Data'!$B1009,'Saturation Data'!$C:$C,0))*INDEX('UEC Data'!J:J,MATCH('Intensity Data'!$B1009,'UEC Data'!$C:$C,0))</f>
        <v>0</v>
      </c>
      <c r="J1009" s="7">
        <f>INDEX('Saturation Data'!K:K,MATCH('Intensity Data'!$B1009,'Saturation Data'!$C:$C,0))*INDEX('UEC Data'!K:K,MATCH('Intensity Data'!$B1009,'UEC Data'!$C:$C,0))</f>
        <v>0</v>
      </c>
      <c r="K1009" s="7">
        <f>INDEX('Saturation Data'!L:L,MATCH('Intensity Data'!$B1009,'Saturation Data'!$C:$C,0))*INDEX('UEC Data'!L:L,MATCH('Intensity Data'!$B1009,'UEC Data'!$C:$C,0))</f>
        <v>0</v>
      </c>
      <c r="L1009" s="7">
        <f>INDEX('Saturation Data'!M:M,MATCH('Intensity Data'!$B1009,'Saturation Data'!$C:$C,0))*INDEX('UEC Data'!M:M,MATCH('Intensity Data'!$B1009,'UEC Data'!$C:$C,0))</f>
        <v>0</v>
      </c>
      <c r="M1009" s="7">
        <f>INDEX('Saturation Data'!N:N,MATCH('Intensity Data'!$B1009,'Saturation Data'!$C:$C,0))*INDEX('UEC Data'!N:N,MATCH('Intensity Data'!$B1009,'UEC Data'!$C:$C,0))</f>
        <v>0</v>
      </c>
      <c r="N1009" s="7">
        <f>INDEX('Saturation Data'!O:O,MATCH('Intensity Data'!$B1009,'Saturation Data'!$C:$C,0))*INDEX('UEC Data'!O:O,MATCH('Intensity Data'!$B1009,'UEC Data'!$C:$C,0))</f>
        <v>0</v>
      </c>
      <c r="O1009" s="7">
        <f>INDEX('Saturation Data'!P:P,MATCH('Intensity Data'!$B1009,'Saturation Data'!$C:$C,0))*INDEX('UEC Data'!P:P,MATCH('Intensity Data'!$B1009,'UEC Data'!$C:$C,0))</f>
        <v>3.5183525190243904E-2</v>
      </c>
      <c r="P1009" s="7">
        <f>INDEX('Saturation Data'!Q:Q,MATCH('Intensity Data'!$B1009,'Saturation Data'!$C:$C,0))*INDEX('UEC Data'!Q:Q,MATCH('Intensity Data'!$B1009,'UEC Data'!$C:$C,0))</f>
        <v>4.3313852173913043E-4</v>
      </c>
      <c r="Q1009" s="7">
        <f>INDEX('Saturation Data'!R:R,MATCH('Intensity Data'!$B1009,'Saturation Data'!$C:$C,0))*INDEX('UEC Data'!R:R,MATCH('Intensity Data'!$B1009,'UEC Data'!$C:$C,0))</f>
        <v>5.9773116000000001E-2</v>
      </c>
      <c r="R1009" s="7">
        <f>INDEX('Saturation Data'!S:S,MATCH('Intensity Data'!$B1009,'Saturation Data'!$C:$C,0))*INDEX('UEC Data'!S:S,MATCH('Intensity Data'!$B1009,'UEC Data'!$C:$C,0))</f>
        <v>0</v>
      </c>
      <c r="S1009" s="7">
        <f>INDEX('Saturation Data'!T:T,MATCH('Intensity Data'!$B1009,'Saturation Data'!$C:$C,0))*INDEX('UEC Data'!T:T,MATCH('Intensity Data'!$B1009,'UEC Data'!$C:$C,0))</f>
        <v>0</v>
      </c>
      <c r="T1009" s="7">
        <f>INDEX('Saturation Data'!U:U,MATCH('Intensity Data'!$B1009,'Saturation Data'!$C:$C,0))*INDEX('UEC Data'!U:U,MATCH('Intensity Data'!$B1009,'UEC Data'!$C:$C,0))</f>
        <v>0</v>
      </c>
      <c r="U1009" s="7">
        <f>INDEX('Saturation Data'!V:V,MATCH('Intensity Data'!$B1009,'Saturation Data'!$C:$C,0))*INDEX('UEC Data'!V:V,MATCH('Intensity Data'!$B1009,'UEC Data'!$C:$C,0))</f>
        <v>3.320728666666667E-3</v>
      </c>
      <c r="V1009" t="str">
        <f t="shared" si="202"/>
        <v>Miscellaneous</v>
      </c>
    </row>
    <row r="1010" spans="2:22" x14ac:dyDescent="0.25">
      <c r="B1010" t="str">
        <f t="shared" si="203"/>
        <v>ID2023 CPAMiscellaneous_Clothes Washer</v>
      </c>
      <c r="C1010" t="s">
        <v>119</v>
      </c>
      <c r="D1010" t="s">
        <v>191</v>
      </c>
      <c r="E1010" s="3" t="str">
        <f t="shared" si="204"/>
        <v>Miscellaneous_Clothes Washer</v>
      </c>
      <c r="F1010" s="3" t="s">
        <v>45</v>
      </c>
      <c r="G1010" s="3" t="s">
        <v>49</v>
      </c>
      <c r="H1010" s="7">
        <f>INDEX('Saturation Data'!I:I,MATCH('Intensity Data'!$B1010,'Saturation Data'!$C:$C,0))*INDEX('UEC Data'!I:I,MATCH('Intensity Data'!$B1010,'UEC Data'!$C:$C,0))</f>
        <v>0</v>
      </c>
      <c r="I1010" s="7">
        <f>INDEX('Saturation Data'!J:J,MATCH('Intensity Data'!$B1010,'Saturation Data'!$C:$C,0))*INDEX('UEC Data'!J:J,MATCH('Intensity Data'!$B1010,'UEC Data'!$C:$C,0))</f>
        <v>0</v>
      </c>
      <c r="J1010" s="7">
        <f>INDEX('Saturation Data'!K:K,MATCH('Intensity Data'!$B1010,'Saturation Data'!$C:$C,0))*INDEX('UEC Data'!K:K,MATCH('Intensity Data'!$B1010,'UEC Data'!$C:$C,0))</f>
        <v>1.9279019031924038E-4</v>
      </c>
      <c r="K1010" s="7">
        <f>INDEX('Saturation Data'!L:L,MATCH('Intensity Data'!$B1010,'Saturation Data'!$C:$C,0))*INDEX('UEC Data'!L:L,MATCH('Intensity Data'!$B1010,'UEC Data'!$C:$C,0))</f>
        <v>0</v>
      </c>
      <c r="L1010" s="7">
        <f>INDEX('Saturation Data'!M:M,MATCH('Intensity Data'!$B1010,'Saturation Data'!$C:$C,0))*INDEX('UEC Data'!M:M,MATCH('Intensity Data'!$B1010,'UEC Data'!$C:$C,0))</f>
        <v>0</v>
      </c>
      <c r="M1010" s="7">
        <f>INDEX('Saturation Data'!N:N,MATCH('Intensity Data'!$B1010,'Saturation Data'!$C:$C,0))*INDEX('UEC Data'!N:N,MATCH('Intensity Data'!$B1010,'UEC Data'!$C:$C,0))</f>
        <v>0</v>
      </c>
      <c r="N1010" s="7">
        <f>INDEX('Saturation Data'!O:O,MATCH('Intensity Data'!$B1010,'Saturation Data'!$C:$C,0))*INDEX('UEC Data'!O:O,MATCH('Intensity Data'!$B1010,'UEC Data'!$C:$C,0))</f>
        <v>1.3633020601146283E-2</v>
      </c>
      <c r="O1010" s="7">
        <f>INDEX('Saturation Data'!P:P,MATCH('Intensity Data'!$B1010,'Saturation Data'!$C:$C,0))*INDEX('UEC Data'!P:P,MATCH('Intensity Data'!$B1010,'UEC Data'!$C:$C,0))</f>
        <v>1.108375658629779E-3</v>
      </c>
      <c r="P1010" s="7">
        <f>INDEX('Saturation Data'!Q:Q,MATCH('Intensity Data'!$B1010,'Saturation Data'!$C:$C,0))*INDEX('UEC Data'!Q:Q,MATCH('Intensity Data'!$B1010,'UEC Data'!$C:$C,0))</f>
        <v>1.3172000580817665E-3</v>
      </c>
      <c r="Q1010" s="7">
        <f>INDEX('Saturation Data'!R:R,MATCH('Intensity Data'!$B1010,'Saturation Data'!$C:$C,0))*INDEX('UEC Data'!R:R,MATCH('Intensity Data'!$B1010,'UEC Data'!$C:$C,0))</f>
        <v>2.2553392105600027E-2</v>
      </c>
      <c r="R1010" s="7">
        <f>INDEX('Saturation Data'!S:S,MATCH('Intensity Data'!$B1010,'Saturation Data'!$C:$C,0))*INDEX('UEC Data'!S:S,MATCH('Intensity Data'!$B1010,'UEC Data'!$C:$C,0))</f>
        <v>0</v>
      </c>
      <c r="S1010" s="7">
        <f>INDEX('Saturation Data'!T:T,MATCH('Intensity Data'!$B1010,'Saturation Data'!$C:$C,0))*INDEX('UEC Data'!T:T,MATCH('Intensity Data'!$B1010,'UEC Data'!$C:$C,0))</f>
        <v>0</v>
      </c>
      <c r="T1010" s="7">
        <f>INDEX('Saturation Data'!U:U,MATCH('Intensity Data'!$B1010,'Saturation Data'!$C:$C,0))*INDEX('UEC Data'!U:U,MATCH('Intensity Data'!$B1010,'UEC Data'!$C:$C,0))</f>
        <v>0</v>
      </c>
      <c r="U1010" s="7">
        <f>INDEX('Saturation Data'!V:V,MATCH('Intensity Data'!$B1010,'Saturation Data'!$C:$C,0))*INDEX('UEC Data'!V:V,MATCH('Intensity Data'!$B1010,'UEC Data'!$C:$C,0))</f>
        <v>1.8177360801528375E-2</v>
      </c>
      <c r="V1010" t="str">
        <f t="shared" si="202"/>
        <v>Miscellaneous</v>
      </c>
    </row>
    <row r="1011" spans="2:22" x14ac:dyDescent="0.25">
      <c r="B1011" t="str">
        <f t="shared" si="203"/>
        <v>ID2023 CPAMiscellaneous_Clothes Dryer</v>
      </c>
      <c r="C1011" t="s">
        <v>119</v>
      </c>
      <c r="D1011" t="s">
        <v>191</v>
      </c>
      <c r="E1011" s="3" t="str">
        <f t="shared" si="204"/>
        <v>Miscellaneous_Clothes Dryer</v>
      </c>
      <c r="F1011" s="3" t="s">
        <v>45</v>
      </c>
      <c r="G1011" s="3" t="s">
        <v>50</v>
      </c>
      <c r="H1011" s="7">
        <f>INDEX('Saturation Data'!I:I,MATCH('Intensity Data'!$B1011,'Saturation Data'!$C:$C,0))*INDEX('UEC Data'!I:I,MATCH('Intensity Data'!$B1011,'UEC Data'!$C:$C,0))</f>
        <v>0</v>
      </c>
      <c r="I1011" s="7">
        <f>INDEX('Saturation Data'!J:J,MATCH('Intensity Data'!$B1011,'Saturation Data'!$C:$C,0))*INDEX('UEC Data'!J:J,MATCH('Intensity Data'!$B1011,'UEC Data'!$C:$C,0))</f>
        <v>0</v>
      </c>
      <c r="J1011" s="7">
        <f>INDEX('Saturation Data'!K:K,MATCH('Intensity Data'!$B1011,'Saturation Data'!$C:$C,0))*INDEX('UEC Data'!K:K,MATCH('Intensity Data'!$B1011,'UEC Data'!$C:$C,0))</f>
        <v>3.5758612883320914E-4</v>
      </c>
      <c r="K1011" s="7">
        <f>INDEX('Saturation Data'!L:L,MATCH('Intensity Data'!$B1011,'Saturation Data'!$C:$C,0))*INDEX('UEC Data'!L:L,MATCH('Intensity Data'!$B1011,'UEC Data'!$C:$C,0))</f>
        <v>0</v>
      </c>
      <c r="L1011" s="7">
        <f>INDEX('Saturation Data'!M:M,MATCH('Intensity Data'!$B1011,'Saturation Data'!$C:$C,0))*INDEX('UEC Data'!M:M,MATCH('Intensity Data'!$B1011,'UEC Data'!$C:$C,0))</f>
        <v>0</v>
      </c>
      <c r="M1011" s="7">
        <f>INDEX('Saturation Data'!N:N,MATCH('Intensity Data'!$B1011,'Saturation Data'!$C:$C,0))*INDEX('UEC Data'!N:N,MATCH('Intensity Data'!$B1011,'UEC Data'!$C:$C,0))</f>
        <v>0</v>
      </c>
      <c r="N1011" s="7">
        <f>INDEX('Saturation Data'!O:O,MATCH('Intensity Data'!$B1011,'Saturation Data'!$C:$C,0))*INDEX('UEC Data'!O:O,MATCH('Intensity Data'!$B1011,'UEC Data'!$C:$C,0))</f>
        <v>4.0739276820640609E-2</v>
      </c>
      <c r="O1011" s="7">
        <f>INDEX('Saturation Data'!P:P,MATCH('Intensity Data'!$B1011,'Saturation Data'!$C:$C,0))*INDEX('UEC Data'!P:P,MATCH('Intensity Data'!$B1011,'UEC Data'!$C:$C,0))</f>
        <v>2.6382879017572132E-3</v>
      </c>
      <c r="P1011" s="7">
        <f>INDEX('Saturation Data'!Q:Q,MATCH('Intensity Data'!$B1011,'Saturation Data'!$C:$C,0))*INDEX('UEC Data'!Q:Q,MATCH('Intensity Data'!$B1011,'UEC Data'!$C:$C,0))</f>
        <v>3.1353566368708913E-3</v>
      </c>
      <c r="Q1011" s="7">
        <f>INDEX('Saturation Data'!R:R,MATCH('Intensity Data'!$B1011,'Saturation Data'!$C:$C,0))*INDEX('UEC Data'!R:R,MATCH('Intensity Data'!$B1011,'UEC Data'!$C:$C,0))</f>
        <v>2.8408231346193833E-2</v>
      </c>
      <c r="R1011" s="7">
        <f>INDEX('Saturation Data'!S:S,MATCH('Intensity Data'!$B1011,'Saturation Data'!$C:$C,0))*INDEX('UEC Data'!S:S,MATCH('Intensity Data'!$B1011,'UEC Data'!$C:$C,0))</f>
        <v>0</v>
      </c>
      <c r="S1011" s="7">
        <f>INDEX('Saturation Data'!T:T,MATCH('Intensity Data'!$B1011,'Saturation Data'!$C:$C,0))*INDEX('UEC Data'!T:T,MATCH('Intensity Data'!$B1011,'UEC Data'!$C:$C,0))</f>
        <v>0</v>
      </c>
      <c r="T1011" s="7">
        <f>INDEX('Saturation Data'!U:U,MATCH('Intensity Data'!$B1011,'Saturation Data'!$C:$C,0))*INDEX('UEC Data'!U:U,MATCH('Intensity Data'!$B1011,'UEC Data'!$C:$C,0))</f>
        <v>0</v>
      </c>
      <c r="U1011" s="7">
        <f>INDEX('Saturation Data'!V:V,MATCH('Intensity Data'!$B1011,'Saturation Data'!$C:$C,0))*INDEX('UEC Data'!V:V,MATCH('Intensity Data'!$B1011,'UEC Data'!$C:$C,0))</f>
        <v>3.9334474171653006E-2</v>
      </c>
      <c r="V1011" t="str">
        <f t="shared" si="202"/>
        <v>Miscellaneous</v>
      </c>
    </row>
    <row r="1012" spans="2:22" x14ac:dyDescent="0.25">
      <c r="B1012" t="str">
        <f t="shared" si="203"/>
        <v>ID2023 CPAMiscellaneous_Electric Vehicle Chargers</v>
      </c>
      <c r="C1012" t="s">
        <v>119</v>
      </c>
      <c r="D1012" t="s">
        <v>191</v>
      </c>
      <c r="E1012" s="3" t="str">
        <f t="shared" si="204"/>
        <v>Miscellaneous_Electric Vehicle Chargers</v>
      </c>
      <c r="F1012" s="3" t="s">
        <v>45</v>
      </c>
      <c r="G1012" s="3" t="s">
        <v>185</v>
      </c>
      <c r="H1012" s="7">
        <f>INDEX('Saturation Data'!I:I,MATCH('Intensity Data'!$B1012,'Saturation Data'!$C:$C,0))*INDEX('UEC Data'!I:I,MATCH('Intensity Data'!$B1012,'UEC Data'!$C:$C,0))</f>
        <v>6.0561556171271995E-4</v>
      </c>
      <c r="I1012" s="7">
        <f>INDEX('Saturation Data'!J:J,MATCH('Intensity Data'!$B1012,'Saturation Data'!$C:$C,0))*INDEX('UEC Data'!J:J,MATCH('Intensity Data'!$B1012,'UEC Data'!$C:$C,0))</f>
        <v>1.4635709408057399E-2</v>
      </c>
      <c r="J1012" s="7">
        <f>INDEX('Saturation Data'!K:K,MATCH('Intensity Data'!$B1012,'Saturation Data'!$C:$C,0))*INDEX('UEC Data'!K:K,MATCH('Intensity Data'!$B1012,'UEC Data'!$C:$C,0))</f>
        <v>8.258531001214086E-5</v>
      </c>
      <c r="K1012" s="7">
        <f>INDEX('Saturation Data'!L:L,MATCH('Intensity Data'!$B1012,'Saturation Data'!$C:$C,0))*INDEX('UEC Data'!L:L,MATCH('Intensity Data'!$B1012,'UEC Data'!$C:$C,0))</f>
        <v>2.9271418816114798E-2</v>
      </c>
      <c r="L1012" s="7">
        <f>INDEX('Saturation Data'!M:M,MATCH('Intensity Data'!$B1012,'Saturation Data'!$C:$C,0))*INDEX('UEC Data'!M:M,MATCH('Intensity Data'!$B1012,'UEC Data'!$C:$C,0))</f>
        <v>0</v>
      </c>
      <c r="M1012" s="7">
        <f>INDEX('Saturation Data'!N:N,MATCH('Intensity Data'!$B1012,'Saturation Data'!$C:$C,0))*INDEX('UEC Data'!N:N,MATCH('Intensity Data'!$B1012,'UEC Data'!$C:$C,0))</f>
        <v>4.1739565631115135E-4</v>
      </c>
      <c r="N1012" s="7">
        <f>INDEX('Saturation Data'!O:O,MATCH('Intensity Data'!$B1012,'Saturation Data'!$C:$C,0))*INDEX('UEC Data'!O:O,MATCH('Intensity Data'!$B1012,'UEC Data'!$C:$C,0))</f>
        <v>9.5013674783333437E-5</v>
      </c>
      <c r="O1012" s="7">
        <f>INDEX('Saturation Data'!P:P,MATCH('Intensity Data'!$B1012,'Saturation Data'!$C:$C,0))*INDEX('UEC Data'!P:P,MATCH('Intensity Data'!$B1012,'UEC Data'!$C:$C,0))</f>
        <v>0</v>
      </c>
      <c r="P1012" s="7">
        <f>INDEX('Saturation Data'!Q:Q,MATCH('Intensity Data'!$B1012,'Saturation Data'!$C:$C,0))*INDEX('UEC Data'!Q:Q,MATCH('Intensity Data'!$B1012,'UEC Data'!$C:$C,0))</f>
        <v>0</v>
      </c>
      <c r="Q1012" s="7">
        <f>INDEX('Saturation Data'!R:R,MATCH('Intensity Data'!$B1012,'Saturation Data'!$C:$C,0))*INDEX('UEC Data'!R:R,MATCH('Intensity Data'!$B1012,'UEC Data'!$C:$C,0))</f>
        <v>1.2978987117825851E-3</v>
      </c>
      <c r="R1012" s="7">
        <f>INDEX('Saturation Data'!S:S,MATCH('Intensity Data'!$B1012,'Saturation Data'!$C:$C,0))*INDEX('UEC Data'!S:S,MATCH('Intensity Data'!$B1012,'UEC Data'!$C:$C,0))</f>
        <v>0</v>
      </c>
      <c r="S1012" s="7">
        <f>INDEX('Saturation Data'!T:T,MATCH('Intensity Data'!$B1012,'Saturation Data'!$C:$C,0))*INDEX('UEC Data'!T:T,MATCH('Intensity Data'!$B1012,'UEC Data'!$C:$C,0))</f>
        <v>0</v>
      </c>
      <c r="T1012" s="7">
        <f>INDEX('Saturation Data'!U:U,MATCH('Intensity Data'!$B1012,'Saturation Data'!$C:$C,0))*INDEX('UEC Data'!U:U,MATCH('Intensity Data'!$B1012,'UEC Data'!$C:$C,0))</f>
        <v>1.8683884350711574E-3</v>
      </c>
      <c r="U1012" s="7">
        <f>INDEX('Saturation Data'!V:V,MATCH('Intensity Data'!$B1012,'Saturation Data'!$C:$C,0))*INDEX('UEC Data'!V:V,MATCH('Intensity Data'!$B1012,'UEC Data'!$C:$C,0))</f>
        <v>0</v>
      </c>
      <c r="V1012" t="str">
        <f t="shared" si="202"/>
        <v>Miscellaneous</v>
      </c>
    </row>
    <row r="1013" spans="2:22" x14ac:dyDescent="0.25">
      <c r="B1013" t="str">
        <f t="shared" si="203"/>
        <v>ID2023 CPAMiscellaneous_Other Miscellaneous</v>
      </c>
      <c r="C1013" t="s">
        <v>119</v>
      </c>
      <c r="D1013" t="s">
        <v>191</v>
      </c>
      <c r="E1013" s="3" t="str">
        <f t="shared" si="204"/>
        <v>Miscellaneous_Other Miscellaneous</v>
      </c>
      <c r="F1013" s="3" t="s">
        <v>45</v>
      </c>
      <c r="G1013" s="3" t="s">
        <v>51</v>
      </c>
      <c r="H1013" s="7">
        <f>INDEX('Saturation Data'!I:I,MATCH('Intensity Data'!$B1013,'Saturation Data'!$C:$C,0))*INDEX('UEC Data'!I:I,MATCH('Intensity Data'!$B1013,'UEC Data'!$C:$C,0))</f>
        <v>1.1721312821079732</v>
      </c>
      <c r="I1013" s="7">
        <f>INDEX('Saturation Data'!J:J,MATCH('Intensity Data'!$B1013,'Saturation Data'!$C:$C,0))*INDEX('UEC Data'!J:J,MATCH('Intensity Data'!$B1013,'UEC Data'!$C:$C,0))</f>
        <v>0.87287881448462101</v>
      </c>
      <c r="J1013" s="7">
        <f>INDEX('Saturation Data'!K:K,MATCH('Intensity Data'!$B1013,'Saturation Data'!$C:$C,0))*INDEX('UEC Data'!K:K,MATCH('Intensity Data'!$B1013,'UEC Data'!$C:$C,0))</f>
        <v>0.68169952716077742</v>
      </c>
      <c r="K1013" s="7">
        <f>INDEX('Saturation Data'!L:L,MATCH('Intensity Data'!$B1013,'Saturation Data'!$C:$C,0))*INDEX('UEC Data'!L:L,MATCH('Intensity Data'!$B1013,'UEC Data'!$C:$C,0))</f>
        <v>0.68641063422948079</v>
      </c>
      <c r="L1013" s="7">
        <f>INDEX('Saturation Data'!M:M,MATCH('Intensity Data'!$B1013,'Saturation Data'!$C:$C,0))*INDEX('UEC Data'!M:M,MATCH('Intensity Data'!$B1013,'UEC Data'!$C:$C,0))</f>
        <v>0.94655498544407102</v>
      </c>
      <c r="M1013" s="7">
        <f>INDEX('Saturation Data'!N:N,MATCH('Intensity Data'!$B1013,'Saturation Data'!$C:$C,0))*INDEX('UEC Data'!N:N,MATCH('Intensity Data'!$B1013,'UEC Data'!$C:$C,0))</f>
        <v>0.74026471784789982</v>
      </c>
      <c r="N1013" s="7">
        <f>INDEX('Saturation Data'!O:O,MATCH('Intensity Data'!$B1013,'Saturation Data'!$C:$C,0))*INDEX('UEC Data'!O:O,MATCH('Intensity Data'!$B1013,'UEC Data'!$C:$C,0))</f>
        <v>3.0476819081795399</v>
      </c>
      <c r="O1013" s="7">
        <f>INDEX('Saturation Data'!P:P,MATCH('Intensity Data'!$B1013,'Saturation Data'!$C:$C,0))*INDEX('UEC Data'!P:P,MATCH('Intensity Data'!$B1013,'UEC Data'!$C:$C,0))</f>
        <v>0.69779934669246269</v>
      </c>
      <c r="P1013" s="7">
        <f>INDEX('Saturation Data'!Q:Q,MATCH('Intensity Data'!$B1013,'Saturation Data'!$C:$C,0))*INDEX('UEC Data'!Q:Q,MATCH('Intensity Data'!$B1013,'UEC Data'!$C:$C,0))</f>
        <v>0.23864631283754212</v>
      </c>
      <c r="Q1013" s="7">
        <f>INDEX('Saturation Data'!R:R,MATCH('Intensity Data'!$B1013,'Saturation Data'!$C:$C,0))*INDEX('UEC Data'!R:R,MATCH('Intensity Data'!$B1013,'UEC Data'!$C:$C,0))</f>
        <v>0.98827958655446013</v>
      </c>
      <c r="R1013" s="7">
        <f>INDEX('Saturation Data'!S:S,MATCH('Intensity Data'!$B1013,'Saturation Data'!$C:$C,0))*INDEX('UEC Data'!S:S,MATCH('Intensity Data'!$B1013,'UEC Data'!$C:$C,0))</f>
        <v>0.51153654335341725</v>
      </c>
      <c r="S1013" s="7">
        <f>INDEX('Saturation Data'!T:T,MATCH('Intensity Data'!$B1013,'Saturation Data'!$C:$C,0))*INDEX('UEC Data'!T:T,MATCH('Intensity Data'!$B1013,'UEC Data'!$C:$C,0))</f>
        <v>1.4049643189214587</v>
      </c>
      <c r="T1013" s="7">
        <f>INDEX('Saturation Data'!U:U,MATCH('Intensity Data'!$B1013,'Saturation Data'!$C:$C,0))*INDEX('UEC Data'!U:U,MATCH('Intensity Data'!$B1013,'UEC Data'!$C:$C,0))</f>
        <v>0.87287881448462101</v>
      </c>
      <c r="U1013" s="7">
        <f>INDEX('Saturation Data'!V:V,MATCH('Intensity Data'!$B1013,'Saturation Data'!$C:$C,0))*INDEX('UEC Data'!V:V,MATCH('Intensity Data'!$B1013,'UEC Data'!$C:$C,0))</f>
        <v>1.3741937071553676</v>
      </c>
      <c r="V1013" t="str">
        <f t="shared" si="202"/>
        <v>Miscellaneous</v>
      </c>
    </row>
    <row r="1014" spans="2:22" x14ac:dyDescent="0.25">
      <c r="B1014" t="str">
        <f t="shared" si="203"/>
        <v>ID2023 CPAGeneration_Solar PV</v>
      </c>
      <c r="C1014" t="s">
        <v>119</v>
      </c>
      <c r="D1014" t="s">
        <v>191</v>
      </c>
      <c r="E1014" s="3" t="str">
        <f t="shared" si="204"/>
        <v>Generation_Solar PV</v>
      </c>
      <c r="F1014" s="3" t="s">
        <v>187</v>
      </c>
      <c r="G1014" s="3" t="s">
        <v>186</v>
      </c>
      <c r="H1014" s="7">
        <f>INDEX('Saturation Data'!I:I,MATCH('Intensity Data'!$B1014,'Saturation Data'!$C:$C,0))*INDEX('UEC Data'!I:I,MATCH('Intensity Data'!$B1014,'UEC Data'!$C:$C,0))</f>
        <v>-3.074101139599799E-2</v>
      </c>
      <c r="I1014" s="7">
        <f>INDEX('Saturation Data'!J:J,MATCH('Intensity Data'!$B1014,'Saturation Data'!$C:$C,0))*INDEX('UEC Data'!J:J,MATCH('Intensity Data'!$B1014,'UEC Data'!$C:$C,0))</f>
        <v>-3.074101139599799E-2</v>
      </c>
      <c r="J1014" s="7">
        <f>INDEX('Saturation Data'!K:K,MATCH('Intensity Data'!$B1014,'Saturation Data'!$C:$C,0))*INDEX('UEC Data'!K:K,MATCH('Intensity Data'!$B1014,'UEC Data'!$C:$C,0))</f>
        <v>-3.074101139599799E-2</v>
      </c>
      <c r="K1014" s="7">
        <f>INDEX('Saturation Data'!L:L,MATCH('Intensity Data'!$B1014,'Saturation Data'!$C:$C,0))*INDEX('UEC Data'!L:L,MATCH('Intensity Data'!$B1014,'UEC Data'!$C:$C,0))</f>
        <v>-3.074101139599799E-2</v>
      </c>
      <c r="L1014" s="7">
        <f>INDEX('Saturation Data'!M:M,MATCH('Intensity Data'!$B1014,'Saturation Data'!$C:$C,0))*INDEX('UEC Data'!M:M,MATCH('Intensity Data'!$B1014,'UEC Data'!$C:$C,0))</f>
        <v>-3.074101139599799E-2</v>
      </c>
      <c r="M1014" s="7">
        <f>INDEX('Saturation Data'!N:N,MATCH('Intensity Data'!$B1014,'Saturation Data'!$C:$C,0))*INDEX('UEC Data'!N:N,MATCH('Intensity Data'!$B1014,'UEC Data'!$C:$C,0))</f>
        <v>-3.074101139599799E-2</v>
      </c>
      <c r="N1014" s="7">
        <f>INDEX('Saturation Data'!O:O,MATCH('Intensity Data'!$B1014,'Saturation Data'!$C:$C,0))*INDEX('UEC Data'!O:O,MATCH('Intensity Data'!$B1014,'UEC Data'!$C:$C,0))</f>
        <v>-3.074101139599799E-2</v>
      </c>
      <c r="O1014" s="7">
        <f>INDEX('Saturation Data'!P:P,MATCH('Intensity Data'!$B1014,'Saturation Data'!$C:$C,0))*INDEX('UEC Data'!P:P,MATCH('Intensity Data'!$B1014,'UEC Data'!$C:$C,0))</f>
        <v>-3.074101139599799E-2</v>
      </c>
      <c r="P1014" s="7">
        <f>INDEX('Saturation Data'!Q:Q,MATCH('Intensity Data'!$B1014,'Saturation Data'!$C:$C,0))*INDEX('UEC Data'!Q:Q,MATCH('Intensity Data'!$B1014,'UEC Data'!$C:$C,0))</f>
        <v>-3.074101139599799E-2</v>
      </c>
      <c r="Q1014" s="7">
        <f>INDEX('Saturation Data'!R:R,MATCH('Intensity Data'!$B1014,'Saturation Data'!$C:$C,0))*INDEX('UEC Data'!R:R,MATCH('Intensity Data'!$B1014,'UEC Data'!$C:$C,0))</f>
        <v>-3.074101139599799E-2</v>
      </c>
      <c r="R1014" s="7">
        <f>INDEX('Saturation Data'!S:S,MATCH('Intensity Data'!$B1014,'Saturation Data'!$C:$C,0))*INDEX('UEC Data'!S:S,MATCH('Intensity Data'!$B1014,'UEC Data'!$C:$C,0))</f>
        <v>-3.074101139599799E-2</v>
      </c>
      <c r="S1014" s="7">
        <f>INDEX('Saturation Data'!T:T,MATCH('Intensity Data'!$B1014,'Saturation Data'!$C:$C,0))*INDEX('UEC Data'!T:T,MATCH('Intensity Data'!$B1014,'UEC Data'!$C:$C,0))</f>
        <v>-3.074101139599799E-2</v>
      </c>
      <c r="T1014" s="7">
        <f>INDEX('Saturation Data'!U:U,MATCH('Intensity Data'!$B1014,'Saturation Data'!$C:$C,0))*INDEX('UEC Data'!U:U,MATCH('Intensity Data'!$B1014,'UEC Data'!$C:$C,0))</f>
        <v>-3.074101139599799E-2</v>
      </c>
      <c r="U1014" s="7">
        <f>INDEX('Saturation Data'!V:V,MATCH('Intensity Data'!$B1014,'Saturation Data'!$C:$C,0))*INDEX('UEC Data'!V:V,MATCH('Intensity Data'!$B1014,'UEC Data'!$C:$C,0))</f>
        <v>-3.074101139599799E-2</v>
      </c>
      <c r="V1014" t="str">
        <f t="shared" si="202"/>
        <v>Generation</v>
      </c>
    </row>
    <row r="1015" spans="2:22" x14ac:dyDescent="0.25">
      <c r="B1015" t="str">
        <f t="shared" si="203"/>
        <v>CA2023 CPACooling_Air-Cooled Chiller</v>
      </c>
      <c r="C1015" t="s">
        <v>118</v>
      </c>
      <c r="D1015" t="s">
        <v>191</v>
      </c>
      <c r="E1015" s="3" t="str">
        <f t="shared" si="204"/>
        <v>Cooling_Air-Cooled Chiller</v>
      </c>
      <c r="F1015" s="3" t="s">
        <v>3</v>
      </c>
      <c r="G1015" s="3" t="s">
        <v>4</v>
      </c>
      <c r="H1015" s="7">
        <f>INDEX('Saturation Data'!I:I,MATCH('Intensity Data'!$B1015,'Saturation Data'!$C:$C,0))*INDEX('UEC Data'!I:I,MATCH('Intensity Data'!$B1015,'UEC Data'!$C:$C,0))</f>
        <v>0.43047073843291578</v>
      </c>
      <c r="I1015" s="7">
        <f>INDEX('Saturation Data'!J:J,MATCH('Intensity Data'!$B1015,'Saturation Data'!$C:$C,0))*INDEX('UEC Data'!J:J,MATCH('Intensity Data'!$B1015,'UEC Data'!$C:$C,0))</f>
        <v>0</v>
      </c>
      <c r="J1015" s="7">
        <f>INDEX('Saturation Data'!K:K,MATCH('Intensity Data'!$B1015,'Saturation Data'!$C:$C,0))*INDEX('UEC Data'!K:K,MATCH('Intensity Data'!$B1015,'UEC Data'!$C:$C,0))</f>
        <v>2.0638771740933551E-2</v>
      </c>
      <c r="K1015" s="7">
        <f>INDEX('Saturation Data'!L:L,MATCH('Intensity Data'!$B1015,'Saturation Data'!$C:$C,0))*INDEX('UEC Data'!L:L,MATCH('Intensity Data'!$B1015,'UEC Data'!$C:$C,0))</f>
        <v>0</v>
      </c>
      <c r="L1015" s="7">
        <f>INDEX('Saturation Data'!M:M,MATCH('Intensity Data'!$B1015,'Saturation Data'!$C:$C,0))*INDEX('UEC Data'!M:M,MATCH('Intensity Data'!$B1015,'UEC Data'!$C:$C,0))</f>
        <v>0</v>
      </c>
      <c r="M1015" s="7">
        <f>INDEX('Saturation Data'!N:N,MATCH('Intensity Data'!$B1015,'Saturation Data'!$C:$C,0))*INDEX('UEC Data'!N:N,MATCH('Intensity Data'!$B1015,'UEC Data'!$C:$C,0))</f>
        <v>9.3966100552227393E-3</v>
      </c>
      <c r="N1015" s="7">
        <f>INDEX('Saturation Data'!O:O,MATCH('Intensity Data'!$B1015,'Saturation Data'!$C:$C,0))*INDEX('UEC Data'!O:O,MATCH('Intensity Data'!$B1015,'UEC Data'!$C:$C,0))</f>
        <v>0.66487227057477838</v>
      </c>
      <c r="O1015" s="7">
        <f>INDEX('Saturation Data'!P:P,MATCH('Intensity Data'!$B1015,'Saturation Data'!$C:$C,0))*INDEX('UEC Data'!P:P,MATCH('Intensity Data'!$B1015,'UEC Data'!$C:$C,0))</f>
        <v>0.14615171640664873</v>
      </c>
      <c r="P1015" s="7">
        <f>INDEX('Saturation Data'!Q:Q,MATCH('Intensity Data'!$B1015,'Saturation Data'!$C:$C,0))*INDEX('UEC Data'!Q:Q,MATCH('Intensity Data'!$B1015,'UEC Data'!$C:$C,0))</f>
        <v>0.12678605418777325</v>
      </c>
      <c r="Q1015" s="7">
        <f>INDEX('Saturation Data'!R:R,MATCH('Intensity Data'!$B1015,'Saturation Data'!$C:$C,0))*INDEX('UEC Data'!R:R,MATCH('Intensity Data'!$B1015,'UEC Data'!$C:$C,0))</f>
        <v>1.7307060040349927E-2</v>
      </c>
      <c r="R1015" s="7">
        <f>INDEX('Saturation Data'!S:S,MATCH('Intensity Data'!$B1015,'Saturation Data'!$C:$C,0))*INDEX('UEC Data'!S:S,MATCH('Intensity Data'!$B1015,'UEC Data'!$C:$C,0))</f>
        <v>0</v>
      </c>
      <c r="S1015" s="7">
        <f>INDEX('Saturation Data'!T:T,MATCH('Intensity Data'!$B1015,'Saturation Data'!$C:$C,0))*INDEX('UEC Data'!T:T,MATCH('Intensity Data'!$B1015,'UEC Data'!$C:$C,0))</f>
        <v>1.0598706674093221</v>
      </c>
      <c r="T1015" s="7">
        <f>INDEX('Saturation Data'!U:U,MATCH('Intensity Data'!$B1015,'Saturation Data'!$C:$C,0))*INDEX('UEC Data'!U:U,MATCH('Intensity Data'!$B1015,'UEC Data'!$C:$C,0))</f>
        <v>5.1656488611949891</v>
      </c>
      <c r="U1015" s="7">
        <f>INDEX('Saturation Data'!V:V,MATCH('Intensity Data'!$B1015,'Saturation Data'!$C:$C,0))*INDEX('UEC Data'!V:V,MATCH('Intensity Data'!$B1015,'UEC Data'!$C:$C,0))</f>
        <v>7.3038559432980099E-2</v>
      </c>
      <c r="V1015" t="str">
        <f t="shared" si="202"/>
        <v>HVAC</v>
      </c>
    </row>
    <row r="1016" spans="2:22" x14ac:dyDescent="0.25">
      <c r="B1016" t="str">
        <f t="shared" si="203"/>
        <v>CA2023 CPACooling_Water-Cooled Chiller</v>
      </c>
      <c r="C1016" t="s">
        <v>118</v>
      </c>
      <c r="D1016" t="s">
        <v>191</v>
      </c>
      <c r="E1016" s="3" t="str">
        <f t="shared" si="204"/>
        <v>Cooling_Water-Cooled Chiller</v>
      </c>
      <c r="F1016" s="3" t="s">
        <v>3</v>
      </c>
      <c r="G1016" s="3" t="s">
        <v>5</v>
      </c>
      <c r="H1016" s="7">
        <f>INDEX('Saturation Data'!I:I,MATCH('Intensity Data'!$B1016,'Saturation Data'!$C:$C,0))*INDEX('UEC Data'!I:I,MATCH('Intensity Data'!$B1016,'UEC Data'!$C:$C,0))</f>
        <v>0.27133458688512957</v>
      </c>
      <c r="I1016" s="7">
        <f>INDEX('Saturation Data'!J:J,MATCH('Intensity Data'!$B1016,'Saturation Data'!$C:$C,0))*INDEX('UEC Data'!J:J,MATCH('Intensity Data'!$B1016,'UEC Data'!$C:$C,0))</f>
        <v>0</v>
      </c>
      <c r="J1016" s="7">
        <f>INDEX('Saturation Data'!K:K,MATCH('Intensity Data'!$B1016,'Saturation Data'!$C:$C,0))*INDEX('UEC Data'!K:K,MATCH('Intensity Data'!$B1016,'UEC Data'!$C:$C,0))</f>
        <v>1.3291356829926913E-2</v>
      </c>
      <c r="K1016" s="7">
        <f>INDEX('Saturation Data'!L:L,MATCH('Intensity Data'!$B1016,'Saturation Data'!$C:$C,0))*INDEX('UEC Data'!L:L,MATCH('Intensity Data'!$B1016,'UEC Data'!$C:$C,0))</f>
        <v>0</v>
      </c>
      <c r="L1016" s="7">
        <f>INDEX('Saturation Data'!M:M,MATCH('Intensity Data'!$B1016,'Saturation Data'!$C:$C,0))*INDEX('UEC Data'!M:M,MATCH('Intensity Data'!$B1016,'UEC Data'!$C:$C,0))</f>
        <v>0</v>
      </c>
      <c r="M1016" s="7">
        <f>INDEX('Saturation Data'!N:N,MATCH('Intensity Data'!$B1016,'Saturation Data'!$C:$C,0))*INDEX('UEC Data'!N:N,MATCH('Intensity Data'!$B1016,'UEC Data'!$C:$C,0))</f>
        <v>6.0514113341318138E-3</v>
      </c>
      <c r="N1016" s="7">
        <f>INDEX('Saturation Data'!O:O,MATCH('Intensity Data'!$B1016,'Saturation Data'!$C:$C,0))*INDEX('UEC Data'!O:O,MATCH('Intensity Data'!$B1016,'UEC Data'!$C:$C,0))</f>
        <v>3.2784087824807333</v>
      </c>
      <c r="O1016" s="7">
        <f>INDEX('Saturation Data'!P:P,MATCH('Intensity Data'!$B1016,'Saturation Data'!$C:$C,0))*INDEX('UEC Data'!P:P,MATCH('Intensity Data'!$B1016,'UEC Data'!$C:$C,0))</f>
        <v>0.48261465226641731</v>
      </c>
      <c r="P1016" s="7">
        <f>INDEX('Saturation Data'!Q:Q,MATCH('Intensity Data'!$B1016,'Saturation Data'!$C:$C,0))*INDEX('UEC Data'!Q:Q,MATCH('Intensity Data'!$B1016,'UEC Data'!$C:$C,0))</f>
        <v>0.41866636231498766</v>
      </c>
      <c r="Q1016" s="7">
        <f>INDEX('Saturation Data'!R:R,MATCH('Intensity Data'!$B1016,'Saturation Data'!$C:$C,0))*INDEX('UEC Data'!R:R,MATCH('Intensity Data'!$B1016,'UEC Data'!$C:$C,0))</f>
        <v>7.4399730678076384E-2</v>
      </c>
      <c r="R1016" s="7">
        <f>INDEX('Saturation Data'!S:S,MATCH('Intensity Data'!$B1016,'Saturation Data'!$C:$C,0))*INDEX('UEC Data'!S:S,MATCH('Intensity Data'!$B1016,'UEC Data'!$C:$C,0))</f>
        <v>0</v>
      </c>
      <c r="S1016" s="7">
        <f>INDEX('Saturation Data'!T:T,MATCH('Intensity Data'!$B1016,'Saturation Data'!$C:$C,0))*INDEX('UEC Data'!T:T,MATCH('Intensity Data'!$B1016,'UEC Data'!$C:$C,0))</f>
        <v>0.12831386511997805</v>
      </c>
      <c r="T1016" s="7">
        <f>INDEX('Saturation Data'!U:U,MATCH('Intensity Data'!$B1016,'Saturation Data'!$C:$C,0))*INDEX('UEC Data'!U:U,MATCH('Intensity Data'!$B1016,'UEC Data'!$C:$C,0))</f>
        <v>3.2560150426215553</v>
      </c>
      <c r="U1016" s="7">
        <f>INDEX('Saturation Data'!V:V,MATCH('Intensity Data'!$B1016,'Saturation Data'!$C:$C,0))*INDEX('UEC Data'!V:V,MATCH('Intensity Data'!$B1016,'UEC Data'!$C:$C,0))</f>
        <v>3.9537500321574215E-2</v>
      </c>
      <c r="V1016" t="str">
        <f t="shared" si="202"/>
        <v>HVAC</v>
      </c>
    </row>
    <row r="1017" spans="2:22" x14ac:dyDescent="0.25">
      <c r="B1017" t="str">
        <f t="shared" si="203"/>
        <v>CA2023 CPACooling_RTU</v>
      </c>
      <c r="C1017" t="s">
        <v>118</v>
      </c>
      <c r="D1017" t="s">
        <v>191</v>
      </c>
      <c r="E1017" s="3" t="str">
        <f t="shared" si="204"/>
        <v>Cooling_RTU</v>
      </c>
      <c r="F1017" s="3" t="s">
        <v>3</v>
      </c>
      <c r="G1017" s="3" t="s">
        <v>6</v>
      </c>
      <c r="H1017" s="7">
        <f>INDEX('Saturation Data'!I:I,MATCH('Intensity Data'!$B1017,'Saturation Data'!$C:$C,0))*INDEX('UEC Data'!I:I,MATCH('Intensity Data'!$B1017,'UEC Data'!$C:$C,0))</f>
        <v>1.3097010761118428</v>
      </c>
      <c r="I1017" s="7">
        <f>INDEX('Saturation Data'!J:J,MATCH('Intensity Data'!$B1017,'Saturation Data'!$C:$C,0))*INDEX('UEC Data'!J:J,MATCH('Intensity Data'!$B1017,'UEC Data'!$C:$C,0))</f>
        <v>1.6711000785233152</v>
      </c>
      <c r="J1017" s="7">
        <f>INDEX('Saturation Data'!K:K,MATCH('Intensity Data'!$B1017,'Saturation Data'!$C:$C,0))*INDEX('UEC Data'!K:K,MATCH('Intensity Data'!$B1017,'UEC Data'!$C:$C,0))</f>
        <v>1.4821901341387249</v>
      </c>
      <c r="K1017" s="7">
        <f>INDEX('Saturation Data'!L:L,MATCH('Intensity Data'!$B1017,'Saturation Data'!$C:$C,0))*INDEX('UEC Data'!L:L,MATCH('Intensity Data'!$B1017,'UEC Data'!$C:$C,0))</f>
        <v>1.2888407516496858</v>
      </c>
      <c r="L1017" s="7">
        <f>INDEX('Saturation Data'!M:M,MATCH('Intensity Data'!$B1017,'Saturation Data'!$C:$C,0))*INDEX('UEC Data'!M:M,MATCH('Intensity Data'!$B1017,'UEC Data'!$C:$C,0))</f>
        <v>4.6776983482860226</v>
      </c>
      <c r="M1017" s="7">
        <f>INDEX('Saturation Data'!N:N,MATCH('Intensity Data'!$B1017,'Saturation Data'!$C:$C,0))*INDEX('UEC Data'!N:N,MATCH('Intensity Data'!$B1017,'UEC Data'!$C:$C,0))</f>
        <v>1.3332657424283261</v>
      </c>
      <c r="N1017" s="7">
        <f>INDEX('Saturation Data'!O:O,MATCH('Intensity Data'!$B1017,'Saturation Data'!$C:$C,0))*INDEX('UEC Data'!O:O,MATCH('Intensity Data'!$B1017,'UEC Data'!$C:$C,0))</f>
        <v>0.33332671563908162</v>
      </c>
      <c r="O1017" s="7">
        <f>INDEX('Saturation Data'!P:P,MATCH('Intensity Data'!$B1017,'Saturation Data'!$C:$C,0))*INDEX('UEC Data'!P:P,MATCH('Intensity Data'!$B1017,'UEC Data'!$C:$C,0))</f>
        <v>0.27588684132234154</v>
      </c>
      <c r="P1017" s="7">
        <f>INDEX('Saturation Data'!Q:Q,MATCH('Intensity Data'!$B1017,'Saturation Data'!$C:$C,0))*INDEX('UEC Data'!Q:Q,MATCH('Intensity Data'!$B1017,'UEC Data'!$C:$C,0))</f>
        <v>0.74137854789655067</v>
      </c>
      <c r="Q1017" s="7">
        <f>INDEX('Saturation Data'!R:R,MATCH('Intensity Data'!$B1017,'Saturation Data'!$C:$C,0))*INDEX('UEC Data'!R:R,MATCH('Intensity Data'!$B1017,'UEC Data'!$C:$C,0))</f>
        <v>0.25858631958346728</v>
      </c>
      <c r="R1017" s="7">
        <f>INDEX('Saturation Data'!S:S,MATCH('Intensity Data'!$B1017,'Saturation Data'!$C:$C,0))*INDEX('UEC Data'!S:S,MATCH('Intensity Data'!$B1017,'UEC Data'!$C:$C,0))</f>
        <v>0.78692474189639883</v>
      </c>
      <c r="S1017" s="7">
        <f>INDEX('Saturation Data'!T:T,MATCH('Intensity Data'!$B1017,'Saturation Data'!$C:$C,0))*INDEX('UEC Data'!T:T,MATCH('Intensity Data'!$B1017,'UEC Data'!$C:$C,0))</f>
        <v>1.3515078091495512</v>
      </c>
      <c r="T1017" s="7">
        <f>INDEX('Saturation Data'!U:U,MATCH('Intensity Data'!$B1017,'Saturation Data'!$C:$C,0))*INDEX('UEC Data'!U:U,MATCH('Intensity Data'!$B1017,'UEC Data'!$C:$C,0))</f>
        <v>15.716412913342113</v>
      </c>
      <c r="U1017" s="7">
        <f>INDEX('Saturation Data'!V:V,MATCH('Intensity Data'!$B1017,'Saturation Data'!$C:$C,0))*INDEX('UEC Data'!V:V,MATCH('Intensity Data'!$B1017,'UEC Data'!$C:$C,0))</f>
        <v>0.44061562388421688</v>
      </c>
      <c r="V1017" t="str">
        <f t="shared" si="202"/>
        <v>HVAC</v>
      </c>
    </row>
    <row r="1018" spans="2:22" x14ac:dyDescent="0.25">
      <c r="B1018" t="str">
        <f t="shared" si="203"/>
        <v>CA2023 CPACooling_PTAC</v>
      </c>
      <c r="C1018" t="s">
        <v>118</v>
      </c>
      <c r="D1018" t="s">
        <v>191</v>
      </c>
      <c r="E1018" s="3" t="str">
        <f t="shared" si="204"/>
        <v>Cooling_PTAC</v>
      </c>
      <c r="F1018" s="3" t="s">
        <v>3</v>
      </c>
      <c r="G1018" s="3" t="s">
        <v>7</v>
      </c>
      <c r="H1018" s="7">
        <f>INDEX('Saturation Data'!I:I,MATCH('Intensity Data'!$B1018,'Saturation Data'!$C:$C,0))*INDEX('UEC Data'!I:I,MATCH('Intensity Data'!$B1018,'UEC Data'!$C:$C,0))</f>
        <v>6.7271337009699381E-2</v>
      </c>
      <c r="I1018" s="7">
        <f>INDEX('Saturation Data'!J:J,MATCH('Intensity Data'!$B1018,'Saturation Data'!$C:$C,0))*INDEX('UEC Data'!J:J,MATCH('Intensity Data'!$B1018,'UEC Data'!$C:$C,0))</f>
        <v>5.7273301776931969E-2</v>
      </c>
      <c r="J1018" s="7">
        <f>INDEX('Saturation Data'!K:K,MATCH('Intensity Data'!$B1018,'Saturation Data'!$C:$C,0))*INDEX('UEC Data'!K:K,MATCH('Intensity Data'!$B1018,'UEC Data'!$C:$C,0))</f>
        <v>0.13398045503166123</v>
      </c>
      <c r="K1018" s="7">
        <f>INDEX('Saturation Data'!L:L,MATCH('Intensity Data'!$B1018,'Saturation Data'!$C:$C,0))*INDEX('UEC Data'!L:L,MATCH('Intensity Data'!$B1018,'UEC Data'!$C:$C,0))</f>
        <v>0.12377900339984647</v>
      </c>
      <c r="L1018" s="7">
        <f>INDEX('Saturation Data'!M:M,MATCH('Intensity Data'!$B1018,'Saturation Data'!$C:$C,0))*INDEX('UEC Data'!M:M,MATCH('Intensity Data'!$B1018,'UEC Data'!$C:$C,0))</f>
        <v>0.36430786959030426</v>
      </c>
      <c r="M1018" s="7">
        <f>INDEX('Saturation Data'!N:N,MATCH('Intensity Data'!$B1018,'Saturation Data'!$C:$C,0))*INDEX('UEC Data'!N:N,MATCH('Intensity Data'!$B1018,'UEC Data'!$C:$C,0))</f>
        <v>5.8836492946435483E-2</v>
      </c>
      <c r="N1018" s="7">
        <f>INDEX('Saturation Data'!O:O,MATCH('Intensity Data'!$B1018,'Saturation Data'!$C:$C,0))*INDEX('UEC Data'!O:O,MATCH('Intensity Data'!$B1018,'UEC Data'!$C:$C,0))</f>
        <v>1.1139157419673452E-2</v>
      </c>
      <c r="O1018" s="7">
        <f>INDEX('Saturation Data'!P:P,MATCH('Intensity Data'!$B1018,'Saturation Data'!$C:$C,0))*INDEX('UEC Data'!P:P,MATCH('Intensity Data'!$B1018,'UEC Data'!$C:$C,0))</f>
        <v>3.2543943244670748E-2</v>
      </c>
      <c r="P1018" s="7">
        <f>INDEX('Saturation Data'!Q:Q,MATCH('Intensity Data'!$B1018,'Saturation Data'!$C:$C,0))*INDEX('UEC Data'!Q:Q,MATCH('Intensity Data'!$B1018,'UEC Data'!$C:$C,0))</f>
        <v>4.5901352169672407E-2</v>
      </c>
      <c r="Q1018" s="7">
        <f>INDEX('Saturation Data'!R:R,MATCH('Intensity Data'!$B1018,'Saturation Data'!$C:$C,0))*INDEX('UEC Data'!R:R,MATCH('Intensity Data'!$B1018,'UEC Data'!$C:$C,0))</f>
        <v>0.61288811422278433</v>
      </c>
      <c r="R1018" s="7">
        <f>INDEX('Saturation Data'!S:S,MATCH('Intensity Data'!$B1018,'Saturation Data'!$C:$C,0))*INDEX('UEC Data'!S:S,MATCH('Intensity Data'!$B1018,'UEC Data'!$C:$C,0))</f>
        <v>4.9179866003311326E-2</v>
      </c>
      <c r="S1018" s="7">
        <f>INDEX('Saturation Data'!T:T,MATCH('Intensity Data'!$B1018,'Saturation Data'!$C:$C,0))*INDEX('UEC Data'!T:T,MATCH('Intensity Data'!$B1018,'UEC Data'!$C:$C,0))</f>
        <v>8.529630830281662E-2</v>
      </c>
      <c r="T1018" s="7">
        <f>INDEX('Saturation Data'!U:U,MATCH('Intensity Data'!$B1018,'Saturation Data'!$C:$C,0))*INDEX('UEC Data'!U:U,MATCH('Intensity Data'!$B1018,'UEC Data'!$C:$C,0))</f>
        <v>0.80725604411639251</v>
      </c>
      <c r="U1018" s="7">
        <f>INDEX('Saturation Data'!V:V,MATCH('Intensity Data'!$B1018,'Saturation Data'!$C:$C,0))*INDEX('UEC Data'!V:V,MATCH('Intensity Data'!$B1018,'UEC Data'!$C:$C,0))</f>
        <v>4.0839992515852838E-2</v>
      </c>
      <c r="V1018" t="str">
        <f t="shared" si="202"/>
        <v>HVAC</v>
      </c>
    </row>
    <row r="1019" spans="2:22" x14ac:dyDescent="0.25">
      <c r="B1019" t="str">
        <f t="shared" si="203"/>
        <v>CA2023 CPACooling_PTHP</v>
      </c>
      <c r="C1019" t="s">
        <v>118</v>
      </c>
      <c r="D1019" t="s">
        <v>191</v>
      </c>
      <c r="E1019" s="3" t="str">
        <f t="shared" si="204"/>
        <v>Cooling_PTHP</v>
      </c>
      <c r="F1019" s="3" t="s">
        <v>3</v>
      </c>
      <c r="G1019" s="3" t="s">
        <v>8</v>
      </c>
      <c r="H1019" s="7">
        <f>INDEX('Saturation Data'!I:I,MATCH('Intensity Data'!$B1019,'Saturation Data'!$C:$C,0))*INDEX('UEC Data'!I:I,MATCH('Intensity Data'!$B1019,'UEC Data'!$C:$C,0))</f>
        <v>2.1958122809428014E-2</v>
      </c>
      <c r="I1019" s="7">
        <f>INDEX('Saturation Data'!J:J,MATCH('Intensity Data'!$B1019,'Saturation Data'!$C:$C,0))*INDEX('UEC Data'!J:J,MATCH('Intensity Data'!$B1019,'UEC Data'!$C:$C,0))</f>
        <v>1.8696937067775084E-2</v>
      </c>
      <c r="J1019" s="7">
        <f>INDEX('Saturation Data'!K:K,MATCH('Intensity Data'!$B1019,'Saturation Data'!$C:$C,0))*INDEX('UEC Data'!K:K,MATCH('Intensity Data'!$B1019,'UEC Data'!$C:$C,0))</f>
        <v>1.3354252683468305E-2</v>
      </c>
      <c r="K1019" s="7">
        <f>INDEX('Saturation Data'!L:L,MATCH('Intensity Data'!$B1019,'Saturation Data'!$C:$C,0))*INDEX('UEC Data'!L:L,MATCH('Intensity Data'!$B1019,'UEC Data'!$C:$C,0))</f>
        <v>1.1348560983692088E-2</v>
      </c>
      <c r="L1019" s="7">
        <f>INDEX('Saturation Data'!M:M,MATCH('Intensity Data'!$B1019,'Saturation Data'!$C:$C,0))*INDEX('UEC Data'!M:M,MATCH('Intensity Data'!$B1019,'UEC Data'!$C:$C,0))</f>
        <v>0.12333043850108934</v>
      </c>
      <c r="M1019" s="7">
        <f>INDEX('Saturation Data'!N:N,MATCH('Intensity Data'!$B1019,'Saturation Data'!$C:$C,0))*INDEX('UEC Data'!N:N,MATCH('Intensity Data'!$B1019,'UEC Data'!$C:$C,0))</f>
        <v>1.0680329980653889E-2</v>
      </c>
      <c r="N1019" s="7">
        <f>INDEX('Saturation Data'!O:O,MATCH('Intensity Data'!$B1019,'Saturation Data'!$C:$C,0))*INDEX('UEC Data'!O:O,MATCH('Intensity Data'!$B1019,'UEC Data'!$C:$C,0))</f>
        <v>0</v>
      </c>
      <c r="O1019" s="7">
        <f>INDEX('Saturation Data'!P:P,MATCH('Intensity Data'!$B1019,'Saturation Data'!$C:$C,0))*INDEX('UEC Data'!P:P,MATCH('Intensity Data'!$B1019,'UEC Data'!$C:$C,0))</f>
        <v>2.3884769408832638E-2</v>
      </c>
      <c r="P1019" s="7">
        <f>INDEX('Saturation Data'!Q:Q,MATCH('Intensity Data'!$B1019,'Saturation Data'!$C:$C,0))*INDEX('UEC Data'!Q:Q,MATCH('Intensity Data'!$B1019,'UEC Data'!$C:$C,0))</f>
        <v>3.3688087638420322E-2</v>
      </c>
      <c r="Q1019" s="7">
        <f>INDEX('Saturation Data'!R:R,MATCH('Intensity Data'!$B1019,'Saturation Data'!$C:$C,0))*INDEX('UEC Data'!R:R,MATCH('Intensity Data'!$B1019,'UEC Data'!$C:$C,0))</f>
        <v>0.21399683542267944</v>
      </c>
      <c r="R1019" s="7">
        <f>INDEX('Saturation Data'!S:S,MATCH('Intensity Data'!$B1019,'Saturation Data'!$C:$C,0))*INDEX('UEC Data'!S:S,MATCH('Intensity Data'!$B1019,'UEC Data'!$C:$C,0))</f>
        <v>1.4520937874845982E-2</v>
      </c>
      <c r="S1019" s="7">
        <f>INDEX('Saturation Data'!T:T,MATCH('Intensity Data'!$B1019,'Saturation Data'!$C:$C,0))*INDEX('UEC Data'!T:T,MATCH('Intensity Data'!$B1019,'UEC Data'!$C:$C,0))</f>
        <v>8.1355154826587492E-3</v>
      </c>
      <c r="T1019" s="7">
        <f>INDEX('Saturation Data'!U:U,MATCH('Intensity Data'!$B1019,'Saturation Data'!$C:$C,0))*INDEX('UEC Data'!U:U,MATCH('Intensity Data'!$B1019,'UEC Data'!$C:$C,0))</f>
        <v>0.26349747371313614</v>
      </c>
      <c r="U1019" s="7">
        <f>INDEX('Saturation Data'!V:V,MATCH('Intensity Data'!$B1019,'Saturation Data'!$C:$C,0))*INDEX('UEC Data'!V:V,MATCH('Intensity Data'!$B1019,'UEC Data'!$C:$C,0))</f>
        <v>2.0096068304093599E-2</v>
      </c>
      <c r="V1019" t="str">
        <f t="shared" ref="V1019:V1061" si="205">IF(OR(F1019="Cooling",F1019="heating",F1019="ventilation"),"HVAC",F1019)</f>
        <v>HVAC</v>
      </c>
    </row>
    <row r="1020" spans="2:22" x14ac:dyDescent="0.25">
      <c r="B1020" t="str">
        <f t="shared" si="203"/>
        <v>CA2023 CPACooling_Air-Source Heat Pump</v>
      </c>
      <c r="C1020" t="s">
        <v>118</v>
      </c>
      <c r="D1020" t="s">
        <v>191</v>
      </c>
      <c r="E1020" s="3" t="str">
        <f t="shared" si="204"/>
        <v>Cooling_Air-Source Heat Pump</v>
      </c>
      <c r="F1020" s="3" t="s">
        <v>3</v>
      </c>
      <c r="G1020" s="3" t="s">
        <v>10</v>
      </c>
      <c r="H1020" s="7">
        <f>INDEX('Saturation Data'!I:I,MATCH('Intensity Data'!$B1020,'Saturation Data'!$C:$C,0))*INDEX('UEC Data'!I:I,MATCH('Intensity Data'!$B1020,'UEC Data'!$C:$C,0))</f>
        <v>0.41868840540621527</v>
      </c>
      <c r="I1020" s="7">
        <f>INDEX('Saturation Data'!J:J,MATCH('Intensity Data'!$B1020,'Saturation Data'!$C:$C,0))*INDEX('UEC Data'!J:J,MATCH('Intensity Data'!$B1020,'UEC Data'!$C:$C,0))</f>
        <v>0.35650546427975938</v>
      </c>
      <c r="J1020" s="7">
        <f>INDEX('Saturation Data'!K:K,MATCH('Intensity Data'!$B1020,'Saturation Data'!$C:$C,0))*INDEX('UEC Data'!K:K,MATCH('Intensity Data'!$B1020,'UEC Data'!$C:$C,0))</f>
        <v>7.8538727490919641E-2</v>
      </c>
      <c r="K1020" s="7">
        <f>INDEX('Saturation Data'!L:L,MATCH('Intensity Data'!$B1020,'Saturation Data'!$C:$C,0))*INDEX('UEC Data'!L:L,MATCH('Intensity Data'!$B1020,'UEC Data'!$C:$C,0))</f>
        <v>6.6742899032878805E-2</v>
      </c>
      <c r="L1020" s="7">
        <f>INDEX('Saturation Data'!M:M,MATCH('Intensity Data'!$B1020,'Saturation Data'!$C:$C,0))*INDEX('UEC Data'!M:M,MATCH('Intensity Data'!$B1020,'UEC Data'!$C:$C,0))</f>
        <v>0.52732824529523126</v>
      </c>
      <c r="M1020" s="7">
        <f>INDEX('Saturation Data'!N:N,MATCH('Intensity Data'!$B1020,'Saturation Data'!$C:$C,0))*INDEX('UEC Data'!N:N,MATCH('Intensity Data'!$B1020,'UEC Data'!$C:$C,0))</f>
        <v>0.1226585004884107</v>
      </c>
      <c r="N1020" s="7">
        <f>INDEX('Saturation Data'!O:O,MATCH('Intensity Data'!$B1020,'Saturation Data'!$C:$C,0))*INDEX('UEC Data'!O:O,MATCH('Intensity Data'!$B1020,'UEC Data'!$C:$C,0))</f>
        <v>1.7533810518738993E-2</v>
      </c>
      <c r="O1020" s="7">
        <f>INDEX('Saturation Data'!P:P,MATCH('Intensity Data'!$B1020,'Saturation Data'!$C:$C,0))*INDEX('UEC Data'!P:P,MATCH('Intensity Data'!$B1020,'UEC Data'!$C:$C,0))</f>
        <v>8.8975272831267077E-2</v>
      </c>
      <c r="P1020" s="7">
        <f>INDEX('Saturation Data'!Q:Q,MATCH('Intensity Data'!$B1020,'Saturation Data'!$C:$C,0))*INDEX('UEC Data'!Q:Q,MATCH('Intensity Data'!$B1020,'UEC Data'!$C:$C,0))</f>
        <v>0.12549448301073554</v>
      </c>
      <c r="Q1020" s="7">
        <f>INDEX('Saturation Data'!R:R,MATCH('Intensity Data'!$B1020,'Saturation Data'!$C:$C,0))*INDEX('UEC Data'!R:R,MATCH('Intensity Data'!$B1020,'UEC Data'!$C:$C,0))</f>
        <v>8.3574859083596756E-2</v>
      </c>
      <c r="R1020" s="7">
        <f>INDEX('Saturation Data'!S:S,MATCH('Intensity Data'!$B1020,'Saturation Data'!$C:$C,0))*INDEX('UEC Data'!S:S,MATCH('Intensity Data'!$B1020,'UEC Data'!$C:$C,0))</f>
        <v>8.3055439052432692E-2</v>
      </c>
      <c r="S1020" s="7">
        <f>INDEX('Saturation Data'!T:T,MATCH('Intensity Data'!$B1020,'Saturation Data'!$C:$C,0))*INDEX('UEC Data'!T:T,MATCH('Intensity Data'!$B1020,'UEC Data'!$C:$C,0))</f>
        <v>0.12745640922832041</v>
      </c>
      <c r="T1020" s="7">
        <f>INDEX('Saturation Data'!U:U,MATCH('Intensity Data'!$B1020,'Saturation Data'!$C:$C,0))*INDEX('UEC Data'!U:U,MATCH('Intensity Data'!$B1020,'UEC Data'!$C:$C,0))</f>
        <v>5.0242608648745826</v>
      </c>
      <c r="U1020" s="7">
        <f>INDEX('Saturation Data'!V:V,MATCH('Intensity Data'!$B1020,'Saturation Data'!$C:$C,0))*INDEX('UEC Data'!V:V,MATCH('Intensity Data'!$B1020,'UEC Data'!$C:$C,0))</f>
        <v>4.2534651671418594E-2</v>
      </c>
      <c r="V1020" t="str">
        <f t="shared" si="205"/>
        <v>HVAC</v>
      </c>
    </row>
    <row r="1021" spans="2:22" x14ac:dyDescent="0.25">
      <c r="B1021" t="str">
        <f t="shared" si="203"/>
        <v>CA2023 CPACooling_Geothermal Heat Pump</v>
      </c>
      <c r="C1021" t="s">
        <v>118</v>
      </c>
      <c r="D1021" t="s">
        <v>191</v>
      </c>
      <c r="E1021" s="3" t="str">
        <f t="shared" si="204"/>
        <v>Cooling_Geothermal Heat Pump</v>
      </c>
      <c r="F1021" s="3" t="s">
        <v>3</v>
      </c>
      <c r="G1021" s="3" t="s">
        <v>11</v>
      </c>
      <c r="H1021" s="7">
        <f>INDEX('Saturation Data'!I:I,MATCH('Intensity Data'!$B1021,'Saturation Data'!$C:$C,0))*INDEX('UEC Data'!I:I,MATCH('Intensity Data'!$B1021,'UEC Data'!$C:$C,0))</f>
        <v>0.19712380637324475</v>
      </c>
      <c r="I1021" s="7">
        <f>INDEX('Saturation Data'!J:J,MATCH('Intensity Data'!$B1021,'Saturation Data'!$C:$C,0))*INDEX('UEC Data'!J:J,MATCH('Intensity Data'!$B1021,'UEC Data'!$C:$C,0))</f>
        <v>0.16782753670301143</v>
      </c>
      <c r="J1021" s="7">
        <f>INDEX('Saturation Data'!K:K,MATCH('Intensity Data'!$B1021,'Saturation Data'!$C:$C,0))*INDEX('UEC Data'!K:K,MATCH('Intensity Data'!$B1021,'UEC Data'!$C:$C,0))</f>
        <v>0</v>
      </c>
      <c r="K1021" s="7">
        <f>INDEX('Saturation Data'!L:L,MATCH('Intensity Data'!$B1021,'Saturation Data'!$C:$C,0))*INDEX('UEC Data'!L:L,MATCH('Intensity Data'!$B1021,'UEC Data'!$C:$C,0))</f>
        <v>0</v>
      </c>
      <c r="L1021" s="7">
        <f>INDEX('Saturation Data'!M:M,MATCH('Intensity Data'!$B1021,'Saturation Data'!$C:$C,0))*INDEX('UEC Data'!M:M,MATCH('Intensity Data'!$B1021,'UEC Data'!$C:$C,0))</f>
        <v>0</v>
      </c>
      <c r="M1021" s="7">
        <f>INDEX('Saturation Data'!N:N,MATCH('Intensity Data'!$B1021,'Saturation Data'!$C:$C,0))*INDEX('UEC Data'!N:N,MATCH('Intensity Data'!$B1021,'UEC Data'!$C:$C,0))</f>
        <v>0</v>
      </c>
      <c r="N1021" s="7">
        <f>INDEX('Saturation Data'!O:O,MATCH('Intensity Data'!$B1021,'Saturation Data'!$C:$C,0))*INDEX('UEC Data'!O:O,MATCH('Intensity Data'!$B1021,'UEC Data'!$C:$C,0))</f>
        <v>2.0500059974517017E-2</v>
      </c>
      <c r="O1021" s="7">
        <f>INDEX('Saturation Data'!P:P,MATCH('Intensity Data'!$B1021,'Saturation Data'!$C:$C,0))*INDEX('UEC Data'!P:P,MATCH('Intensity Data'!$B1021,'UEC Data'!$C:$C,0))</f>
        <v>5.0207304039995827E-2</v>
      </c>
      <c r="P1021" s="7">
        <f>INDEX('Saturation Data'!Q:Q,MATCH('Intensity Data'!$B1021,'Saturation Data'!$C:$C,0))*INDEX('UEC Data'!Q:Q,MATCH('Intensity Data'!$B1021,'UEC Data'!$C:$C,0))</f>
        <v>7.0814502314714214E-2</v>
      </c>
      <c r="Q1021" s="7">
        <f>INDEX('Saturation Data'!R:R,MATCH('Intensity Data'!$B1021,'Saturation Data'!$C:$C,0))*INDEX('UEC Data'!R:R,MATCH('Intensity Data'!$B1021,'UEC Data'!$C:$C,0))</f>
        <v>8.7400039555126804E-2</v>
      </c>
      <c r="R1021" s="7">
        <f>INDEX('Saturation Data'!S:S,MATCH('Intensity Data'!$B1021,'Saturation Data'!$C:$C,0))*INDEX('UEC Data'!S:S,MATCH('Intensity Data'!$B1021,'UEC Data'!$C:$C,0))</f>
        <v>0</v>
      </c>
      <c r="S1021" s="7">
        <f>INDEX('Saturation Data'!T:T,MATCH('Intensity Data'!$B1021,'Saturation Data'!$C:$C,0))*INDEX('UEC Data'!T:T,MATCH('Intensity Data'!$B1021,'UEC Data'!$C:$C,0))</f>
        <v>0</v>
      </c>
      <c r="T1021" s="7">
        <f>INDEX('Saturation Data'!U:U,MATCH('Intensity Data'!$B1021,'Saturation Data'!$C:$C,0))*INDEX('UEC Data'!U:U,MATCH('Intensity Data'!$B1021,'UEC Data'!$C:$C,0))</f>
        <v>2.3654856764789369</v>
      </c>
      <c r="U1021" s="7">
        <f>INDEX('Saturation Data'!V:V,MATCH('Intensity Data'!$B1021,'Saturation Data'!$C:$C,0))*INDEX('UEC Data'!V:V,MATCH('Intensity Data'!$B1021,'UEC Data'!$C:$C,0))</f>
        <v>6.3353234258270059E-3</v>
      </c>
      <c r="V1021" t="str">
        <f t="shared" si="205"/>
        <v>HVAC</v>
      </c>
    </row>
    <row r="1022" spans="2:22" x14ac:dyDescent="0.25">
      <c r="B1022" t="str">
        <f t="shared" si="203"/>
        <v>CA2023 CPAHeating_Electric Furnace</v>
      </c>
      <c r="C1022" t="s">
        <v>118</v>
      </c>
      <c r="D1022" t="s">
        <v>191</v>
      </c>
      <c r="E1022" s="3" t="str">
        <f t="shared" si="204"/>
        <v>Heating_Electric Furnace</v>
      </c>
      <c r="F1022" s="3" t="s">
        <v>12</v>
      </c>
      <c r="G1022" s="3" t="s">
        <v>13</v>
      </c>
      <c r="H1022" s="7">
        <f>INDEX('Saturation Data'!I:I,MATCH('Intensity Data'!$B1022,'Saturation Data'!$C:$C,0))*INDEX('UEC Data'!I:I,MATCH('Intensity Data'!$B1022,'UEC Data'!$C:$C,0))</f>
        <v>2.1043309092877226E-2</v>
      </c>
      <c r="I1022" s="7">
        <f>INDEX('Saturation Data'!J:J,MATCH('Intensity Data'!$B1022,'Saturation Data'!$C:$C,0))*INDEX('UEC Data'!J:J,MATCH('Intensity Data'!$B1022,'UEC Data'!$C:$C,0))</f>
        <v>2.5312153418594399E-2</v>
      </c>
      <c r="J1022" s="7">
        <f>INDEX('Saturation Data'!K:K,MATCH('Intensity Data'!$B1022,'Saturation Data'!$C:$C,0))*INDEX('UEC Data'!K:K,MATCH('Intensity Data'!$B1022,'UEC Data'!$C:$C,0))</f>
        <v>9.5957255359277755E-3</v>
      </c>
      <c r="K1022" s="7">
        <f>INDEX('Saturation Data'!L:L,MATCH('Intensity Data'!$B1022,'Saturation Data'!$C:$C,0))*INDEX('UEC Data'!L:L,MATCH('Intensity Data'!$B1022,'UEC Data'!$C:$C,0))</f>
        <v>3.9939747598317817E-2</v>
      </c>
      <c r="L1022" s="7">
        <f>INDEX('Saturation Data'!M:M,MATCH('Intensity Data'!$B1022,'Saturation Data'!$C:$C,0))*INDEX('UEC Data'!M:M,MATCH('Intensity Data'!$B1022,'UEC Data'!$C:$C,0))</f>
        <v>6.1877847494768858E-2</v>
      </c>
      <c r="M1022" s="7">
        <f>INDEX('Saturation Data'!N:N,MATCH('Intensity Data'!$B1022,'Saturation Data'!$C:$C,0))*INDEX('UEC Data'!N:N,MATCH('Intensity Data'!$B1022,'UEC Data'!$C:$C,0))</f>
        <v>0.26373854775621686</v>
      </c>
      <c r="N1022" s="7">
        <f>INDEX('Saturation Data'!O:O,MATCH('Intensity Data'!$B1022,'Saturation Data'!$C:$C,0))*INDEX('UEC Data'!O:O,MATCH('Intensity Data'!$B1022,'UEC Data'!$C:$C,0))</f>
        <v>0.22409405063258778</v>
      </c>
      <c r="O1022" s="7">
        <f>INDEX('Saturation Data'!P:P,MATCH('Intensity Data'!$B1022,'Saturation Data'!$C:$C,0))*INDEX('UEC Data'!P:P,MATCH('Intensity Data'!$B1022,'UEC Data'!$C:$C,0))</f>
        <v>0</v>
      </c>
      <c r="P1022" s="7">
        <f>INDEX('Saturation Data'!Q:Q,MATCH('Intensity Data'!$B1022,'Saturation Data'!$C:$C,0))*INDEX('UEC Data'!Q:Q,MATCH('Intensity Data'!$B1022,'UEC Data'!$C:$C,0))</f>
        <v>0</v>
      </c>
      <c r="Q1022" s="7">
        <f>INDEX('Saturation Data'!R:R,MATCH('Intensity Data'!$B1022,'Saturation Data'!$C:$C,0))*INDEX('UEC Data'!R:R,MATCH('Intensity Data'!$B1022,'UEC Data'!$C:$C,0))</f>
        <v>1.9943538090158582E-2</v>
      </c>
      <c r="R1022" s="7">
        <f>INDEX('Saturation Data'!S:S,MATCH('Intensity Data'!$B1022,'Saturation Data'!$C:$C,0))*INDEX('UEC Data'!S:S,MATCH('Intensity Data'!$B1022,'UEC Data'!$C:$C,0))</f>
        <v>1.8740811357633821E-2</v>
      </c>
      <c r="S1022" s="7">
        <f>INDEX('Saturation Data'!T:T,MATCH('Intensity Data'!$B1022,'Saturation Data'!$C:$C,0))*INDEX('UEC Data'!T:T,MATCH('Intensity Data'!$B1022,'UEC Data'!$C:$C,0))</f>
        <v>1.0906196824428515E-2</v>
      </c>
      <c r="T1022" s="7">
        <f>INDEX('Saturation Data'!U:U,MATCH('Intensity Data'!$B1022,'Saturation Data'!$C:$C,0))*INDEX('UEC Data'!U:U,MATCH('Intensity Data'!$B1022,'UEC Data'!$C:$C,0))</f>
        <v>2.1043309092877226E-2</v>
      </c>
      <c r="U1022" s="7">
        <f>INDEX('Saturation Data'!V:V,MATCH('Intensity Data'!$B1022,'Saturation Data'!$C:$C,0))*INDEX('UEC Data'!V:V,MATCH('Intensity Data'!$B1022,'UEC Data'!$C:$C,0))</f>
        <v>1.7393693560078787E-2</v>
      </c>
      <c r="V1022" t="str">
        <f t="shared" si="205"/>
        <v>HVAC</v>
      </c>
    </row>
    <row r="1023" spans="2:22" x14ac:dyDescent="0.25">
      <c r="B1023" t="str">
        <f t="shared" si="203"/>
        <v>CA2023 CPAHeating_Electric Room Heat</v>
      </c>
      <c r="C1023" t="s">
        <v>118</v>
      </c>
      <c r="D1023" t="s">
        <v>191</v>
      </c>
      <c r="E1023" s="3" t="str">
        <f t="shared" si="204"/>
        <v>Heating_Electric Room Heat</v>
      </c>
      <c r="F1023" s="3" t="s">
        <v>12</v>
      </c>
      <c r="G1023" s="3" t="s">
        <v>14</v>
      </c>
      <c r="H1023" s="7">
        <f>INDEX('Saturation Data'!I:I,MATCH('Intensity Data'!$B1023,'Saturation Data'!$C:$C,0))*INDEX('UEC Data'!I:I,MATCH('Intensity Data'!$B1023,'UEC Data'!$C:$C,0))</f>
        <v>0.38616909995137255</v>
      </c>
      <c r="I1023" s="7">
        <f>INDEX('Saturation Data'!J:J,MATCH('Intensity Data'!$B1023,'Saturation Data'!$C:$C,0))*INDEX('UEC Data'!J:J,MATCH('Intensity Data'!$B1023,'UEC Data'!$C:$C,0))</f>
        <v>0.46450733866748356</v>
      </c>
      <c r="J1023" s="7">
        <f>INDEX('Saturation Data'!K:K,MATCH('Intensity Data'!$B1023,'Saturation Data'!$C:$C,0))*INDEX('UEC Data'!K:K,MATCH('Intensity Data'!$B1023,'UEC Data'!$C:$C,0))</f>
        <v>0.10686285827956193</v>
      </c>
      <c r="K1023" s="7">
        <f>INDEX('Saturation Data'!L:L,MATCH('Intensity Data'!$B1023,'Saturation Data'!$C:$C,0))*INDEX('UEC Data'!L:L,MATCH('Intensity Data'!$B1023,'UEC Data'!$C:$C,0))</f>
        <v>0.44478925239579048</v>
      </c>
      <c r="L1023" s="7">
        <f>INDEX('Saturation Data'!M:M,MATCH('Intensity Data'!$B1023,'Saturation Data'!$C:$C,0))*INDEX('UEC Data'!M:M,MATCH('Intensity Data'!$B1023,'UEC Data'!$C:$C,0))</f>
        <v>5.3401833668659015E-3</v>
      </c>
      <c r="M1023" s="7">
        <f>INDEX('Saturation Data'!N:N,MATCH('Intensity Data'!$B1023,'Saturation Data'!$C:$C,0))*INDEX('UEC Data'!N:N,MATCH('Intensity Data'!$B1023,'UEC Data'!$C:$C,0))</f>
        <v>4.6251686207494168E-2</v>
      </c>
      <c r="N1023" s="7">
        <f>INDEX('Saturation Data'!O:O,MATCH('Intensity Data'!$B1023,'Saturation Data'!$C:$C,0))*INDEX('UEC Data'!O:O,MATCH('Intensity Data'!$B1023,'UEC Data'!$C:$C,0))</f>
        <v>4.3974499731669545E-3</v>
      </c>
      <c r="O1023" s="7">
        <f>INDEX('Saturation Data'!P:P,MATCH('Intensity Data'!$B1023,'Saturation Data'!$C:$C,0))*INDEX('UEC Data'!P:P,MATCH('Intensity Data'!$B1023,'UEC Data'!$C:$C,0))</f>
        <v>0.42870622804690595</v>
      </c>
      <c r="P1023" s="7">
        <f>INDEX('Saturation Data'!Q:Q,MATCH('Intensity Data'!$B1023,'Saturation Data'!$C:$C,0))*INDEX('UEC Data'!Q:Q,MATCH('Intensity Data'!$B1023,'UEC Data'!$C:$C,0))</f>
        <v>0.15134094753510122</v>
      </c>
      <c r="Q1023" s="7">
        <f>INDEX('Saturation Data'!R:R,MATCH('Intensity Data'!$B1023,'Saturation Data'!$C:$C,0))*INDEX('UEC Data'!R:R,MATCH('Intensity Data'!$B1023,'UEC Data'!$C:$C,0))</f>
        <v>0.67393802018344418</v>
      </c>
      <c r="R1023" s="7">
        <f>INDEX('Saturation Data'!S:S,MATCH('Intensity Data'!$B1023,'Saturation Data'!$C:$C,0))*INDEX('UEC Data'!S:S,MATCH('Intensity Data'!$B1023,'UEC Data'!$C:$C,0))</f>
        <v>9.6541791718827125E-2</v>
      </c>
      <c r="S1023" s="7">
        <f>INDEX('Saturation Data'!T:T,MATCH('Intensity Data'!$B1023,'Saturation Data'!$C:$C,0))*INDEX('UEC Data'!T:T,MATCH('Intensity Data'!$B1023,'UEC Data'!$C:$C,0))</f>
        <v>5.6182401187215687E-2</v>
      </c>
      <c r="T1023" s="7">
        <f>INDEX('Saturation Data'!U:U,MATCH('Intensity Data'!$B1023,'Saturation Data'!$C:$C,0))*INDEX('UEC Data'!U:U,MATCH('Intensity Data'!$B1023,'UEC Data'!$C:$C,0))</f>
        <v>0.38616909995137255</v>
      </c>
      <c r="U1023" s="7">
        <f>INDEX('Saturation Data'!V:V,MATCH('Intensity Data'!$B1023,'Saturation Data'!$C:$C,0))*INDEX('UEC Data'!V:V,MATCH('Intensity Data'!$B1023,'UEC Data'!$C:$C,0))</f>
        <v>1.9669568855697088E-2</v>
      </c>
      <c r="V1023" t="str">
        <f t="shared" si="205"/>
        <v>HVAC</v>
      </c>
    </row>
    <row r="1024" spans="2:22" x14ac:dyDescent="0.25">
      <c r="B1024" t="str">
        <f t="shared" si="203"/>
        <v>CA2023 CPAHeating_PTHP</v>
      </c>
      <c r="C1024" t="s">
        <v>118</v>
      </c>
      <c r="D1024" t="s">
        <v>191</v>
      </c>
      <c r="E1024" s="3" t="str">
        <f t="shared" si="204"/>
        <v>Heating_PTHP</v>
      </c>
      <c r="F1024" s="3" t="s">
        <v>12</v>
      </c>
      <c r="G1024" s="3" t="s">
        <v>8</v>
      </c>
      <c r="H1024" s="7">
        <f>INDEX('Saturation Data'!I:I,MATCH('Intensity Data'!$B1024,'Saturation Data'!$C:$C,0))*INDEX('UEC Data'!I:I,MATCH('Intensity Data'!$B1024,'UEC Data'!$C:$C,0))</f>
        <v>1.1548236681500996E-2</v>
      </c>
      <c r="I1024" s="7">
        <f>INDEX('Saturation Data'!J:J,MATCH('Intensity Data'!$B1024,'Saturation Data'!$C:$C,0))*INDEX('UEC Data'!J:J,MATCH('Intensity Data'!$B1024,'UEC Data'!$C:$C,0))</f>
        <v>7.6630046775496155E-3</v>
      </c>
      <c r="J1024" s="7">
        <f>INDEX('Saturation Data'!K:K,MATCH('Intensity Data'!$B1024,'Saturation Data'!$C:$C,0))*INDEX('UEC Data'!K:K,MATCH('Intensity Data'!$B1024,'UEC Data'!$C:$C,0))</f>
        <v>3.8292528899262308E-3</v>
      </c>
      <c r="K1024" s="7">
        <f>INDEX('Saturation Data'!L:L,MATCH('Intensity Data'!$B1024,'Saturation Data'!$C:$C,0))*INDEX('UEC Data'!L:L,MATCH('Intensity Data'!$B1024,'UEC Data'!$C:$C,0))</f>
        <v>6.1616945868521941E-3</v>
      </c>
      <c r="L1024" s="7">
        <f>INDEX('Saturation Data'!M:M,MATCH('Intensity Data'!$B1024,'Saturation Data'!$C:$C,0))*INDEX('UEC Data'!M:M,MATCH('Intensity Data'!$B1024,'UEC Data'!$C:$C,0))</f>
        <v>2.4571377289170301E-2</v>
      </c>
      <c r="M1024" s="7">
        <f>INDEX('Saturation Data'!N:N,MATCH('Intensity Data'!$B1024,'Saturation Data'!$C:$C,0))*INDEX('UEC Data'!N:N,MATCH('Intensity Data'!$B1024,'UEC Data'!$C:$C,0))</f>
        <v>2.1543205332393398E-3</v>
      </c>
      <c r="N1024" s="7">
        <f>INDEX('Saturation Data'!O:O,MATCH('Intensity Data'!$B1024,'Saturation Data'!$C:$C,0))*INDEX('UEC Data'!O:O,MATCH('Intensity Data'!$B1024,'UEC Data'!$C:$C,0))</f>
        <v>0</v>
      </c>
      <c r="O1024" s="7">
        <f>INDEX('Saturation Data'!P:P,MATCH('Intensity Data'!$B1024,'Saturation Data'!$C:$C,0))*INDEX('UEC Data'!P:P,MATCH('Intensity Data'!$B1024,'UEC Data'!$C:$C,0))</f>
        <v>1.9765438641897143E-2</v>
      </c>
      <c r="P1024" s="7">
        <f>INDEX('Saturation Data'!Q:Q,MATCH('Intensity Data'!$B1024,'Saturation Data'!$C:$C,0))*INDEX('UEC Data'!Q:Q,MATCH('Intensity Data'!$B1024,'UEC Data'!$C:$C,0))</f>
        <v>3.3707768309125523E-2</v>
      </c>
      <c r="Q1024" s="7">
        <f>INDEX('Saturation Data'!R:R,MATCH('Intensity Data'!$B1024,'Saturation Data'!$C:$C,0))*INDEX('UEC Data'!R:R,MATCH('Intensity Data'!$B1024,'UEC Data'!$C:$C,0))</f>
        <v>0.23659318855882147</v>
      </c>
      <c r="R1024" s="7">
        <f>INDEX('Saturation Data'!S:S,MATCH('Intensity Data'!$B1024,'Saturation Data'!$C:$C,0))*INDEX('UEC Data'!S:S,MATCH('Intensity Data'!$B1024,'UEC Data'!$C:$C,0))</f>
        <v>1.0607660585278853E-2</v>
      </c>
      <c r="S1024" s="7">
        <f>INDEX('Saturation Data'!T:T,MATCH('Intensity Data'!$B1024,'Saturation Data'!$C:$C,0))*INDEX('UEC Data'!T:T,MATCH('Intensity Data'!$B1024,'UEC Data'!$C:$C,0))</f>
        <v>1.5812816211471287E-3</v>
      </c>
      <c r="T1024" s="7">
        <f>INDEX('Saturation Data'!U:U,MATCH('Intensity Data'!$B1024,'Saturation Data'!$C:$C,0))*INDEX('UEC Data'!U:U,MATCH('Intensity Data'!$B1024,'UEC Data'!$C:$C,0))</f>
        <v>1.1548236681500996E-2</v>
      </c>
      <c r="U1024" s="7">
        <f>INDEX('Saturation Data'!V:V,MATCH('Intensity Data'!$B1024,'Saturation Data'!$C:$C,0))*INDEX('UEC Data'!V:V,MATCH('Intensity Data'!$B1024,'UEC Data'!$C:$C,0))</f>
        <v>9.3961838099920272E-3</v>
      </c>
      <c r="V1024" t="str">
        <f t="shared" si="205"/>
        <v>HVAC</v>
      </c>
    </row>
    <row r="1025" spans="2:22" x14ac:dyDescent="0.25">
      <c r="B1025" t="str">
        <f t="shared" si="203"/>
        <v>CA2023 CPAHeating_Air-Source Heat Pump</v>
      </c>
      <c r="C1025" t="s">
        <v>118</v>
      </c>
      <c r="D1025" t="s">
        <v>191</v>
      </c>
      <c r="E1025" s="3" t="str">
        <f t="shared" si="204"/>
        <v>Heating_Air-Source Heat Pump</v>
      </c>
      <c r="F1025" s="3" t="s">
        <v>12</v>
      </c>
      <c r="G1025" s="3" t="s">
        <v>10</v>
      </c>
      <c r="H1025" s="7">
        <f>INDEX('Saturation Data'!I:I,MATCH('Intensity Data'!$B1025,'Saturation Data'!$C:$C,0))*INDEX('UEC Data'!I:I,MATCH('Intensity Data'!$B1025,'UEC Data'!$C:$C,0))</f>
        <v>0.24466333501145673</v>
      </c>
      <c r="I1025" s="7">
        <f>INDEX('Saturation Data'!J:J,MATCH('Intensity Data'!$B1025,'Saturation Data'!$C:$C,0))*INDEX('UEC Data'!J:J,MATCH('Intensity Data'!$B1025,'UEC Data'!$C:$C,0))</f>
        <v>0.16235000479519046</v>
      </c>
      <c r="J1025" s="7">
        <f>INDEX('Saturation Data'!K:K,MATCH('Intensity Data'!$B1025,'Saturation Data'!$C:$C,0))*INDEX('UEC Data'!K:K,MATCH('Intensity Data'!$B1025,'UEC Data'!$C:$C,0))</f>
        <v>2.5022794556260219E-2</v>
      </c>
      <c r="K1025" s="7">
        <f>INDEX('Saturation Data'!L:L,MATCH('Intensity Data'!$B1025,'Saturation Data'!$C:$C,0))*INDEX('UEC Data'!L:L,MATCH('Intensity Data'!$B1025,'UEC Data'!$C:$C,0))</f>
        <v>4.0264464687312262E-2</v>
      </c>
      <c r="L1025" s="7">
        <f>INDEX('Saturation Data'!M:M,MATCH('Intensity Data'!$B1025,'Saturation Data'!$C:$C,0))*INDEX('UEC Data'!M:M,MATCH('Intensity Data'!$B1025,'UEC Data'!$C:$C,0))</f>
        <v>0.11673410273392236</v>
      </c>
      <c r="M1025" s="7">
        <f>INDEX('Saturation Data'!N:N,MATCH('Intensity Data'!$B1025,'Saturation Data'!$C:$C,0))*INDEX('UEC Data'!N:N,MATCH('Intensity Data'!$B1025,'UEC Data'!$C:$C,0))</f>
        <v>2.7490383064233192E-2</v>
      </c>
      <c r="N1025" s="7">
        <f>INDEX('Saturation Data'!O:O,MATCH('Intensity Data'!$B1025,'Saturation Data'!$C:$C,0))*INDEX('UEC Data'!O:O,MATCH('Intensity Data'!$B1025,'UEC Data'!$C:$C,0))</f>
        <v>9.475083131340177E-3</v>
      </c>
      <c r="O1025" s="7">
        <f>INDEX('Saturation Data'!P:P,MATCH('Intensity Data'!$B1025,'Saturation Data'!$C:$C,0))*INDEX('UEC Data'!P:P,MATCH('Intensity Data'!$B1025,'UEC Data'!$C:$C,0))</f>
        <v>8.1811098281927633E-2</v>
      </c>
      <c r="P1025" s="7">
        <f>INDEX('Saturation Data'!Q:Q,MATCH('Intensity Data'!$B1025,'Saturation Data'!$C:$C,0))*INDEX('UEC Data'!Q:Q,MATCH('Intensity Data'!$B1025,'UEC Data'!$C:$C,0))</f>
        <v>0.13951977469181148</v>
      </c>
      <c r="Q1025" s="7">
        <f>INDEX('Saturation Data'!R:R,MATCH('Intensity Data'!$B1025,'Saturation Data'!$C:$C,0))*INDEX('UEC Data'!R:R,MATCH('Intensity Data'!$B1025,'UEC Data'!$C:$C,0))</f>
        <v>0.10266632814082347</v>
      </c>
      <c r="R1025" s="7">
        <f>INDEX('Saturation Data'!S:S,MATCH('Intensity Data'!$B1025,'Saturation Data'!$C:$C,0))*INDEX('UEC Data'!S:S,MATCH('Intensity Data'!$B1025,'UEC Data'!$C:$C,0))</f>
        <v>6.7414065187413205E-2</v>
      </c>
      <c r="S1025" s="7">
        <f>INDEX('Saturation Data'!T:T,MATCH('Intensity Data'!$B1025,'Saturation Data'!$C:$C,0))*INDEX('UEC Data'!T:T,MATCH('Intensity Data'!$B1025,'UEC Data'!$C:$C,0))</f>
        <v>2.7526013405153708E-2</v>
      </c>
      <c r="T1025" s="7">
        <f>INDEX('Saturation Data'!U:U,MATCH('Intensity Data'!$B1025,'Saturation Data'!$C:$C,0))*INDEX('UEC Data'!U:U,MATCH('Intensity Data'!$B1025,'UEC Data'!$C:$C,0))</f>
        <v>0.24466333501145673</v>
      </c>
      <c r="U1025" s="7">
        <f>INDEX('Saturation Data'!V:V,MATCH('Intensity Data'!$B1025,'Saturation Data'!$C:$C,0))*INDEX('UEC Data'!V:V,MATCH('Intensity Data'!$B1025,'UEC Data'!$C:$C,0))</f>
        <v>2.2097379632834376E-2</v>
      </c>
      <c r="V1025" t="str">
        <f t="shared" si="205"/>
        <v>HVAC</v>
      </c>
    </row>
    <row r="1026" spans="2:22" x14ac:dyDescent="0.25">
      <c r="B1026" t="str">
        <f t="shared" ref="B1026:B1061" si="206">C1026&amp;D1026&amp;E1026</f>
        <v>CA2023 CPAHeating_Geothermal Heat Pump</v>
      </c>
      <c r="C1026" t="s">
        <v>118</v>
      </c>
      <c r="D1026" t="s">
        <v>191</v>
      </c>
      <c r="E1026" s="3" t="str">
        <f t="shared" si="204"/>
        <v>Heating_Geothermal Heat Pump</v>
      </c>
      <c r="F1026" s="3" t="s">
        <v>12</v>
      </c>
      <c r="G1026" s="3" t="s">
        <v>11</v>
      </c>
      <c r="H1026" s="7">
        <f>INDEX('Saturation Data'!I:I,MATCH('Intensity Data'!$B1026,'Saturation Data'!$C:$C,0))*INDEX('UEC Data'!I:I,MATCH('Intensity Data'!$B1026,'UEC Data'!$C:$C,0))</f>
        <v>0.12740673486272852</v>
      </c>
      <c r="I1026" s="7">
        <f>INDEX('Saturation Data'!J:J,MATCH('Intensity Data'!$B1026,'Saturation Data'!$C:$C,0))*INDEX('UEC Data'!J:J,MATCH('Intensity Data'!$B1026,'UEC Data'!$C:$C,0))</f>
        <v>7.6835270735683567E-2</v>
      </c>
      <c r="J1026" s="7">
        <f>INDEX('Saturation Data'!K:K,MATCH('Intensity Data'!$B1026,'Saturation Data'!$C:$C,0))*INDEX('UEC Data'!K:K,MATCH('Intensity Data'!$B1026,'UEC Data'!$C:$C,0))</f>
        <v>0</v>
      </c>
      <c r="K1026" s="7">
        <f>INDEX('Saturation Data'!L:L,MATCH('Intensity Data'!$B1026,'Saturation Data'!$C:$C,0))*INDEX('UEC Data'!L:L,MATCH('Intensity Data'!$B1026,'UEC Data'!$C:$C,0))</f>
        <v>0</v>
      </c>
      <c r="L1026" s="7">
        <f>INDEX('Saturation Data'!M:M,MATCH('Intensity Data'!$B1026,'Saturation Data'!$C:$C,0))*INDEX('UEC Data'!M:M,MATCH('Intensity Data'!$B1026,'UEC Data'!$C:$C,0))</f>
        <v>0</v>
      </c>
      <c r="M1026" s="7">
        <f>INDEX('Saturation Data'!N:N,MATCH('Intensity Data'!$B1026,'Saturation Data'!$C:$C,0))*INDEX('UEC Data'!N:N,MATCH('Intensity Data'!$B1026,'UEC Data'!$C:$C,0))</f>
        <v>0</v>
      </c>
      <c r="N1026" s="7">
        <f>INDEX('Saturation Data'!O:O,MATCH('Intensity Data'!$B1026,'Saturation Data'!$C:$C,0))*INDEX('UEC Data'!O:O,MATCH('Intensity Data'!$B1026,'UEC Data'!$C:$C,0))</f>
        <v>1.1900496330008701E-2</v>
      </c>
      <c r="O1026" s="7">
        <f>INDEX('Saturation Data'!P:P,MATCH('Intensity Data'!$B1026,'Saturation Data'!$C:$C,0))*INDEX('UEC Data'!P:P,MATCH('Intensity Data'!$B1026,'UEC Data'!$C:$C,0))</f>
        <v>4.9961846579974607E-2</v>
      </c>
      <c r="P1026" s="7">
        <f>INDEX('Saturation Data'!Q:Q,MATCH('Intensity Data'!$B1026,'Saturation Data'!$C:$C,0))*INDEX('UEC Data'!Q:Q,MATCH('Intensity Data'!$B1026,'UEC Data'!$C:$C,0))</f>
        <v>8.5204400434809383E-2</v>
      </c>
      <c r="Q1026" s="7">
        <f>INDEX('Saturation Data'!R:R,MATCH('Intensity Data'!$B1026,'Saturation Data'!$C:$C,0))*INDEX('UEC Data'!R:R,MATCH('Intensity Data'!$B1026,'UEC Data'!$C:$C,0))</f>
        <v>0.10312046694812899</v>
      </c>
      <c r="R1026" s="7">
        <f>INDEX('Saturation Data'!S:S,MATCH('Intensity Data'!$B1026,'Saturation Data'!$C:$C,0))*INDEX('UEC Data'!S:S,MATCH('Intensity Data'!$B1026,'UEC Data'!$C:$C,0))</f>
        <v>0</v>
      </c>
      <c r="S1026" s="7">
        <f>INDEX('Saturation Data'!T:T,MATCH('Intensity Data'!$B1026,'Saturation Data'!$C:$C,0))*INDEX('UEC Data'!T:T,MATCH('Intensity Data'!$B1026,'UEC Data'!$C:$C,0))</f>
        <v>0</v>
      </c>
      <c r="T1026" s="7">
        <f>INDEX('Saturation Data'!U:U,MATCH('Intensity Data'!$B1026,'Saturation Data'!$C:$C,0))*INDEX('UEC Data'!U:U,MATCH('Intensity Data'!$B1026,'UEC Data'!$C:$C,0))</f>
        <v>0.12740673486272852</v>
      </c>
      <c r="U1026" s="7">
        <f>INDEX('Saturation Data'!V:V,MATCH('Intensity Data'!$B1026,'Saturation Data'!$C:$C,0))*INDEX('UEC Data'!V:V,MATCH('Intensity Data'!$B1026,'UEC Data'!$C:$C,0))</f>
        <v>3.6520515988274003E-3</v>
      </c>
      <c r="V1026" t="str">
        <f t="shared" si="205"/>
        <v>HVAC</v>
      </c>
    </row>
    <row r="1027" spans="2:22" x14ac:dyDescent="0.25">
      <c r="B1027" t="str">
        <f t="shared" si="206"/>
        <v>CA2023 CPAVentilation_Ventilation</v>
      </c>
      <c r="C1027" t="s">
        <v>118</v>
      </c>
      <c r="D1027" t="s">
        <v>191</v>
      </c>
      <c r="E1027" s="3" t="str">
        <f t="shared" si="204"/>
        <v>Ventilation_Ventilation</v>
      </c>
      <c r="F1027" s="3" t="s">
        <v>15</v>
      </c>
      <c r="G1027" s="3" t="s">
        <v>15</v>
      </c>
      <c r="H1027" s="7">
        <f>INDEX('Saturation Data'!I:I,MATCH('Intensity Data'!$B1027,'Saturation Data'!$C:$C,0))*INDEX('UEC Data'!I:I,MATCH('Intensity Data'!$B1027,'UEC Data'!$C:$C,0))</f>
        <v>3.7553781260859669</v>
      </c>
      <c r="I1027" s="7">
        <f>INDEX('Saturation Data'!J:J,MATCH('Intensity Data'!$B1027,'Saturation Data'!$C:$C,0))*INDEX('UEC Data'!J:J,MATCH('Intensity Data'!$B1027,'UEC Data'!$C:$C,0))</f>
        <v>2.5046217716137975</v>
      </c>
      <c r="J1027" s="7">
        <f>INDEX('Saturation Data'!K:K,MATCH('Intensity Data'!$B1027,'Saturation Data'!$C:$C,0))*INDEX('UEC Data'!K:K,MATCH('Intensity Data'!$B1027,'UEC Data'!$C:$C,0))</f>
        <v>2.4602807865966869</v>
      </c>
      <c r="K1027" s="7">
        <f>INDEX('Saturation Data'!L:L,MATCH('Intensity Data'!$B1027,'Saturation Data'!$C:$C,0))*INDEX('UEC Data'!L:L,MATCH('Intensity Data'!$B1027,'UEC Data'!$C:$C,0))</f>
        <v>2.1015899194340895</v>
      </c>
      <c r="L1027" s="7">
        <f>INDEX('Saturation Data'!M:M,MATCH('Intensity Data'!$B1027,'Saturation Data'!$C:$C,0))*INDEX('UEC Data'!M:M,MATCH('Intensity Data'!$B1027,'UEC Data'!$C:$C,0))</f>
        <v>4.4175116064208799</v>
      </c>
      <c r="M1027" s="7">
        <f>INDEX('Saturation Data'!N:N,MATCH('Intensity Data'!$B1027,'Saturation Data'!$C:$C,0))*INDEX('UEC Data'!N:N,MATCH('Intensity Data'!$B1027,'UEC Data'!$C:$C,0))</f>
        <v>2.8596057284863932</v>
      </c>
      <c r="N1027" s="7">
        <f>INDEX('Saturation Data'!O:O,MATCH('Intensity Data'!$B1027,'Saturation Data'!$C:$C,0))*INDEX('UEC Data'!O:O,MATCH('Intensity Data'!$B1027,'UEC Data'!$C:$C,0))</f>
        <v>4.9401179829225628</v>
      </c>
      <c r="O1027" s="7">
        <f>INDEX('Saturation Data'!P:P,MATCH('Intensity Data'!$B1027,'Saturation Data'!$C:$C,0))*INDEX('UEC Data'!P:P,MATCH('Intensity Data'!$B1027,'UEC Data'!$C:$C,0))</f>
        <v>3.5701283705960121</v>
      </c>
      <c r="P1027" s="7">
        <f>INDEX('Saturation Data'!Q:Q,MATCH('Intensity Data'!$B1027,'Saturation Data'!$C:$C,0))*INDEX('UEC Data'!Q:Q,MATCH('Intensity Data'!$B1027,'UEC Data'!$C:$C,0))</f>
        <v>1.0539921911362244</v>
      </c>
      <c r="Q1027" s="7">
        <f>INDEX('Saturation Data'!R:R,MATCH('Intensity Data'!$B1027,'Saturation Data'!$C:$C,0))*INDEX('UEC Data'!R:R,MATCH('Intensity Data'!$B1027,'UEC Data'!$C:$C,0))</f>
        <v>1.3446532188217979</v>
      </c>
      <c r="R1027" s="7">
        <f>INDEX('Saturation Data'!S:S,MATCH('Intensity Data'!$B1027,'Saturation Data'!$C:$C,0))*INDEX('UEC Data'!S:S,MATCH('Intensity Data'!$B1027,'UEC Data'!$C:$C,0))</f>
        <v>0.65334582748836878</v>
      </c>
      <c r="S1027" s="7">
        <f>INDEX('Saturation Data'!T:T,MATCH('Intensity Data'!$B1027,'Saturation Data'!$C:$C,0))*INDEX('UEC Data'!T:T,MATCH('Intensity Data'!$B1027,'UEC Data'!$C:$C,0))</f>
        <v>1.539277215847791</v>
      </c>
      <c r="T1027" s="7">
        <f>INDEX('Saturation Data'!U:U,MATCH('Intensity Data'!$B1027,'Saturation Data'!$C:$C,0))*INDEX('UEC Data'!U:U,MATCH('Intensity Data'!$B1027,'UEC Data'!$C:$C,0))</f>
        <v>30.043025008687735</v>
      </c>
      <c r="U1027" s="7">
        <f>INDEX('Saturation Data'!V:V,MATCH('Intensity Data'!$B1027,'Saturation Data'!$C:$C,0))*INDEX('UEC Data'!V:V,MATCH('Intensity Data'!$B1027,'UEC Data'!$C:$C,0))</f>
        <v>1.2060528344995589</v>
      </c>
      <c r="V1027" t="str">
        <f t="shared" si="205"/>
        <v>HVAC</v>
      </c>
    </row>
    <row r="1028" spans="2:22" x14ac:dyDescent="0.25">
      <c r="B1028" t="str">
        <f t="shared" si="206"/>
        <v>CA2023 CPAWater Heating_Water Heater</v>
      </c>
      <c r="C1028" t="s">
        <v>118</v>
      </c>
      <c r="D1028" t="s">
        <v>191</v>
      </c>
      <c r="E1028" s="3" t="str">
        <f t="shared" si="204"/>
        <v>Water Heating_Water Heater</v>
      </c>
      <c r="F1028" s="3" t="s">
        <v>16</v>
      </c>
      <c r="G1028" s="3" t="s">
        <v>17</v>
      </c>
      <c r="H1028" s="7">
        <f>INDEX('Saturation Data'!I:I,MATCH('Intensity Data'!$B1028,'Saturation Data'!$C:$C,0))*INDEX('UEC Data'!I:I,MATCH('Intensity Data'!$B1028,'UEC Data'!$C:$C,0))</f>
        <v>0.43124123686905608</v>
      </c>
      <c r="I1028" s="7">
        <f>INDEX('Saturation Data'!J:J,MATCH('Intensity Data'!$B1028,'Saturation Data'!$C:$C,0))*INDEX('UEC Data'!J:J,MATCH('Intensity Data'!$B1028,'UEC Data'!$C:$C,0))</f>
        <v>0.6444467519590662</v>
      </c>
      <c r="J1028" s="7">
        <f>INDEX('Saturation Data'!K:K,MATCH('Intensity Data'!$B1028,'Saturation Data'!$C:$C,0))*INDEX('UEC Data'!K:K,MATCH('Intensity Data'!$B1028,'UEC Data'!$C:$C,0))</f>
        <v>0.46709581841702646</v>
      </c>
      <c r="K1028" s="7">
        <f>INDEX('Saturation Data'!L:L,MATCH('Intensity Data'!$B1028,'Saturation Data'!$C:$C,0))*INDEX('UEC Data'!L:L,MATCH('Intensity Data'!$B1028,'UEC Data'!$C:$C,0))</f>
        <v>0.42046608646948574</v>
      </c>
      <c r="L1028" s="7">
        <f>INDEX('Saturation Data'!M:M,MATCH('Intensity Data'!$B1028,'Saturation Data'!$C:$C,0))*INDEX('UEC Data'!M:M,MATCH('Intensity Data'!$B1028,'UEC Data'!$C:$C,0))</f>
        <v>2.5852771926568487</v>
      </c>
      <c r="M1028" s="7">
        <f>INDEX('Saturation Data'!N:N,MATCH('Intensity Data'!$B1028,'Saturation Data'!$C:$C,0))*INDEX('UEC Data'!N:N,MATCH('Intensity Data'!$B1028,'UEC Data'!$C:$C,0))</f>
        <v>0.60427511996404237</v>
      </c>
      <c r="N1028" s="7">
        <f>INDEX('Saturation Data'!O:O,MATCH('Intensity Data'!$B1028,'Saturation Data'!$C:$C,0))*INDEX('UEC Data'!O:O,MATCH('Intensity Data'!$B1028,'UEC Data'!$C:$C,0))</f>
        <v>0.29826654494597327</v>
      </c>
      <c r="O1028" s="7">
        <f>INDEX('Saturation Data'!P:P,MATCH('Intensity Data'!$B1028,'Saturation Data'!$C:$C,0))*INDEX('UEC Data'!P:P,MATCH('Intensity Data'!$B1028,'UEC Data'!$C:$C,0))</f>
        <v>0.77489907965670879</v>
      </c>
      <c r="P1028" s="7">
        <f>INDEX('Saturation Data'!Q:Q,MATCH('Intensity Data'!$B1028,'Saturation Data'!$C:$C,0))*INDEX('UEC Data'!Q:Q,MATCH('Intensity Data'!$B1028,'UEC Data'!$C:$C,0))</f>
        <v>0.12645088260900517</v>
      </c>
      <c r="Q1028" s="7">
        <f>INDEX('Saturation Data'!R:R,MATCH('Intensity Data'!$B1028,'Saturation Data'!$C:$C,0))*INDEX('UEC Data'!R:R,MATCH('Intensity Data'!$B1028,'UEC Data'!$C:$C,0))</f>
        <v>0.33662926527287534</v>
      </c>
      <c r="R1028" s="7">
        <f>INDEX('Saturation Data'!S:S,MATCH('Intensity Data'!$B1028,'Saturation Data'!$C:$C,0))*INDEX('UEC Data'!S:S,MATCH('Intensity Data'!$B1028,'UEC Data'!$C:$C,0))</f>
        <v>0.15546882294909004</v>
      </c>
      <c r="S1028" s="7">
        <f>INDEX('Saturation Data'!T:T,MATCH('Intensity Data'!$B1028,'Saturation Data'!$C:$C,0))*INDEX('UEC Data'!T:T,MATCH('Intensity Data'!$B1028,'UEC Data'!$C:$C,0))</f>
        <v>0.30172445169852269</v>
      </c>
      <c r="T1028" s="7">
        <f>INDEX('Saturation Data'!U:U,MATCH('Intensity Data'!$B1028,'Saturation Data'!$C:$C,0))*INDEX('UEC Data'!U:U,MATCH('Intensity Data'!$B1028,'UEC Data'!$C:$C,0))</f>
        <v>0.6444467519590662</v>
      </c>
      <c r="U1028" s="7">
        <f>INDEX('Saturation Data'!V:V,MATCH('Intensity Data'!$B1028,'Saturation Data'!$C:$C,0))*INDEX('UEC Data'!V:V,MATCH('Intensity Data'!$B1028,'UEC Data'!$C:$C,0))</f>
        <v>0.53225675999381483</v>
      </c>
      <c r="V1028" t="str">
        <f t="shared" si="205"/>
        <v>Water Heating</v>
      </c>
    </row>
    <row r="1029" spans="2:22" x14ac:dyDescent="0.25">
      <c r="B1029" t="str">
        <f t="shared" si="206"/>
        <v>CA2023 CPAInterior Lighting_General Service Lighting</v>
      </c>
      <c r="C1029" t="s">
        <v>118</v>
      </c>
      <c r="D1029" t="s">
        <v>191</v>
      </c>
      <c r="E1029" s="3" t="str">
        <f t="shared" si="204"/>
        <v>Interior Lighting_General Service Lighting</v>
      </c>
      <c r="F1029" s="3" t="s">
        <v>18</v>
      </c>
      <c r="G1029" s="3" t="s">
        <v>19</v>
      </c>
      <c r="H1029" s="7">
        <f>INDEX('Saturation Data'!I:I,MATCH('Intensity Data'!$B1029,'Saturation Data'!$C:$C,0))*INDEX('UEC Data'!I:I,MATCH('Intensity Data'!$B1029,'UEC Data'!$C:$C,0))</f>
        <v>0.46690184939187612</v>
      </c>
      <c r="I1029" s="7">
        <f>INDEX('Saturation Data'!J:J,MATCH('Intensity Data'!$B1029,'Saturation Data'!$C:$C,0))*INDEX('UEC Data'!J:J,MATCH('Intensity Data'!$B1029,'UEC Data'!$C:$C,0))</f>
        <v>0.36786206315723574</v>
      </c>
      <c r="J1029" s="7">
        <f>INDEX('Saturation Data'!K:K,MATCH('Intensity Data'!$B1029,'Saturation Data'!$C:$C,0))*INDEX('UEC Data'!K:K,MATCH('Intensity Data'!$B1029,'UEC Data'!$C:$C,0))</f>
        <v>0.51057202766059018</v>
      </c>
      <c r="K1029" s="7">
        <f>INDEX('Saturation Data'!L:L,MATCH('Intensity Data'!$B1029,'Saturation Data'!$C:$C,0))*INDEX('UEC Data'!L:L,MATCH('Intensity Data'!$B1029,'UEC Data'!$C:$C,0))</f>
        <v>0.33187181797938364</v>
      </c>
      <c r="L1029" s="7">
        <f>INDEX('Saturation Data'!M:M,MATCH('Intensity Data'!$B1029,'Saturation Data'!$C:$C,0))*INDEX('UEC Data'!M:M,MATCH('Intensity Data'!$B1029,'UEC Data'!$C:$C,0))</f>
        <v>2.0394232577614226</v>
      </c>
      <c r="M1029" s="7">
        <f>INDEX('Saturation Data'!N:N,MATCH('Intensity Data'!$B1029,'Saturation Data'!$C:$C,0))*INDEX('UEC Data'!N:N,MATCH('Intensity Data'!$B1029,'UEC Data'!$C:$C,0))</f>
        <v>0.62306666084732543</v>
      </c>
      <c r="N1029" s="7">
        <f>INDEX('Saturation Data'!O:O,MATCH('Intensity Data'!$B1029,'Saturation Data'!$C:$C,0))*INDEX('UEC Data'!O:O,MATCH('Intensity Data'!$B1029,'UEC Data'!$C:$C,0))</f>
        <v>1.0886358851382414</v>
      </c>
      <c r="O1029" s="7">
        <f>INDEX('Saturation Data'!P:P,MATCH('Intensity Data'!$B1029,'Saturation Data'!$C:$C,0))*INDEX('UEC Data'!P:P,MATCH('Intensity Data'!$B1029,'UEC Data'!$C:$C,0))</f>
        <v>0.29767387484248781</v>
      </c>
      <c r="P1029" s="7">
        <f>INDEX('Saturation Data'!Q:Q,MATCH('Intensity Data'!$B1029,'Saturation Data'!$C:$C,0))*INDEX('UEC Data'!Q:Q,MATCH('Intensity Data'!$B1029,'UEC Data'!$C:$C,0))</f>
        <v>0.17023254726083756</v>
      </c>
      <c r="Q1029" s="7">
        <f>INDEX('Saturation Data'!R:R,MATCH('Intensity Data'!$B1029,'Saturation Data'!$C:$C,0))*INDEX('UEC Data'!R:R,MATCH('Intensity Data'!$B1029,'UEC Data'!$C:$C,0))</f>
        <v>1.7483345472504546</v>
      </c>
      <c r="R1029" s="7">
        <f>INDEX('Saturation Data'!S:S,MATCH('Intensity Data'!$B1029,'Saturation Data'!$C:$C,0))*INDEX('UEC Data'!S:S,MATCH('Intensity Data'!$B1029,'UEC Data'!$C:$C,0))</f>
        <v>0.11595961418639887</v>
      </c>
      <c r="S1029" s="7">
        <f>INDEX('Saturation Data'!T:T,MATCH('Intensity Data'!$B1029,'Saturation Data'!$C:$C,0))*INDEX('UEC Data'!T:T,MATCH('Intensity Data'!$B1029,'UEC Data'!$C:$C,0))</f>
        <v>0.11595961418639887</v>
      </c>
      <c r="T1029" s="7">
        <f>INDEX('Saturation Data'!U:U,MATCH('Intensity Data'!$B1029,'Saturation Data'!$C:$C,0))*INDEX('UEC Data'!U:U,MATCH('Intensity Data'!$B1029,'UEC Data'!$C:$C,0))</f>
        <v>0.11595961418639887</v>
      </c>
      <c r="U1029" s="7">
        <f>INDEX('Saturation Data'!V:V,MATCH('Intensity Data'!$B1029,'Saturation Data'!$C:$C,0))*INDEX('UEC Data'!V:V,MATCH('Intensity Data'!$B1029,'UEC Data'!$C:$C,0))</f>
        <v>0.7148372930157203</v>
      </c>
      <c r="V1029" t="str">
        <f t="shared" si="205"/>
        <v>Interior Lighting</v>
      </c>
    </row>
    <row r="1030" spans="2:22" x14ac:dyDescent="0.25">
      <c r="B1030" t="str">
        <f t="shared" si="206"/>
        <v>CA2023 CPAInterior Lighting_Exempted Lighting</v>
      </c>
      <c r="C1030" t="s">
        <v>118</v>
      </c>
      <c r="D1030" t="s">
        <v>191</v>
      </c>
      <c r="E1030" s="3" t="str">
        <f t="shared" si="204"/>
        <v>Interior Lighting_Exempted Lighting</v>
      </c>
      <c r="F1030" s="3" t="s">
        <v>18</v>
      </c>
      <c r="G1030" s="3" t="s">
        <v>20</v>
      </c>
      <c r="H1030" s="7">
        <f>INDEX('Saturation Data'!I:I,MATCH('Intensity Data'!$B1030,'Saturation Data'!$C:$C,0))*INDEX('UEC Data'!I:I,MATCH('Intensity Data'!$B1030,'UEC Data'!$C:$C,0))</f>
        <v>3.6424256541316585E-3</v>
      </c>
      <c r="I1030" s="7">
        <f>INDEX('Saturation Data'!J:J,MATCH('Intensity Data'!$B1030,'Saturation Data'!$C:$C,0))*INDEX('UEC Data'!J:J,MATCH('Intensity Data'!$B1030,'UEC Data'!$C:$C,0))</f>
        <v>2.8697899093158524E-3</v>
      </c>
      <c r="J1030" s="7">
        <f>INDEX('Saturation Data'!K:K,MATCH('Intensity Data'!$B1030,'Saturation Data'!$C:$C,0))*INDEX('UEC Data'!K:K,MATCH('Intensity Data'!$B1030,'UEC Data'!$C:$C,0))</f>
        <v>3.3039785745576727E-3</v>
      </c>
      <c r="K1030" s="7">
        <f>INDEX('Saturation Data'!L:L,MATCH('Intensity Data'!$B1030,'Saturation Data'!$C:$C,0))*INDEX('UEC Data'!L:L,MATCH('Intensity Data'!$B1030,'UEC Data'!$C:$C,0))</f>
        <v>2.1475860734624873E-3</v>
      </c>
      <c r="L1030" s="7">
        <f>INDEX('Saturation Data'!M:M,MATCH('Intensity Data'!$B1030,'Saturation Data'!$C:$C,0))*INDEX('UEC Data'!M:M,MATCH('Intensity Data'!$B1030,'UEC Data'!$C:$C,0))</f>
        <v>1.7003723113672223E-2</v>
      </c>
      <c r="M1030" s="7">
        <f>INDEX('Saturation Data'!N:N,MATCH('Intensity Data'!$B1030,'Saturation Data'!$C:$C,0))*INDEX('UEC Data'!N:N,MATCH('Intensity Data'!$B1030,'UEC Data'!$C:$C,0))</f>
        <v>3.5806632612581969E-4</v>
      </c>
      <c r="N1030" s="7">
        <f>INDEX('Saturation Data'!O:O,MATCH('Intensity Data'!$B1030,'Saturation Data'!$C:$C,0))*INDEX('UEC Data'!O:O,MATCH('Intensity Data'!$B1030,'UEC Data'!$C:$C,0))</f>
        <v>8.2364650348880058E-3</v>
      </c>
      <c r="O1030" s="7">
        <f>INDEX('Saturation Data'!P:P,MATCH('Intensity Data'!$B1030,'Saturation Data'!$C:$C,0))*INDEX('UEC Data'!P:P,MATCH('Intensity Data'!$B1030,'UEC Data'!$C:$C,0))</f>
        <v>2.2521584079771896E-3</v>
      </c>
      <c r="P1030" s="7">
        <f>INDEX('Saturation Data'!Q:Q,MATCH('Intensity Data'!$B1030,'Saturation Data'!$C:$C,0))*INDEX('UEC Data'!Q:Q,MATCH('Intensity Data'!$B1030,'UEC Data'!$C:$C,0))</f>
        <v>9.6765720317703175E-4</v>
      </c>
      <c r="Q1030" s="7">
        <f>INDEX('Saturation Data'!R:R,MATCH('Intensity Data'!$B1030,'Saturation Data'!$C:$C,0))*INDEX('UEC Data'!R:R,MATCH('Intensity Data'!$B1030,'UEC Data'!$C:$C,0))</f>
        <v>7.4792854176647973E-3</v>
      </c>
      <c r="R1030" s="7">
        <f>INDEX('Saturation Data'!S:S,MATCH('Intensity Data'!$B1030,'Saturation Data'!$C:$C,0))*INDEX('UEC Data'!S:S,MATCH('Intensity Data'!$B1030,'UEC Data'!$C:$C,0))</f>
        <v>4.6883567558310033E-5</v>
      </c>
      <c r="S1030" s="7">
        <f>INDEX('Saturation Data'!T:T,MATCH('Intensity Data'!$B1030,'Saturation Data'!$C:$C,0))*INDEX('UEC Data'!T:T,MATCH('Intensity Data'!$B1030,'UEC Data'!$C:$C,0))</f>
        <v>4.6883567558310033E-5</v>
      </c>
      <c r="T1030" s="7">
        <f>INDEX('Saturation Data'!U:U,MATCH('Intensity Data'!$B1030,'Saturation Data'!$C:$C,0))*INDEX('UEC Data'!U:U,MATCH('Intensity Data'!$B1030,'UEC Data'!$C:$C,0))</f>
        <v>4.6883567558310033E-5</v>
      </c>
      <c r="U1030" s="7">
        <f>INDEX('Saturation Data'!V:V,MATCH('Intensity Data'!$B1030,'Saturation Data'!$C:$C,0))*INDEX('UEC Data'!V:V,MATCH('Intensity Data'!$B1030,'UEC Data'!$C:$C,0))</f>
        <v>3.7355797753133432E-3</v>
      </c>
      <c r="V1030" t="str">
        <f t="shared" si="205"/>
        <v>Interior Lighting</v>
      </c>
    </row>
    <row r="1031" spans="2:22" x14ac:dyDescent="0.25">
      <c r="B1031" t="str">
        <f t="shared" si="206"/>
        <v>CA2023 CPAInterior Lighting_High-Bay Lighting</v>
      </c>
      <c r="C1031" t="s">
        <v>118</v>
      </c>
      <c r="D1031" t="s">
        <v>191</v>
      </c>
      <c r="E1031" s="3" t="str">
        <f t="shared" si="204"/>
        <v>Interior Lighting_High-Bay Lighting</v>
      </c>
      <c r="F1031" s="3" t="s">
        <v>18</v>
      </c>
      <c r="G1031" s="3" t="s">
        <v>21</v>
      </c>
      <c r="H1031" s="7">
        <f>INDEX('Saturation Data'!I:I,MATCH('Intensity Data'!$B1031,'Saturation Data'!$C:$C,0))*INDEX('UEC Data'!I:I,MATCH('Intensity Data'!$B1031,'UEC Data'!$C:$C,0))</f>
        <v>3.3163391392300658E-2</v>
      </c>
      <c r="I1031" s="7">
        <f>INDEX('Saturation Data'!J:J,MATCH('Intensity Data'!$B1031,'Saturation Data'!$C:$C,0))*INDEX('UEC Data'!J:J,MATCH('Intensity Data'!$B1031,'UEC Data'!$C:$C,0))</f>
        <v>2.6128732612115669E-2</v>
      </c>
      <c r="J1031" s="7">
        <f>INDEX('Saturation Data'!K:K,MATCH('Intensity Data'!$B1031,'Saturation Data'!$C:$C,0))*INDEX('UEC Data'!K:K,MATCH('Intensity Data'!$B1031,'UEC Data'!$C:$C,0))</f>
        <v>1.1213750415274983</v>
      </c>
      <c r="K1031" s="7">
        <f>INDEX('Saturation Data'!L:L,MATCH('Intensity Data'!$B1031,'Saturation Data'!$C:$C,0))*INDEX('UEC Data'!L:L,MATCH('Intensity Data'!$B1031,'UEC Data'!$C:$C,0))</f>
        <v>0.72889377699287394</v>
      </c>
      <c r="L1031" s="7">
        <f>INDEX('Saturation Data'!M:M,MATCH('Intensity Data'!$B1031,'Saturation Data'!$C:$C,0))*INDEX('UEC Data'!M:M,MATCH('Intensity Data'!$B1031,'UEC Data'!$C:$C,0))</f>
        <v>3.6771557971438613E-2</v>
      </c>
      <c r="M1031" s="7">
        <f>INDEX('Saturation Data'!N:N,MATCH('Intensity Data'!$B1031,'Saturation Data'!$C:$C,0))*INDEX('UEC Data'!N:N,MATCH('Intensity Data'!$B1031,'UEC Data'!$C:$C,0))</f>
        <v>0.32496160395315316</v>
      </c>
      <c r="N1031" s="7">
        <f>INDEX('Saturation Data'!O:O,MATCH('Intensity Data'!$B1031,'Saturation Data'!$C:$C,0))*INDEX('UEC Data'!O:O,MATCH('Intensity Data'!$B1031,'UEC Data'!$C:$C,0))</f>
        <v>0.68280932807587047</v>
      </c>
      <c r="O1031" s="7">
        <f>INDEX('Saturation Data'!P:P,MATCH('Intensity Data'!$B1031,'Saturation Data'!$C:$C,0))*INDEX('UEC Data'!P:P,MATCH('Intensity Data'!$B1031,'UEC Data'!$C:$C,0))</f>
        <v>0.18670567564574581</v>
      </c>
      <c r="P1031" s="7">
        <f>INDEX('Saturation Data'!Q:Q,MATCH('Intensity Data'!$B1031,'Saturation Data'!$C:$C,0))*INDEX('UEC Data'!Q:Q,MATCH('Intensity Data'!$B1031,'UEC Data'!$C:$C,0))</f>
        <v>0.24829493801154706</v>
      </c>
      <c r="Q1031" s="7">
        <f>INDEX('Saturation Data'!R:R,MATCH('Intensity Data'!$B1031,'Saturation Data'!$C:$C,0))*INDEX('UEC Data'!R:R,MATCH('Intensity Data'!$B1031,'UEC Data'!$C:$C,0))</f>
        <v>1.5341847934457123E-2</v>
      </c>
      <c r="R1031" s="7">
        <f>INDEX('Saturation Data'!S:S,MATCH('Intensity Data'!$B1031,'Saturation Data'!$C:$C,0))*INDEX('UEC Data'!S:S,MATCH('Intensity Data'!$B1031,'UEC Data'!$C:$C,0))</f>
        <v>0.37398393219427939</v>
      </c>
      <c r="S1031" s="7">
        <f>INDEX('Saturation Data'!T:T,MATCH('Intensity Data'!$B1031,'Saturation Data'!$C:$C,0))*INDEX('UEC Data'!T:T,MATCH('Intensity Data'!$B1031,'UEC Data'!$C:$C,0))</f>
        <v>0.37398393219427939</v>
      </c>
      <c r="T1031" s="7">
        <f>INDEX('Saturation Data'!U:U,MATCH('Intensity Data'!$B1031,'Saturation Data'!$C:$C,0))*INDEX('UEC Data'!U:U,MATCH('Intensity Data'!$B1031,'UEC Data'!$C:$C,0))</f>
        <v>0.37398393219427939</v>
      </c>
      <c r="U1031" s="7">
        <f>INDEX('Saturation Data'!V:V,MATCH('Intensity Data'!$B1031,'Saturation Data'!$C:$C,0))*INDEX('UEC Data'!V:V,MATCH('Intensity Data'!$B1031,'UEC Data'!$C:$C,0))</f>
        <v>0.27767859489813701</v>
      </c>
      <c r="V1031" t="str">
        <f t="shared" si="205"/>
        <v>Interior Lighting</v>
      </c>
    </row>
    <row r="1032" spans="2:22" x14ac:dyDescent="0.25">
      <c r="B1032" t="str">
        <f t="shared" si="206"/>
        <v>CA2023 CPAInterior Lighting_Linear Lighting</v>
      </c>
      <c r="C1032" t="s">
        <v>118</v>
      </c>
      <c r="D1032" t="s">
        <v>191</v>
      </c>
      <c r="E1032" s="3" t="str">
        <f t="shared" si="204"/>
        <v>Interior Lighting_Linear Lighting</v>
      </c>
      <c r="F1032" s="3" t="s">
        <v>18</v>
      </c>
      <c r="G1032" s="3" t="s">
        <v>22</v>
      </c>
      <c r="H1032" s="7">
        <f>INDEX('Saturation Data'!I:I,MATCH('Intensity Data'!$B1032,'Saturation Data'!$C:$C,0))*INDEX('UEC Data'!I:I,MATCH('Intensity Data'!$B1032,'UEC Data'!$C:$C,0))</f>
        <v>2.289812533111931</v>
      </c>
      <c r="I1032" s="7">
        <f>INDEX('Saturation Data'!J:J,MATCH('Intensity Data'!$B1032,'Saturation Data'!$C:$C,0))*INDEX('UEC Data'!J:J,MATCH('Intensity Data'!$B1032,'UEC Data'!$C:$C,0))</f>
        <v>1.804094723057885</v>
      </c>
      <c r="J1032" s="7">
        <f>INDEX('Saturation Data'!K:K,MATCH('Intensity Data'!$B1032,'Saturation Data'!$C:$C,0))*INDEX('UEC Data'!K:K,MATCH('Intensity Data'!$B1032,'UEC Data'!$C:$C,0))</f>
        <v>3.7330136374742842</v>
      </c>
      <c r="K1032" s="7">
        <f>INDEX('Saturation Data'!L:L,MATCH('Intensity Data'!$B1032,'Saturation Data'!$C:$C,0))*INDEX('UEC Data'!L:L,MATCH('Intensity Data'!$B1032,'UEC Data'!$C:$C,0))</f>
        <v>2.4264588643582847</v>
      </c>
      <c r="L1032" s="7">
        <f>INDEX('Saturation Data'!M:M,MATCH('Intensity Data'!$B1032,'Saturation Data'!$C:$C,0))*INDEX('UEC Data'!M:M,MATCH('Intensity Data'!$B1032,'UEC Data'!$C:$C,0))</f>
        <v>1.801806340600496</v>
      </c>
      <c r="M1032" s="7">
        <f>INDEX('Saturation Data'!N:N,MATCH('Intensity Data'!$B1032,'Saturation Data'!$C:$C,0))*INDEX('UEC Data'!N:N,MATCH('Intensity Data'!$B1032,'UEC Data'!$C:$C,0))</f>
        <v>4.856986009014304</v>
      </c>
      <c r="N1032" s="7">
        <f>INDEX('Saturation Data'!O:O,MATCH('Intensity Data'!$B1032,'Saturation Data'!$C:$C,0))*INDEX('UEC Data'!O:O,MATCH('Intensity Data'!$B1032,'UEC Data'!$C:$C,0))</f>
        <v>3.8831294797763767</v>
      </c>
      <c r="O1032" s="7">
        <f>INDEX('Saturation Data'!P:P,MATCH('Intensity Data'!$B1032,'Saturation Data'!$C:$C,0))*INDEX('UEC Data'!P:P,MATCH('Intensity Data'!$B1032,'UEC Data'!$C:$C,0))</f>
        <v>1.0617932171263533</v>
      </c>
      <c r="P1032" s="7">
        <f>INDEX('Saturation Data'!Q:Q,MATCH('Intensity Data'!$B1032,'Saturation Data'!$C:$C,0))*INDEX('UEC Data'!Q:Q,MATCH('Intensity Data'!$B1032,'UEC Data'!$C:$C,0))</f>
        <v>1.5480169682220828</v>
      </c>
      <c r="Q1032" s="7">
        <f>INDEX('Saturation Data'!R:R,MATCH('Intensity Data'!$B1032,'Saturation Data'!$C:$C,0))*INDEX('UEC Data'!R:R,MATCH('Intensity Data'!$B1032,'UEC Data'!$C:$C,0))</f>
        <v>0.47330630779487709</v>
      </c>
      <c r="R1032" s="7">
        <f>INDEX('Saturation Data'!S:S,MATCH('Intensity Data'!$B1032,'Saturation Data'!$C:$C,0))*INDEX('UEC Data'!S:S,MATCH('Intensity Data'!$B1032,'UEC Data'!$C:$C,0))</f>
        <v>0.6924002535140148</v>
      </c>
      <c r="S1032" s="7">
        <f>INDEX('Saturation Data'!T:T,MATCH('Intensity Data'!$B1032,'Saturation Data'!$C:$C,0))*INDEX('UEC Data'!T:T,MATCH('Intensity Data'!$B1032,'UEC Data'!$C:$C,0))</f>
        <v>0.6924002535140148</v>
      </c>
      <c r="T1032" s="7">
        <f>INDEX('Saturation Data'!U:U,MATCH('Intensity Data'!$B1032,'Saturation Data'!$C:$C,0))*INDEX('UEC Data'!U:U,MATCH('Intensity Data'!$B1032,'UEC Data'!$C:$C,0))</f>
        <v>0.6924002535140148</v>
      </c>
      <c r="U1032" s="7">
        <f>INDEX('Saturation Data'!V:V,MATCH('Intensity Data'!$B1032,'Saturation Data'!$C:$C,0))*INDEX('UEC Data'!V:V,MATCH('Intensity Data'!$B1032,'UEC Data'!$C:$C,0))</f>
        <v>1.79173789813919</v>
      </c>
      <c r="V1032" t="str">
        <f t="shared" si="205"/>
        <v>Interior Lighting</v>
      </c>
    </row>
    <row r="1033" spans="2:22" x14ac:dyDescent="0.25">
      <c r="B1033" t="str">
        <f t="shared" si="206"/>
        <v>CA2023 CPAExterior Lighting_General Service Lighting</v>
      </c>
      <c r="C1033" t="s">
        <v>118</v>
      </c>
      <c r="D1033" t="s">
        <v>191</v>
      </c>
      <c r="E1033" s="3" t="str">
        <f t="shared" si="204"/>
        <v>Exterior Lighting_General Service Lighting</v>
      </c>
      <c r="F1033" s="3" t="s">
        <v>23</v>
      </c>
      <c r="G1033" s="3" t="s">
        <v>19</v>
      </c>
      <c r="H1033" s="7">
        <f>INDEX('Saturation Data'!I:I,MATCH('Intensity Data'!$B1033,'Saturation Data'!$C:$C,0))*INDEX('UEC Data'!I:I,MATCH('Intensity Data'!$B1033,'UEC Data'!$C:$C,0))</f>
        <v>9.0891883564529097E-2</v>
      </c>
      <c r="I1033" s="7">
        <f>INDEX('Saturation Data'!J:J,MATCH('Intensity Data'!$B1033,'Saturation Data'!$C:$C,0))*INDEX('UEC Data'!J:J,MATCH('Intensity Data'!$B1033,'UEC Data'!$C:$C,0))</f>
        <v>0.1738509199065133</v>
      </c>
      <c r="J1033" s="7">
        <f>INDEX('Saturation Data'!K:K,MATCH('Intensity Data'!$B1033,'Saturation Data'!$C:$C,0))*INDEX('UEC Data'!K:K,MATCH('Intensity Data'!$B1033,'UEC Data'!$C:$C,0))</f>
        <v>0.48674947428644294</v>
      </c>
      <c r="K1033" s="7">
        <f>INDEX('Saturation Data'!L:L,MATCH('Intensity Data'!$B1033,'Saturation Data'!$C:$C,0))*INDEX('UEC Data'!L:L,MATCH('Intensity Data'!$B1033,'UEC Data'!$C:$C,0))</f>
        <v>0.48674947428644294</v>
      </c>
      <c r="L1033" s="7">
        <f>INDEX('Saturation Data'!M:M,MATCH('Intensity Data'!$B1033,'Saturation Data'!$C:$C,0))*INDEX('UEC Data'!M:M,MATCH('Intensity Data'!$B1033,'UEC Data'!$C:$C,0))</f>
        <v>0.24323357927287823</v>
      </c>
      <c r="M1033" s="7">
        <f>INDEX('Saturation Data'!N:N,MATCH('Intensity Data'!$B1033,'Saturation Data'!$C:$C,0))*INDEX('UEC Data'!N:N,MATCH('Intensity Data'!$B1033,'UEC Data'!$C:$C,0))</f>
        <v>0.44964412134902354</v>
      </c>
      <c r="N1033" s="7">
        <f>INDEX('Saturation Data'!O:O,MATCH('Intensity Data'!$B1033,'Saturation Data'!$C:$C,0))*INDEX('UEC Data'!O:O,MATCH('Intensity Data'!$B1033,'UEC Data'!$C:$C,0))</f>
        <v>5.7626108404163219E-2</v>
      </c>
      <c r="O1033" s="7">
        <f>INDEX('Saturation Data'!P:P,MATCH('Intensity Data'!$B1033,'Saturation Data'!$C:$C,0))*INDEX('UEC Data'!P:P,MATCH('Intensity Data'!$B1033,'UEC Data'!$C:$C,0))</f>
        <v>6.0561991838683125E-2</v>
      </c>
      <c r="P1033" s="7">
        <f>INDEX('Saturation Data'!Q:Q,MATCH('Intensity Data'!$B1033,'Saturation Data'!$C:$C,0))*INDEX('UEC Data'!Q:Q,MATCH('Intensity Data'!$B1033,'UEC Data'!$C:$C,0))</f>
        <v>5.4113080161103243E-2</v>
      </c>
      <c r="Q1033" s="7">
        <f>INDEX('Saturation Data'!R:R,MATCH('Intensity Data'!$B1033,'Saturation Data'!$C:$C,0))*INDEX('UEC Data'!R:R,MATCH('Intensity Data'!$B1033,'UEC Data'!$C:$C,0))</f>
        <v>0.12398238085031735</v>
      </c>
      <c r="R1033" s="7">
        <f>INDEX('Saturation Data'!S:S,MATCH('Intensity Data'!$B1033,'Saturation Data'!$C:$C,0))*INDEX('UEC Data'!S:S,MATCH('Intensity Data'!$B1033,'UEC Data'!$C:$C,0))</f>
        <v>0.34331631560118642</v>
      </c>
      <c r="S1033" s="7">
        <f>INDEX('Saturation Data'!T:T,MATCH('Intensity Data'!$B1033,'Saturation Data'!$C:$C,0))*INDEX('UEC Data'!T:T,MATCH('Intensity Data'!$B1033,'UEC Data'!$C:$C,0))</f>
        <v>0.34331631560118642</v>
      </c>
      <c r="T1033" s="7">
        <f>INDEX('Saturation Data'!U:U,MATCH('Intensity Data'!$B1033,'Saturation Data'!$C:$C,0))*INDEX('UEC Data'!U:U,MATCH('Intensity Data'!$B1033,'UEC Data'!$C:$C,0))</f>
        <v>0.30975899773134891</v>
      </c>
      <c r="U1033" s="7">
        <f>INDEX('Saturation Data'!V:V,MATCH('Intensity Data'!$B1033,'Saturation Data'!$C:$C,0))*INDEX('UEC Data'!V:V,MATCH('Intensity Data'!$B1033,'UEC Data'!$C:$C,0))</f>
        <v>0.28803220283038133</v>
      </c>
      <c r="V1033" t="str">
        <f t="shared" si="205"/>
        <v>Exterior Lighting</v>
      </c>
    </row>
    <row r="1034" spans="2:22" x14ac:dyDescent="0.25">
      <c r="B1034" t="str">
        <f t="shared" si="206"/>
        <v>CA2023 CPAExterior Lighting_Area Lighting</v>
      </c>
      <c r="C1034" t="s">
        <v>118</v>
      </c>
      <c r="D1034" t="s">
        <v>191</v>
      </c>
      <c r="E1034" s="3" t="str">
        <f t="shared" si="204"/>
        <v>Exterior Lighting_Area Lighting</v>
      </c>
      <c r="F1034" s="3" t="s">
        <v>23</v>
      </c>
      <c r="G1034" s="3" t="s">
        <v>24</v>
      </c>
      <c r="H1034" s="7">
        <f>INDEX('Saturation Data'!I:I,MATCH('Intensity Data'!$B1034,'Saturation Data'!$C:$C,0))*INDEX('UEC Data'!I:I,MATCH('Intensity Data'!$B1034,'UEC Data'!$C:$C,0))</f>
        <v>9.905760923737382E-2</v>
      </c>
      <c r="I1034" s="7">
        <f>INDEX('Saturation Data'!J:J,MATCH('Intensity Data'!$B1034,'Saturation Data'!$C:$C,0))*INDEX('UEC Data'!J:J,MATCH('Intensity Data'!$B1034,'UEC Data'!$C:$C,0))</f>
        <v>7.8474713384870581E-2</v>
      </c>
      <c r="J1034" s="7">
        <f>INDEX('Saturation Data'!K:K,MATCH('Intensity Data'!$B1034,'Saturation Data'!$C:$C,0))*INDEX('UEC Data'!K:K,MATCH('Intensity Data'!$B1034,'UEC Data'!$C:$C,0))</f>
        <v>8.3595143308437939E-2</v>
      </c>
      <c r="K1034" s="7">
        <f>INDEX('Saturation Data'!L:L,MATCH('Intensity Data'!$B1034,'Saturation Data'!$C:$C,0))*INDEX('UEC Data'!L:L,MATCH('Intensity Data'!$B1034,'UEC Data'!$C:$C,0))</f>
        <v>8.3595143308437939E-2</v>
      </c>
      <c r="L1034" s="7">
        <f>INDEX('Saturation Data'!M:M,MATCH('Intensity Data'!$B1034,'Saturation Data'!$C:$C,0))*INDEX('UEC Data'!M:M,MATCH('Intensity Data'!$B1034,'UEC Data'!$C:$C,0))</f>
        <v>6.9952283864061146E-2</v>
      </c>
      <c r="M1034" s="7">
        <f>INDEX('Saturation Data'!N:N,MATCH('Intensity Data'!$B1034,'Saturation Data'!$C:$C,0))*INDEX('UEC Data'!N:N,MATCH('Intensity Data'!$B1034,'UEC Data'!$C:$C,0))</f>
        <v>9.817394251559082E-2</v>
      </c>
      <c r="N1034" s="7">
        <f>INDEX('Saturation Data'!O:O,MATCH('Intensity Data'!$B1034,'Saturation Data'!$C:$C,0))*INDEX('UEC Data'!O:O,MATCH('Intensity Data'!$B1034,'UEC Data'!$C:$C,0))</f>
        <v>2.7171644135994169E-2</v>
      </c>
      <c r="O1034" s="7">
        <f>INDEX('Saturation Data'!P:P,MATCH('Intensity Data'!$B1034,'Saturation Data'!$C:$C,0))*INDEX('UEC Data'!P:P,MATCH('Intensity Data'!$B1034,'UEC Data'!$C:$C,0))</f>
        <v>1.2275566143767926E-3</v>
      </c>
      <c r="P1034" s="7">
        <f>INDEX('Saturation Data'!Q:Q,MATCH('Intensity Data'!$B1034,'Saturation Data'!$C:$C,0))*INDEX('UEC Data'!Q:Q,MATCH('Intensity Data'!$B1034,'UEC Data'!$C:$C,0))</f>
        <v>2.7199868866311402E-3</v>
      </c>
      <c r="Q1034" s="7">
        <f>INDEX('Saturation Data'!R:R,MATCH('Intensity Data'!$B1034,'Saturation Data'!$C:$C,0))*INDEX('UEC Data'!R:R,MATCH('Intensity Data'!$B1034,'UEC Data'!$C:$C,0))</f>
        <v>6.7989377150724825E-2</v>
      </c>
      <c r="R1034" s="7">
        <f>INDEX('Saturation Data'!S:S,MATCH('Intensity Data'!$B1034,'Saturation Data'!$C:$C,0))*INDEX('UEC Data'!S:S,MATCH('Intensity Data'!$B1034,'UEC Data'!$C:$C,0))</f>
        <v>9.4308933721833701E-3</v>
      </c>
      <c r="S1034" s="7">
        <f>INDEX('Saturation Data'!T:T,MATCH('Intensity Data'!$B1034,'Saturation Data'!$C:$C,0))*INDEX('UEC Data'!T:T,MATCH('Intensity Data'!$B1034,'UEC Data'!$C:$C,0))</f>
        <v>9.4308933721833701E-3</v>
      </c>
      <c r="T1034" s="7">
        <f>INDEX('Saturation Data'!U:U,MATCH('Intensity Data'!$B1034,'Saturation Data'!$C:$C,0))*INDEX('UEC Data'!U:U,MATCH('Intensity Data'!$B1034,'UEC Data'!$C:$C,0))</f>
        <v>0.22622854993997868</v>
      </c>
      <c r="U1034" s="7">
        <f>INDEX('Saturation Data'!V:V,MATCH('Intensity Data'!$B1034,'Saturation Data'!$C:$C,0))*INDEX('UEC Data'!V:V,MATCH('Intensity Data'!$B1034,'UEC Data'!$C:$C,0))</f>
        <v>1.0498437357004554E-2</v>
      </c>
      <c r="V1034" t="str">
        <f t="shared" si="205"/>
        <v>Exterior Lighting</v>
      </c>
    </row>
    <row r="1035" spans="2:22" x14ac:dyDescent="0.25">
      <c r="B1035" t="str">
        <f t="shared" si="206"/>
        <v>CA2023 CPAExterior Lighting_Linear Lighting</v>
      </c>
      <c r="C1035" t="s">
        <v>118</v>
      </c>
      <c r="D1035" t="s">
        <v>191</v>
      </c>
      <c r="E1035" s="3" t="str">
        <f t="shared" si="204"/>
        <v>Exterior Lighting_Linear Lighting</v>
      </c>
      <c r="F1035" s="3" t="s">
        <v>23</v>
      </c>
      <c r="G1035" s="3" t="s">
        <v>22</v>
      </c>
      <c r="H1035" s="7">
        <f>INDEX('Saturation Data'!I:I,MATCH('Intensity Data'!$B1035,'Saturation Data'!$C:$C,0))*INDEX('UEC Data'!I:I,MATCH('Intensity Data'!$B1035,'UEC Data'!$C:$C,0))</f>
        <v>0.24385123594797775</v>
      </c>
      <c r="I1035" s="7">
        <f>INDEX('Saturation Data'!J:J,MATCH('Intensity Data'!$B1035,'Saturation Data'!$C:$C,0))*INDEX('UEC Data'!J:J,MATCH('Intensity Data'!$B1035,'UEC Data'!$C:$C,0))</f>
        <v>0.18147509545849672</v>
      </c>
      <c r="J1035" s="7">
        <f>INDEX('Saturation Data'!K:K,MATCH('Intensity Data'!$B1035,'Saturation Data'!$C:$C,0))*INDEX('UEC Data'!K:K,MATCH('Intensity Data'!$B1035,'UEC Data'!$C:$C,0))</f>
        <v>0.26332078801846848</v>
      </c>
      <c r="K1035" s="7">
        <f>INDEX('Saturation Data'!L:L,MATCH('Intensity Data'!$B1035,'Saturation Data'!$C:$C,0))*INDEX('UEC Data'!L:L,MATCH('Intensity Data'!$B1035,'UEC Data'!$C:$C,0))</f>
        <v>0.26332078801846848</v>
      </c>
      <c r="L1035" s="7">
        <f>INDEX('Saturation Data'!M:M,MATCH('Intensity Data'!$B1035,'Saturation Data'!$C:$C,0))*INDEX('UEC Data'!M:M,MATCH('Intensity Data'!$B1035,'UEC Data'!$C:$C,0))</f>
        <v>0.17847565984846586</v>
      </c>
      <c r="M1035" s="7">
        <f>INDEX('Saturation Data'!N:N,MATCH('Intensity Data'!$B1035,'Saturation Data'!$C:$C,0))*INDEX('UEC Data'!N:N,MATCH('Intensity Data'!$B1035,'UEC Data'!$C:$C,0))</f>
        <v>0.40600821843392654</v>
      </c>
      <c r="N1035" s="7">
        <f>INDEX('Saturation Data'!O:O,MATCH('Intensity Data'!$B1035,'Saturation Data'!$C:$C,0))*INDEX('UEC Data'!O:O,MATCH('Intensity Data'!$B1035,'UEC Data'!$C:$C,0))</f>
        <v>9.0593045228808539E-2</v>
      </c>
      <c r="O1035" s="7">
        <f>INDEX('Saturation Data'!P:P,MATCH('Intensity Data'!$B1035,'Saturation Data'!$C:$C,0))*INDEX('UEC Data'!P:P,MATCH('Intensity Data'!$B1035,'UEC Data'!$C:$C,0))</f>
        <v>9.9231100495142069E-2</v>
      </c>
      <c r="P1035" s="7">
        <f>INDEX('Saturation Data'!Q:Q,MATCH('Intensity Data'!$B1035,'Saturation Data'!$C:$C,0))*INDEX('UEC Data'!Q:Q,MATCH('Intensity Data'!$B1035,'UEC Data'!$C:$C,0))</f>
        <v>0.10418758190046762</v>
      </c>
      <c r="Q1035" s="7">
        <f>INDEX('Saturation Data'!R:R,MATCH('Intensity Data'!$B1035,'Saturation Data'!$C:$C,0))*INDEX('UEC Data'!R:R,MATCH('Intensity Data'!$B1035,'UEC Data'!$C:$C,0))</f>
        <v>2.2605281808223895E-2</v>
      </c>
      <c r="R1035" s="7">
        <f>INDEX('Saturation Data'!S:S,MATCH('Intensity Data'!$B1035,'Saturation Data'!$C:$C,0))*INDEX('UEC Data'!S:S,MATCH('Intensity Data'!$B1035,'UEC Data'!$C:$C,0))</f>
        <v>0.72840430755169994</v>
      </c>
      <c r="S1035" s="7">
        <f>INDEX('Saturation Data'!T:T,MATCH('Intensity Data'!$B1035,'Saturation Data'!$C:$C,0))*INDEX('UEC Data'!T:T,MATCH('Intensity Data'!$B1035,'UEC Data'!$C:$C,0))</f>
        <v>0.72840430755169994</v>
      </c>
      <c r="T1035" s="7">
        <f>INDEX('Saturation Data'!U:U,MATCH('Intensity Data'!$B1035,'Saturation Data'!$C:$C,0))*INDEX('UEC Data'!U:U,MATCH('Intensity Data'!$B1035,'UEC Data'!$C:$C,0))</f>
        <v>0.54516396885374208</v>
      </c>
      <c r="U1035" s="7">
        <f>INDEX('Saturation Data'!V:V,MATCH('Intensity Data'!$B1035,'Saturation Data'!$C:$C,0))*INDEX('UEC Data'!V:V,MATCH('Intensity Data'!$B1035,'UEC Data'!$C:$C,0))</f>
        <v>0.22010572838609199</v>
      </c>
      <c r="V1035" t="str">
        <f t="shared" si="205"/>
        <v>Exterior Lighting</v>
      </c>
    </row>
    <row r="1036" spans="2:22" x14ac:dyDescent="0.25">
      <c r="B1036" t="str">
        <f t="shared" si="206"/>
        <v>CA2023 CPARefrigeration _Walk-in Refrigerator/Freezer</v>
      </c>
      <c r="C1036" t="s">
        <v>118</v>
      </c>
      <c r="D1036" t="s">
        <v>191</v>
      </c>
      <c r="E1036" s="3" t="str">
        <f t="shared" si="204"/>
        <v>Refrigeration _Walk-in Refrigerator/Freezer</v>
      </c>
      <c r="F1036" s="3" t="s">
        <v>25</v>
      </c>
      <c r="G1036" s="3" t="s">
        <v>26</v>
      </c>
      <c r="H1036" s="7">
        <f>INDEX('Saturation Data'!I:I,MATCH('Intensity Data'!$B1036,'Saturation Data'!$C:$C,0))*INDEX('UEC Data'!I:I,MATCH('Intensity Data'!$B1036,'UEC Data'!$C:$C,0))</f>
        <v>6.2242208096353272E-4</v>
      </c>
      <c r="I1036" s="7">
        <f>INDEX('Saturation Data'!J:J,MATCH('Intensity Data'!$B1036,'Saturation Data'!$C:$C,0))*INDEX('UEC Data'!J:J,MATCH('Intensity Data'!$B1036,'UEC Data'!$C:$C,0))</f>
        <v>0</v>
      </c>
      <c r="J1036" s="7">
        <f>INDEX('Saturation Data'!K:K,MATCH('Intensity Data'!$B1036,'Saturation Data'!$C:$C,0))*INDEX('UEC Data'!K:K,MATCH('Intensity Data'!$B1036,'UEC Data'!$C:$C,0))</f>
        <v>8.5310998509686986E-4</v>
      </c>
      <c r="K1036" s="7">
        <f>INDEX('Saturation Data'!L:L,MATCH('Intensity Data'!$B1036,'Saturation Data'!$C:$C,0))*INDEX('UEC Data'!L:L,MATCH('Intensity Data'!$B1036,'UEC Data'!$C:$C,0))</f>
        <v>0</v>
      </c>
      <c r="L1036" s="7">
        <f>INDEX('Saturation Data'!M:M,MATCH('Intensity Data'!$B1036,'Saturation Data'!$C:$C,0))*INDEX('UEC Data'!M:M,MATCH('Intensity Data'!$B1036,'UEC Data'!$C:$C,0))</f>
        <v>3.7201688992974211</v>
      </c>
      <c r="M1036" s="7">
        <f>INDEX('Saturation Data'!N:N,MATCH('Intensity Data'!$B1036,'Saturation Data'!$C:$C,0))*INDEX('UEC Data'!N:N,MATCH('Intensity Data'!$B1036,'UEC Data'!$C:$C,0))</f>
        <v>0.26446409538002963</v>
      </c>
      <c r="N1036" s="7">
        <f>INDEX('Saturation Data'!O:O,MATCH('Intensity Data'!$B1036,'Saturation Data'!$C:$C,0))*INDEX('UEC Data'!O:O,MATCH('Intensity Data'!$B1036,'UEC Data'!$C:$C,0))</f>
        <v>0.16129110655737697</v>
      </c>
      <c r="O1036" s="7">
        <f>INDEX('Saturation Data'!P:P,MATCH('Intensity Data'!$B1036,'Saturation Data'!$C:$C,0))*INDEX('UEC Data'!P:P,MATCH('Intensity Data'!$B1036,'UEC Data'!$C:$C,0))</f>
        <v>1.5039255616272002E-2</v>
      </c>
      <c r="P1036" s="7">
        <f>INDEX('Saturation Data'!Q:Q,MATCH('Intensity Data'!$B1036,'Saturation Data'!$C:$C,0))*INDEX('UEC Data'!Q:Q,MATCH('Intensity Data'!$B1036,'UEC Data'!$C:$C,0))</f>
        <v>1.428685792349726E-2</v>
      </c>
      <c r="Q1036" s="7">
        <f>INDEX('Saturation Data'!R:R,MATCH('Intensity Data'!$B1036,'Saturation Data'!$C:$C,0))*INDEX('UEC Data'!R:R,MATCH('Intensity Data'!$B1036,'UEC Data'!$C:$C,0))</f>
        <v>5.0272552693208395E-3</v>
      </c>
      <c r="R1036" s="7">
        <f>INDEX('Saturation Data'!S:S,MATCH('Intensity Data'!$B1036,'Saturation Data'!$C:$C,0))*INDEX('UEC Data'!S:S,MATCH('Intensity Data'!$B1036,'UEC Data'!$C:$C,0))</f>
        <v>9.9900585480093718E-3</v>
      </c>
      <c r="S1036" s="7">
        <f>INDEX('Saturation Data'!T:T,MATCH('Intensity Data'!$B1036,'Saturation Data'!$C:$C,0))*INDEX('UEC Data'!T:T,MATCH('Intensity Data'!$B1036,'UEC Data'!$C:$C,0))</f>
        <v>14.144995439836059</v>
      </c>
      <c r="T1036" s="7">
        <f>INDEX('Saturation Data'!U:U,MATCH('Intensity Data'!$B1036,'Saturation Data'!$C:$C,0))*INDEX('UEC Data'!U:U,MATCH('Intensity Data'!$B1036,'UEC Data'!$C:$C,0))</f>
        <v>0</v>
      </c>
      <c r="U1036" s="7">
        <f>INDEX('Saturation Data'!V:V,MATCH('Intensity Data'!$B1036,'Saturation Data'!$C:$C,0))*INDEX('UEC Data'!V:V,MATCH('Intensity Data'!$B1036,'UEC Data'!$C:$C,0))</f>
        <v>8.494327868852454E-2</v>
      </c>
      <c r="V1036" t="str">
        <f t="shared" si="205"/>
        <v xml:space="preserve">Refrigeration </v>
      </c>
    </row>
    <row r="1037" spans="2:22" x14ac:dyDescent="0.25">
      <c r="B1037" t="str">
        <f t="shared" si="206"/>
        <v>CA2023 CPARefrigeration _Reach-in Refrigerator/Freezer</v>
      </c>
      <c r="C1037" t="s">
        <v>118</v>
      </c>
      <c r="D1037" t="s">
        <v>191</v>
      </c>
      <c r="E1037" s="3" t="str">
        <f t="shared" si="204"/>
        <v>Refrigeration _Reach-in Refrigerator/Freezer</v>
      </c>
      <c r="F1037" s="3" t="s">
        <v>25</v>
      </c>
      <c r="G1037" s="3" t="s">
        <v>27</v>
      </c>
      <c r="H1037" s="7">
        <f>INDEX('Saturation Data'!I:I,MATCH('Intensity Data'!$B1037,'Saturation Data'!$C:$C,0))*INDEX('UEC Data'!I:I,MATCH('Intensity Data'!$B1037,'UEC Data'!$C:$C,0))</f>
        <v>1.6007919999999998E-2</v>
      </c>
      <c r="I1037" s="7">
        <f>INDEX('Saturation Data'!J:J,MATCH('Intensity Data'!$B1037,'Saturation Data'!$C:$C,0))*INDEX('UEC Data'!J:J,MATCH('Intensity Data'!$B1037,'UEC Data'!$C:$C,0))</f>
        <v>0.10095350877192981</v>
      </c>
      <c r="J1037" s="7">
        <f>INDEX('Saturation Data'!K:K,MATCH('Intensity Data'!$B1037,'Saturation Data'!$C:$C,0))*INDEX('UEC Data'!K:K,MATCH('Intensity Data'!$B1037,'UEC Data'!$C:$C,0))</f>
        <v>5.4302690909090916E-3</v>
      </c>
      <c r="K1037" s="7">
        <f>INDEX('Saturation Data'!L:L,MATCH('Intensity Data'!$B1037,'Saturation Data'!$C:$C,0))*INDEX('UEC Data'!L:L,MATCH('Intensity Data'!$B1037,'UEC Data'!$C:$C,0))</f>
        <v>3.2480999999999996E-2</v>
      </c>
      <c r="L1037" s="7">
        <f>INDEX('Saturation Data'!M:M,MATCH('Intensity Data'!$B1037,'Saturation Data'!$C:$C,0))*INDEX('UEC Data'!M:M,MATCH('Intensity Data'!$B1037,'UEC Data'!$C:$C,0))</f>
        <v>8.9824000000000001E-2</v>
      </c>
      <c r="M1037" s="7">
        <f>INDEX('Saturation Data'!N:N,MATCH('Intensity Data'!$B1037,'Saturation Data'!$C:$C,0))*INDEX('UEC Data'!N:N,MATCH('Intensity Data'!$B1037,'UEC Data'!$C:$C,0))</f>
        <v>0.43236524824645833</v>
      </c>
      <c r="N1037" s="7">
        <f>INDEX('Saturation Data'!O:O,MATCH('Intensity Data'!$B1037,'Saturation Data'!$C:$C,0))*INDEX('UEC Data'!O:O,MATCH('Intensity Data'!$B1037,'UEC Data'!$C:$C,0))</f>
        <v>0.46783333333333332</v>
      </c>
      <c r="O1037" s="7">
        <f>INDEX('Saturation Data'!P:P,MATCH('Intensity Data'!$B1037,'Saturation Data'!$C:$C,0))*INDEX('UEC Data'!P:P,MATCH('Intensity Data'!$B1037,'UEC Data'!$C:$C,0))</f>
        <v>2.673331455333099E-2</v>
      </c>
      <c r="P1037" s="7">
        <f>INDEX('Saturation Data'!Q:Q,MATCH('Intensity Data'!$B1037,'Saturation Data'!$C:$C,0))*INDEX('UEC Data'!Q:Q,MATCH('Intensity Data'!$B1037,'UEC Data'!$C:$C,0))</f>
        <v>5.6053630769230769E-2</v>
      </c>
      <c r="Q1037" s="7">
        <f>INDEX('Saturation Data'!R:R,MATCH('Intensity Data'!$B1037,'Saturation Data'!$C:$C,0))*INDEX('UEC Data'!R:R,MATCH('Intensity Data'!$B1037,'UEC Data'!$C:$C,0))</f>
        <v>7.0530171428571417E-2</v>
      </c>
      <c r="R1037" s="7">
        <f>INDEX('Saturation Data'!S:S,MATCH('Intensity Data'!$B1037,'Saturation Data'!$C:$C,0))*INDEX('UEC Data'!S:S,MATCH('Intensity Data'!$B1037,'UEC Data'!$C:$C,0))</f>
        <v>2.6385799999999997E-3</v>
      </c>
      <c r="S1037" s="7">
        <f>INDEX('Saturation Data'!T:T,MATCH('Intensity Data'!$B1037,'Saturation Data'!$C:$C,0))*INDEX('UEC Data'!T:T,MATCH('Intensity Data'!$B1037,'UEC Data'!$C:$C,0))</f>
        <v>1.03859E-2</v>
      </c>
      <c r="T1037" s="7">
        <f>INDEX('Saturation Data'!U:U,MATCH('Intensity Data'!$B1037,'Saturation Data'!$C:$C,0))*INDEX('UEC Data'!U:U,MATCH('Intensity Data'!$B1037,'UEC Data'!$C:$C,0))</f>
        <v>0.21339766081871347</v>
      </c>
      <c r="U1037" s="7">
        <f>INDEX('Saturation Data'!V:V,MATCH('Intensity Data'!$B1037,'Saturation Data'!$C:$C,0))*INDEX('UEC Data'!V:V,MATCH('Intensity Data'!$B1037,'UEC Data'!$C:$C,0))</f>
        <v>1.8971448275862071E-2</v>
      </c>
      <c r="V1037" t="str">
        <f t="shared" si="205"/>
        <v xml:space="preserve">Refrigeration </v>
      </c>
    </row>
    <row r="1038" spans="2:22" x14ac:dyDescent="0.25">
      <c r="B1038" t="str">
        <f t="shared" si="206"/>
        <v>CA2023 CPARefrigeration _Glass Door Display</v>
      </c>
      <c r="C1038" t="s">
        <v>118</v>
      </c>
      <c r="D1038" t="s">
        <v>191</v>
      </c>
      <c r="E1038" s="3" t="str">
        <f t="shared" si="204"/>
        <v>Refrigeration _Glass Door Display</v>
      </c>
      <c r="F1038" s="3" t="s">
        <v>25</v>
      </c>
      <c r="G1038" s="3" t="s">
        <v>28</v>
      </c>
      <c r="H1038" s="7">
        <f>INDEX('Saturation Data'!I:I,MATCH('Intensity Data'!$B1038,'Saturation Data'!$C:$C,0))*INDEX('UEC Data'!I:I,MATCH('Intensity Data'!$B1038,'UEC Data'!$C:$C,0))</f>
        <v>8.2987900897959183E-2</v>
      </c>
      <c r="I1038" s="7">
        <f>INDEX('Saturation Data'!J:J,MATCH('Intensity Data'!$B1038,'Saturation Data'!$C:$C,0))*INDEX('UEC Data'!J:J,MATCH('Intensity Data'!$B1038,'UEC Data'!$C:$C,0))</f>
        <v>0</v>
      </c>
      <c r="J1038" s="7">
        <f>INDEX('Saturation Data'!K:K,MATCH('Intensity Data'!$B1038,'Saturation Data'!$C:$C,0))*INDEX('UEC Data'!K:K,MATCH('Intensity Data'!$B1038,'UEC Data'!$C:$C,0))</f>
        <v>0.49930197418181815</v>
      </c>
      <c r="K1038" s="7">
        <f>INDEX('Saturation Data'!L:L,MATCH('Intensity Data'!$B1038,'Saturation Data'!$C:$C,0))*INDEX('UEC Data'!L:L,MATCH('Intensity Data'!$B1038,'UEC Data'!$C:$C,0))</f>
        <v>0.24513492857142852</v>
      </c>
      <c r="L1038" s="7">
        <f>INDEX('Saturation Data'!M:M,MATCH('Intensity Data'!$B1038,'Saturation Data'!$C:$C,0))*INDEX('UEC Data'!M:M,MATCH('Intensity Data'!$B1038,'UEC Data'!$C:$C,0))</f>
        <v>6.2948228571428566E-2</v>
      </c>
      <c r="M1038" s="7">
        <f>INDEX('Saturation Data'!N:N,MATCH('Intensity Data'!$B1038,'Saturation Data'!$C:$C,0))*INDEX('UEC Data'!N:N,MATCH('Intensity Data'!$B1038,'UEC Data'!$C:$C,0))</f>
        <v>11.148632004545453</v>
      </c>
      <c r="N1038" s="7">
        <f>INDEX('Saturation Data'!O:O,MATCH('Intensity Data'!$B1038,'Saturation Data'!$C:$C,0))*INDEX('UEC Data'!O:O,MATCH('Intensity Data'!$B1038,'UEC Data'!$C:$C,0))</f>
        <v>0.10429605340992232</v>
      </c>
      <c r="O1038" s="7">
        <f>INDEX('Saturation Data'!P:P,MATCH('Intensity Data'!$B1038,'Saturation Data'!$C:$C,0))*INDEX('UEC Data'!P:P,MATCH('Intensity Data'!$B1038,'UEC Data'!$C:$C,0))</f>
        <v>3.7567179999999999E-2</v>
      </c>
      <c r="P1038" s="7">
        <f>INDEX('Saturation Data'!Q:Q,MATCH('Intensity Data'!$B1038,'Saturation Data'!$C:$C,0))*INDEX('UEC Data'!Q:Q,MATCH('Intensity Data'!$B1038,'UEC Data'!$C:$C,0))</f>
        <v>3.5687734615384617E-2</v>
      </c>
      <c r="Q1038" s="7">
        <f>INDEX('Saturation Data'!R:R,MATCH('Intensity Data'!$B1038,'Saturation Data'!$C:$C,0))*INDEX('UEC Data'!R:R,MATCH('Intensity Data'!$B1038,'UEC Data'!$C:$C,0))</f>
        <v>7.1300974285714275E-2</v>
      </c>
      <c r="R1038" s="7">
        <f>INDEX('Saturation Data'!S:S,MATCH('Intensity Data'!$B1038,'Saturation Data'!$C:$C,0))*INDEX('UEC Data'!S:S,MATCH('Intensity Data'!$B1038,'UEC Data'!$C:$C,0))</f>
        <v>6.6328669500000006E-2</v>
      </c>
      <c r="S1038" s="7">
        <f>INDEX('Saturation Data'!T:T,MATCH('Intensity Data'!$B1038,'Saturation Data'!$C:$C,0))*INDEX('UEC Data'!T:T,MATCH('Intensity Data'!$B1038,'UEC Data'!$C:$C,0))</f>
        <v>1.92567105E-2</v>
      </c>
      <c r="T1038" s="7">
        <f>INDEX('Saturation Data'!U:U,MATCH('Intensity Data'!$B1038,'Saturation Data'!$C:$C,0))*INDEX('UEC Data'!U:U,MATCH('Intensity Data'!$B1038,'UEC Data'!$C:$C,0))</f>
        <v>0</v>
      </c>
      <c r="U1038" s="7">
        <f>INDEX('Saturation Data'!V:V,MATCH('Intensity Data'!$B1038,'Saturation Data'!$C:$C,0))*INDEX('UEC Data'!V:V,MATCH('Intensity Data'!$B1038,'UEC Data'!$C:$C,0))</f>
        <v>2.0453999999999996E-2</v>
      </c>
      <c r="V1038" t="str">
        <f t="shared" si="205"/>
        <v xml:space="preserve">Refrigeration </v>
      </c>
    </row>
    <row r="1039" spans="2:22" x14ac:dyDescent="0.25">
      <c r="B1039" t="str">
        <f t="shared" si="206"/>
        <v>CA2023 CPARefrigeration _Open Display Case</v>
      </c>
      <c r="C1039" t="s">
        <v>118</v>
      </c>
      <c r="D1039" t="s">
        <v>191</v>
      </c>
      <c r="E1039" s="3" t="str">
        <f t="shared" si="204"/>
        <v>Refrigeration _Open Display Case</v>
      </c>
      <c r="F1039" s="3" t="s">
        <v>25</v>
      </c>
      <c r="G1039" s="3" t="s">
        <v>29</v>
      </c>
      <c r="H1039" s="7">
        <f>INDEX('Saturation Data'!I:I,MATCH('Intensity Data'!$B1039,'Saturation Data'!$C:$C,0))*INDEX('UEC Data'!I:I,MATCH('Intensity Data'!$B1039,'UEC Data'!$C:$C,0))</f>
        <v>0.19176244897959185</v>
      </c>
      <c r="I1039" s="7">
        <f>INDEX('Saturation Data'!J:J,MATCH('Intensity Data'!$B1039,'Saturation Data'!$C:$C,0))*INDEX('UEC Data'!J:J,MATCH('Intensity Data'!$B1039,'UEC Data'!$C:$C,0))</f>
        <v>0</v>
      </c>
      <c r="J1039" s="7">
        <f>INDEX('Saturation Data'!K:K,MATCH('Intensity Data'!$B1039,'Saturation Data'!$C:$C,0))*INDEX('UEC Data'!K:K,MATCH('Intensity Data'!$B1039,'UEC Data'!$C:$C,0))</f>
        <v>0.40274633939393939</v>
      </c>
      <c r="K1039" s="7">
        <f>INDEX('Saturation Data'!L:L,MATCH('Intensity Data'!$B1039,'Saturation Data'!$C:$C,0))*INDEX('UEC Data'!L:L,MATCH('Intensity Data'!$B1039,'UEC Data'!$C:$C,0))</f>
        <v>0.70238571428571428</v>
      </c>
      <c r="L1039" s="7">
        <f>INDEX('Saturation Data'!M:M,MATCH('Intensity Data'!$B1039,'Saturation Data'!$C:$C,0))*INDEX('UEC Data'!M:M,MATCH('Intensity Data'!$B1039,'UEC Data'!$C:$C,0))</f>
        <v>0.18036571428571427</v>
      </c>
      <c r="M1039" s="7">
        <f>INDEX('Saturation Data'!N:N,MATCH('Intensity Data'!$B1039,'Saturation Data'!$C:$C,0))*INDEX('UEC Data'!N:N,MATCH('Intensity Data'!$B1039,'UEC Data'!$C:$C,0))</f>
        <v>10.68297927272727</v>
      </c>
      <c r="N1039" s="7">
        <f>INDEX('Saturation Data'!O:O,MATCH('Intensity Data'!$B1039,'Saturation Data'!$C:$C,0))*INDEX('UEC Data'!O:O,MATCH('Intensity Data'!$B1039,'UEC Data'!$C:$C,0))</f>
        <v>0.29883973858161794</v>
      </c>
      <c r="O1039" s="7">
        <f>INDEX('Saturation Data'!P:P,MATCH('Intensity Data'!$B1039,'Saturation Data'!$C:$C,0))*INDEX('UEC Data'!P:P,MATCH('Intensity Data'!$B1039,'UEC Data'!$C:$C,0))</f>
        <v>0.10764133333333334</v>
      </c>
      <c r="P1039" s="7">
        <f>INDEX('Saturation Data'!Q:Q,MATCH('Intensity Data'!$B1039,'Saturation Data'!$C:$C,0))*INDEX('UEC Data'!Q:Q,MATCH('Intensity Data'!$B1039,'UEC Data'!$C:$C,0))</f>
        <v>0.10225615384615384</v>
      </c>
      <c r="Q1039" s="7">
        <f>INDEX('Saturation Data'!R:R,MATCH('Intensity Data'!$B1039,'Saturation Data'!$C:$C,0))*INDEX('UEC Data'!R:R,MATCH('Intensity Data'!$B1039,'UEC Data'!$C:$C,0))</f>
        <v>0.20429885714285714</v>
      </c>
      <c r="R1039" s="7">
        <f>INDEX('Saturation Data'!S:S,MATCH('Intensity Data'!$B1039,'Saturation Data'!$C:$C,0))*INDEX('UEC Data'!S:S,MATCH('Intensity Data'!$B1039,'UEC Data'!$C:$C,0))</f>
        <v>9.1960500000000001E-2</v>
      </c>
      <c r="S1039" s="7">
        <f>INDEX('Saturation Data'!T:T,MATCH('Intensity Data'!$B1039,'Saturation Data'!$C:$C,0))*INDEX('UEC Data'!T:T,MATCH('Intensity Data'!$B1039,'UEC Data'!$C:$C,0))</f>
        <v>0.16552890000000001</v>
      </c>
      <c r="T1039" s="7">
        <f>INDEX('Saturation Data'!U:U,MATCH('Intensity Data'!$B1039,'Saturation Data'!$C:$C,0))*INDEX('UEC Data'!U:U,MATCH('Intensity Data'!$B1039,'UEC Data'!$C:$C,0))</f>
        <v>0</v>
      </c>
      <c r="U1039" s="7">
        <f>INDEX('Saturation Data'!V:V,MATCH('Intensity Data'!$B1039,'Saturation Data'!$C:$C,0))*INDEX('UEC Data'!V:V,MATCH('Intensity Data'!$B1039,'UEC Data'!$C:$C,0))</f>
        <v>5.8606896551724137E-2</v>
      </c>
      <c r="V1039" t="str">
        <f t="shared" si="205"/>
        <v xml:space="preserve">Refrigeration </v>
      </c>
    </row>
    <row r="1040" spans="2:22" x14ac:dyDescent="0.25">
      <c r="B1040" t="str">
        <f t="shared" si="206"/>
        <v>CA2023 CPARefrigeration _Icemaker</v>
      </c>
      <c r="C1040" t="s">
        <v>118</v>
      </c>
      <c r="D1040" t="s">
        <v>191</v>
      </c>
      <c r="E1040" s="3" t="str">
        <f t="shared" si="204"/>
        <v>Refrigeration _Icemaker</v>
      </c>
      <c r="F1040" s="3" t="s">
        <v>25</v>
      </c>
      <c r="G1040" s="3" t="s">
        <v>30</v>
      </c>
      <c r="H1040" s="7">
        <f>INDEX('Saturation Data'!I:I,MATCH('Intensity Data'!$B1040,'Saturation Data'!$C:$C,0))*INDEX('UEC Data'!I:I,MATCH('Intensity Data'!$B1040,'UEC Data'!$C:$C,0))</f>
        <v>6.8320389795918368E-2</v>
      </c>
      <c r="I1040" s="7">
        <f>INDEX('Saturation Data'!J:J,MATCH('Intensity Data'!$B1040,'Saturation Data'!$C:$C,0))*INDEX('UEC Data'!J:J,MATCH('Intensity Data'!$B1040,'UEC Data'!$C:$C,0))</f>
        <v>0.31370699249999995</v>
      </c>
      <c r="J1040" s="7">
        <f>INDEX('Saturation Data'!K:K,MATCH('Intensity Data'!$B1040,'Saturation Data'!$C:$C,0))*INDEX('UEC Data'!K:K,MATCH('Intensity Data'!$B1040,'UEC Data'!$C:$C,0))</f>
        <v>5.2091888000000003E-2</v>
      </c>
      <c r="K1040" s="7">
        <f>INDEX('Saturation Data'!L:L,MATCH('Intensity Data'!$B1040,'Saturation Data'!$C:$C,0))*INDEX('UEC Data'!L:L,MATCH('Intensity Data'!$B1040,'UEC Data'!$C:$C,0))</f>
        <v>8.3655198E-2</v>
      </c>
      <c r="L1040" s="7">
        <f>INDEX('Saturation Data'!M:M,MATCH('Intensity Data'!$B1040,'Saturation Data'!$C:$C,0))*INDEX('UEC Data'!M:M,MATCH('Intensity Data'!$B1040,'UEC Data'!$C:$C,0))</f>
        <v>6.2182205999999995</v>
      </c>
      <c r="M1040" s="7">
        <f>INDEX('Saturation Data'!N:N,MATCH('Intensity Data'!$B1040,'Saturation Data'!$C:$C,0))*INDEX('UEC Data'!N:N,MATCH('Intensity Data'!$B1040,'UEC Data'!$C:$C,0))</f>
        <v>2.0780948918181821</v>
      </c>
      <c r="N1040" s="7">
        <f>INDEX('Saturation Data'!O:O,MATCH('Intensity Data'!$B1040,'Saturation Data'!$C:$C,0))*INDEX('UEC Data'!O:O,MATCH('Intensity Data'!$B1040,'UEC Data'!$C:$C,0))</f>
        <v>0.52892033074521683</v>
      </c>
      <c r="O1040" s="7">
        <f>INDEX('Saturation Data'!P:P,MATCH('Intensity Data'!$B1040,'Saturation Data'!$C:$C,0))*INDEX('UEC Data'!P:P,MATCH('Intensity Data'!$B1040,'UEC Data'!$C:$C,0))</f>
        <v>0.14238857230769228</v>
      </c>
      <c r="P1040" s="7">
        <f>INDEX('Saturation Data'!Q:Q,MATCH('Intensity Data'!$B1040,'Saturation Data'!$C:$C,0))*INDEX('UEC Data'!Q:Q,MATCH('Intensity Data'!$B1040,'UEC Data'!$C:$C,0))</f>
        <v>0.15072388615384616</v>
      </c>
      <c r="Q1040" s="7">
        <f>INDEX('Saturation Data'!R:R,MATCH('Intensity Data'!$B1040,'Saturation Data'!$C:$C,0))*INDEX('UEC Data'!R:R,MATCH('Intensity Data'!$B1040,'UEC Data'!$C:$C,0))</f>
        <v>0.37641643714285711</v>
      </c>
      <c r="R1040" s="7">
        <f>INDEX('Saturation Data'!S:S,MATCH('Intensity Data'!$B1040,'Saturation Data'!$C:$C,0))*INDEX('UEC Data'!S:S,MATCH('Intensity Data'!$B1040,'UEC Data'!$C:$C,0))</f>
        <v>5.6478442500000003E-2</v>
      </c>
      <c r="S1040" s="7">
        <f>INDEX('Saturation Data'!T:T,MATCH('Intensity Data'!$B1040,'Saturation Data'!$C:$C,0))*INDEX('UEC Data'!T:T,MATCH('Intensity Data'!$B1040,'UEC Data'!$C:$C,0))</f>
        <v>0.3076677135</v>
      </c>
      <c r="T1040" s="7">
        <f>INDEX('Saturation Data'!U:U,MATCH('Intensity Data'!$B1040,'Saturation Data'!$C:$C,0))*INDEX('UEC Data'!U:U,MATCH('Intensity Data'!$B1040,'UEC Data'!$C:$C,0))</f>
        <v>1.2675029999999999E-2</v>
      </c>
      <c r="U1040" s="7">
        <f>INDEX('Saturation Data'!V:V,MATCH('Intensity Data'!$B1040,'Saturation Data'!$C:$C,0))*INDEX('UEC Data'!V:V,MATCH('Intensity Data'!$B1040,'UEC Data'!$C:$C,0))</f>
        <v>0.45093283199999995</v>
      </c>
      <c r="V1040" t="str">
        <f t="shared" si="205"/>
        <v xml:space="preserve">Refrigeration </v>
      </c>
    </row>
    <row r="1041" spans="2:22" x14ac:dyDescent="0.25">
      <c r="B1041" t="str">
        <f t="shared" si="206"/>
        <v>CA2023 CPARefrigeration _Vending Machine</v>
      </c>
      <c r="C1041" t="s">
        <v>118</v>
      </c>
      <c r="D1041" t="s">
        <v>191</v>
      </c>
      <c r="E1041" s="3" t="str">
        <f t="shared" si="204"/>
        <v>Refrigeration _Vending Machine</v>
      </c>
      <c r="F1041" s="3" t="s">
        <v>25</v>
      </c>
      <c r="G1041" s="3" t="s">
        <v>31</v>
      </c>
      <c r="H1041" s="7">
        <f>INDEX('Saturation Data'!I:I,MATCH('Intensity Data'!$B1041,'Saturation Data'!$C:$C,0))*INDEX('UEC Data'!I:I,MATCH('Intensity Data'!$B1041,'UEC Data'!$C:$C,0))</f>
        <v>1.8519945236875345E-2</v>
      </c>
      <c r="I1041" s="7">
        <f>INDEX('Saturation Data'!J:J,MATCH('Intensity Data'!$B1041,'Saturation Data'!$C:$C,0))*INDEX('UEC Data'!J:J,MATCH('Intensity Data'!$B1041,'UEC Data'!$C:$C,0))</f>
        <v>5.669206844281361E-2</v>
      </c>
      <c r="J1041" s="7">
        <f>INDEX('Saturation Data'!K:K,MATCH('Intensity Data'!$B1041,'Saturation Data'!$C:$C,0))*INDEX('UEC Data'!K:K,MATCH('Intensity Data'!$B1041,'UEC Data'!$C:$C,0))</f>
        <v>9.4138701094186872E-3</v>
      </c>
      <c r="K1041" s="7">
        <f>INDEX('Saturation Data'!L:L,MATCH('Intensity Data'!$B1041,'Saturation Data'!$C:$C,0))*INDEX('UEC Data'!L:L,MATCH('Intensity Data'!$B1041,'UEC Data'!$C:$C,0))</f>
        <v>1.5117884918083633E-2</v>
      </c>
      <c r="L1041" s="7">
        <f>INDEX('Saturation Data'!M:M,MATCH('Intensity Data'!$B1041,'Saturation Data'!$C:$C,0))*INDEX('UEC Data'!M:M,MATCH('Intensity Data'!$B1041,'UEC Data'!$C:$C,0))</f>
        <v>0.37457861026980843</v>
      </c>
      <c r="M1041" s="7">
        <f>INDEX('Saturation Data'!N:N,MATCH('Intensity Data'!$B1041,'Saturation Data'!$C:$C,0))*INDEX('UEC Data'!N:N,MATCH('Intensity Data'!$B1041,'UEC Data'!$C:$C,0))</f>
        <v>0.49669025728680388</v>
      </c>
      <c r="N1041" s="7">
        <f>INDEX('Saturation Data'!O:O,MATCH('Intensity Data'!$B1041,'Saturation Data'!$C:$C,0))*INDEX('UEC Data'!O:O,MATCH('Intensity Data'!$B1041,'UEC Data'!$C:$C,0))</f>
        <v>0.19116939251141141</v>
      </c>
      <c r="O1041" s="7">
        <f>INDEX('Saturation Data'!P:P,MATCH('Intensity Data'!$B1041,'Saturation Data'!$C:$C,0))*INDEX('UEC Data'!P:P,MATCH('Intensity Data'!$B1041,'UEC Data'!$C:$C,0))</f>
        <v>6.3410955662166243E-2</v>
      </c>
      <c r="P1041" s="7">
        <f>INDEX('Saturation Data'!Q:Q,MATCH('Intensity Data'!$B1041,'Saturation Data'!$C:$C,0))*INDEX('UEC Data'!Q:Q,MATCH('Intensity Data'!$B1041,'UEC Data'!$C:$C,0))</f>
        <v>0.10668338781148697</v>
      </c>
      <c r="Q1041" s="7">
        <f>INDEX('Saturation Data'!R:R,MATCH('Intensity Data'!$B1041,'Saturation Data'!$C:$C,0))*INDEX('UEC Data'!R:R,MATCH('Intensity Data'!$B1041,'UEC Data'!$C:$C,0))</f>
        <v>0.11337451256367788</v>
      </c>
      <c r="R1041" s="7">
        <f>INDEX('Saturation Data'!S:S,MATCH('Intensity Data'!$B1041,'Saturation Data'!$C:$C,0))*INDEX('UEC Data'!S:S,MATCH('Intensity Data'!$B1041,'UEC Data'!$C:$C,0))</f>
        <v>3.1980659405589584E-2</v>
      </c>
      <c r="S1041" s="7">
        <f>INDEX('Saturation Data'!T:T,MATCH('Intensity Data'!$B1041,'Saturation Data'!$C:$C,0))*INDEX('UEC Data'!T:T,MATCH('Intensity Data'!$B1041,'UEC Data'!$C:$C,0))</f>
        <v>0.16680201100126238</v>
      </c>
      <c r="T1041" s="7">
        <f>INDEX('Saturation Data'!U:U,MATCH('Intensity Data'!$B1041,'Saturation Data'!$C:$C,0))*INDEX('UEC Data'!U:U,MATCH('Intensity Data'!$B1041,'UEC Data'!$C:$C,0))</f>
        <v>0.22905886239520656</v>
      </c>
      <c r="U1041" s="7">
        <f>INDEX('Saturation Data'!V:V,MATCH('Intensity Data'!$B1041,'Saturation Data'!$C:$C,0))*INDEX('UEC Data'!V:V,MATCH('Intensity Data'!$B1041,'UEC Data'!$C:$C,0))</f>
        <v>8.1491058809777014E-2</v>
      </c>
      <c r="V1041" t="str">
        <f t="shared" si="205"/>
        <v xml:space="preserve">Refrigeration </v>
      </c>
    </row>
    <row r="1042" spans="2:22" x14ac:dyDescent="0.25">
      <c r="B1042" t="str">
        <f t="shared" si="206"/>
        <v>CA2023 CPAFood Preparation_Oven</v>
      </c>
      <c r="C1042" t="s">
        <v>118</v>
      </c>
      <c r="D1042" t="s">
        <v>191</v>
      </c>
      <c r="E1042" s="3" t="str">
        <f t="shared" si="204"/>
        <v>Food Preparation_Oven</v>
      </c>
      <c r="F1042" s="3" t="s">
        <v>32</v>
      </c>
      <c r="G1042" s="3" t="s">
        <v>33</v>
      </c>
      <c r="H1042" s="7">
        <f>INDEX('Saturation Data'!I:I,MATCH('Intensity Data'!$B1042,'Saturation Data'!$C:$C,0))*INDEX('UEC Data'!I:I,MATCH('Intensity Data'!$B1042,'UEC Data'!$C:$C,0))</f>
        <v>6.4300936799688638E-2</v>
      </c>
      <c r="I1042" s="7">
        <f>INDEX('Saturation Data'!J:J,MATCH('Intensity Data'!$B1042,'Saturation Data'!$C:$C,0))*INDEX('UEC Data'!J:J,MATCH('Intensity Data'!$B1042,'UEC Data'!$C:$C,0))</f>
        <v>6.6951514343664614E-2</v>
      </c>
      <c r="J1042" s="7">
        <f>INDEX('Saturation Data'!K:K,MATCH('Intensity Data'!$B1042,'Saturation Data'!$C:$C,0))*INDEX('UEC Data'!K:K,MATCH('Intensity Data'!$B1042,'UEC Data'!$C:$C,0))</f>
        <v>0.13603824491923952</v>
      </c>
      <c r="K1042" s="7">
        <f>INDEX('Saturation Data'!L:L,MATCH('Intensity Data'!$B1042,'Saturation Data'!$C:$C,0))*INDEX('UEC Data'!L:L,MATCH('Intensity Data'!$B1042,'UEC Data'!$C:$C,0))</f>
        <v>4.017090860619877E-2</v>
      </c>
      <c r="L1042" s="7">
        <f>INDEX('Saturation Data'!M:M,MATCH('Intensity Data'!$B1042,'Saturation Data'!$C:$C,0))*INDEX('UEC Data'!M:M,MATCH('Intensity Data'!$B1042,'UEC Data'!$C:$C,0))</f>
        <v>2.75414851676988</v>
      </c>
      <c r="M1042" s="7">
        <f>INDEX('Saturation Data'!N:N,MATCH('Intensity Data'!$B1042,'Saturation Data'!$C:$C,0))*INDEX('UEC Data'!N:N,MATCH('Intensity Data'!$B1042,'UEC Data'!$C:$C,0))</f>
        <v>0.18360990111799202</v>
      </c>
      <c r="N1042" s="7">
        <f>INDEX('Saturation Data'!O:O,MATCH('Intensity Data'!$B1042,'Saturation Data'!$C:$C,0))*INDEX('UEC Data'!O:O,MATCH('Intensity Data'!$B1042,'UEC Data'!$C:$C,0))</f>
        <v>0.74652725629556915</v>
      </c>
      <c r="O1042" s="7">
        <f>INDEX('Saturation Data'!P:P,MATCH('Intensity Data'!$B1042,'Saturation Data'!$C:$C,0))*INDEX('UEC Data'!P:P,MATCH('Intensity Data'!$B1042,'UEC Data'!$C:$C,0))</f>
        <v>0.10900835086343903</v>
      </c>
      <c r="P1042" s="7">
        <f>INDEX('Saturation Data'!Q:Q,MATCH('Intensity Data'!$B1042,'Saturation Data'!$C:$C,0))*INDEX('UEC Data'!Q:Q,MATCH('Intensity Data'!$B1042,'UEC Data'!$C:$C,0))</f>
        <v>8.0834682682352416E-2</v>
      </c>
      <c r="Q1042" s="7">
        <f>INDEX('Saturation Data'!R:R,MATCH('Intensity Data'!$B1042,'Saturation Data'!$C:$C,0))*INDEX('UEC Data'!R:R,MATCH('Intensity Data'!$B1042,'UEC Data'!$C:$C,0))</f>
        <v>9.8250032802321446E-2</v>
      </c>
      <c r="R1042" s="7">
        <f>INDEX('Saturation Data'!S:S,MATCH('Intensity Data'!$B1042,'Saturation Data'!$C:$C,0))*INDEX('UEC Data'!S:S,MATCH('Intensity Data'!$B1042,'UEC Data'!$C:$C,0))</f>
        <v>4.1617020187404066E-3</v>
      </c>
      <c r="S1042" s="7">
        <f>INDEX('Saturation Data'!T:T,MATCH('Intensity Data'!$B1042,'Saturation Data'!$C:$C,0))*INDEX('UEC Data'!T:T,MATCH('Intensity Data'!$B1042,'UEC Data'!$C:$C,0))</f>
        <v>3.7491856538986151E-2</v>
      </c>
      <c r="T1042" s="7">
        <f>INDEX('Saturation Data'!U:U,MATCH('Intensity Data'!$B1042,'Saturation Data'!$C:$C,0))*INDEX('UEC Data'!U:U,MATCH('Intensity Data'!$B1042,'UEC Data'!$C:$C,0))</f>
        <v>2.2317171447888206E-2</v>
      </c>
      <c r="U1042" s="7">
        <f>INDEX('Saturation Data'!V:V,MATCH('Intensity Data'!$B1042,'Saturation Data'!$C:$C,0))*INDEX('UEC Data'!V:V,MATCH('Intensity Data'!$B1042,'UEC Data'!$C:$C,0))</f>
        <v>6.6951514343664614E-2</v>
      </c>
      <c r="V1042" t="str">
        <f t="shared" si="205"/>
        <v>Food Preparation</v>
      </c>
    </row>
    <row r="1043" spans="2:22" x14ac:dyDescent="0.25">
      <c r="B1043" t="str">
        <f t="shared" si="206"/>
        <v>CA2023 CPAFood Preparation_Fryer</v>
      </c>
      <c r="C1043" t="s">
        <v>118</v>
      </c>
      <c r="D1043" t="s">
        <v>191</v>
      </c>
      <c r="E1043" s="3" t="str">
        <f t="shared" si="204"/>
        <v>Food Preparation_Fryer</v>
      </c>
      <c r="F1043" s="3" t="s">
        <v>32</v>
      </c>
      <c r="G1043" s="3" t="s">
        <v>34</v>
      </c>
      <c r="H1043" s="7">
        <f>INDEX('Saturation Data'!I:I,MATCH('Intensity Data'!$B1043,'Saturation Data'!$C:$C,0))*INDEX('UEC Data'!I:I,MATCH('Intensity Data'!$B1043,'UEC Data'!$C:$C,0))</f>
        <v>4.5606122448979595E-2</v>
      </c>
      <c r="I1043" s="7">
        <f>INDEX('Saturation Data'!J:J,MATCH('Intensity Data'!$B1043,'Saturation Data'!$C:$C,0))*INDEX('UEC Data'!J:J,MATCH('Intensity Data'!$B1043,'UEC Data'!$C:$C,0))</f>
        <v>1.0255500000000001E-3</v>
      </c>
      <c r="J1043" s="7">
        <f>INDEX('Saturation Data'!K:K,MATCH('Intensity Data'!$B1043,'Saturation Data'!$C:$C,0))*INDEX('UEC Data'!K:K,MATCH('Intensity Data'!$B1043,'UEC Data'!$C:$C,0))</f>
        <v>4.0063636363636364E-2</v>
      </c>
      <c r="K1043" s="7">
        <f>INDEX('Saturation Data'!L:L,MATCH('Intensity Data'!$B1043,'Saturation Data'!$C:$C,0))*INDEX('UEC Data'!L:L,MATCH('Intensity Data'!$B1043,'UEC Data'!$C:$C,0))</f>
        <v>8.2044000000000006E-3</v>
      </c>
      <c r="L1043" s="7">
        <f>INDEX('Saturation Data'!M:M,MATCH('Intensity Data'!$B1043,'Saturation Data'!$C:$C,0))*INDEX('UEC Data'!M:M,MATCH('Intensity Data'!$B1043,'UEC Data'!$C:$C,0))</f>
        <v>5.0078571428571426</v>
      </c>
      <c r="M1043" s="7">
        <f>INDEX('Saturation Data'!N:N,MATCH('Intensity Data'!$B1043,'Saturation Data'!$C:$C,0))*INDEX('UEC Data'!N:N,MATCH('Intensity Data'!$B1043,'UEC Data'!$C:$C,0))</f>
        <v>0.80079545454545453</v>
      </c>
      <c r="N1043" s="7">
        <f>INDEX('Saturation Data'!O:O,MATCH('Intensity Data'!$B1043,'Saturation Data'!$C:$C,0))*INDEX('UEC Data'!O:O,MATCH('Intensity Data'!$B1043,'UEC Data'!$C:$C,0))</f>
        <v>7.5656250000000008E-2</v>
      </c>
      <c r="O1043" s="7">
        <f>INDEX('Saturation Data'!P:P,MATCH('Intensity Data'!$B1043,'Saturation Data'!$C:$C,0))*INDEX('UEC Data'!P:P,MATCH('Intensity Data'!$B1043,'UEC Data'!$C:$C,0))</f>
        <v>4.2503192307692304E-2</v>
      </c>
      <c r="P1043" s="7">
        <f>INDEX('Saturation Data'!Q:Q,MATCH('Intensity Data'!$B1043,'Saturation Data'!$C:$C,0))*INDEX('UEC Data'!Q:Q,MATCH('Intensity Data'!$B1043,'UEC Data'!$C:$C,0))</f>
        <v>4.5951461538461538E-2</v>
      </c>
      <c r="Q1043" s="7">
        <f>INDEX('Saturation Data'!R:R,MATCH('Intensity Data'!$B1043,'Saturation Data'!$C:$C,0))*INDEX('UEC Data'!R:R,MATCH('Intensity Data'!$B1043,'UEC Data'!$C:$C,0))</f>
        <v>9.1607142857142859E-2</v>
      </c>
      <c r="R1043" s="7">
        <f>INDEX('Saturation Data'!S:S,MATCH('Intensity Data'!$B1043,'Saturation Data'!$C:$C,0))*INDEX('UEC Data'!S:S,MATCH('Intensity Data'!$B1043,'UEC Data'!$C:$C,0))</f>
        <v>2.5499249999999998E-3</v>
      </c>
      <c r="S1043" s="7">
        <f>INDEX('Saturation Data'!T:T,MATCH('Intensity Data'!$B1043,'Saturation Data'!$C:$C,0))*INDEX('UEC Data'!T:T,MATCH('Intensity Data'!$B1043,'UEC Data'!$C:$C,0))</f>
        <v>2.2971712500000002E-2</v>
      </c>
      <c r="T1043" s="7">
        <f>INDEX('Saturation Data'!U:U,MATCH('Intensity Data'!$B1043,'Saturation Data'!$C:$C,0))*INDEX('UEC Data'!U:U,MATCH('Intensity Data'!$B1043,'UEC Data'!$C:$C,0))</f>
        <v>1.3674000000000002E-2</v>
      </c>
      <c r="U1043" s="7">
        <f>INDEX('Saturation Data'!V:V,MATCH('Intensity Data'!$B1043,'Saturation Data'!$C:$C,0))*INDEX('UEC Data'!V:V,MATCH('Intensity Data'!$B1043,'UEC Data'!$C:$C,0))</f>
        <v>4.1022000000000003E-2</v>
      </c>
      <c r="V1043" t="str">
        <f t="shared" si="205"/>
        <v>Food Preparation</v>
      </c>
    </row>
    <row r="1044" spans="2:22" x14ac:dyDescent="0.25">
      <c r="B1044" t="str">
        <f t="shared" si="206"/>
        <v>CA2023 CPAFood Preparation_Dishwasher</v>
      </c>
      <c r="C1044" t="s">
        <v>118</v>
      </c>
      <c r="D1044" t="s">
        <v>191</v>
      </c>
      <c r="E1044" s="3" t="str">
        <f t="shared" si="204"/>
        <v>Food Preparation_Dishwasher</v>
      </c>
      <c r="F1044" s="3" t="s">
        <v>32</v>
      </c>
      <c r="G1044" s="3" t="s">
        <v>35</v>
      </c>
      <c r="H1044" s="7">
        <f>INDEX('Saturation Data'!I:I,MATCH('Intensity Data'!$B1044,'Saturation Data'!$C:$C,0))*INDEX('UEC Data'!I:I,MATCH('Intensity Data'!$B1044,'UEC Data'!$C:$C,0))</f>
        <v>2.5053825563265308E-2</v>
      </c>
      <c r="I1044" s="7">
        <f>INDEX('Saturation Data'!J:J,MATCH('Intensity Data'!$B1044,'Saturation Data'!$C:$C,0))*INDEX('UEC Data'!J:J,MATCH('Intensity Data'!$B1044,'UEC Data'!$C:$C,0))</f>
        <v>3.9982776000000005E-2</v>
      </c>
      <c r="J1044" s="7">
        <f>INDEX('Saturation Data'!K:K,MATCH('Intensity Data'!$B1044,'Saturation Data'!$C:$C,0))*INDEX('UEC Data'!K:K,MATCH('Intensity Data'!$B1044,'UEC Data'!$C:$C,0))</f>
        <v>6.5740159090909092E-2</v>
      </c>
      <c r="K1044" s="7">
        <f>INDEX('Saturation Data'!L:L,MATCH('Intensity Data'!$B1044,'Saturation Data'!$C:$C,0))*INDEX('UEC Data'!L:L,MATCH('Intensity Data'!$B1044,'UEC Data'!$C:$C,0))</f>
        <v>2.3989665600000005E-2</v>
      </c>
      <c r="L1044" s="7">
        <f>INDEX('Saturation Data'!M:M,MATCH('Intensity Data'!$B1044,'Saturation Data'!$C:$C,0))*INDEX('UEC Data'!M:M,MATCH('Intensity Data'!$B1044,'UEC Data'!$C:$C,0))</f>
        <v>3.5218255790000002</v>
      </c>
      <c r="M1044" s="7">
        <f>INDEX('Saturation Data'!N:N,MATCH('Intensity Data'!$B1044,'Saturation Data'!$C:$C,0))*INDEX('UEC Data'!N:N,MATCH('Intensity Data'!$B1044,'UEC Data'!$C:$C,0))</f>
        <v>0.61626964636363646</v>
      </c>
      <c r="N1044" s="7">
        <f>INDEX('Saturation Data'!O:O,MATCH('Intensity Data'!$B1044,'Saturation Data'!$C:$C,0))*INDEX('UEC Data'!O:O,MATCH('Intensity Data'!$B1044,'UEC Data'!$C:$C,0))</f>
        <v>0.3142571306122352</v>
      </c>
      <c r="O1044" s="7">
        <f>INDEX('Saturation Data'!P:P,MATCH('Intensity Data'!$B1044,'Saturation Data'!$C:$C,0))*INDEX('UEC Data'!P:P,MATCH('Intensity Data'!$B1044,'UEC Data'!$C:$C,0))</f>
        <v>7.3351064769230784E-2</v>
      </c>
      <c r="P1044" s="7">
        <f>INDEX('Saturation Data'!Q:Q,MATCH('Intensity Data'!$B1044,'Saturation Data'!$C:$C,0))*INDEX('UEC Data'!Q:Q,MATCH('Intensity Data'!$B1044,'UEC Data'!$C:$C,0))</f>
        <v>4.6487936743589746E-2</v>
      </c>
      <c r="Q1044" s="7">
        <f>INDEX('Saturation Data'!R:R,MATCH('Intensity Data'!$B1044,'Saturation Data'!$C:$C,0))*INDEX('UEC Data'!R:R,MATCH('Intensity Data'!$B1044,'UEC Data'!$C:$C,0))</f>
        <v>0.14384119642857143</v>
      </c>
      <c r="R1044" s="7">
        <f>INDEX('Saturation Data'!S:S,MATCH('Intensity Data'!$B1044,'Saturation Data'!$C:$C,0))*INDEX('UEC Data'!S:S,MATCH('Intensity Data'!$B1044,'UEC Data'!$C:$C,0))</f>
        <v>2.4853268999999998E-3</v>
      </c>
      <c r="S1044" s="7">
        <f>INDEX('Saturation Data'!T:T,MATCH('Intensity Data'!$B1044,'Saturation Data'!$C:$C,0))*INDEX('UEC Data'!T:T,MATCH('Intensity Data'!$B1044,'UEC Data'!$C:$C,0))</f>
        <v>2.238976245E-2</v>
      </c>
      <c r="T1044" s="7">
        <f>INDEX('Saturation Data'!U:U,MATCH('Intensity Data'!$B1044,'Saturation Data'!$C:$C,0))*INDEX('UEC Data'!U:U,MATCH('Intensity Data'!$B1044,'UEC Data'!$C:$C,0))</f>
        <v>1.3327592000000001E-2</v>
      </c>
      <c r="U1044" s="7">
        <f>INDEX('Saturation Data'!V:V,MATCH('Intensity Data'!$B1044,'Saturation Data'!$C:$C,0))*INDEX('UEC Data'!V:V,MATCH('Intensity Data'!$B1044,'UEC Data'!$C:$C,0))</f>
        <v>3.9982776000000005E-2</v>
      </c>
      <c r="V1044" t="str">
        <f t="shared" si="205"/>
        <v>Food Preparation</v>
      </c>
    </row>
    <row r="1045" spans="2:22" x14ac:dyDescent="0.25">
      <c r="B1045" t="str">
        <f t="shared" si="206"/>
        <v>CA2023 CPAFood Preparation_Hot Food Container</v>
      </c>
      <c r="C1045" t="s">
        <v>118</v>
      </c>
      <c r="D1045" t="s">
        <v>191</v>
      </c>
      <c r="E1045" s="3" t="str">
        <f t="shared" ref="E1045:E1061" si="207">F1045&amp;"_"&amp;G1045</f>
        <v>Food Preparation_Hot Food Container</v>
      </c>
      <c r="F1045" s="3" t="s">
        <v>32</v>
      </c>
      <c r="G1045" s="3" t="s">
        <v>36</v>
      </c>
      <c r="H1045" s="7">
        <f>INDEX('Saturation Data'!I:I,MATCH('Intensity Data'!$B1045,'Saturation Data'!$C:$C,0))*INDEX('UEC Data'!I:I,MATCH('Intensity Data'!$B1045,'UEC Data'!$C:$C,0))</f>
        <v>6.6584757680010695E-3</v>
      </c>
      <c r="I1045" s="7">
        <f>INDEX('Saturation Data'!J:J,MATCH('Intensity Data'!$B1045,'Saturation Data'!$C:$C,0))*INDEX('UEC Data'!J:J,MATCH('Intensity Data'!$B1045,'UEC Data'!$C:$C,0))</f>
        <v>2.6565238955339536E-4</v>
      </c>
      <c r="J1045" s="7">
        <f>INDEX('Saturation Data'!K:K,MATCH('Intensity Data'!$B1045,'Saturation Data'!$C:$C,0))*INDEX('UEC Data'!K:K,MATCH('Intensity Data'!$B1045,'UEC Data'!$C:$C,0))</f>
        <v>9.0852078736129663E-3</v>
      </c>
      <c r="K1045" s="7">
        <f>INDEX('Saturation Data'!L:L,MATCH('Intensity Data'!$B1045,'Saturation Data'!$C:$C,0))*INDEX('UEC Data'!L:L,MATCH('Intensity Data'!$B1045,'UEC Data'!$C:$C,0))</f>
        <v>2.1252191164271629E-3</v>
      </c>
      <c r="L1045" s="7">
        <f>INDEX('Saturation Data'!M:M,MATCH('Intensity Data'!$B1045,'Saturation Data'!$C:$C,0))*INDEX('UEC Data'!M:M,MATCH('Intensity Data'!$B1045,'UEC Data'!$C:$C,0))</f>
        <v>0.83927038384574204</v>
      </c>
      <c r="M1045" s="7">
        <f>INDEX('Saturation Data'!N:N,MATCH('Intensity Data'!$B1045,'Saturation Data'!$C:$C,0))*INDEX('UEC Data'!N:N,MATCH('Intensity Data'!$B1045,'UEC Data'!$C:$C,0))</f>
        <v>0.1933924811260706</v>
      </c>
      <c r="N1045" s="7">
        <f>INDEX('Saturation Data'!O:O,MATCH('Intensity Data'!$B1045,'Saturation Data'!$C:$C,0))*INDEX('UEC Data'!O:O,MATCH('Intensity Data'!$B1045,'UEC Data'!$C:$C,0))</f>
        <v>1.1931303002120391E-2</v>
      </c>
      <c r="O1045" s="7">
        <f>INDEX('Saturation Data'!P:P,MATCH('Intensity Data'!$B1045,'Saturation Data'!$C:$C,0))*INDEX('UEC Data'!P:P,MATCH('Intensity Data'!$B1045,'UEC Data'!$C:$C,0))</f>
        <v>1.100977485269948E-2</v>
      </c>
      <c r="P1045" s="7">
        <f>INDEX('Saturation Data'!Q:Q,MATCH('Intensity Data'!$B1045,'Saturation Data'!$C:$C,0))*INDEX('UEC Data'!Q:Q,MATCH('Intensity Data'!$B1045,'UEC Data'!$C:$C,0))</f>
        <v>1.0964956977322818E-2</v>
      </c>
      <c r="Q1045" s="7">
        <f>INDEX('Saturation Data'!R:R,MATCH('Intensity Data'!$B1045,'Saturation Data'!$C:$C,0))*INDEX('UEC Data'!R:R,MATCH('Intensity Data'!$B1045,'UEC Data'!$C:$C,0))</f>
        <v>3.3927350639484107E-2</v>
      </c>
      <c r="R1045" s="7">
        <f>INDEX('Saturation Data'!S:S,MATCH('Intensity Data'!$B1045,'Saturation Data'!$C:$C,0))*INDEX('UEC Data'!S:S,MATCH('Intensity Data'!$B1045,'UEC Data'!$C:$C,0))</f>
        <v>6.6051744861970801E-4</v>
      </c>
      <c r="S1045" s="7">
        <f>INDEX('Saturation Data'!T:T,MATCH('Intensity Data'!$B1045,'Saturation Data'!$C:$C,0))*INDEX('UEC Data'!T:T,MATCH('Intensity Data'!$B1045,'UEC Data'!$C:$C,0))</f>
        <v>5.9504561627990848E-3</v>
      </c>
      <c r="T1045" s="7">
        <f>INDEX('Saturation Data'!U:U,MATCH('Intensity Data'!$B1045,'Saturation Data'!$C:$C,0))*INDEX('UEC Data'!U:U,MATCH('Intensity Data'!$B1045,'UEC Data'!$C:$C,0))</f>
        <v>3.5420318607119377E-3</v>
      </c>
      <c r="U1045" s="7">
        <f>INDEX('Saturation Data'!V:V,MATCH('Intensity Data'!$B1045,'Saturation Data'!$C:$C,0))*INDEX('UEC Data'!V:V,MATCH('Intensity Data'!$B1045,'UEC Data'!$C:$C,0))</f>
        <v>1.0626095582135814E-2</v>
      </c>
      <c r="V1045" t="str">
        <f t="shared" si="205"/>
        <v>Food Preparation</v>
      </c>
    </row>
    <row r="1046" spans="2:22" x14ac:dyDescent="0.25">
      <c r="B1046" t="str">
        <f t="shared" si="206"/>
        <v>CA2023 CPAFood Preparation_Steamer</v>
      </c>
      <c r="C1046" t="s">
        <v>118</v>
      </c>
      <c r="D1046" t="s">
        <v>191</v>
      </c>
      <c r="E1046" s="3" t="str">
        <f t="shared" si="207"/>
        <v>Food Preparation_Steamer</v>
      </c>
      <c r="F1046" s="3" t="s">
        <v>32</v>
      </c>
      <c r="G1046" s="3" t="s">
        <v>37</v>
      </c>
      <c r="H1046" s="7">
        <f>INDEX('Saturation Data'!I:I,MATCH('Intensity Data'!$B1046,'Saturation Data'!$C:$C,0))*INDEX('UEC Data'!I:I,MATCH('Intensity Data'!$B1046,'UEC Data'!$C:$C,0))</f>
        <v>1.7580862326857141E-2</v>
      </c>
      <c r="I1046" s="7">
        <f>INDEX('Saturation Data'!J:J,MATCH('Intensity Data'!$B1046,'Saturation Data'!$C:$C,0))*INDEX('UEC Data'!J:J,MATCH('Intensity Data'!$B1046,'UEC Data'!$C:$C,0))</f>
        <v>7.0142150400000008E-4</v>
      </c>
      <c r="J1046" s="7">
        <f>INDEX('Saturation Data'!K:K,MATCH('Intensity Data'!$B1046,'Saturation Data'!$C:$C,0))*INDEX('UEC Data'!K:K,MATCH('Intensity Data'!$B1046,'UEC Data'!$C:$C,0))</f>
        <v>2.3988341236363633E-2</v>
      </c>
      <c r="K1046" s="7">
        <f>INDEX('Saturation Data'!L:L,MATCH('Intensity Data'!$B1046,'Saturation Data'!$C:$C,0))*INDEX('UEC Data'!L:L,MATCH('Intensity Data'!$B1046,'UEC Data'!$C:$C,0))</f>
        <v>5.6113720320000015E-3</v>
      </c>
      <c r="L1046" s="7">
        <f>INDEX('Saturation Data'!M:M,MATCH('Intensity Data'!$B1046,'Saturation Data'!$C:$C,0))*INDEX('UEC Data'!M:M,MATCH('Intensity Data'!$B1046,'UEC Data'!$C:$C,0))</f>
        <v>0.59796479999999996</v>
      </c>
      <c r="M1046" s="7">
        <f>INDEX('Saturation Data'!N:N,MATCH('Intensity Data'!$B1046,'Saturation Data'!$C:$C,0))*INDEX('UEC Data'!N:N,MATCH('Intensity Data'!$B1046,'UEC Data'!$C:$C,0))</f>
        <v>0.13989818181818181</v>
      </c>
      <c r="N1046" s="7">
        <f>INDEX('Saturation Data'!O:O,MATCH('Intensity Data'!$B1046,'Saturation Data'!$C:$C,0))*INDEX('UEC Data'!O:O,MATCH('Intensity Data'!$B1046,'UEC Data'!$C:$C,0))</f>
        <v>3.1503095118009035E-2</v>
      </c>
      <c r="O1046" s="7">
        <f>INDEX('Saturation Data'!P:P,MATCH('Intensity Data'!$B1046,'Saturation Data'!$C:$C,0))*INDEX('UEC Data'!P:P,MATCH('Intensity Data'!$B1046,'UEC Data'!$C:$C,0))</f>
        <v>2.9069916701538457E-2</v>
      </c>
      <c r="P1046" s="7">
        <f>INDEX('Saturation Data'!Q:Q,MATCH('Intensity Data'!$B1046,'Saturation Data'!$C:$C,0))*INDEX('UEC Data'!Q:Q,MATCH('Intensity Data'!$B1046,'UEC Data'!$C:$C,0))</f>
        <v>2.8951580775384615E-2</v>
      </c>
      <c r="Q1046" s="7">
        <f>INDEX('Saturation Data'!R:R,MATCH('Intensity Data'!$B1046,'Saturation Data'!$C:$C,0))*INDEX('UEC Data'!R:R,MATCH('Intensity Data'!$B1046,'UEC Data'!$C:$C,0))</f>
        <v>8.9580874285714276E-2</v>
      </c>
      <c r="R1046" s="7">
        <f>INDEX('Saturation Data'!S:S,MATCH('Intensity Data'!$B1046,'Saturation Data'!$C:$C,0))*INDEX('UEC Data'!S:S,MATCH('Intensity Data'!$B1046,'UEC Data'!$C:$C,0))</f>
        <v>1.7440127040000001E-3</v>
      </c>
      <c r="S1046" s="7">
        <f>INDEX('Saturation Data'!T:T,MATCH('Intensity Data'!$B1046,'Saturation Data'!$C:$C,0))*INDEX('UEC Data'!T:T,MATCH('Intensity Data'!$B1046,'UEC Data'!$C:$C,0))</f>
        <v>1.5711426192000003E-2</v>
      </c>
      <c r="T1046" s="7">
        <f>INDEX('Saturation Data'!U:U,MATCH('Intensity Data'!$B1046,'Saturation Data'!$C:$C,0))*INDEX('UEC Data'!U:U,MATCH('Intensity Data'!$B1046,'UEC Data'!$C:$C,0))</f>
        <v>9.3522867200000002E-3</v>
      </c>
      <c r="U1046" s="7">
        <f>INDEX('Saturation Data'!V:V,MATCH('Intensity Data'!$B1046,'Saturation Data'!$C:$C,0))*INDEX('UEC Data'!V:V,MATCH('Intensity Data'!$B1046,'UEC Data'!$C:$C,0))</f>
        <v>2.8056860160000002E-2</v>
      </c>
      <c r="V1046" t="str">
        <f t="shared" si="205"/>
        <v>Food Preparation</v>
      </c>
    </row>
    <row r="1047" spans="2:22" x14ac:dyDescent="0.25">
      <c r="B1047" t="str">
        <f t="shared" si="206"/>
        <v>CA2023 CPAFood Preparation_Griddle</v>
      </c>
      <c r="C1047" t="s">
        <v>118</v>
      </c>
      <c r="D1047" t="s">
        <v>191</v>
      </c>
      <c r="E1047" s="3" t="str">
        <f t="shared" si="207"/>
        <v>Food Preparation_Griddle</v>
      </c>
      <c r="F1047" s="3" t="s">
        <v>32</v>
      </c>
      <c r="G1047" s="3" t="s">
        <v>184</v>
      </c>
      <c r="H1047" s="7">
        <f>INDEX('Saturation Data'!I:I,MATCH('Intensity Data'!$B1047,'Saturation Data'!$C:$C,0))*INDEX('UEC Data'!I:I,MATCH('Intensity Data'!$B1047,'UEC Data'!$C:$C,0))</f>
        <v>3.8870102117387756E-2</v>
      </c>
      <c r="I1047" s="7">
        <f>INDEX('Saturation Data'!J:J,MATCH('Intensity Data'!$B1047,'Saturation Data'!$C:$C,0))*INDEX('UEC Data'!J:J,MATCH('Intensity Data'!$B1047,'UEC Data'!$C:$C,0))</f>
        <v>1.5507956880000001E-3</v>
      </c>
      <c r="J1047" s="7">
        <f>INDEX('Saturation Data'!K:K,MATCH('Intensity Data'!$B1047,'Saturation Data'!$C:$C,0))*INDEX('UEC Data'!K:K,MATCH('Intensity Data'!$B1047,'UEC Data'!$C:$C,0))</f>
        <v>5.3036606290909095E-2</v>
      </c>
      <c r="K1047" s="7">
        <f>INDEX('Saturation Data'!L:L,MATCH('Intensity Data'!$B1047,'Saturation Data'!$C:$C,0))*INDEX('UEC Data'!L:L,MATCH('Intensity Data'!$B1047,'UEC Data'!$C:$C,0))</f>
        <v>1.2406365504000002E-2</v>
      </c>
      <c r="L1047" s="7">
        <f>INDEX('Saturation Data'!M:M,MATCH('Intensity Data'!$B1047,'Saturation Data'!$C:$C,0))*INDEX('UEC Data'!M:M,MATCH('Intensity Data'!$B1047,'UEC Data'!$C:$C,0))</f>
        <v>1.1665234285714285</v>
      </c>
      <c r="M1047" s="7">
        <f>INDEX('Saturation Data'!N:N,MATCH('Intensity Data'!$B1047,'Saturation Data'!$C:$C,0))*INDEX('UEC Data'!N:N,MATCH('Intensity Data'!$B1047,'UEC Data'!$C:$C,0))</f>
        <v>0</v>
      </c>
      <c r="N1047" s="7">
        <f>INDEX('Saturation Data'!O:O,MATCH('Intensity Data'!$B1047,'Saturation Data'!$C:$C,0))*INDEX('UEC Data'!O:O,MATCH('Intensity Data'!$B1047,'UEC Data'!$C:$C,0))</f>
        <v>6.9651220826646126E-2</v>
      </c>
      <c r="O1047" s="7">
        <f>INDEX('Saturation Data'!P:P,MATCH('Intensity Data'!$B1047,'Saturation Data'!$C:$C,0))*INDEX('UEC Data'!P:P,MATCH('Intensity Data'!$B1047,'UEC Data'!$C:$C,0))</f>
        <v>6.4271627279999993E-2</v>
      </c>
      <c r="P1047" s="7">
        <f>INDEX('Saturation Data'!Q:Q,MATCH('Intensity Data'!$B1047,'Saturation Data'!$C:$C,0))*INDEX('UEC Data'!Q:Q,MATCH('Intensity Data'!$B1047,'UEC Data'!$C:$C,0))</f>
        <v>6.4009994520000002E-2</v>
      </c>
      <c r="Q1047" s="7">
        <f>INDEX('Saturation Data'!R:R,MATCH('Intensity Data'!$B1047,'Saturation Data'!$C:$C,0))*INDEX('UEC Data'!R:R,MATCH('Intensity Data'!$B1047,'UEC Data'!$C:$C,0))</f>
        <v>0.19805727765306122</v>
      </c>
      <c r="R1047" s="7">
        <f>INDEX('Saturation Data'!S:S,MATCH('Intensity Data'!$B1047,'Saturation Data'!$C:$C,0))*INDEX('UEC Data'!S:S,MATCH('Intensity Data'!$B1047,'UEC Data'!$C:$C,0))</f>
        <v>3.8558945880000002E-3</v>
      </c>
      <c r="S1047" s="7">
        <f>INDEX('Saturation Data'!T:T,MATCH('Intensity Data'!$B1047,'Saturation Data'!$C:$C,0))*INDEX('UEC Data'!T:T,MATCH('Intensity Data'!$B1047,'UEC Data'!$C:$C,0))</f>
        <v>3.4736904774000009E-2</v>
      </c>
      <c r="T1047" s="7">
        <f>INDEX('Saturation Data'!U:U,MATCH('Intensity Data'!$B1047,'Saturation Data'!$C:$C,0))*INDEX('UEC Data'!U:U,MATCH('Intensity Data'!$B1047,'UEC Data'!$C:$C,0))</f>
        <v>2.0677275840000002E-2</v>
      </c>
      <c r="U1047" s="7">
        <f>INDEX('Saturation Data'!V:V,MATCH('Intensity Data'!$B1047,'Saturation Data'!$C:$C,0))*INDEX('UEC Data'!V:V,MATCH('Intensity Data'!$B1047,'UEC Data'!$C:$C,0))</f>
        <v>6.2031827520000006E-2</v>
      </c>
      <c r="V1047" t="str">
        <f t="shared" si="205"/>
        <v>Food Preparation</v>
      </c>
    </row>
    <row r="1048" spans="2:22" x14ac:dyDescent="0.25">
      <c r="B1048" t="str">
        <f t="shared" si="206"/>
        <v>CA2023 CPAOffice Equipment_Desktop Computer</v>
      </c>
      <c r="C1048" t="s">
        <v>118</v>
      </c>
      <c r="D1048" t="s">
        <v>191</v>
      </c>
      <c r="E1048" s="3" t="str">
        <f t="shared" si="207"/>
        <v>Office Equipment_Desktop Computer</v>
      </c>
      <c r="F1048" s="3" t="s">
        <v>38</v>
      </c>
      <c r="G1048" s="3" t="s">
        <v>39</v>
      </c>
      <c r="H1048" s="7">
        <f>INDEX('Saturation Data'!I:I,MATCH('Intensity Data'!$B1048,'Saturation Data'!$C:$C,0))*INDEX('UEC Data'!I:I,MATCH('Intensity Data'!$B1048,'UEC Data'!$C:$C,0))</f>
        <v>1.5133597330576782</v>
      </c>
      <c r="I1048" s="7">
        <f>INDEX('Saturation Data'!J:J,MATCH('Intensity Data'!$B1048,'Saturation Data'!$C:$C,0))*INDEX('UEC Data'!J:J,MATCH('Intensity Data'!$B1048,'UEC Data'!$C:$C,0))</f>
        <v>0.60909009621396204</v>
      </c>
      <c r="J1048" s="7">
        <f>INDEX('Saturation Data'!K:K,MATCH('Intensity Data'!$B1048,'Saturation Data'!$C:$C,0))*INDEX('UEC Data'!K:K,MATCH('Intensity Data'!$B1048,'UEC Data'!$C:$C,0))</f>
        <v>5.0384135647955776E-2</v>
      </c>
      <c r="K1048" s="7">
        <f>INDEX('Saturation Data'!L:L,MATCH('Intensity Data'!$B1048,'Saturation Data'!$C:$C,0))*INDEX('UEC Data'!L:L,MATCH('Intensity Data'!$B1048,'UEC Data'!$C:$C,0))</f>
        <v>0.15250500118945001</v>
      </c>
      <c r="L1048" s="7">
        <f>INDEX('Saturation Data'!M:M,MATCH('Intensity Data'!$B1048,'Saturation Data'!$C:$C,0))*INDEX('UEC Data'!M:M,MATCH('Intensity Data'!$B1048,'UEC Data'!$C:$C,0))</f>
        <v>5.313763107646343E-2</v>
      </c>
      <c r="M1048" s="7">
        <f>INDEX('Saturation Data'!N:N,MATCH('Intensity Data'!$B1048,'Saturation Data'!$C:$C,0))*INDEX('UEC Data'!N:N,MATCH('Intensity Data'!$B1048,'UEC Data'!$C:$C,0))</f>
        <v>2.874262771863249E-2</v>
      </c>
      <c r="N1048" s="7">
        <f>INDEX('Saturation Data'!O:O,MATCH('Intensity Data'!$B1048,'Saturation Data'!$C:$C,0))*INDEX('UEC Data'!O:O,MATCH('Intensity Data'!$B1048,'UEC Data'!$C:$C,0))</f>
        <v>0.22007835537501935</v>
      </c>
      <c r="O1048" s="7">
        <f>INDEX('Saturation Data'!P:P,MATCH('Intensity Data'!$B1048,'Saturation Data'!$C:$C,0))*INDEX('UEC Data'!P:P,MATCH('Intensity Data'!$B1048,'UEC Data'!$C:$C,0))</f>
        <v>0.75537186330234174</v>
      </c>
      <c r="P1048" s="7">
        <f>INDEX('Saturation Data'!Q:Q,MATCH('Intensity Data'!$B1048,'Saturation Data'!$C:$C,0))*INDEX('UEC Data'!Q:Q,MATCH('Intensity Data'!$B1048,'UEC Data'!$C:$C,0))</f>
        <v>0.43348044428145743</v>
      </c>
      <c r="Q1048" s="7">
        <f>INDEX('Saturation Data'!R:R,MATCH('Intensity Data'!$B1048,'Saturation Data'!$C:$C,0))*INDEX('UEC Data'!R:R,MATCH('Intensity Data'!$B1048,'UEC Data'!$C:$C,0))</f>
        <v>3.5298569215079283E-2</v>
      </c>
      <c r="R1048" s="7">
        <f>INDEX('Saturation Data'!S:S,MATCH('Intensity Data'!$B1048,'Saturation Data'!$C:$C,0))*INDEX('UEC Data'!S:S,MATCH('Intensity Data'!$B1048,'UEC Data'!$C:$C,0))</f>
        <v>4.6495427191905496E-3</v>
      </c>
      <c r="S1048" s="7">
        <f>INDEX('Saturation Data'!T:T,MATCH('Intensity Data'!$B1048,'Saturation Data'!$C:$C,0))*INDEX('UEC Data'!T:T,MATCH('Intensity Data'!$B1048,'UEC Data'!$C:$C,0))</f>
        <v>2.4177622139790862E-2</v>
      </c>
      <c r="T1048" s="7">
        <f>INDEX('Saturation Data'!U:U,MATCH('Intensity Data'!$B1048,'Saturation Data'!$C:$C,0))*INDEX('UEC Data'!U:U,MATCH('Intensity Data'!$B1048,'UEC Data'!$C:$C,0))</f>
        <v>1.8598170876762201</v>
      </c>
      <c r="U1048" s="7">
        <f>INDEX('Saturation Data'!V:V,MATCH('Intensity Data'!$B1048,'Saturation Data'!$C:$C,0))*INDEX('UEC Data'!V:V,MATCH('Intensity Data'!$B1048,'UEC Data'!$C:$C,0))</f>
        <v>7.4392683507048798E-3</v>
      </c>
      <c r="V1048" t="str">
        <f t="shared" si="205"/>
        <v>Office Equipment</v>
      </c>
    </row>
    <row r="1049" spans="2:22" x14ac:dyDescent="0.25">
      <c r="B1049" t="str">
        <f t="shared" si="206"/>
        <v>CA2023 CPAOffice Equipment_Laptop</v>
      </c>
      <c r="C1049" t="s">
        <v>118</v>
      </c>
      <c r="D1049" t="s">
        <v>191</v>
      </c>
      <c r="E1049" s="3" t="str">
        <f t="shared" si="207"/>
        <v>Office Equipment_Laptop</v>
      </c>
      <c r="F1049" s="3" t="s">
        <v>38</v>
      </c>
      <c r="G1049" s="3" t="s">
        <v>40</v>
      </c>
      <c r="H1049" s="7">
        <f>INDEX('Saturation Data'!I:I,MATCH('Intensity Data'!$B1049,'Saturation Data'!$C:$C,0))*INDEX('UEC Data'!I:I,MATCH('Intensity Data'!$B1049,'UEC Data'!$C:$C,0))</f>
        <v>0.32181972244547558</v>
      </c>
      <c r="I1049" s="7">
        <f>INDEX('Saturation Data'!J:J,MATCH('Intensity Data'!$B1049,'Saturation Data'!$C:$C,0))*INDEX('UEC Data'!J:J,MATCH('Intensity Data'!$B1049,'UEC Data'!$C:$C,0))</f>
        <v>0.12952452838944045</v>
      </c>
      <c r="J1049" s="7">
        <f>INDEX('Saturation Data'!K:K,MATCH('Intensity Data'!$B1049,'Saturation Data'!$C:$C,0))*INDEX('UEC Data'!K:K,MATCH('Intensity Data'!$B1049,'UEC Data'!$C:$C,0))</f>
        <v>1.0714312133255587E-2</v>
      </c>
      <c r="K1049" s="7">
        <f>INDEX('Saturation Data'!L:L,MATCH('Intensity Data'!$B1049,'Saturation Data'!$C:$C,0))*INDEX('UEC Data'!L:L,MATCH('Intensity Data'!$B1049,'UEC Data'!$C:$C,0))</f>
        <v>3.2430568940256845E-2</v>
      </c>
      <c r="L1049" s="7">
        <f>INDEX('Saturation Data'!M:M,MATCH('Intensity Data'!$B1049,'Saturation Data'!$C:$C,0))*INDEX('UEC Data'!M:M,MATCH('Intensity Data'!$B1049,'UEC Data'!$C:$C,0))</f>
        <v>1.1299849804967543E-2</v>
      </c>
      <c r="M1049" s="7">
        <f>INDEX('Saturation Data'!N:N,MATCH('Intensity Data'!$B1049,'Saturation Data'!$C:$C,0))*INDEX('UEC Data'!N:N,MATCH('Intensity Data'!$B1049,'UEC Data'!$C:$C,0))</f>
        <v>3.911802550665127E-3</v>
      </c>
      <c r="N1049" s="7">
        <f>INDEX('Saturation Data'!O:O,MATCH('Intensity Data'!$B1049,'Saturation Data'!$C:$C,0))*INDEX('UEC Data'!O:O,MATCH('Intensity Data'!$B1049,'UEC Data'!$C:$C,0))</f>
        <v>4.6800211275573898E-2</v>
      </c>
      <c r="O1049" s="7">
        <f>INDEX('Saturation Data'!P:P,MATCH('Intensity Data'!$B1049,'Saturation Data'!$C:$C,0))*INDEX('UEC Data'!P:P,MATCH('Intensity Data'!$B1049,'UEC Data'!$C:$C,0))</f>
        <v>0.16063171107369245</v>
      </c>
      <c r="P1049" s="7">
        <f>INDEX('Saturation Data'!Q:Q,MATCH('Intensity Data'!$B1049,'Saturation Data'!$C:$C,0))*INDEX('UEC Data'!Q:Q,MATCH('Intensity Data'!$B1049,'UEC Data'!$C:$C,0))</f>
        <v>9.2180697832062147E-2</v>
      </c>
      <c r="Q1049" s="7">
        <f>INDEX('Saturation Data'!R:R,MATCH('Intensity Data'!$B1049,'Saturation Data'!$C:$C,0))*INDEX('UEC Data'!R:R,MATCH('Intensity Data'!$B1049,'UEC Data'!$C:$C,0))</f>
        <v>3.7935210059533896E-2</v>
      </c>
      <c r="R1049" s="7">
        <f>INDEX('Saturation Data'!S:S,MATCH('Intensity Data'!$B1049,'Saturation Data'!$C:$C,0))*INDEX('UEC Data'!S:S,MATCH('Intensity Data'!$B1049,'UEC Data'!$C:$C,0))</f>
        <v>9.8873685793465999E-4</v>
      </c>
      <c r="S1049" s="7">
        <f>INDEX('Saturation Data'!T:T,MATCH('Intensity Data'!$B1049,'Saturation Data'!$C:$C,0))*INDEX('UEC Data'!T:T,MATCH('Intensity Data'!$B1049,'UEC Data'!$C:$C,0))</f>
        <v>5.1414316612602325E-3</v>
      </c>
      <c r="T1049" s="7">
        <f>INDEX('Saturation Data'!U:U,MATCH('Intensity Data'!$B1049,'Saturation Data'!$C:$C,0))*INDEX('UEC Data'!U:U,MATCH('Intensity Data'!$B1049,'UEC Data'!$C:$C,0))</f>
        <v>0.39549474317386396</v>
      </c>
      <c r="U1049" s="7">
        <f>INDEX('Saturation Data'!V:V,MATCH('Intensity Data'!$B1049,'Saturation Data'!$C:$C,0))*INDEX('UEC Data'!V:V,MATCH('Intensity Data'!$B1049,'UEC Data'!$C:$C,0))</f>
        <v>1.581978972695456E-3</v>
      </c>
      <c r="V1049" t="str">
        <f t="shared" si="205"/>
        <v>Office Equipment</v>
      </c>
    </row>
    <row r="1050" spans="2:22" x14ac:dyDescent="0.25">
      <c r="B1050" t="str">
        <f t="shared" si="206"/>
        <v>CA2023 CPAOffice Equipment_Server</v>
      </c>
      <c r="C1050" t="s">
        <v>118</v>
      </c>
      <c r="D1050" t="s">
        <v>191</v>
      </c>
      <c r="E1050" s="3" t="str">
        <f t="shared" si="207"/>
        <v>Office Equipment_Server</v>
      </c>
      <c r="F1050" s="3" t="s">
        <v>38</v>
      </c>
      <c r="G1050" s="3" t="s">
        <v>41</v>
      </c>
      <c r="H1050" s="7">
        <f>INDEX('Saturation Data'!I:I,MATCH('Intensity Data'!$B1050,'Saturation Data'!$C:$C,0))*INDEX('UEC Data'!I:I,MATCH('Intensity Data'!$B1050,'UEC Data'!$C:$C,0))</f>
        <v>1.1929325868509848</v>
      </c>
      <c r="I1050" s="7">
        <f>INDEX('Saturation Data'!J:J,MATCH('Intensity Data'!$B1050,'Saturation Data'!$C:$C,0))*INDEX('UEC Data'!J:J,MATCH('Intensity Data'!$B1050,'UEC Data'!$C:$C,0))</f>
        <v>1.2731928141366995</v>
      </c>
      <c r="J1050" s="7">
        <f>INDEX('Saturation Data'!K:K,MATCH('Intensity Data'!$B1050,'Saturation Data'!$C:$C,0))*INDEX('UEC Data'!K:K,MATCH('Intensity Data'!$B1050,'UEC Data'!$C:$C,0))</f>
        <v>0.33094439478570103</v>
      </c>
      <c r="K1050" s="7">
        <f>INDEX('Saturation Data'!L:L,MATCH('Intensity Data'!$B1050,'Saturation Data'!$C:$C,0))*INDEX('UEC Data'!L:L,MATCH('Intensity Data'!$B1050,'UEC Data'!$C:$C,0))</f>
        <v>0.39610443106475096</v>
      </c>
      <c r="L1050" s="7">
        <f>INDEX('Saturation Data'!M:M,MATCH('Intensity Data'!$B1050,'Saturation Data'!$C:$C,0))*INDEX('UEC Data'!M:M,MATCH('Intensity Data'!$B1050,'UEC Data'!$C:$C,0))</f>
        <v>0.40418819496403163</v>
      </c>
      <c r="M1050" s="7">
        <f>INDEX('Saturation Data'!N:N,MATCH('Intensity Data'!$B1050,'Saturation Data'!$C:$C,0))*INDEX('UEC Data'!N:N,MATCH('Intensity Data'!$B1050,'UEC Data'!$C:$C,0))</f>
        <v>5.1442133904513111E-2</v>
      </c>
      <c r="N1050" s="7">
        <f>INDEX('Saturation Data'!O:O,MATCH('Intensity Data'!$B1050,'Saturation Data'!$C:$C,0))*INDEX('UEC Data'!O:O,MATCH('Intensity Data'!$B1050,'UEC Data'!$C:$C,0))</f>
        <v>0.63659640706834986</v>
      </c>
      <c r="O1050" s="7">
        <f>INDEX('Saturation Data'!P:P,MATCH('Intensity Data'!$B1050,'Saturation Data'!$C:$C,0))*INDEX('UEC Data'!P:P,MATCH('Intensity Data'!$B1050,'UEC Data'!$C:$C,0))</f>
        <v>0.29018639638443294</v>
      </c>
      <c r="P1050" s="7">
        <f>INDEX('Saturation Data'!Q:Q,MATCH('Intensity Data'!$B1050,'Saturation Data'!$C:$C,0))*INDEX('UEC Data'!Q:Q,MATCH('Intensity Data'!$B1050,'UEC Data'!$C:$C,0))</f>
        <v>0.28293173647482212</v>
      </c>
      <c r="Q1050" s="7">
        <f>INDEX('Saturation Data'!R:R,MATCH('Intensity Data'!$B1050,'Saturation Data'!$C:$C,0))*INDEX('UEC Data'!R:R,MATCH('Intensity Data'!$B1050,'UEC Data'!$C:$C,0))</f>
        <v>2.3096468283658949E-2</v>
      </c>
      <c r="R1050" s="7">
        <f>INDEX('Saturation Data'!S:S,MATCH('Intensity Data'!$B1050,'Saturation Data'!$C:$C,0))*INDEX('UEC Data'!S:S,MATCH('Intensity Data'!$B1050,'UEC Data'!$C:$C,0))</f>
        <v>0.24049197600359881</v>
      </c>
      <c r="S1050" s="7">
        <f>INDEX('Saturation Data'!T:T,MATCH('Intensity Data'!$B1050,'Saturation Data'!$C:$C,0))*INDEX('UEC Data'!T:T,MATCH('Intensity Data'!$B1050,'UEC Data'!$C:$C,0))</f>
        <v>0.11317269458992885</v>
      </c>
      <c r="T1050" s="7">
        <f>INDEX('Saturation Data'!U:U,MATCH('Intensity Data'!$B1050,'Saturation Data'!$C:$C,0))*INDEX('UEC Data'!U:U,MATCH('Intensity Data'!$B1050,'UEC Data'!$C:$C,0))</f>
        <v>103.74163670743478</v>
      </c>
      <c r="U1050" s="7">
        <f>INDEX('Saturation Data'!V:V,MATCH('Intensity Data'!$B1050,'Saturation Data'!$C:$C,0))*INDEX('UEC Data'!V:V,MATCH('Intensity Data'!$B1050,'UEC Data'!$C:$C,0))</f>
        <v>0.33951808376978654</v>
      </c>
      <c r="V1050" t="str">
        <f t="shared" si="205"/>
        <v>Office Equipment</v>
      </c>
    </row>
    <row r="1051" spans="2:22" x14ac:dyDescent="0.25">
      <c r="B1051" t="str">
        <f t="shared" si="206"/>
        <v>CA2023 CPAOffice Equipment_Monitor</v>
      </c>
      <c r="C1051" t="s">
        <v>118</v>
      </c>
      <c r="D1051" t="s">
        <v>191</v>
      </c>
      <c r="E1051" s="3" t="str">
        <f t="shared" si="207"/>
        <v>Office Equipment_Monitor</v>
      </c>
      <c r="F1051" s="3" t="s">
        <v>38</v>
      </c>
      <c r="G1051" s="3" t="s">
        <v>42</v>
      </c>
      <c r="H1051" s="7">
        <f>INDEX('Saturation Data'!I:I,MATCH('Intensity Data'!$B1051,'Saturation Data'!$C:$C,0))*INDEX('UEC Data'!I:I,MATCH('Intensity Data'!$B1051,'UEC Data'!$C:$C,0))</f>
        <v>0.25553306265621173</v>
      </c>
      <c r="I1051" s="7">
        <f>INDEX('Saturation Data'!J:J,MATCH('Intensity Data'!$B1051,'Saturation Data'!$C:$C,0))*INDEX('UEC Data'!J:J,MATCH('Intensity Data'!$B1051,'UEC Data'!$C:$C,0))</f>
        <v>0.10284577706098411</v>
      </c>
      <c r="J1051" s="7">
        <f>INDEX('Saturation Data'!K:K,MATCH('Intensity Data'!$B1051,'Saturation Data'!$C:$C,0))*INDEX('UEC Data'!K:K,MATCH('Intensity Data'!$B1051,'UEC Data'!$C:$C,0))</f>
        <v>8.5074369366199207E-3</v>
      </c>
      <c r="K1051" s="7">
        <f>INDEX('Saturation Data'!L:L,MATCH('Intensity Data'!$B1051,'Saturation Data'!$C:$C,0))*INDEX('UEC Data'!L:L,MATCH('Intensity Data'!$B1051,'UEC Data'!$C:$C,0))</f>
        <v>2.5750698378628079E-2</v>
      </c>
      <c r="L1051" s="7">
        <f>INDEX('Saturation Data'!M:M,MATCH('Intensity Data'!$B1051,'Saturation Data'!$C:$C,0))*INDEX('UEC Data'!M:M,MATCH('Intensity Data'!$B1051,'UEC Data'!$C:$C,0))</f>
        <v>8.9723687730411429E-3</v>
      </c>
      <c r="M1051" s="7">
        <f>INDEX('Saturation Data'!N:N,MATCH('Intensity Data'!$B1051,'Saturation Data'!$C:$C,0))*INDEX('UEC Data'!N:N,MATCH('Intensity Data'!$B1051,'UEC Data'!$C:$C,0))</f>
        <v>4.8532358363267995E-3</v>
      </c>
      <c r="N1051" s="7">
        <f>INDEX('Saturation Data'!O:O,MATCH('Intensity Data'!$B1051,'Saturation Data'!$C:$C,0))*INDEX('UEC Data'!O:O,MATCH('Intensity Data'!$B1051,'UEC Data'!$C:$C,0))</f>
        <v>3.7160560668345395E-2</v>
      </c>
      <c r="O1051" s="7">
        <f>INDEX('Saturation Data'!P:P,MATCH('Intensity Data'!$B1051,'Saturation Data'!$C:$C,0))*INDEX('UEC Data'!P:P,MATCH('Intensity Data'!$B1051,'UEC Data'!$C:$C,0))</f>
        <v>0.1275456730198464</v>
      </c>
      <c r="P1051" s="7">
        <f>INDEX('Saturation Data'!Q:Q,MATCH('Intensity Data'!$B1051,'Saturation Data'!$C:$C,0))*INDEX('UEC Data'!Q:Q,MATCH('Intensity Data'!$B1051,'UEC Data'!$C:$C,0))</f>
        <v>7.3193823721616397E-2</v>
      </c>
      <c r="Q1051" s="7">
        <f>INDEX('Saturation Data'!R:R,MATCH('Intensity Data'!$B1051,'Saturation Data'!$C:$C,0))*INDEX('UEC Data'!R:R,MATCH('Intensity Data'!$B1051,'UEC Data'!$C:$C,0))</f>
        <v>5.9602163992344744E-3</v>
      </c>
      <c r="R1051" s="7">
        <f>INDEX('Saturation Data'!S:S,MATCH('Intensity Data'!$B1051,'Saturation Data'!$C:$C,0))*INDEX('UEC Data'!S:S,MATCH('Intensity Data'!$B1051,'UEC Data'!$C:$C,0))</f>
        <v>7.8508226764110003E-4</v>
      </c>
      <c r="S1051" s="7">
        <f>INDEX('Saturation Data'!T:T,MATCH('Intensity Data'!$B1051,'Saturation Data'!$C:$C,0))*INDEX('UEC Data'!T:T,MATCH('Intensity Data'!$B1051,'UEC Data'!$C:$C,0))</f>
        <v>4.0824277917337198E-3</v>
      </c>
      <c r="T1051" s="7">
        <f>INDEX('Saturation Data'!U:U,MATCH('Intensity Data'!$B1051,'Saturation Data'!$C:$C,0))*INDEX('UEC Data'!U:U,MATCH('Intensity Data'!$B1051,'UEC Data'!$C:$C,0))</f>
        <v>0.62806581411287998</v>
      </c>
      <c r="U1051" s="7">
        <f>INDEX('Saturation Data'!V:V,MATCH('Intensity Data'!$B1051,'Saturation Data'!$C:$C,0))*INDEX('UEC Data'!V:V,MATCH('Intensity Data'!$B1051,'UEC Data'!$C:$C,0))</f>
        <v>1.25613162822576E-3</v>
      </c>
      <c r="V1051" t="str">
        <f t="shared" si="205"/>
        <v>Office Equipment</v>
      </c>
    </row>
    <row r="1052" spans="2:22" x14ac:dyDescent="0.25">
      <c r="B1052" t="str">
        <f t="shared" si="206"/>
        <v>CA2023 CPAOffice Equipment_Printer/Copier/Fax</v>
      </c>
      <c r="C1052" t="s">
        <v>118</v>
      </c>
      <c r="D1052" t="s">
        <v>191</v>
      </c>
      <c r="E1052" s="3" t="str">
        <f t="shared" si="207"/>
        <v>Office Equipment_Printer/Copier/Fax</v>
      </c>
      <c r="F1052" s="3" t="s">
        <v>38</v>
      </c>
      <c r="G1052" s="3" t="s">
        <v>43</v>
      </c>
      <c r="H1052" s="7">
        <f>INDEX('Saturation Data'!I:I,MATCH('Intensity Data'!$B1052,'Saturation Data'!$C:$C,0))*INDEX('UEC Data'!I:I,MATCH('Intensity Data'!$B1052,'UEC Data'!$C:$C,0))</f>
        <v>5.7193478134110902E-2</v>
      </c>
      <c r="I1052" s="7">
        <f>INDEX('Saturation Data'!J:J,MATCH('Intensity Data'!$B1052,'Saturation Data'!$C:$C,0))*INDEX('UEC Data'!J:J,MATCH('Intensity Data'!$B1052,'UEC Data'!$C:$C,0))</f>
        <v>0.10870482142857164</v>
      </c>
      <c r="J1052" s="7">
        <f>INDEX('Saturation Data'!K:K,MATCH('Intensity Data'!$B1052,'Saturation Data'!$C:$C,0))*INDEX('UEC Data'!K:K,MATCH('Intensity Data'!$B1052,'UEC Data'!$C:$C,0))</f>
        <v>1.2751298701298727E-2</v>
      </c>
      <c r="K1052" s="7">
        <f>INDEX('Saturation Data'!L:L,MATCH('Intensity Data'!$B1052,'Saturation Data'!$C:$C,0))*INDEX('UEC Data'!L:L,MATCH('Intensity Data'!$B1052,'UEC Data'!$C:$C,0))</f>
        <v>8.6963857142857315E-2</v>
      </c>
      <c r="L1052" s="7">
        <f>INDEX('Saturation Data'!M:M,MATCH('Intensity Data'!$B1052,'Saturation Data'!$C:$C,0))*INDEX('UEC Data'!M:M,MATCH('Intensity Data'!$B1052,'UEC Data'!$C:$C,0))</f>
        <v>4.0075510204081712E-2</v>
      </c>
      <c r="M1052" s="7">
        <f>INDEX('Saturation Data'!N:N,MATCH('Intensity Data'!$B1052,'Saturation Data'!$C:$C,0))*INDEX('UEC Data'!N:N,MATCH('Intensity Data'!$B1052,'UEC Data'!$C:$C,0))</f>
        <v>2.1677207792207834E-2</v>
      </c>
      <c r="N1052" s="7">
        <f>INDEX('Saturation Data'!O:O,MATCH('Intensity Data'!$B1052,'Saturation Data'!$C:$C,0))*INDEX('UEC Data'!O:O,MATCH('Intensity Data'!$B1052,'UEC Data'!$C:$C,0))</f>
        <v>5.6105714285714391E-2</v>
      </c>
      <c r="O1052" s="7">
        <f>INDEX('Saturation Data'!P:P,MATCH('Intensity Data'!$B1052,'Saturation Data'!$C:$C,0))*INDEX('UEC Data'!P:P,MATCH('Intensity Data'!$B1052,'UEC Data'!$C:$C,0))</f>
        <v>0.11400968864468887</v>
      </c>
      <c r="P1052" s="7">
        <f>INDEX('Saturation Data'!Q:Q,MATCH('Intensity Data'!$B1052,'Saturation Data'!$C:$C,0))*INDEX('UEC Data'!Q:Q,MATCH('Intensity Data'!$B1052,'UEC Data'!$C:$C,0))</f>
        <v>5.6465366300366408E-2</v>
      </c>
      <c r="Q1052" s="7">
        <f>INDEX('Saturation Data'!R:R,MATCH('Intensity Data'!$B1052,'Saturation Data'!$C:$C,0))*INDEX('UEC Data'!R:R,MATCH('Intensity Data'!$B1052,'UEC Data'!$C:$C,0))</f>
        <v>5.4101938775510304E-2</v>
      </c>
      <c r="R1052" s="7">
        <f>INDEX('Saturation Data'!S:S,MATCH('Intensity Data'!$B1052,'Saturation Data'!$C:$C,0))*INDEX('UEC Data'!S:S,MATCH('Intensity Data'!$B1052,'UEC Data'!$C:$C,0))</f>
        <v>3.5066071428571498E-3</v>
      </c>
      <c r="S1052" s="7">
        <f>INDEX('Saturation Data'!T:T,MATCH('Intensity Data'!$B1052,'Saturation Data'!$C:$C,0))*INDEX('UEC Data'!T:T,MATCH('Intensity Data'!$B1052,'UEC Data'!$C:$C,0))</f>
        <v>1.8234357142857181E-2</v>
      </c>
      <c r="T1052" s="7">
        <f>INDEX('Saturation Data'!U:U,MATCH('Intensity Data'!$B1052,'Saturation Data'!$C:$C,0))*INDEX('UEC Data'!U:U,MATCH('Intensity Data'!$B1052,'UEC Data'!$C:$C,0))</f>
        <v>0.46754761904761999</v>
      </c>
      <c r="U1052" s="7">
        <f>INDEX('Saturation Data'!V:V,MATCH('Intensity Data'!$B1052,'Saturation Data'!$C:$C,0))*INDEX('UEC Data'!V:V,MATCH('Intensity Data'!$B1052,'UEC Data'!$C:$C,0))</f>
        <v>5.6105714285714396E-3</v>
      </c>
      <c r="V1052" t="str">
        <f t="shared" si="205"/>
        <v>Office Equipment</v>
      </c>
    </row>
    <row r="1053" spans="2:22" x14ac:dyDescent="0.25">
      <c r="B1053" t="str">
        <f t="shared" si="206"/>
        <v>CA2023 CPAOffice Equipment_POS Terminal</v>
      </c>
      <c r="C1053" t="s">
        <v>118</v>
      </c>
      <c r="D1053" t="s">
        <v>191</v>
      </c>
      <c r="E1053" s="3" t="str">
        <f t="shared" si="207"/>
        <v>Office Equipment_POS Terminal</v>
      </c>
      <c r="F1053" s="3" t="s">
        <v>38</v>
      </c>
      <c r="G1053" s="3" t="s">
        <v>44</v>
      </c>
      <c r="H1053" s="7">
        <f>INDEX('Saturation Data'!I:I,MATCH('Intensity Data'!$B1053,'Saturation Data'!$C:$C,0))*INDEX('UEC Data'!I:I,MATCH('Intensity Data'!$B1053,'UEC Data'!$C:$C,0))</f>
        <v>4.0273035066614076E-3</v>
      </c>
      <c r="I1053" s="7">
        <f>INDEX('Saturation Data'!J:J,MATCH('Intensity Data'!$B1053,'Saturation Data'!$C:$C,0))*INDEX('UEC Data'!J:J,MATCH('Intensity Data'!$B1053,'UEC Data'!$C:$C,0))</f>
        <v>1.3432652166401602E-2</v>
      </c>
      <c r="J1053" s="7">
        <f>INDEX('Saturation Data'!K:K,MATCH('Intensity Data'!$B1053,'Saturation Data'!$C:$C,0))*INDEX('UEC Data'!K:K,MATCH('Intensity Data'!$B1053,'UEC Data'!$C:$C,0))</f>
        <v>0.10997752682794919</v>
      </c>
      <c r="K1053" s="7">
        <f>INDEX('Saturation Data'!L:L,MATCH('Intensity Data'!$B1053,'Saturation Data'!$C:$C,0))*INDEX('UEC Data'!L:L,MATCH('Intensity Data'!$B1053,'UEC Data'!$C:$C,0))</f>
        <v>0.49822928035380482</v>
      </c>
      <c r="L1053" s="7">
        <f>INDEX('Saturation Data'!M:M,MATCH('Intensity Data'!$B1053,'Saturation Data'!$C:$C,0))*INDEX('UEC Data'!M:M,MATCH('Intensity Data'!$B1053,'UEC Data'!$C:$C,0))</f>
        <v>6.2802010128630861E-2</v>
      </c>
      <c r="M1053" s="7">
        <f>INDEX('Saturation Data'!N:N,MATCH('Intensity Data'!$B1053,'Saturation Data'!$C:$C,0))*INDEX('UEC Data'!N:N,MATCH('Intensity Data'!$B1053,'UEC Data'!$C:$C,0))</f>
        <v>0.35968423982761311</v>
      </c>
      <c r="N1053" s="7">
        <f>INDEX('Saturation Data'!O:O,MATCH('Intensity Data'!$B1053,'Saturation Data'!$C:$C,0))*INDEX('UEC Data'!O:O,MATCH('Intensity Data'!$B1053,'UEC Data'!$C:$C,0))</f>
        <v>4.8846007877823998E-2</v>
      </c>
      <c r="O1053" s="7">
        <f>INDEX('Saturation Data'!P:P,MATCH('Intensity Data'!$B1053,'Saturation Data'!$C:$C,0))*INDEX('UEC Data'!P:P,MATCH('Intensity Data'!$B1053,'UEC Data'!$C:$C,0))</f>
        <v>0.11961009621364596</v>
      </c>
      <c r="P1053" s="7">
        <f>INDEX('Saturation Data'!Q:Q,MATCH('Intensity Data'!$B1053,'Saturation Data'!$C:$C,0))*INDEX('UEC Data'!Q:Q,MATCH('Intensity Data'!$B1053,'UEC Data'!$C:$C,0))</f>
        <v>1.3977473023500405E-2</v>
      </c>
      <c r="Q1053" s="7">
        <f>INDEX('Saturation Data'!R:R,MATCH('Intensity Data'!$B1053,'Saturation Data'!$C:$C,0))*INDEX('UEC Data'!R:R,MATCH('Intensity Data'!$B1053,'UEC Data'!$C:$C,0))</f>
        <v>5.4637748811908839E-2</v>
      </c>
      <c r="R1053" s="7">
        <f>INDEX('Saturation Data'!S:S,MATCH('Intensity Data'!$B1053,'Saturation Data'!$C:$C,0))*INDEX('UEC Data'!S:S,MATCH('Intensity Data'!$B1053,'UEC Data'!$C:$C,0))</f>
        <v>2.8208569549443359E-3</v>
      </c>
      <c r="S1053" s="7">
        <f>INDEX('Saturation Data'!T:T,MATCH('Intensity Data'!$B1053,'Saturation Data'!$C:$C,0))*INDEX('UEC Data'!T:T,MATCH('Intensity Data'!$B1053,'UEC Data'!$C:$C,0))</f>
        <v>2.4447426942850913E-2</v>
      </c>
      <c r="T1053" s="7">
        <f>INDEX('Saturation Data'!U:U,MATCH('Intensity Data'!$B1053,'Saturation Data'!$C:$C,0))*INDEX('UEC Data'!U:U,MATCH('Intensity Data'!$B1053,'UEC Data'!$C:$C,0))</f>
        <v>1.6282002625941335E-3</v>
      </c>
      <c r="U1053" s="7">
        <f>INDEX('Saturation Data'!V:V,MATCH('Intensity Data'!$B1053,'Saturation Data'!$C:$C,0))*INDEX('UEC Data'!V:V,MATCH('Intensity Data'!$B1053,'UEC Data'!$C:$C,0))</f>
        <v>2.735376441158145E-3</v>
      </c>
      <c r="V1053" t="str">
        <f t="shared" si="205"/>
        <v>Office Equipment</v>
      </c>
    </row>
    <row r="1054" spans="2:22" x14ac:dyDescent="0.25">
      <c r="B1054" t="str">
        <f t="shared" si="206"/>
        <v>CA2023 CPAMiscellaneous_Non-HVAC Motors</v>
      </c>
      <c r="C1054" t="s">
        <v>118</v>
      </c>
      <c r="D1054" t="s">
        <v>191</v>
      </c>
      <c r="E1054" s="3" t="str">
        <f t="shared" si="207"/>
        <v>Miscellaneous_Non-HVAC Motors</v>
      </c>
      <c r="F1054" s="3" t="s">
        <v>45</v>
      </c>
      <c r="G1054" s="3" t="s">
        <v>46</v>
      </c>
      <c r="H1054" s="7">
        <f>INDEX('Saturation Data'!I:I,MATCH('Intensity Data'!$B1054,'Saturation Data'!$C:$C,0))*INDEX('UEC Data'!I:I,MATCH('Intensity Data'!$B1054,'UEC Data'!$C:$C,0))</f>
        <v>0.28758837274413196</v>
      </c>
      <c r="I1054" s="7">
        <f>INDEX('Saturation Data'!J:J,MATCH('Intensity Data'!$B1054,'Saturation Data'!$C:$C,0))*INDEX('UEC Data'!J:J,MATCH('Intensity Data'!$B1054,'UEC Data'!$C:$C,0))</f>
        <v>1.3937162899919491E-2</v>
      </c>
      <c r="J1054" s="7">
        <f>INDEX('Saturation Data'!K:K,MATCH('Intensity Data'!$B1054,'Saturation Data'!$C:$C,0))*INDEX('UEC Data'!K:K,MATCH('Intensity Data'!$B1054,'UEC Data'!$C:$C,0))</f>
        <v>0.2100512369303644</v>
      </c>
      <c r="K1054" s="7">
        <f>INDEX('Saturation Data'!L:L,MATCH('Intensity Data'!$B1054,'Saturation Data'!$C:$C,0))*INDEX('UEC Data'!L:L,MATCH('Intensity Data'!$B1054,'UEC Data'!$C:$C,0))</f>
        <v>1.1149730319935592E-2</v>
      </c>
      <c r="L1054" s="7">
        <f>INDEX('Saturation Data'!M:M,MATCH('Intensity Data'!$B1054,'Saturation Data'!$C:$C,0))*INDEX('UEC Data'!M:M,MATCH('Intensity Data'!$B1054,'UEC Data'!$C:$C,0))</f>
        <v>1.4495599516183951E-2</v>
      </c>
      <c r="M1054" s="7">
        <f>INDEX('Saturation Data'!N:N,MATCH('Intensity Data'!$B1054,'Saturation Data'!$C:$C,0))*INDEX('UEC Data'!N:N,MATCH('Intensity Data'!$B1054,'UEC Data'!$C:$C,0))</f>
        <v>0.31965832339573591</v>
      </c>
      <c r="N1054" s="7">
        <f>INDEX('Saturation Data'!O:O,MATCH('Intensity Data'!$B1054,'Saturation Data'!$C:$C,0))*INDEX('UEC Data'!O:O,MATCH('Intensity Data'!$B1054,'UEC Data'!$C:$C,0))</f>
        <v>1.5669374293913558</v>
      </c>
      <c r="O1054" s="7">
        <f>INDEX('Saturation Data'!P:P,MATCH('Intensity Data'!$B1054,'Saturation Data'!$C:$C,0))*INDEX('UEC Data'!P:P,MATCH('Intensity Data'!$B1054,'UEC Data'!$C:$C,0))</f>
        <v>0.11559078607986305</v>
      </c>
      <c r="P1054" s="7">
        <f>INDEX('Saturation Data'!Q:Q,MATCH('Intensity Data'!$B1054,'Saturation Data'!$C:$C,0))*INDEX('UEC Data'!Q:Q,MATCH('Intensity Data'!$B1054,'UEC Data'!$C:$C,0))</f>
        <v>0.11363244198896054</v>
      </c>
      <c r="Q1054" s="7">
        <f>INDEX('Saturation Data'!R:R,MATCH('Intensity Data'!$B1054,'Saturation Data'!$C:$C,0))*INDEX('UEC Data'!R:R,MATCH('Intensity Data'!$B1054,'UEC Data'!$C:$C,0))</f>
        <v>0.23632689537763646</v>
      </c>
      <c r="R1054" s="7">
        <f>INDEX('Saturation Data'!S:S,MATCH('Intensity Data'!$B1054,'Saturation Data'!$C:$C,0))*INDEX('UEC Data'!S:S,MATCH('Intensity Data'!$B1054,'UEC Data'!$C:$C,0))</f>
        <v>0.18974677825350189</v>
      </c>
      <c r="S1054" s="7">
        <f>INDEX('Saturation Data'!T:T,MATCH('Intensity Data'!$B1054,'Saturation Data'!$C:$C,0))*INDEX('UEC Data'!T:T,MATCH('Intensity Data'!$B1054,'UEC Data'!$C:$C,0))</f>
        <v>0.60495431538518341</v>
      </c>
      <c r="T1054" s="7">
        <f>INDEX('Saturation Data'!U:U,MATCH('Intensity Data'!$B1054,'Saturation Data'!$C:$C,0))*INDEX('UEC Data'!U:U,MATCH('Intensity Data'!$B1054,'UEC Data'!$C:$C,0))</f>
        <v>0.18582883866559319</v>
      </c>
      <c r="U1054" s="7">
        <f>INDEX('Saturation Data'!V:V,MATCH('Intensity Data'!$B1054,'Saturation Data'!$C:$C,0))*INDEX('UEC Data'!V:V,MATCH('Intensity Data'!$B1054,'UEC Data'!$C:$C,0))</f>
        <v>0.11149730319935593</v>
      </c>
      <c r="V1054" t="str">
        <f t="shared" si="205"/>
        <v>Miscellaneous</v>
      </c>
    </row>
    <row r="1055" spans="2:22" x14ac:dyDescent="0.25">
      <c r="B1055" t="str">
        <f t="shared" si="206"/>
        <v>CA2023 CPAMiscellaneous_Pool Pump</v>
      </c>
      <c r="C1055" t="s">
        <v>118</v>
      </c>
      <c r="D1055" t="s">
        <v>191</v>
      </c>
      <c r="E1055" s="3" t="str">
        <f t="shared" si="207"/>
        <v>Miscellaneous_Pool Pump</v>
      </c>
      <c r="F1055" s="3" t="s">
        <v>45</v>
      </c>
      <c r="G1055" s="3" t="s">
        <v>47</v>
      </c>
      <c r="H1055" s="7">
        <f>INDEX('Saturation Data'!I:I,MATCH('Intensity Data'!$B1055,'Saturation Data'!$C:$C,0))*INDEX('UEC Data'!I:I,MATCH('Intensity Data'!$B1055,'UEC Data'!$C:$C,0))</f>
        <v>0</v>
      </c>
      <c r="I1055" s="7">
        <f>INDEX('Saturation Data'!J:J,MATCH('Intensity Data'!$B1055,'Saturation Data'!$C:$C,0))*INDEX('UEC Data'!J:J,MATCH('Intensity Data'!$B1055,'UEC Data'!$C:$C,0))</f>
        <v>0</v>
      </c>
      <c r="J1055" s="7">
        <f>INDEX('Saturation Data'!K:K,MATCH('Intensity Data'!$B1055,'Saturation Data'!$C:$C,0))*INDEX('UEC Data'!K:K,MATCH('Intensity Data'!$B1055,'UEC Data'!$C:$C,0))</f>
        <v>0</v>
      </c>
      <c r="K1055" s="7">
        <f>INDEX('Saturation Data'!L:L,MATCH('Intensity Data'!$B1055,'Saturation Data'!$C:$C,0))*INDEX('UEC Data'!L:L,MATCH('Intensity Data'!$B1055,'UEC Data'!$C:$C,0))</f>
        <v>0</v>
      </c>
      <c r="L1055" s="7">
        <f>INDEX('Saturation Data'!M:M,MATCH('Intensity Data'!$B1055,'Saturation Data'!$C:$C,0))*INDEX('UEC Data'!M:M,MATCH('Intensity Data'!$B1055,'UEC Data'!$C:$C,0))</f>
        <v>0</v>
      </c>
      <c r="M1055" s="7">
        <f>INDEX('Saturation Data'!N:N,MATCH('Intensity Data'!$B1055,'Saturation Data'!$C:$C,0))*INDEX('UEC Data'!N:N,MATCH('Intensity Data'!$B1055,'UEC Data'!$C:$C,0))</f>
        <v>0</v>
      </c>
      <c r="N1055" s="7">
        <f>INDEX('Saturation Data'!O:O,MATCH('Intensity Data'!$B1055,'Saturation Data'!$C:$C,0))*INDEX('UEC Data'!O:O,MATCH('Intensity Data'!$B1055,'UEC Data'!$C:$C,0))</f>
        <v>0</v>
      </c>
      <c r="O1055" s="7">
        <f>INDEX('Saturation Data'!P:P,MATCH('Intensity Data'!$B1055,'Saturation Data'!$C:$C,0))*INDEX('UEC Data'!P:P,MATCH('Intensity Data'!$B1055,'UEC Data'!$C:$C,0))</f>
        <v>4.9406789709590643E-2</v>
      </c>
      <c r="P1055" s="7">
        <f>INDEX('Saturation Data'!Q:Q,MATCH('Intensity Data'!$B1055,'Saturation Data'!$C:$C,0))*INDEX('UEC Data'!Q:Q,MATCH('Intensity Data'!$B1055,'UEC Data'!$C:$C,0))</f>
        <v>1.6414215850362338E-3</v>
      </c>
      <c r="Q1055" s="7">
        <f>INDEX('Saturation Data'!R:R,MATCH('Intensity Data'!$B1055,'Saturation Data'!$C:$C,0))*INDEX('UEC Data'!R:R,MATCH('Intensity Data'!$B1055,'UEC Data'!$C:$C,0))</f>
        <v>4.1370523622852019E-2</v>
      </c>
      <c r="R1055" s="7">
        <f>INDEX('Saturation Data'!S:S,MATCH('Intensity Data'!$B1055,'Saturation Data'!$C:$C,0))*INDEX('UEC Data'!S:S,MATCH('Intensity Data'!$B1055,'UEC Data'!$C:$C,0))</f>
        <v>0</v>
      </c>
      <c r="S1055" s="7">
        <f>INDEX('Saturation Data'!T:T,MATCH('Intensity Data'!$B1055,'Saturation Data'!$C:$C,0))*INDEX('UEC Data'!T:T,MATCH('Intensity Data'!$B1055,'UEC Data'!$C:$C,0))</f>
        <v>0</v>
      </c>
      <c r="T1055" s="7">
        <f>INDEX('Saturation Data'!U:U,MATCH('Intensity Data'!$B1055,'Saturation Data'!$C:$C,0))*INDEX('UEC Data'!U:U,MATCH('Intensity Data'!$B1055,'UEC Data'!$C:$C,0))</f>
        <v>0</v>
      </c>
      <c r="U1055" s="7">
        <f>INDEX('Saturation Data'!V:V,MATCH('Intensity Data'!$B1055,'Saturation Data'!$C:$C,0))*INDEX('UEC Data'!V:V,MATCH('Intensity Data'!$B1055,'UEC Data'!$C:$C,0))</f>
        <v>2.1338480605471039E-4</v>
      </c>
      <c r="V1055" t="str">
        <f t="shared" si="205"/>
        <v>Miscellaneous</v>
      </c>
    </row>
    <row r="1056" spans="2:22" x14ac:dyDescent="0.25">
      <c r="B1056" t="str">
        <f t="shared" si="206"/>
        <v>CA2023 CPAMiscellaneous_Pool Heater</v>
      </c>
      <c r="C1056" t="s">
        <v>118</v>
      </c>
      <c r="D1056" t="s">
        <v>191</v>
      </c>
      <c r="E1056" s="3" t="str">
        <f t="shared" si="207"/>
        <v>Miscellaneous_Pool Heater</v>
      </c>
      <c r="F1056" s="3" t="s">
        <v>45</v>
      </c>
      <c r="G1056" s="3" t="s">
        <v>48</v>
      </c>
      <c r="H1056" s="7">
        <f>INDEX('Saturation Data'!I:I,MATCH('Intensity Data'!$B1056,'Saturation Data'!$C:$C,0))*INDEX('UEC Data'!I:I,MATCH('Intensity Data'!$B1056,'UEC Data'!$C:$C,0))</f>
        <v>0</v>
      </c>
      <c r="I1056" s="7">
        <f>INDEX('Saturation Data'!J:J,MATCH('Intensity Data'!$B1056,'Saturation Data'!$C:$C,0))*INDEX('UEC Data'!J:J,MATCH('Intensity Data'!$B1056,'UEC Data'!$C:$C,0))</f>
        <v>0</v>
      </c>
      <c r="J1056" s="7">
        <f>INDEX('Saturation Data'!K:K,MATCH('Intensity Data'!$B1056,'Saturation Data'!$C:$C,0))*INDEX('UEC Data'!K:K,MATCH('Intensity Data'!$B1056,'UEC Data'!$C:$C,0))</f>
        <v>0</v>
      </c>
      <c r="K1056" s="7">
        <f>INDEX('Saturation Data'!L:L,MATCH('Intensity Data'!$B1056,'Saturation Data'!$C:$C,0))*INDEX('UEC Data'!L:L,MATCH('Intensity Data'!$B1056,'UEC Data'!$C:$C,0))</f>
        <v>0</v>
      </c>
      <c r="L1056" s="7">
        <f>INDEX('Saturation Data'!M:M,MATCH('Intensity Data'!$B1056,'Saturation Data'!$C:$C,0))*INDEX('UEC Data'!M:M,MATCH('Intensity Data'!$B1056,'UEC Data'!$C:$C,0))</f>
        <v>0</v>
      </c>
      <c r="M1056" s="7">
        <f>INDEX('Saturation Data'!N:N,MATCH('Intensity Data'!$B1056,'Saturation Data'!$C:$C,0))*INDEX('UEC Data'!N:N,MATCH('Intensity Data'!$B1056,'UEC Data'!$C:$C,0))</f>
        <v>0</v>
      </c>
      <c r="N1056" s="7">
        <f>INDEX('Saturation Data'!O:O,MATCH('Intensity Data'!$B1056,'Saturation Data'!$C:$C,0))*INDEX('UEC Data'!O:O,MATCH('Intensity Data'!$B1056,'UEC Data'!$C:$C,0))</f>
        <v>0</v>
      </c>
      <c r="O1056" s="7">
        <f>INDEX('Saturation Data'!P:P,MATCH('Intensity Data'!$B1056,'Saturation Data'!$C:$C,0))*INDEX('UEC Data'!P:P,MATCH('Intensity Data'!$B1056,'UEC Data'!$C:$C,0))</f>
        <v>0.14130121266968351</v>
      </c>
      <c r="P1056" s="7">
        <f>INDEX('Saturation Data'!Q:Q,MATCH('Intensity Data'!$B1056,'Saturation Data'!$C:$C,0))*INDEX('UEC Data'!Q:Q,MATCH('Intensity Data'!$B1056,'UEC Data'!$C:$C,0))</f>
        <v>1.9516742081448E-3</v>
      </c>
      <c r="Q1056" s="7">
        <f>INDEX('Saturation Data'!R:R,MATCH('Intensity Data'!$B1056,'Saturation Data'!$C:$C,0))*INDEX('UEC Data'!R:R,MATCH('Intensity Data'!$B1056,'UEC Data'!$C:$C,0))</f>
        <v>0.10485270108043236</v>
      </c>
      <c r="R1056" s="7">
        <f>INDEX('Saturation Data'!S:S,MATCH('Intensity Data'!$B1056,'Saturation Data'!$C:$C,0))*INDEX('UEC Data'!S:S,MATCH('Intensity Data'!$B1056,'UEC Data'!$C:$C,0))</f>
        <v>0</v>
      </c>
      <c r="S1056" s="7">
        <f>INDEX('Saturation Data'!T:T,MATCH('Intensity Data'!$B1056,'Saturation Data'!$C:$C,0))*INDEX('UEC Data'!T:T,MATCH('Intensity Data'!$B1056,'UEC Data'!$C:$C,0))</f>
        <v>0</v>
      </c>
      <c r="T1056" s="7">
        <f>INDEX('Saturation Data'!U:U,MATCH('Intensity Data'!$B1056,'Saturation Data'!$C:$C,0))*INDEX('UEC Data'!U:U,MATCH('Intensity Data'!$B1056,'UEC Data'!$C:$C,0))</f>
        <v>0</v>
      </c>
      <c r="U1056" s="7">
        <f>INDEX('Saturation Data'!V:V,MATCH('Intensity Data'!$B1056,'Saturation Data'!$C:$C,0))*INDEX('UEC Data'!V:V,MATCH('Intensity Data'!$B1056,'UEC Data'!$C:$C,0))</f>
        <v>3.8057647058823601E-4</v>
      </c>
      <c r="V1056" t="str">
        <f t="shared" si="205"/>
        <v>Miscellaneous</v>
      </c>
    </row>
    <row r="1057" spans="2:22" x14ac:dyDescent="0.25">
      <c r="B1057" t="str">
        <f t="shared" si="206"/>
        <v>CA2023 CPAMiscellaneous_Clothes Washer</v>
      </c>
      <c r="C1057" t="s">
        <v>118</v>
      </c>
      <c r="D1057" t="s">
        <v>191</v>
      </c>
      <c r="E1057" s="3" t="str">
        <f t="shared" si="207"/>
        <v>Miscellaneous_Clothes Washer</v>
      </c>
      <c r="F1057" s="3" t="s">
        <v>45</v>
      </c>
      <c r="G1057" s="3" t="s">
        <v>49</v>
      </c>
      <c r="H1057" s="7">
        <f>INDEX('Saturation Data'!I:I,MATCH('Intensity Data'!$B1057,'Saturation Data'!$C:$C,0))*INDEX('UEC Data'!I:I,MATCH('Intensity Data'!$B1057,'UEC Data'!$C:$C,0))</f>
        <v>0</v>
      </c>
      <c r="I1057" s="7">
        <f>INDEX('Saturation Data'!J:J,MATCH('Intensity Data'!$B1057,'Saturation Data'!$C:$C,0))*INDEX('UEC Data'!J:J,MATCH('Intensity Data'!$B1057,'UEC Data'!$C:$C,0))</f>
        <v>0</v>
      </c>
      <c r="J1057" s="7">
        <f>INDEX('Saturation Data'!K:K,MATCH('Intensity Data'!$B1057,'Saturation Data'!$C:$C,0))*INDEX('UEC Data'!K:K,MATCH('Intensity Data'!$B1057,'UEC Data'!$C:$C,0))</f>
        <v>6.2679272727272732E-5</v>
      </c>
      <c r="K1057" s="7">
        <f>INDEX('Saturation Data'!L:L,MATCH('Intensity Data'!$B1057,'Saturation Data'!$C:$C,0))*INDEX('UEC Data'!L:L,MATCH('Intensity Data'!$B1057,'UEC Data'!$C:$C,0))</f>
        <v>0</v>
      </c>
      <c r="L1057" s="7">
        <f>INDEX('Saturation Data'!M:M,MATCH('Intensity Data'!$B1057,'Saturation Data'!$C:$C,0))*INDEX('UEC Data'!M:M,MATCH('Intensity Data'!$B1057,'UEC Data'!$C:$C,0))</f>
        <v>0</v>
      </c>
      <c r="M1057" s="7">
        <f>INDEX('Saturation Data'!N:N,MATCH('Intensity Data'!$B1057,'Saturation Data'!$C:$C,0))*INDEX('UEC Data'!N:N,MATCH('Intensity Data'!$B1057,'UEC Data'!$C:$C,0))</f>
        <v>0</v>
      </c>
      <c r="N1057" s="7">
        <f>INDEX('Saturation Data'!O:O,MATCH('Intensity Data'!$B1057,'Saturation Data'!$C:$C,0))*INDEX('UEC Data'!O:O,MATCH('Intensity Data'!$B1057,'UEC Data'!$C:$C,0))</f>
        <v>1.93914E-3</v>
      </c>
      <c r="O1057" s="7">
        <f>INDEX('Saturation Data'!P:P,MATCH('Intensity Data'!$B1057,'Saturation Data'!$C:$C,0))*INDEX('UEC Data'!P:P,MATCH('Intensity Data'!$B1057,'UEC Data'!$C:$C,0))</f>
        <v>1.4206153846153845E-4</v>
      </c>
      <c r="P1057" s="7">
        <f>INDEX('Saturation Data'!Q:Q,MATCH('Intensity Data'!$B1057,'Saturation Data'!$C:$C,0))*INDEX('UEC Data'!Q:Q,MATCH('Intensity Data'!$B1057,'UEC Data'!$C:$C,0))</f>
        <v>1.4206153846153845E-4</v>
      </c>
      <c r="Q1057" s="7">
        <f>INDEX('Saturation Data'!R:R,MATCH('Intensity Data'!$B1057,'Saturation Data'!$C:$C,0))*INDEX('UEC Data'!R:R,MATCH('Intensity Data'!$B1057,'UEC Data'!$C:$C,0))</f>
        <v>5.050432653061225E-4</v>
      </c>
      <c r="R1057" s="7">
        <f>INDEX('Saturation Data'!S:S,MATCH('Intensity Data'!$B1057,'Saturation Data'!$C:$C,0))*INDEX('UEC Data'!S:S,MATCH('Intensity Data'!$B1057,'UEC Data'!$C:$C,0))</f>
        <v>0</v>
      </c>
      <c r="S1057" s="7">
        <f>INDEX('Saturation Data'!T:T,MATCH('Intensity Data'!$B1057,'Saturation Data'!$C:$C,0))*INDEX('UEC Data'!T:T,MATCH('Intensity Data'!$B1057,'UEC Data'!$C:$C,0))</f>
        <v>0</v>
      </c>
      <c r="T1057" s="7">
        <f>INDEX('Saturation Data'!U:U,MATCH('Intensity Data'!$B1057,'Saturation Data'!$C:$C,0))*INDEX('UEC Data'!U:U,MATCH('Intensity Data'!$B1057,'UEC Data'!$C:$C,0))</f>
        <v>0</v>
      </c>
      <c r="U1057" s="7">
        <f>INDEX('Saturation Data'!V:V,MATCH('Intensity Data'!$B1057,'Saturation Data'!$C:$C,0))*INDEX('UEC Data'!V:V,MATCH('Intensity Data'!$B1057,'UEC Data'!$C:$C,0))</f>
        <v>1.329696E-2</v>
      </c>
      <c r="V1057" t="str">
        <f t="shared" si="205"/>
        <v>Miscellaneous</v>
      </c>
    </row>
    <row r="1058" spans="2:22" x14ac:dyDescent="0.25">
      <c r="B1058" t="str">
        <f t="shared" si="206"/>
        <v>CA2023 CPAMiscellaneous_Clothes Dryer</v>
      </c>
      <c r="C1058" t="s">
        <v>118</v>
      </c>
      <c r="D1058" t="s">
        <v>191</v>
      </c>
      <c r="E1058" s="3" t="str">
        <f t="shared" si="207"/>
        <v>Miscellaneous_Clothes Dryer</v>
      </c>
      <c r="F1058" s="3" t="s">
        <v>45</v>
      </c>
      <c r="G1058" s="3" t="s">
        <v>50</v>
      </c>
      <c r="H1058" s="7">
        <f>INDEX('Saturation Data'!I:I,MATCH('Intensity Data'!$B1058,'Saturation Data'!$C:$C,0))*INDEX('UEC Data'!I:I,MATCH('Intensity Data'!$B1058,'UEC Data'!$C:$C,0))</f>
        <v>0</v>
      </c>
      <c r="I1058" s="7">
        <f>INDEX('Saturation Data'!J:J,MATCH('Intensity Data'!$B1058,'Saturation Data'!$C:$C,0))*INDEX('UEC Data'!J:J,MATCH('Intensity Data'!$B1058,'UEC Data'!$C:$C,0))</f>
        <v>0</v>
      </c>
      <c r="J1058" s="7">
        <f>INDEX('Saturation Data'!K:K,MATCH('Intensity Data'!$B1058,'Saturation Data'!$C:$C,0))*INDEX('UEC Data'!K:K,MATCH('Intensity Data'!$B1058,'UEC Data'!$C:$C,0))</f>
        <v>6.8848682475277582E-4</v>
      </c>
      <c r="K1058" s="7">
        <f>INDEX('Saturation Data'!L:L,MATCH('Intensity Data'!$B1058,'Saturation Data'!$C:$C,0))*INDEX('UEC Data'!L:L,MATCH('Intensity Data'!$B1058,'UEC Data'!$C:$C,0))</f>
        <v>0</v>
      </c>
      <c r="L1058" s="7">
        <f>INDEX('Saturation Data'!M:M,MATCH('Intensity Data'!$B1058,'Saturation Data'!$C:$C,0))*INDEX('UEC Data'!M:M,MATCH('Intensity Data'!$B1058,'UEC Data'!$C:$C,0))</f>
        <v>0</v>
      </c>
      <c r="M1058" s="7">
        <f>INDEX('Saturation Data'!N:N,MATCH('Intensity Data'!$B1058,'Saturation Data'!$C:$C,0))*INDEX('UEC Data'!N:N,MATCH('Intensity Data'!$B1058,'UEC Data'!$C:$C,0))</f>
        <v>0</v>
      </c>
      <c r="N1058" s="7">
        <f>INDEX('Saturation Data'!O:O,MATCH('Intensity Data'!$B1058,'Saturation Data'!$C:$C,0))*INDEX('UEC Data'!O:O,MATCH('Intensity Data'!$B1058,'UEC Data'!$C:$C,0))</f>
        <v>3.431676517127117E-2</v>
      </c>
      <c r="O1058" s="7">
        <f>INDEX('Saturation Data'!P:P,MATCH('Intensity Data'!$B1058,'Saturation Data'!$C:$C,0))*INDEX('UEC Data'!P:P,MATCH('Intensity Data'!$B1058,'UEC Data'!$C:$C,0))</f>
        <v>2.0025698508434105E-3</v>
      </c>
      <c r="P1058" s="7">
        <f>INDEX('Saturation Data'!Q:Q,MATCH('Intensity Data'!$B1058,'Saturation Data'!$C:$C,0))*INDEX('UEC Data'!Q:Q,MATCH('Intensity Data'!$B1058,'UEC Data'!$C:$C,0))</f>
        <v>2.0025698508434105E-3</v>
      </c>
      <c r="Q1058" s="7">
        <f>INDEX('Saturation Data'!R:R,MATCH('Intensity Data'!$B1058,'Saturation Data'!$C:$C,0))*INDEX('UEC Data'!R:R,MATCH('Intensity Data'!$B1058,'UEC Data'!$C:$C,0))</f>
        <v>3.7673577527926128E-3</v>
      </c>
      <c r="R1058" s="7">
        <f>INDEX('Saturation Data'!S:S,MATCH('Intensity Data'!$B1058,'Saturation Data'!$C:$C,0))*INDEX('UEC Data'!S:S,MATCH('Intensity Data'!$B1058,'UEC Data'!$C:$C,0))</f>
        <v>0</v>
      </c>
      <c r="S1058" s="7">
        <f>INDEX('Saturation Data'!T:T,MATCH('Intensity Data'!$B1058,'Saturation Data'!$C:$C,0))*INDEX('UEC Data'!T:T,MATCH('Intensity Data'!$B1058,'UEC Data'!$C:$C,0))</f>
        <v>0</v>
      </c>
      <c r="T1058" s="7">
        <f>INDEX('Saturation Data'!U:U,MATCH('Intensity Data'!$B1058,'Saturation Data'!$C:$C,0))*INDEX('UEC Data'!U:U,MATCH('Intensity Data'!$B1058,'UEC Data'!$C:$C,0))</f>
        <v>0</v>
      </c>
      <c r="U1058" s="7">
        <f>INDEX('Saturation Data'!V:V,MATCH('Intensity Data'!$B1058,'Saturation Data'!$C:$C,0))*INDEX('UEC Data'!V:V,MATCH('Intensity Data'!$B1058,'UEC Data'!$C:$C,0))</f>
        <v>0.17040048912631203</v>
      </c>
      <c r="V1058" t="str">
        <f t="shared" si="205"/>
        <v>Miscellaneous</v>
      </c>
    </row>
    <row r="1059" spans="2:22" x14ac:dyDescent="0.25">
      <c r="B1059" t="str">
        <f t="shared" si="206"/>
        <v>CA2023 CPAMiscellaneous_Electric Vehicle Chargers</v>
      </c>
      <c r="C1059" t="s">
        <v>118</v>
      </c>
      <c r="D1059" t="s">
        <v>191</v>
      </c>
      <c r="E1059" s="3" t="str">
        <f t="shared" si="207"/>
        <v>Miscellaneous_Electric Vehicle Chargers</v>
      </c>
      <c r="F1059" s="3" t="s">
        <v>45</v>
      </c>
      <c r="G1059" s="3" t="s">
        <v>185</v>
      </c>
      <c r="H1059" s="7">
        <f>INDEX('Saturation Data'!I:I,MATCH('Intensity Data'!$B1059,'Saturation Data'!$C:$C,0))*INDEX('UEC Data'!I:I,MATCH('Intensity Data'!$B1059,'UEC Data'!$C:$C,0))</f>
        <v>1.6795977583548575E-4</v>
      </c>
      <c r="I1059" s="7">
        <f>INDEX('Saturation Data'!J:J,MATCH('Intensity Data'!$B1059,'Saturation Data'!$C:$C,0))*INDEX('UEC Data'!J:J,MATCH('Intensity Data'!$B1059,'UEC Data'!$C:$C,0))</f>
        <v>1.0287536269923504E-2</v>
      </c>
      <c r="J1059" s="7">
        <f>INDEX('Saturation Data'!K:K,MATCH('Intensity Data'!$B1059,'Saturation Data'!$C:$C,0))*INDEX('UEC Data'!K:K,MATCH('Intensity Data'!$B1059,'UEC Data'!$C:$C,0))</f>
        <v>2.5799891922637613E-5</v>
      </c>
      <c r="K1059" s="7">
        <f>INDEX('Saturation Data'!L:L,MATCH('Intensity Data'!$B1059,'Saturation Data'!$C:$C,0))*INDEX('UEC Data'!L:L,MATCH('Intensity Data'!$B1059,'UEC Data'!$C:$C,0))</f>
        <v>8.2300290159388022E-3</v>
      </c>
      <c r="L1059" s="7">
        <f>INDEX('Saturation Data'!M:M,MATCH('Intensity Data'!$B1059,'Saturation Data'!$C:$C,0))*INDEX('UEC Data'!M:M,MATCH('Intensity Data'!$B1059,'UEC Data'!$C:$C,0))</f>
        <v>0</v>
      </c>
      <c r="M1059" s="7">
        <f>INDEX('Saturation Data'!N:N,MATCH('Intensity Data'!$B1059,'Saturation Data'!$C:$C,0))*INDEX('UEC Data'!N:N,MATCH('Intensity Data'!$B1059,'UEC Data'!$C:$C,0))</f>
        <v>2.1337465328443534E-4</v>
      </c>
      <c r="N1059" s="7">
        <f>INDEX('Saturation Data'!O:O,MATCH('Intensity Data'!$B1059,'Saturation Data'!$C:$C,0))*INDEX('UEC Data'!O:O,MATCH('Intensity Data'!$B1059,'UEC Data'!$C:$C,0))</f>
        <v>5.1944461374413591E-5</v>
      </c>
      <c r="O1059" s="7">
        <f>INDEX('Saturation Data'!P:P,MATCH('Intensity Data'!$B1059,'Saturation Data'!$C:$C,0))*INDEX('UEC Data'!P:P,MATCH('Intensity Data'!$B1059,'UEC Data'!$C:$C,0))</f>
        <v>0</v>
      </c>
      <c r="P1059" s="7">
        <f>INDEX('Saturation Data'!Q:Q,MATCH('Intensity Data'!$B1059,'Saturation Data'!$C:$C,0))*INDEX('UEC Data'!Q:Q,MATCH('Intensity Data'!$B1059,'UEC Data'!$C:$C,0))</f>
        <v>0</v>
      </c>
      <c r="Q1059" s="7">
        <f>INDEX('Saturation Data'!R:R,MATCH('Intensity Data'!$B1059,'Saturation Data'!$C:$C,0))*INDEX('UEC Data'!R:R,MATCH('Intensity Data'!$B1059,'UEC Data'!$C:$C,0))</f>
        <v>1.117103913159939E-4</v>
      </c>
      <c r="R1059" s="7">
        <f>INDEX('Saturation Data'!S:S,MATCH('Intensity Data'!$B1059,'Saturation Data'!$C:$C,0))*INDEX('UEC Data'!S:S,MATCH('Intensity Data'!$B1059,'UEC Data'!$C:$C,0))</f>
        <v>0</v>
      </c>
      <c r="S1059" s="7">
        <f>INDEX('Saturation Data'!T:T,MATCH('Intensity Data'!$B1059,'Saturation Data'!$C:$C,0))*INDEX('UEC Data'!T:T,MATCH('Intensity Data'!$B1059,'UEC Data'!$C:$C,0))</f>
        <v>0</v>
      </c>
      <c r="T1059" s="7">
        <f>INDEX('Saturation Data'!U:U,MATCH('Intensity Data'!$B1059,'Saturation Data'!$C:$C,0))*INDEX('UEC Data'!U:U,MATCH('Intensity Data'!$B1059,'UEC Data'!$C:$C,0))</f>
        <v>0</v>
      </c>
      <c r="U1059" s="7">
        <f>INDEX('Saturation Data'!V:V,MATCH('Intensity Data'!$B1059,'Saturation Data'!$C:$C,0))*INDEX('UEC Data'!V:V,MATCH('Intensity Data'!$B1059,'UEC Data'!$C:$C,0))</f>
        <v>0</v>
      </c>
      <c r="V1059" t="str">
        <f t="shared" si="205"/>
        <v>Miscellaneous</v>
      </c>
    </row>
    <row r="1060" spans="2:22" x14ac:dyDescent="0.25">
      <c r="B1060" t="str">
        <f t="shared" si="206"/>
        <v>CA2023 CPAMiscellaneous_Other Miscellaneous</v>
      </c>
      <c r="C1060" t="s">
        <v>118</v>
      </c>
      <c r="D1060" t="s">
        <v>191</v>
      </c>
      <c r="E1060" s="3" t="str">
        <f t="shared" si="207"/>
        <v>Miscellaneous_Other Miscellaneous</v>
      </c>
      <c r="F1060" s="3" t="s">
        <v>45</v>
      </c>
      <c r="G1060" s="3" t="s">
        <v>51</v>
      </c>
      <c r="H1060" s="7">
        <f>INDEX('Saturation Data'!I:I,MATCH('Intensity Data'!$B1060,'Saturation Data'!$C:$C,0))*INDEX('UEC Data'!I:I,MATCH('Intensity Data'!$B1060,'UEC Data'!$C:$C,0))</f>
        <v>1.1927835653831484</v>
      </c>
      <c r="I1060" s="7">
        <f>INDEX('Saturation Data'!J:J,MATCH('Intensity Data'!$B1060,'Saturation Data'!$C:$C,0))*INDEX('UEC Data'!J:J,MATCH('Intensity Data'!$B1060,'UEC Data'!$C:$C,0))</f>
        <v>0.91984889139455484</v>
      </c>
      <c r="J1060" s="7">
        <f>INDEX('Saturation Data'!K:K,MATCH('Intensity Data'!$B1060,'Saturation Data'!$C:$C,0))*INDEX('UEC Data'!K:K,MATCH('Intensity Data'!$B1060,'UEC Data'!$C:$C,0))</f>
        <v>0.81153798451664427</v>
      </c>
      <c r="K1060" s="7">
        <f>INDEX('Saturation Data'!L:L,MATCH('Intensity Data'!$B1060,'Saturation Data'!$C:$C,0))*INDEX('UEC Data'!L:L,MATCH('Intensity Data'!$B1060,'UEC Data'!$C:$C,0))</f>
        <v>0.74207027063810926</v>
      </c>
      <c r="L1060" s="7">
        <f>INDEX('Saturation Data'!M:M,MATCH('Intensity Data'!$B1060,'Saturation Data'!$C:$C,0))*INDEX('UEC Data'!M:M,MATCH('Intensity Data'!$B1060,'UEC Data'!$C:$C,0))</f>
        <v>1.0602351552133147</v>
      </c>
      <c r="M1060" s="7">
        <f>INDEX('Saturation Data'!N:N,MATCH('Intensity Data'!$B1060,'Saturation Data'!$C:$C,0))*INDEX('UEC Data'!N:N,MATCH('Intensity Data'!$B1060,'UEC Data'!$C:$C,0))</f>
        <v>0.88275497487904264</v>
      </c>
      <c r="N1060" s="7">
        <f>INDEX('Saturation Data'!O:O,MATCH('Intensity Data'!$B1060,'Saturation Data'!$C:$C,0))*INDEX('UEC Data'!O:O,MATCH('Intensity Data'!$B1060,'UEC Data'!$C:$C,0))</f>
        <v>3.6020293265201135</v>
      </c>
      <c r="O1060" s="7">
        <f>INDEX('Saturation Data'!P:P,MATCH('Intensity Data'!$B1060,'Saturation Data'!$C:$C,0))*INDEX('UEC Data'!P:P,MATCH('Intensity Data'!$B1060,'UEC Data'!$C:$C,0))</f>
        <v>0.85002092618841152</v>
      </c>
      <c r="P1060" s="7">
        <f>INDEX('Saturation Data'!Q:Q,MATCH('Intensity Data'!$B1060,'Saturation Data'!$C:$C,0))*INDEX('UEC Data'!Q:Q,MATCH('Intensity Data'!$B1060,'UEC Data'!$C:$C,0))</f>
        <v>0.26275287913083262</v>
      </c>
      <c r="Q1060" s="7">
        <f>INDEX('Saturation Data'!R:R,MATCH('Intensity Data'!$B1060,'Saturation Data'!$C:$C,0))*INDEX('UEC Data'!R:R,MATCH('Intensity Data'!$B1060,'UEC Data'!$C:$C,0))</f>
        <v>1.1593436495978811</v>
      </c>
      <c r="R1060" s="7">
        <f>INDEX('Saturation Data'!S:S,MATCH('Intensity Data'!$B1060,'Saturation Data'!$C:$C,0))*INDEX('UEC Data'!S:S,MATCH('Intensity Data'!$B1060,'UEC Data'!$C:$C,0))</f>
        <v>0.57476616522681645</v>
      </c>
      <c r="S1060" s="7">
        <f>INDEX('Saturation Data'!T:T,MATCH('Intensity Data'!$B1060,'Saturation Data'!$C:$C,0))*INDEX('UEC Data'!T:T,MATCH('Intensity Data'!$B1060,'UEC Data'!$C:$C,0))</f>
        <v>1.7759778757116758</v>
      </c>
      <c r="T1060" s="7">
        <f>INDEX('Saturation Data'!U:U,MATCH('Intensity Data'!$B1060,'Saturation Data'!$C:$C,0))*INDEX('UEC Data'!U:U,MATCH('Intensity Data'!$B1060,'UEC Data'!$C:$C,0))</f>
        <v>0.91984889139455484</v>
      </c>
      <c r="U1060" s="7">
        <f>INDEX('Saturation Data'!V:V,MATCH('Intensity Data'!$B1060,'Saturation Data'!$C:$C,0))*INDEX('UEC Data'!V:V,MATCH('Intensity Data'!$B1060,'UEC Data'!$C:$C,0))</f>
        <v>1.7046123971696123</v>
      </c>
      <c r="V1060" t="str">
        <f t="shared" si="205"/>
        <v>Miscellaneous</v>
      </c>
    </row>
    <row r="1061" spans="2:22" x14ac:dyDescent="0.25">
      <c r="B1061" t="str">
        <f t="shared" si="206"/>
        <v>CA2023 CPAGeneration_Solar PV</v>
      </c>
      <c r="C1061" t="s">
        <v>118</v>
      </c>
      <c r="D1061" t="s">
        <v>191</v>
      </c>
      <c r="E1061" s="3" t="str">
        <f t="shared" si="207"/>
        <v>Generation_Solar PV</v>
      </c>
      <c r="F1061" s="3" t="s">
        <v>187</v>
      </c>
      <c r="G1061" s="3" t="s">
        <v>186</v>
      </c>
      <c r="H1061" s="7">
        <f>INDEX('Saturation Data'!I:I,MATCH('Intensity Data'!$B1061,'Saturation Data'!$C:$C,0))*INDEX('UEC Data'!I:I,MATCH('Intensity Data'!$B1061,'UEC Data'!$C:$C,0))</f>
        <v>-0.43183672706405846</v>
      </c>
      <c r="I1061" s="7">
        <f>INDEX('Saturation Data'!J:J,MATCH('Intensity Data'!$B1061,'Saturation Data'!$C:$C,0))*INDEX('UEC Data'!J:J,MATCH('Intensity Data'!$B1061,'UEC Data'!$C:$C,0))</f>
        <v>-0.43183672706405846</v>
      </c>
      <c r="J1061" s="7">
        <f>INDEX('Saturation Data'!K:K,MATCH('Intensity Data'!$B1061,'Saturation Data'!$C:$C,0))*INDEX('UEC Data'!K:K,MATCH('Intensity Data'!$B1061,'UEC Data'!$C:$C,0))</f>
        <v>-0.43183672706405846</v>
      </c>
      <c r="K1061" s="7">
        <f>INDEX('Saturation Data'!L:L,MATCH('Intensity Data'!$B1061,'Saturation Data'!$C:$C,0))*INDEX('UEC Data'!L:L,MATCH('Intensity Data'!$B1061,'UEC Data'!$C:$C,0))</f>
        <v>-0.43183672706405846</v>
      </c>
      <c r="L1061" s="7">
        <f>INDEX('Saturation Data'!M:M,MATCH('Intensity Data'!$B1061,'Saturation Data'!$C:$C,0))*INDEX('UEC Data'!M:M,MATCH('Intensity Data'!$B1061,'UEC Data'!$C:$C,0))</f>
        <v>-0.43183672706405846</v>
      </c>
      <c r="M1061" s="7">
        <f>INDEX('Saturation Data'!N:N,MATCH('Intensity Data'!$B1061,'Saturation Data'!$C:$C,0))*INDEX('UEC Data'!N:N,MATCH('Intensity Data'!$B1061,'UEC Data'!$C:$C,0))</f>
        <v>-0.43183672706405846</v>
      </c>
      <c r="N1061" s="7">
        <f>INDEX('Saturation Data'!O:O,MATCH('Intensity Data'!$B1061,'Saturation Data'!$C:$C,0))*INDEX('UEC Data'!O:O,MATCH('Intensity Data'!$B1061,'UEC Data'!$C:$C,0))</f>
        <v>-0.43183672706405846</v>
      </c>
      <c r="O1061" s="7">
        <f>INDEX('Saturation Data'!P:P,MATCH('Intensity Data'!$B1061,'Saturation Data'!$C:$C,0))*INDEX('UEC Data'!P:P,MATCH('Intensity Data'!$B1061,'UEC Data'!$C:$C,0))</f>
        <v>-0.43183672706405846</v>
      </c>
      <c r="P1061" s="7">
        <f>INDEX('Saturation Data'!Q:Q,MATCH('Intensity Data'!$B1061,'Saturation Data'!$C:$C,0))*INDEX('UEC Data'!Q:Q,MATCH('Intensity Data'!$B1061,'UEC Data'!$C:$C,0))</f>
        <v>-0.43183672706405846</v>
      </c>
      <c r="Q1061" s="7">
        <f>INDEX('Saturation Data'!R:R,MATCH('Intensity Data'!$B1061,'Saturation Data'!$C:$C,0))*INDEX('UEC Data'!R:R,MATCH('Intensity Data'!$B1061,'UEC Data'!$C:$C,0))</f>
        <v>-0.43183672706405846</v>
      </c>
      <c r="R1061" s="7">
        <f>INDEX('Saturation Data'!S:S,MATCH('Intensity Data'!$B1061,'Saturation Data'!$C:$C,0))*INDEX('UEC Data'!S:S,MATCH('Intensity Data'!$B1061,'UEC Data'!$C:$C,0))</f>
        <v>-0.43183672706405846</v>
      </c>
      <c r="S1061" s="7">
        <f>INDEX('Saturation Data'!T:T,MATCH('Intensity Data'!$B1061,'Saturation Data'!$C:$C,0))*INDEX('UEC Data'!T:T,MATCH('Intensity Data'!$B1061,'UEC Data'!$C:$C,0))</f>
        <v>-0.43183672706405846</v>
      </c>
      <c r="T1061" s="7">
        <f>INDEX('Saturation Data'!U:U,MATCH('Intensity Data'!$B1061,'Saturation Data'!$C:$C,0))*INDEX('UEC Data'!U:U,MATCH('Intensity Data'!$B1061,'UEC Data'!$C:$C,0))</f>
        <v>-0.43183672706405846</v>
      </c>
      <c r="U1061" s="7">
        <f>INDEX('Saturation Data'!V:V,MATCH('Intensity Data'!$B1061,'Saturation Data'!$C:$C,0))*INDEX('UEC Data'!V:V,MATCH('Intensity Data'!$B1061,'UEC Data'!$C:$C,0))</f>
        <v>-0.43183672706405846</v>
      </c>
      <c r="V1061" t="str">
        <f t="shared" si="205"/>
        <v>Generation</v>
      </c>
    </row>
  </sheetData>
  <autoFilter ref="A1:BG856" xr:uid="{A22FF375-6561-4293-973E-DEAEB27A9956}"/>
  <conditionalFormatting sqref="AS182:AS226">
    <cfRule type="colorScale" priority="153">
      <colorScale>
        <cfvo type="min"/>
        <cfvo type="num" val="0"/>
        <cfvo type="num" val="1"/>
        <color rgb="FFFFC000"/>
        <color theme="0"/>
        <color rgb="FFF8696B"/>
      </colorScale>
    </cfRule>
  </conditionalFormatting>
  <conditionalFormatting sqref="AT182:AT226">
    <cfRule type="colorScale" priority="152">
      <colorScale>
        <cfvo type="min"/>
        <cfvo type="num" val="0"/>
        <cfvo type="num" val="1"/>
        <color rgb="FFFFC000"/>
        <color theme="0"/>
        <color rgb="FFF8696B"/>
      </colorScale>
    </cfRule>
  </conditionalFormatting>
  <conditionalFormatting sqref="AU182:AU226">
    <cfRule type="colorScale" priority="151">
      <colorScale>
        <cfvo type="min"/>
        <cfvo type="num" val="0"/>
        <cfvo type="num" val="1"/>
        <color rgb="FFFFC000"/>
        <color theme="0"/>
        <color rgb="FFF8696B"/>
      </colorScale>
    </cfRule>
  </conditionalFormatting>
  <conditionalFormatting sqref="AV182:AV226">
    <cfRule type="colorScale" priority="150">
      <colorScale>
        <cfvo type="min"/>
        <cfvo type="num" val="0"/>
        <cfvo type="num" val="1"/>
        <color rgb="FFFFC000"/>
        <color theme="0"/>
        <color rgb="FFF8696B"/>
      </colorScale>
    </cfRule>
  </conditionalFormatting>
  <conditionalFormatting sqref="AW182:AW226">
    <cfRule type="colorScale" priority="149">
      <colorScale>
        <cfvo type="min"/>
        <cfvo type="num" val="0"/>
        <cfvo type="num" val="1"/>
        <color rgb="FFFFC000"/>
        <color theme="0"/>
        <color rgb="FFF8696B"/>
      </colorScale>
    </cfRule>
  </conditionalFormatting>
  <conditionalFormatting sqref="AX182:AX226">
    <cfRule type="colorScale" priority="148">
      <colorScale>
        <cfvo type="min"/>
        <cfvo type="num" val="0"/>
        <cfvo type="num" val="1"/>
        <color rgb="FFFFC000"/>
        <color theme="0"/>
        <color rgb="FFF8696B"/>
      </colorScale>
    </cfRule>
  </conditionalFormatting>
  <conditionalFormatting sqref="AY182:AY226">
    <cfRule type="colorScale" priority="147">
      <colorScale>
        <cfvo type="min"/>
        <cfvo type="num" val="0"/>
        <cfvo type="num" val="1"/>
        <color rgb="FFFFC000"/>
        <color theme="0"/>
        <color rgb="FFF8696B"/>
      </colorScale>
    </cfRule>
  </conditionalFormatting>
  <conditionalFormatting sqref="AZ182:AZ226">
    <cfRule type="colorScale" priority="146">
      <colorScale>
        <cfvo type="min"/>
        <cfvo type="num" val="0"/>
        <cfvo type="num" val="1"/>
        <color rgb="FFFFC000"/>
        <color theme="0"/>
        <color rgb="FFF8696B"/>
      </colorScale>
    </cfRule>
  </conditionalFormatting>
  <conditionalFormatting sqref="BA182:BA226">
    <cfRule type="colorScale" priority="145">
      <colorScale>
        <cfvo type="min"/>
        <cfvo type="num" val="0"/>
        <cfvo type="num" val="1"/>
        <color rgb="FFFFC000"/>
        <color theme="0"/>
        <color rgb="FFF8696B"/>
      </colorScale>
    </cfRule>
  </conditionalFormatting>
  <conditionalFormatting sqref="BB182:BB226">
    <cfRule type="colorScale" priority="144">
      <colorScale>
        <cfvo type="min"/>
        <cfvo type="num" val="0"/>
        <cfvo type="num" val="1"/>
        <color rgb="FFFFC000"/>
        <color theme="0"/>
        <color rgb="FFF8696B"/>
      </colorScale>
    </cfRule>
  </conditionalFormatting>
  <conditionalFormatting sqref="BC182:BC226">
    <cfRule type="colorScale" priority="143">
      <colorScale>
        <cfvo type="min"/>
        <cfvo type="num" val="0"/>
        <cfvo type="num" val="1"/>
        <color rgb="FFFFC000"/>
        <color theme="0"/>
        <color rgb="FFF8696B"/>
      </colorScale>
    </cfRule>
  </conditionalFormatting>
  <conditionalFormatting sqref="BD182:BD226">
    <cfRule type="colorScale" priority="142">
      <colorScale>
        <cfvo type="min"/>
        <cfvo type="num" val="0"/>
        <cfvo type="num" val="1"/>
        <color rgb="FFFFC000"/>
        <color theme="0"/>
        <color rgb="FFF8696B"/>
      </colorScale>
    </cfRule>
  </conditionalFormatting>
  <conditionalFormatting sqref="BE182:BE226">
    <cfRule type="colorScale" priority="141">
      <colorScale>
        <cfvo type="min"/>
        <cfvo type="num" val="0"/>
        <cfvo type="num" val="1"/>
        <color rgb="FFFFC000"/>
        <color theme="0"/>
        <color rgb="FFF8696B"/>
      </colorScale>
    </cfRule>
  </conditionalFormatting>
  <conditionalFormatting sqref="BF182:BF226">
    <cfRule type="colorScale" priority="140">
      <colorScale>
        <cfvo type="min"/>
        <cfvo type="num" val="0"/>
        <cfvo type="num" val="1"/>
        <color rgb="FFFFC000"/>
        <color theme="0"/>
        <color rgb="FFF8696B"/>
      </colorScale>
    </cfRule>
  </conditionalFormatting>
  <conditionalFormatting sqref="BG182:BG226">
    <cfRule type="colorScale" priority="139">
      <colorScale>
        <cfvo type="min"/>
        <cfvo type="num" val="0"/>
        <cfvo type="num" val="1"/>
        <color rgb="FFFFC000"/>
        <color theme="0"/>
        <color rgb="FFF8696B"/>
      </colorScale>
    </cfRule>
  </conditionalFormatting>
  <conditionalFormatting sqref="AS137:AS181">
    <cfRule type="colorScale" priority="138">
      <colorScale>
        <cfvo type="min"/>
        <cfvo type="num" val="0"/>
        <cfvo type="num" val="1"/>
        <color rgb="FFFFC000"/>
        <color theme="0"/>
        <color rgb="FFF8696B"/>
      </colorScale>
    </cfRule>
  </conditionalFormatting>
  <conditionalFormatting sqref="AT137:AT181">
    <cfRule type="colorScale" priority="137">
      <colorScale>
        <cfvo type="min"/>
        <cfvo type="num" val="0"/>
        <cfvo type="num" val="1"/>
        <color rgb="FFFFC000"/>
        <color theme="0"/>
        <color rgb="FFF8696B"/>
      </colorScale>
    </cfRule>
  </conditionalFormatting>
  <conditionalFormatting sqref="AU137:AU181">
    <cfRule type="colorScale" priority="136">
      <colorScale>
        <cfvo type="min"/>
        <cfvo type="num" val="0"/>
        <cfvo type="num" val="1"/>
        <color rgb="FFFFC000"/>
        <color theme="0"/>
        <color rgb="FFF8696B"/>
      </colorScale>
    </cfRule>
  </conditionalFormatting>
  <conditionalFormatting sqref="AV137:AV181">
    <cfRule type="colorScale" priority="135">
      <colorScale>
        <cfvo type="min"/>
        <cfvo type="num" val="0"/>
        <cfvo type="num" val="1"/>
        <color rgb="FFFFC000"/>
        <color theme="0"/>
        <color rgb="FFF8696B"/>
      </colorScale>
    </cfRule>
  </conditionalFormatting>
  <conditionalFormatting sqref="AW137:AW181">
    <cfRule type="colorScale" priority="134">
      <colorScale>
        <cfvo type="min"/>
        <cfvo type="num" val="0"/>
        <cfvo type="num" val="1"/>
        <color rgb="FFFFC000"/>
        <color theme="0"/>
        <color rgb="FFF8696B"/>
      </colorScale>
    </cfRule>
  </conditionalFormatting>
  <conditionalFormatting sqref="AX137:AX181">
    <cfRule type="colorScale" priority="133">
      <colorScale>
        <cfvo type="min"/>
        <cfvo type="num" val="0"/>
        <cfvo type="num" val="1"/>
        <color rgb="FFFFC000"/>
        <color theme="0"/>
        <color rgb="FFF8696B"/>
      </colorScale>
    </cfRule>
  </conditionalFormatting>
  <conditionalFormatting sqref="AY137:AY181">
    <cfRule type="colorScale" priority="132">
      <colorScale>
        <cfvo type="min"/>
        <cfvo type="num" val="0"/>
        <cfvo type="num" val="1"/>
        <color rgb="FFFFC000"/>
        <color theme="0"/>
        <color rgb="FFF8696B"/>
      </colorScale>
    </cfRule>
  </conditionalFormatting>
  <conditionalFormatting sqref="AZ137:AZ181">
    <cfRule type="colorScale" priority="131">
      <colorScale>
        <cfvo type="min"/>
        <cfvo type="num" val="0"/>
        <cfvo type="num" val="1"/>
        <color rgb="FFFFC000"/>
        <color theme="0"/>
        <color rgb="FFF8696B"/>
      </colorScale>
    </cfRule>
  </conditionalFormatting>
  <conditionalFormatting sqref="BA137:BA181">
    <cfRule type="colorScale" priority="130">
      <colorScale>
        <cfvo type="min"/>
        <cfvo type="num" val="0"/>
        <cfvo type="num" val="1"/>
        <color rgb="FFFFC000"/>
        <color theme="0"/>
        <color rgb="FFF8696B"/>
      </colorScale>
    </cfRule>
  </conditionalFormatting>
  <conditionalFormatting sqref="BB137:BB181">
    <cfRule type="colorScale" priority="129">
      <colorScale>
        <cfvo type="min"/>
        <cfvo type="num" val="0"/>
        <cfvo type="num" val="1"/>
        <color rgb="FFFFC000"/>
        <color theme="0"/>
        <color rgb="FFF8696B"/>
      </colorScale>
    </cfRule>
  </conditionalFormatting>
  <conditionalFormatting sqref="BC137:BC181">
    <cfRule type="colorScale" priority="128">
      <colorScale>
        <cfvo type="min"/>
        <cfvo type="num" val="0"/>
        <cfvo type="num" val="1"/>
        <color rgb="FFFFC000"/>
        <color theme="0"/>
        <color rgb="FFF8696B"/>
      </colorScale>
    </cfRule>
  </conditionalFormatting>
  <conditionalFormatting sqref="BD137:BD181">
    <cfRule type="colorScale" priority="127">
      <colorScale>
        <cfvo type="min"/>
        <cfvo type="num" val="0"/>
        <cfvo type="num" val="1"/>
        <color rgb="FFFFC000"/>
        <color theme="0"/>
        <color rgb="FFF8696B"/>
      </colorScale>
    </cfRule>
  </conditionalFormatting>
  <conditionalFormatting sqref="BE137:BE181">
    <cfRule type="colorScale" priority="126">
      <colorScale>
        <cfvo type="min"/>
        <cfvo type="num" val="0"/>
        <cfvo type="num" val="1"/>
        <color rgb="FFFFC000"/>
        <color theme="0"/>
        <color rgb="FFF8696B"/>
      </colorScale>
    </cfRule>
  </conditionalFormatting>
  <conditionalFormatting sqref="BF137:BF181">
    <cfRule type="colorScale" priority="125">
      <colorScale>
        <cfvo type="min"/>
        <cfvo type="num" val="0"/>
        <cfvo type="num" val="1"/>
        <color rgb="FFFFC000"/>
        <color theme="0"/>
        <color rgb="FFF8696B"/>
      </colorScale>
    </cfRule>
  </conditionalFormatting>
  <conditionalFormatting sqref="BG137:BG181">
    <cfRule type="colorScale" priority="124">
      <colorScale>
        <cfvo type="min"/>
        <cfvo type="num" val="0"/>
        <cfvo type="num" val="1"/>
        <color rgb="FFFFC000"/>
        <color theme="0"/>
        <color rgb="FFF8696B"/>
      </colorScale>
    </cfRule>
  </conditionalFormatting>
  <conditionalFormatting sqref="AS92:AS136">
    <cfRule type="colorScale" priority="123">
      <colorScale>
        <cfvo type="min"/>
        <cfvo type="num" val="0"/>
        <cfvo type="num" val="1"/>
        <color rgb="FFFFC000"/>
        <color theme="0"/>
        <color rgb="FFF8696B"/>
      </colorScale>
    </cfRule>
  </conditionalFormatting>
  <conditionalFormatting sqref="AT92:AT136">
    <cfRule type="colorScale" priority="122">
      <colorScale>
        <cfvo type="min"/>
        <cfvo type="num" val="0"/>
        <cfvo type="num" val="1"/>
        <color rgb="FFFFC000"/>
        <color theme="0"/>
        <color rgb="FFF8696B"/>
      </colorScale>
    </cfRule>
  </conditionalFormatting>
  <conditionalFormatting sqref="AU92:AU136">
    <cfRule type="colorScale" priority="121">
      <colorScale>
        <cfvo type="min"/>
        <cfvo type="num" val="0"/>
        <cfvo type="num" val="1"/>
        <color rgb="FFFFC000"/>
        <color theme="0"/>
        <color rgb="FFF8696B"/>
      </colorScale>
    </cfRule>
  </conditionalFormatting>
  <conditionalFormatting sqref="AV92:AV136">
    <cfRule type="colorScale" priority="120">
      <colorScale>
        <cfvo type="min"/>
        <cfvo type="num" val="0"/>
        <cfvo type="num" val="1"/>
        <color rgb="FFFFC000"/>
        <color theme="0"/>
        <color rgb="FFF8696B"/>
      </colorScale>
    </cfRule>
  </conditionalFormatting>
  <conditionalFormatting sqref="AW92:AW136">
    <cfRule type="colorScale" priority="119">
      <colorScale>
        <cfvo type="min"/>
        <cfvo type="num" val="0"/>
        <cfvo type="num" val="1"/>
        <color rgb="FFFFC000"/>
        <color theme="0"/>
        <color rgb="FFF8696B"/>
      </colorScale>
    </cfRule>
  </conditionalFormatting>
  <conditionalFormatting sqref="AX92:AX136">
    <cfRule type="colorScale" priority="118">
      <colorScale>
        <cfvo type="min"/>
        <cfvo type="num" val="0"/>
        <cfvo type="num" val="1"/>
        <color rgb="FFFFC000"/>
        <color theme="0"/>
        <color rgb="FFF8696B"/>
      </colorScale>
    </cfRule>
  </conditionalFormatting>
  <conditionalFormatting sqref="AY92:AY136">
    <cfRule type="colorScale" priority="117">
      <colorScale>
        <cfvo type="min"/>
        <cfvo type="num" val="0"/>
        <cfvo type="num" val="1"/>
        <color rgb="FFFFC000"/>
        <color theme="0"/>
        <color rgb="FFF8696B"/>
      </colorScale>
    </cfRule>
  </conditionalFormatting>
  <conditionalFormatting sqref="AZ92:AZ136">
    <cfRule type="colorScale" priority="116">
      <colorScale>
        <cfvo type="min"/>
        <cfvo type="num" val="0"/>
        <cfvo type="num" val="1"/>
        <color rgb="FFFFC000"/>
        <color theme="0"/>
        <color rgb="FFF8696B"/>
      </colorScale>
    </cfRule>
  </conditionalFormatting>
  <conditionalFormatting sqref="BA92:BA136">
    <cfRule type="colorScale" priority="115">
      <colorScale>
        <cfvo type="min"/>
        <cfvo type="num" val="0"/>
        <cfvo type="num" val="1"/>
        <color rgb="FFFFC000"/>
        <color theme="0"/>
        <color rgb="FFF8696B"/>
      </colorScale>
    </cfRule>
  </conditionalFormatting>
  <conditionalFormatting sqref="BB92:BB136">
    <cfRule type="colorScale" priority="114">
      <colorScale>
        <cfvo type="min"/>
        <cfvo type="num" val="0"/>
        <cfvo type="num" val="1"/>
        <color rgb="FFFFC000"/>
        <color theme="0"/>
        <color rgb="FFF8696B"/>
      </colorScale>
    </cfRule>
  </conditionalFormatting>
  <conditionalFormatting sqref="BC92:BC136">
    <cfRule type="colorScale" priority="113">
      <colorScale>
        <cfvo type="min"/>
        <cfvo type="num" val="0"/>
        <cfvo type="num" val="1"/>
        <color rgb="FFFFC000"/>
        <color theme="0"/>
        <color rgb="FFF8696B"/>
      </colorScale>
    </cfRule>
  </conditionalFormatting>
  <conditionalFormatting sqref="BD92:BD136">
    <cfRule type="colorScale" priority="112">
      <colorScale>
        <cfvo type="min"/>
        <cfvo type="num" val="0"/>
        <cfvo type="num" val="1"/>
        <color rgb="FFFFC000"/>
        <color theme="0"/>
        <color rgb="FFF8696B"/>
      </colorScale>
    </cfRule>
  </conditionalFormatting>
  <conditionalFormatting sqref="BE92:BE136">
    <cfRule type="colorScale" priority="111">
      <colorScale>
        <cfvo type="min"/>
        <cfvo type="num" val="0"/>
        <cfvo type="num" val="1"/>
        <color rgb="FFFFC000"/>
        <color theme="0"/>
        <color rgb="FFF8696B"/>
      </colorScale>
    </cfRule>
  </conditionalFormatting>
  <conditionalFormatting sqref="BF92:BF136">
    <cfRule type="colorScale" priority="110">
      <colorScale>
        <cfvo type="min"/>
        <cfvo type="num" val="0"/>
        <cfvo type="num" val="1"/>
        <color rgb="FFFFC000"/>
        <color theme="0"/>
        <color rgb="FFF8696B"/>
      </colorScale>
    </cfRule>
  </conditionalFormatting>
  <conditionalFormatting sqref="BG92:BG136">
    <cfRule type="colorScale" priority="109">
      <colorScale>
        <cfvo type="min"/>
        <cfvo type="num" val="0"/>
        <cfvo type="num" val="1"/>
        <color rgb="FFFFC000"/>
        <color theme="0"/>
        <color rgb="FFF8696B"/>
      </colorScale>
    </cfRule>
  </conditionalFormatting>
  <conditionalFormatting sqref="AS47:AS91">
    <cfRule type="colorScale" priority="108">
      <colorScale>
        <cfvo type="min"/>
        <cfvo type="num" val="0"/>
        <cfvo type="num" val="1"/>
        <color rgb="FFFFC000"/>
        <color theme="0"/>
        <color rgb="FFF8696B"/>
      </colorScale>
    </cfRule>
  </conditionalFormatting>
  <conditionalFormatting sqref="AT47:AT91">
    <cfRule type="colorScale" priority="107">
      <colorScale>
        <cfvo type="min"/>
        <cfvo type="num" val="0"/>
        <cfvo type="num" val="1"/>
        <color rgb="FFFFC000"/>
        <color theme="0"/>
        <color rgb="FFF8696B"/>
      </colorScale>
    </cfRule>
  </conditionalFormatting>
  <conditionalFormatting sqref="AU47:AU91">
    <cfRule type="colorScale" priority="106">
      <colorScale>
        <cfvo type="min"/>
        <cfvo type="num" val="0"/>
        <cfvo type="num" val="1"/>
        <color rgb="FFFFC000"/>
        <color theme="0"/>
        <color rgb="FFF8696B"/>
      </colorScale>
    </cfRule>
  </conditionalFormatting>
  <conditionalFormatting sqref="AV47:AV91">
    <cfRule type="colorScale" priority="105">
      <colorScale>
        <cfvo type="min"/>
        <cfvo type="num" val="0"/>
        <cfvo type="num" val="1"/>
        <color rgb="FFFFC000"/>
        <color theme="0"/>
        <color rgb="FFF8696B"/>
      </colorScale>
    </cfRule>
  </conditionalFormatting>
  <conditionalFormatting sqref="AW47:AW91">
    <cfRule type="colorScale" priority="104">
      <colorScale>
        <cfvo type="min"/>
        <cfvo type="num" val="0"/>
        <cfvo type="num" val="1"/>
        <color rgb="FFFFC000"/>
        <color theme="0"/>
        <color rgb="FFF8696B"/>
      </colorScale>
    </cfRule>
  </conditionalFormatting>
  <conditionalFormatting sqref="AX47:AX91">
    <cfRule type="colorScale" priority="103">
      <colorScale>
        <cfvo type="min"/>
        <cfvo type="num" val="0"/>
        <cfvo type="num" val="1"/>
        <color rgb="FFFFC000"/>
        <color theme="0"/>
        <color rgb="FFF8696B"/>
      </colorScale>
    </cfRule>
  </conditionalFormatting>
  <conditionalFormatting sqref="AY47:AY91">
    <cfRule type="colorScale" priority="102">
      <colorScale>
        <cfvo type="min"/>
        <cfvo type="num" val="0"/>
        <cfvo type="num" val="1"/>
        <color rgb="FFFFC000"/>
        <color theme="0"/>
        <color rgb="FFF8696B"/>
      </colorScale>
    </cfRule>
  </conditionalFormatting>
  <conditionalFormatting sqref="AZ47:AZ91">
    <cfRule type="colorScale" priority="101">
      <colorScale>
        <cfvo type="min"/>
        <cfvo type="num" val="0"/>
        <cfvo type="num" val="1"/>
        <color rgb="FFFFC000"/>
        <color theme="0"/>
        <color rgb="FFF8696B"/>
      </colorScale>
    </cfRule>
  </conditionalFormatting>
  <conditionalFormatting sqref="BA47:BA91">
    <cfRule type="colorScale" priority="100">
      <colorScale>
        <cfvo type="min"/>
        <cfvo type="num" val="0"/>
        <cfvo type="num" val="1"/>
        <color rgb="FFFFC000"/>
        <color theme="0"/>
        <color rgb="FFF8696B"/>
      </colorScale>
    </cfRule>
  </conditionalFormatting>
  <conditionalFormatting sqref="BB47:BB91">
    <cfRule type="colorScale" priority="99">
      <colorScale>
        <cfvo type="min"/>
        <cfvo type="num" val="0"/>
        <cfvo type="num" val="1"/>
        <color rgb="FFFFC000"/>
        <color theme="0"/>
        <color rgb="FFF8696B"/>
      </colorScale>
    </cfRule>
  </conditionalFormatting>
  <conditionalFormatting sqref="BC47:BC91">
    <cfRule type="colorScale" priority="98">
      <colorScale>
        <cfvo type="min"/>
        <cfvo type="num" val="0"/>
        <cfvo type="num" val="1"/>
        <color rgb="FFFFC000"/>
        <color theme="0"/>
        <color rgb="FFF8696B"/>
      </colorScale>
    </cfRule>
  </conditionalFormatting>
  <conditionalFormatting sqref="BD47:BD91">
    <cfRule type="colorScale" priority="97">
      <colorScale>
        <cfvo type="min"/>
        <cfvo type="num" val="0"/>
        <cfvo type="num" val="1"/>
        <color rgb="FFFFC000"/>
        <color theme="0"/>
        <color rgb="FFF8696B"/>
      </colorScale>
    </cfRule>
  </conditionalFormatting>
  <conditionalFormatting sqref="BE47:BE91">
    <cfRule type="colorScale" priority="96">
      <colorScale>
        <cfvo type="min"/>
        <cfvo type="num" val="0"/>
        <cfvo type="num" val="1"/>
        <color rgb="FFFFC000"/>
        <color theme="0"/>
        <color rgb="FFF8696B"/>
      </colorScale>
    </cfRule>
  </conditionalFormatting>
  <conditionalFormatting sqref="BF47:BF91">
    <cfRule type="colorScale" priority="95">
      <colorScale>
        <cfvo type="min"/>
        <cfvo type="num" val="0"/>
        <cfvo type="num" val="1"/>
        <color rgb="FFFFC000"/>
        <color theme="0"/>
        <color rgb="FFF8696B"/>
      </colorScale>
    </cfRule>
  </conditionalFormatting>
  <conditionalFormatting sqref="BG47:BG91">
    <cfRule type="colorScale" priority="94">
      <colorScale>
        <cfvo type="min"/>
        <cfvo type="num" val="0"/>
        <cfvo type="num" val="1"/>
        <color rgb="FFFFC000"/>
        <color theme="0"/>
        <color rgb="FFF8696B"/>
      </colorScale>
    </cfRule>
  </conditionalFormatting>
  <conditionalFormatting sqref="AS2:AS46">
    <cfRule type="colorScale" priority="93">
      <colorScale>
        <cfvo type="min"/>
        <cfvo type="num" val="0"/>
        <cfvo type="num" val="1"/>
        <color rgb="FFFFC000"/>
        <color theme="0"/>
        <color rgb="FFF8696B"/>
      </colorScale>
    </cfRule>
  </conditionalFormatting>
  <conditionalFormatting sqref="AT2:AT46">
    <cfRule type="colorScale" priority="92">
      <colorScale>
        <cfvo type="min"/>
        <cfvo type="num" val="0"/>
        <cfvo type="num" val="1"/>
        <color rgb="FFFFC000"/>
        <color theme="0"/>
        <color rgb="FFF8696B"/>
      </colorScale>
    </cfRule>
  </conditionalFormatting>
  <conditionalFormatting sqref="AU2:AU46">
    <cfRule type="colorScale" priority="91">
      <colorScale>
        <cfvo type="min"/>
        <cfvo type="num" val="0"/>
        <cfvo type="num" val="1"/>
        <color rgb="FFFFC000"/>
        <color theme="0"/>
        <color rgb="FFF8696B"/>
      </colorScale>
    </cfRule>
  </conditionalFormatting>
  <conditionalFormatting sqref="AV2:AV46">
    <cfRule type="colorScale" priority="90">
      <colorScale>
        <cfvo type="min"/>
        <cfvo type="num" val="0"/>
        <cfvo type="num" val="1"/>
        <color rgb="FFFFC000"/>
        <color theme="0"/>
        <color rgb="FFF8696B"/>
      </colorScale>
    </cfRule>
  </conditionalFormatting>
  <conditionalFormatting sqref="AW2:AW46">
    <cfRule type="colorScale" priority="89">
      <colorScale>
        <cfvo type="min"/>
        <cfvo type="num" val="0"/>
        <cfvo type="num" val="1"/>
        <color rgb="FFFFC000"/>
        <color theme="0"/>
        <color rgb="FFF8696B"/>
      </colorScale>
    </cfRule>
  </conditionalFormatting>
  <conditionalFormatting sqref="AX2:AX46">
    <cfRule type="colorScale" priority="88">
      <colorScale>
        <cfvo type="min"/>
        <cfvo type="num" val="0"/>
        <cfvo type="num" val="1"/>
        <color rgb="FFFFC000"/>
        <color theme="0"/>
        <color rgb="FFF8696B"/>
      </colorScale>
    </cfRule>
  </conditionalFormatting>
  <conditionalFormatting sqref="AY2:AY46">
    <cfRule type="colorScale" priority="87">
      <colorScale>
        <cfvo type="min"/>
        <cfvo type="num" val="0"/>
        <cfvo type="num" val="1"/>
        <color rgb="FFFFC000"/>
        <color theme="0"/>
        <color rgb="FFF8696B"/>
      </colorScale>
    </cfRule>
  </conditionalFormatting>
  <conditionalFormatting sqref="AZ2:AZ46">
    <cfRule type="colorScale" priority="86">
      <colorScale>
        <cfvo type="min"/>
        <cfvo type="num" val="0"/>
        <cfvo type="num" val="1"/>
        <color rgb="FFFFC000"/>
        <color theme="0"/>
        <color rgb="FFF8696B"/>
      </colorScale>
    </cfRule>
  </conditionalFormatting>
  <conditionalFormatting sqref="BA2:BA46">
    <cfRule type="colorScale" priority="85">
      <colorScale>
        <cfvo type="min"/>
        <cfvo type="num" val="0"/>
        <cfvo type="num" val="1"/>
        <color rgb="FFFFC000"/>
        <color theme="0"/>
        <color rgb="FFF8696B"/>
      </colorScale>
    </cfRule>
  </conditionalFormatting>
  <conditionalFormatting sqref="BB2:BB46">
    <cfRule type="colorScale" priority="84">
      <colorScale>
        <cfvo type="min"/>
        <cfvo type="num" val="0"/>
        <cfvo type="num" val="1"/>
        <color rgb="FFFFC000"/>
        <color theme="0"/>
        <color rgb="FFF8696B"/>
      </colorScale>
    </cfRule>
  </conditionalFormatting>
  <conditionalFormatting sqref="BC2:BC46">
    <cfRule type="colorScale" priority="83">
      <colorScale>
        <cfvo type="min"/>
        <cfvo type="num" val="0"/>
        <cfvo type="num" val="1"/>
        <color rgb="FFFFC000"/>
        <color theme="0"/>
        <color rgb="FFF8696B"/>
      </colorScale>
    </cfRule>
  </conditionalFormatting>
  <conditionalFormatting sqref="BD2:BD46">
    <cfRule type="colorScale" priority="82">
      <colorScale>
        <cfvo type="min"/>
        <cfvo type="num" val="0"/>
        <cfvo type="num" val="1"/>
        <color rgb="FFFFC000"/>
        <color theme="0"/>
        <color rgb="FFF8696B"/>
      </colorScale>
    </cfRule>
  </conditionalFormatting>
  <conditionalFormatting sqref="BE2:BE46">
    <cfRule type="colorScale" priority="81">
      <colorScale>
        <cfvo type="min"/>
        <cfvo type="num" val="0"/>
        <cfvo type="num" val="1"/>
        <color rgb="FFFFC000"/>
        <color theme="0"/>
        <color rgb="FFF8696B"/>
      </colorScale>
    </cfRule>
  </conditionalFormatting>
  <conditionalFormatting sqref="BF2:BF46">
    <cfRule type="colorScale" priority="80">
      <colorScale>
        <cfvo type="min"/>
        <cfvo type="num" val="0"/>
        <cfvo type="num" val="1"/>
        <color rgb="FFFFC000"/>
        <color theme="0"/>
        <color rgb="FFF8696B"/>
      </colorScale>
    </cfRule>
  </conditionalFormatting>
  <conditionalFormatting sqref="BG2:BG46">
    <cfRule type="colorScale" priority="79">
      <colorScale>
        <cfvo type="min"/>
        <cfvo type="num" val="0"/>
        <cfvo type="num" val="1"/>
        <color rgb="FFFFC000"/>
        <color theme="0"/>
        <color rgb="FFF8696B"/>
      </colorScale>
    </cfRule>
  </conditionalFormatting>
  <conditionalFormatting sqref="A1:A1048576">
    <cfRule type="cellIs" dxfId="6" priority="78" operator="equal">
      <formula>1</formula>
    </cfRule>
  </conditionalFormatting>
  <conditionalFormatting sqref="AS596:AS631">
    <cfRule type="colorScale" priority="376">
      <colorScale>
        <cfvo type="min"/>
        <cfvo type="num" val="0"/>
        <cfvo type="num" val="1"/>
        <color rgb="FFFFC000"/>
        <color theme="0"/>
        <color rgb="FFF8696B"/>
      </colorScale>
    </cfRule>
  </conditionalFormatting>
  <conditionalFormatting sqref="AT596:AT631">
    <cfRule type="colorScale" priority="378">
      <colorScale>
        <cfvo type="min"/>
        <cfvo type="num" val="0"/>
        <cfvo type="num" val="1"/>
        <color rgb="FFFFC000"/>
        <color theme="0"/>
        <color rgb="FFF8696B"/>
      </colorScale>
    </cfRule>
  </conditionalFormatting>
  <conditionalFormatting sqref="AU596:AU631">
    <cfRule type="colorScale" priority="380">
      <colorScale>
        <cfvo type="min"/>
        <cfvo type="num" val="0"/>
        <cfvo type="num" val="1"/>
        <color rgb="FFFFC000"/>
        <color theme="0"/>
        <color rgb="FFF8696B"/>
      </colorScale>
    </cfRule>
  </conditionalFormatting>
  <conditionalFormatting sqref="AV596:AV631">
    <cfRule type="colorScale" priority="382">
      <colorScale>
        <cfvo type="min"/>
        <cfvo type="num" val="0"/>
        <cfvo type="num" val="1"/>
        <color rgb="FFFFC000"/>
        <color theme="0"/>
        <color rgb="FFF8696B"/>
      </colorScale>
    </cfRule>
  </conditionalFormatting>
  <conditionalFormatting sqref="AW596:AW631">
    <cfRule type="colorScale" priority="384">
      <colorScale>
        <cfvo type="min"/>
        <cfvo type="num" val="0"/>
        <cfvo type="num" val="1"/>
        <color rgb="FFFFC000"/>
        <color theme="0"/>
        <color rgb="FFF8696B"/>
      </colorScale>
    </cfRule>
  </conditionalFormatting>
  <conditionalFormatting sqref="AX596:AX631">
    <cfRule type="colorScale" priority="386">
      <colorScale>
        <cfvo type="min"/>
        <cfvo type="num" val="0"/>
        <cfvo type="num" val="1"/>
        <color rgb="FFFFC000"/>
        <color theme="0"/>
        <color rgb="FFF8696B"/>
      </colorScale>
    </cfRule>
  </conditionalFormatting>
  <conditionalFormatting sqref="AY596:AY631">
    <cfRule type="colorScale" priority="388">
      <colorScale>
        <cfvo type="min"/>
        <cfvo type="num" val="0"/>
        <cfvo type="num" val="1"/>
        <color rgb="FFFFC000"/>
        <color theme="0"/>
        <color rgb="FFF8696B"/>
      </colorScale>
    </cfRule>
  </conditionalFormatting>
  <conditionalFormatting sqref="AZ596:AZ631">
    <cfRule type="colorScale" priority="390">
      <colorScale>
        <cfvo type="min"/>
        <cfvo type="num" val="0"/>
        <cfvo type="num" val="1"/>
        <color rgb="FFFFC000"/>
        <color theme="0"/>
        <color rgb="FFF8696B"/>
      </colorScale>
    </cfRule>
  </conditionalFormatting>
  <conditionalFormatting sqref="BA596:BA631">
    <cfRule type="colorScale" priority="392">
      <colorScale>
        <cfvo type="min"/>
        <cfvo type="num" val="0"/>
        <cfvo type="num" val="1"/>
        <color rgb="FFFFC000"/>
        <color theme="0"/>
        <color rgb="FFF8696B"/>
      </colorScale>
    </cfRule>
  </conditionalFormatting>
  <conditionalFormatting sqref="BB596:BB631">
    <cfRule type="colorScale" priority="394">
      <colorScale>
        <cfvo type="min"/>
        <cfvo type="num" val="0"/>
        <cfvo type="num" val="1"/>
        <color rgb="FFFFC000"/>
        <color theme="0"/>
        <color rgb="FFF8696B"/>
      </colorScale>
    </cfRule>
  </conditionalFormatting>
  <conditionalFormatting sqref="BC596:BC631">
    <cfRule type="colorScale" priority="396">
      <colorScale>
        <cfvo type="min"/>
        <cfvo type="num" val="0"/>
        <cfvo type="num" val="1"/>
        <color rgb="FFFFC000"/>
        <color theme="0"/>
        <color rgb="FFF8696B"/>
      </colorScale>
    </cfRule>
  </conditionalFormatting>
  <conditionalFormatting sqref="BD596:BD631">
    <cfRule type="colorScale" priority="398">
      <colorScale>
        <cfvo type="min"/>
        <cfvo type="num" val="0"/>
        <cfvo type="num" val="1"/>
        <color rgb="FFFFC000"/>
        <color theme="0"/>
        <color rgb="FFF8696B"/>
      </colorScale>
    </cfRule>
  </conditionalFormatting>
  <conditionalFormatting sqref="BE596:BE631">
    <cfRule type="colorScale" priority="400">
      <colorScale>
        <cfvo type="min"/>
        <cfvo type="num" val="0"/>
        <cfvo type="num" val="1"/>
        <color rgb="FFFFC000"/>
        <color theme="0"/>
        <color rgb="FFF8696B"/>
      </colorScale>
    </cfRule>
  </conditionalFormatting>
  <conditionalFormatting sqref="BF596:BF631">
    <cfRule type="colorScale" priority="402">
      <colorScale>
        <cfvo type="min"/>
        <cfvo type="num" val="0"/>
        <cfvo type="num" val="1"/>
        <color rgb="FFFFC000"/>
        <color theme="0"/>
        <color rgb="FFF8696B"/>
      </colorScale>
    </cfRule>
  </conditionalFormatting>
  <conditionalFormatting sqref="BG596:BG631">
    <cfRule type="colorScale" priority="404">
      <colorScale>
        <cfvo type="min"/>
        <cfvo type="num" val="0"/>
        <cfvo type="num" val="1"/>
        <color rgb="FFFFC000"/>
        <color theme="0"/>
        <color rgb="FFF8696B"/>
      </colorScale>
    </cfRule>
  </conditionalFormatting>
  <conditionalFormatting sqref="AS560:AS595">
    <cfRule type="colorScale" priority="536">
      <colorScale>
        <cfvo type="min"/>
        <cfvo type="num" val="0"/>
        <cfvo type="num" val="1"/>
        <color rgb="FFFFC000"/>
        <color theme="0"/>
        <color rgb="FFF8696B"/>
      </colorScale>
    </cfRule>
  </conditionalFormatting>
  <conditionalFormatting sqref="AT560:AT595">
    <cfRule type="colorScale" priority="538">
      <colorScale>
        <cfvo type="min"/>
        <cfvo type="num" val="0"/>
        <cfvo type="num" val="1"/>
        <color rgb="FFFFC000"/>
        <color theme="0"/>
        <color rgb="FFF8696B"/>
      </colorScale>
    </cfRule>
  </conditionalFormatting>
  <conditionalFormatting sqref="AU560:AU595">
    <cfRule type="colorScale" priority="540">
      <colorScale>
        <cfvo type="min"/>
        <cfvo type="num" val="0"/>
        <cfvo type="num" val="1"/>
        <color rgb="FFFFC000"/>
        <color theme="0"/>
        <color rgb="FFF8696B"/>
      </colorScale>
    </cfRule>
  </conditionalFormatting>
  <conditionalFormatting sqref="AV560:AV595">
    <cfRule type="colorScale" priority="542">
      <colorScale>
        <cfvo type="min"/>
        <cfvo type="num" val="0"/>
        <cfvo type="num" val="1"/>
        <color rgb="FFFFC000"/>
        <color theme="0"/>
        <color rgb="FFF8696B"/>
      </colorScale>
    </cfRule>
  </conditionalFormatting>
  <conditionalFormatting sqref="AW560:AW595">
    <cfRule type="colorScale" priority="544">
      <colorScale>
        <cfvo type="min"/>
        <cfvo type="num" val="0"/>
        <cfvo type="num" val="1"/>
        <color rgb="FFFFC000"/>
        <color theme="0"/>
        <color rgb="FFF8696B"/>
      </colorScale>
    </cfRule>
  </conditionalFormatting>
  <conditionalFormatting sqref="AX560:AX595">
    <cfRule type="colorScale" priority="546">
      <colorScale>
        <cfvo type="min"/>
        <cfvo type="num" val="0"/>
        <cfvo type="num" val="1"/>
        <color rgb="FFFFC000"/>
        <color theme="0"/>
        <color rgb="FFF8696B"/>
      </colorScale>
    </cfRule>
  </conditionalFormatting>
  <conditionalFormatting sqref="AY560:AY595">
    <cfRule type="colorScale" priority="548">
      <colorScale>
        <cfvo type="min"/>
        <cfvo type="num" val="0"/>
        <cfvo type="num" val="1"/>
        <color rgb="FFFFC000"/>
        <color theme="0"/>
        <color rgb="FFF8696B"/>
      </colorScale>
    </cfRule>
  </conditionalFormatting>
  <conditionalFormatting sqref="AZ560:AZ595">
    <cfRule type="colorScale" priority="550">
      <colorScale>
        <cfvo type="min"/>
        <cfvo type="num" val="0"/>
        <cfvo type="num" val="1"/>
        <color rgb="FFFFC000"/>
        <color theme="0"/>
        <color rgb="FFF8696B"/>
      </colorScale>
    </cfRule>
  </conditionalFormatting>
  <conditionalFormatting sqref="BA560:BA595">
    <cfRule type="colorScale" priority="552">
      <colorScale>
        <cfvo type="min"/>
        <cfvo type="num" val="0"/>
        <cfvo type="num" val="1"/>
        <color rgb="FFFFC000"/>
        <color theme="0"/>
        <color rgb="FFF8696B"/>
      </colorScale>
    </cfRule>
  </conditionalFormatting>
  <conditionalFormatting sqref="BB560:BB595">
    <cfRule type="colorScale" priority="554">
      <colorScale>
        <cfvo type="min"/>
        <cfvo type="num" val="0"/>
        <cfvo type="num" val="1"/>
        <color rgb="FFFFC000"/>
        <color theme="0"/>
        <color rgb="FFF8696B"/>
      </colorScale>
    </cfRule>
  </conditionalFormatting>
  <conditionalFormatting sqref="BC560:BC595">
    <cfRule type="colorScale" priority="556">
      <colorScale>
        <cfvo type="min"/>
        <cfvo type="num" val="0"/>
        <cfvo type="num" val="1"/>
        <color rgb="FFFFC000"/>
        <color theme="0"/>
        <color rgb="FFF8696B"/>
      </colorScale>
    </cfRule>
  </conditionalFormatting>
  <conditionalFormatting sqref="BD560:BD595">
    <cfRule type="colorScale" priority="558">
      <colorScale>
        <cfvo type="min"/>
        <cfvo type="num" val="0"/>
        <cfvo type="num" val="1"/>
        <color rgb="FFFFC000"/>
        <color theme="0"/>
        <color rgb="FFF8696B"/>
      </colorScale>
    </cfRule>
  </conditionalFormatting>
  <conditionalFormatting sqref="BE560:BE595">
    <cfRule type="colorScale" priority="560">
      <colorScale>
        <cfvo type="min"/>
        <cfvo type="num" val="0"/>
        <cfvo type="num" val="1"/>
        <color rgb="FFFFC000"/>
        <color theme="0"/>
        <color rgb="FFF8696B"/>
      </colorScale>
    </cfRule>
  </conditionalFormatting>
  <conditionalFormatting sqref="BF560:BF595">
    <cfRule type="colorScale" priority="562">
      <colorScale>
        <cfvo type="min"/>
        <cfvo type="num" val="0"/>
        <cfvo type="num" val="1"/>
        <color rgb="FFFFC000"/>
        <color theme="0"/>
        <color rgb="FFF8696B"/>
      </colorScale>
    </cfRule>
  </conditionalFormatting>
  <conditionalFormatting sqref="BG560:BG595">
    <cfRule type="colorScale" priority="564">
      <colorScale>
        <cfvo type="min"/>
        <cfvo type="num" val="0"/>
        <cfvo type="num" val="1"/>
        <color rgb="FFFFC000"/>
        <color theme="0"/>
        <color rgb="FFF8696B"/>
      </colorScale>
    </cfRule>
  </conditionalFormatting>
  <conditionalFormatting sqref="AS524:AS559">
    <cfRule type="colorScale" priority="696">
      <colorScale>
        <cfvo type="min"/>
        <cfvo type="num" val="0"/>
        <cfvo type="num" val="1"/>
        <color rgb="FFFFC000"/>
        <color theme="0"/>
        <color rgb="FFF8696B"/>
      </colorScale>
    </cfRule>
  </conditionalFormatting>
  <conditionalFormatting sqref="AT524:AT559">
    <cfRule type="colorScale" priority="698">
      <colorScale>
        <cfvo type="min"/>
        <cfvo type="num" val="0"/>
        <cfvo type="num" val="1"/>
        <color rgb="FFFFC000"/>
        <color theme="0"/>
        <color rgb="FFF8696B"/>
      </colorScale>
    </cfRule>
  </conditionalFormatting>
  <conditionalFormatting sqref="AU524:AU559">
    <cfRule type="colorScale" priority="700">
      <colorScale>
        <cfvo type="min"/>
        <cfvo type="num" val="0"/>
        <cfvo type="num" val="1"/>
        <color rgb="FFFFC000"/>
        <color theme="0"/>
        <color rgb="FFF8696B"/>
      </colorScale>
    </cfRule>
  </conditionalFormatting>
  <conditionalFormatting sqref="AV524:AV559">
    <cfRule type="colorScale" priority="702">
      <colorScale>
        <cfvo type="min"/>
        <cfvo type="num" val="0"/>
        <cfvo type="num" val="1"/>
        <color rgb="FFFFC000"/>
        <color theme="0"/>
        <color rgb="FFF8696B"/>
      </colorScale>
    </cfRule>
  </conditionalFormatting>
  <conditionalFormatting sqref="AW524:AW559">
    <cfRule type="colorScale" priority="704">
      <colorScale>
        <cfvo type="min"/>
        <cfvo type="num" val="0"/>
        <cfvo type="num" val="1"/>
        <color rgb="FFFFC000"/>
        <color theme="0"/>
        <color rgb="FFF8696B"/>
      </colorScale>
    </cfRule>
  </conditionalFormatting>
  <conditionalFormatting sqref="AX524:AX559">
    <cfRule type="colorScale" priority="706">
      <colorScale>
        <cfvo type="min"/>
        <cfvo type="num" val="0"/>
        <cfvo type="num" val="1"/>
        <color rgb="FFFFC000"/>
        <color theme="0"/>
        <color rgb="FFF8696B"/>
      </colorScale>
    </cfRule>
  </conditionalFormatting>
  <conditionalFormatting sqref="AY524:AY559">
    <cfRule type="colorScale" priority="708">
      <colorScale>
        <cfvo type="min"/>
        <cfvo type="num" val="0"/>
        <cfvo type="num" val="1"/>
        <color rgb="FFFFC000"/>
        <color theme="0"/>
        <color rgb="FFF8696B"/>
      </colorScale>
    </cfRule>
  </conditionalFormatting>
  <conditionalFormatting sqref="AZ524:AZ559">
    <cfRule type="colorScale" priority="710">
      <colorScale>
        <cfvo type="min"/>
        <cfvo type="num" val="0"/>
        <cfvo type="num" val="1"/>
        <color rgb="FFFFC000"/>
        <color theme="0"/>
        <color rgb="FFF8696B"/>
      </colorScale>
    </cfRule>
  </conditionalFormatting>
  <conditionalFormatting sqref="BA524:BA559">
    <cfRule type="colorScale" priority="712">
      <colorScale>
        <cfvo type="min"/>
        <cfvo type="num" val="0"/>
        <cfvo type="num" val="1"/>
        <color rgb="FFFFC000"/>
        <color theme="0"/>
        <color rgb="FFF8696B"/>
      </colorScale>
    </cfRule>
  </conditionalFormatting>
  <conditionalFormatting sqref="BB524:BB559">
    <cfRule type="colorScale" priority="714">
      <colorScale>
        <cfvo type="min"/>
        <cfvo type="num" val="0"/>
        <cfvo type="num" val="1"/>
        <color rgb="FFFFC000"/>
        <color theme="0"/>
        <color rgb="FFF8696B"/>
      </colorScale>
    </cfRule>
  </conditionalFormatting>
  <conditionalFormatting sqref="BC524:BC559">
    <cfRule type="colorScale" priority="716">
      <colorScale>
        <cfvo type="min"/>
        <cfvo type="num" val="0"/>
        <cfvo type="num" val="1"/>
        <color rgb="FFFFC000"/>
        <color theme="0"/>
        <color rgb="FFF8696B"/>
      </colorScale>
    </cfRule>
  </conditionalFormatting>
  <conditionalFormatting sqref="BD524:BD559">
    <cfRule type="colorScale" priority="718">
      <colorScale>
        <cfvo type="min"/>
        <cfvo type="num" val="0"/>
        <cfvo type="num" val="1"/>
        <color rgb="FFFFC000"/>
        <color theme="0"/>
        <color rgb="FFF8696B"/>
      </colorScale>
    </cfRule>
  </conditionalFormatting>
  <conditionalFormatting sqref="BE524:BE559">
    <cfRule type="colorScale" priority="720">
      <colorScale>
        <cfvo type="min"/>
        <cfvo type="num" val="0"/>
        <cfvo type="num" val="1"/>
        <color rgb="FFFFC000"/>
        <color theme="0"/>
        <color rgb="FFF8696B"/>
      </colorScale>
    </cfRule>
  </conditionalFormatting>
  <conditionalFormatting sqref="BF524:BF559">
    <cfRule type="colorScale" priority="722">
      <colorScale>
        <cfvo type="min"/>
        <cfvo type="num" val="0"/>
        <cfvo type="num" val="1"/>
        <color rgb="FFFFC000"/>
        <color theme="0"/>
        <color rgb="FFF8696B"/>
      </colorScale>
    </cfRule>
  </conditionalFormatting>
  <conditionalFormatting sqref="BG524:BG559">
    <cfRule type="colorScale" priority="724">
      <colorScale>
        <cfvo type="min"/>
        <cfvo type="num" val="0"/>
        <cfvo type="num" val="1"/>
        <color rgb="FFFFC000"/>
        <color theme="0"/>
        <color rgb="FFF8696B"/>
      </colorScale>
    </cfRule>
  </conditionalFormatting>
  <conditionalFormatting sqref="AS488:AS523">
    <cfRule type="colorScale" priority="856">
      <colorScale>
        <cfvo type="min"/>
        <cfvo type="num" val="0"/>
        <cfvo type="num" val="1"/>
        <color rgb="FFFFC000"/>
        <color theme="0"/>
        <color rgb="FFF8696B"/>
      </colorScale>
    </cfRule>
  </conditionalFormatting>
  <conditionalFormatting sqref="AT488:AT523">
    <cfRule type="colorScale" priority="858">
      <colorScale>
        <cfvo type="min"/>
        <cfvo type="num" val="0"/>
        <cfvo type="num" val="1"/>
        <color rgb="FFFFC000"/>
        <color theme="0"/>
        <color rgb="FFF8696B"/>
      </colorScale>
    </cfRule>
  </conditionalFormatting>
  <conditionalFormatting sqref="AU488:AU523">
    <cfRule type="colorScale" priority="860">
      <colorScale>
        <cfvo type="min"/>
        <cfvo type="num" val="0"/>
        <cfvo type="num" val="1"/>
        <color rgb="FFFFC000"/>
        <color theme="0"/>
        <color rgb="FFF8696B"/>
      </colorScale>
    </cfRule>
  </conditionalFormatting>
  <conditionalFormatting sqref="AV488:AV523">
    <cfRule type="colorScale" priority="862">
      <colorScale>
        <cfvo type="min"/>
        <cfvo type="num" val="0"/>
        <cfvo type="num" val="1"/>
        <color rgb="FFFFC000"/>
        <color theme="0"/>
        <color rgb="FFF8696B"/>
      </colorScale>
    </cfRule>
  </conditionalFormatting>
  <conditionalFormatting sqref="AW488:AW523">
    <cfRule type="colorScale" priority="864">
      <colorScale>
        <cfvo type="min"/>
        <cfvo type="num" val="0"/>
        <cfvo type="num" val="1"/>
        <color rgb="FFFFC000"/>
        <color theme="0"/>
        <color rgb="FFF8696B"/>
      </colorScale>
    </cfRule>
  </conditionalFormatting>
  <conditionalFormatting sqref="AX488:AX523">
    <cfRule type="colorScale" priority="866">
      <colorScale>
        <cfvo type="min"/>
        <cfvo type="num" val="0"/>
        <cfvo type="num" val="1"/>
        <color rgb="FFFFC000"/>
        <color theme="0"/>
        <color rgb="FFF8696B"/>
      </colorScale>
    </cfRule>
  </conditionalFormatting>
  <conditionalFormatting sqref="AY488:AY523">
    <cfRule type="colorScale" priority="868">
      <colorScale>
        <cfvo type="min"/>
        <cfvo type="num" val="0"/>
        <cfvo type="num" val="1"/>
        <color rgb="FFFFC000"/>
        <color theme="0"/>
        <color rgb="FFF8696B"/>
      </colorScale>
    </cfRule>
  </conditionalFormatting>
  <conditionalFormatting sqref="AZ488:AZ523">
    <cfRule type="colorScale" priority="870">
      <colorScale>
        <cfvo type="min"/>
        <cfvo type="num" val="0"/>
        <cfvo type="num" val="1"/>
        <color rgb="FFFFC000"/>
        <color theme="0"/>
        <color rgb="FFF8696B"/>
      </colorScale>
    </cfRule>
  </conditionalFormatting>
  <conditionalFormatting sqref="BA488:BA523">
    <cfRule type="colorScale" priority="872">
      <colorScale>
        <cfvo type="min"/>
        <cfvo type="num" val="0"/>
        <cfvo type="num" val="1"/>
        <color rgb="FFFFC000"/>
        <color theme="0"/>
        <color rgb="FFF8696B"/>
      </colorScale>
    </cfRule>
  </conditionalFormatting>
  <conditionalFormatting sqref="BB488:BB523">
    <cfRule type="colorScale" priority="874">
      <colorScale>
        <cfvo type="min"/>
        <cfvo type="num" val="0"/>
        <cfvo type="num" val="1"/>
        <color rgb="FFFFC000"/>
        <color theme="0"/>
        <color rgb="FFF8696B"/>
      </colorScale>
    </cfRule>
  </conditionalFormatting>
  <conditionalFormatting sqref="BC488:BC523">
    <cfRule type="colorScale" priority="876">
      <colorScale>
        <cfvo type="min"/>
        <cfvo type="num" val="0"/>
        <cfvo type="num" val="1"/>
        <color rgb="FFFFC000"/>
        <color theme="0"/>
        <color rgb="FFF8696B"/>
      </colorScale>
    </cfRule>
  </conditionalFormatting>
  <conditionalFormatting sqref="BD488:BD523">
    <cfRule type="colorScale" priority="878">
      <colorScale>
        <cfvo type="min"/>
        <cfvo type="num" val="0"/>
        <cfvo type="num" val="1"/>
        <color rgb="FFFFC000"/>
        <color theme="0"/>
        <color rgb="FFF8696B"/>
      </colorScale>
    </cfRule>
  </conditionalFormatting>
  <conditionalFormatting sqref="BE488:BE523">
    <cfRule type="colorScale" priority="880">
      <colorScale>
        <cfvo type="min"/>
        <cfvo type="num" val="0"/>
        <cfvo type="num" val="1"/>
        <color rgb="FFFFC000"/>
        <color theme="0"/>
        <color rgb="FFF8696B"/>
      </colorScale>
    </cfRule>
  </conditionalFormatting>
  <conditionalFormatting sqref="BF488:BF523">
    <cfRule type="colorScale" priority="882">
      <colorScale>
        <cfvo type="min"/>
        <cfvo type="num" val="0"/>
        <cfvo type="num" val="1"/>
        <color rgb="FFFFC000"/>
        <color theme="0"/>
        <color rgb="FFF8696B"/>
      </colorScale>
    </cfRule>
  </conditionalFormatting>
  <conditionalFormatting sqref="BG488:BG523">
    <cfRule type="colorScale" priority="884">
      <colorScale>
        <cfvo type="min"/>
        <cfvo type="num" val="0"/>
        <cfvo type="num" val="1"/>
        <color rgb="FFFFC000"/>
        <color theme="0"/>
        <color rgb="FFF8696B"/>
      </colorScale>
    </cfRule>
  </conditionalFormatting>
  <conditionalFormatting sqref="AS452:AS487">
    <cfRule type="colorScale" priority="1016">
      <colorScale>
        <cfvo type="min"/>
        <cfvo type="num" val="0"/>
        <cfvo type="num" val="1"/>
        <color rgb="FFFFC000"/>
        <color theme="0"/>
        <color rgb="FFF8696B"/>
      </colorScale>
    </cfRule>
  </conditionalFormatting>
  <conditionalFormatting sqref="AT452:AT487">
    <cfRule type="colorScale" priority="1018">
      <colorScale>
        <cfvo type="min"/>
        <cfvo type="num" val="0"/>
        <cfvo type="num" val="1"/>
        <color rgb="FFFFC000"/>
        <color theme="0"/>
        <color rgb="FFF8696B"/>
      </colorScale>
    </cfRule>
  </conditionalFormatting>
  <conditionalFormatting sqref="AU452:AU487">
    <cfRule type="colorScale" priority="1020">
      <colorScale>
        <cfvo type="min"/>
        <cfvo type="num" val="0"/>
        <cfvo type="num" val="1"/>
        <color rgb="FFFFC000"/>
        <color theme="0"/>
        <color rgb="FFF8696B"/>
      </colorScale>
    </cfRule>
  </conditionalFormatting>
  <conditionalFormatting sqref="AV452:AV487">
    <cfRule type="colorScale" priority="1022">
      <colorScale>
        <cfvo type="min"/>
        <cfvo type="num" val="0"/>
        <cfvo type="num" val="1"/>
        <color rgb="FFFFC000"/>
        <color theme="0"/>
        <color rgb="FFF8696B"/>
      </colorScale>
    </cfRule>
  </conditionalFormatting>
  <conditionalFormatting sqref="AW452:AW487">
    <cfRule type="colorScale" priority="1024">
      <colorScale>
        <cfvo type="min"/>
        <cfvo type="num" val="0"/>
        <cfvo type="num" val="1"/>
        <color rgb="FFFFC000"/>
        <color theme="0"/>
        <color rgb="FFF8696B"/>
      </colorScale>
    </cfRule>
  </conditionalFormatting>
  <conditionalFormatting sqref="AX452:AX487">
    <cfRule type="colorScale" priority="1026">
      <colorScale>
        <cfvo type="min"/>
        <cfvo type="num" val="0"/>
        <cfvo type="num" val="1"/>
        <color rgb="FFFFC000"/>
        <color theme="0"/>
        <color rgb="FFF8696B"/>
      </colorScale>
    </cfRule>
  </conditionalFormatting>
  <conditionalFormatting sqref="AY452:AY487">
    <cfRule type="colorScale" priority="1028">
      <colorScale>
        <cfvo type="min"/>
        <cfvo type="num" val="0"/>
        <cfvo type="num" val="1"/>
        <color rgb="FFFFC000"/>
        <color theme="0"/>
        <color rgb="FFF8696B"/>
      </colorScale>
    </cfRule>
  </conditionalFormatting>
  <conditionalFormatting sqref="AZ452:AZ487">
    <cfRule type="colorScale" priority="1030">
      <colorScale>
        <cfvo type="min"/>
        <cfvo type="num" val="0"/>
        <cfvo type="num" val="1"/>
        <color rgb="FFFFC000"/>
        <color theme="0"/>
        <color rgb="FFF8696B"/>
      </colorScale>
    </cfRule>
  </conditionalFormatting>
  <conditionalFormatting sqref="BA452:BA487">
    <cfRule type="colorScale" priority="1032">
      <colorScale>
        <cfvo type="min"/>
        <cfvo type="num" val="0"/>
        <cfvo type="num" val="1"/>
        <color rgb="FFFFC000"/>
        <color theme="0"/>
        <color rgb="FFF8696B"/>
      </colorScale>
    </cfRule>
  </conditionalFormatting>
  <conditionalFormatting sqref="BB452:BB487">
    <cfRule type="colorScale" priority="1034">
      <colorScale>
        <cfvo type="min"/>
        <cfvo type="num" val="0"/>
        <cfvo type="num" val="1"/>
        <color rgb="FFFFC000"/>
        <color theme="0"/>
        <color rgb="FFF8696B"/>
      </colorScale>
    </cfRule>
  </conditionalFormatting>
  <conditionalFormatting sqref="BC452:BC487">
    <cfRule type="colorScale" priority="1036">
      <colorScale>
        <cfvo type="min"/>
        <cfvo type="num" val="0"/>
        <cfvo type="num" val="1"/>
        <color rgb="FFFFC000"/>
        <color theme="0"/>
        <color rgb="FFF8696B"/>
      </colorScale>
    </cfRule>
  </conditionalFormatting>
  <conditionalFormatting sqref="BD452:BD487">
    <cfRule type="colorScale" priority="1038">
      <colorScale>
        <cfvo type="min"/>
        <cfvo type="num" val="0"/>
        <cfvo type="num" val="1"/>
        <color rgb="FFFFC000"/>
        <color theme="0"/>
        <color rgb="FFF8696B"/>
      </colorScale>
    </cfRule>
  </conditionalFormatting>
  <conditionalFormatting sqref="BE452:BE487">
    <cfRule type="colorScale" priority="1040">
      <colorScale>
        <cfvo type="min"/>
        <cfvo type="num" val="0"/>
        <cfvo type="num" val="1"/>
        <color rgb="FFFFC000"/>
        <color theme="0"/>
        <color rgb="FFF8696B"/>
      </colorScale>
    </cfRule>
  </conditionalFormatting>
  <conditionalFormatting sqref="BF452:BF487">
    <cfRule type="colorScale" priority="1042">
      <colorScale>
        <cfvo type="min"/>
        <cfvo type="num" val="0"/>
        <cfvo type="num" val="1"/>
        <color rgb="FFFFC000"/>
        <color theme="0"/>
        <color rgb="FFF8696B"/>
      </colorScale>
    </cfRule>
  </conditionalFormatting>
  <conditionalFormatting sqref="BG452:BG487">
    <cfRule type="colorScale" priority="1044">
      <colorScale>
        <cfvo type="min"/>
        <cfvo type="num" val="0"/>
        <cfvo type="num" val="1"/>
        <color rgb="FFFFC000"/>
        <color theme="0"/>
        <color rgb="FFF8696B"/>
      </colorScale>
    </cfRule>
  </conditionalFormatting>
  <conditionalFormatting sqref="B827:B1062 B1062:H1062">
    <cfRule type="cellIs" dxfId="5" priority="1" operator="equal">
      <formula>1</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08531-4F72-400C-A40F-550AA8B0BC2B}">
  <sheetPr codeName="Sheet12"/>
  <dimension ref="A1:W1089"/>
  <sheetViews>
    <sheetView zoomScale="70" zoomScaleNormal="70" workbookViewId="0">
      <selection activeCell="H49" sqref="H49"/>
    </sheetView>
  </sheetViews>
  <sheetFormatPr defaultRowHeight="13.8" x14ac:dyDescent="0.25"/>
  <sheetData>
    <row r="1" spans="1:23" x14ac:dyDescent="0.25">
      <c r="B1" t="s">
        <v>176</v>
      </c>
      <c r="C1" t="s">
        <v>121</v>
      </c>
      <c r="D1" t="s">
        <v>112</v>
      </c>
      <c r="E1" t="s">
        <v>113</v>
      </c>
      <c r="F1" s="3" t="s">
        <v>63</v>
      </c>
      <c r="G1" s="3" t="s">
        <v>1</v>
      </c>
      <c r="H1" s="3" t="s">
        <v>2</v>
      </c>
      <c r="I1" s="3" t="s">
        <v>53</v>
      </c>
      <c r="J1" s="3" t="s">
        <v>54</v>
      </c>
      <c r="K1" s="3" t="s">
        <v>55</v>
      </c>
      <c r="L1" s="3" t="s">
        <v>56</v>
      </c>
      <c r="M1" s="3" t="s">
        <v>57</v>
      </c>
      <c r="N1" s="3" t="s">
        <v>58</v>
      </c>
      <c r="O1" s="3" t="s">
        <v>59</v>
      </c>
      <c r="P1" s="3" t="s">
        <v>60</v>
      </c>
      <c r="Q1" s="3" t="s">
        <v>61</v>
      </c>
      <c r="R1" s="3" t="s">
        <v>62</v>
      </c>
      <c r="S1" s="3" t="s">
        <v>0</v>
      </c>
      <c r="T1" s="3" t="s">
        <v>64</v>
      </c>
      <c r="U1" s="3" t="s">
        <v>65</v>
      </c>
      <c r="V1" s="3" t="s">
        <v>45</v>
      </c>
      <c r="W1" s="3" t="s">
        <v>111</v>
      </c>
    </row>
    <row r="2" spans="1:23" x14ac:dyDescent="0.25">
      <c r="A2">
        <f t="shared" ref="A2:A65" si="0">IF(D2=D1,"",1)</f>
        <v>1</v>
      </c>
      <c r="B2" t="str">
        <f t="shared" ref="B2:B65" si="1">D2&amp;G2&amp;H2</f>
        <v>WYCoolingAir-Cooled Chiller</v>
      </c>
      <c r="C2" t="str">
        <f t="shared" ref="C2:C65" si="2">D2&amp;E2&amp;F2</f>
        <v>WY2023 CPACooling_Air-Cooled Chiller</v>
      </c>
      <c r="D2" t="s">
        <v>115</v>
      </c>
      <c r="E2" t="s">
        <v>191</v>
      </c>
      <c r="F2" s="3" t="s">
        <v>66</v>
      </c>
      <c r="G2" s="3" t="s">
        <v>3</v>
      </c>
      <c r="H2" s="3" t="s">
        <v>4</v>
      </c>
      <c r="I2" s="2">
        <v>6.852666581467555E-2</v>
      </c>
      <c r="J2" s="2">
        <v>7.1771947042397546E-2</v>
      </c>
      <c r="K2" s="2">
        <v>0</v>
      </c>
      <c r="L2" s="2">
        <v>0</v>
      </c>
      <c r="M2" s="2">
        <v>0</v>
      </c>
      <c r="N2" s="2">
        <v>0</v>
      </c>
      <c r="O2" s="2">
        <v>0.18258674245937367</v>
      </c>
      <c r="P2" s="2">
        <v>0</v>
      </c>
      <c r="Q2" s="2">
        <v>9.2444332236488472E-2</v>
      </c>
      <c r="R2" s="2">
        <v>4.5410258286125799E-2</v>
      </c>
      <c r="S2" s="2">
        <v>1.4759152205478198E-4</v>
      </c>
      <c r="T2" s="2">
        <v>3.0925995650752871E-4</v>
      </c>
      <c r="U2" s="2">
        <v>7.1771947042397546E-2</v>
      </c>
      <c r="V2" s="2">
        <v>3.3936691672619167E-2</v>
      </c>
      <c r="W2" s="2">
        <f t="shared" ref="W2:W65" si="3">AVERAGE(I2:V2)</f>
        <v>4.0493245430902866E-2</v>
      </c>
    </row>
    <row r="3" spans="1:23" x14ac:dyDescent="0.25">
      <c r="A3" t="str">
        <f t="shared" si="0"/>
        <v/>
      </c>
      <c r="B3" t="str">
        <f t="shared" si="1"/>
        <v>WYCoolingWater-Cooled Chiller</v>
      </c>
      <c r="C3" t="str">
        <f t="shared" si="2"/>
        <v>WY2023 CPACooling_Water-Cooled Chiller</v>
      </c>
      <c r="D3" t="s">
        <v>115</v>
      </c>
      <c r="E3" t="s">
        <v>191</v>
      </c>
      <c r="F3" s="3" t="s">
        <v>67</v>
      </c>
      <c r="G3" s="3" t="s">
        <v>3</v>
      </c>
      <c r="H3" s="3" t="s">
        <v>5</v>
      </c>
      <c r="I3" s="2">
        <v>0.44502907622603055</v>
      </c>
      <c r="J3" s="2">
        <v>7.3742850261900791E-3</v>
      </c>
      <c r="K3" s="2">
        <v>4.0932247922682963E-2</v>
      </c>
      <c r="L3" s="2">
        <v>2.3093282904071304E-3</v>
      </c>
      <c r="M3" s="2">
        <v>0</v>
      </c>
      <c r="N3" s="2">
        <v>0</v>
      </c>
      <c r="O3" s="2">
        <v>0.55213448962957601</v>
      </c>
      <c r="P3" s="2">
        <v>0.48900306493513135</v>
      </c>
      <c r="Q3" s="2">
        <v>0.13208724233984884</v>
      </c>
      <c r="R3" s="2">
        <v>9.894683755565982E-2</v>
      </c>
      <c r="S3" s="2">
        <v>0</v>
      </c>
      <c r="T3" s="2">
        <v>0</v>
      </c>
      <c r="U3" s="2">
        <v>7.3742850261900791E-3</v>
      </c>
      <c r="V3" s="2">
        <v>3.3936691672619167E-2</v>
      </c>
      <c r="W3" s="2">
        <f t="shared" si="3"/>
        <v>0.12922339633030971</v>
      </c>
    </row>
    <row r="4" spans="1:23" x14ac:dyDescent="0.25">
      <c r="A4" t="str">
        <f t="shared" si="0"/>
        <v/>
      </c>
      <c r="B4" t="str">
        <f t="shared" si="1"/>
        <v>WYCoolingRTU</v>
      </c>
      <c r="C4" t="str">
        <f t="shared" si="2"/>
        <v>WY2023 CPACooling_RTU</v>
      </c>
      <c r="D4" t="s">
        <v>115</v>
      </c>
      <c r="E4" t="s">
        <v>191</v>
      </c>
      <c r="F4" s="3" t="s">
        <v>68</v>
      </c>
      <c r="G4" s="3" t="s">
        <v>3</v>
      </c>
      <c r="H4" s="3" t="s">
        <v>6</v>
      </c>
      <c r="I4" s="2">
        <v>0.12609129468520594</v>
      </c>
      <c r="J4" s="2">
        <v>0.50870460622905</v>
      </c>
      <c r="K4" s="2">
        <v>0.684273396004621</v>
      </c>
      <c r="L4" s="2">
        <v>0.5915499226782015</v>
      </c>
      <c r="M4" s="2">
        <v>0.52345702501378255</v>
      </c>
      <c r="N4" s="2">
        <v>0.18773563254520473</v>
      </c>
      <c r="O4" s="2">
        <v>0.21855339958857919</v>
      </c>
      <c r="P4" s="2">
        <v>0.21530305580851988</v>
      </c>
      <c r="Q4" s="2">
        <v>0.30633560350850908</v>
      </c>
      <c r="R4" s="2">
        <v>0.29173694659553279</v>
      </c>
      <c r="S4" s="2">
        <v>0.16480525362860432</v>
      </c>
      <c r="T4" s="2">
        <v>0.34532922257198895</v>
      </c>
      <c r="U4" s="2">
        <v>0.50870460622905</v>
      </c>
      <c r="V4" s="2">
        <v>0.19135808951121844</v>
      </c>
      <c r="W4" s="2">
        <f t="shared" si="3"/>
        <v>0.34742414675700489</v>
      </c>
    </row>
    <row r="5" spans="1:23" x14ac:dyDescent="0.25">
      <c r="A5" t="str">
        <f t="shared" si="0"/>
        <v/>
      </c>
      <c r="B5" t="str">
        <f t="shared" si="1"/>
        <v>WYCoolingPTAC</v>
      </c>
      <c r="C5" t="str">
        <f t="shared" si="2"/>
        <v>WY2023 CPACooling_PTAC</v>
      </c>
      <c r="D5" t="s">
        <v>115</v>
      </c>
      <c r="E5" t="s">
        <v>191</v>
      </c>
      <c r="F5" s="3" t="s">
        <v>69</v>
      </c>
      <c r="G5" s="3" t="s">
        <v>3</v>
      </c>
      <c r="H5" s="3" t="s">
        <v>7</v>
      </c>
      <c r="I5" s="2">
        <v>6.7537726955163024E-2</v>
      </c>
      <c r="J5" s="2">
        <v>6.1629692890910089E-2</v>
      </c>
      <c r="K5" s="2">
        <v>1.764544023525707E-3</v>
      </c>
      <c r="L5" s="2">
        <v>9.5316528989294477E-2</v>
      </c>
      <c r="M5" s="2">
        <v>3.9386916452987981E-2</v>
      </c>
      <c r="N5" s="2">
        <v>0.28422205790509036</v>
      </c>
      <c r="O5" s="2">
        <v>5.6288107434068783E-3</v>
      </c>
      <c r="P5" s="2">
        <v>0.13559262847092568</v>
      </c>
      <c r="Q5" s="2">
        <v>0.12948717919276229</v>
      </c>
      <c r="R5" s="2">
        <v>0.35300577036227215</v>
      </c>
      <c r="S5" s="2">
        <v>4.4810280746633901E-2</v>
      </c>
      <c r="T5" s="2">
        <v>9.3894454653367085E-2</v>
      </c>
      <c r="U5" s="2">
        <v>6.1629692890910089E-2</v>
      </c>
      <c r="V5" s="2">
        <v>0.11396967792663062</v>
      </c>
      <c r="W5" s="2">
        <f t="shared" si="3"/>
        <v>0.10627685444313431</v>
      </c>
    </row>
    <row r="6" spans="1:23" x14ac:dyDescent="0.25">
      <c r="A6" t="str">
        <f t="shared" si="0"/>
        <v/>
      </c>
      <c r="B6" t="str">
        <f t="shared" si="1"/>
        <v>WYCoolingPTHP</v>
      </c>
      <c r="C6" t="str">
        <f t="shared" si="2"/>
        <v>WY2023 CPACooling_PTHP</v>
      </c>
      <c r="D6" t="s">
        <v>115</v>
      </c>
      <c r="E6" t="s">
        <v>191</v>
      </c>
      <c r="F6" s="3" t="s">
        <v>70</v>
      </c>
      <c r="G6" s="3" t="s">
        <v>3</v>
      </c>
      <c r="H6" s="3" t="s">
        <v>8</v>
      </c>
      <c r="I6" s="2">
        <v>6.9427689686612703E-3</v>
      </c>
      <c r="J6" s="2">
        <v>6.0842948881604285E-3</v>
      </c>
      <c r="K6" s="2">
        <v>5.2641056319457733E-3</v>
      </c>
      <c r="L6" s="2">
        <v>5.3591557368221909E-3</v>
      </c>
      <c r="M6" s="2">
        <v>1.6445095534231555E-2</v>
      </c>
      <c r="N6" s="2">
        <v>5.198485120214643E-3</v>
      </c>
      <c r="O6" s="2">
        <v>0</v>
      </c>
      <c r="P6" s="2">
        <v>2.4508622314497588E-2</v>
      </c>
      <c r="Q6" s="2">
        <v>1.6530568140422881E-2</v>
      </c>
      <c r="R6" s="2">
        <v>0.12390870729282645</v>
      </c>
      <c r="S6" s="2">
        <v>4.1994655613512679E-3</v>
      </c>
      <c r="T6" s="2">
        <v>1.7007140994201415E-3</v>
      </c>
      <c r="U6" s="2">
        <v>6.0842948881604285E-3</v>
      </c>
      <c r="V6" s="2">
        <v>3.9825850145329793E-2</v>
      </c>
      <c r="W6" s="2">
        <f t="shared" si="3"/>
        <v>1.8718009165860312E-2</v>
      </c>
    </row>
    <row r="7" spans="1:23" x14ac:dyDescent="0.25">
      <c r="A7" t="str">
        <f t="shared" si="0"/>
        <v/>
      </c>
      <c r="B7" t="str">
        <f t="shared" si="1"/>
        <v>WYCoolingAir-Source Heat Pump</v>
      </c>
      <c r="C7" t="str">
        <f t="shared" si="2"/>
        <v>WY2023 CPACooling_Air-Source Heat Pump</v>
      </c>
      <c r="D7" t="s">
        <v>115</v>
      </c>
      <c r="E7" t="s">
        <v>191</v>
      </c>
      <c r="F7" s="3" t="s">
        <v>72</v>
      </c>
      <c r="G7" s="3" t="s">
        <v>3</v>
      </c>
      <c r="H7" s="3" t="s">
        <v>10</v>
      </c>
      <c r="I7" s="2">
        <v>9.0049123012458376E-2</v>
      </c>
      <c r="J7" s="2">
        <v>0.12094408863850922</v>
      </c>
      <c r="K7" s="2">
        <v>0.16670974490690069</v>
      </c>
      <c r="L7" s="2">
        <v>3.2878306181254396E-2</v>
      </c>
      <c r="M7" s="2">
        <v>4.9808329398902222E-2</v>
      </c>
      <c r="N7" s="2">
        <v>0</v>
      </c>
      <c r="O7" s="2">
        <v>7.6535270983328092E-3</v>
      </c>
      <c r="P7" s="2">
        <v>1.38126089491764E-3</v>
      </c>
      <c r="Q7" s="2">
        <v>4.4837150012571936E-2</v>
      </c>
      <c r="R7" s="2">
        <v>5.5304419488505882E-2</v>
      </c>
      <c r="S7" s="2">
        <v>1.9135809362286798E-2</v>
      </c>
      <c r="T7" s="2">
        <v>4.0096744641745737E-2</v>
      </c>
      <c r="U7" s="2">
        <v>0.12094408863850922</v>
      </c>
      <c r="V7" s="2">
        <v>5.5837057448020609E-2</v>
      </c>
      <c r="W7" s="2">
        <f t="shared" si="3"/>
        <v>5.7541403551636824E-2</v>
      </c>
    </row>
    <row r="8" spans="1:23" x14ac:dyDescent="0.25">
      <c r="A8" t="str">
        <f t="shared" si="0"/>
        <v/>
      </c>
      <c r="B8" t="str">
        <f t="shared" si="1"/>
        <v>WYCoolingGeothermal Heat Pump</v>
      </c>
      <c r="C8" t="str">
        <f t="shared" si="2"/>
        <v>WY2023 CPACooling_Geothermal Heat Pump</v>
      </c>
      <c r="D8" t="s">
        <v>115</v>
      </c>
      <c r="E8" t="s">
        <v>191</v>
      </c>
      <c r="F8" s="3" t="s">
        <v>73</v>
      </c>
      <c r="G8" s="3" t="s">
        <v>3</v>
      </c>
      <c r="H8" s="3" t="s">
        <v>11</v>
      </c>
      <c r="I8" s="2">
        <v>5.6087277816403144E-2</v>
      </c>
      <c r="J8" s="2">
        <v>2.669128462439245E-2</v>
      </c>
      <c r="K8" s="2">
        <v>0</v>
      </c>
      <c r="L8" s="2">
        <v>0</v>
      </c>
      <c r="M8" s="2">
        <v>0</v>
      </c>
      <c r="N8" s="2">
        <v>0</v>
      </c>
      <c r="O8" s="2">
        <v>2.3985623146038401E-2</v>
      </c>
      <c r="P8" s="2">
        <v>0</v>
      </c>
      <c r="Q8" s="2">
        <v>8.2486528555348205E-3</v>
      </c>
      <c r="R8" s="2">
        <v>2.0758975216514646E-4</v>
      </c>
      <c r="S8" s="2">
        <v>0</v>
      </c>
      <c r="T8" s="2">
        <v>0</v>
      </c>
      <c r="U8" s="2">
        <v>2.669128462439245E-2</v>
      </c>
      <c r="V8" s="2">
        <v>6.1302214087871426E-2</v>
      </c>
      <c r="W8" s="2">
        <f t="shared" si="3"/>
        <v>1.4515280493342702E-2</v>
      </c>
    </row>
    <row r="9" spans="1:23" x14ac:dyDescent="0.25">
      <c r="A9" t="str">
        <f t="shared" si="0"/>
        <v/>
      </c>
      <c r="B9" t="str">
        <f t="shared" si="1"/>
        <v>WYHeatingElectric Furnace</v>
      </c>
      <c r="C9" t="str">
        <f t="shared" si="2"/>
        <v>WY2023 CPAHeating_Electric Furnace</v>
      </c>
      <c r="D9" t="s">
        <v>115</v>
      </c>
      <c r="E9" t="s">
        <v>191</v>
      </c>
      <c r="F9" s="3" t="s">
        <v>74</v>
      </c>
      <c r="G9" s="3" t="s">
        <v>12</v>
      </c>
      <c r="H9" s="3" t="s">
        <v>13</v>
      </c>
      <c r="I9" s="2">
        <v>0.11451832306389373</v>
      </c>
      <c r="J9" s="2">
        <v>5.0977120087765879E-2</v>
      </c>
      <c r="K9" s="2">
        <v>0.2733772605106895</v>
      </c>
      <c r="L9" s="2">
        <v>0.38689827127646892</v>
      </c>
      <c r="M9" s="2">
        <v>0.35089431822993972</v>
      </c>
      <c r="N9" s="2">
        <v>0.45133102859124141</v>
      </c>
      <c r="O9" s="2">
        <v>0</v>
      </c>
      <c r="P9" s="2">
        <v>0</v>
      </c>
      <c r="Q9" s="2">
        <v>0.12081307421621824</v>
      </c>
      <c r="R9" s="2">
        <v>9.9916190080443931E-2</v>
      </c>
      <c r="S9" s="2">
        <v>6.2159637458538225E-2</v>
      </c>
      <c r="T9" s="2">
        <v>4.7529232175253504E-2</v>
      </c>
      <c r="U9" s="2">
        <v>5.0977120087765879E-2</v>
      </c>
      <c r="V9" s="2">
        <v>0</v>
      </c>
      <c r="W9" s="2">
        <f t="shared" si="3"/>
        <v>0.1435279696984442</v>
      </c>
    </row>
    <row r="10" spans="1:23" x14ac:dyDescent="0.25">
      <c r="A10" t="str">
        <f t="shared" si="0"/>
        <v/>
      </c>
      <c r="B10" t="str">
        <f t="shared" si="1"/>
        <v>WYHeatingElectric Room Heat</v>
      </c>
      <c r="C10" t="str">
        <f t="shared" si="2"/>
        <v>WY2023 CPAHeating_Electric Room Heat</v>
      </c>
      <c r="D10" t="s">
        <v>115</v>
      </c>
      <c r="E10" t="s">
        <v>191</v>
      </c>
      <c r="F10" s="3" t="s">
        <v>75</v>
      </c>
      <c r="G10" s="3" t="s">
        <v>12</v>
      </c>
      <c r="H10" s="3" t="s">
        <v>14</v>
      </c>
      <c r="I10" s="2">
        <v>0</v>
      </c>
      <c r="J10" s="2">
        <v>1.5706140981519918E-2</v>
      </c>
      <c r="K10" s="2">
        <v>0</v>
      </c>
      <c r="L10" s="2">
        <v>2.8421784233640893E-2</v>
      </c>
      <c r="M10" s="2">
        <v>2.7667533976478826E-2</v>
      </c>
      <c r="N10" s="2">
        <v>0</v>
      </c>
      <c r="O10" s="2">
        <v>9.1332654354686401E-3</v>
      </c>
      <c r="P10" s="2">
        <v>0</v>
      </c>
      <c r="Q10" s="2">
        <v>1.7098466125462383E-2</v>
      </c>
      <c r="R10" s="2">
        <v>0.17461424338446657</v>
      </c>
      <c r="S10" s="2">
        <v>9.6886191762878375E-3</v>
      </c>
      <c r="T10" s="2">
        <v>7.408225805605061E-3</v>
      </c>
      <c r="U10" s="2">
        <v>1.5706140981519918E-2</v>
      </c>
      <c r="V10" s="2">
        <v>8.5990325471780732E-3</v>
      </c>
      <c r="W10" s="2">
        <f t="shared" si="3"/>
        <v>2.2431675189116294E-2</v>
      </c>
    </row>
    <row r="11" spans="1:23" x14ac:dyDescent="0.25">
      <c r="A11" t="str">
        <f t="shared" si="0"/>
        <v/>
      </c>
      <c r="B11" t="str">
        <f t="shared" si="1"/>
        <v>WYHeatingPTHP</v>
      </c>
      <c r="C11" t="str">
        <f t="shared" si="2"/>
        <v>WY2023 CPAHeating_PTHP</v>
      </c>
      <c r="D11" t="s">
        <v>115</v>
      </c>
      <c r="E11" t="s">
        <v>191</v>
      </c>
      <c r="F11" s="3" t="s">
        <v>76</v>
      </c>
      <c r="G11" s="3" t="s">
        <v>12</v>
      </c>
      <c r="H11" s="3" t="s">
        <v>8</v>
      </c>
      <c r="I11" s="2">
        <v>6.9427689686612712E-3</v>
      </c>
      <c r="J11" s="2">
        <v>6.0842948881604277E-3</v>
      </c>
      <c r="K11" s="2">
        <v>5.2641056319457716E-3</v>
      </c>
      <c r="L11" s="2">
        <v>5.3591557368221909E-3</v>
      </c>
      <c r="M11" s="2">
        <v>1.6445095534231555E-2</v>
      </c>
      <c r="N11" s="2">
        <v>5.198485120214643E-3</v>
      </c>
      <c r="O11" s="2">
        <v>0</v>
      </c>
      <c r="P11" s="2">
        <v>2.4508622314497575E-2</v>
      </c>
      <c r="Q11" s="2">
        <v>1.6530568140422881E-2</v>
      </c>
      <c r="R11" s="2">
        <v>0.12390870729282645</v>
      </c>
      <c r="S11" s="2">
        <v>4.1994655613512705E-3</v>
      </c>
      <c r="T11" s="2">
        <v>1.7007140994201413E-3</v>
      </c>
      <c r="U11" s="2">
        <v>6.0842948881604277E-3</v>
      </c>
      <c r="V11" s="2">
        <v>3.9825850145329793E-2</v>
      </c>
      <c r="W11" s="2">
        <f t="shared" si="3"/>
        <v>1.8718009165860312E-2</v>
      </c>
    </row>
    <row r="12" spans="1:23" x14ac:dyDescent="0.25">
      <c r="A12" t="str">
        <f t="shared" si="0"/>
        <v/>
      </c>
      <c r="B12" t="str">
        <f t="shared" si="1"/>
        <v>WYHeatingAir-Source Heat Pump</v>
      </c>
      <c r="C12" t="str">
        <f t="shared" si="2"/>
        <v>WY2023 CPAHeating_Air-Source Heat Pump</v>
      </c>
      <c r="D12" t="s">
        <v>115</v>
      </c>
      <c r="E12" t="s">
        <v>191</v>
      </c>
      <c r="F12" s="3" t="s">
        <v>77</v>
      </c>
      <c r="G12" s="3" t="s">
        <v>12</v>
      </c>
      <c r="H12" s="3" t="s">
        <v>10</v>
      </c>
      <c r="I12" s="2">
        <v>9.0049123012458376E-2</v>
      </c>
      <c r="J12" s="2">
        <v>0.12094408863850922</v>
      </c>
      <c r="K12" s="2">
        <v>0.16670974490690069</v>
      </c>
      <c r="L12" s="2">
        <v>3.2878306181254396E-2</v>
      </c>
      <c r="M12" s="2">
        <v>4.9808329398902222E-2</v>
      </c>
      <c r="N12" s="2">
        <v>0</v>
      </c>
      <c r="O12" s="2">
        <v>7.6535270983328092E-3</v>
      </c>
      <c r="P12" s="2">
        <v>1.38126089491764E-3</v>
      </c>
      <c r="Q12" s="2">
        <v>4.4837150012571936E-2</v>
      </c>
      <c r="R12" s="2">
        <v>5.5304419488505882E-2</v>
      </c>
      <c r="S12" s="2">
        <v>1.9135809362286798E-2</v>
      </c>
      <c r="T12" s="2">
        <v>4.0096744641745737E-2</v>
      </c>
      <c r="U12" s="2">
        <v>0.12094408863850922</v>
      </c>
      <c r="V12" s="2">
        <v>5.5837057448020609E-2</v>
      </c>
      <c r="W12" s="2">
        <f t="shared" si="3"/>
        <v>5.7541403551636824E-2</v>
      </c>
    </row>
    <row r="13" spans="1:23" x14ac:dyDescent="0.25">
      <c r="A13" t="str">
        <f t="shared" si="0"/>
        <v/>
      </c>
      <c r="B13" t="str">
        <f t="shared" si="1"/>
        <v>WYHeatingGeothermal Heat Pump</v>
      </c>
      <c r="C13" t="str">
        <f t="shared" si="2"/>
        <v>WY2023 CPAHeating_Geothermal Heat Pump</v>
      </c>
      <c r="D13" t="s">
        <v>115</v>
      </c>
      <c r="E13" t="s">
        <v>191</v>
      </c>
      <c r="F13" s="3" t="s">
        <v>78</v>
      </c>
      <c r="G13" s="3" t="s">
        <v>12</v>
      </c>
      <c r="H13" s="3" t="s">
        <v>11</v>
      </c>
      <c r="I13" s="2">
        <v>5.6087277816403144E-2</v>
      </c>
      <c r="J13" s="2">
        <v>2.669128462439245E-2</v>
      </c>
      <c r="K13" s="2">
        <v>0</v>
      </c>
      <c r="L13" s="2">
        <v>0</v>
      </c>
      <c r="M13" s="2">
        <v>0</v>
      </c>
      <c r="N13" s="2">
        <v>0</v>
      </c>
      <c r="O13" s="2">
        <v>2.3985623146038401E-2</v>
      </c>
      <c r="P13" s="2">
        <v>0</v>
      </c>
      <c r="Q13" s="2">
        <v>8.2486528555348205E-3</v>
      </c>
      <c r="R13" s="2">
        <v>2.0758975216514646E-4</v>
      </c>
      <c r="S13" s="2">
        <v>0</v>
      </c>
      <c r="T13" s="2">
        <v>0</v>
      </c>
      <c r="U13" s="2">
        <v>2.669128462439245E-2</v>
      </c>
      <c r="V13" s="2">
        <v>6.1302214087871426E-2</v>
      </c>
      <c r="W13" s="2">
        <f t="shared" si="3"/>
        <v>1.4515280493342702E-2</v>
      </c>
    </row>
    <row r="14" spans="1:23" x14ac:dyDescent="0.25">
      <c r="A14" t="str">
        <f t="shared" si="0"/>
        <v/>
      </c>
      <c r="B14" t="str">
        <f t="shared" si="1"/>
        <v>WYVentilationVentilation</v>
      </c>
      <c r="C14" t="str">
        <f t="shared" si="2"/>
        <v>WY2023 CPAVentilation_Ventilation</v>
      </c>
      <c r="D14" t="s">
        <v>115</v>
      </c>
      <c r="E14" t="s">
        <v>191</v>
      </c>
      <c r="F14" s="3" t="s">
        <v>79</v>
      </c>
      <c r="G14" s="3" t="s">
        <v>15</v>
      </c>
      <c r="H14" s="3" t="s">
        <v>15</v>
      </c>
      <c r="I14" s="2">
        <v>1</v>
      </c>
      <c r="J14" s="2">
        <v>1</v>
      </c>
      <c r="K14" s="2">
        <v>1</v>
      </c>
      <c r="L14" s="2">
        <v>1</v>
      </c>
      <c r="M14" s="2">
        <v>1</v>
      </c>
      <c r="N14" s="2">
        <v>1</v>
      </c>
      <c r="O14" s="2">
        <v>1</v>
      </c>
      <c r="P14" s="2">
        <v>1</v>
      </c>
      <c r="Q14" s="2">
        <v>1</v>
      </c>
      <c r="R14" s="2">
        <v>1</v>
      </c>
      <c r="S14" s="2">
        <v>1</v>
      </c>
      <c r="T14" s="2">
        <v>1</v>
      </c>
      <c r="U14" s="2">
        <v>1</v>
      </c>
      <c r="V14" s="2">
        <v>1</v>
      </c>
      <c r="W14" s="2">
        <f t="shared" si="3"/>
        <v>1</v>
      </c>
    </row>
    <row r="15" spans="1:23" x14ac:dyDescent="0.25">
      <c r="A15" t="str">
        <f t="shared" si="0"/>
        <v/>
      </c>
      <c r="B15" t="str">
        <f t="shared" si="1"/>
        <v>WYWater HeatingWater Heater</v>
      </c>
      <c r="C15" t="str">
        <f t="shared" si="2"/>
        <v>WY2023 CPAWater Heating_Water Heater</v>
      </c>
      <c r="D15" t="s">
        <v>115</v>
      </c>
      <c r="E15" t="s">
        <v>191</v>
      </c>
      <c r="F15" s="3" t="s">
        <v>80</v>
      </c>
      <c r="G15" s="3" t="s">
        <v>16</v>
      </c>
      <c r="H15" s="3" t="s">
        <v>17</v>
      </c>
      <c r="I15" s="2">
        <v>0.47638457125155281</v>
      </c>
      <c r="J15" s="2">
        <v>0.32370585911804439</v>
      </c>
      <c r="K15" s="2">
        <v>0.38093166583980503</v>
      </c>
      <c r="L15" s="2">
        <v>0.44664690687716274</v>
      </c>
      <c r="M15" s="2">
        <v>0.39156401002843094</v>
      </c>
      <c r="N15" s="2">
        <v>0.68585847577745629</v>
      </c>
      <c r="O15" s="2">
        <v>8.4914475678193296E-2</v>
      </c>
      <c r="P15" s="2">
        <v>0.24484780476647372</v>
      </c>
      <c r="Q15" s="2">
        <v>0.19032810161854644</v>
      </c>
      <c r="R15" s="2">
        <v>0.10507738256855824</v>
      </c>
      <c r="S15" s="2">
        <v>0.53309505366549204</v>
      </c>
      <c r="T15" s="2">
        <v>0.54115203265503886</v>
      </c>
      <c r="U15" s="2">
        <v>0.32370585911804439</v>
      </c>
      <c r="V15" s="2">
        <v>0.12867893406349934</v>
      </c>
      <c r="W15" s="2">
        <f t="shared" si="3"/>
        <v>0.3469207952161642</v>
      </c>
    </row>
    <row r="16" spans="1:23" x14ac:dyDescent="0.25">
      <c r="A16" t="str">
        <f t="shared" si="0"/>
        <v/>
      </c>
      <c r="B16" t="str">
        <f t="shared" si="1"/>
        <v>WYInterior LightingGeneral Service Lighting</v>
      </c>
      <c r="C16" t="str">
        <f t="shared" si="2"/>
        <v>WY2023 CPAInterior Lighting_General Service Lighting</v>
      </c>
      <c r="D16" t="s">
        <v>115</v>
      </c>
      <c r="E16" t="s">
        <v>191</v>
      </c>
      <c r="F16" s="3" t="s">
        <v>81</v>
      </c>
      <c r="G16" s="3" t="s">
        <v>18</v>
      </c>
      <c r="H16" s="3" t="s">
        <v>19</v>
      </c>
      <c r="I16" s="2">
        <v>1</v>
      </c>
      <c r="J16" s="2">
        <v>1</v>
      </c>
      <c r="K16" s="2">
        <v>1</v>
      </c>
      <c r="L16" s="2">
        <v>1</v>
      </c>
      <c r="M16" s="2">
        <v>1</v>
      </c>
      <c r="N16" s="2">
        <v>1</v>
      </c>
      <c r="O16" s="2">
        <v>1</v>
      </c>
      <c r="P16" s="2">
        <v>1</v>
      </c>
      <c r="Q16" s="2">
        <v>1</v>
      </c>
      <c r="R16" s="2">
        <v>1</v>
      </c>
      <c r="S16" s="2">
        <v>1</v>
      </c>
      <c r="T16" s="2">
        <v>1</v>
      </c>
      <c r="U16" s="2">
        <v>1</v>
      </c>
      <c r="V16" s="2">
        <v>1</v>
      </c>
      <c r="W16" s="2">
        <f t="shared" si="3"/>
        <v>1</v>
      </c>
    </row>
    <row r="17" spans="1:23" x14ac:dyDescent="0.25">
      <c r="A17" t="str">
        <f t="shared" si="0"/>
        <v/>
      </c>
      <c r="B17" t="str">
        <f t="shared" si="1"/>
        <v>WYInterior LightingExempted Lighting</v>
      </c>
      <c r="C17" t="str">
        <f t="shared" si="2"/>
        <v>WY2023 CPAInterior Lighting_Exempted Lighting</v>
      </c>
      <c r="D17" t="s">
        <v>115</v>
      </c>
      <c r="E17" t="s">
        <v>191</v>
      </c>
      <c r="F17" s="3" t="s">
        <v>82</v>
      </c>
      <c r="G17" s="3" t="s">
        <v>18</v>
      </c>
      <c r="H17" s="3" t="s">
        <v>20</v>
      </c>
      <c r="I17" s="2">
        <v>1</v>
      </c>
      <c r="J17" s="2">
        <v>1</v>
      </c>
      <c r="K17" s="2">
        <v>1</v>
      </c>
      <c r="L17" s="2">
        <v>1</v>
      </c>
      <c r="M17" s="2">
        <v>1</v>
      </c>
      <c r="N17" s="2">
        <v>1</v>
      </c>
      <c r="O17" s="2">
        <v>1</v>
      </c>
      <c r="P17" s="2">
        <v>1</v>
      </c>
      <c r="Q17" s="2">
        <v>1</v>
      </c>
      <c r="R17" s="2">
        <v>1</v>
      </c>
      <c r="S17" s="2">
        <v>1</v>
      </c>
      <c r="T17" s="2">
        <v>1</v>
      </c>
      <c r="U17" s="2">
        <v>1</v>
      </c>
      <c r="V17" s="2">
        <v>1</v>
      </c>
      <c r="W17" s="2">
        <f t="shared" si="3"/>
        <v>1</v>
      </c>
    </row>
    <row r="18" spans="1:23" x14ac:dyDescent="0.25">
      <c r="A18" t="str">
        <f t="shared" si="0"/>
        <v/>
      </c>
      <c r="B18" t="str">
        <f t="shared" si="1"/>
        <v>WYInterior LightingHigh-Bay Lighting</v>
      </c>
      <c r="C18" t="str">
        <f t="shared" si="2"/>
        <v>WY2023 CPAInterior Lighting_High-Bay Lighting</v>
      </c>
      <c r="D18" t="s">
        <v>115</v>
      </c>
      <c r="E18" t="s">
        <v>191</v>
      </c>
      <c r="F18" s="3" t="s">
        <v>83</v>
      </c>
      <c r="G18" s="3" t="s">
        <v>18</v>
      </c>
      <c r="H18" s="3" t="s">
        <v>21</v>
      </c>
      <c r="I18" s="2">
        <v>1</v>
      </c>
      <c r="J18" s="2">
        <v>1</v>
      </c>
      <c r="K18" s="2">
        <v>1</v>
      </c>
      <c r="L18" s="2">
        <v>1</v>
      </c>
      <c r="M18" s="2">
        <v>1</v>
      </c>
      <c r="N18" s="2">
        <v>1</v>
      </c>
      <c r="O18" s="2">
        <v>1</v>
      </c>
      <c r="P18" s="2">
        <v>1</v>
      </c>
      <c r="Q18" s="2">
        <v>1</v>
      </c>
      <c r="R18" s="2">
        <v>1</v>
      </c>
      <c r="S18" s="2">
        <v>1</v>
      </c>
      <c r="T18" s="2">
        <v>1</v>
      </c>
      <c r="U18" s="2">
        <v>1</v>
      </c>
      <c r="V18" s="2">
        <v>1</v>
      </c>
      <c r="W18" s="2">
        <f t="shared" si="3"/>
        <v>1</v>
      </c>
    </row>
    <row r="19" spans="1:23" x14ac:dyDescent="0.25">
      <c r="A19" t="str">
        <f t="shared" si="0"/>
        <v/>
      </c>
      <c r="B19" t="str">
        <f t="shared" si="1"/>
        <v>WYInterior LightingLinear Lighting</v>
      </c>
      <c r="C19" t="str">
        <f t="shared" si="2"/>
        <v>WY2023 CPAInterior Lighting_Linear Lighting</v>
      </c>
      <c r="D19" t="s">
        <v>115</v>
      </c>
      <c r="E19" t="s">
        <v>191</v>
      </c>
      <c r="F19" s="3" t="s">
        <v>84</v>
      </c>
      <c r="G19" s="3" t="s">
        <v>18</v>
      </c>
      <c r="H19" s="3" t="s">
        <v>22</v>
      </c>
      <c r="I19" s="2">
        <v>1</v>
      </c>
      <c r="J19" s="2">
        <v>1</v>
      </c>
      <c r="K19" s="2">
        <v>1</v>
      </c>
      <c r="L19" s="2">
        <v>1</v>
      </c>
      <c r="M19" s="2">
        <v>1</v>
      </c>
      <c r="N19" s="2">
        <v>1</v>
      </c>
      <c r="O19" s="2">
        <v>1</v>
      </c>
      <c r="P19" s="2">
        <v>1</v>
      </c>
      <c r="Q19" s="2">
        <v>1</v>
      </c>
      <c r="R19" s="2">
        <v>1</v>
      </c>
      <c r="S19" s="2">
        <v>1</v>
      </c>
      <c r="T19" s="2">
        <v>1</v>
      </c>
      <c r="U19" s="2">
        <v>1</v>
      </c>
      <c r="V19" s="2">
        <v>1</v>
      </c>
      <c r="W19" s="2">
        <f t="shared" si="3"/>
        <v>1</v>
      </c>
    </row>
    <row r="20" spans="1:23" x14ac:dyDescent="0.25">
      <c r="A20" t="str">
        <f t="shared" si="0"/>
        <v/>
      </c>
      <c r="B20" t="str">
        <f t="shared" si="1"/>
        <v>WYExterior LightingGeneral Service Lighting</v>
      </c>
      <c r="C20" t="str">
        <f t="shared" si="2"/>
        <v>WY2023 CPAExterior Lighting_General Service Lighting</v>
      </c>
      <c r="D20" t="s">
        <v>115</v>
      </c>
      <c r="E20" t="s">
        <v>191</v>
      </c>
      <c r="F20" s="3" t="s">
        <v>85</v>
      </c>
      <c r="G20" s="3" t="s">
        <v>23</v>
      </c>
      <c r="H20" s="3" t="s">
        <v>19</v>
      </c>
      <c r="I20" s="2">
        <v>1</v>
      </c>
      <c r="J20" s="2">
        <v>1</v>
      </c>
      <c r="K20" s="2">
        <v>1</v>
      </c>
      <c r="L20" s="2">
        <v>1</v>
      </c>
      <c r="M20" s="2">
        <v>1</v>
      </c>
      <c r="N20" s="2">
        <v>1</v>
      </c>
      <c r="O20" s="2">
        <v>1</v>
      </c>
      <c r="P20" s="2">
        <v>1</v>
      </c>
      <c r="Q20" s="2">
        <v>1</v>
      </c>
      <c r="R20" s="2">
        <v>1</v>
      </c>
      <c r="S20" s="2">
        <v>1</v>
      </c>
      <c r="T20" s="2">
        <v>1</v>
      </c>
      <c r="U20" s="2">
        <v>1</v>
      </c>
      <c r="V20" s="2">
        <v>1</v>
      </c>
      <c r="W20" s="2">
        <f t="shared" si="3"/>
        <v>1</v>
      </c>
    </row>
    <row r="21" spans="1:23" x14ac:dyDescent="0.25">
      <c r="A21" t="str">
        <f t="shared" si="0"/>
        <v/>
      </c>
      <c r="B21" t="str">
        <f t="shared" si="1"/>
        <v>WYExterior LightingArea Lighting</v>
      </c>
      <c r="C21" t="str">
        <f t="shared" si="2"/>
        <v>WY2023 CPAExterior Lighting_Area Lighting</v>
      </c>
      <c r="D21" t="s">
        <v>115</v>
      </c>
      <c r="E21" t="s">
        <v>191</v>
      </c>
      <c r="F21" s="3" t="s">
        <v>86</v>
      </c>
      <c r="G21" s="3" t="s">
        <v>23</v>
      </c>
      <c r="H21" s="3" t="s">
        <v>24</v>
      </c>
      <c r="I21" s="2">
        <v>1</v>
      </c>
      <c r="J21" s="2">
        <v>1</v>
      </c>
      <c r="K21" s="2">
        <v>1</v>
      </c>
      <c r="L21" s="2">
        <v>1</v>
      </c>
      <c r="M21" s="2">
        <v>1</v>
      </c>
      <c r="N21" s="2">
        <v>1</v>
      </c>
      <c r="O21" s="2">
        <v>1</v>
      </c>
      <c r="P21" s="2">
        <v>1</v>
      </c>
      <c r="Q21" s="2">
        <v>1</v>
      </c>
      <c r="R21" s="2">
        <v>1</v>
      </c>
      <c r="S21" s="2">
        <v>1</v>
      </c>
      <c r="T21" s="2">
        <v>1</v>
      </c>
      <c r="U21" s="2">
        <v>1</v>
      </c>
      <c r="V21" s="2">
        <v>1</v>
      </c>
      <c r="W21" s="2">
        <f t="shared" si="3"/>
        <v>1</v>
      </c>
    </row>
    <row r="22" spans="1:23" x14ac:dyDescent="0.25">
      <c r="A22" t="str">
        <f t="shared" si="0"/>
        <v/>
      </c>
      <c r="B22" t="str">
        <f t="shared" si="1"/>
        <v>WYExterior LightingLinear Lighting</v>
      </c>
      <c r="C22" t="str">
        <f t="shared" si="2"/>
        <v>WY2023 CPAExterior Lighting_Linear Lighting</v>
      </c>
      <c r="D22" t="s">
        <v>115</v>
      </c>
      <c r="E22" t="s">
        <v>191</v>
      </c>
      <c r="F22" s="3" t="s">
        <v>87</v>
      </c>
      <c r="G22" s="3" t="s">
        <v>23</v>
      </c>
      <c r="H22" s="3" t="s">
        <v>22</v>
      </c>
      <c r="I22" s="2">
        <v>1</v>
      </c>
      <c r="J22" s="2">
        <v>1</v>
      </c>
      <c r="K22" s="2">
        <v>1</v>
      </c>
      <c r="L22" s="2">
        <v>1</v>
      </c>
      <c r="M22" s="2">
        <v>1</v>
      </c>
      <c r="N22" s="2">
        <v>1</v>
      </c>
      <c r="O22" s="2">
        <v>1</v>
      </c>
      <c r="P22" s="2">
        <v>1</v>
      </c>
      <c r="Q22" s="2">
        <v>1</v>
      </c>
      <c r="R22" s="2">
        <v>1</v>
      </c>
      <c r="S22" s="2">
        <v>1</v>
      </c>
      <c r="T22" s="2">
        <v>1</v>
      </c>
      <c r="U22" s="2">
        <v>1</v>
      </c>
      <c r="V22" s="2">
        <v>1</v>
      </c>
      <c r="W22" s="2">
        <f t="shared" si="3"/>
        <v>1</v>
      </c>
    </row>
    <row r="23" spans="1:23" x14ac:dyDescent="0.25">
      <c r="A23" t="str">
        <f t="shared" si="0"/>
        <v/>
      </c>
      <c r="B23" t="str">
        <f t="shared" si="1"/>
        <v>WYRefrigeration Walk-in Refrigerator/Freezer</v>
      </c>
      <c r="C23" t="str">
        <f t="shared" si="2"/>
        <v>WY2023 CPARefrigeration _Walk-in Refrigerator/Freezer</v>
      </c>
      <c r="D23" t="s">
        <v>115</v>
      </c>
      <c r="E23" t="s">
        <v>191</v>
      </c>
      <c r="F23" s="3" t="s">
        <v>88</v>
      </c>
      <c r="G23" s="3" t="s">
        <v>25</v>
      </c>
      <c r="H23" s="3" t="s">
        <v>26</v>
      </c>
      <c r="I23" s="2">
        <v>0.02</v>
      </c>
      <c r="J23" s="2">
        <v>0</v>
      </c>
      <c r="K23" s="2">
        <v>0.02</v>
      </c>
      <c r="L23" s="2">
        <v>8.2442748091603058E-3</v>
      </c>
      <c r="M23" s="2">
        <v>0.74</v>
      </c>
      <c r="N23" s="2">
        <v>0.16</v>
      </c>
      <c r="O23" s="2">
        <v>0.33</v>
      </c>
      <c r="P23" s="2">
        <v>7.6925418569254181E-2</v>
      </c>
      <c r="Q23" s="2">
        <v>0.19</v>
      </c>
      <c r="R23" s="2">
        <v>0.03</v>
      </c>
      <c r="S23" s="2">
        <v>1.0989010989011E-2</v>
      </c>
      <c r="T23" s="2">
        <v>0.91700000000000004</v>
      </c>
      <c r="U23" s="2">
        <v>0.02</v>
      </c>
      <c r="V23" s="2">
        <v>8.2442748091603058E-3</v>
      </c>
      <c r="W23" s="2">
        <f t="shared" si="3"/>
        <v>0.18081449851261328</v>
      </c>
    </row>
    <row r="24" spans="1:23" x14ac:dyDescent="0.25">
      <c r="A24" t="str">
        <f t="shared" si="0"/>
        <v/>
      </c>
      <c r="B24" t="str">
        <f t="shared" si="1"/>
        <v>WYRefrigeration Reach-in Refrigerator/Freezer</v>
      </c>
      <c r="C24" t="str">
        <f t="shared" si="2"/>
        <v>WY2023 CPARefrigeration _Reach-in Refrigerator/Freezer</v>
      </c>
      <c r="D24" t="s">
        <v>115</v>
      </c>
      <c r="E24" t="s">
        <v>191</v>
      </c>
      <c r="F24" s="3" t="s">
        <v>89</v>
      </c>
      <c r="G24" s="3" t="s">
        <v>25</v>
      </c>
      <c r="H24" s="3" t="s">
        <v>27</v>
      </c>
      <c r="I24" s="2">
        <v>0.14000000000000001</v>
      </c>
      <c r="J24" s="2">
        <v>8.771929824561403E-2</v>
      </c>
      <c r="K24" s="2">
        <v>0.14000000000000001</v>
      </c>
      <c r="L24" s="2">
        <v>5.7709923664122142E-2</v>
      </c>
      <c r="M24" s="2">
        <v>7.0000000000000007E-2</v>
      </c>
      <c r="N24" s="2">
        <v>0.83055975794251102</v>
      </c>
      <c r="O24" s="2">
        <v>0.5</v>
      </c>
      <c r="P24" s="2">
        <v>0.13360730593607306</v>
      </c>
      <c r="Q24" s="2">
        <v>0.33</v>
      </c>
      <c r="R24" s="2">
        <v>0.19</v>
      </c>
      <c r="S24" s="2">
        <v>0.02</v>
      </c>
      <c r="T24" s="2">
        <v>0.91700000000000004</v>
      </c>
      <c r="U24" s="2">
        <v>0.14000000000000001</v>
      </c>
      <c r="V24" s="2">
        <v>5.7709923664122142E-2</v>
      </c>
      <c r="W24" s="2">
        <f t="shared" si="3"/>
        <v>0.25816472924660305</v>
      </c>
    </row>
    <row r="25" spans="1:23" x14ac:dyDescent="0.25">
      <c r="A25" t="str">
        <f t="shared" si="0"/>
        <v/>
      </c>
      <c r="B25" t="str">
        <f t="shared" si="1"/>
        <v>WYRefrigeration Glass Door Display</v>
      </c>
      <c r="C25" t="str">
        <f t="shared" si="2"/>
        <v>WY2023 CPARefrigeration _Glass Door Display</v>
      </c>
      <c r="D25" t="s">
        <v>115</v>
      </c>
      <c r="E25" t="s">
        <v>191</v>
      </c>
      <c r="F25" s="3" t="s">
        <v>90</v>
      </c>
      <c r="G25" s="3" t="s">
        <v>25</v>
      </c>
      <c r="H25" s="3" t="s">
        <v>28</v>
      </c>
      <c r="I25" s="2">
        <v>0.04</v>
      </c>
      <c r="J25" s="2">
        <v>0</v>
      </c>
      <c r="K25" s="2">
        <v>0.81699999999999995</v>
      </c>
      <c r="L25" s="2">
        <v>0.33677862595419844</v>
      </c>
      <c r="M25" s="2">
        <v>5.1999999999999998E-2</v>
      </c>
      <c r="N25" s="2">
        <v>0.94899999999999995</v>
      </c>
      <c r="O25" s="2">
        <v>0.90400000000000003</v>
      </c>
      <c r="P25" s="2">
        <v>0.26600000000000001</v>
      </c>
      <c r="Q25" s="2">
        <v>0.65700000000000003</v>
      </c>
      <c r="R25" s="2">
        <v>0.58899999999999997</v>
      </c>
      <c r="S25" s="2">
        <v>0.10100000000000001</v>
      </c>
      <c r="T25" s="2">
        <v>0.10100000000000001</v>
      </c>
      <c r="U25" s="2">
        <v>0.77400000000000002</v>
      </c>
      <c r="V25" s="2">
        <v>0.216</v>
      </c>
      <c r="W25" s="2">
        <f t="shared" si="3"/>
        <v>0.41448418756815703</v>
      </c>
    </row>
    <row r="26" spans="1:23" x14ac:dyDescent="0.25">
      <c r="A26" t="str">
        <f t="shared" si="0"/>
        <v/>
      </c>
      <c r="B26" t="str">
        <f t="shared" si="1"/>
        <v>WYRefrigeration Open Display Case</v>
      </c>
      <c r="C26" t="str">
        <f t="shared" si="2"/>
        <v>WY2023 CPARefrigeration _Open Display Case</v>
      </c>
      <c r="D26" t="s">
        <v>115</v>
      </c>
      <c r="E26" t="s">
        <v>191</v>
      </c>
      <c r="F26" s="3" t="s">
        <v>91</v>
      </c>
      <c r="G26" s="3" t="s">
        <v>25</v>
      </c>
      <c r="H26" s="3" t="s">
        <v>29</v>
      </c>
      <c r="I26" s="2">
        <v>1.3333333333333334E-2</v>
      </c>
      <c r="J26" s="2">
        <v>0</v>
      </c>
      <c r="K26" s="2">
        <v>0.27233333333333332</v>
      </c>
      <c r="L26" s="2">
        <v>0.11225954198473281</v>
      </c>
      <c r="M26" s="2">
        <v>1.7333333333333333E-2</v>
      </c>
      <c r="N26" s="2">
        <v>0.3163333333333333</v>
      </c>
      <c r="O26" s="2">
        <v>0.30133333333333334</v>
      </c>
      <c r="P26" s="2">
        <v>8.8666666666666671E-2</v>
      </c>
      <c r="Q26" s="2">
        <v>0.219</v>
      </c>
      <c r="R26" s="2">
        <v>0.19633333333333333</v>
      </c>
      <c r="S26" s="2">
        <v>3.3666666666666671E-2</v>
      </c>
      <c r="T26" s="2">
        <v>3.3666666666666671E-2</v>
      </c>
      <c r="U26" s="2">
        <v>0.25800000000000001</v>
      </c>
      <c r="V26" s="2">
        <v>7.1999999999999995E-2</v>
      </c>
      <c r="W26" s="2">
        <f t="shared" si="3"/>
        <v>0.13816139585605236</v>
      </c>
    </row>
    <row r="27" spans="1:23" x14ac:dyDescent="0.25">
      <c r="A27" t="str">
        <f t="shared" si="0"/>
        <v/>
      </c>
      <c r="B27" t="str">
        <f t="shared" si="1"/>
        <v>WYRefrigeration Icemaker</v>
      </c>
      <c r="C27" t="str">
        <f t="shared" si="2"/>
        <v>WY2023 CPARefrigeration _Icemaker</v>
      </c>
      <c r="D27" t="s">
        <v>115</v>
      </c>
      <c r="E27" t="s">
        <v>191</v>
      </c>
      <c r="F27" s="3" t="s">
        <v>92</v>
      </c>
      <c r="G27" s="3" t="s">
        <v>25</v>
      </c>
      <c r="H27" s="3" t="s">
        <v>30</v>
      </c>
      <c r="I27" s="2">
        <v>0.44900000000000001</v>
      </c>
      <c r="J27" s="2">
        <v>5.0999999999999997E-2</v>
      </c>
      <c r="K27" s="2">
        <v>0.52400000000000002</v>
      </c>
      <c r="L27" s="2">
        <v>0.216</v>
      </c>
      <c r="M27" s="2">
        <v>0.97299999999999998</v>
      </c>
      <c r="N27" s="2">
        <v>0.98899999999999999</v>
      </c>
      <c r="O27" s="2">
        <v>0.90400000000000003</v>
      </c>
      <c r="P27" s="2">
        <v>0.26600000000000001</v>
      </c>
      <c r="Q27" s="2">
        <v>0.65700000000000003</v>
      </c>
      <c r="R27" s="2">
        <v>0.58899999999999997</v>
      </c>
      <c r="S27" s="2">
        <v>0.10100000000000001</v>
      </c>
      <c r="T27" s="2">
        <v>0.91700000000000004</v>
      </c>
      <c r="U27" s="2">
        <v>5.0999999999999997E-2</v>
      </c>
      <c r="V27" s="2">
        <v>0.216</v>
      </c>
      <c r="W27" s="2">
        <f t="shared" si="3"/>
        <v>0.4930714285714286</v>
      </c>
    </row>
    <row r="28" spans="1:23" x14ac:dyDescent="0.25">
      <c r="A28" t="str">
        <f t="shared" si="0"/>
        <v/>
      </c>
      <c r="B28" t="str">
        <f t="shared" si="1"/>
        <v>WYRefrigeration Vending Machine</v>
      </c>
      <c r="C28" t="str">
        <f t="shared" si="2"/>
        <v>WY2023 CPARefrigeration _Vending Machine</v>
      </c>
      <c r="D28" t="s">
        <v>115</v>
      </c>
      <c r="E28" t="s">
        <v>191</v>
      </c>
      <c r="F28" s="3" t="s">
        <v>93</v>
      </c>
      <c r="G28" s="3" t="s">
        <v>25</v>
      </c>
      <c r="H28" s="3" t="s">
        <v>31</v>
      </c>
      <c r="I28" s="2">
        <v>0.44900000000000001</v>
      </c>
      <c r="J28" s="2">
        <v>5.0999999999999997E-2</v>
      </c>
      <c r="K28" s="2">
        <v>0.52400000000000002</v>
      </c>
      <c r="L28" s="2">
        <v>0.216</v>
      </c>
      <c r="M28" s="2">
        <v>0.97299999999999998</v>
      </c>
      <c r="N28" s="2">
        <v>0.98899999999999999</v>
      </c>
      <c r="O28" s="2">
        <v>0.90400000000000003</v>
      </c>
      <c r="P28" s="2">
        <v>0.26600000000000001</v>
      </c>
      <c r="Q28" s="2">
        <v>0.65700000000000003</v>
      </c>
      <c r="R28" s="2">
        <v>0.58899999999999997</v>
      </c>
      <c r="S28" s="2">
        <v>0.10100000000000001</v>
      </c>
      <c r="T28" s="2">
        <v>0.91700000000000004</v>
      </c>
      <c r="U28" s="2">
        <v>5.0999999999999997E-2</v>
      </c>
      <c r="V28" s="2">
        <v>0.216</v>
      </c>
      <c r="W28" s="2">
        <f t="shared" si="3"/>
        <v>0.4930714285714286</v>
      </c>
    </row>
    <row r="29" spans="1:23" x14ac:dyDescent="0.25">
      <c r="A29" t="str">
        <f t="shared" si="0"/>
        <v/>
      </c>
      <c r="B29" t="str">
        <f t="shared" si="1"/>
        <v>WYFood PreparationOven</v>
      </c>
      <c r="C29" t="str">
        <f t="shared" si="2"/>
        <v>WY2023 CPAFood Preparation_Oven</v>
      </c>
      <c r="D29" t="s">
        <v>115</v>
      </c>
      <c r="E29" t="s">
        <v>191</v>
      </c>
      <c r="F29" s="3" t="s">
        <v>94</v>
      </c>
      <c r="G29" s="3" t="s">
        <v>32</v>
      </c>
      <c r="H29" s="3" t="s">
        <v>33</v>
      </c>
      <c r="I29" s="2">
        <v>0.66</v>
      </c>
      <c r="J29" s="2">
        <v>1.5009E-2</v>
      </c>
      <c r="K29" s="2">
        <v>0.48899999999999999</v>
      </c>
      <c r="L29" s="2">
        <v>7.3105000000000003E-2</v>
      </c>
      <c r="M29" s="2">
        <v>0.21</v>
      </c>
      <c r="N29" s="2">
        <v>0.11</v>
      </c>
      <c r="O29" s="2">
        <v>0.69699999999999995</v>
      </c>
      <c r="P29" s="2">
        <v>9.4340999999999994E-2</v>
      </c>
      <c r="Q29" s="2">
        <v>0.37117050000000001</v>
      </c>
      <c r="R29" s="2">
        <v>0.13800000000000001</v>
      </c>
      <c r="S29" s="2">
        <v>8.5810000000000001E-3</v>
      </c>
      <c r="T29" s="2">
        <v>0.197743</v>
      </c>
      <c r="U29" s="2">
        <v>1.5009E-2</v>
      </c>
      <c r="V29" s="2">
        <v>7.3105000000000003E-2</v>
      </c>
      <c r="W29" s="2">
        <f t="shared" si="3"/>
        <v>0.22514739285714283</v>
      </c>
    </row>
    <row r="30" spans="1:23" x14ac:dyDescent="0.25">
      <c r="A30" t="str">
        <f t="shared" si="0"/>
        <v/>
      </c>
      <c r="B30" t="str">
        <f t="shared" si="1"/>
        <v>WYFood PreparationFryer</v>
      </c>
      <c r="C30" t="str">
        <f t="shared" si="2"/>
        <v>WY2023 CPAFood Preparation_Fryer</v>
      </c>
      <c r="D30" t="s">
        <v>115</v>
      </c>
      <c r="E30" t="s">
        <v>191</v>
      </c>
      <c r="F30" s="3" t="s">
        <v>95</v>
      </c>
      <c r="G30" s="3" t="s">
        <v>32</v>
      </c>
      <c r="H30" s="3" t="s">
        <v>34</v>
      </c>
      <c r="I30" s="2">
        <v>0.76400000000000001</v>
      </c>
      <c r="J30" s="2">
        <v>1.5009E-2</v>
      </c>
      <c r="K30" s="2">
        <v>0.45200000000000001</v>
      </c>
      <c r="L30" s="2">
        <v>7.3105000000000003E-2</v>
      </c>
      <c r="M30" s="2">
        <v>0.82</v>
      </c>
      <c r="N30" s="2">
        <v>0.87</v>
      </c>
      <c r="O30" s="2">
        <v>0.80700000000000005</v>
      </c>
      <c r="P30" s="2">
        <v>9.4340999999999994E-2</v>
      </c>
      <c r="Q30" s="2">
        <v>0.34017049999999999</v>
      </c>
      <c r="R30" s="2">
        <v>0.21</v>
      </c>
      <c r="S30" s="2">
        <v>8.5810000000000001E-3</v>
      </c>
      <c r="T30" s="2">
        <v>0.197743</v>
      </c>
      <c r="U30" s="2">
        <v>1.5009E-2</v>
      </c>
      <c r="V30" s="2">
        <v>7.3105000000000003E-2</v>
      </c>
      <c r="W30" s="2">
        <f t="shared" si="3"/>
        <v>0.33857596428571435</v>
      </c>
    </row>
    <row r="31" spans="1:23" x14ac:dyDescent="0.25">
      <c r="A31" t="str">
        <f t="shared" si="0"/>
        <v/>
      </c>
      <c r="B31" t="str">
        <f t="shared" si="1"/>
        <v>WYFood PreparationDishwasher</v>
      </c>
      <c r="C31" t="str">
        <f t="shared" si="2"/>
        <v>WY2023 CPAFood Preparation_Dishwasher</v>
      </c>
      <c r="D31" t="s">
        <v>115</v>
      </c>
      <c r="E31" t="s">
        <v>191</v>
      </c>
      <c r="F31" s="3" t="s">
        <v>96</v>
      </c>
      <c r="G31" s="3" t="s">
        <v>32</v>
      </c>
      <c r="H31" s="3" t="s">
        <v>35</v>
      </c>
      <c r="I31" s="2">
        <v>0.200325</v>
      </c>
      <c r="J31" s="2">
        <v>1.5009E-2</v>
      </c>
      <c r="K31" s="2">
        <v>0.18492800000000001</v>
      </c>
      <c r="L31" s="2">
        <v>7.3105000000000003E-2</v>
      </c>
      <c r="M31" s="2">
        <v>0.31740200000000002</v>
      </c>
      <c r="N31" s="2">
        <v>0.25333600000000001</v>
      </c>
      <c r="O31" s="2">
        <v>0.30880099999999999</v>
      </c>
      <c r="P31" s="2">
        <v>9.4340999999999994E-2</v>
      </c>
      <c r="Q31" s="2">
        <v>0.16946800000000001</v>
      </c>
      <c r="R31" s="2">
        <v>0.15263599999999999</v>
      </c>
      <c r="S31" s="2">
        <v>8.5810000000000001E-3</v>
      </c>
      <c r="T31" s="2">
        <v>0.197743</v>
      </c>
      <c r="U31" s="2">
        <v>1.5009E-2</v>
      </c>
      <c r="V31" s="2">
        <v>7.3105000000000003E-2</v>
      </c>
      <c r="W31" s="2">
        <f t="shared" si="3"/>
        <v>0.1474135</v>
      </c>
    </row>
    <row r="32" spans="1:23" x14ac:dyDescent="0.25">
      <c r="A32" t="str">
        <f t="shared" si="0"/>
        <v/>
      </c>
      <c r="B32" t="str">
        <f t="shared" si="1"/>
        <v>WYFood PreparationHot Food Container</v>
      </c>
      <c r="C32" t="str">
        <f t="shared" si="2"/>
        <v>WY2023 CPAFood Preparation_Hot Food Container</v>
      </c>
      <c r="D32" t="s">
        <v>115</v>
      </c>
      <c r="E32" t="s">
        <v>191</v>
      </c>
      <c r="F32" s="3" t="s">
        <v>97</v>
      </c>
      <c r="G32" s="3" t="s">
        <v>32</v>
      </c>
      <c r="H32" s="3" t="s">
        <v>36</v>
      </c>
      <c r="I32" s="2">
        <v>0.200325</v>
      </c>
      <c r="J32" s="2">
        <v>1.5009E-2</v>
      </c>
      <c r="K32" s="2">
        <v>0.18492800000000001</v>
      </c>
      <c r="L32" s="2">
        <v>7.3105000000000003E-2</v>
      </c>
      <c r="M32" s="2">
        <v>0.84</v>
      </c>
      <c r="N32" s="2">
        <v>0.73</v>
      </c>
      <c r="O32" s="2">
        <v>0.30880099999999999</v>
      </c>
      <c r="P32" s="2">
        <v>9.4340999999999994E-2</v>
      </c>
      <c r="Q32" s="2">
        <v>0.16946800000000001</v>
      </c>
      <c r="R32" s="2">
        <v>0.15263599999999999</v>
      </c>
      <c r="S32" s="2">
        <v>8.5810000000000001E-3</v>
      </c>
      <c r="T32" s="2">
        <v>0.197743</v>
      </c>
      <c r="U32" s="2">
        <v>1.5009E-2</v>
      </c>
      <c r="V32" s="2">
        <v>7.3105000000000003E-2</v>
      </c>
      <c r="W32" s="2">
        <f t="shared" si="3"/>
        <v>0.21878935714285716</v>
      </c>
    </row>
    <row r="33" spans="1:23" x14ac:dyDescent="0.25">
      <c r="A33" t="str">
        <f t="shared" si="0"/>
        <v/>
      </c>
      <c r="B33" t="str">
        <f t="shared" si="1"/>
        <v>WYFood PreparationSteamer</v>
      </c>
      <c r="C33" t="str">
        <f t="shared" si="2"/>
        <v>WY2023 CPAFood Preparation_Steamer</v>
      </c>
      <c r="D33" t="s">
        <v>115</v>
      </c>
      <c r="E33" t="s">
        <v>191</v>
      </c>
      <c r="F33" s="3" t="s">
        <v>98</v>
      </c>
      <c r="G33" s="3" t="s">
        <v>32</v>
      </c>
      <c r="H33" s="3" t="s">
        <v>37</v>
      </c>
      <c r="I33" s="2">
        <v>0.200325</v>
      </c>
      <c r="J33" s="2">
        <v>1.5009E-2</v>
      </c>
      <c r="K33" s="2">
        <v>0.18492800000000001</v>
      </c>
      <c r="L33" s="2">
        <v>7.3105000000000003E-2</v>
      </c>
      <c r="M33" s="2">
        <v>0.16</v>
      </c>
      <c r="N33" s="2">
        <v>0.2</v>
      </c>
      <c r="O33" s="2">
        <v>0.30880099999999999</v>
      </c>
      <c r="P33" s="2">
        <v>9.4340999999999994E-2</v>
      </c>
      <c r="Q33" s="2">
        <v>0.16946800000000001</v>
      </c>
      <c r="R33" s="2">
        <v>0.15263599999999999</v>
      </c>
      <c r="S33" s="2">
        <v>8.5810000000000001E-3</v>
      </c>
      <c r="T33" s="2">
        <v>0.197743</v>
      </c>
      <c r="U33" s="2">
        <v>1.5009E-2</v>
      </c>
      <c r="V33" s="2">
        <v>7.3105000000000003E-2</v>
      </c>
      <c r="W33" s="2">
        <f t="shared" si="3"/>
        <v>0.13236078571428569</v>
      </c>
    </row>
    <row r="34" spans="1:23" x14ac:dyDescent="0.25">
      <c r="A34" t="str">
        <f t="shared" si="0"/>
        <v/>
      </c>
      <c r="B34" t="str">
        <f t="shared" si="1"/>
        <v>WYFood PreparationGriddle</v>
      </c>
      <c r="C34" t="str">
        <f t="shared" si="2"/>
        <v>WY2023 CPAFood Preparation_Griddle</v>
      </c>
      <c r="D34" t="s">
        <v>115</v>
      </c>
      <c r="E34" t="s">
        <v>191</v>
      </c>
      <c r="F34" s="3" t="s">
        <v>188</v>
      </c>
      <c r="G34" s="3" t="s">
        <v>32</v>
      </c>
      <c r="H34" s="3" t="s">
        <v>184</v>
      </c>
      <c r="I34" s="2">
        <v>0.200325</v>
      </c>
      <c r="J34" s="2">
        <v>1.5009E-2</v>
      </c>
      <c r="K34" s="2">
        <v>0.18492800000000001</v>
      </c>
      <c r="L34" s="2">
        <v>7.3105000000000003E-2</v>
      </c>
      <c r="M34" s="2">
        <v>0.2</v>
      </c>
      <c r="N34" s="2">
        <v>0</v>
      </c>
      <c r="O34" s="2">
        <v>0.30880099999999999</v>
      </c>
      <c r="P34" s="2">
        <v>9.4340999999999994E-2</v>
      </c>
      <c r="Q34" s="2">
        <v>0.16946800000000001</v>
      </c>
      <c r="R34" s="2">
        <v>0.15263599999999999</v>
      </c>
      <c r="S34" s="2">
        <v>8.5810000000000001E-3</v>
      </c>
      <c r="T34" s="2">
        <v>0.197743</v>
      </c>
      <c r="U34" s="2">
        <v>1.5009E-2</v>
      </c>
      <c r="V34" s="2">
        <v>7.3105000000000003E-2</v>
      </c>
      <c r="W34" s="2">
        <f t="shared" si="3"/>
        <v>0.12093221428571428</v>
      </c>
    </row>
    <row r="35" spans="1:23" x14ac:dyDescent="0.25">
      <c r="A35" t="str">
        <f t="shared" si="0"/>
        <v/>
      </c>
      <c r="B35" t="str">
        <f t="shared" si="1"/>
        <v>WYOffice EquipmentDesktop Computer</v>
      </c>
      <c r="C35" t="str">
        <f t="shared" si="2"/>
        <v>WY2023 CPAOffice Equipment_Desktop Computer</v>
      </c>
      <c r="D35" t="s">
        <v>115</v>
      </c>
      <c r="E35" t="s">
        <v>191</v>
      </c>
      <c r="F35" s="3" t="s">
        <v>99</v>
      </c>
      <c r="G35" s="3" t="s">
        <v>38</v>
      </c>
      <c r="H35" s="3" t="s">
        <v>39</v>
      </c>
      <c r="I35" s="2">
        <v>1</v>
      </c>
      <c r="J35" s="2">
        <v>1</v>
      </c>
      <c r="K35" s="2">
        <v>1</v>
      </c>
      <c r="L35" s="2">
        <v>1</v>
      </c>
      <c r="M35" s="2">
        <v>1</v>
      </c>
      <c r="N35" s="2">
        <v>1</v>
      </c>
      <c r="O35" s="2">
        <v>1</v>
      </c>
      <c r="P35" s="2">
        <v>1</v>
      </c>
      <c r="Q35" s="2">
        <v>1</v>
      </c>
      <c r="R35" s="2">
        <v>1</v>
      </c>
      <c r="S35" s="2">
        <v>1</v>
      </c>
      <c r="T35" s="2">
        <v>1</v>
      </c>
      <c r="U35" s="2">
        <v>1</v>
      </c>
      <c r="V35" s="2">
        <v>1</v>
      </c>
      <c r="W35" s="2">
        <f t="shared" si="3"/>
        <v>1</v>
      </c>
    </row>
    <row r="36" spans="1:23" x14ac:dyDescent="0.25">
      <c r="A36" t="str">
        <f t="shared" si="0"/>
        <v/>
      </c>
      <c r="B36" t="str">
        <f t="shared" si="1"/>
        <v>WYOffice EquipmentLaptop</v>
      </c>
      <c r="C36" t="str">
        <f t="shared" si="2"/>
        <v>WY2023 CPAOffice Equipment_Laptop</v>
      </c>
      <c r="D36" t="s">
        <v>115</v>
      </c>
      <c r="E36" t="s">
        <v>191</v>
      </c>
      <c r="F36" s="3" t="s">
        <v>100</v>
      </c>
      <c r="G36" s="3" t="s">
        <v>38</v>
      </c>
      <c r="H36" s="3" t="s">
        <v>40</v>
      </c>
      <c r="I36" s="2">
        <v>1</v>
      </c>
      <c r="J36" s="2">
        <v>1</v>
      </c>
      <c r="K36" s="2">
        <v>1</v>
      </c>
      <c r="L36" s="2">
        <v>1</v>
      </c>
      <c r="M36" s="2">
        <v>1</v>
      </c>
      <c r="N36" s="2">
        <v>0.64</v>
      </c>
      <c r="O36" s="2">
        <v>1</v>
      </c>
      <c r="P36" s="2">
        <v>1</v>
      </c>
      <c r="Q36" s="2">
        <v>1</v>
      </c>
      <c r="R36" s="2">
        <v>1</v>
      </c>
      <c r="S36" s="2">
        <v>1</v>
      </c>
      <c r="T36" s="2">
        <v>1</v>
      </c>
      <c r="U36" s="2">
        <v>1</v>
      </c>
      <c r="V36" s="2">
        <v>1</v>
      </c>
      <c r="W36" s="2">
        <f t="shared" si="3"/>
        <v>0.97428571428571431</v>
      </c>
    </row>
    <row r="37" spans="1:23" x14ac:dyDescent="0.25">
      <c r="A37" t="str">
        <f t="shared" si="0"/>
        <v/>
      </c>
      <c r="B37" t="str">
        <f t="shared" si="1"/>
        <v>WYOffice EquipmentServer</v>
      </c>
      <c r="C37" t="str">
        <f t="shared" si="2"/>
        <v>WY2023 CPAOffice Equipment_Server</v>
      </c>
      <c r="D37" t="s">
        <v>115</v>
      </c>
      <c r="E37" t="s">
        <v>191</v>
      </c>
      <c r="F37" s="3" t="s">
        <v>101</v>
      </c>
      <c r="G37" s="3" t="s">
        <v>38</v>
      </c>
      <c r="H37" s="3" t="s">
        <v>41</v>
      </c>
      <c r="I37" s="2">
        <v>1</v>
      </c>
      <c r="J37" s="2">
        <v>1</v>
      </c>
      <c r="K37" s="2">
        <v>1</v>
      </c>
      <c r="L37" s="2">
        <v>1</v>
      </c>
      <c r="M37" s="2">
        <v>1</v>
      </c>
      <c r="N37" s="2">
        <v>1</v>
      </c>
      <c r="O37" s="2">
        <v>1</v>
      </c>
      <c r="P37" s="2">
        <v>1</v>
      </c>
      <c r="Q37" s="2">
        <v>1</v>
      </c>
      <c r="R37" s="2">
        <v>1</v>
      </c>
      <c r="S37" s="2">
        <v>1</v>
      </c>
      <c r="T37" s="2">
        <v>1</v>
      </c>
      <c r="U37" s="2">
        <v>1</v>
      </c>
      <c r="V37" s="2">
        <v>1</v>
      </c>
      <c r="W37" s="2">
        <f t="shared" si="3"/>
        <v>1</v>
      </c>
    </row>
    <row r="38" spans="1:23" x14ac:dyDescent="0.25">
      <c r="A38" t="str">
        <f t="shared" si="0"/>
        <v/>
      </c>
      <c r="B38" t="str">
        <f t="shared" si="1"/>
        <v>WYOffice EquipmentMonitor</v>
      </c>
      <c r="C38" t="str">
        <f t="shared" si="2"/>
        <v>WY2023 CPAOffice Equipment_Monitor</v>
      </c>
      <c r="D38" t="s">
        <v>115</v>
      </c>
      <c r="E38" t="s">
        <v>191</v>
      </c>
      <c r="F38" s="3" t="s">
        <v>102</v>
      </c>
      <c r="G38" s="3" t="s">
        <v>38</v>
      </c>
      <c r="H38" s="3" t="s">
        <v>42</v>
      </c>
      <c r="I38" s="2">
        <v>1</v>
      </c>
      <c r="J38" s="2">
        <v>1</v>
      </c>
      <c r="K38" s="2">
        <v>1</v>
      </c>
      <c r="L38" s="2">
        <v>1</v>
      </c>
      <c r="M38" s="2">
        <v>1</v>
      </c>
      <c r="N38" s="2">
        <v>1</v>
      </c>
      <c r="O38" s="2">
        <v>1</v>
      </c>
      <c r="P38" s="2">
        <v>1</v>
      </c>
      <c r="Q38" s="2">
        <v>1</v>
      </c>
      <c r="R38" s="2">
        <v>1</v>
      </c>
      <c r="S38" s="2">
        <v>1</v>
      </c>
      <c r="T38" s="2">
        <v>1</v>
      </c>
      <c r="U38" s="2">
        <v>1</v>
      </c>
      <c r="V38" s="2">
        <v>1</v>
      </c>
      <c r="W38" s="2">
        <f t="shared" si="3"/>
        <v>1</v>
      </c>
    </row>
    <row r="39" spans="1:23" x14ac:dyDescent="0.25">
      <c r="A39" t="str">
        <f t="shared" si="0"/>
        <v/>
      </c>
      <c r="B39" t="str">
        <f t="shared" si="1"/>
        <v>WYOffice EquipmentPrinter/Copier/Fax</v>
      </c>
      <c r="C39" t="str">
        <f t="shared" si="2"/>
        <v>WY2023 CPAOffice Equipment_Printer/Copier/Fax</v>
      </c>
      <c r="D39" t="s">
        <v>115</v>
      </c>
      <c r="E39" t="s">
        <v>191</v>
      </c>
      <c r="F39" s="3" t="s">
        <v>103</v>
      </c>
      <c r="G39" s="3" t="s">
        <v>38</v>
      </c>
      <c r="H39" s="3" t="s">
        <v>43</v>
      </c>
      <c r="I39" s="2">
        <v>1</v>
      </c>
      <c r="J39" s="2">
        <v>1</v>
      </c>
      <c r="K39" s="2">
        <v>1</v>
      </c>
      <c r="L39" s="2">
        <v>1</v>
      </c>
      <c r="M39" s="2">
        <v>1</v>
      </c>
      <c r="N39" s="2">
        <v>1</v>
      </c>
      <c r="O39" s="2">
        <v>1</v>
      </c>
      <c r="P39" s="2">
        <v>1</v>
      </c>
      <c r="Q39" s="2">
        <v>1</v>
      </c>
      <c r="R39" s="2">
        <v>1</v>
      </c>
      <c r="S39" s="2">
        <v>1</v>
      </c>
      <c r="T39" s="2">
        <v>1</v>
      </c>
      <c r="U39" s="2">
        <v>1</v>
      </c>
      <c r="V39" s="2">
        <v>1</v>
      </c>
      <c r="W39" s="2">
        <f t="shared" si="3"/>
        <v>1</v>
      </c>
    </row>
    <row r="40" spans="1:23" x14ac:dyDescent="0.25">
      <c r="A40" t="str">
        <f t="shared" si="0"/>
        <v/>
      </c>
      <c r="B40" t="str">
        <f t="shared" si="1"/>
        <v>WYOffice EquipmentPOS Terminal</v>
      </c>
      <c r="C40" t="str">
        <f t="shared" si="2"/>
        <v>WY2023 CPAOffice Equipment_POS Terminal</v>
      </c>
      <c r="D40" t="s">
        <v>115</v>
      </c>
      <c r="E40" t="s">
        <v>191</v>
      </c>
      <c r="F40" s="3" t="s">
        <v>104</v>
      </c>
      <c r="G40" s="3" t="s">
        <v>38</v>
      </c>
      <c r="H40" s="3" t="s">
        <v>44</v>
      </c>
      <c r="I40" s="2">
        <v>0.4</v>
      </c>
      <c r="J40" s="2">
        <v>0.2</v>
      </c>
      <c r="K40" s="2">
        <v>1</v>
      </c>
      <c r="L40" s="2">
        <v>1</v>
      </c>
      <c r="M40" s="2">
        <v>1</v>
      </c>
      <c r="N40" s="2">
        <v>1</v>
      </c>
      <c r="O40" s="2">
        <v>1</v>
      </c>
      <c r="P40" s="2">
        <v>1</v>
      </c>
      <c r="Q40" s="2">
        <v>0.36</v>
      </c>
      <c r="R40" s="2">
        <v>0.57999999999999996</v>
      </c>
      <c r="S40" s="2">
        <v>0.77</v>
      </c>
      <c r="T40" s="2">
        <v>0.77</v>
      </c>
      <c r="U40" s="2">
        <v>0.2</v>
      </c>
      <c r="V40" s="2">
        <v>0.28000000000000003</v>
      </c>
      <c r="W40" s="2">
        <f t="shared" si="3"/>
        <v>0.68285714285714272</v>
      </c>
    </row>
    <row r="41" spans="1:23" x14ac:dyDescent="0.25">
      <c r="A41" t="str">
        <f t="shared" si="0"/>
        <v/>
      </c>
      <c r="B41" t="str">
        <f t="shared" si="1"/>
        <v>WYMiscellaneousNon-HVAC Motors</v>
      </c>
      <c r="C41" t="str">
        <f t="shared" si="2"/>
        <v>WY2023 CPAMiscellaneous_Non-HVAC Motors</v>
      </c>
      <c r="D41" t="s">
        <v>115</v>
      </c>
      <c r="E41" t="s">
        <v>191</v>
      </c>
      <c r="F41" s="3" t="s">
        <v>105</v>
      </c>
      <c r="G41" s="3" t="s">
        <v>45</v>
      </c>
      <c r="H41" s="3" t="s">
        <v>46</v>
      </c>
      <c r="I41" s="2">
        <v>0.8957499208271652</v>
      </c>
      <c r="J41" s="2">
        <v>0.21970777803924474</v>
      </c>
      <c r="K41" s="2">
        <v>0.40173654010717463</v>
      </c>
      <c r="L41" s="2">
        <v>0.21970777803924474</v>
      </c>
      <c r="M41" s="2">
        <v>0.19994718336345799</v>
      </c>
      <c r="N41" s="2">
        <v>0.34644139250345779</v>
      </c>
      <c r="O41" s="2">
        <v>0.74104394863625245</v>
      </c>
      <c r="P41" s="2">
        <v>0.88831888096371459</v>
      </c>
      <c r="Q41" s="2">
        <v>0.43663447205500328</v>
      </c>
      <c r="R41" s="2">
        <v>0.91274673866983413</v>
      </c>
      <c r="S41" s="2">
        <v>0.49853334976354247</v>
      </c>
      <c r="T41" s="2">
        <v>0.79471679065865775</v>
      </c>
      <c r="U41" s="2">
        <v>0.21970777803924474</v>
      </c>
      <c r="V41" s="2">
        <v>0.21970777803924474</v>
      </c>
      <c r="W41" s="2">
        <f t="shared" si="3"/>
        <v>0.49962145212180287</v>
      </c>
    </row>
    <row r="42" spans="1:23" x14ac:dyDescent="0.25">
      <c r="A42" t="str">
        <f t="shared" si="0"/>
        <v/>
      </c>
      <c r="B42" t="str">
        <f t="shared" si="1"/>
        <v>WYMiscellaneousPool Pump</v>
      </c>
      <c r="C42" t="str">
        <f t="shared" si="2"/>
        <v>WY2023 CPAMiscellaneous_Pool Pump</v>
      </c>
      <c r="D42" t="s">
        <v>115</v>
      </c>
      <c r="E42" t="s">
        <v>191</v>
      </c>
      <c r="F42" s="3" t="s">
        <v>106</v>
      </c>
      <c r="G42" s="3" t="s">
        <v>45</v>
      </c>
      <c r="H42" s="3" t="s">
        <v>47</v>
      </c>
      <c r="I42" s="2">
        <v>0</v>
      </c>
      <c r="J42" s="2">
        <v>0</v>
      </c>
      <c r="K42" s="2">
        <v>0</v>
      </c>
      <c r="L42" s="2">
        <v>0</v>
      </c>
      <c r="M42" s="2">
        <v>0</v>
      </c>
      <c r="N42" s="2">
        <v>0</v>
      </c>
      <c r="O42" s="2">
        <v>0</v>
      </c>
      <c r="P42" s="2">
        <v>0.90300000000000002</v>
      </c>
      <c r="Q42" s="2">
        <v>0.06</v>
      </c>
      <c r="R42" s="2">
        <v>0.76</v>
      </c>
      <c r="S42" s="2">
        <v>0</v>
      </c>
      <c r="T42" s="2">
        <v>0</v>
      </c>
      <c r="U42" s="2">
        <v>0</v>
      </c>
      <c r="V42" s="2">
        <v>0.04</v>
      </c>
      <c r="W42" s="2">
        <f t="shared" si="3"/>
        <v>0.12592857142857145</v>
      </c>
    </row>
    <row r="43" spans="1:23" x14ac:dyDescent="0.25">
      <c r="A43" t="str">
        <f t="shared" si="0"/>
        <v/>
      </c>
      <c r="B43" t="str">
        <f t="shared" si="1"/>
        <v>WYMiscellaneousPool Heater</v>
      </c>
      <c r="C43" t="str">
        <f t="shared" si="2"/>
        <v>WY2023 CPAMiscellaneous_Pool Heater</v>
      </c>
      <c r="D43" t="s">
        <v>115</v>
      </c>
      <c r="E43" t="s">
        <v>191</v>
      </c>
      <c r="F43" s="3" t="s">
        <v>107</v>
      </c>
      <c r="G43" s="3" t="s">
        <v>45</v>
      </c>
      <c r="H43" s="3" t="s">
        <v>48</v>
      </c>
      <c r="I43" s="2">
        <v>0</v>
      </c>
      <c r="J43" s="2">
        <v>0</v>
      </c>
      <c r="K43" s="2">
        <v>0</v>
      </c>
      <c r="L43" s="2">
        <v>0</v>
      </c>
      <c r="M43" s="2">
        <v>0</v>
      </c>
      <c r="N43" s="2">
        <v>0</v>
      </c>
      <c r="O43" s="2">
        <v>0</v>
      </c>
      <c r="P43" s="2">
        <v>0.36199999999999999</v>
      </c>
      <c r="Q43" s="2">
        <v>0.01</v>
      </c>
      <c r="R43" s="2">
        <v>0.27</v>
      </c>
      <c r="S43" s="2">
        <v>0</v>
      </c>
      <c r="T43" s="2">
        <v>0</v>
      </c>
      <c r="U43" s="2">
        <v>0</v>
      </c>
      <c r="V43" s="2">
        <v>0.01</v>
      </c>
      <c r="W43" s="2">
        <f t="shared" si="3"/>
        <v>4.6571428571428576E-2</v>
      </c>
    </row>
    <row r="44" spans="1:23" x14ac:dyDescent="0.25">
      <c r="A44" t="str">
        <f t="shared" si="0"/>
        <v/>
      </c>
      <c r="B44" t="str">
        <f t="shared" si="1"/>
        <v>WYMiscellaneousClothes Washer</v>
      </c>
      <c r="C44" t="str">
        <f t="shared" si="2"/>
        <v>WY2023 CPAMiscellaneous_Clothes Washer</v>
      </c>
      <c r="D44" t="s">
        <v>115</v>
      </c>
      <c r="E44" t="s">
        <v>191</v>
      </c>
      <c r="F44" s="3" t="s">
        <v>108</v>
      </c>
      <c r="G44" s="3" t="s">
        <v>45</v>
      </c>
      <c r="H44" s="3" t="s">
        <v>49</v>
      </c>
      <c r="I44" s="2">
        <v>0</v>
      </c>
      <c r="J44" s="2">
        <v>0</v>
      </c>
      <c r="K44" s="2">
        <v>7.0000000000000007E-2</v>
      </c>
      <c r="L44" s="2">
        <v>0</v>
      </c>
      <c r="M44" s="2">
        <v>0</v>
      </c>
      <c r="N44" s="2">
        <v>0</v>
      </c>
      <c r="O44" s="2">
        <v>0.63</v>
      </c>
      <c r="P44" s="2">
        <v>0.15</v>
      </c>
      <c r="Q44" s="2">
        <v>0.15</v>
      </c>
      <c r="R44" s="2">
        <v>0.67</v>
      </c>
      <c r="S44" s="2">
        <v>0</v>
      </c>
      <c r="T44" s="2">
        <v>0</v>
      </c>
      <c r="U44" s="2">
        <v>0</v>
      </c>
      <c r="V44" s="2">
        <v>0.15</v>
      </c>
      <c r="W44" s="2">
        <f t="shared" si="3"/>
        <v>0.12999999999999998</v>
      </c>
    </row>
    <row r="45" spans="1:23" x14ac:dyDescent="0.25">
      <c r="A45" t="str">
        <f t="shared" si="0"/>
        <v/>
      </c>
      <c r="B45" t="str">
        <f t="shared" si="1"/>
        <v>WYMiscellaneousClothes Dryer</v>
      </c>
      <c r="C45" t="str">
        <f t="shared" si="2"/>
        <v>WY2023 CPAMiscellaneous_Clothes Dryer</v>
      </c>
      <c r="D45" t="s">
        <v>115</v>
      </c>
      <c r="E45" t="s">
        <v>191</v>
      </c>
      <c r="F45" s="3" t="s">
        <v>109</v>
      </c>
      <c r="G45" s="3" t="s">
        <v>45</v>
      </c>
      <c r="H45" s="3" t="s">
        <v>50</v>
      </c>
      <c r="I45" s="2">
        <v>0</v>
      </c>
      <c r="J45" s="2">
        <v>0</v>
      </c>
      <c r="K45" s="2">
        <v>0.04</v>
      </c>
      <c r="L45" s="2">
        <v>0</v>
      </c>
      <c r="M45" s="2">
        <v>0</v>
      </c>
      <c r="N45" s="2">
        <v>0</v>
      </c>
      <c r="O45" s="2">
        <v>0.57999999999999996</v>
      </c>
      <c r="P45" s="2">
        <v>0.11</v>
      </c>
      <c r="Q45" s="2">
        <v>0.11</v>
      </c>
      <c r="R45" s="2">
        <v>0.26</v>
      </c>
      <c r="S45" s="2">
        <v>0</v>
      </c>
      <c r="T45" s="2">
        <v>0</v>
      </c>
      <c r="U45" s="2">
        <v>0</v>
      </c>
      <c r="V45" s="2">
        <v>0.1</v>
      </c>
      <c r="W45" s="2">
        <f t="shared" si="3"/>
        <v>8.5714285714285729E-2</v>
      </c>
    </row>
    <row r="46" spans="1:23" x14ac:dyDescent="0.25">
      <c r="A46" t="str">
        <f t="shared" si="0"/>
        <v/>
      </c>
      <c r="B46" t="str">
        <f t="shared" si="1"/>
        <v>WYMiscellaneousElectric Vehicle Chargers</v>
      </c>
      <c r="C46" t="str">
        <f t="shared" si="2"/>
        <v>WY2023 CPAMiscellaneous_Electric Vehicle Chargers</v>
      </c>
      <c r="D46" t="s">
        <v>115</v>
      </c>
      <c r="E46" t="s">
        <v>191</v>
      </c>
      <c r="F46" s="3" t="s">
        <v>189</v>
      </c>
      <c r="G46" s="3" t="s">
        <v>45</v>
      </c>
      <c r="H46" s="3" t="s">
        <v>185</v>
      </c>
      <c r="I46" s="2">
        <v>0.70439020013223397</v>
      </c>
      <c r="J46" s="2">
        <v>0.70439020013223397</v>
      </c>
      <c r="K46" s="2">
        <v>7.2869160362154795E-2</v>
      </c>
      <c r="L46" s="2">
        <v>0.70439020013223397</v>
      </c>
      <c r="M46" s="2">
        <v>0</v>
      </c>
      <c r="N46" s="2">
        <v>4.0176994730638203E-2</v>
      </c>
      <c r="O46" s="2">
        <v>1.0669951069894899E-2</v>
      </c>
      <c r="P46" s="2">
        <v>0</v>
      </c>
      <c r="Q46" s="2">
        <v>0</v>
      </c>
      <c r="R46" s="2">
        <v>9.3698273297288304E-2</v>
      </c>
      <c r="S46" s="2">
        <v>0</v>
      </c>
      <c r="T46" s="2">
        <v>0</v>
      </c>
      <c r="U46" s="2">
        <v>0.70439020013223397</v>
      </c>
      <c r="V46" s="2">
        <v>0</v>
      </c>
      <c r="W46" s="2">
        <f t="shared" si="3"/>
        <v>0.21678394142777943</v>
      </c>
    </row>
    <row r="47" spans="1:23" x14ac:dyDescent="0.25">
      <c r="A47" t="str">
        <f t="shared" si="0"/>
        <v/>
      </c>
      <c r="B47" t="str">
        <f t="shared" si="1"/>
        <v>WYMiscellaneousOther Miscellaneous</v>
      </c>
      <c r="C47" t="str">
        <f t="shared" si="2"/>
        <v>WY2023 CPAMiscellaneous_Other Miscellaneous</v>
      </c>
      <c r="D47" t="s">
        <v>115</v>
      </c>
      <c r="E47" t="s">
        <v>191</v>
      </c>
      <c r="F47" s="3" t="s">
        <v>110</v>
      </c>
      <c r="G47" s="3" t="s">
        <v>45</v>
      </c>
      <c r="H47" s="3" t="s">
        <v>51</v>
      </c>
      <c r="I47" s="2">
        <v>1</v>
      </c>
      <c r="J47" s="2">
        <v>1</v>
      </c>
      <c r="K47" s="2">
        <v>1</v>
      </c>
      <c r="L47" s="2">
        <v>1</v>
      </c>
      <c r="M47" s="2">
        <v>1</v>
      </c>
      <c r="N47" s="2">
        <v>1</v>
      </c>
      <c r="O47" s="2">
        <v>1</v>
      </c>
      <c r="P47" s="2">
        <v>1</v>
      </c>
      <c r="Q47" s="2">
        <v>1</v>
      </c>
      <c r="R47" s="2">
        <v>1</v>
      </c>
      <c r="S47" s="2">
        <v>1</v>
      </c>
      <c r="T47" s="2">
        <v>1</v>
      </c>
      <c r="U47" s="2">
        <v>1</v>
      </c>
      <c r="V47" s="2">
        <v>1</v>
      </c>
      <c r="W47" s="2">
        <f t="shared" si="3"/>
        <v>1</v>
      </c>
    </row>
    <row r="48" spans="1:23" x14ac:dyDescent="0.25">
      <c r="A48" t="str">
        <f t="shared" si="0"/>
        <v/>
      </c>
      <c r="B48" t="str">
        <f t="shared" si="1"/>
        <v>WYGenerationSolar PV</v>
      </c>
      <c r="C48" t="str">
        <f t="shared" si="2"/>
        <v>WY2023 CPAGeneration_Solar PV</v>
      </c>
      <c r="D48" t="s">
        <v>115</v>
      </c>
      <c r="E48" t="s">
        <v>191</v>
      </c>
      <c r="F48" s="3" t="s">
        <v>190</v>
      </c>
      <c r="G48" s="3" t="s">
        <v>187</v>
      </c>
      <c r="H48" s="3" t="s">
        <v>186</v>
      </c>
      <c r="I48" s="2">
        <v>2.3870417732310316E-3</v>
      </c>
      <c r="J48" s="2">
        <v>2.3870417732310316E-3</v>
      </c>
      <c r="K48" s="2">
        <v>2.3870417732310316E-3</v>
      </c>
      <c r="L48" s="2">
        <v>2.3870417732310316E-3</v>
      </c>
      <c r="M48" s="2">
        <v>2.3870417732310316E-3</v>
      </c>
      <c r="N48" s="2">
        <v>2.3870417732310316E-3</v>
      </c>
      <c r="O48" s="2">
        <v>2.3870417732310316E-3</v>
      </c>
      <c r="P48" s="2">
        <v>2.3870417732310316E-3</v>
      </c>
      <c r="Q48" s="2">
        <v>2.3870417732310316E-3</v>
      </c>
      <c r="R48" s="2">
        <v>2.3870417732310316E-3</v>
      </c>
      <c r="S48" s="2">
        <v>2.3870417732310316E-3</v>
      </c>
      <c r="T48" s="2">
        <v>2.3870417732310316E-3</v>
      </c>
      <c r="U48" s="2">
        <v>2.3870417732310316E-3</v>
      </c>
      <c r="V48" s="2">
        <v>2.3870417732310316E-3</v>
      </c>
      <c r="W48" s="2">
        <f t="shared" si="3"/>
        <v>2.3870417732310312E-3</v>
      </c>
    </row>
    <row r="49" spans="1:23" x14ac:dyDescent="0.25">
      <c r="A49">
        <f t="shared" si="0"/>
        <v>1</v>
      </c>
      <c r="B49" t="str">
        <f t="shared" si="1"/>
        <v>WACoolingAir-Cooled Chiller</v>
      </c>
      <c r="C49" t="str">
        <f t="shared" si="2"/>
        <v>WA2023 CPACooling_Air-Cooled Chiller</v>
      </c>
      <c r="D49" t="s">
        <v>116</v>
      </c>
      <c r="E49" t="s">
        <v>191</v>
      </c>
      <c r="F49" s="3" t="s">
        <v>66</v>
      </c>
      <c r="G49" s="3" t="s">
        <v>3</v>
      </c>
      <c r="H49" s="3" t="s">
        <v>4</v>
      </c>
      <c r="I49" s="2">
        <v>0.14487676650367809</v>
      </c>
      <c r="J49" s="2">
        <v>0</v>
      </c>
      <c r="K49" s="2">
        <v>1.0977175506368543E-2</v>
      </c>
      <c r="L49" s="2">
        <v>0</v>
      </c>
      <c r="M49" s="2">
        <v>0</v>
      </c>
      <c r="N49" s="2">
        <v>5.433788953337626E-3</v>
      </c>
      <c r="O49" s="2">
        <v>0.16484646220271584</v>
      </c>
      <c r="P49" s="2">
        <v>4.2947851605607643E-2</v>
      </c>
      <c r="Q49" s="2">
        <v>5.3040784545440214E-2</v>
      </c>
      <c r="R49" s="2">
        <v>2.1453661077201473E-2</v>
      </c>
      <c r="S49" s="2">
        <v>0</v>
      </c>
      <c r="T49" s="2">
        <v>0.18475143523214235</v>
      </c>
      <c r="U49" s="2">
        <v>0.14677753010726652</v>
      </c>
      <c r="V49" s="2">
        <v>4.7993949642120823E-2</v>
      </c>
      <c r="W49" s="2">
        <f t="shared" si="3"/>
        <v>5.8792814669705644E-2</v>
      </c>
    </row>
    <row r="50" spans="1:23" x14ac:dyDescent="0.25">
      <c r="A50" t="str">
        <f t="shared" si="0"/>
        <v/>
      </c>
      <c r="B50" t="str">
        <f t="shared" si="1"/>
        <v>WACoolingWater-Cooled Chiller</v>
      </c>
      <c r="C50" t="str">
        <f t="shared" si="2"/>
        <v>WA2023 CPACooling_Water-Cooled Chiller</v>
      </c>
      <c r="D50" t="s">
        <v>116</v>
      </c>
      <c r="E50" t="s">
        <v>191</v>
      </c>
      <c r="F50" s="3" t="s">
        <v>67</v>
      </c>
      <c r="G50" s="3" t="s">
        <v>3</v>
      </c>
      <c r="H50" s="3" t="s">
        <v>5</v>
      </c>
      <c r="I50" s="2">
        <v>8.922123144531191E-2</v>
      </c>
      <c r="J50" s="2">
        <v>0</v>
      </c>
      <c r="K50" s="2">
        <v>6.7602082798048375E-3</v>
      </c>
      <c r="L50" s="2">
        <v>0</v>
      </c>
      <c r="M50" s="2">
        <v>0</v>
      </c>
      <c r="N50" s="2">
        <v>3.3463567246195219E-3</v>
      </c>
      <c r="O50" s="2">
        <v>0.65938584881086337</v>
      </c>
      <c r="P50" s="2">
        <v>0.13577209368250895</v>
      </c>
      <c r="Q50" s="2">
        <v>0.16767912943419497</v>
      </c>
      <c r="R50" s="2">
        <v>7.7808439115239214E-2</v>
      </c>
      <c r="S50" s="2">
        <v>0</v>
      </c>
      <c r="T50" s="2">
        <v>2.0527937248015819E-2</v>
      </c>
      <c r="U50" s="2">
        <v>9.0391801948031439E-2</v>
      </c>
      <c r="V50" s="2">
        <v>2.4844342066393493E-2</v>
      </c>
      <c r="W50" s="2">
        <f t="shared" si="3"/>
        <v>9.1124099196784533E-2</v>
      </c>
    </row>
    <row r="51" spans="1:23" x14ac:dyDescent="0.25">
      <c r="A51" t="str">
        <f t="shared" si="0"/>
        <v/>
      </c>
      <c r="B51" t="str">
        <f t="shared" si="1"/>
        <v>WACoolingRTU</v>
      </c>
      <c r="C51" t="str">
        <f t="shared" si="2"/>
        <v>WA2023 CPACooling_RTU</v>
      </c>
      <c r="D51" t="s">
        <v>116</v>
      </c>
      <c r="E51" t="s">
        <v>191</v>
      </c>
      <c r="F51" s="3" t="s">
        <v>68</v>
      </c>
      <c r="G51" s="3" t="s">
        <v>3</v>
      </c>
      <c r="H51" s="3" t="s">
        <v>6</v>
      </c>
      <c r="I51" s="2">
        <v>0.46943789661667018</v>
      </c>
      <c r="J51" s="2">
        <v>0.66568699796297526</v>
      </c>
      <c r="K51" s="2">
        <v>0.76879633880334031</v>
      </c>
      <c r="L51" s="2">
        <v>0.6921050087720606</v>
      </c>
      <c r="M51" s="2">
        <v>0.78272794758049336</v>
      </c>
      <c r="N51" s="2">
        <v>0.75188065389049663</v>
      </c>
      <c r="O51" s="2">
        <v>0.10837656684607615</v>
      </c>
      <c r="P51" s="2">
        <v>9.4682675016622517E-2</v>
      </c>
      <c r="Q51" s="2">
        <v>0.36222671494712316</v>
      </c>
      <c r="R51" s="2">
        <v>0.16838308934871254</v>
      </c>
      <c r="S51" s="2">
        <v>0.1966090370044333</v>
      </c>
      <c r="T51" s="2">
        <v>0.24224911728701135</v>
      </c>
      <c r="U51" s="2">
        <v>0.47559685839893373</v>
      </c>
      <c r="V51" s="2">
        <v>0.28235456507708651</v>
      </c>
      <c r="W51" s="2">
        <f t="shared" si="3"/>
        <v>0.43293667625371685</v>
      </c>
    </row>
    <row r="52" spans="1:23" x14ac:dyDescent="0.25">
      <c r="A52" t="str">
        <f t="shared" si="0"/>
        <v/>
      </c>
      <c r="B52" t="str">
        <f t="shared" si="1"/>
        <v>WACoolingPTAC</v>
      </c>
      <c r="C52" t="str">
        <f t="shared" si="2"/>
        <v>WA2023 CPACooling_PTAC</v>
      </c>
      <c r="D52" t="s">
        <v>116</v>
      </c>
      <c r="E52" t="s">
        <v>191</v>
      </c>
      <c r="F52" s="3" t="s">
        <v>69</v>
      </c>
      <c r="G52" s="3" t="s">
        <v>3</v>
      </c>
      <c r="H52" s="3" t="s">
        <v>7</v>
      </c>
      <c r="I52" s="2">
        <v>2.5316807700592438E-2</v>
      </c>
      <c r="J52" s="2">
        <v>2.3954811469310805E-2</v>
      </c>
      <c r="K52" s="2">
        <v>7.2966204886341479E-2</v>
      </c>
      <c r="L52" s="2">
        <v>6.4206116562507604E-2</v>
      </c>
      <c r="M52" s="2">
        <v>6.400591392828163E-2</v>
      </c>
      <c r="N52" s="2">
        <v>3.4837893703487659E-2</v>
      </c>
      <c r="O52" s="2">
        <v>3.8026865560026719E-3</v>
      </c>
      <c r="P52" s="2">
        <v>1.1726883963958263E-2</v>
      </c>
      <c r="Q52" s="2">
        <v>2.3547177780936564E-2</v>
      </c>
      <c r="R52" s="2">
        <v>0.41903186428407241</v>
      </c>
      <c r="S52" s="2">
        <v>1.2901212790157499E-2</v>
      </c>
      <c r="T52" s="2">
        <v>1.4593320318494656E-2</v>
      </c>
      <c r="U52" s="2">
        <v>2.5648960797307996E-2</v>
      </c>
      <c r="V52" s="2">
        <v>2.5280011270489837E-2</v>
      </c>
      <c r="W52" s="2">
        <f t="shared" si="3"/>
        <v>5.8701419000852968E-2</v>
      </c>
    </row>
    <row r="53" spans="1:23" x14ac:dyDescent="0.25">
      <c r="A53" t="str">
        <f t="shared" si="0"/>
        <v/>
      </c>
      <c r="B53" t="str">
        <f t="shared" si="1"/>
        <v>WACoolingPTHP</v>
      </c>
      <c r="C53" t="str">
        <f t="shared" si="2"/>
        <v>WA2023 CPACooling_PTHP</v>
      </c>
      <c r="D53" t="s">
        <v>116</v>
      </c>
      <c r="E53" t="s">
        <v>191</v>
      </c>
      <c r="F53" s="3" t="s">
        <v>70</v>
      </c>
      <c r="G53" s="3" t="s">
        <v>3</v>
      </c>
      <c r="H53" s="3" t="s">
        <v>8</v>
      </c>
      <c r="I53" s="2">
        <v>7.8720965914466125E-3</v>
      </c>
      <c r="J53" s="2">
        <v>7.4485927272692834E-3</v>
      </c>
      <c r="K53" s="2">
        <v>6.9284223896191799E-3</v>
      </c>
      <c r="L53" s="2">
        <v>6.0966182390205046E-3</v>
      </c>
      <c r="M53" s="2">
        <v>2.0640820438841939E-2</v>
      </c>
      <c r="N53" s="2">
        <v>6.6354516081422723E-3</v>
      </c>
      <c r="O53" s="2">
        <v>0</v>
      </c>
      <c r="P53" s="2">
        <v>8.1997178432685527E-3</v>
      </c>
      <c r="Q53" s="2">
        <v>1.6464750090678864E-2</v>
      </c>
      <c r="R53" s="2">
        <v>0.13935975361987599</v>
      </c>
      <c r="S53" s="2">
        <v>3.6306997774369024E-3</v>
      </c>
      <c r="T53" s="2">
        <v>1.4593320318494656E-3</v>
      </c>
      <c r="U53" s="2">
        <v>7.9753774352013251E-3</v>
      </c>
      <c r="V53" s="2">
        <v>1.2883133039511075E-2</v>
      </c>
      <c r="W53" s="2">
        <f t="shared" si="3"/>
        <v>1.7542483273725856E-2</v>
      </c>
    </row>
    <row r="54" spans="1:23" x14ac:dyDescent="0.25">
      <c r="A54" t="str">
        <f t="shared" si="0"/>
        <v/>
      </c>
      <c r="B54" t="str">
        <f t="shared" si="1"/>
        <v>WACoolingAir-Source Heat Pump</v>
      </c>
      <c r="C54" t="str">
        <f t="shared" si="2"/>
        <v>WA2023 CPACooling_Air-Source Heat Pump</v>
      </c>
      <c r="D54" t="s">
        <v>116</v>
      </c>
      <c r="E54" t="s">
        <v>191</v>
      </c>
      <c r="F54" s="3" t="s">
        <v>72</v>
      </c>
      <c r="G54" s="3" t="s">
        <v>3</v>
      </c>
      <c r="H54" s="3" t="s">
        <v>10</v>
      </c>
      <c r="I54" s="2">
        <v>0.15010188246425701</v>
      </c>
      <c r="J54" s="2">
        <v>0.14202668591331855</v>
      </c>
      <c r="K54" s="2">
        <v>4.0747280353164848E-2</v>
      </c>
      <c r="L54" s="2">
        <v>3.585529268016252E-2</v>
      </c>
      <c r="M54" s="2">
        <v>8.8254673831978034E-2</v>
      </c>
      <c r="N54" s="2">
        <v>7.6204999826074191E-2</v>
      </c>
      <c r="O54" s="2">
        <v>5.7040298340040084E-3</v>
      </c>
      <c r="P54" s="2">
        <v>3.0545496159340393E-2</v>
      </c>
      <c r="Q54" s="2">
        <v>6.1334300798191403E-2</v>
      </c>
      <c r="R54" s="2">
        <v>5.4425906568670454E-2</v>
      </c>
      <c r="S54" s="2">
        <v>2.0766521190408303E-2</v>
      </c>
      <c r="T54" s="2">
        <v>2.2862868498974964E-2</v>
      </c>
      <c r="U54" s="2">
        <v>0.15207119888333187</v>
      </c>
      <c r="V54" s="2">
        <v>2.7267999291210786E-2</v>
      </c>
      <c r="W54" s="2">
        <f t="shared" si="3"/>
        <v>6.4869224020934813E-2</v>
      </c>
    </row>
    <row r="55" spans="1:23" x14ac:dyDescent="0.25">
      <c r="A55" t="str">
        <f t="shared" si="0"/>
        <v/>
      </c>
      <c r="B55" t="str">
        <f t="shared" si="1"/>
        <v>WACoolingGeothermal Heat Pump</v>
      </c>
      <c r="C55" t="str">
        <f t="shared" si="2"/>
        <v>WA2023 CPACooling_Geothermal Heat Pump</v>
      </c>
      <c r="D55" t="s">
        <v>116</v>
      </c>
      <c r="E55" t="s">
        <v>191</v>
      </c>
      <c r="F55" s="3" t="s">
        <v>73</v>
      </c>
      <c r="G55" s="3" t="s">
        <v>3</v>
      </c>
      <c r="H55" s="3" t="s">
        <v>11</v>
      </c>
      <c r="I55" s="2">
        <v>8.0482354808060805E-2</v>
      </c>
      <c r="J55" s="2">
        <v>7.6152556784959927E-2</v>
      </c>
      <c r="K55" s="2">
        <v>0</v>
      </c>
      <c r="L55" s="2">
        <v>0</v>
      </c>
      <c r="M55" s="2">
        <v>0</v>
      </c>
      <c r="N55" s="2">
        <v>0</v>
      </c>
      <c r="O55" s="2">
        <v>8.5560447510060131E-3</v>
      </c>
      <c r="P55" s="2">
        <v>2.2114065718785107E-2</v>
      </c>
      <c r="Q55" s="2">
        <v>4.4404279818914816E-2</v>
      </c>
      <c r="R55" s="2">
        <v>5.8329647104646047E-2</v>
      </c>
      <c r="S55" s="2">
        <v>0</v>
      </c>
      <c r="T55" s="2">
        <v>0</v>
      </c>
      <c r="U55" s="2">
        <v>8.1538272429927158E-2</v>
      </c>
      <c r="V55" s="2">
        <v>5.2106356147714307E-3</v>
      </c>
      <c r="W55" s="2">
        <f t="shared" si="3"/>
        <v>2.6913418359362236E-2</v>
      </c>
    </row>
    <row r="56" spans="1:23" x14ac:dyDescent="0.25">
      <c r="A56" t="str">
        <f t="shared" si="0"/>
        <v/>
      </c>
      <c r="B56" t="str">
        <f t="shared" si="1"/>
        <v>WAHeatingElectric Furnace</v>
      </c>
      <c r="C56" t="str">
        <f t="shared" si="2"/>
        <v>WA2023 CPAHeating_Electric Furnace</v>
      </c>
      <c r="D56" t="s">
        <v>116</v>
      </c>
      <c r="E56" t="s">
        <v>191</v>
      </c>
      <c r="F56" s="3" t="s">
        <v>74</v>
      </c>
      <c r="G56" s="3" t="s">
        <v>12</v>
      </c>
      <c r="H56" s="3" t="s">
        <v>13</v>
      </c>
      <c r="I56" s="2">
        <v>1.1724372278835365E-2</v>
      </c>
      <c r="J56" s="2">
        <v>1.7510659223972703E-2</v>
      </c>
      <c r="K56" s="2">
        <v>1.2693549803505766E-2</v>
      </c>
      <c r="L56" s="2">
        <v>2.5995142895006283E-2</v>
      </c>
      <c r="M56" s="2">
        <v>2.993132597707035E-2</v>
      </c>
      <c r="N56" s="2">
        <v>0.35955868276953629</v>
      </c>
      <c r="O56" s="2">
        <v>8.2228653125043419E-2</v>
      </c>
      <c r="P56" s="2">
        <v>0</v>
      </c>
      <c r="Q56" s="2">
        <v>0</v>
      </c>
      <c r="R56" s="2">
        <v>8.9281855356602713E-3</v>
      </c>
      <c r="S56" s="2">
        <v>1.3372462048937401E-2</v>
      </c>
      <c r="T56" s="2">
        <v>1.0385860542027196E-2</v>
      </c>
      <c r="U56" s="2">
        <v>1.1570020378915484E-2</v>
      </c>
      <c r="V56" s="2">
        <v>1.5687721192917774E-2</v>
      </c>
      <c r="W56" s="2">
        <f t="shared" si="3"/>
        <v>4.2827616840816304E-2</v>
      </c>
    </row>
    <row r="57" spans="1:23" x14ac:dyDescent="0.25">
      <c r="A57" t="str">
        <f t="shared" si="0"/>
        <v/>
      </c>
      <c r="B57" t="str">
        <f t="shared" si="1"/>
        <v>WAHeatingElectric Room Heat</v>
      </c>
      <c r="C57" t="str">
        <f t="shared" si="2"/>
        <v>WA2023 CPAHeating_Electric Room Heat</v>
      </c>
      <c r="D57" t="s">
        <v>116</v>
      </c>
      <c r="E57" t="s">
        <v>191</v>
      </c>
      <c r="F57" s="3" t="s">
        <v>75</v>
      </c>
      <c r="G57" s="3" t="s">
        <v>12</v>
      </c>
      <c r="H57" s="3" t="s">
        <v>14</v>
      </c>
      <c r="I57" s="2">
        <v>0.22591360436474514</v>
      </c>
      <c r="J57" s="2">
        <v>0.33740792649782714</v>
      </c>
      <c r="K57" s="2">
        <v>0.1484298877734333</v>
      </c>
      <c r="L57" s="2">
        <v>0.30396982737598727</v>
      </c>
      <c r="M57" s="2">
        <v>2.7122906562276647E-3</v>
      </c>
      <c r="N57" s="2">
        <v>6.6208391930666299E-2</v>
      </c>
      <c r="O57" s="2">
        <v>1.6942716990050173E-3</v>
      </c>
      <c r="P57" s="2">
        <v>0.16479475957701395</v>
      </c>
      <c r="Q57" s="2">
        <v>0.1034507085906229</v>
      </c>
      <c r="R57" s="2">
        <v>0.31678911933072035</v>
      </c>
      <c r="S57" s="2">
        <v>7.2331527825719805E-2</v>
      </c>
      <c r="T57" s="2">
        <v>5.6177026940927396E-2</v>
      </c>
      <c r="U57" s="2">
        <v>0.2229394413799691</v>
      </c>
      <c r="V57" s="2">
        <v>1.8627397722261626E-2</v>
      </c>
      <c r="W57" s="2">
        <f t="shared" si="3"/>
        <v>0.14581758440465192</v>
      </c>
    </row>
    <row r="58" spans="1:23" x14ac:dyDescent="0.25">
      <c r="A58" t="str">
        <f t="shared" si="0"/>
        <v/>
      </c>
      <c r="B58" t="str">
        <f t="shared" si="1"/>
        <v>WAHeatingPTHP</v>
      </c>
      <c r="C58" t="str">
        <f t="shared" si="2"/>
        <v>WA2023 CPAHeating_PTHP</v>
      </c>
      <c r="D58" t="s">
        <v>116</v>
      </c>
      <c r="E58" t="s">
        <v>191</v>
      </c>
      <c r="F58" s="3" t="s">
        <v>76</v>
      </c>
      <c r="G58" s="3" t="s">
        <v>12</v>
      </c>
      <c r="H58" s="3" t="s">
        <v>8</v>
      </c>
      <c r="I58" s="2">
        <v>7.8720965914466125E-3</v>
      </c>
      <c r="J58" s="2">
        <v>7.4485927272692834E-3</v>
      </c>
      <c r="K58" s="2">
        <v>6.9284223896191799E-3</v>
      </c>
      <c r="L58" s="2">
        <v>6.0966182390205046E-3</v>
      </c>
      <c r="M58" s="2">
        <v>2.0640820438841939E-2</v>
      </c>
      <c r="N58" s="2">
        <v>6.6354516081422723E-3</v>
      </c>
      <c r="O58" s="2">
        <v>0</v>
      </c>
      <c r="P58" s="2">
        <v>8.1997178432685527E-3</v>
      </c>
      <c r="Q58" s="2">
        <v>1.6464750090678864E-2</v>
      </c>
      <c r="R58" s="2">
        <v>0.13935975361987599</v>
      </c>
      <c r="S58" s="2">
        <v>3.6306997774369042E-3</v>
      </c>
      <c r="T58" s="2">
        <v>1.4593320318494656E-3</v>
      </c>
      <c r="U58" s="2">
        <v>7.9753774352013251E-3</v>
      </c>
      <c r="V58" s="2">
        <v>1.2883133039511075E-2</v>
      </c>
      <c r="W58" s="2">
        <f t="shared" si="3"/>
        <v>1.7542483273725856E-2</v>
      </c>
    </row>
    <row r="59" spans="1:23" x14ac:dyDescent="0.25">
      <c r="A59" t="str">
        <f t="shared" si="0"/>
        <v/>
      </c>
      <c r="B59" t="str">
        <f t="shared" si="1"/>
        <v>WAHeatingAir-Source Heat Pump</v>
      </c>
      <c r="C59" t="str">
        <f t="shared" si="2"/>
        <v>WA2023 CPAHeating_Air-Source Heat Pump</v>
      </c>
      <c r="D59" t="s">
        <v>116</v>
      </c>
      <c r="E59" t="s">
        <v>191</v>
      </c>
      <c r="F59" s="3" t="s">
        <v>77</v>
      </c>
      <c r="G59" s="3" t="s">
        <v>12</v>
      </c>
      <c r="H59" s="3" t="s">
        <v>10</v>
      </c>
      <c r="I59" s="2">
        <v>0.15010188246425701</v>
      </c>
      <c r="J59" s="2">
        <v>0.14202668591331855</v>
      </c>
      <c r="K59" s="2">
        <v>4.0747280353164848E-2</v>
      </c>
      <c r="L59" s="2">
        <v>3.585529268016252E-2</v>
      </c>
      <c r="M59" s="2">
        <v>8.8254673831978034E-2</v>
      </c>
      <c r="N59" s="2">
        <v>7.6204999826074177E-2</v>
      </c>
      <c r="O59" s="2">
        <v>5.7040298340040084E-3</v>
      </c>
      <c r="P59" s="2">
        <v>3.0545496159340393E-2</v>
      </c>
      <c r="Q59" s="2">
        <v>6.1334300798191403E-2</v>
      </c>
      <c r="R59" s="2">
        <v>5.4425906568670454E-2</v>
      </c>
      <c r="S59" s="2">
        <v>2.0766521190408303E-2</v>
      </c>
      <c r="T59" s="2">
        <v>2.2862868498974964E-2</v>
      </c>
      <c r="U59" s="2">
        <v>0.15207119888333187</v>
      </c>
      <c r="V59" s="2">
        <v>2.7267999291210786E-2</v>
      </c>
      <c r="W59" s="2">
        <f t="shared" si="3"/>
        <v>6.4869224020934813E-2</v>
      </c>
    </row>
    <row r="60" spans="1:23" x14ac:dyDescent="0.25">
      <c r="A60" t="str">
        <f t="shared" si="0"/>
        <v/>
      </c>
      <c r="B60" t="str">
        <f t="shared" si="1"/>
        <v>WAHeatingGeothermal Heat Pump</v>
      </c>
      <c r="C60" t="str">
        <f t="shared" si="2"/>
        <v>WA2023 CPAHeating_Geothermal Heat Pump</v>
      </c>
      <c r="D60" t="s">
        <v>116</v>
      </c>
      <c r="E60" t="s">
        <v>191</v>
      </c>
      <c r="F60" s="3" t="s">
        <v>78</v>
      </c>
      <c r="G60" s="3" t="s">
        <v>12</v>
      </c>
      <c r="H60" s="3" t="s">
        <v>11</v>
      </c>
      <c r="I60" s="2">
        <v>8.0482354808060805E-2</v>
      </c>
      <c r="J60" s="2">
        <v>7.6152556784959927E-2</v>
      </c>
      <c r="K60" s="2">
        <v>0</v>
      </c>
      <c r="L60" s="2">
        <v>0</v>
      </c>
      <c r="M60" s="2">
        <v>0</v>
      </c>
      <c r="N60" s="2">
        <v>0</v>
      </c>
      <c r="O60" s="2">
        <v>8.5560447510060131E-3</v>
      </c>
      <c r="P60" s="2">
        <v>2.2114065718785103E-2</v>
      </c>
      <c r="Q60" s="2">
        <v>4.4404279818914816E-2</v>
      </c>
      <c r="R60" s="2">
        <v>5.8329647104646047E-2</v>
      </c>
      <c r="S60" s="2">
        <v>0</v>
      </c>
      <c r="T60" s="2">
        <v>0</v>
      </c>
      <c r="U60" s="2">
        <v>8.1538272429927158E-2</v>
      </c>
      <c r="V60" s="2">
        <v>5.2106356147714307E-3</v>
      </c>
      <c r="W60" s="2">
        <f t="shared" si="3"/>
        <v>2.6913418359362236E-2</v>
      </c>
    </row>
    <row r="61" spans="1:23" x14ac:dyDescent="0.25">
      <c r="A61" t="str">
        <f t="shared" si="0"/>
        <v/>
      </c>
      <c r="B61" t="str">
        <f t="shared" si="1"/>
        <v>WAVentilationVentilation</v>
      </c>
      <c r="C61" t="str">
        <f t="shared" si="2"/>
        <v>WA2023 CPAVentilation_Ventilation</v>
      </c>
      <c r="D61" t="s">
        <v>116</v>
      </c>
      <c r="E61" t="s">
        <v>191</v>
      </c>
      <c r="F61" s="3" t="s">
        <v>79</v>
      </c>
      <c r="G61" s="3" t="s">
        <v>15</v>
      </c>
      <c r="H61" s="3" t="s">
        <v>15</v>
      </c>
      <c r="I61" s="2">
        <v>1</v>
      </c>
      <c r="J61" s="2">
        <v>1</v>
      </c>
      <c r="K61" s="2">
        <v>1</v>
      </c>
      <c r="L61" s="2">
        <v>1</v>
      </c>
      <c r="M61" s="2">
        <v>1</v>
      </c>
      <c r="N61" s="2">
        <v>1</v>
      </c>
      <c r="O61" s="2">
        <v>1</v>
      </c>
      <c r="P61" s="2">
        <v>1</v>
      </c>
      <c r="Q61" s="2">
        <v>1</v>
      </c>
      <c r="R61" s="2">
        <v>1</v>
      </c>
      <c r="S61" s="2">
        <v>1</v>
      </c>
      <c r="T61" s="2">
        <v>1</v>
      </c>
      <c r="U61" s="2">
        <v>1</v>
      </c>
      <c r="V61" s="2">
        <v>1</v>
      </c>
      <c r="W61" s="2">
        <f t="shared" si="3"/>
        <v>1</v>
      </c>
    </row>
    <row r="62" spans="1:23" x14ac:dyDescent="0.25">
      <c r="A62" t="str">
        <f t="shared" si="0"/>
        <v/>
      </c>
      <c r="B62" t="str">
        <f t="shared" si="1"/>
        <v>WAWater HeatingWater Heater</v>
      </c>
      <c r="C62" t="str">
        <f t="shared" si="2"/>
        <v>WA2023 CPAWater Heating_Water Heater</v>
      </c>
      <c r="D62" t="s">
        <v>116</v>
      </c>
      <c r="E62" t="s">
        <v>191</v>
      </c>
      <c r="F62" s="3" t="s">
        <v>80</v>
      </c>
      <c r="G62" s="3" t="s">
        <v>16</v>
      </c>
      <c r="H62" s="3" t="s">
        <v>17</v>
      </c>
      <c r="I62" s="2">
        <v>0.41485967296277498</v>
      </c>
      <c r="J62" s="2">
        <v>0.68872045787297231</v>
      </c>
      <c r="K62" s="2">
        <v>0.57215700395408797</v>
      </c>
      <c r="L62" s="2">
        <v>0.57215700395408797</v>
      </c>
      <c r="M62" s="2">
        <v>0.366986768693217</v>
      </c>
      <c r="N62" s="2">
        <v>0.26390291046018399</v>
      </c>
      <c r="O62" s="2">
        <v>8.4914475678193296E-2</v>
      </c>
      <c r="P62" s="2">
        <v>0.1412533316526331</v>
      </c>
      <c r="Q62" s="2">
        <v>0.127727261129472</v>
      </c>
      <c r="R62" s="2">
        <v>5.2007691340597503E-2</v>
      </c>
      <c r="S62" s="2">
        <v>0.51501392336256724</v>
      </c>
      <c r="T62" s="2">
        <v>0.62868935033338247</v>
      </c>
      <c r="U62" s="2">
        <v>0.68872045787297231</v>
      </c>
      <c r="V62" s="2">
        <v>0.38295214399667798</v>
      </c>
      <c r="W62" s="2">
        <f t="shared" si="3"/>
        <v>0.39286160380455859</v>
      </c>
    </row>
    <row r="63" spans="1:23" x14ac:dyDescent="0.25">
      <c r="A63" t="str">
        <f t="shared" si="0"/>
        <v/>
      </c>
      <c r="B63" t="str">
        <f t="shared" si="1"/>
        <v>WAInterior LightingGeneral Service Lighting</v>
      </c>
      <c r="C63" t="str">
        <f t="shared" si="2"/>
        <v>WA2023 CPAInterior Lighting_General Service Lighting</v>
      </c>
      <c r="D63" t="s">
        <v>116</v>
      </c>
      <c r="E63" t="s">
        <v>191</v>
      </c>
      <c r="F63" s="3" t="s">
        <v>81</v>
      </c>
      <c r="G63" s="3" t="s">
        <v>18</v>
      </c>
      <c r="H63" s="3" t="s">
        <v>19</v>
      </c>
      <c r="I63" s="2">
        <v>1</v>
      </c>
      <c r="J63" s="2">
        <v>1</v>
      </c>
      <c r="K63" s="2">
        <v>1</v>
      </c>
      <c r="L63" s="2">
        <v>1</v>
      </c>
      <c r="M63" s="2">
        <v>1</v>
      </c>
      <c r="N63" s="2">
        <v>1</v>
      </c>
      <c r="O63" s="2">
        <v>1</v>
      </c>
      <c r="P63" s="2">
        <v>1</v>
      </c>
      <c r="Q63" s="2">
        <v>1</v>
      </c>
      <c r="R63" s="2">
        <v>1</v>
      </c>
      <c r="S63" s="2">
        <v>1</v>
      </c>
      <c r="T63" s="2">
        <v>1</v>
      </c>
      <c r="U63" s="2">
        <v>1</v>
      </c>
      <c r="V63" s="2">
        <v>1</v>
      </c>
      <c r="W63" s="2">
        <f t="shared" si="3"/>
        <v>1</v>
      </c>
    </row>
    <row r="64" spans="1:23" x14ac:dyDescent="0.25">
      <c r="A64" t="str">
        <f t="shared" si="0"/>
        <v/>
      </c>
      <c r="B64" t="str">
        <f t="shared" si="1"/>
        <v>WAInterior LightingExempted Lighting</v>
      </c>
      <c r="C64" t="str">
        <f t="shared" si="2"/>
        <v>WA2023 CPAInterior Lighting_Exempted Lighting</v>
      </c>
      <c r="D64" t="s">
        <v>116</v>
      </c>
      <c r="E64" t="s">
        <v>191</v>
      </c>
      <c r="F64" s="3" t="s">
        <v>82</v>
      </c>
      <c r="G64" s="3" t="s">
        <v>18</v>
      </c>
      <c r="H64" s="3" t="s">
        <v>20</v>
      </c>
      <c r="I64" s="2">
        <v>1</v>
      </c>
      <c r="J64" s="2">
        <v>1</v>
      </c>
      <c r="K64" s="2">
        <v>1</v>
      </c>
      <c r="L64" s="2">
        <v>1</v>
      </c>
      <c r="M64" s="2">
        <v>1</v>
      </c>
      <c r="N64" s="2">
        <v>1</v>
      </c>
      <c r="O64" s="2">
        <v>1</v>
      </c>
      <c r="P64" s="2">
        <v>1</v>
      </c>
      <c r="Q64" s="2">
        <v>1</v>
      </c>
      <c r="R64" s="2">
        <v>1</v>
      </c>
      <c r="S64" s="2">
        <v>1</v>
      </c>
      <c r="T64" s="2">
        <v>1</v>
      </c>
      <c r="U64" s="2">
        <v>1</v>
      </c>
      <c r="V64" s="2">
        <v>1</v>
      </c>
      <c r="W64" s="2">
        <f t="shared" si="3"/>
        <v>1</v>
      </c>
    </row>
    <row r="65" spans="1:23" x14ac:dyDescent="0.25">
      <c r="A65" t="str">
        <f t="shared" si="0"/>
        <v/>
      </c>
      <c r="B65" t="str">
        <f t="shared" si="1"/>
        <v>WAInterior LightingHigh-Bay Lighting</v>
      </c>
      <c r="C65" t="str">
        <f t="shared" si="2"/>
        <v>WA2023 CPAInterior Lighting_High-Bay Lighting</v>
      </c>
      <c r="D65" t="s">
        <v>116</v>
      </c>
      <c r="E65" t="s">
        <v>191</v>
      </c>
      <c r="F65" s="3" t="s">
        <v>83</v>
      </c>
      <c r="G65" s="3" t="s">
        <v>18</v>
      </c>
      <c r="H65" s="3" t="s">
        <v>21</v>
      </c>
      <c r="I65" s="2">
        <v>1</v>
      </c>
      <c r="J65" s="2">
        <v>1</v>
      </c>
      <c r="K65" s="2">
        <v>1</v>
      </c>
      <c r="L65" s="2">
        <v>1</v>
      </c>
      <c r="M65" s="2">
        <v>1</v>
      </c>
      <c r="N65" s="2">
        <v>1</v>
      </c>
      <c r="O65" s="2">
        <v>1</v>
      </c>
      <c r="P65" s="2">
        <v>1</v>
      </c>
      <c r="Q65" s="2">
        <v>1</v>
      </c>
      <c r="R65" s="2">
        <v>1</v>
      </c>
      <c r="S65" s="2">
        <v>1</v>
      </c>
      <c r="T65" s="2">
        <v>1</v>
      </c>
      <c r="U65" s="2">
        <v>1</v>
      </c>
      <c r="V65" s="2">
        <v>1</v>
      </c>
      <c r="W65" s="2">
        <f t="shared" si="3"/>
        <v>1</v>
      </c>
    </row>
    <row r="66" spans="1:23" x14ac:dyDescent="0.25">
      <c r="A66" t="str">
        <f t="shared" ref="A66:A129" si="4">IF(D66=D65,"",1)</f>
        <v/>
      </c>
      <c r="B66" t="str">
        <f t="shared" ref="B66:B129" si="5">D66&amp;G66&amp;H66</f>
        <v>WAInterior LightingLinear Lighting</v>
      </c>
      <c r="C66" t="str">
        <f t="shared" ref="C66:C129" si="6">D66&amp;E66&amp;F66</f>
        <v>WA2023 CPAInterior Lighting_Linear Lighting</v>
      </c>
      <c r="D66" t="s">
        <v>116</v>
      </c>
      <c r="E66" t="s">
        <v>191</v>
      </c>
      <c r="F66" s="3" t="s">
        <v>84</v>
      </c>
      <c r="G66" s="3" t="s">
        <v>18</v>
      </c>
      <c r="H66" s="3" t="s">
        <v>22</v>
      </c>
      <c r="I66" s="2">
        <v>1</v>
      </c>
      <c r="J66" s="2">
        <v>1</v>
      </c>
      <c r="K66" s="2">
        <v>1</v>
      </c>
      <c r="L66" s="2">
        <v>1</v>
      </c>
      <c r="M66" s="2">
        <v>1</v>
      </c>
      <c r="N66" s="2">
        <v>1</v>
      </c>
      <c r="O66" s="2">
        <v>1</v>
      </c>
      <c r="P66" s="2">
        <v>1</v>
      </c>
      <c r="Q66" s="2">
        <v>1</v>
      </c>
      <c r="R66" s="2">
        <v>1</v>
      </c>
      <c r="S66" s="2">
        <v>1</v>
      </c>
      <c r="T66" s="2">
        <v>1</v>
      </c>
      <c r="U66" s="2">
        <v>1</v>
      </c>
      <c r="V66" s="2">
        <v>1</v>
      </c>
      <c r="W66" s="2">
        <f t="shared" ref="W66:W129" si="7">AVERAGE(I66:V66)</f>
        <v>1</v>
      </c>
    </row>
    <row r="67" spans="1:23" x14ac:dyDescent="0.25">
      <c r="A67" t="str">
        <f t="shared" si="4"/>
        <v/>
      </c>
      <c r="B67" t="str">
        <f t="shared" si="5"/>
        <v>WAExterior LightingGeneral Service Lighting</v>
      </c>
      <c r="C67" t="str">
        <f t="shared" si="6"/>
        <v>WA2023 CPAExterior Lighting_General Service Lighting</v>
      </c>
      <c r="D67" t="s">
        <v>116</v>
      </c>
      <c r="E67" t="s">
        <v>191</v>
      </c>
      <c r="F67" s="3" t="s">
        <v>85</v>
      </c>
      <c r="G67" s="3" t="s">
        <v>23</v>
      </c>
      <c r="H67" s="3" t="s">
        <v>19</v>
      </c>
      <c r="I67" s="2">
        <v>1</v>
      </c>
      <c r="J67" s="2">
        <v>1</v>
      </c>
      <c r="K67" s="2">
        <v>1</v>
      </c>
      <c r="L67" s="2">
        <v>1</v>
      </c>
      <c r="M67" s="2">
        <v>1</v>
      </c>
      <c r="N67" s="2">
        <v>1</v>
      </c>
      <c r="O67" s="2">
        <v>1</v>
      </c>
      <c r="P67" s="2">
        <v>1</v>
      </c>
      <c r="Q67" s="2">
        <v>1</v>
      </c>
      <c r="R67" s="2">
        <v>1</v>
      </c>
      <c r="S67" s="2">
        <v>1</v>
      </c>
      <c r="T67" s="2">
        <v>1</v>
      </c>
      <c r="U67" s="2">
        <v>1</v>
      </c>
      <c r="V67" s="2">
        <v>1</v>
      </c>
      <c r="W67" s="2">
        <f t="shared" si="7"/>
        <v>1</v>
      </c>
    </row>
    <row r="68" spans="1:23" x14ac:dyDescent="0.25">
      <c r="A68" t="str">
        <f t="shared" si="4"/>
        <v/>
      </c>
      <c r="B68" t="str">
        <f t="shared" si="5"/>
        <v>WAExterior LightingArea Lighting</v>
      </c>
      <c r="C68" t="str">
        <f t="shared" si="6"/>
        <v>WA2023 CPAExterior Lighting_Area Lighting</v>
      </c>
      <c r="D68" t="s">
        <v>116</v>
      </c>
      <c r="E68" t="s">
        <v>191</v>
      </c>
      <c r="F68" s="3" t="s">
        <v>86</v>
      </c>
      <c r="G68" s="3" t="s">
        <v>23</v>
      </c>
      <c r="H68" s="3" t="s">
        <v>24</v>
      </c>
      <c r="I68" s="2">
        <v>1</v>
      </c>
      <c r="J68" s="2">
        <v>1</v>
      </c>
      <c r="K68" s="2">
        <v>1</v>
      </c>
      <c r="L68" s="2">
        <v>1</v>
      </c>
      <c r="M68" s="2">
        <v>1</v>
      </c>
      <c r="N68" s="2">
        <v>1</v>
      </c>
      <c r="O68" s="2">
        <v>1</v>
      </c>
      <c r="P68" s="2">
        <v>1</v>
      </c>
      <c r="Q68" s="2">
        <v>1</v>
      </c>
      <c r="R68" s="2">
        <v>1</v>
      </c>
      <c r="S68" s="2">
        <v>1</v>
      </c>
      <c r="T68" s="2">
        <v>1</v>
      </c>
      <c r="U68" s="2">
        <v>1</v>
      </c>
      <c r="V68" s="2">
        <v>1</v>
      </c>
      <c r="W68" s="2">
        <f t="shared" si="7"/>
        <v>1</v>
      </c>
    </row>
    <row r="69" spans="1:23" x14ac:dyDescent="0.25">
      <c r="A69" t="str">
        <f t="shared" si="4"/>
        <v/>
      </c>
      <c r="B69" t="str">
        <f t="shared" si="5"/>
        <v>WAExterior LightingLinear Lighting</v>
      </c>
      <c r="C69" t="str">
        <f t="shared" si="6"/>
        <v>WA2023 CPAExterior Lighting_Linear Lighting</v>
      </c>
      <c r="D69" t="s">
        <v>116</v>
      </c>
      <c r="E69" t="s">
        <v>191</v>
      </c>
      <c r="F69" s="3" t="s">
        <v>87</v>
      </c>
      <c r="G69" s="3" t="s">
        <v>23</v>
      </c>
      <c r="H69" s="3" t="s">
        <v>22</v>
      </c>
      <c r="I69" s="2">
        <v>1</v>
      </c>
      <c r="J69" s="2">
        <v>1</v>
      </c>
      <c r="K69" s="2">
        <v>1</v>
      </c>
      <c r="L69" s="2">
        <v>1</v>
      </c>
      <c r="M69" s="2">
        <v>1</v>
      </c>
      <c r="N69" s="2">
        <v>1</v>
      </c>
      <c r="O69" s="2">
        <v>1</v>
      </c>
      <c r="P69" s="2">
        <v>1</v>
      </c>
      <c r="Q69" s="2">
        <v>1</v>
      </c>
      <c r="R69" s="2">
        <v>1</v>
      </c>
      <c r="S69" s="2">
        <v>1</v>
      </c>
      <c r="T69" s="2">
        <v>1</v>
      </c>
      <c r="U69" s="2">
        <v>1</v>
      </c>
      <c r="V69" s="2">
        <v>1</v>
      </c>
      <c r="W69" s="2">
        <f t="shared" si="7"/>
        <v>1</v>
      </c>
    </row>
    <row r="70" spans="1:23" x14ac:dyDescent="0.25">
      <c r="A70" t="str">
        <f t="shared" si="4"/>
        <v/>
      </c>
      <c r="B70" t="str">
        <f t="shared" si="5"/>
        <v>WARefrigeration Walk-in Refrigerator/Freezer</v>
      </c>
      <c r="C70" t="str">
        <f t="shared" si="6"/>
        <v>WA2023 CPARefrigeration _Walk-in Refrigerator/Freezer</v>
      </c>
      <c r="D70" t="s">
        <v>116</v>
      </c>
      <c r="E70" t="s">
        <v>191</v>
      </c>
      <c r="F70" s="3" t="s">
        <v>88</v>
      </c>
      <c r="G70" s="3" t="s">
        <v>25</v>
      </c>
      <c r="H70" s="3" t="s">
        <v>26</v>
      </c>
      <c r="I70" s="2">
        <v>0.02</v>
      </c>
      <c r="J70" s="2">
        <v>0</v>
      </c>
      <c r="K70" s="2">
        <v>0.02</v>
      </c>
      <c r="L70" s="2">
        <v>0</v>
      </c>
      <c r="M70" s="2">
        <v>0.74</v>
      </c>
      <c r="N70" s="2">
        <v>0.16</v>
      </c>
      <c r="O70" s="2">
        <v>0.33</v>
      </c>
      <c r="P70" s="2">
        <v>7.6925418569254181E-2</v>
      </c>
      <c r="Q70" s="2">
        <v>0.19</v>
      </c>
      <c r="R70" s="2">
        <v>0.03</v>
      </c>
      <c r="S70" s="2">
        <v>1.0989010989011E-2</v>
      </c>
      <c r="T70" s="2">
        <v>0.91700000000000004</v>
      </c>
      <c r="U70" s="2">
        <v>0</v>
      </c>
      <c r="V70" s="2">
        <v>0.10344827586206896</v>
      </c>
      <c r="W70" s="2">
        <f t="shared" si="7"/>
        <v>0.18559733610145243</v>
      </c>
    </row>
    <row r="71" spans="1:23" x14ac:dyDescent="0.25">
      <c r="A71" t="str">
        <f t="shared" si="4"/>
        <v/>
      </c>
      <c r="B71" t="str">
        <f t="shared" si="5"/>
        <v>WARefrigeration Reach-in Refrigerator/Freezer</v>
      </c>
      <c r="C71" t="str">
        <f t="shared" si="6"/>
        <v>WA2023 CPARefrigeration _Reach-in Refrigerator/Freezer</v>
      </c>
      <c r="D71" t="s">
        <v>116</v>
      </c>
      <c r="E71" t="s">
        <v>191</v>
      </c>
      <c r="F71" s="3" t="s">
        <v>89</v>
      </c>
      <c r="G71" s="3" t="s">
        <v>25</v>
      </c>
      <c r="H71" s="3" t="s">
        <v>27</v>
      </c>
      <c r="I71" s="2">
        <v>0.14000000000000001</v>
      </c>
      <c r="J71" s="2">
        <v>8.771929824561403E-2</v>
      </c>
      <c r="K71" s="2">
        <v>0.14000000000000001</v>
      </c>
      <c r="L71" s="2">
        <v>5.3571428571428568E-2</v>
      </c>
      <c r="M71" s="2">
        <v>7.0000000000000007E-2</v>
      </c>
      <c r="N71" s="2">
        <v>0.83055975794251102</v>
      </c>
      <c r="O71" s="2">
        <v>0.5</v>
      </c>
      <c r="P71" s="2">
        <v>0.13360730593607306</v>
      </c>
      <c r="Q71" s="2">
        <v>0.33</v>
      </c>
      <c r="R71" s="2">
        <v>0.19</v>
      </c>
      <c r="S71" s="2">
        <v>0.02</v>
      </c>
      <c r="T71" s="2">
        <v>0.02</v>
      </c>
      <c r="U71" s="2">
        <v>8.771929824561403E-2</v>
      </c>
      <c r="V71" s="2">
        <v>0.1206896551724138</v>
      </c>
      <c r="W71" s="2">
        <f t="shared" si="7"/>
        <v>0.19456191029383246</v>
      </c>
    </row>
    <row r="72" spans="1:23" x14ac:dyDescent="0.25">
      <c r="A72" t="str">
        <f t="shared" si="4"/>
        <v/>
      </c>
      <c r="B72" t="str">
        <f t="shared" si="5"/>
        <v>WARefrigeration Glass Door Display</v>
      </c>
      <c r="C72" t="str">
        <f t="shared" si="6"/>
        <v>WA2023 CPARefrigeration _Glass Door Display</v>
      </c>
      <c r="D72" t="s">
        <v>116</v>
      </c>
      <c r="E72" t="s">
        <v>191</v>
      </c>
      <c r="F72" s="3" t="s">
        <v>90</v>
      </c>
      <c r="G72" s="3" t="s">
        <v>25</v>
      </c>
      <c r="H72" s="3" t="s">
        <v>28</v>
      </c>
      <c r="I72" s="2">
        <v>0.77400000000000002</v>
      </c>
      <c r="J72" s="2">
        <v>0</v>
      </c>
      <c r="K72" s="2">
        <v>0.81699999999999995</v>
      </c>
      <c r="L72" s="2">
        <v>5.3571428571428568E-2</v>
      </c>
      <c r="M72" s="2">
        <v>5.1999999999999998E-2</v>
      </c>
      <c r="N72" s="2">
        <v>0.94899999999999995</v>
      </c>
      <c r="O72" s="2">
        <v>0.85127804409160546</v>
      </c>
      <c r="P72" s="2">
        <v>0.26600000000000001</v>
      </c>
      <c r="Q72" s="2">
        <v>0.65700000000000003</v>
      </c>
      <c r="R72" s="2">
        <v>0.58899999999999997</v>
      </c>
      <c r="S72" s="2">
        <v>0.10100000000000001</v>
      </c>
      <c r="T72" s="2">
        <v>0.10100000000000001</v>
      </c>
      <c r="U72" s="2">
        <v>0</v>
      </c>
      <c r="V72" s="2">
        <v>3.4482758620689655E-2</v>
      </c>
      <c r="W72" s="2">
        <f t="shared" si="7"/>
        <v>0.37466658794883739</v>
      </c>
    </row>
    <row r="73" spans="1:23" x14ac:dyDescent="0.25">
      <c r="A73" t="str">
        <f t="shared" si="4"/>
        <v/>
      </c>
      <c r="B73" t="str">
        <f t="shared" si="5"/>
        <v>WARefrigeration Open Display Case</v>
      </c>
      <c r="C73" t="str">
        <f t="shared" si="6"/>
        <v>WA2023 CPARefrigeration _Open Display Case</v>
      </c>
      <c r="D73" t="s">
        <v>116</v>
      </c>
      <c r="E73" t="s">
        <v>191</v>
      </c>
      <c r="F73" s="3" t="s">
        <v>91</v>
      </c>
      <c r="G73" s="3" t="s">
        <v>25</v>
      </c>
      <c r="H73" s="3" t="s">
        <v>29</v>
      </c>
      <c r="I73" s="2">
        <v>0.77400000000000002</v>
      </c>
      <c r="J73" s="2">
        <v>0</v>
      </c>
      <c r="K73" s="2">
        <v>0.81699999999999995</v>
      </c>
      <c r="L73" s="2">
        <v>5.3571428571428568E-2</v>
      </c>
      <c r="M73" s="2">
        <v>5.1999999999999998E-2</v>
      </c>
      <c r="N73" s="2">
        <v>0.94899999999999995</v>
      </c>
      <c r="O73" s="2">
        <v>0.85127804409160546</v>
      </c>
      <c r="P73" s="2">
        <v>0.26600000000000001</v>
      </c>
      <c r="Q73" s="2">
        <v>0.65700000000000003</v>
      </c>
      <c r="R73" s="2">
        <v>0.58899999999999997</v>
      </c>
      <c r="S73" s="2">
        <v>0.10100000000000001</v>
      </c>
      <c r="T73" s="2">
        <v>0.10100000000000001</v>
      </c>
      <c r="U73" s="2">
        <v>0</v>
      </c>
      <c r="V73" s="2">
        <v>3.4482758620689655E-2</v>
      </c>
      <c r="W73" s="2">
        <f t="shared" si="7"/>
        <v>0.37466658794883739</v>
      </c>
    </row>
    <row r="74" spans="1:23" x14ac:dyDescent="0.25">
      <c r="A74" t="str">
        <f t="shared" si="4"/>
        <v/>
      </c>
      <c r="B74" t="str">
        <f t="shared" si="5"/>
        <v>WARefrigeration Icemaker</v>
      </c>
      <c r="C74" t="str">
        <f t="shared" si="6"/>
        <v>WA2023 CPARefrigeration _Icemaker</v>
      </c>
      <c r="D74" t="s">
        <v>116</v>
      </c>
      <c r="E74" t="s">
        <v>191</v>
      </c>
      <c r="F74" s="3" t="s">
        <v>92</v>
      </c>
      <c r="G74" s="3" t="s">
        <v>25</v>
      </c>
      <c r="H74" s="3" t="s">
        <v>30</v>
      </c>
      <c r="I74" s="2">
        <v>0.44900000000000001</v>
      </c>
      <c r="J74" s="2">
        <v>5.0999999999999997E-2</v>
      </c>
      <c r="K74" s="2">
        <v>0.52400000000000002</v>
      </c>
      <c r="L74" s="2">
        <v>5.9518930957683736E-2</v>
      </c>
      <c r="M74" s="2">
        <v>0.97299999999999998</v>
      </c>
      <c r="N74" s="2">
        <v>0.98899999999999999</v>
      </c>
      <c r="O74" s="2">
        <v>0.85127804409160546</v>
      </c>
      <c r="P74" s="2">
        <v>0.26600000000000001</v>
      </c>
      <c r="Q74" s="2">
        <v>0.65700000000000003</v>
      </c>
      <c r="R74" s="2">
        <v>0.58899999999999997</v>
      </c>
      <c r="S74" s="2">
        <v>0.10100000000000001</v>
      </c>
      <c r="T74" s="2">
        <v>0.91700000000000004</v>
      </c>
      <c r="U74" s="2">
        <v>5.0999999999999997E-2</v>
      </c>
      <c r="V74" s="2">
        <v>0.216</v>
      </c>
      <c r="W74" s="2">
        <f t="shared" si="7"/>
        <v>0.47812835536066356</v>
      </c>
    </row>
    <row r="75" spans="1:23" x14ac:dyDescent="0.25">
      <c r="A75" t="str">
        <f t="shared" si="4"/>
        <v/>
      </c>
      <c r="B75" t="str">
        <f t="shared" si="5"/>
        <v>WARefrigeration Vending Machine</v>
      </c>
      <c r="C75" t="str">
        <f t="shared" si="6"/>
        <v>WA2023 CPARefrigeration _Vending Machine</v>
      </c>
      <c r="D75" t="s">
        <v>116</v>
      </c>
      <c r="E75" t="s">
        <v>191</v>
      </c>
      <c r="F75" s="3" t="s">
        <v>93</v>
      </c>
      <c r="G75" s="3" t="s">
        <v>25</v>
      </c>
      <c r="H75" s="3" t="s">
        <v>31</v>
      </c>
      <c r="I75" s="2">
        <v>0.44900000000000001</v>
      </c>
      <c r="J75" s="2">
        <v>5.0999999999999997E-2</v>
      </c>
      <c r="K75" s="2">
        <v>0.52400000000000002</v>
      </c>
      <c r="L75" s="2">
        <v>5.9518930957683736E-2</v>
      </c>
      <c r="M75" s="2">
        <v>0.97299999999999998</v>
      </c>
      <c r="N75" s="2">
        <v>0.98899999999999999</v>
      </c>
      <c r="O75" s="2">
        <v>0.85127804409160546</v>
      </c>
      <c r="P75" s="2">
        <v>0.26600000000000001</v>
      </c>
      <c r="Q75" s="2">
        <v>0.65700000000000003</v>
      </c>
      <c r="R75" s="2">
        <v>0.58899999999999997</v>
      </c>
      <c r="S75" s="2">
        <v>0.10100000000000001</v>
      </c>
      <c r="T75" s="2">
        <v>0.91700000000000004</v>
      </c>
      <c r="U75" s="2">
        <v>5.0999999999999997E-2</v>
      </c>
      <c r="V75" s="2">
        <v>0.216</v>
      </c>
      <c r="W75" s="2">
        <f t="shared" si="7"/>
        <v>0.47812835536066356</v>
      </c>
    </row>
    <row r="76" spans="1:23" x14ac:dyDescent="0.25">
      <c r="A76" t="str">
        <f t="shared" si="4"/>
        <v/>
      </c>
      <c r="B76" t="str">
        <f t="shared" si="5"/>
        <v>WAFood PreparationOven</v>
      </c>
      <c r="C76" t="str">
        <f t="shared" si="6"/>
        <v>WA2023 CPAFood Preparation_Oven</v>
      </c>
      <c r="D76" t="s">
        <v>116</v>
      </c>
      <c r="E76" t="s">
        <v>191</v>
      </c>
      <c r="F76" s="3" t="s">
        <v>94</v>
      </c>
      <c r="G76" s="3" t="s">
        <v>32</v>
      </c>
      <c r="H76" s="3" t="s">
        <v>33</v>
      </c>
      <c r="I76" s="2">
        <v>0.66</v>
      </c>
      <c r="J76" s="2">
        <v>3.6464000000000003E-2</v>
      </c>
      <c r="K76" s="2">
        <v>0.48899999999999999</v>
      </c>
      <c r="L76" s="2">
        <v>3.3507514386434262E-2</v>
      </c>
      <c r="M76" s="2">
        <v>0.21</v>
      </c>
      <c r="N76" s="2">
        <v>0.11</v>
      </c>
      <c r="O76" s="2">
        <v>0.69699999999999995</v>
      </c>
      <c r="P76" s="2">
        <v>0.21049200000000001</v>
      </c>
      <c r="Q76" s="2">
        <v>0.42924600000000002</v>
      </c>
      <c r="R76" s="2">
        <v>0.13800000000000001</v>
      </c>
      <c r="S76" s="2">
        <v>2.2665999999999999E-2</v>
      </c>
      <c r="T76" s="2">
        <v>0.40838600000000003</v>
      </c>
      <c r="U76" s="2">
        <v>3.6464000000000003E-2</v>
      </c>
      <c r="V76" s="2">
        <v>3.3507514386434262E-2</v>
      </c>
      <c r="W76" s="2">
        <f t="shared" si="7"/>
        <v>0.25105235919806207</v>
      </c>
    </row>
    <row r="77" spans="1:23" x14ac:dyDescent="0.25">
      <c r="A77" t="str">
        <f t="shared" si="4"/>
        <v/>
      </c>
      <c r="B77" t="str">
        <f t="shared" si="5"/>
        <v>WAFood PreparationFryer</v>
      </c>
      <c r="C77" t="str">
        <f t="shared" si="6"/>
        <v>WA2023 CPAFood Preparation_Fryer</v>
      </c>
      <c r="D77" t="s">
        <v>116</v>
      </c>
      <c r="E77" t="s">
        <v>191</v>
      </c>
      <c r="F77" s="3" t="s">
        <v>95</v>
      </c>
      <c r="G77" s="3" t="s">
        <v>32</v>
      </c>
      <c r="H77" s="3" t="s">
        <v>34</v>
      </c>
      <c r="I77" s="2">
        <v>0.76400000000000001</v>
      </c>
      <c r="J77" s="2">
        <v>3.6464000000000003E-2</v>
      </c>
      <c r="K77" s="2">
        <v>0.45200000000000001</v>
      </c>
      <c r="L77" s="2">
        <v>3.3507514386434262E-2</v>
      </c>
      <c r="M77" s="2">
        <v>0.82</v>
      </c>
      <c r="N77" s="2">
        <v>0.87</v>
      </c>
      <c r="O77" s="2">
        <v>0.80700000000000005</v>
      </c>
      <c r="P77" s="2">
        <v>0.21049200000000001</v>
      </c>
      <c r="Q77" s="2">
        <v>0.39824599999999999</v>
      </c>
      <c r="R77" s="2">
        <v>0.21</v>
      </c>
      <c r="S77" s="2">
        <v>2.2665999999999999E-2</v>
      </c>
      <c r="T77" s="2">
        <v>0.40838600000000003</v>
      </c>
      <c r="U77" s="2">
        <v>3.6464000000000003E-2</v>
      </c>
      <c r="V77" s="2">
        <v>3.3507514386434262E-2</v>
      </c>
      <c r="W77" s="2">
        <f t="shared" si="7"/>
        <v>0.36448093062663345</v>
      </c>
    </row>
    <row r="78" spans="1:23" x14ac:dyDescent="0.25">
      <c r="A78" t="str">
        <f t="shared" si="4"/>
        <v/>
      </c>
      <c r="B78" t="str">
        <f t="shared" si="5"/>
        <v>WAFood PreparationDishwasher</v>
      </c>
      <c r="C78" t="str">
        <f t="shared" si="6"/>
        <v>WA2023 CPAFood Preparation_Dishwasher</v>
      </c>
      <c r="D78" t="s">
        <v>116</v>
      </c>
      <c r="E78" t="s">
        <v>191</v>
      </c>
      <c r="F78" s="3" t="s">
        <v>96</v>
      </c>
      <c r="G78" s="3" t="s">
        <v>32</v>
      </c>
      <c r="H78" s="3" t="s">
        <v>35</v>
      </c>
      <c r="I78" s="2">
        <v>0.430614</v>
      </c>
      <c r="J78" s="2">
        <v>3.6464000000000003E-2</v>
      </c>
      <c r="K78" s="2">
        <v>0.3957</v>
      </c>
      <c r="L78" s="2">
        <v>3.3507514386434262E-2</v>
      </c>
      <c r="M78" s="2">
        <v>0.52509700000000004</v>
      </c>
      <c r="N78" s="2">
        <v>0.548682</v>
      </c>
      <c r="O78" s="2">
        <v>0.49131464625715887</v>
      </c>
      <c r="P78" s="2">
        <v>0.21049200000000001</v>
      </c>
      <c r="Q78" s="2">
        <v>0.36686150000000001</v>
      </c>
      <c r="R78" s="2">
        <v>0.30025000000000002</v>
      </c>
      <c r="S78" s="2">
        <v>2.2665999999999999E-2</v>
      </c>
      <c r="T78" s="2">
        <v>0.40838600000000003</v>
      </c>
      <c r="U78" s="2">
        <v>3.6464000000000003E-2</v>
      </c>
      <c r="V78" s="2">
        <v>3.3507514386434262E-2</v>
      </c>
      <c r="W78" s="2">
        <f t="shared" si="7"/>
        <v>0.27428615535928769</v>
      </c>
    </row>
    <row r="79" spans="1:23" x14ac:dyDescent="0.25">
      <c r="A79" t="str">
        <f t="shared" si="4"/>
        <v/>
      </c>
      <c r="B79" t="str">
        <f t="shared" si="5"/>
        <v>WAFood PreparationHot Food Container</v>
      </c>
      <c r="C79" t="str">
        <f t="shared" si="6"/>
        <v>WA2023 CPAFood Preparation_Hot Food Container</v>
      </c>
      <c r="D79" t="s">
        <v>116</v>
      </c>
      <c r="E79" t="s">
        <v>191</v>
      </c>
      <c r="F79" s="3" t="s">
        <v>97</v>
      </c>
      <c r="G79" s="3" t="s">
        <v>32</v>
      </c>
      <c r="H79" s="3" t="s">
        <v>36</v>
      </c>
      <c r="I79" s="2">
        <v>0.430614</v>
      </c>
      <c r="J79" s="2">
        <v>3.6464000000000003E-2</v>
      </c>
      <c r="K79" s="2">
        <v>0.3957</v>
      </c>
      <c r="L79" s="2">
        <v>3.3507514386434262E-2</v>
      </c>
      <c r="M79" s="2">
        <v>0.84</v>
      </c>
      <c r="N79" s="2">
        <v>0.73</v>
      </c>
      <c r="O79" s="2">
        <v>0.49131464625715887</v>
      </c>
      <c r="P79" s="2">
        <v>0.21049200000000001</v>
      </c>
      <c r="Q79" s="2">
        <v>0.36686150000000001</v>
      </c>
      <c r="R79" s="2">
        <v>0.30025000000000002</v>
      </c>
      <c r="S79" s="2">
        <v>2.2665999999999999E-2</v>
      </c>
      <c r="T79" s="2">
        <v>0.40838600000000003</v>
      </c>
      <c r="U79" s="2">
        <v>3.6464000000000003E-2</v>
      </c>
      <c r="V79" s="2">
        <v>3.3507514386434262E-2</v>
      </c>
      <c r="W79" s="2">
        <f t="shared" si="7"/>
        <v>0.30973051250214478</v>
      </c>
    </row>
    <row r="80" spans="1:23" x14ac:dyDescent="0.25">
      <c r="A80" t="str">
        <f t="shared" si="4"/>
        <v/>
      </c>
      <c r="B80" t="str">
        <f t="shared" si="5"/>
        <v>WAFood PreparationSteamer</v>
      </c>
      <c r="C80" t="str">
        <f t="shared" si="6"/>
        <v>WA2023 CPAFood Preparation_Steamer</v>
      </c>
      <c r="D80" t="s">
        <v>116</v>
      </c>
      <c r="E80" t="s">
        <v>191</v>
      </c>
      <c r="F80" s="3" t="s">
        <v>98</v>
      </c>
      <c r="G80" s="3" t="s">
        <v>32</v>
      </c>
      <c r="H80" s="3" t="s">
        <v>37</v>
      </c>
      <c r="I80" s="2">
        <v>0.430614</v>
      </c>
      <c r="J80" s="2">
        <v>3.6464000000000003E-2</v>
      </c>
      <c r="K80" s="2">
        <v>0.3957</v>
      </c>
      <c r="L80" s="2">
        <v>3.3507514386434262E-2</v>
      </c>
      <c r="M80" s="2">
        <v>0.16</v>
      </c>
      <c r="N80" s="2">
        <v>0.2</v>
      </c>
      <c r="O80" s="2">
        <v>0.49131464625715887</v>
      </c>
      <c r="P80" s="2">
        <v>0.21049200000000001</v>
      </c>
      <c r="Q80" s="2">
        <v>0.36686150000000001</v>
      </c>
      <c r="R80" s="2">
        <v>0.30025000000000002</v>
      </c>
      <c r="S80" s="2">
        <v>2.2665999999999999E-2</v>
      </c>
      <c r="T80" s="2">
        <v>0.40838600000000003</v>
      </c>
      <c r="U80" s="2">
        <v>3.6464000000000003E-2</v>
      </c>
      <c r="V80" s="2">
        <v>3.3507514386434262E-2</v>
      </c>
      <c r="W80" s="2">
        <f t="shared" si="7"/>
        <v>0.22330194107357343</v>
      </c>
    </row>
    <row r="81" spans="1:23" x14ac:dyDescent="0.25">
      <c r="A81" t="str">
        <f t="shared" si="4"/>
        <v/>
      </c>
      <c r="B81" t="str">
        <f t="shared" si="5"/>
        <v>WAFood PreparationGriddle</v>
      </c>
      <c r="C81" t="str">
        <f t="shared" si="6"/>
        <v>WA2023 CPAFood Preparation_Griddle</v>
      </c>
      <c r="D81" t="s">
        <v>116</v>
      </c>
      <c r="E81" t="s">
        <v>191</v>
      </c>
      <c r="F81" s="3" t="s">
        <v>188</v>
      </c>
      <c r="G81" s="3" t="s">
        <v>32</v>
      </c>
      <c r="H81" s="3" t="s">
        <v>184</v>
      </c>
      <c r="I81" s="2">
        <v>0.430614</v>
      </c>
      <c r="J81" s="2">
        <v>3.6464000000000003E-2</v>
      </c>
      <c r="K81" s="2">
        <v>0.3957</v>
      </c>
      <c r="L81" s="2">
        <v>3.3507514386434262E-2</v>
      </c>
      <c r="M81" s="2">
        <v>0.2</v>
      </c>
      <c r="N81" s="2">
        <v>0</v>
      </c>
      <c r="O81" s="2">
        <v>0.49131464625715887</v>
      </c>
      <c r="P81" s="2">
        <v>0.21049200000000001</v>
      </c>
      <c r="Q81" s="2">
        <v>0.36686150000000001</v>
      </c>
      <c r="R81" s="2">
        <v>0.30025000000000002</v>
      </c>
      <c r="S81" s="2">
        <v>2.2665999999999999E-2</v>
      </c>
      <c r="T81" s="2">
        <v>0.40838600000000003</v>
      </c>
      <c r="U81" s="2">
        <v>3.6464000000000003E-2</v>
      </c>
      <c r="V81" s="2">
        <v>3.3507514386434262E-2</v>
      </c>
      <c r="W81" s="2">
        <f t="shared" si="7"/>
        <v>0.21187336964500197</v>
      </c>
    </row>
    <row r="82" spans="1:23" x14ac:dyDescent="0.25">
      <c r="A82" t="str">
        <f t="shared" si="4"/>
        <v/>
      </c>
      <c r="B82" t="str">
        <f t="shared" si="5"/>
        <v>WAOffice EquipmentDesktop Computer</v>
      </c>
      <c r="C82" t="str">
        <f t="shared" si="6"/>
        <v>WA2023 CPAOffice Equipment_Desktop Computer</v>
      </c>
      <c r="D82" t="s">
        <v>116</v>
      </c>
      <c r="E82" t="s">
        <v>191</v>
      </c>
      <c r="F82" s="3" t="s">
        <v>99</v>
      </c>
      <c r="G82" s="3" t="s">
        <v>38</v>
      </c>
      <c r="H82" s="3" t="s">
        <v>39</v>
      </c>
      <c r="I82" s="2">
        <v>1</v>
      </c>
      <c r="J82" s="2">
        <v>1</v>
      </c>
      <c r="K82" s="2">
        <v>1</v>
      </c>
      <c r="L82" s="2">
        <v>1</v>
      </c>
      <c r="M82" s="2">
        <v>1</v>
      </c>
      <c r="N82" s="2">
        <v>1</v>
      </c>
      <c r="O82" s="2">
        <v>1</v>
      </c>
      <c r="P82" s="2">
        <v>1</v>
      </c>
      <c r="Q82" s="2">
        <v>1</v>
      </c>
      <c r="R82" s="2">
        <v>1</v>
      </c>
      <c r="S82" s="2">
        <v>1</v>
      </c>
      <c r="T82" s="2">
        <v>1</v>
      </c>
      <c r="U82" s="2">
        <v>1</v>
      </c>
      <c r="V82" s="2">
        <v>1</v>
      </c>
      <c r="W82" s="2">
        <f t="shared" si="7"/>
        <v>1</v>
      </c>
    </row>
    <row r="83" spans="1:23" x14ac:dyDescent="0.25">
      <c r="A83" t="str">
        <f t="shared" si="4"/>
        <v/>
      </c>
      <c r="B83" t="str">
        <f t="shared" si="5"/>
        <v>WAOffice EquipmentLaptop</v>
      </c>
      <c r="C83" t="str">
        <f t="shared" si="6"/>
        <v>WA2023 CPAOffice Equipment_Laptop</v>
      </c>
      <c r="D83" t="s">
        <v>116</v>
      </c>
      <c r="E83" t="s">
        <v>191</v>
      </c>
      <c r="F83" s="3" t="s">
        <v>100</v>
      </c>
      <c r="G83" s="3" t="s">
        <v>38</v>
      </c>
      <c r="H83" s="3" t="s">
        <v>40</v>
      </c>
      <c r="I83" s="2">
        <v>1</v>
      </c>
      <c r="J83" s="2">
        <v>1</v>
      </c>
      <c r="K83" s="2">
        <v>1</v>
      </c>
      <c r="L83" s="2">
        <v>1</v>
      </c>
      <c r="M83" s="2">
        <v>1</v>
      </c>
      <c r="N83" s="2">
        <v>0.64</v>
      </c>
      <c r="O83" s="2">
        <v>1</v>
      </c>
      <c r="P83" s="2">
        <v>1</v>
      </c>
      <c r="Q83" s="2">
        <v>1</v>
      </c>
      <c r="R83" s="2">
        <v>1</v>
      </c>
      <c r="S83" s="2">
        <v>1</v>
      </c>
      <c r="T83" s="2">
        <v>1</v>
      </c>
      <c r="U83" s="2">
        <v>1</v>
      </c>
      <c r="V83" s="2">
        <v>1</v>
      </c>
      <c r="W83" s="2">
        <f t="shared" si="7"/>
        <v>0.97428571428571431</v>
      </c>
    </row>
    <row r="84" spans="1:23" x14ac:dyDescent="0.25">
      <c r="A84" t="str">
        <f t="shared" si="4"/>
        <v/>
      </c>
      <c r="B84" t="str">
        <f t="shared" si="5"/>
        <v>WAOffice EquipmentServer</v>
      </c>
      <c r="C84" t="str">
        <f t="shared" si="6"/>
        <v>WA2023 CPAOffice Equipment_Server</v>
      </c>
      <c r="D84" t="s">
        <v>116</v>
      </c>
      <c r="E84" t="s">
        <v>191</v>
      </c>
      <c r="F84" s="3" t="s">
        <v>101</v>
      </c>
      <c r="G84" s="3" t="s">
        <v>38</v>
      </c>
      <c r="H84" s="3" t="s">
        <v>41</v>
      </c>
      <c r="I84" s="2">
        <v>1</v>
      </c>
      <c r="J84" s="2">
        <v>1</v>
      </c>
      <c r="K84" s="2">
        <v>1</v>
      </c>
      <c r="L84" s="2">
        <v>1</v>
      </c>
      <c r="M84" s="2">
        <v>1</v>
      </c>
      <c r="N84" s="2">
        <v>1</v>
      </c>
      <c r="O84" s="2">
        <v>1</v>
      </c>
      <c r="P84" s="2">
        <v>1</v>
      </c>
      <c r="Q84" s="2">
        <v>1</v>
      </c>
      <c r="R84" s="2">
        <v>1</v>
      </c>
      <c r="S84" s="2">
        <v>1</v>
      </c>
      <c r="T84" s="2">
        <v>1</v>
      </c>
      <c r="U84" s="2">
        <v>1</v>
      </c>
      <c r="V84" s="2">
        <v>1</v>
      </c>
      <c r="W84" s="2">
        <f t="shared" si="7"/>
        <v>1</v>
      </c>
    </row>
    <row r="85" spans="1:23" x14ac:dyDescent="0.25">
      <c r="A85" t="str">
        <f t="shared" si="4"/>
        <v/>
      </c>
      <c r="B85" t="str">
        <f t="shared" si="5"/>
        <v>WAOffice EquipmentMonitor</v>
      </c>
      <c r="C85" t="str">
        <f t="shared" si="6"/>
        <v>WA2023 CPAOffice Equipment_Monitor</v>
      </c>
      <c r="D85" t="s">
        <v>116</v>
      </c>
      <c r="E85" t="s">
        <v>191</v>
      </c>
      <c r="F85" s="3" t="s">
        <v>102</v>
      </c>
      <c r="G85" s="3" t="s">
        <v>38</v>
      </c>
      <c r="H85" s="3" t="s">
        <v>42</v>
      </c>
      <c r="I85" s="2">
        <v>1</v>
      </c>
      <c r="J85" s="2">
        <v>1</v>
      </c>
      <c r="K85" s="2">
        <v>1</v>
      </c>
      <c r="L85" s="2">
        <v>1</v>
      </c>
      <c r="M85" s="2">
        <v>1</v>
      </c>
      <c r="N85" s="2">
        <v>1</v>
      </c>
      <c r="O85" s="2">
        <v>1</v>
      </c>
      <c r="P85" s="2">
        <v>1</v>
      </c>
      <c r="Q85" s="2">
        <v>1</v>
      </c>
      <c r="R85" s="2">
        <v>1</v>
      </c>
      <c r="S85" s="2">
        <v>1</v>
      </c>
      <c r="T85" s="2">
        <v>1</v>
      </c>
      <c r="U85" s="2">
        <v>1</v>
      </c>
      <c r="V85" s="2">
        <v>1</v>
      </c>
      <c r="W85" s="2">
        <f t="shared" si="7"/>
        <v>1</v>
      </c>
    </row>
    <row r="86" spans="1:23" x14ac:dyDescent="0.25">
      <c r="A86" t="str">
        <f t="shared" si="4"/>
        <v/>
      </c>
      <c r="B86" t="str">
        <f t="shared" si="5"/>
        <v>WAOffice EquipmentPrinter/Copier/Fax</v>
      </c>
      <c r="C86" t="str">
        <f t="shared" si="6"/>
        <v>WA2023 CPAOffice Equipment_Printer/Copier/Fax</v>
      </c>
      <c r="D86" t="s">
        <v>116</v>
      </c>
      <c r="E86" t="s">
        <v>191</v>
      </c>
      <c r="F86" s="3" t="s">
        <v>103</v>
      </c>
      <c r="G86" s="3" t="s">
        <v>38</v>
      </c>
      <c r="H86" s="3" t="s">
        <v>43</v>
      </c>
      <c r="I86" s="2">
        <v>1</v>
      </c>
      <c r="J86" s="2">
        <v>1</v>
      </c>
      <c r="K86" s="2">
        <v>1</v>
      </c>
      <c r="L86" s="2">
        <v>1</v>
      </c>
      <c r="M86" s="2">
        <v>1</v>
      </c>
      <c r="N86" s="2">
        <v>1</v>
      </c>
      <c r="O86" s="2">
        <v>1</v>
      </c>
      <c r="P86" s="2">
        <v>1</v>
      </c>
      <c r="Q86" s="2">
        <v>1</v>
      </c>
      <c r="R86" s="2">
        <v>1</v>
      </c>
      <c r="S86" s="2">
        <v>1</v>
      </c>
      <c r="T86" s="2">
        <v>1</v>
      </c>
      <c r="U86" s="2">
        <v>1</v>
      </c>
      <c r="V86" s="2">
        <v>1</v>
      </c>
      <c r="W86" s="2">
        <f t="shared" si="7"/>
        <v>1</v>
      </c>
    </row>
    <row r="87" spans="1:23" x14ac:dyDescent="0.25">
      <c r="A87" t="str">
        <f t="shared" si="4"/>
        <v/>
      </c>
      <c r="B87" t="str">
        <f t="shared" si="5"/>
        <v>WAOffice EquipmentPOS Terminal</v>
      </c>
      <c r="C87" t="str">
        <f t="shared" si="6"/>
        <v>WA2023 CPAOffice Equipment_POS Terminal</v>
      </c>
      <c r="D87" t="s">
        <v>116</v>
      </c>
      <c r="E87" t="s">
        <v>191</v>
      </c>
      <c r="F87" s="3" t="s">
        <v>104</v>
      </c>
      <c r="G87" s="3" t="s">
        <v>38</v>
      </c>
      <c r="H87" s="3" t="s">
        <v>44</v>
      </c>
      <c r="I87" s="2">
        <v>0.4</v>
      </c>
      <c r="J87" s="2">
        <v>0.2</v>
      </c>
      <c r="K87" s="2">
        <v>1</v>
      </c>
      <c r="L87" s="2">
        <v>1</v>
      </c>
      <c r="M87" s="2">
        <v>1</v>
      </c>
      <c r="N87" s="2">
        <v>1</v>
      </c>
      <c r="O87" s="2">
        <v>1</v>
      </c>
      <c r="P87" s="2">
        <v>1</v>
      </c>
      <c r="Q87" s="2">
        <v>0.36</v>
      </c>
      <c r="R87" s="2">
        <v>0.57999999999999996</v>
      </c>
      <c r="S87" s="2">
        <v>0.77</v>
      </c>
      <c r="T87" s="2">
        <v>0.77</v>
      </c>
      <c r="U87" s="2">
        <v>0.2</v>
      </c>
      <c r="V87" s="2">
        <v>0.28000000000000003</v>
      </c>
      <c r="W87" s="2">
        <f t="shared" si="7"/>
        <v>0.68285714285714272</v>
      </c>
    </row>
    <row r="88" spans="1:23" x14ac:dyDescent="0.25">
      <c r="A88" t="str">
        <f t="shared" si="4"/>
        <v/>
      </c>
      <c r="B88" t="str">
        <f t="shared" si="5"/>
        <v>WAMiscellaneousNon-HVAC Motors</v>
      </c>
      <c r="C88" t="str">
        <f t="shared" si="6"/>
        <v>WA2023 CPAMiscellaneous_Non-HVAC Motors</v>
      </c>
      <c r="D88" t="s">
        <v>116</v>
      </c>
      <c r="E88" t="s">
        <v>191</v>
      </c>
      <c r="F88" s="3" t="s">
        <v>105</v>
      </c>
      <c r="G88" s="3" t="s">
        <v>45</v>
      </c>
      <c r="H88" s="3" t="s">
        <v>46</v>
      </c>
      <c r="I88" s="2">
        <v>0.8957499208271652</v>
      </c>
      <c r="J88" s="2">
        <v>0.21970777803924474</v>
      </c>
      <c r="K88" s="2">
        <v>0.40173654010717463</v>
      </c>
      <c r="L88" s="2">
        <v>0.21970777803924474</v>
      </c>
      <c r="M88" s="2">
        <v>0.19994718336345799</v>
      </c>
      <c r="N88" s="2">
        <v>0.34644139250345779</v>
      </c>
      <c r="O88" s="2">
        <v>0.74104394863625245</v>
      </c>
      <c r="P88" s="2">
        <v>0.88831888096371459</v>
      </c>
      <c r="Q88" s="2">
        <v>0.43663447205500328</v>
      </c>
      <c r="R88" s="2">
        <v>0.91274673866983413</v>
      </c>
      <c r="S88" s="2">
        <v>0.49853334976354247</v>
      </c>
      <c r="T88" s="2">
        <v>0.79471679065865775</v>
      </c>
      <c r="U88" s="2">
        <v>0.21970777803924474</v>
      </c>
      <c r="V88" s="2">
        <v>0.21970777803924474</v>
      </c>
      <c r="W88" s="2">
        <f t="shared" si="7"/>
        <v>0.49962145212180287</v>
      </c>
    </row>
    <row r="89" spans="1:23" x14ac:dyDescent="0.25">
      <c r="A89" t="str">
        <f t="shared" si="4"/>
        <v/>
      </c>
      <c r="B89" t="str">
        <f t="shared" si="5"/>
        <v>WAMiscellaneousPool Pump</v>
      </c>
      <c r="C89" t="str">
        <f t="shared" si="6"/>
        <v>WA2023 CPAMiscellaneous_Pool Pump</v>
      </c>
      <c r="D89" t="s">
        <v>116</v>
      </c>
      <c r="E89" t="s">
        <v>191</v>
      </c>
      <c r="F89" s="3" t="s">
        <v>106</v>
      </c>
      <c r="G89" s="3" t="s">
        <v>45</v>
      </c>
      <c r="H89" s="3" t="s">
        <v>47</v>
      </c>
      <c r="I89" s="2">
        <v>0</v>
      </c>
      <c r="J89" s="2">
        <v>0</v>
      </c>
      <c r="K89" s="2">
        <v>0</v>
      </c>
      <c r="L89" s="2">
        <v>0</v>
      </c>
      <c r="M89" s="2">
        <v>0</v>
      </c>
      <c r="N89" s="2">
        <v>0</v>
      </c>
      <c r="O89" s="2">
        <v>0</v>
      </c>
      <c r="P89" s="2">
        <v>0.90300000000000002</v>
      </c>
      <c r="Q89" s="2">
        <v>0.06</v>
      </c>
      <c r="R89" s="2">
        <v>0.76</v>
      </c>
      <c r="S89" s="2">
        <v>0</v>
      </c>
      <c r="T89" s="2">
        <v>0</v>
      </c>
      <c r="U89" s="2">
        <v>0</v>
      </c>
      <c r="V89" s="2">
        <v>0.04</v>
      </c>
      <c r="W89" s="2">
        <f t="shared" si="7"/>
        <v>0.12592857142857145</v>
      </c>
    </row>
    <row r="90" spans="1:23" x14ac:dyDescent="0.25">
      <c r="A90" t="str">
        <f t="shared" si="4"/>
        <v/>
      </c>
      <c r="B90" t="str">
        <f t="shared" si="5"/>
        <v>WAMiscellaneousPool Heater</v>
      </c>
      <c r="C90" t="str">
        <f t="shared" si="6"/>
        <v>WA2023 CPAMiscellaneous_Pool Heater</v>
      </c>
      <c r="D90" t="s">
        <v>116</v>
      </c>
      <c r="E90" t="s">
        <v>191</v>
      </c>
      <c r="F90" s="3" t="s">
        <v>107</v>
      </c>
      <c r="G90" s="3" t="s">
        <v>45</v>
      </c>
      <c r="H90" s="3" t="s">
        <v>48</v>
      </c>
      <c r="I90" s="2">
        <v>0</v>
      </c>
      <c r="J90" s="2">
        <v>0</v>
      </c>
      <c r="K90" s="2">
        <v>0</v>
      </c>
      <c r="L90" s="2">
        <v>0</v>
      </c>
      <c r="M90" s="2">
        <v>0</v>
      </c>
      <c r="N90" s="2">
        <v>0</v>
      </c>
      <c r="O90" s="2">
        <v>0</v>
      </c>
      <c r="P90" s="2">
        <v>0.36199999999999999</v>
      </c>
      <c r="Q90" s="2">
        <v>0.01</v>
      </c>
      <c r="R90" s="2">
        <v>0.27</v>
      </c>
      <c r="S90" s="2">
        <v>0</v>
      </c>
      <c r="T90" s="2">
        <v>0</v>
      </c>
      <c r="U90" s="2">
        <v>0</v>
      </c>
      <c r="V90" s="2">
        <v>0.01</v>
      </c>
      <c r="W90" s="2">
        <f t="shared" si="7"/>
        <v>4.6571428571428576E-2</v>
      </c>
    </row>
    <row r="91" spans="1:23" x14ac:dyDescent="0.25">
      <c r="A91" t="str">
        <f t="shared" si="4"/>
        <v/>
      </c>
      <c r="B91" t="str">
        <f t="shared" si="5"/>
        <v>WAMiscellaneousClothes Washer</v>
      </c>
      <c r="C91" t="str">
        <f t="shared" si="6"/>
        <v>WA2023 CPAMiscellaneous_Clothes Washer</v>
      </c>
      <c r="D91" t="s">
        <v>116</v>
      </c>
      <c r="E91" t="s">
        <v>191</v>
      </c>
      <c r="F91" s="3" t="s">
        <v>108</v>
      </c>
      <c r="G91" s="3" t="s">
        <v>45</v>
      </c>
      <c r="H91" s="3" t="s">
        <v>49</v>
      </c>
      <c r="I91" s="2">
        <v>0</v>
      </c>
      <c r="J91" s="2">
        <v>0</v>
      </c>
      <c r="K91" s="2">
        <v>7.0000000000000007E-2</v>
      </c>
      <c r="L91" s="2">
        <v>0</v>
      </c>
      <c r="M91" s="2">
        <v>0</v>
      </c>
      <c r="N91" s="2">
        <v>0</v>
      </c>
      <c r="O91" s="2">
        <v>0.63</v>
      </c>
      <c r="P91" s="2">
        <v>0.15</v>
      </c>
      <c r="Q91" s="2">
        <v>0.15</v>
      </c>
      <c r="R91" s="2">
        <v>0.67</v>
      </c>
      <c r="S91" s="2">
        <v>0</v>
      </c>
      <c r="T91" s="2">
        <v>0</v>
      </c>
      <c r="U91" s="2">
        <v>0</v>
      </c>
      <c r="V91" s="2">
        <v>0.15</v>
      </c>
      <c r="W91" s="2">
        <f t="shared" si="7"/>
        <v>0.12999999999999998</v>
      </c>
    </row>
    <row r="92" spans="1:23" x14ac:dyDescent="0.25">
      <c r="A92" t="str">
        <f t="shared" si="4"/>
        <v/>
      </c>
      <c r="B92" t="str">
        <f t="shared" si="5"/>
        <v>WAMiscellaneousClothes Dryer</v>
      </c>
      <c r="C92" t="str">
        <f t="shared" si="6"/>
        <v>WA2023 CPAMiscellaneous_Clothes Dryer</v>
      </c>
      <c r="D92" t="s">
        <v>116</v>
      </c>
      <c r="E92" t="s">
        <v>191</v>
      </c>
      <c r="F92" s="3" t="s">
        <v>109</v>
      </c>
      <c r="G92" s="3" t="s">
        <v>45</v>
      </c>
      <c r="H92" s="3" t="s">
        <v>50</v>
      </c>
      <c r="I92" s="2">
        <v>0</v>
      </c>
      <c r="J92" s="2">
        <v>0</v>
      </c>
      <c r="K92" s="2">
        <v>0.04</v>
      </c>
      <c r="L92" s="2">
        <v>0</v>
      </c>
      <c r="M92" s="2">
        <v>0</v>
      </c>
      <c r="N92" s="2">
        <v>0</v>
      </c>
      <c r="O92" s="2">
        <v>0.57999999999999996</v>
      </c>
      <c r="P92" s="2">
        <v>0.11</v>
      </c>
      <c r="Q92" s="2">
        <v>0.11</v>
      </c>
      <c r="R92" s="2">
        <v>0.26</v>
      </c>
      <c r="S92" s="2">
        <v>0</v>
      </c>
      <c r="T92" s="2">
        <v>0</v>
      </c>
      <c r="U92" s="2">
        <v>0</v>
      </c>
      <c r="V92" s="2">
        <v>0.1</v>
      </c>
      <c r="W92" s="2">
        <f t="shared" si="7"/>
        <v>8.5714285714285729E-2</v>
      </c>
    </row>
    <row r="93" spans="1:23" x14ac:dyDescent="0.25">
      <c r="A93" t="str">
        <f t="shared" si="4"/>
        <v/>
      </c>
      <c r="B93" t="str">
        <f t="shared" si="5"/>
        <v>WAMiscellaneousElectric Vehicle Chargers</v>
      </c>
      <c r="C93" t="str">
        <f t="shared" si="6"/>
        <v>WA2023 CPAMiscellaneous_Electric Vehicle Chargers</v>
      </c>
      <c r="D93" t="s">
        <v>116</v>
      </c>
      <c r="E93" t="s">
        <v>191</v>
      </c>
      <c r="F93" s="3" t="s">
        <v>189</v>
      </c>
      <c r="G93" s="3" t="s">
        <v>45</v>
      </c>
      <c r="H93" s="3" t="s">
        <v>185</v>
      </c>
      <c r="I93" s="2">
        <v>0.70439020013223397</v>
      </c>
      <c r="J93" s="2">
        <v>0.70439020013223397</v>
      </c>
      <c r="K93" s="2">
        <v>7.2869160362154795E-2</v>
      </c>
      <c r="L93" s="2">
        <v>0.70439020013223397</v>
      </c>
      <c r="M93" s="2">
        <v>0</v>
      </c>
      <c r="N93" s="2">
        <v>4.0176994730638203E-2</v>
      </c>
      <c r="O93" s="2">
        <v>1.0669951069894899E-2</v>
      </c>
      <c r="P93" s="2">
        <v>0</v>
      </c>
      <c r="Q93" s="2">
        <v>0</v>
      </c>
      <c r="R93" s="2">
        <v>9.3698273297288304E-2</v>
      </c>
      <c r="S93" s="2">
        <v>0</v>
      </c>
      <c r="T93" s="2">
        <v>0</v>
      </c>
      <c r="U93" s="2">
        <v>0</v>
      </c>
      <c r="V93" s="2">
        <v>0</v>
      </c>
      <c r="W93" s="2">
        <f t="shared" si="7"/>
        <v>0.16647035570404842</v>
      </c>
    </row>
    <row r="94" spans="1:23" x14ac:dyDescent="0.25">
      <c r="A94" t="str">
        <f t="shared" si="4"/>
        <v/>
      </c>
      <c r="B94" t="str">
        <f t="shared" si="5"/>
        <v>WAMiscellaneousOther Miscellaneous</v>
      </c>
      <c r="C94" t="str">
        <f t="shared" si="6"/>
        <v>WA2023 CPAMiscellaneous_Other Miscellaneous</v>
      </c>
      <c r="D94" t="s">
        <v>116</v>
      </c>
      <c r="E94" t="s">
        <v>191</v>
      </c>
      <c r="F94" s="3" t="s">
        <v>110</v>
      </c>
      <c r="G94" s="3" t="s">
        <v>45</v>
      </c>
      <c r="H94" s="3" t="s">
        <v>51</v>
      </c>
      <c r="I94" s="2">
        <v>1</v>
      </c>
      <c r="J94" s="2">
        <v>1</v>
      </c>
      <c r="K94" s="2">
        <v>1</v>
      </c>
      <c r="L94" s="2">
        <v>1</v>
      </c>
      <c r="M94" s="2">
        <v>1</v>
      </c>
      <c r="N94" s="2">
        <v>1</v>
      </c>
      <c r="O94" s="2">
        <v>1</v>
      </c>
      <c r="P94" s="2">
        <v>1</v>
      </c>
      <c r="Q94" s="2">
        <v>1</v>
      </c>
      <c r="R94" s="2">
        <v>1</v>
      </c>
      <c r="S94" s="2">
        <v>1</v>
      </c>
      <c r="T94" s="2">
        <v>1</v>
      </c>
      <c r="U94" s="2">
        <v>1</v>
      </c>
      <c r="V94" s="2">
        <v>1</v>
      </c>
      <c r="W94" s="2">
        <f t="shared" si="7"/>
        <v>1</v>
      </c>
    </row>
    <row r="95" spans="1:23" x14ac:dyDescent="0.25">
      <c r="A95" t="str">
        <f t="shared" si="4"/>
        <v/>
      </c>
      <c r="B95" t="str">
        <f t="shared" si="5"/>
        <v>WAGenerationSolar PV</v>
      </c>
      <c r="C95" t="str">
        <f t="shared" si="6"/>
        <v>WA2023 CPAGeneration_Solar PV</v>
      </c>
      <c r="D95" t="s">
        <v>116</v>
      </c>
      <c r="E95" t="s">
        <v>191</v>
      </c>
      <c r="F95" s="3" t="s">
        <v>190</v>
      </c>
      <c r="G95" s="3" t="s">
        <v>187</v>
      </c>
      <c r="H95" s="3" t="s">
        <v>186</v>
      </c>
      <c r="I95" s="2">
        <v>8.6036924179960575E-3</v>
      </c>
      <c r="J95" s="2">
        <v>8.6036924179960575E-3</v>
      </c>
      <c r="K95" s="2">
        <v>8.6036924179960575E-3</v>
      </c>
      <c r="L95" s="2">
        <v>8.6036924179960575E-3</v>
      </c>
      <c r="M95" s="2">
        <v>8.6036924179960575E-3</v>
      </c>
      <c r="N95" s="2">
        <v>8.6036924179960575E-3</v>
      </c>
      <c r="O95" s="2">
        <v>8.6036924179960575E-3</v>
      </c>
      <c r="P95" s="2">
        <v>8.6036924179960575E-3</v>
      </c>
      <c r="Q95" s="2">
        <v>8.6036924179960575E-3</v>
      </c>
      <c r="R95" s="2">
        <v>8.6036924179960575E-3</v>
      </c>
      <c r="S95" s="2">
        <v>8.6036924179960575E-3</v>
      </c>
      <c r="T95" s="2">
        <v>8.6036924179960575E-3</v>
      </c>
      <c r="U95" s="2">
        <v>8.6036924179960575E-3</v>
      </c>
      <c r="V95" s="2">
        <v>8.6036924179960575E-3</v>
      </c>
      <c r="W95" s="2">
        <f t="shared" si="7"/>
        <v>8.603692417996054E-3</v>
      </c>
    </row>
    <row r="96" spans="1:23" x14ac:dyDescent="0.25">
      <c r="A96">
        <f t="shared" si="4"/>
        <v>1</v>
      </c>
      <c r="B96" t="str">
        <f t="shared" si="5"/>
        <v>UTCoolingAir-Cooled Chiller</v>
      </c>
      <c r="C96" t="str">
        <f t="shared" si="6"/>
        <v>UT2023 CPACooling_Air-Cooled Chiller</v>
      </c>
      <c r="D96" t="s">
        <v>117</v>
      </c>
      <c r="E96" t="s">
        <v>191</v>
      </c>
      <c r="F96" s="3" t="s">
        <v>66</v>
      </c>
      <c r="G96" s="3" t="s">
        <v>3</v>
      </c>
      <c r="H96" s="3" t="s">
        <v>4</v>
      </c>
      <c r="I96" s="2">
        <v>6.852666581467555E-2</v>
      </c>
      <c r="J96" s="2">
        <v>7.1771947042397546E-2</v>
      </c>
      <c r="K96" s="2">
        <v>0</v>
      </c>
      <c r="L96" s="2">
        <v>0</v>
      </c>
      <c r="M96" s="2">
        <v>0</v>
      </c>
      <c r="N96" s="2">
        <v>0</v>
      </c>
      <c r="O96" s="2">
        <v>0.18258674245937367</v>
      </c>
      <c r="P96" s="2">
        <v>0</v>
      </c>
      <c r="Q96" s="2">
        <v>9.2444332236488472E-2</v>
      </c>
      <c r="R96" s="2">
        <v>4.5410258286125799E-2</v>
      </c>
      <c r="S96" s="2">
        <v>1.4759152205478198E-4</v>
      </c>
      <c r="T96" s="2">
        <v>3.0925995650752871E-4</v>
      </c>
      <c r="U96" s="2">
        <v>7.1771947042397546E-2</v>
      </c>
      <c r="V96" s="2">
        <v>3.8710177838984471E-2</v>
      </c>
      <c r="W96" s="2">
        <f t="shared" si="7"/>
        <v>4.0834208728500389E-2</v>
      </c>
    </row>
    <row r="97" spans="1:23" x14ac:dyDescent="0.25">
      <c r="A97" t="str">
        <f t="shared" si="4"/>
        <v/>
      </c>
      <c r="B97" t="str">
        <f t="shared" si="5"/>
        <v>UTCoolingWater-Cooled Chiller</v>
      </c>
      <c r="C97" t="str">
        <f t="shared" si="6"/>
        <v>UT2023 CPACooling_Water-Cooled Chiller</v>
      </c>
      <c r="D97" t="s">
        <v>117</v>
      </c>
      <c r="E97" t="s">
        <v>191</v>
      </c>
      <c r="F97" s="3" t="s">
        <v>67</v>
      </c>
      <c r="G97" s="3" t="s">
        <v>3</v>
      </c>
      <c r="H97" s="3" t="s">
        <v>5</v>
      </c>
      <c r="I97" s="2">
        <v>0.44502907622603055</v>
      </c>
      <c r="J97" s="2">
        <v>7.3742850261900791E-3</v>
      </c>
      <c r="K97" s="2">
        <v>4.0932247922682963E-2</v>
      </c>
      <c r="L97" s="2">
        <v>2.3093282904071304E-3</v>
      </c>
      <c r="M97" s="2">
        <v>0</v>
      </c>
      <c r="N97" s="2">
        <v>0</v>
      </c>
      <c r="O97" s="2">
        <v>0.55213448962957601</v>
      </c>
      <c r="P97" s="2">
        <v>0.48900306493513135</v>
      </c>
      <c r="Q97" s="2">
        <v>0.13208724233984884</v>
      </c>
      <c r="R97" s="2">
        <v>9.894683755565982E-2</v>
      </c>
      <c r="S97" s="2">
        <v>0</v>
      </c>
      <c r="T97" s="2">
        <v>0</v>
      </c>
      <c r="U97" s="2">
        <v>7.3742850261900791E-3</v>
      </c>
      <c r="V97" s="2">
        <v>3.8710177838984471E-2</v>
      </c>
      <c r="W97" s="2">
        <f t="shared" si="7"/>
        <v>0.12956435962790724</v>
      </c>
    </row>
    <row r="98" spans="1:23" x14ac:dyDescent="0.25">
      <c r="A98" t="str">
        <f t="shared" si="4"/>
        <v/>
      </c>
      <c r="B98" t="str">
        <f t="shared" si="5"/>
        <v>UTCoolingRTU</v>
      </c>
      <c r="C98" t="str">
        <f t="shared" si="6"/>
        <v>UT2023 CPACooling_RTU</v>
      </c>
      <c r="D98" t="s">
        <v>117</v>
      </c>
      <c r="E98" t="s">
        <v>191</v>
      </c>
      <c r="F98" s="3" t="s">
        <v>68</v>
      </c>
      <c r="G98" s="3" t="s">
        <v>3</v>
      </c>
      <c r="H98" s="3" t="s">
        <v>6</v>
      </c>
      <c r="I98" s="2">
        <v>0.12609129468520594</v>
      </c>
      <c r="J98" s="2">
        <v>0.50870460622905</v>
      </c>
      <c r="K98" s="2">
        <v>0.684273396004621</v>
      </c>
      <c r="L98" s="2">
        <v>0.5915499226782015</v>
      </c>
      <c r="M98" s="2">
        <v>0.52345702501378255</v>
      </c>
      <c r="N98" s="2">
        <v>0.18773563254520473</v>
      </c>
      <c r="O98" s="2">
        <v>0.21855339958857919</v>
      </c>
      <c r="P98" s="2">
        <v>0.21530305580851988</v>
      </c>
      <c r="Q98" s="2">
        <v>0.30633560350850908</v>
      </c>
      <c r="R98" s="2">
        <v>0.29173694659553279</v>
      </c>
      <c r="S98" s="2">
        <v>0.16480525362860432</v>
      </c>
      <c r="T98" s="2">
        <v>0.34532922257198895</v>
      </c>
      <c r="U98" s="2">
        <v>0.50870460622905</v>
      </c>
      <c r="V98" s="2">
        <v>0.21827424273899113</v>
      </c>
      <c r="W98" s="2">
        <f t="shared" si="7"/>
        <v>0.3493467291304172</v>
      </c>
    </row>
    <row r="99" spans="1:23" x14ac:dyDescent="0.25">
      <c r="A99" t="str">
        <f t="shared" si="4"/>
        <v/>
      </c>
      <c r="B99" t="str">
        <f t="shared" si="5"/>
        <v>UTCoolingPTAC</v>
      </c>
      <c r="C99" t="str">
        <f t="shared" si="6"/>
        <v>UT2023 CPACooling_PTAC</v>
      </c>
      <c r="D99" t="s">
        <v>117</v>
      </c>
      <c r="E99" t="s">
        <v>191</v>
      </c>
      <c r="F99" s="3" t="s">
        <v>69</v>
      </c>
      <c r="G99" s="3" t="s">
        <v>3</v>
      </c>
      <c r="H99" s="3" t="s">
        <v>7</v>
      </c>
      <c r="I99" s="2">
        <v>6.7537726955163024E-2</v>
      </c>
      <c r="J99" s="2">
        <v>6.1629692890910089E-2</v>
      </c>
      <c r="K99" s="2">
        <v>1.764544023525707E-3</v>
      </c>
      <c r="L99" s="2">
        <v>9.5316528989294477E-2</v>
      </c>
      <c r="M99" s="2">
        <v>3.9386916452987981E-2</v>
      </c>
      <c r="N99" s="2">
        <v>0.28422205790509036</v>
      </c>
      <c r="O99" s="2">
        <v>5.6288107434068783E-3</v>
      </c>
      <c r="P99" s="2">
        <v>0.13559262847092568</v>
      </c>
      <c r="Q99" s="2">
        <v>0.12948717919276229</v>
      </c>
      <c r="R99" s="2">
        <v>0.35300577036227215</v>
      </c>
      <c r="S99" s="2">
        <v>4.4810280746633901E-2</v>
      </c>
      <c r="T99" s="2">
        <v>9.3894454653367085E-2</v>
      </c>
      <c r="U99" s="2">
        <v>6.1629692890910089E-2</v>
      </c>
      <c r="V99" s="2">
        <v>4.4938814681556999E-2</v>
      </c>
      <c r="W99" s="2">
        <f t="shared" si="7"/>
        <v>0.10134607849705764</v>
      </c>
    </row>
    <row r="100" spans="1:23" x14ac:dyDescent="0.25">
      <c r="A100" t="str">
        <f t="shared" si="4"/>
        <v/>
      </c>
      <c r="B100" t="str">
        <f t="shared" si="5"/>
        <v>UTCoolingPTHP</v>
      </c>
      <c r="C100" t="str">
        <f t="shared" si="6"/>
        <v>UT2023 CPACooling_PTHP</v>
      </c>
      <c r="D100" t="s">
        <v>117</v>
      </c>
      <c r="E100" t="s">
        <v>191</v>
      </c>
      <c r="F100" s="3" t="s">
        <v>70</v>
      </c>
      <c r="G100" s="3" t="s">
        <v>3</v>
      </c>
      <c r="H100" s="3" t="s">
        <v>8</v>
      </c>
      <c r="I100" s="2">
        <v>6.9427689686612703E-3</v>
      </c>
      <c r="J100" s="2">
        <v>6.0842948881604285E-3</v>
      </c>
      <c r="K100" s="2">
        <v>5.2641056319457733E-3</v>
      </c>
      <c r="L100" s="2">
        <v>5.3591557368221909E-3</v>
      </c>
      <c r="M100" s="2">
        <v>1.6445095534231555E-2</v>
      </c>
      <c r="N100" s="2">
        <v>5.198485120214643E-3</v>
      </c>
      <c r="O100" s="2">
        <v>0</v>
      </c>
      <c r="P100" s="2">
        <v>2.4508622314497588E-2</v>
      </c>
      <c r="Q100" s="2">
        <v>1.6530568140422881E-2</v>
      </c>
      <c r="R100" s="2">
        <v>0.12390870729282645</v>
      </c>
      <c r="S100" s="2">
        <v>4.1994655613512679E-3</v>
      </c>
      <c r="T100" s="2">
        <v>1.7007140994201415E-3</v>
      </c>
      <c r="U100" s="2">
        <v>6.0842948881604285E-3</v>
      </c>
      <c r="V100" s="2">
        <v>4.5427696859393928E-2</v>
      </c>
      <c r="W100" s="2">
        <f t="shared" si="7"/>
        <v>1.911814107400775E-2</v>
      </c>
    </row>
    <row r="101" spans="1:23" x14ac:dyDescent="0.25">
      <c r="A101" t="str">
        <f t="shared" si="4"/>
        <v/>
      </c>
      <c r="B101" t="str">
        <f t="shared" si="5"/>
        <v>UTCoolingAir-Source Heat Pump</v>
      </c>
      <c r="C101" t="str">
        <f t="shared" si="6"/>
        <v>UT2023 CPACooling_Air-Source Heat Pump</v>
      </c>
      <c r="D101" t="s">
        <v>117</v>
      </c>
      <c r="E101" t="s">
        <v>191</v>
      </c>
      <c r="F101" s="3" t="s">
        <v>72</v>
      </c>
      <c r="G101" s="3" t="s">
        <v>3</v>
      </c>
      <c r="H101" s="3" t="s">
        <v>10</v>
      </c>
      <c r="I101" s="2">
        <v>9.0049123012458376E-2</v>
      </c>
      <c r="J101" s="2">
        <v>0.12094408863850922</v>
      </c>
      <c r="K101" s="2">
        <v>0.16670974490690069</v>
      </c>
      <c r="L101" s="2">
        <v>3.2878306181254396E-2</v>
      </c>
      <c r="M101" s="2">
        <v>4.9808329398902222E-2</v>
      </c>
      <c r="N101" s="2">
        <v>0</v>
      </c>
      <c r="O101" s="2">
        <v>7.6535270983328092E-3</v>
      </c>
      <c r="P101" s="2">
        <v>1.38126089491764E-3</v>
      </c>
      <c r="Q101" s="2">
        <v>4.4837150012571936E-2</v>
      </c>
      <c r="R101" s="2">
        <v>5.5304419488505882E-2</v>
      </c>
      <c r="S101" s="2">
        <v>1.9135809362286798E-2</v>
      </c>
      <c r="T101" s="2">
        <v>4.0096744641745737E-2</v>
      </c>
      <c r="U101" s="2">
        <v>0.12094408863850922</v>
      </c>
      <c r="V101" s="2">
        <v>6.3691017517844353E-2</v>
      </c>
      <c r="W101" s="2">
        <f t="shared" si="7"/>
        <v>5.8102400699481374E-2</v>
      </c>
    </row>
    <row r="102" spans="1:23" x14ac:dyDescent="0.25">
      <c r="A102" t="str">
        <f t="shared" si="4"/>
        <v/>
      </c>
      <c r="B102" t="str">
        <f t="shared" si="5"/>
        <v>UTCoolingGeothermal Heat Pump</v>
      </c>
      <c r="C102" t="str">
        <f t="shared" si="6"/>
        <v>UT2023 CPACooling_Geothermal Heat Pump</v>
      </c>
      <c r="D102" t="s">
        <v>117</v>
      </c>
      <c r="E102" t="s">
        <v>191</v>
      </c>
      <c r="F102" s="3" t="s">
        <v>73</v>
      </c>
      <c r="G102" s="3" t="s">
        <v>3</v>
      </c>
      <c r="H102" s="3" t="s">
        <v>11</v>
      </c>
      <c r="I102" s="2">
        <v>5.6087277816403144E-2</v>
      </c>
      <c r="J102" s="2">
        <v>2.669128462439245E-2</v>
      </c>
      <c r="K102" s="2">
        <v>0</v>
      </c>
      <c r="L102" s="2">
        <v>0</v>
      </c>
      <c r="M102" s="2">
        <v>0</v>
      </c>
      <c r="N102" s="2">
        <v>0</v>
      </c>
      <c r="O102" s="2">
        <v>2.3985623146038401E-2</v>
      </c>
      <c r="P102" s="2">
        <v>0</v>
      </c>
      <c r="Q102" s="2">
        <v>8.2486528555348205E-3</v>
      </c>
      <c r="R102" s="2">
        <v>2.0758975216514646E-4</v>
      </c>
      <c r="S102" s="2">
        <v>0</v>
      </c>
      <c r="T102" s="2">
        <v>0</v>
      </c>
      <c r="U102" s="2">
        <v>2.669128462439245E-2</v>
      </c>
      <c r="V102" s="2">
        <v>6.9924895218339861E-2</v>
      </c>
      <c r="W102" s="2">
        <f t="shared" si="7"/>
        <v>1.5131186288376161E-2</v>
      </c>
    </row>
    <row r="103" spans="1:23" x14ac:dyDescent="0.25">
      <c r="A103" t="str">
        <f t="shared" si="4"/>
        <v/>
      </c>
      <c r="B103" t="str">
        <f t="shared" si="5"/>
        <v>UTHeatingElectric Furnace</v>
      </c>
      <c r="C103" t="str">
        <f t="shared" si="6"/>
        <v>UT2023 CPAHeating_Electric Furnace</v>
      </c>
      <c r="D103" t="s">
        <v>117</v>
      </c>
      <c r="E103" t="s">
        <v>191</v>
      </c>
      <c r="F103" s="3" t="s">
        <v>74</v>
      </c>
      <c r="G103" s="3" t="s">
        <v>12</v>
      </c>
      <c r="H103" s="3" t="s">
        <v>13</v>
      </c>
      <c r="I103" s="2">
        <v>0.11451832306389373</v>
      </c>
      <c r="J103" s="2">
        <v>5.0977120087765879E-2</v>
      </c>
      <c r="K103" s="2">
        <v>0.2733772605106895</v>
      </c>
      <c r="L103" s="2">
        <v>0.38689827127646892</v>
      </c>
      <c r="M103" s="2">
        <v>0.35089431822993972</v>
      </c>
      <c r="N103" s="2">
        <v>0.45133102859124141</v>
      </c>
      <c r="O103" s="2">
        <v>0</v>
      </c>
      <c r="P103" s="2">
        <v>0</v>
      </c>
      <c r="Q103" s="2">
        <v>0.12081307421621824</v>
      </c>
      <c r="R103" s="2">
        <v>9.9916190080443931E-2</v>
      </c>
      <c r="S103" s="2">
        <v>6.2159637458538225E-2</v>
      </c>
      <c r="T103" s="2">
        <v>4.7529232175253504E-2</v>
      </c>
      <c r="U103" s="2">
        <v>5.0977120087765879E-2</v>
      </c>
      <c r="V103" s="2">
        <v>0</v>
      </c>
      <c r="W103" s="2">
        <f t="shared" si="7"/>
        <v>0.1435279696984442</v>
      </c>
    </row>
    <row r="104" spans="1:23" x14ac:dyDescent="0.25">
      <c r="A104" t="str">
        <f t="shared" si="4"/>
        <v/>
      </c>
      <c r="B104" t="str">
        <f t="shared" si="5"/>
        <v>UTHeatingElectric Room Heat</v>
      </c>
      <c r="C104" t="str">
        <f t="shared" si="6"/>
        <v>UT2023 CPAHeating_Electric Room Heat</v>
      </c>
      <c r="D104" t="s">
        <v>117</v>
      </c>
      <c r="E104" t="s">
        <v>191</v>
      </c>
      <c r="F104" s="3" t="s">
        <v>75</v>
      </c>
      <c r="G104" s="3" t="s">
        <v>12</v>
      </c>
      <c r="H104" s="3" t="s">
        <v>14</v>
      </c>
      <c r="I104" s="2">
        <v>0</v>
      </c>
      <c r="J104" s="2">
        <v>1.5706140981519918E-2</v>
      </c>
      <c r="K104" s="2">
        <v>0</v>
      </c>
      <c r="L104" s="2">
        <v>2.8421784233640893E-2</v>
      </c>
      <c r="M104" s="2">
        <v>2.7667533976478826E-2</v>
      </c>
      <c r="N104" s="2">
        <v>0</v>
      </c>
      <c r="O104" s="2">
        <v>9.1332654354686401E-3</v>
      </c>
      <c r="P104" s="2">
        <v>0</v>
      </c>
      <c r="Q104" s="2">
        <v>1.7098466125462383E-2</v>
      </c>
      <c r="R104" s="2">
        <v>0.17461424338446657</v>
      </c>
      <c r="S104" s="2">
        <v>9.6886191762878375E-3</v>
      </c>
      <c r="T104" s="2">
        <v>7.408225805605061E-3</v>
      </c>
      <c r="U104" s="2">
        <v>1.5706140981519918E-2</v>
      </c>
      <c r="V104" s="2">
        <v>7.4320704105044549E-3</v>
      </c>
      <c r="W104" s="2">
        <f t="shared" si="7"/>
        <v>2.2348320750782465E-2</v>
      </c>
    </row>
    <row r="105" spans="1:23" x14ac:dyDescent="0.25">
      <c r="A105" t="str">
        <f t="shared" si="4"/>
        <v/>
      </c>
      <c r="B105" t="str">
        <f t="shared" si="5"/>
        <v>UTHeatingPTHP</v>
      </c>
      <c r="C105" t="str">
        <f t="shared" si="6"/>
        <v>UT2023 CPAHeating_PTHP</v>
      </c>
      <c r="D105" t="s">
        <v>117</v>
      </c>
      <c r="E105" t="s">
        <v>191</v>
      </c>
      <c r="F105" s="3" t="s">
        <v>76</v>
      </c>
      <c r="G105" s="3" t="s">
        <v>12</v>
      </c>
      <c r="H105" s="3" t="s">
        <v>8</v>
      </c>
      <c r="I105" s="2">
        <v>6.9427689686612712E-3</v>
      </c>
      <c r="J105" s="2">
        <v>6.0842948881604277E-3</v>
      </c>
      <c r="K105" s="2">
        <v>5.2641056319457716E-3</v>
      </c>
      <c r="L105" s="2">
        <v>5.3591557368221909E-3</v>
      </c>
      <c r="M105" s="2">
        <v>1.6445095534231555E-2</v>
      </c>
      <c r="N105" s="2">
        <v>5.198485120214643E-3</v>
      </c>
      <c r="O105" s="2">
        <v>0</v>
      </c>
      <c r="P105" s="2">
        <v>2.4508622314497575E-2</v>
      </c>
      <c r="Q105" s="2">
        <v>1.6530568140422881E-2</v>
      </c>
      <c r="R105" s="2">
        <v>0.12390870729282645</v>
      </c>
      <c r="S105" s="2">
        <v>4.1994655613512705E-3</v>
      </c>
      <c r="T105" s="2">
        <v>1.7007140994201413E-3</v>
      </c>
      <c r="U105" s="2">
        <v>6.0842948881604277E-3</v>
      </c>
      <c r="V105" s="2">
        <v>4.5427696859393928E-2</v>
      </c>
      <c r="W105" s="2">
        <f t="shared" si="7"/>
        <v>1.911814107400775E-2</v>
      </c>
    </row>
    <row r="106" spans="1:23" x14ac:dyDescent="0.25">
      <c r="A106" t="str">
        <f t="shared" si="4"/>
        <v/>
      </c>
      <c r="B106" t="str">
        <f t="shared" si="5"/>
        <v>UTHeatingAir-Source Heat Pump</v>
      </c>
      <c r="C106" t="str">
        <f t="shared" si="6"/>
        <v>UT2023 CPAHeating_Air-Source Heat Pump</v>
      </c>
      <c r="D106" t="s">
        <v>117</v>
      </c>
      <c r="E106" t="s">
        <v>191</v>
      </c>
      <c r="F106" s="3" t="s">
        <v>77</v>
      </c>
      <c r="G106" s="3" t="s">
        <v>12</v>
      </c>
      <c r="H106" s="3" t="s">
        <v>10</v>
      </c>
      <c r="I106" s="2">
        <v>9.0049123012458376E-2</v>
      </c>
      <c r="J106" s="2">
        <v>0.12094408863850922</v>
      </c>
      <c r="K106" s="2">
        <v>0.16670974490690069</v>
      </c>
      <c r="L106" s="2">
        <v>3.2878306181254396E-2</v>
      </c>
      <c r="M106" s="2">
        <v>4.9808329398902222E-2</v>
      </c>
      <c r="N106" s="2">
        <v>0</v>
      </c>
      <c r="O106" s="2">
        <v>7.6535270983328092E-3</v>
      </c>
      <c r="P106" s="2">
        <v>1.38126089491764E-3</v>
      </c>
      <c r="Q106" s="2">
        <v>4.4837150012571936E-2</v>
      </c>
      <c r="R106" s="2">
        <v>5.5304419488505882E-2</v>
      </c>
      <c r="S106" s="2">
        <v>1.9135809362286798E-2</v>
      </c>
      <c r="T106" s="2">
        <v>4.0096744641745737E-2</v>
      </c>
      <c r="U106" s="2">
        <v>0.12094408863850922</v>
      </c>
      <c r="V106" s="2">
        <v>6.3691017517844353E-2</v>
      </c>
      <c r="W106" s="2">
        <f t="shared" si="7"/>
        <v>5.8102400699481374E-2</v>
      </c>
    </row>
    <row r="107" spans="1:23" x14ac:dyDescent="0.25">
      <c r="A107" t="str">
        <f t="shared" si="4"/>
        <v/>
      </c>
      <c r="B107" t="str">
        <f t="shared" si="5"/>
        <v>UTHeatingGeothermal Heat Pump</v>
      </c>
      <c r="C107" t="str">
        <f t="shared" si="6"/>
        <v>UT2023 CPAHeating_Geothermal Heat Pump</v>
      </c>
      <c r="D107" t="s">
        <v>117</v>
      </c>
      <c r="E107" t="s">
        <v>191</v>
      </c>
      <c r="F107" s="3" t="s">
        <v>78</v>
      </c>
      <c r="G107" s="3" t="s">
        <v>12</v>
      </c>
      <c r="H107" s="3" t="s">
        <v>11</v>
      </c>
      <c r="I107" s="2">
        <v>5.6087277816403144E-2</v>
      </c>
      <c r="J107" s="2">
        <v>2.669128462439245E-2</v>
      </c>
      <c r="K107" s="2">
        <v>0</v>
      </c>
      <c r="L107" s="2">
        <v>0</v>
      </c>
      <c r="M107" s="2">
        <v>0</v>
      </c>
      <c r="N107" s="2">
        <v>0</v>
      </c>
      <c r="O107" s="2">
        <v>2.3985623146038401E-2</v>
      </c>
      <c r="P107" s="2">
        <v>0</v>
      </c>
      <c r="Q107" s="2">
        <v>8.2486528555348205E-3</v>
      </c>
      <c r="R107" s="2">
        <v>2.0758975216514646E-4</v>
      </c>
      <c r="S107" s="2">
        <v>0</v>
      </c>
      <c r="T107" s="2">
        <v>0</v>
      </c>
      <c r="U107" s="2">
        <v>2.669128462439245E-2</v>
      </c>
      <c r="V107" s="2">
        <v>6.9924895218339861E-2</v>
      </c>
      <c r="W107" s="2">
        <f t="shared" si="7"/>
        <v>1.5131186288376161E-2</v>
      </c>
    </row>
    <row r="108" spans="1:23" x14ac:dyDescent="0.25">
      <c r="A108" t="str">
        <f t="shared" si="4"/>
        <v/>
      </c>
      <c r="B108" t="str">
        <f t="shared" si="5"/>
        <v>UTVentilationVentilation</v>
      </c>
      <c r="C108" t="str">
        <f t="shared" si="6"/>
        <v>UT2023 CPAVentilation_Ventilation</v>
      </c>
      <c r="D108" t="s">
        <v>117</v>
      </c>
      <c r="E108" t="s">
        <v>191</v>
      </c>
      <c r="F108" s="3" t="s">
        <v>79</v>
      </c>
      <c r="G108" s="3" t="s">
        <v>15</v>
      </c>
      <c r="H108" s="3" t="s">
        <v>15</v>
      </c>
      <c r="I108" s="2">
        <v>1</v>
      </c>
      <c r="J108" s="2">
        <v>1</v>
      </c>
      <c r="K108" s="2">
        <v>1</v>
      </c>
      <c r="L108" s="2">
        <v>1</v>
      </c>
      <c r="M108" s="2">
        <v>1</v>
      </c>
      <c r="N108" s="2">
        <v>1</v>
      </c>
      <c r="O108" s="2">
        <v>1</v>
      </c>
      <c r="P108" s="2">
        <v>1</v>
      </c>
      <c r="Q108" s="2">
        <v>1</v>
      </c>
      <c r="R108" s="2">
        <v>1</v>
      </c>
      <c r="S108" s="2">
        <v>1</v>
      </c>
      <c r="T108" s="2">
        <v>1</v>
      </c>
      <c r="U108" s="2">
        <v>1</v>
      </c>
      <c r="V108" s="2">
        <v>1</v>
      </c>
      <c r="W108" s="2">
        <f t="shared" si="7"/>
        <v>1</v>
      </c>
    </row>
    <row r="109" spans="1:23" x14ac:dyDescent="0.25">
      <c r="A109" t="str">
        <f t="shared" si="4"/>
        <v/>
      </c>
      <c r="B109" t="str">
        <f t="shared" si="5"/>
        <v>UTWater HeatingWater Heater</v>
      </c>
      <c r="C109" t="str">
        <f t="shared" si="6"/>
        <v>UT2023 CPAWater Heating_Water Heater</v>
      </c>
      <c r="D109" t="s">
        <v>117</v>
      </c>
      <c r="E109" t="s">
        <v>191</v>
      </c>
      <c r="F109" s="3" t="s">
        <v>80</v>
      </c>
      <c r="G109" s="3" t="s">
        <v>16</v>
      </c>
      <c r="H109" s="3" t="s">
        <v>17</v>
      </c>
      <c r="I109" s="2">
        <v>0.47638457125155281</v>
      </c>
      <c r="J109" s="2">
        <v>0.32370585911804439</v>
      </c>
      <c r="K109" s="2">
        <v>0.38093166583980503</v>
      </c>
      <c r="L109" s="2">
        <v>0.44664690687716274</v>
      </c>
      <c r="M109" s="2">
        <v>0.39156401002843094</v>
      </c>
      <c r="N109" s="2">
        <v>0.68585847577745629</v>
      </c>
      <c r="O109" s="2">
        <v>8.4914475678193296E-2</v>
      </c>
      <c r="P109" s="2">
        <v>0.24484780476647372</v>
      </c>
      <c r="Q109" s="2">
        <v>0.19032810161854644</v>
      </c>
      <c r="R109" s="2">
        <v>5.2007691340597503E-2</v>
      </c>
      <c r="S109" s="2">
        <v>0.53309505366549204</v>
      </c>
      <c r="T109" s="2">
        <v>0.54115203265503886</v>
      </c>
      <c r="U109" s="2">
        <v>0.32370585911804439</v>
      </c>
      <c r="V109" s="2">
        <v>0.12867893406349934</v>
      </c>
      <c r="W109" s="2">
        <f t="shared" si="7"/>
        <v>0.34313010298559554</v>
      </c>
    </row>
    <row r="110" spans="1:23" x14ac:dyDescent="0.25">
      <c r="A110" t="str">
        <f t="shared" si="4"/>
        <v/>
      </c>
      <c r="B110" t="str">
        <f t="shared" si="5"/>
        <v>UTInterior LightingGeneral Service Lighting</v>
      </c>
      <c r="C110" t="str">
        <f t="shared" si="6"/>
        <v>UT2023 CPAInterior Lighting_General Service Lighting</v>
      </c>
      <c r="D110" t="s">
        <v>117</v>
      </c>
      <c r="E110" t="s">
        <v>191</v>
      </c>
      <c r="F110" s="3" t="s">
        <v>81</v>
      </c>
      <c r="G110" s="3" t="s">
        <v>18</v>
      </c>
      <c r="H110" s="3" t="s">
        <v>19</v>
      </c>
      <c r="I110" s="2">
        <v>1</v>
      </c>
      <c r="J110" s="2">
        <v>1</v>
      </c>
      <c r="K110" s="2">
        <v>1</v>
      </c>
      <c r="L110" s="2">
        <v>1</v>
      </c>
      <c r="M110" s="2">
        <v>1</v>
      </c>
      <c r="N110" s="2">
        <v>1</v>
      </c>
      <c r="O110" s="2">
        <v>1</v>
      </c>
      <c r="P110" s="2">
        <v>1</v>
      </c>
      <c r="Q110" s="2">
        <v>1</v>
      </c>
      <c r="R110" s="2">
        <v>1</v>
      </c>
      <c r="S110" s="2">
        <v>1</v>
      </c>
      <c r="T110" s="2">
        <v>1</v>
      </c>
      <c r="U110" s="2">
        <v>1</v>
      </c>
      <c r="V110" s="2">
        <v>1</v>
      </c>
      <c r="W110" s="2">
        <f t="shared" si="7"/>
        <v>1</v>
      </c>
    </row>
    <row r="111" spans="1:23" x14ac:dyDescent="0.25">
      <c r="A111" t="str">
        <f t="shared" si="4"/>
        <v/>
      </c>
      <c r="B111" t="str">
        <f t="shared" si="5"/>
        <v>UTInterior LightingExempted Lighting</v>
      </c>
      <c r="C111" t="str">
        <f t="shared" si="6"/>
        <v>UT2023 CPAInterior Lighting_Exempted Lighting</v>
      </c>
      <c r="D111" t="s">
        <v>117</v>
      </c>
      <c r="E111" t="s">
        <v>191</v>
      </c>
      <c r="F111" s="3" t="s">
        <v>82</v>
      </c>
      <c r="G111" s="3" t="s">
        <v>18</v>
      </c>
      <c r="H111" s="3" t="s">
        <v>20</v>
      </c>
      <c r="I111" s="2">
        <v>1</v>
      </c>
      <c r="J111" s="2">
        <v>1</v>
      </c>
      <c r="K111" s="2">
        <v>1</v>
      </c>
      <c r="L111" s="2">
        <v>1</v>
      </c>
      <c r="M111" s="2">
        <v>1</v>
      </c>
      <c r="N111" s="2">
        <v>1</v>
      </c>
      <c r="O111" s="2">
        <v>1</v>
      </c>
      <c r="P111" s="2">
        <v>1</v>
      </c>
      <c r="Q111" s="2">
        <v>1</v>
      </c>
      <c r="R111" s="2">
        <v>1</v>
      </c>
      <c r="S111" s="2">
        <v>1</v>
      </c>
      <c r="T111" s="2">
        <v>1</v>
      </c>
      <c r="U111" s="2">
        <v>1</v>
      </c>
      <c r="V111" s="2">
        <v>1</v>
      </c>
      <c r="W111" s="2">
        <f t="shared" si="7"/>
        <v>1</v>
      </c>
    </row>
    <row r="112" spans="1:23" x14ac:dyDescent="0.25">
      <c r="A112" t="str">
        <f t="shared" si="4"/>
        <v/>
      </c>
      <c r="B112" t="str">
        <f t="shared" si="5"/>
        <v>UTInterior LightingHigh-Bay Lighting</v>
      </c>
      <c r="C112" t="str">
        <f t="shared" si="6"/>
        <v>UT2023 CPAInterior Lighting_High-Bay Lighting</v>
      </c>
      <c r="D112" t="s">
        <v>117</v>
      </c>
      <c r="E112" t="s">
        <v>191</v>
      </c>
      <c r="F112" s="3" t="s">
        <v>83</v>
      </c>
      <c r="G112" s="3" t="s">
        <v>18</v>
      </c>
      <c r="H112" s="3" t="s">
        <v>21</v>
      </c>
      <c r="I112" s="2">
        <v>1</v>
      </c>
      <c r="J112" s="2">
        <v>1</v>
      </c>
      <c r="K112" s="2">
        <v>1</v>
      </c>
      <c r="L112" s="2">
        <v>1</v>
      </c>
      <c r="M112" s="2">
        <v>1</v>
      </c>
      <c r="N112" s="2">
        <v>1</v>
      </c>
      <c r="O112" s="2">
        <v>1</v>
      </c>
      <c r="P112" s="2">
        <v>1</v>
      </c>
      <c r="Q112" s="2">
        <v>1</v>
      </c>
      <c r="R112" s="2">
        <v>1</v>
      </c>
      <c r="S112" s="2">
        <v>1</v>
      </c>
      <c r="T112" s="2">
        <v>1</v>
      </c>
      <c r="U112" s="2">
        <v>1</v>
      </c>
      <c r="V112" s="2">
        <v>1</v>
      </c>
      <c r="W112" s="2">
        <f t="shared" si="7"/>
        <v>1</v>
      </c>
    </row>
    <row r="113" spans="1:23" x14ac:dyDescent="0.25">
      <c r="A113" t="str">
        <f t="shared" si="4"/>
        <v/>
      </c>
      <c r="B113" t="str">
        <f t="shared" si="5"/>
        <v>UTInterior LightingLinear Lighting</v>
      </c>
      <c r="C113" t="str">
        <f t="shared" si="6"/>
        <v>UT2023 CPAInterior Lighting_Linear Lighting</v>
      </c>
      <c r="D113" t="s">
        <v>117</v>
      </c>
      <c r="E113" t="s">
        <v>191</v>
      </c>
      <c r="F113" s="3" t="s">
        <v>84</v>
      </c>
      <c r="G113" s="3" t="s">
        <v>18</v>
      </c>
      <c r="H113" s="3" t="s">
        <v>22</v>
      </c>
      <c r="I113" s="2">
        <v>1</v>
      </c>
      <c r="J113" s="2">
        <v>1</v>
      </c>
      <c r="K113" s="2">
        <v>1</v>
      </c>
      <c r="L113" s="2">
        <v>1</v>
      </c>
      <c r="M113" s="2">
        <v>1</v>
      </c>
      <c r="N113" s="2">
        <v>1</v>
      </c>
      <c r="O113" s="2">
        <v>1</v>
      </c>
      <c r="P113" s="2">
        <v>1</v>
      </c>
      <c r="Q113" s="2">
        <v>1</v>
      </c>
      <c r="R113" s="2">
        <v>1</v>
      </c>
      <c r="S113" s="2">
        <v>1</v>
      </c>
      <c r="T113" s="2">
        <v>1</v>
      </c>
      <c r="U113" s="2">
        <v>1</v>
      </c>
      <c r="V113" s="2">
        <v>1</v>
      </c>
      <c r="W113" s="2">
        <f t="shared" si="7"/>
        <v>1</v>
      </c>
    </row>
    <row r="114" spans="1:23" x14ac:dyDescent="0.25">
      <c r="A114" t="str">
        <f t="shared" si="4"/>
        <v/>
      </c>
      <c r="B114" t="str">
        <f t="shared" si="5"/>
        <v>UTExterior LightingGeneral Service Lighting</v>
      </c>
      <c r="C114" t="str">
        <f t="shared" si="6"/>
        <v>UT2023 CPAExterior Lighting_General Service Lighting</v>
      </c>
      <c r="D114" t="s">
        <v>117</v>
      </c>
      <c r="E114" t="s">
        <v>191</v>
      </c>
      <c r="F114" s="3" t="s">
        <v>85</v>
      </c>
      <c r="G114" s="3" t="s">
        <v>23</v>
      </c>
      <c r="H114" s="3" t="s">
        <v>19</v>
      </c>
      <c r="I114" s="2">
        <v>1</v>
      </c>
      <c r="J114" s="2">
        <v>1</v>
      </c>
      <c r="K114" s="2">
        <v>1</v>
      </c>
      <c r="L114" s="2">
        <v>1</v>
      </c>
      <c r="M114" s="2">
        <v>1</v>
      </c>
      <c r="N114" s="2">
        <v>1</v>
      </c>
      <c r="O114" s="2">
        <v>1</v>
      </c>
      <c r="P114" s="2">
        <v>1</v>
      </c>
      <c r="Q114" s="2">
        <v>1</v>
      </c>
      <c r="R114" s="2">
        <v>1</v>
      </c>
      <c r="S114" s="2">
        <v>1</v>
      </c>
      <c r="T114" s="2">
        <v>1</v>
      </c>
      <c r="U114" s="2">
        <v>1</v>
      </c>
      <c r="V114" s="2">
        <v>1</v>
      </c>
      <c r="W114" s="2">
        <f t="shared" si="7"/>
        <v>1</v>
      </c>
    </row>
    <row r="115" spans="1:23" x14ac:dyDescent="0.25">
      <c r="A115" t="str">
        <f t="shared" si="4"/>
        <v/>
      </c>
      <c r="B115" t="str">
        <f t="shared" si="5"/>
        <v>UTExterior LightingArea Lighting</v>
      </c>
      <c r="C115" t="str">
        <f t="shared" si="6"/>
        <v>UT2023 CPAExterior Lighting_Area Lighting</v>
      </c>
      <c r="D115" t="s">
        <v>117</v>
      </c>
      <c r="E115" t="s">
        <v>191</v>
      </c>
      <c r="F115" s="3" t="s">
        <v>86</v>
      </c>
      <c r="G115" s="3" t="s">
        <v>23</v>
      </c>
      <c r="H115" s="3" t="s">
        <v>24</v>
      </c>
      <c r="I115" s="2">
        <v>1</v>
      </c>
      <c r="J115" s="2">
        <v>1</v>
      </c>
      <c r="K115" s="2">
        <v>1</v>
      </c>
      <c r="L115" s="2">
        <v>1</v>
      </c>
      <c r="M115" s="2">
        <v>1</v>
      </c>
      <c r="N115" s="2">
        <v>1</v>
      </c>
      <c r="O115" s="2">
        <v>1</v>
      </c>
      <c r="P115" s="2">
        <v>1</v>
      </c>
      <c r="Q115" s="2">
        <v>1</v>
      </c>
      <c r="R115" s="2">
        <v>1</v>
      </c>
      <c r="S115" s="2">
        <v>1</v>
      </c>
      <c r="T115" s="2">
        <v>1</v>
      </c>
      <c r="U115" s="2">
        <v>1</v>
      </c>
      <c r="V115" s="2">
        <v>1</v>
      </c>
      <c r="W115" s="2">
        <f t="shared" si="7"/>
        <v>1</v>
      </c>
    </row>
    <row r="116" spans="1:23" x14ac:dyDescent="0.25">
      <c r="A116" t="str">
        <f t="shared" si="4"/>
        <v/>
      </c>
      <c r="B116" t="str">
        <f t="shared" si="5"/>
        <v>UTExterior LightingLinear Lighting</v>
      </c>
      <c r="C116" t="str">
        <f t="shared" si="6"/>
        <v>UT2023 CPAExterior Lighting_Linear Lighting</v>
      </c>
      <c r="D116" t="s">
        <v>117</v>
      </c>
      <c r="E116" t="s">
        <v>191</v>
      </c>
      <c r="F116" s="3" t="s">
        <v>87</v>
      </c>
      <c r="G116" s="3" t="s">
        <v>23</v>
      </c>
      <c r="H116" s="3" t="s">
        <v>22</v>
      </c>
      <c r="I116" s="2">
        <v>1</v>
      </c>
      <c r="J116" s="2">
        <v>1</v>
      </c>
      <c r="K116" s="2">
        <v>1</v>
      </c>
      <c r="L116" s="2">
        <v>1</v>
      </c>
      <c r="M116" s="2">
        <v>1</v>
      </c>
      <c r="N116" s="2">
        <v>1</v>
      </c>
      <c r="O116" s="2">
        <v>1</v>
      </c>
      <c r="P116" s="2">
        <v>1</v>
      </c>
      <c r="Q116" s="2">
        <v>1</v>
      </c>
      <c r="R116" s="2">
        <v>1</v>
      </c>
      <c r="S116" s="2">
        <v>1</v>
      </c>
      <c r="T116" s="2">
        <v>1</v>
      </c>
      <c r="U116" s="2">
        <v>1</v>
      </c>
      <c r="V116" s="2">
        <v>1</v>
      </c>
      <c r="W116" s="2">
        <f t="shared" si="7"/>
        <v>1</v>
      </c>
    </row>
    <row r="117" spans="1:23" x14ac:dyDescent="0.25">
      <c r="A117" t="str">
        <f t="shared" si="4"/>
        <v/>
      </c>
      <c r="B117" t="str">
        <f t="shared" si="5"/>
        <v>UTRefrigeration Walk-in Refrigerator/Freezer</v>
      </c>
      <c r="C117" t="str">
        <f t="shared" si="6"/>
        <v>UT2023 CPARefrigeration _Walk-in Refrigerator/Freezer</v>
      </c>
      <c r="D117" t="s">
        <v>117</v>
      </c>
      <c r="E117" t="s">
        <v>191</v>
      </c>
      <c r="F117" s="3" t="s">
        <v>88</v>
      </c>
      <c r="G117" s="3" t="s">
        <v>25</v>
      </c>
      <c r="H117" s="3" t="s">
        <v>26</v>
      </c>
      <c r="I117" s="2">
        <v>0.02</v>
      </c>
      <c r="J117" s="2">
        <v>0</v>
      </c>
      <c r="K117" s="2">
        <v>0.02</v>
      </c>
      <c r="L117" s="2">
        <v>8.2442748091603058E-3</v>
      </c>
      <c r="M117" s="2">
        <v>0.74</v>
      </c>
      <c r="N117" s="2">
        <v>0.16</v>
      </c>
      <c r="O117" s="2">
        <v>0.33</v>
      </c>
      <c r="P117" s="2">
        <v>7.6925418569254181E-2</v>
      </c>
      <c r="Q117" s="2">
        <v>0.19</v>
      </c>
      <c r="R117" s="2">
        <v>0.03</v>
      </c>
      <c r="S117" s="2">
        <v>1.0989010989011E-2</v>
      </c>
      <c r="T117" s="2">
        <v>0.91700000000000004</v>
      </c>
      <c r="U117" s="2">
        <v>0.02</v>
      </c>
      <c r="V117" s="2">
        <v>8.2442748091603058E-3</v>
      </c>
      <c r="W117" s="2">
        <f t="shared" si="7"/>
        <v>0.18081449851261328</v>
      </c>
    </row>
    <row r="118" spans="1:23" x14ac:dyDescent="0.25">
      <c r="A118" t="str">
        <f t="shared" si="4"/>
        <v/>
      </c>
      <c r="B118" t="str">
        <f t="shared" si="5"/>
        <v>UTRefrigeration Reach-in Refrigerator/Freezer</v>
      </c>
      <c r="C118" t="str">
        <f t="shared" si="6"/>
        <v>UT2023 CPARefrigeration _Reach-in Refrigerator/Freezer</v>
      </c>
      <c r="D118" t="s">
        <v>117</v>
      </c>
      <c r="E118" t="s">
        <v>191</v>
      </c>
      <c r="F118" s="3" t="s">
        <v>89</v>
      </c>
      <c r="G118" s="3" t="s">
        <v>25</v>
      </c>
      <c r="H118" s="3" t="s">
        <v>27</v>
      </c>
      <c r="I118" s="2">
        <v>0.14000000000000001</v>
      </c>
      <c r="J118" s="2">
        <v>8.771929824561403E-2</v>
      </c>
      <c r="K118" s="2">
        <v>0.14000000000000001</v>
      </c>
      <c r="L118" s="2">
        <v>5.7709923664122142E-2</v>
      </c>
      <c r="M118" s="2">
        <v>7.0000000000000007E-2</v>
      </c>
      <c r="N118" s="2">
        <v>0.83055975794251102</v>
      </c>
      <c r="O118" s="2">
        <v>0.5</v>
      </c>
      <c r="P118" s="2">
        <v>0.13360730593607306</v>
      </c>
      <c r="Q118" s="2">
        <v>0.33</v>
      </c>
      <c r="R118" s="2">
        <v>0.19</v>
      </c>
      <c r="S118" s="2">
        <v>0.02</v>
      </c>
      <c r="T118" s="2">
        <v>0.91700000000000004</v>
      </c>
      <c r="U118" s="2">
        <v>0.14000000000000001</v>
      </c>
      <c r="V118" s="2">
        <v>5.7709923664122142E-2</v>
      </c>
      <c r="W118" s="2">
        <f t="shared" si="7"/>
        <v>0.25816472924660305</v>
      </c>
    </row>
    <row r="119" spans="1:23" x14ac:dyDescent="0.25">
      <c r="A119" t="str">
        <f t="shared" si="4"/>
        <v/>
      </c>
      <c r="B119" t="str">
        <f t="shared" si="5"/>
        <v>UTRefrigeration Glass Door Display</v>
      </c>
      <c r="C119" t="str">
        <f t="shared" si="6"/>
        <v>UT2023 CPARefrigeration _Glass Door Display</v>
      </c>
      <c r="D119" t="s">
        <v>117</v>
      </c>
      <c r="E119" t="s">
        <v>191</v>
      </c>
      <c r="F119" s="3" t="s">
        <v>90</v>
      </c>
      <c r="G119" s="3" t="s">
        <v>25</v>
      </c>
      <c r="H119" s="3" t="s">
        <v>28</v>
      </c>
      <c r="I119" s="2">
        <v>0.04</v>
      </c>
      <c r="J119" s="2">
        <v>0</v>
      </c>
      <c r="K119" s="2">
        <v>0.81699999999999995</v>
      </c>
      <c r="L119" s="2">
        <v>0.33677862595419844</v>
      </c>
      <c r="M119" s="2">
        <v>5.1999999999999998E-2</v>
      </c>
      <c r="N119" s="2">
        <v>0.94899999999999995</v>
      </c>
      <c r="O119" s="2">
        <v>0.90400000000000003</v>
      </c>
      <c r="P119" s="2">
        <v>0.26600000000000001</v>
      </c>
      <c r="Q119" s="2">
        <v>0.65700000000000003</v>
      </c>
      <c r="R119" s="2">
        <v>0.58899999999999997</v>
      </c>
      <c r="S119" s="2">
        <v>0.10100000000000001</v>
      </c>
      <c r="T119" s="2">
        <v>0.10100000000000001</v>
      </c>
      <c r="U119" s="2">
        <v>0.77400000000000002</v>
      </c>
      <c r="V119" s="2">
        <v>0.216</v>
      </c>
      <c r="W119" s="2">
        <f t="shared" si="7"/>
        <v>0.41448418756815703</v>
      </c>
    </row>
    <row r="120" spans="1:23" x14ac:dyDescent="0.25">
      <c r="A120" t="str">
        <f t="shared" si="4"/>
        <v/>
      </c>
      <c r="B120" t="str">
        <f t="shared" si="5"/>
        <v>UTRefrigeration Open Display Case</v>
      </c>
      <c r="C120" t="str">
        <f t="shared" si="6"/>
        <v>UT2023 CPARefrigeration _Open Display Case</v>
      </c>
      <c r="D120" t="s">
        <v>117</v>
      </c>
      <c r="E120" t="s">
        <v>191</v>
      </c>
      <c r="F120" s="3" t="s">
        <v>91</v>
      </c>
      <c r="G120" s="3" t="s">
        <v>25</v>
      </c>
      <c r="H120" s="3" t="s">
        <v>29</v>
      </c>
      <c r="I120" s="2">
        <v>1.3333333333333334E-2</v>
      </c>
      <c r="J120" s="2">
        <v>0</v>
      </c>
      <c r="K120" s="2">
        <v>0.27233333333333332</v>
      </c>
      <c r="L120" s="2">
        <v>0.11225954198473281</v>
      </c>
      <c r="M120" s="2">
        <v>1.7333333333333333E-2</v>
      </c>
      <c r="N120" s="2">
        <v>0.3163333333333333</v>
      </c>
      <c r="O120" s="2">
        <v>0.30133333333333334</v>
      </c>
      <c r="P120" s="2">
        <v>8.8666666666666671E-2</v>
      </c>
      <c r="Q120" s="2">
        <v>0.219</v>
      </c>
      <c r="R120" s="2">
        <v>0.19633333333333333</v>
      </c>
      <c r="S120" s="2">
        <v>3.3666666666666671E-2</v>
      </c>
      <c r="T120" s="2">
        <v>3.3666666666666671E-2</v>
      </c>
      <c r="U120" s="2">
        <v>0.25800000000000001</v>
      </c>
      <c r="V120" s="2">
        <v>7.1999999999999995E-2</v>
      </c>
      <c r="W120" s="2">
        <f t="shared" si="7"/>
        <v>0.13816139585605236</v>
      </c>
    </row>
    <row r="121" spans="1:23" x14ac:dyDescent="0.25">
      <c r="A121" t="str">
        <f t="shared" si="4"/>
        <v/>
      </c>
      <c r="B121" t="str">
        <f t="shared" si="5"/>
        <v>UTRefrigeration Icemaker</v>
      </c>
      <c r="C121" t="str">
        <f t="shared" si="6"/>
        <v>UT2023 CPARefrigeration _Icemaker</v>
      </c>
      <c r="D121" t="s">
        <v>117</v>
      </c>
      <c r="E121" t="s">
        <v>191</v>
      </c>
      <c r="F121" s="3" t="s">
        <v>92</v>
      </c>
      <c r="G121" s="3" t="s">
        <v>25</v>
      </c>
      <c r="H121" s="3" t="s">
        <v>30</v>
      </c>
      <c r="I121" s="2">
        <v>0.44900000000000001</v>
      </c>
      <c r="J121" s="2">
        <v>5.0999999999999997E-2</v>
      </c>
      <c r="K121" s="2">
        <v>0.52400000000000002</v>
      </c>
      <c r="L121" s="2">
        <v>0.216</v>
      </c>
      <c r="M121" s="2">
        <v>0.97299999999999998</v>
      </c>
      <c r="N121" s="2">
        <v>0.98899999999999999</v>
      </c>
      <c r="O121" s="2">
        <v>0.90400000000000003</v>
      </c>
      <c r="P121" s="2">
        <v>0.26600000000000001</v>
      </c>
      <c r="Q121" s="2">
        <v>0.65700000000000003</v>
      </c>
      <c r="R121" s="2">
        <v>0.58899999999999997</v>
      </c>
      <c r="S121" s="2">
        <v>0.10100000000000001</v>
      </c>
      <c r="T121" s="2">
        <v>0.91700000000000004</v>
      </c>
      <c r="U121" s="2">
        <v>5.0999999999999997E-2</v>
      </c>
      <c r="V121" s="2">
        <v>0.216</v>
      </c>
      <c r="W121" s="2">
        <f t="shared" si="7"/>
        <v>0.4930714285714286</v>
      </c>
    </row>
    <row r="122" spans="1:23" x14ac:dyDescent="0.25">
      <c r="A122" t="str">
        <f t="shared" si="4"/>
        <v/>
      </c>
      <c r="B122" t="str">
        <f t="shared" si="5"/>
        <v>UTRefrigeration Vending Machine</v>
      </c>
      <c r="C122" t="str">
        <f t="shared" si="6"/>
        <v>UT2023 CPARefrigeration _Vending Machine</v>
      </c>
      <c r="D122" t="s">
        <v>117</v>
      </c>
      <c r="E122" t="s">
        <v>191</v>
      </c>
      <c r="F122" s="3" t="s">
        <v>93</v>
      </c>
      <c r="G122" s="3" t="s">
        <v>25</v>
      </c>
      <c r="H122" s="3" t="s">
        <v>31</v>
      </c>
      <c r="I122" s="2">
        <v>0.44900000000000001</v>
      </c>
      <c r="J122" s="2">
        <v>5.0999999999999997E-2</v>
      </c>
      <c r="K122" s="2">
        <v>0.52400000000000002</v>
      </c>
      <c r="L122" s="2">
        <v>0.216</v>
      </c>
      <c r="M122" s="2">
        <v>0.97299999999999998</v>
      </c>
      <c r="N122" s="2">
        <v>0.98899999999999999</v>
      </c>
      <c r="O122" s="2">
        <v>0.90400000000000003</v>
      </c>
      <c r="P122" s="2">
        <v>0.26600000000000001</v>
      </c>
      <c r="Q122" s="2">
        <v>0.65700000000000003</v>
      </c>
      <c r="R122" s="2">
        <v>0.58899999999999997</v>
      </c>
      <c r="S122" s="2">
        <v>0.10100000000000001</v>
      </c>
      <c r="T122" s="2">
        <v>0.91700000000000004</v>
      </c>
      <c r="U122" s="2">
        <v>5.0999999999999997E-2</v>
      </c>
      <c r="V122" s="2">
        <v>0.216</v>
      </c>
      <c r="W122" s="2">
        <f t="shared" si="7"/>
        <v>0.4930714285714286</v>
      </c>
    </row>
    <row r="123" spans="1:23" x14ac:dyDescent="0.25">
      <c r="A123" t="str">
        <f t="shared" si="4"/>
        <v/>
      </c>
      <c r="B123" t="str">
        <f t="shared" si="5"/>
        <v>UTFood PreparationOven</v>
      </c>
      <c r="C123" t="str">
        <f t="shared" si="6"/>
        <v>UT2023 CPAFood Preparation_Oven</v>
      </c>
      <c r="D123" t="s">
        <v>117</v>
      </c>
      <c r="E123" t="s">
        <v>191</v>
      </c>
      <c r="F123" s="3" t="s">
        <v>94</v>
      </c>
      <c r="G123" s="3" t="s">
        <v>32</v>
      </c>
      <c r="H123" s="3" t="s">
        <v>33</v>
      </c>
      <c r="I123" s="2">
        <v>0.66</v>
      </c>
      <c r="J123" s="2">
        <v>1.5009E-2</v>
      </c>
      <c r="K123" s="2">
        <v>0.48899999999999999</v>
      </c>
      <c r="L123" s="2">
        <v>7.3105000000000003E-2</v>
      </c>
      <c r="M123" s="2">
        <v>0.21</v>
      </c>
      <c r="N123" s="2">
        <v>0.11</v>
      </c>
      <c r="O123" s="2">
        <v>0.69699999999999995</v>
      </c>
      <c r="P123" s="2">
        <v>9.4340999999999994E-2</v>
      </c>
      <c r="Q123" s="2">
        <v>0.37117050000000001</v>
      </c>
      <c r="R123" s="2">
        <v>0.13800000000000001</v>
      </c>
      <c r="S123" s="2">
        <v>8.5810000000000001E-3</v>
      </c>
      <c r="T123" s="2">
        <v>0.197743</v>
      </c>
      <c r="U123" s="2">
        <v>1.5009E-2</v>
      </c>
      <c r="V123" s="2">
        <v>7.3105000000000003E-2</v>
      </c>
      <c r="W123" s="2">
        <f t="shared" si="7"/>
        <v>0.22514739285714283</v>
      </c>
    </row>
    <row r="124" spans="1:23" x14ac:dyDescent="0.25">
      <c r="A124" t="str">
        <f t="shared" si="4"/>
        <v/>
      </c>
      <c r="B124" t="str">
        <f t="shared" si="5"/>
        <v>UTFood PreparationFryer</v>
      </c>
      <c r="C124" t="str">
        <f t="shared" si="6"/>
        <v>UT2023 CPAFood Preparation_Fryer</v>
      </c>
      <c r="D124" t="s">
        <v>117</v>
      </c>
      <c r="E124" t="s">
        <v>191</v>
      </c>
      <c r="F124" s="3" t="s">
        <v>95</v>
      </c>
      <c r="G124" s="3" t="s">
        <v>32</v>
      </c>
      <c r="H124" s="3" t="s">
        <v>34</v>
      </c>
      <c r="I124" s="2">
        <v>0.76400000000000001</v>
      </c>
      <c r="J124" s="2">
        <v>1.5009E-2</v>
      </c>
      <c r="K124" s="2">
        <v>0.45200000000000001</v>
      </c>
      <c r="L124" s="2">
        <v>7.3105000000000003E-2</v>
      </c>
      <c r="M124" s="2">
        <v>0.82</v>
      </c>
      <c r="N124" s="2">
        <v>0.87</v>
      </c>
      <c r="O124" s="2">
        <v>0.80700000000000005</v>
      </c>
      <c r="P124" s="2">
        <v>9.4340999999999994E-2</v>
      </c>
      <c r="Q124" s="2">
        <v>0.34017049999999999</v>
      </c>
      <c r="R124" s="2">
        <v>0.21</v>
      </c>
      <c r="S124" s="2">
        <v>8.5810000000000001E-3</v>
      </c>
      <c r="T124" s="2">
        <v>0.197743</v>
      </c>
      <c r="U124" s="2">
        <v>1.5009E-2</v>
      </c>
      <c r="V124" s="2">
        <v>7.3105000000000003E-2</v>
      </c>
      <c r="W124" s="2">
        <f t="shared" si="7"/>
        <v>0.33857596428571435</v>
      </c>
    </row>
    <row r="125" spans="1:23" x14ac:dyDescent="0.25">
      <c r="A125" t="str">
        <f t="shared" si="4"/>
        <v/>
      </c>
      <c r="B125" t="str">
        <f t="shared" si="5"/>
        <v>UTFood PreparationDishwasher</v>
      </c>
      <c r="C125" t="str">
        <f t="shared" si="6"/>
        <v>UT2023 CPAFood Preparation_Dishwasher</v>
      </c>
      <c r="D125" t="s">
        <v>117</v>
      </c>
      <c r="E125" t="s">
        <v>191</v>
      </c>
      <c r="F125" s="3" t="s">
        <v>96</v>
      </c>
      <c r="G125" s="3" t="s">
        <v>32</v>
      </c>
      <c r="H125" s="3" t="s">
        <v>35</v>
      </c>
      <c r="I125" s="2">
        <v>0.200325</v>
      </c>
      <c r="J125" s="2">
        <v>1.5009E-2</v>
      </c>
      <c r="K125" s="2">
        <v>0.18492800000000001</v>
      </c>
      <c r="L125" s="2">
        <v>7.3105000000000003E-2</v>
      </c>
      <c r="M125" s="2">
        <v>0.31740200000000002</v>
      </c>
      <c r="N125" s="2">
        <v>0.25333600000000001</v>
      </c>
      <c r="O125" s="2">
        <v>0.30880099999999999</v>
      </c>
      <c r="P125" s="2">
        <v>9.4340999999999994E-2</v>
      </c>
      <c r="Q125" s="2">
        <v>0.16946800000000001</v>
      </c>
      <c r="R125" s="2">
        <v>0.15263599999999999</v>
      </c>
      <c r="S125" s="2">
        <v>8.5810000000000001E-3</v>
      </c>
      <c r="T125" s="2">
        <v>0.197743</v>
      </c>
      <c r="U125" s="2">
        <v>1.5009E-2</v>
      </c>
      <c r="V125" s="2">
        <v>7.3105000000000003E-2</v>
      </c>
      <c r="W125" s="2">
        <f t="shared" si="7"/>
        <v>0.1474135</v>
      </c>
    </row>
    <row r="126" spans="1:23" x14ac:dyDescent="0.25">
      <c r="A126" t="str">
        <f t="shared" si="4"/>
        <v/>
      </c>
      <c r="B126" t="str">
        <f t="shared" si="5"/>
        <v>UTFood PreparationHot Food Container</v>
      </c>
      <c r="C126" t="str">
        <f t="shared" si="6"/>
        <v>UT2023 CPAFood Preparation_Hot Food Container</v>
      </c>
      <c r="D126" t="s">
        <v>117</v>
      </c>
      <c r="E126" t="s">
        <v>191</v>
      </c>
      <c r="F126" s="3" t="s">
        <v>97</v>
      </c>
      <c r="G126" s="3" t="s">
        <v>32</v>
      </c>
      <c r="H126" s="3" t="s">
        <v>36</v>
      </c>
      <c r="I126" s="2">
        <v>0.200325</v>
      </c>
      <c r="J126" s="2">
        <v>1.5009E-2</v>
      </c>
      <c r="K126" s="2">
        <v>0.18492800000000001</v>
      </c>
      <c r="L126" s="2">
        <v>7.3105000000000003E-2</v>
      </c>
      <c r="M126" s="2">
        <v>0.84</v>
      </c>
      <c r="N126" s="2">
        <v>0.73</v>
      </c>
      <c r="O126" s="2">
        <v>0.30880099999999999</v>
      </c>
      <c r="P126" s="2">
        <v>9.4340999999999994E-2</v>
      </c>
      <c r="Q126" s="2">
        <v>0.16946800000000001</v>
      </c>
      <c r="R126" s="2">
        <v>0.15263599999999999</v>
      </c>
      <c r="S126" s="2">
        <v>8.5810000000000001E-3</v>
      </c>
      <c r="T126" s="2">
        <v>0.197743</v>
      </c>
      <c r="U126" s="2">
        <v>1.5009E-2</v>
      </c>
      <c r="V126" s="2">
        <v>7.3105000000000003E-2</v>
      </c>
      <c r="W126" s="2">
        <f t="shared" si="7"/>
        <v>0.21878935714285716</v>
      </c>
    </row>
    <row r="127" spans="1:23" x14ac:dyDescent="0.25">
      <c r="A127" t="str">
        <f t="shared" si="4"/>
        <v/>
      </c>
      <c r="B127" t="str">
        <f t="shared" si="5"/>
        <v>UTFood PreparationSteamer</v>
      </c>
      <c r="C127" t="str">
        <f t="shared" si="6"/>
        <v>UT2023 CPAFood Preparation_Steamer</v>
      </c>
      <c r="D127" t="s">
        <v>117</v>
      </c>
      <c r="E127" t="s">
        <v>191</v>
      </c>
      <c r="F127" s="3" t="s">
        <v>98</v>
      </c>
      <c r="G127" s="3" t="s">
        <v>32</v>
      </c>
      <c r="H127" s="3" t="s">
        <v>37</v>
      </c>
      <c r="I127" s="2">
        <v>0.200325</v>
      </c>
      <c r="J127" s="2">
        <v>1.5009E-2</v>
      </c>
      <c r="K127" s="2">
        <v>0.18492800000000001</v>
      </c>
      <c r="L127" s="2">
        <v>7.3105000000000003E-2</v>
      </c>
      <c r="M127" s="2">
        <v>0.16</v>
      </c>
      <c r="N127" s="2">
        <v>0.2</v>
      </c>
      <c r="O127" s="2">
        <v>0.30880099999999999</v>
      </c>
      <c r="P127" s="2">
        <v>9.4340999999999994E-2</v>
      </c>
      <c r="Q127" s="2">
        <v>0.16946800000000001</v>
      </c>
      <c r="R127" s="2">
        <v>0.15263599999999999</v>
      </c>
      <c r="S127" s="2">
        <v>8.5810000000000001E-3</v>
      </c>
      <c r="T127" s="2">
        <v>0.197743</v>
      </c>
      <c r="U127" s="2">
        <v>1.5009E-2</v>
      </c>
      <c r="V127" s="2">
        <v>7.3105000000000003E-2</v>
      </c>
      <c r="W127" s="2">
        <f t="shared" si="7"/>
        <v>0.13236078571428569</v>
      </c>
    </row>
    <row r="128" spans="1:23" x14ac:dyDescent="0.25">
      <c r="A128" t="str">
        <f t="shared" si="4"/>
        <v/>
      </c>
      <c r="B128" t="str">
        <f t="shared" si="5"/>
        <v>UTFood PreparationGriddle</v>
      </c>
      <c r="C128" t="str">
        <f t="shared" si="6"/>
        <v>UT2023 CPAFood Preparation_Griddle</v>
      </c>
      <c r="D128" t="s">
        <v>117</v>
      </c>
      <c r="E128" t="s">
        <v>191</v>
      </c>
      <c r="F128" s="3" t="s">
        <v>188</v>
      </c>
      <c r="G128" s="3" t="s">
        <v>32</v>
      </c>
      <c r="H128" s="3" t="s">
        <v>184</v>
      </c>
      <c r="I128" s="2">
        <v>0.200325</v>
      </c>
      <c r="J128" s="2">
        <v>1.5009E-2</v>
      </c>
      <c r="K128" s="2">
        <v>0.18492800000000001</v>
      </c>
      <c r="L128" s="2">
        <v>7.3105000000000003E-2</v>
      </c>
      <c r="M128" s="2">
        <v>0.2</v>
      </c>
      <c r="N128" s="2">
        <v>0</v>
      </c>
      <c r="O128" s="2">
        <v>0.30880099999999999</v>
      </c>
      <c r="P128" s="2">
        <v>9.4340999999999994E-2</v>
      </c>
      <c r="Q128" s="2">
        <v>0.16946800000000001</v>
      </c>
      <c r="R128" s="2">
        <v>0.15263599999999999</v>
      </c>
      <c r="S128" s="2">
        <v>8.5810000000000001E-3</v>
      </c>
      <c r="T128" s="2">
        <v>0.197743</v>
      </c>
      <c r="U128" s="2">
        <v>1.5009E-2</v>
      </c>
      <c r="V128" s="2">
        <v>7.3105000000000003E-2</v>
      </c>
      <c r="W128" s="2">
        <f t="shared" si="7"/>
        <v>0.12093221428571428</v>
      </c>
    </row>
    <row r="129" spans="1:23" x14ac:dyDescent="0.25">
      <c r="A129" t="str">
        <f t="shared" si="4"/>
        <v/>
      </c>
      <c r="B129" t="str">
        <f t="shared" si="5"/>
        <v>UTOffice EquipmentDesktop Computer</v>
      </c>
      <c r="C129" t="str">
        <f t="shared" si="6"/>
        <v>UT2023 CPAOffice Equipment_Desktop Computer</v>
      </c>
      <c r="D129" t="s">
        <v>117</v>
      </c>
      <c r="E129" t="s">
        <v>191</v>
      </c>
      <c r="F129" s="3" t="s">
        <v>99</v>
      </c>
      <c r="G129" s="3" t="s">
        <v>38</v>
      </c>
      <c r="H129" s="3" t="s">
        <v>39</v>
      </c>
      <c r="I129" s="2">
        <v>1</v>
      </c>
      <c r="J129" s="2">
        <v>1</v>
      </c>
      <c r="K129" s="2">
        <v>1</v>
      </c>
      <c r="L129" s="2">
        <v>1</v>
      </c>
      <c r="M129" s="2">
        <v>1</v>
      </c>
      <c r="N129" s="2">
        <v>1</v>
      </c>
      <c r="O129" s="2">
        <v>1</v>
      </c>
      <c r="P129" s="2">
        <v>1</v>
      </c>
      <c r="Q129" s="2">
        <v>1</v>
      </c>
      <c r="R129" s="2">
        <v>1</v>
      </c>
      <c r="S129" s="2">
        <v>1</v>
      </c>
      <c r="T129" s="2">
        <v>1</v>
      </c>
      <c r="U129" s="2">
        <v>1</v>
      </c>
      <c r="V129" s="2">
        <v>1</v>
      </c>
      <c r="W129" s="2">
        <f t="shared" si="7"/>
        <v>1</v>
      </c>
    </row>
    <row r="130" spans="1:23" x14ac:dyDescent="0.25">
      <c r="A130" t="str">
        <f t="shared" ref="A130:A193" si="8">IF(D130=D129,"",1)</f>
        <v/>
      </c>
      <c r="B130" t="str">
        <f t="shared" ref="B130:B193" si="9">D130&amp;G130&amp;H130</f>
        <v>UTOffice EquipmentLaptop</v>
      </c>
      <c r="C130" t="str">
        <f t="shared" ref="C130:C193" si="10">D130&amp;E130&amp;F130</f>
        <v>UT2023 CPAOffice Equipment_Laptop</v>
      </c>
      <c r="D130" t="s">
        <v>117</v>
      </c>
      <c r="E130" t="s">
        <v>191</v>
      </c>
      <c r="F130" s="3" t="s">
        <v>100</v>
      </c>
      <c r="G130" s="3" t="s">
        <v>38</v>
      </c>
      <c r="H130" s="3" t="s">
        <v>40</v>
      </c>
      <c r="I130" s="2">
        <v>1</v>
      </c>
      <c r="J130" s="2">
        <v>1</v>
      </c>
      <c r="K130" s="2">
        <v>1</v>
      </c>
      <c r="L130" s="2">
        <v>1</v>
      </c>
      <c r="M130" s="2">
        <v>1</v>
      </c>
      <c r="N130" s="2">
        <v>0.64</v>
      </c>
      <c r="O130" s="2">
        <v>1</v>
      </c>
      <c r="P130" s="2">
        <v>1</v>
      </c>
      <c r="Q130" s="2">
        <v>1</v>
      </c>
      <c r="R130" s="2">
        <v>1</v>
      </c>
      <c r="S130" s="2">
        <v>1</v>
      </c>
      <c r="T130" s="2">
        <v>1</v>
      </c>
      <c r="U130" s="2">
        <v>1</v>
      </c>
      <c r="V130" s="2">
        <v>1</v>
      </c>
      <c r="W130" s="2">
        <f t="shared" ref="W130:W193" si="11">AVERAGE(I130:V130)</f>
        <v>0.97428571428571431</v>
      </c>
    </row>
    <row r="131" spans="1:23" x14ac:dyDescent="0.25">
      <c r="A131" t="str">
        <f t="shared" si="8"/>
        <v/>
      </c>
      <c r="B131" t="str">
        <f t="shared" si="9"/>
        <v>UTOffice EquipmentServer</v>
      </c>
      <c r="C131" t="str">
        <f t="shared" si="10"/>
        <v>UT2023 CPAOffice Equipment_Server</v>
      </c>
      <c r="D131" t="s">
        <v>117</v>
      </c>
      <c r="E131" t="s">
        <v>191</v>
      </c>
      <c r="F131" s="3" t="s">
        <v>101</v>
      </c>
      <c r="G131" s="3" t="s">
        <v>38</v>
      </c>
      <c r="H131" s="3" t="s">
        <v>41</v>
      </c>
      <c r="I131" s="2">
        <v>1</v>
      </c>
      <c r="J131" s="2">
        <v>1</v>
      </c>
      <c r="K131" s="2">
        <v>1</v>
      </c>
      <c r="L131" s="2">
        <v>1</v>
      </c>
      <c r="M131" s="2">
        <v>1</v>
      </c>
      <c r="N131" s="2">
        <v>1</v>
      </c>
      <c r="O131" s="2">
        <v>1</v>
      </c>
      <c r="P131" s="2">
        <v>1</v>
      </c>
      <c r="Q131" s="2">
        <v>1</v>
      </c>
      <c r="R131" s="2">
        <v>1</v>
      </c>
      <c r="S131" s="2">
        <v>1</v>
      </c>
      <c r="T131" s="2">
        <v>1</v>
      </c>
      <c r="U131" s="2">
        <v>1</v>
      </c>
      <c r="V131" s="2">
        <v>1</v>
      </c>
      <c r="W131" s="2">
        <f t="shared" si="11"/>
        <v>1</v>
      </c>
    </row>
    <row r="132" spans="1:23" x14ac:dyDescent="0.25">
      <c r="A132" t="str">
        <f t="shared" si="8"/>
        <v/>
      </c>
      <c r="B132" t="str">
        <f t="shared" si="9"/>
        <v>UTOffice EquipmentMonitor</v>
      </c>
      <c r="C132" t="str">
        <f t="shared" si="10"/>
        <v>UT2023 CPAOffice Equipment_Monitor</v>
      </c>
      <c r="D132" t="s">
        <v>117</v>
      </c>
      <c r="E132" t="s">
        <v>191</v>
      </c>
      <c r="F132" s="3" t="s">
        <v>102</v>
      </c>
      <c r="G132" s="3" t="s">
        <v>38</v>
      </c>
      <c r="H132" s="3" t="s">
        <v>42</v>
      </c>
      <c r="I132" s="2">
        <v>1</v>
      </c>
      <c r="J132" s="2">
        <v>1</v>
      </c>
      <c r="K132" s="2">
        <v>1</v>
      </c>
      <c r="L132" s="2">
        <v>1</v>
      </c>
      <c r="M132" s="2">
        <v>1</v>
      </c>
      <c r="N132" s="2">
        <v>1</v>
      </c>
      <c r="O132" s="2">
        <v>1</v>
      </c>
      <c r="P132" s="2">
        <v>1</v>
      </c>
      <c r="Q132" s="2">
        <v>1</v>
      </c>
      <c r="R132" s="2">
        <v>1</v>
      </c>
      <c r="S132" s="2">
        <v>1</v>
      </c>
      <c r="T132" s="2">
        <v>1</v>
      </c>
      <c r="U132" s="2">
        <v>1</v>
      </c>
      <c r="V132" s="2">
        <v>1</v>
      </c>
      <c r="W132" s="2">
        <f t="shared" si="11"/>
        <v>1</v>
      </c>
    </row>
    <row r="133" spans="1:23" x14ac:dyDescent="0.25">
      <c r="A133" t="str">
        <f t="shared" si="8"/>
        <v/>
      </c>
      <c r="B133" t="str">
        <f t="shared" si="9"/>
        <v>UTOffice EquipmentPrinter/Copier/Fax</v>
      </c>
      <c r="C133" t="str">
        <f t="shared" si="10"/>
        <v>UT2023 CPAOffice Equipment_Printer/Copier/Fax</v>
      </c>
      <c r="D133" t="s">
        <v>117</v>
      </c>
      <c r="E133" t="s">
        <v>191</v>
      </c>
      <c r="F133" s="3" t="s">
        <v>103</v>
      </c>
      <c r="G133" s="3" t="s">
        <v>38</v>
      </c>
      <c r="H133" s="3" t="s">
        <v>43</v>
      </c>
      <c r="I133" s="2">
        <v>1</v>
      </c>
      <c r="J133" s="2">
        <v>1</v>
      </c>
      <c r="K133" s="2">
        <v>1</v>
      </c>
      <c r="L133" s="2">
        <v>1</v>
      </c>
      <c r="M133" s="2">
        <v>1</v>
      </c>
      <c r="N133" s="2">
        <v>1</v>
      </c>
      <c r="O133" s="2">
        <v>1</v>
      </c>
      <c r="P133" s="2">
        <v>1</v>
      </c>
      <c r="Q133" s="2">
        <v>1</v>
      </c>
      <c r="R133" s="2">
        <v>1</v>
      </c>
      <c r="S133" s="2">
        <v>1</v>
      </c>
      <c r="T133" s="2">
        <v>1</v>
      </c>
      <c r="U133" s="2">
        <v>1</v>
      </c>
      <c r="V133" s="2">
        <v>1</v>
      </c>
      <c r="W133" s="2">
        <f t="shared" si="11"/>
        <v>1</v>
      </c>
    </row>
    <row r="134" spans="1:23" x14ac:dyDescent="0.25">
      <c r="A134" t="str">
        <f t="shared" si="8"/>
        <v/>
      </c>
      <c r="B134" t="str">
        <f t="shared" si="9"/>
        <v>UTOffice EquipmentPOS Terminal</v>
      </c>
      <c r="C134" t="str">
        <f t="shared" si="10"/>
        <v>UT2023 CPAOffice Equipment_POS Terminal</v>
      </c>
      <c r="D134" t="s">
        <v>117</v>
      </c>
      <c r="E134" t="s">
        <v>191</v>
      </c>
      <c r="F134" s="3" t="s">
        <v>104</v>
      </c>
      <c r="G134" s="3" t="s">
        <v>38</v>
      </c>
      <c r="H134" s="3" t="s">
        <v>44</v>
      </c>
      <c r="I134" s="2">
        <v>0.4</v>
      </c>
      <c r="J134" s="2">
        <v>0.2</v>
      </c>
      <c r="K134" s="2">
        <v>1</v>
      </c>
      <c r="L134" s="2">
        <v>1</v>
      </c>
      <c r="M134" s="2">
        <v>1</v>
      </c>
      <c r="N134" s="2">
        <v>1</v>
      </c>
      <c r="O134" s="2">
        <v>1</v>
      </c>
      <c r="P134" s="2">
        <v>1</v>
      </c>
      <c r="Q134" s="2">
        <v>0.36</v>
      </c>
      <c r="R134" s="2">
        <v>0.57999999999999996</v>
      </c>
      <c r="S134" s="2">
        <v>0.77</v>
      </c>
      <c r="T134" s="2">
        <v>0.77</v>
      </c>
      <c r="U134" s="2">
        <v>0.2</v>
      </c>
      <c r="V134" s="2">
        <v>0.28000000000000003</v>
      </c>
      <c r="W134" s="2">
        <f t="shared" si="11"/>
        <v>0.68285714285714272</v>
      </c>
    </row>
    <row r="135" spans="1:23" x14ac:dyDescent="0.25">
      <c r="A135" t="str">
        <f t="shared" si="8"/>
        <v/>
      </c>
      <c r="B135" t="str">
        <f t="shared" si="9"/>
        <v>UTMiscellaneousNon-HVAC Motors</v>
      </c>
      <c r="C135" t="str">
        <f t="shared" si="10"/>
        <v>UT2023 CPAMiscellaneous_Non-HVAC Motors</v>
      </c>
      <c r="D135" t="s">
        <v>117</v>
      </c>
      <c r="E135" t="s">
        <v>191</v>
      </c>
      <c r="F135" s="3" t="s">
        <v>105</v>
      </c>
      <c r="G135" s="3" t="s">
        <v>45</v>
      </c>
      <c r="H135" s="3" t="s">
        <v>46</v>
      </c>
      <c r="I135" s="2">
        <v>0.8957499208271652</v>
      </c>
      <c r="J135" s="2">
        <v>0.21970777803924474</v>
      </c>
      <c r="K135" s="2">
        <v>0.40173654010717463</v>
      </c>
      <c r="L135" s="2">
        <v>0.21970777803924474</v>
      </c>
      <c r="M135" s="2">
        <v>0.19994718336345799</v>
      </c>
      <c r="N135" s="2">
        <v>0.34644139250345779</v>
      </c>
      <c r="O135" s="2">
        <v>0.74104394863625245</v>
      </c>
      <c r="P135" s="2">
        <v>0.88831888096371459</v>
      </c>
      <c r="Q135" s="2">
        <v>0.43663447205500328</v>
      </c>
      <c r="R135" s="2">
        <v>0.91274673866983413</v>
      </c>
      <c r="S135" s="2">
        <v>0.49853334976354247</v>
      </c>
      <c r="T135" s="2">
        <v>0.79471679065865775</v>
      </c>
      <c r="U135" s="2">
        <v>0.21970777803924474</v>
      </c>
      <c r="V135" s="2">
        <v>0.21970777803924474</v>
      </c>
      <c r="W135" s="2">
        <f t="shared" si="11"/>
        <v>0.49962145212180287</v>
      </c>
    </row>
    <row r="136" spans="1:23" x14ac:dyDescent="0.25">
      <c r="A136" t="str">
        <f t="shared" si="8"/>
        <v/>
      </c>
      <c r="B136" t="str">
        <f t="shared" si="9"/>
        <v>UTMiscellaneousPool Pump</v>
      </c>
      <c r="C136" t="str">
        <f t="shared" si="10"/>
        <v>UT2023 CPAMiscellaneous_Pool Pump</v>
      </c>
      <c r="D136" t="s">
        <v>117</v>
      </c>
      <c r="E136" t="s">
        <v>191</v>
      </c>
      <c r="F136" s="3" t="s">
        <v>106</v>
      </c>
      <c r="G136" s="3" t="s">
        <v>45</v>
      </c>
      <c r="H136" s="3" t="s">
        <v>47</v>
      </c>
      <c r="I136" s="2">
        <v>0</v>
      </c>
      <c r="J136" s="2">
        <v>0</v>
      </c>
      <c r="K136" s="2">
        <v>0</v>
      </c>
      <c r="L136" s="2">
        <v>0</v>
      </c>
      <c r="M136" s="2">
        <v>0</v>
      </c>
      <c r="N136" s="2">
        <v>0</v>
      </c>
      <c r="O136" s="2">
        <v>0</v>
      </c>
      <c r="P136" s="2">
        <v>0.90300000000000002</v>
      </c>
      <c r="Q136" s="2">
        <v>0.06</v>
      </c>
      <c r="R136" s="2">
        <v>0.76</v>
      </c>
      <c r="S136" s="2">
        <v>0</v>
      </c>
      <c r="T136" s="2">
        <v>0</v>
      </c>
      <c r="U136" s="2">
        <v>0</v>
      </c>
      <c r="V136" s="2">
        <v>0.04</v>
      </c>
      <c r="W136" s="2">
        <f t="shared" si="11"/>
        <v>0.12592857142857145</v>
      </c>
    </row>
    <row r="137" spans="1:23" x14ac:dyDescent="0.25">
      <c r="A137" t="str">
        <f t="shared" si="8"/>
        <v/>
      </c>
      <c r="B137" t="str">
        <f t="shared" si="9"/>
        <v>UTMiscellaneousPool Heater</v>
      </c>
      <c r="C137" t="str">
        <f t="shared" si="10"/>
        <v>UT2023 CPAMiscellaneous_Pool Heater</v>
      </c>
      <c r="D137" t="s">
        <v>117</v>
      </c>
      <c r="E137" t="s">
        <v>191</v>
      </c>
      <c r="F137" s="3" t="s">
        <v>107</v>
      </c>
      <c r="G137" s="3" t="s">
        <v>45</v>
      </c>
      <c r="H137" s="3" t="s">
        <v>48</v>
      </c>
      <c r="I137" s="2">
        <v>0</v>
      </c>
      <c r="J137" s="2">
        <v>0</v>
      </c>
      <c r="K137" s="2">
        <v>0</v>
      </c>
      <c r="L137" s="2">
        <v>0</v>
      </c>
      <c r="M137" s="2">
        <v>0</v>
      </c>
      <c r="N137" s="2">
        <v>0</v>
      </c>
      <c r="O137" s="2">
        <v>0</v>
      </c>
      <c r="P137" s="2">
        <v>0.36199999999999999</v>
      </c>
      <c r="Q137" s="2">
        <v>0.01</v>
      </c>
      <c r="R137" s="2">
        <v>0.27</v>
      </c>
      <c r="S137" s="2">
        <v>0</v>
      </c>
      <c r="T137" s="2">
        <v>0</v>
      </c>
      <c r="U137" s="2">
        <v>0</v>
      </c>
      <c r="V137" s="2">
        <v>0.01</v>
      </c>
      <c r="W137" s="2">
        <f t="shared" si="11"/>
        <v>4.6571428571428576E-2</v>
      </c>
    </row>
    <row r="138" spans="1:23" x14ac:dyDescent="0.25">
      <c r="A138" t="str">
        <f t="shared" si="8"/>
        <v/>
      </c>
      <c r="B138" t="str">
        <f t="shared" si="9"/>
        <v>UTMiscellaneousClothes Washer</v>
      </c>
      <c r="C138" t="str">
        <f t="shared" si="10"/>
        <v>UT2023 CPAMiscellaneous_Clothes Washer</v>
      </c>
      <c r="D138" t="s">
        <v>117</v>
      </c>
      <c r="E138" t="s">
        <v>191</v>
      </c>
      <c r="F138" s="3" t="s">
        <v>108</v>
      </c>
      <c r="G138" s="3" t="s">
        <v>45</v>
      </c>
      <c r="H138" s="3" t="s">
        <v>49</v>
      </c>
      <c r="I138" s="2">
        <v>0</v>
      </c>
      <c r="J138" s="2">
        <v>0</v>
      </c>
      <c r="K138" s="2">
        <v>7.0000000000000007E-2</v>
      </c>
      <c r="L138" s="2">
        <v>0</v>
      </c>
      <c r="M138" s="2">
        <v>0</v>
      </c>
      <c r="N138" s="2">
        <v>0</v>
      </c>
      <c r="O138" s="2">
        <v>0.63</v>
      </c>
      <c r="P138" s="2">
        <v>0.15</v>
      </c>
      <c r="Q138" s="2">
        <v>0.15</v>
      </c>
      <c r="R138" s="2">
        <v>0.67</v>
      </c>
      <c r="S138" s="2">
        <v>0</v>
      </c>
      <c r="T138" s="2">
        <v>0</v>
      </c>
      <c r="U138" s="2">
        <v>0</v>
      </c>
      <c r="V138" s="2">
        <v>0.15</v>
      </c>
      <c r="W138" s="2">
        <f t="shared" si="11"/>
        <v>0.12999999999999998</v>
      </c>
    </row>
    <row r="139" spans="1:23" x14ac:dyDescent="0.25">
      <c r="A139" t="str">
        <f t="shared" si="8"/>
        <v/>
      </c>
      <c r="B139" t="str">
        <f t="shared" si="9"/>
        <v>UTMiscellaneousClothes Dryer</v>
      </c>
      <c r="C139" t="str">
        <f t="shared" si="10"/>
        <v>UT2023 CPAMiscellaneous_Clothes Dryer</v>
      </c>
      <c r="D139" t="s">
        <v>117</v>
      </c>
      <c r="E139" t="s">
        <v>191</v>
      </c>
      <c r="F139" s="3" t="s">
        <v>109</v>
      </c>
      <c r="G139" s="3" t="s">
        <v>45</v>
      </c>
      <c r="H139" s="3" t="s">
        <v>50</v>
      </c>
      <c r="I139" s="2">
        <v>0</v>
      </c>
      <c r="J139" s="2">
        <v>0</v>
      </c>
      <c r="K139" s="2">
        <v>0.04</v>
      </c>
      <c r="L139" s="2">
        <v>0</v>
      </c>
      <c r="M139" s="2">
        <v>0</v>
      </c>
      <c r="N139" s="2">
        <v>0</v>
      </c>
      <c r="O139" s="2">
        <v>0.57999999999999996</v>
      </c>
      <c r="P139" s="2">
        <v>0.11</v>
      </c>
      <c r="Q139" s="2">
        <v>0.11</v>
      </c>
      <c r="R139" s="2">
        <v>0.26</v>
      </c>
      <c r="S139" s="2">
        <v>0</v>
      </c>
      <c r="T139" s="2">
        <v>0</v>
      </c>
      <c r="U139" s="2">
        <v>0</v>
      </c>
      <c r="V139" s="2">
        <v>0.1</v>
      </c>
      <c r="W139" s="2">
        <f t="shared" si="11"/>
        <v>8.5714285714285729E-2</v>
      </c>
    </row>
    <row r="140" spans="1:23" x14ac:dyDescent="0.25">
      <c r="A140" t="str">
        <f t="shared" si="8"/>
        <v/>
      </c>
      <c r="B140" t="str">
        <f t="shared" si="9"/>
        <v>UTMiscellaneousElectric Vehicle Chargers</v>
      </c>
      <c r="C140" t="str">
        <f t="shared" si="10"/>
        <v>UT2023 CPAMiscellaneous_Electric Vehicle Chargers</v>
      </c>
      <c r="D140" t="s">
        <v>117</v>
      </c>
      <c r="E140" t="s">
        <v>191</v>
      </c>
      <c r="F140" s="3" t="s">
        <v>189</v>
      </c>
      <c r="G140" s="3" t="s">
        <v>45</v>
      </c>
      <c r="H140" s="3" t="s">
        <v>185</v>
      </c>
      <c r="I140" s="2">
        <v>0.70439020013223397</v>
      </c>
      <c r="J140" s="2">
        <v>0.70439020013223397</v>
      </c>
      <c r="K140" s="2">
        <v>7.2869160362154795E-2</v>
      </c>
      <c r="L140" s="2">
        <v>0.70439020013223397</v>
      </c>
      <c r="M140" s="2">
        <v>0</v>
      </c>
      <c r="N140" s="2">
        <v>4.0176994730638203E-2</v>
      </c>
      <c r="O140" s="2">
        <v>1.0669951069894899E-2</v>
      </c>
      <c r="P140" s="2">
        <v>0</v>
      </c>
      <c r="Q140" s="2">
        <v>0</v>
      </c>
      <c r="R140" s="2">
        <v>9.3698273297288304E-2</v>
      </c>
      <c r="S140" s="2">
        <v>0</v>
      </c>
      <c r="T140" s="2">
        <v>0</v>
      </c>
      <c r="U140" s="2">
        <v>0.70439020013223397</v>
      </c>
      <c r="V140" s="2">
        <v>0</v>
      </c>
      <c r="W140" s="2">
        <f t="shared" si="11"/>
        <v>0.21678394142777943</v>
      </c>
    </row>
    <row r="141" spans="1:23" x14ac:dyDescent="0.25">
      <c r="A141" t="str">
        <f t="shared" si="8"/>
        <v/>
      </c>
      <c r="B141" t="str">
        <f t="shared" si="9"/>
        <v>UTMiscellaneousOther Miscellaneous</v>
      </c>
      <c r="C141" t="str">
        <f t="shared" si="10"/>
        <v>UT2023 CPAMiscellaneous_Other Miscellaneous</v>
      </c>
      <c r="D141" t="s">
        <v>117</v>
      </c>
      <c r="E141" t="s">
        <v>191</v>
      </c>
      <c r="F141" s="3" t="s">
        <v>110</v>
      </c>
      <c r="G141" s="3" t="s">
        <v>45</v>
      </c>
      <c r="H141" s="3" t="s">
        <v>51</v>
      </c>
      <c r="I141" s="2">
        <v>1</v>
      </c>
      <c r="J141" s="2">
        <v>1</v>
      </c>
      <c r="K141" s="2">
        <v>1</v>
      </c>
      <c r="L141" s="2">
        <v>1</v>
      </c>
      <c r="M141" s="2">
        <v>1</v>
      </c>
      <c r="N141" s="2">
        <v>1</v>
      </c>
      <c r="O141" s="2">
        <v>1</v>
      </c>
      <c r="P141" s="2">
        <v>1</v>
      </c>
      <c r="Q141" s="2">
        <v>1</v>
      </c>
      <c r="R141" s="2">
        <v>1</v>
      </c>
      <c r="S141" s="2">
        <v>1</v>
      </c>
      <c r="T141" s="2">
        <v>1</v>
      </c>
      <c r="U141" s="2">
        <v>1</v>
      </c>
      <c r="V141" s="2">
        <v>1</v>
      </c>
      <c r="W141" s="2">
        <f t="shared" si="11"/>
        <v>1</v>
      </c>
    </row>
    <row r="142" spans="1:23" x14ac:dyDescent="0.25">
      <c r="A142" t="str">
        <f t="shared" si="8"/>
        <v/>
      </c>
      <c r="B142" t="str">
        <f t="shared" si="9"/>
        <v>UTGenerationSolar PV</v>
      </c>
      <c r="C142" t="str">
        <f t="shared" si="10"/>
        <v>UT2023 CPAGeneration_Solar PV</v>
      </c>
      <c r="D142" t="s">
        <v>117</v>
      </c>
      <c r="E142" t="s">
        <v>191</v>
      </c>
      <c r="F142" s="3" t="s">
        <v>190</v>
      </c>
      <c r="G142" s="3" t="s">
        <v>187</v>
      </c>
      <c r="H142" s="3" t="s">
        <v>186</v>
      </c>
      <c r="I142" s="2">
        <v>1.2539386534627998E-2</v>
      </c>
      <c r="J142" s="2">
        <v>1.2539386534627998E-2</v>
      </c>
      <c r="K142" s="2">
        <v>1.2539386534627998E-2</v>
      </c>
      <c r="L142" s="2">
        <v>1.2539386534627998E-2</v>
      </c>
      <c r="M142" s="2">
        <v>1.2539386534627998E-2</v>
      </c>
      <c r="N142" s="2">
        <v>1.2539386534627998E-2</v>
      </c>
      <c r="O142" s="2">
        <v>1.2539386534627998E-2</v>
      </c>
      <c r="P142" s="2">
        <v>1.2539386534627998E-2</v>
      </c>
      <c r="Q142" s="2">
        <v>1.2539386534627998E-2</v>
      </c>
      <c r="R142" s="2">
        <v>1.2539386534627998E-2</v>
      </c>
      <c r="S142" s="2">
        <v>1.2539386534627998E-2</v>
      </c>
      <c r="T142" s="2">
        <v>1.2539386534627998E-2</v>
      </c>
      <c r="U142" s="2">
        <v>1.2539386534627998E-2</v>
      </c>
      <c r="V142" s="2">
        <v>1.2539386534627998E-2</v>
      </c>
      <c r="W142" s="2">
        <f t="shared" si="11"/>
        <v>1.2539386534627996E-2</v>
      </c>
    </row>
    <row r="143" spans="1:23" x14ac:dyDescent="0.25">
      <c r="A143">
        <f t="shared" si="8"/>
        <v>1</v>
      </c>
      <c r="B143" t="str">
        <f t="shared" si="9"/>
        <v>IDCoolingAir-Cooled Chiller</v>
      </c>
      <c r="C143" t="str">
        <f t="shared" si="10"/>
        <v>ID2023 CPACooling_Air-Cooled Chiller</v>
      </c>
      <c r="D143" t="s">
        <v>119</v>
      </c>
      <c r="E143" t="s">
        <v>191</v>
      </c>
      <c r="F143" s="3" t="s">
        <v>66</v>
      </c>
      <c r="G143" s="3" t="s">
        <v>3</v>
      </c>
      <c r="H143" s="3" t="s">
        <v>4</v>
      </c>
      <c r="I143" s="2">
        <v>6.852666581467555E-2</v>
      </c>
      <c r="J143" s="2">
        <v>7.1771947042397546E-2</v>
      </c>
      <c r="K143" s="2">
        <v>0</v>
      </c>
      <c r="L143" s="2">
        <v>0</v>
      </c>
      <c r="M143" s="2">
        <v>0</v>
      </c>
      <c r="N143" s="2">
        <v>0</v>
      </c>
      <c r="O143" s="2">
        <v>0.18258674245937367</v>
      </c>
      <c r="P143" s="2">
        <v>0</v>
      </c>
      <c r="Q143" s="2">
        <v>9.2444332236488472E-2</v>
      </c>
      <c r="R143" s="2">
        <v>4.5410258286125799E-2</v>
      </c>
      <c r="S143" s="2">
        <v>1.4759152205478198E-4</v>
      </c>
      <c r="T143" s="2">
        <v>3.0925995650752871E-4</v>
      </c>
      <c r="U143" s="2">
        <v>7.1771947042397546E-2</v>
      </c>
      <c r="V143" s="2">
        <v>3.8710177838984471E-2</v>
      </c>
      <c r="W143" s="2">
        <f t="shared" si="11"/>
        <v>4.0834208728500389E-2</v>
      </c>
    </row>
    <row r="144" spans="1:23" x14ac:dyDescent="0.25">
      <c r="A144" t="str">
        <f t="shared" si="8"/>
        <v/>
      </c>
      <c r="B144" t="str">
        <f t="shared" si="9"/>
        <v>IDCoolingWater-Cooled Chiller</v>
      </c>
      <c r="C144" t="str">
        <f t="shared" si="10"/>
        <v>ID2023 CPACooling_Water-Cooled Chiller</v>
      </c>
      <c r="D144" t="s">
        <v>119</v>
      </c>
      <c r="E144" t="s">
        <v>191</v>
      </c>
      <c r="F144" s="3" t="s">
        <v>67</v>
      </c>
      <c r="G144" s="3" t="s">
        <v>3</v>
      </c>
      <c r="H144" s="3" t="s">
        <v>5</v>
      </c>
      <c r="I144" s="2">
        <v>0.44502907622603055</v>
      </c>
      <c r="J144" s="2">
        <v>7.3742850261900791E-3</v>
      </c>
      <c r="K144" s="2">
        <v>4.0932247922682963E-2</v>
      </c>
      <c r="L144" s="2">
        <v>2.3093282904071304E-3</v>
      </c>
      <c r="M144" s="2">
        <v>0</v>
      </c>
      <c r="N144" s="2">
        <v>0</v>
      </c>
      <c r="O144" s="2">
        <v>0.55213448962957601</v>
      </c>
      <c r="P144" s="2">
        <v>0.42489696413987599</v>
      </c>
      <c r="Q144" s="2">
        <v>0.13208724233984884</v>
      </c>
      <c r="R144" s="2">
        <v>9.894683755565982E-2</v>
      </c>
      <c r="S144" s="2">
        <v>0</v>
      </c>
      <c r="T144" s="2">
        <v>0</v>
      </c>
      <c r="U144" s="2">
        <v>7.3742850261900791E-3</v>
      </c>
      <c r="V144" s="2">
        <v>3.8710177838984471E-2</v>
      </c>
      <c r="W144" s="2">
        <f t="shared" si="11"/>
        <v>0.12498535242824614</v>
      </c>
    </row>
    <row r="145" spans="1:23" x14ac:dyDescent="0.25">
      <c r="A145" t="str">
        <f t="shared" si="8"/>
        <v/>
      </c>
      <c r="B145" t="str">
        <f t="shared" si="9"/>
        <v>IDCoolingRTU</v>
      </c>
      <c r="C145" t="str">
        <f t="shared" si="10"/>
        <v>ID2023 CPACooling_RTU</v>
      </c>
      <c r="D145" t="s">
        <v>119</v>
      </c>
      <c r="E145" t="s">
        <v>191</v>
      </c>
      <c r="F145" s="3" t="s">
        <v>68</v>
      </c>
      <c r="G145" s="3" t="s">
        <v>3</v>
      </c>
      <c r="H145" s="3" t="s">
        <v>6</v>
      </c>
      <c r="I145" s="2">
        <v>0.12609129468520594</v>
      </c>
      <c r="J145" s="2">
        <v>0.50870460622905</v>
      </c>
      <c r="K145" s="2">
        <v>0.684273396004621</v>
      </c>
      <c r="L145" s="2">
        <v>0.5915499226782015</v>
      </c>
      <c r="M145" s="2">
        <v>0.52345702501378255</v>
      </c>
      <c r="N145" s="2">
        <v>0.18773563254520473</v>
      </c>
      <c r="O145" s="2">
        <v>0.21855339958857919</v>
      </c>
      <c r="P145" s="2">
        <v>0.18707779427765725</v>
      </c>
      <c r="Q145" s="2">
        <v>0.30633560350850908</v>
      </c>
      <c r="R145" s="2">
        <v>0.29173694659553279</v>
      </c>
      <c r="S145" s="2">
        <v>0.16480525362860432</v>
      </c>
      <c r="T145" s="2">
        <v>0.34532922257198895</v>
      </c>
      <c r="U145" s="2">
        <v>0.50870460622905</v>
      </c>
      <c r="V145" s="2">
        <v>0.21827424273899113</v>
      </c>
      <c r="W145" s="2">
        <f t="shared" si="11"/>
        <v>0.34733063902106986</v>
      </c>
    </row>
    <row r="146" spans="1:23" x14ac:dyDescent="0.25">
      <c r="A146" t="str">
        <f t="shared" si="8"/>
        <v/>
      </c>
      <c r="B146" t="str">
        <f t="shared" si="9"/>
        <v>IDCoolingPTAC</v>
      </c>
      <c r="C146" t="str">
        <f t="shared" si="10"/>
        <v>ID2023 CPACooling_PTAC</v>
      </c>
      <c r="D146" t="s">
        <v>119</v>
      </c>
      <c r="E146" t="s">
        <v>191</v>
      </c>
      <c r="F146" s="3" t="s">
        <v>69</v>
      </c>
      <c r="G146" s="3" t="s">
        <v>3</v>
      </c>
      <c r="H146" s="3" t="s">
        <v>7</v>
      </c>
      <c r="I146" s="2">
        <v>6.7537726955163024E-2</v>
      </c>
      <c r="J146" s="2">
        <v>6.1629692890910089E-2</v>
      </c>
      <c r="K146" s="2">
        <v>1.764544023525707E-3</v>
      </c>
      <c r="L146" s="2">
        <v>9.5316528989294477E-2</v>
      </c>
      <c r="M146" s="2">
        <v>3.9386916452987981E-2</v>
      </c>
      <c r="N146" s="2">
        <v>0.28422205790509036</v>
      </c>
      <c r="O146" s="2">
        <v>5.6288107434068783E-3</v>
      </c>
      <c r="P146" s="2">
        <v>0.11781704518495208</v>
      </c>
      <c r="Q146" s="2">
        <v>0.12948717919276229</v>
      </c>
      <c r="R146" s="2">
        <v>0.35300577036227215</v>
      </c>
      <c r="S146" s="2">
        <v>4.4810280746633901E-2</v>
      </c>
      <c r="T146" s="2">
        <v>9.3894454653367085E-2</v>
      </c>
      <c r="U146" s="2">
        <v>6.1629692890910089E-2</v>
      </c>
      <c r="V146" s="2">
        <v>4.4938814681556999E-2</v>
      </c>
      <c r="W146" s="2">
        <f t="shared" si="11"/>
        <v>0.10007639397663094</v>
      </c>
    </row>
    <row r="147" spans="1:23" x14ac:dyDescent="0.25">
      <c r="A147" t="str">
        <f t="shared" si="8"/>
        <v/>
      </c>
      <c r="B147" t="str">
        <f t="shared" si="9"/>
        <v>IDCoolingPTHP</v>
      </c>
      <c r="C147" t="str">
        <f t="shared" si="10"/>
        <v>ID2023 CPACooling_PTHP</v>
      </c>
      <c r="D147" t="s">
        <v>119</v>
      </c>
      <c r="E147" t="s">
        <v>191</v>
      </c>
      <c r="F147" s="3" t="s">
        <v>70</v>
      </c>
      <c r="G147" s="3" t="s">
        <v>3</v>
      </c>
      <c r="H147" s="3" t="s">
        <v>8</v>
      </c>
      <c r="I147" s="2">
        <v>6.9427689686612703E-3</v>
      </c>
      <c r="J147" s="2">
        <v>6.0842948881604285E-3</v>
      </c>
      <c r="K147" s="2">
        <v>5.2641056319457733E-3</v>
      </c>
      <c r="L147" s="2">
        <v>5.3591557368221909E-3</v>
      </c>
      <c r="M147" s="2">
        <v>1.6445095534231555E-2</v>
      </c>
      <c r="N147" s="2">
        <v>5.198485120214643E-3</v>
      </c>
      <c r="O147" s="2">
        <v>0</v>
      </c>
      <c r="P147" s="2">
        <v>2.1295652243125029E-2</v>
      </c>
      <c r="Q147" s="2">
        <v>1.6530568140422881E-2</v>
      </c>
      <c r="R147" s="2">
        <v>0.12390870729282645</v>
      </c>
      <c r="S147" s="2">
        <v>4.1994655613512679E-3</v>
      </c>
      <c r="T147" s="2">
        <v>1.7007140994201415E-3</v>
      </c>
      <c r="U147" s="2">
        <v>6.0842948881604285E-3</v>
      </c>
      <c r="V147" s="2">
        <v>4.5427696859393928E-2</v>
      </c>
      <c r="W147" s="2">
        <f t="shared" si="11"/>
        <v>1.8888643211766854E-2</v>
      </c>
    </row>
    <row r="148" spans="1:23" x14ac:dyDescent="0.25">
      <c r="A148" t="str">
        <f t="shared" si="8"/>
        <v/>
      </c>
      <c r="B148" t="str">
        <f t="shared" si="9"/>
        <v>IDCoolingAir-Source Heat Pump</v>
      </c>
      <c r="C148" t="str">
        <f t="shared" si="10"/>
        <v>ID2023 CPACooling_Air-Source Heat Pump</v>
      </c>
      <c r="D148" t="s">
        <v>119</v>
      </c>
      <c r="E148" t="s">
        <v>191</v>
      </c>
      <c r="F148" s="3" t="s">
        <v>72</v>
      </c>
      <c r="G148" s="3" t="s">
        <v>3</v>
      </c>
      <c r="H148" s="3" t="s">
        <v>10</v>
      </c>
      <c r="I148" s="2">
        <v>9.0049123012458376E-2</v>
      </c>
      <c r="J148" s="2">
        <v>0.12094408863850922</v>
      </c>
      <c r="K148" s="2">
        <v>0.16670974490690069</v>
      </c>
      <c r="L148" s="2">
        <v>3.2878306181254396E-2</v>
      </c>
      <c r="M148" s="2">
        <v>4.9808329398902222E-2</v>
      </c>
      <c r="N148" s="2">
        <v>0</v>
      </c>
      <c r="O148" s="2">
        <v>7.6535270983328092E-3</v>
      </c>
      <c r="P148" s="2">
        <v>1.2001838086914398E-3</v>
      </c>
      <c r="Q148" s="2">
        <v>4.4837150012571936E-2</v>
      </c>
      <c r="R148" s="2">
        <v>5.5304419488505882E-2</v>
      </c>
      <c r="S148" s="2">
        <v>1.9135809362286798E-2</v>
      </c>
      <c r="T148" s="2">
        <v>4.0096744641745737E-2</v>
      </c>
      <c r="U148" s="2">
        <v>0.12094408863850922</v>
      </c>
      <c r="V148" s="2">
        <v>6.3691017517844353E-2</v>
      </c>
      <c r="W148" s="2">
        <f t="shared" si="11"/>
        <v>5.8089466621893786E-2</v>
      </c>
    </row>
    <row r="149" spans="1:23" x14ac:dyDescent="0.25">
      <c r="A149" t="str">
        <f t="shared" si="8"/>
        <v/>
      </c>
      <c r="B149" t="str">
        <f t="shared" si="9"/>
        <v>IDCoolingGeothermal Heat Pump</v>
      </c>
      <c r="C149" t="str">
        <f t="shared" si="10"/>
        <v>ID2023 CPACooling_Geothermal Heat Pump</v>
      </c>
      <c r="D149" t="s">
        <v>119</v>
      </c>
      <c r="E149" t="s">
        <v>191</v>
      </c>
      <c r="F149" s="3" t="s">
        <v>73</v>
      </c>
      <c r="G149" s="3" t="s">
        <v>3</v>
      </c>
      <c r="H149" s="3" t="s">
        <v>11</v>
      </c>
      <c r="I149" s="2">
        <v>5.6087277816403144E-2</v>
      </c>
      <c r="J149" s="2">
        <v>2.669128462439245E-2</v>
      </c>
      <c r="K149" s="2">
        <v>0</v>
      </c>
      <c r="L149" s="2">
        <v>0</v>
      </c>
      <c r="M149" s="2">
        <v>0</v>
      </c>
      <c r="N149" s="2">
        <v>0</v>
      </c>
      <c r="O149" s="2">
        <v>2.3985623146038401E-2</v>
      </c>
      <c r="P149" s="2">
        <v>0</v>
      </c>
      <c r="Q149" s="2">
        <v>8.2486528555348205E-3</v>
      </c>
      <c r="R149" s="2">
        <v>2.0758975216514646E-4</v>
      </c>
      <c r="S149" s="2">
        <v>0</v>
      </c>
      <c r="T149" s="2">
        <v>0</v>
      </c>
      <c r="U149" s="2">
        <v>2.669128462439245E-2</v>
      </c>
      <c r="V149" s="2">
        <v>6.9924895218339861E-2</v>
      </c>
      <c r="W149" s="2">
        <f t="shared" si="11"/>
        <v>1.5131186288376161E-2</v>
      </c>
    </row>
    <row r="150" spans="1:23" x14ac:dyDescent="0.25">
      <c r="A150" t="str">
        <f t="shared" si="8"/>
        <v/>
      </c>
      <c r="B150" t="str">
        <f t="shared" si="9"/>
        <v>IDHeatingElectric Furnace</v>
      </c>
      <c r="C150" t="str">
        <f t="shared" si="10"/>
        <v>ID2023 CPAHeating_Electric Furnace</v>
      </c>
      <c r="D150" t="s">
        <v>119</v>
      </c>
      <c r="E150" t="s">
        <v>191</v>
      </c>
      <c r="F150" s="3" t="s">
        <v>74</v>
      </c>
      <c r="G150" s="3" t="s">
        <v>12</v>
      </c>
      <c r="H150" s="3" t="s">
        <v>13</v>
      </c>
      <c r="I150" s="2">
        <v>0.11451832306389373</v>
      </c>
      <c r="J150" s="2">
        <v>5.0977120087765879E-2</v>
      </c>
      <c r="K150" s="2">
        <v>0.2733772605106895</v>
      </c>
      <c r="L150" s="2">
        <v>0.38689827127646892</v>
      </c>
      <c r="M150" s="2">
        <v>0.35089431822993972</v>
      </c>
      <c r="N150" s="2">
        <v>0.45133102859124141</v>
      </c>
      <c r="O150" s="2">
        <v>0</v>
      </c>
      <c r="P150" s="2">
        <v>0</v>
      </c>
      <c r="Q150" s="2">
        <v>0.12081307421621824</v>
      </c>
      <c r="R150" s="2">
        <v>9.9916190080443931E-2</v>
      </c>
      <c r="S150" s="2">
        <v>6.2159637458538225E-2</v>
      </c>
      <c r="T150" s="2">
        <v>4.7529232175253504E-2</v>
      </c>
      <c r="U150" s="2">
        <v>5.0977120087765879E-2</v>
      </c>
      <c r="V150" s="2">
        <v>0</v>
      </c>
      <c r="W150" s="2">
        <f t="shared" si="11"/>
        <v>0.1435279696984442</v>
      </c>
    </row>
    <row r="151" spans="1:23" x14ac:dyDescent="0.25">
      <c r="A151" t="str">
        <f t="shared" si="8"/>
        <v/>
      </c>
      <c r="B151" t="str">
        <f t="shared" si="9"/>
        <v>IDHeatingElectric Room Heat</v>
      </c>
      <c r="C151" t="str">
        <f t="shared" si="10"/>
        <v>ID2023 CPAHeating_Electric Room Heat</v>
      </c>
      <c r="D151" t="s">
        <v>119</v>
      </c>
      <c r="E151" t="s">
        <v>191</v>
      </c>
      <c r="F151" s="3" t="s">
        <v>75</v>
      </c>
      <c r="G151" s="3" t="s">
        <v>12</v>
      </c>
      <c r="H151" s="3" t="s">
        <v>14</v>
      </c>
      <c r="I151" s="2">
        <v>0</v>
      </c>
      <c r="J151" s="2">
        <v>1.5706140981519918E-2</v>
      </c>
      <c r="K151" s="2">
        <v>0</v>
      </c>
      <c r="L151" s="2">
        <v>2.8421784233640893E-2</v>
      </c>
      <c r="M151" s="2">
        <v>2.7667533976478826E-2</v>
      </c>
      <c r="N151" s="2">
        <v>0</v>
      </c>
      <c r="O151" s="2">
        <v>9.1332654354686401E-3</v>
      </c>
      <c r="P151" s="2">
        <v>0</v>
      </c>
      <c r="Q151" s="2">
        <v>1.7098466125462383E-2</v>
      </c>
      <c r="R151" s="2">
        <v>0.17461424338446657</v>
      </c>
      <c r="S151" s="2">
        <v>9.6886191762878375E-3</v>
      </c>
      <c r="T151" s="2">
        <v>7.408225805605061E-3</v>
      </c>
      <c r="U151" s="2">
        <v>1.5706140981519918E-2</v>
      </c>
      <c r="V151" s="2">
        <v>7.4320704105044549E-3</v>
      </c>
      <c r="W151" s="2">
        <f t="shared" si="11"/>
        <v>2.2348320750782465E-2</v>
      </c>
    </row>
    <row r="152" spans="1:23" x14ac:dyDescent="0.25">
      <c r="A152" t="str">
        <f t="shared" si="8"/>
        <v/>
      </c>
      <c r="B152" t="str">
        <f t="shared" si="9"/>
        <v>IDHeatingPTHP</v>
      </c>
      <c r="C152" t="str">
        <f t="shared" si="10"/>
        <v>ID2023 CPAHeating_PTHP</v>
      </c>
      <c r="D152" t="s">
        <v>119</v>
      </c>
      <c r="E152" t="s">
        <v>191</v>
      </c>
      <c r="F152" s="3" t="s">
        <v>76</v>
      </c>
      <c r="G152" s="3" t="s">
        <v>12</v>
      </c>
      <c r="H152" s="3" t="s">
        <v>8</v>
      </c>
      <c r="I152" s="2">
        <v>6.9427689686612712E-3</v>
      </c>
      <c r="J152" s="2">
        <v>6.0842948881604277E-3</v>
      </c>
      <c r="K152" s="2">
        <v>5.2641056319457716E-3</v>
      </c>
      <c r="L152" s="2">
        <v>5.3591557368221909E-3</v>
      </c>
      <c r="M152" s="2">
        <v>1.6445095534231555E-2</v>
      </c>
      <c r="N152" s="2">
        <v>5.198485120214643E-3</v>
      </c>
      <c r="O152" s="2">
        <v>0</v>
      </c>
      <c r="P152" s="2">
        <v>2.1295652243125018E-2</v>
      </c>
      <c r="Q152" s="2">
        <v>1.6530568140422881E-2</v>
      </c>
      <c r="R152" s="2">
        <v>0.12390870729282645</v>
      </c>
      <c r="S152" s="2">
        <v>4.1994655613512705E-3</v>
      </c>
      <c r="T152" s="2">
        <v>1.7007140994201413E-3</v>
      </c>
      <c r="U152" s="2">
        <v>6.0842948881604277E-3</v>
      </c>
      <c r="V152" s="2">
        <v>4.5427696859393928E-2</v>
      </c>
      <c r="W152" s="2">
        <f t="shared" si="11"/>
        <v>1.8888643211766854E-2</v>
      </c>
    </row>
    <row r="153" spans="1:23" x14ac:dyDescent="0.25">
      <c r="A153" t="str">
        <f t="shared" si="8"/>
        <v/>
      </c>
      <c r="B153" t="str">
        <f t="shared" si="9"/>
        <v>IDHeatingAir-Source Heat Pump</v>
      </c>
      <c r="C153" t="str">
        <f t="shared" si="10"/>
        <v>ID2023 CPAHeating_Air-Source Heat Pump</v>
      </c>
      <c r="D153" t="s">
        <v>119</v>
      </c>
      <c r="E153" t="s">
        <v>191</v>
      </c>
      <c r="F153" s="3" t="s">
        <v>77</v>
      </c>
      <c r="G153" s="3" t="s">
        <v>12</v>
      </c>
      <c r="H153" s="3" t="s">
        <v>10</v>
      </c>
      <c r="I153" s="2">
        <v>9.0049123012458376E-2</v>
      </c>
      <c r="J153" s="2">
        <v>0.12094408863850922</v>
      </c>
      <c r="K153" s="2">
        <v>0.16670974490690069</v>
      </c>
      <c r="L153" s="2">
        <v>3.2878306181254396E-2</v>
      </c>
      <c r="M153" s="2">
        <v>4.9808329398902222E-2</v>
      </c>
      <c r="N153" s="2">
        <v>0</v>
      </c>
      <c r="O153" s="2">
        <v>7.6535270983328092E-3</v>
      </c>
      <c r="P153" s="2">
        <v>1.2001838086914398E-3</v>
      </c>
      <c r="Q153" s="2">
        <v>4.4837150012571936E-2</v>
      </c>
      <c r="R153" s="2">
        <v>5.5304419488505882E-2</v>
      </c>
      <c r="S153" s="2">
        <v>1.9135809362286798E-2</v>
      </c>
      <c r="T153" s="2">
        <v>4.0096744641745737E-2</v>
      </c>
      <c r="U153" s="2">
        <v>0.12094408863850922</v>
      </c>
      <c r="V153" s="2">
        <v>6.3691017517844353E-2</v>
      </c>
      <c r="W153" s="2">
        <f t="shared" si="11"/>
        <v>5.8089466621893786E-2</v>
      </c>
    </row>
    <row r="154" spans="1:23" x14ac:dyDescent="0.25">
      <c r="A154" t="str">
        <f t="shared" si="8"/>
        <v/>
      </c>
      <c r="B154" t="str">
        <f t="shared" si="9"/>
        <v>IDHeatingGeothermal Heat Pump</v>
      </c>
      <c r="C154" t="str">
        <f t="shared" si="10"/>
        <v>ID2023 CPAHeating_Geothermal Heat Pump</v>
      </c>
      <c r="D154" t="s">
        <v>119</v>
      </c>
      <c r="E154" t="s">
        <v>191</v>
      </c>
      <c r="F154" s="3" t="s">
        <v>78</v>
      </c>
      <c r="G154" s="3" t="s">
        <v>12</v>
      </c>
      <c r="H154" s="3" t="s">
        <v>11</v>
      </c>
      <c r="I154" s="2">
        <v>5.6087277816403144E-2</v>
      </c>
      <c r="J154" s="2">
        <v>2.669128462439245E-2</v>
      </c>
      <c r="K154" s="2">
        <v>0</v>
      </c>
      <c r="L154" s="2">
        <v>0</v>
      </c>
      <c r="M154" s="2">
        <v>0</v>
      </c>
      <c r="N154" s="2">
        <v>0</v>
      </c>
      <c r="O154" s="2">
        <v>2.3985623146038401E-2</v>
      </c>
      <c r="P154" s="2">
        <v>0</v>
      </c>
      <c r="Q154" s="2">
        <v>8.2486528555348205E-3</v>
      </c>
      <c r="R154" s="2">
        <v>2.0758975216514646E-4</v>
      </c>
      <c r="S154" s="2">
        <v>0</v>
      </c>
      <c r="T154" s="2">
        <v>0</v>
      </c>
      <c r="U154" s="2">
        <v>2.669128462439245E-2</v>
      </c>
      <c r="V154" s="2">
        <v>6.9924895218339861E-2</v>
      </c>
      <c r="W154" s="2">
        <f t="shared" si="11"/>
        <v>1.5131186288376161E-2</v>
      </c>
    </row>
    <row r="155" spans="1:23" x14ac:dyDescent="0.25">
      <c r="A155" t="str">
        <f t="shared" si="8"/>
        <v/>
      </c>
      <c r="B155" t="str">
        <f t="shared" si="9"/>
        <v>IDVentilationVentilation</v>
      </c>
      <c r="C155" t="str">
        <f t="shared" si="10"/>
        <v>ID2023 CPAVentilation_Ventilation</v>
      </c>
      <c r="D155" t="s">
        <v>119</v>
      </c>
      <c r="E155" t="s">
        <v>191</v>
      </c>
      <c r="F155" s="3" t="s">
        <v>79</v>
      </c>
      <c r="G155" s="3" t="s">
        <v>15</v>
      </c>
      <c r="H155" s="3" t="s">
        <v>15</v>
      </c>
      <c r="I155" s="2">
        <v>1</v>
      </c>
      <c r="J155" s="2">
        <v>1</v>
      </c>
      <c r="K155" s="2">
        <v>1</v>
      </c>
      <c r="L155" s="2">
        <v>1</v>
      </c>
      <c r="M155" s="2">
        <v>1</v>
      </c>
      <c r="N155" s="2">
        <v>1</v>
      </c>
      <c r="O155" s="2">
        <v>1</v>
      </c>
      <c r="P155" s="2">
        <v>1</v>
      </c>
      <c r="Q155" s="2">
        <v>1</v>
      </c>
      <c r="R155" s="2">
        <v>1</v>
      </c>
      <c r="S155" s="2">
        <v>1</v>
      </c>
      <c r="T155" s="2">
        <v>1</v>
      </c>
      <c r="U155" s="2">
        <v>1</v>
      </c>
      <c r="V155" s="2">
        <v>1</v>
      </c>
      <c r="W155" s="2">
        <f t="shared" si="11"/>
        <v>1</v>
      </c>
    </row>
    <row r="156" spans="1:23" x14ac:dyDescent="0.25">
      <c r="A156" t="str">
        <f t="shared" si="8"/>
        <v/>
      </c>
      <c r="B156" t="str">
        <f t="shared" si="9"/>
        <v>IDWater HeatingWater Heater</v>
      </c>
      <c r="C156" t="str">
        <f t="shared" si="10"/>
        <v>ID2023 CPAWater Heating_Water Heater</v>
      </c>
      <c r="D156" t="s">
        <v>119</v>
      </c>
      <c r="E156" t="s">
        <v>191</v>
      </c>
      <c r="F156" s="3" t="s">
        <v>80</v>
      </c>
      <c r="G156" s="3" t="s">
        <v>16</v>
      </c>
      <c r="H156" s="3" t="s">
        <v>17</v>
      </c>
      <c r="I156" s="2">
        <v>0.47638457125155281</v>
      </c>
      <c r="J156" s="2">
        <v>0.32370585911804439</v>
      </c>
      <c r="K156" s="2">
        <v>0.38093166583980503</v>
      </c>
      <c r="L156" s="2">
        <v>0.44664690687716274</v>
      </c>
      <c r="M156" s="2">
        <v>0.39156401002843094</v>
      </c>
      <c r="N156" s="2">
        <v>0.68585847577745629</v>
      </c>
      <c r="O156" s="2">
        <v>8.4914475678193296E-2</v>
      </c>
      <c r="P156" s="2">
        <v>0.29492764489179157</v>
      </c>
      <c r="Q156" s="2">
        <v>0.19032810161854644</v>
      </c>
      <c r="R156" s="2">
        <v>5.2007691340597503E-2</v>
      </c>
      <c r="S156" s="2">
        <v>0.53309505366549204</v>
      </c>
      <c r="T156" s="2">
        <v>0.54115203265503886</v>
      </c>
      <c r="U156" s="2">
        <v>0.32370585911804439</v>
      </c>
      <c r="V156" s="2">
        <v>0.12867893406349934</v>
      </c>
      <c r="W156" s="2">
        <f t="shared" si="11"/>
        <v>0.34670723442311824</v>
      </c>
    </row>
    <row r="157" spans="1:23" x14ac:dyDescent="0.25">
      <c r="A157" t="str">
        <f t="shared" si="8"/>
        <v/>
      </c>
      <c r="B157" t="str">
        <f t="shared" si="9"/>
        <v>IDInterior LightingGeneral Service Lighting</v>
      </c>
      <c r="C157" t="str">
        <f t="shared" si="10"/>
        <v>ID2023 CPAInterior Lighting_General Service Lighting</v>
      </c>
      <c r="D157" t="s">
        <v>119</v>
      </c>
      <c r="E157" t="s">
        <v>191</v>
      </c>
      <c r="F157" s="3" t="s">
        <v>81</v>
      </c>
      <c r="G157" s="3" t="s">
        <v>18</v>
      </c>
      <c r="H157" s="3" t="s">
        <v>19</v>
      </c>
      <c r="I157" s="2">
        <v>1</v>
      </c>
      <c r="J157" s="2">
        <v>1</v>
      </c>
      <c r="K157" s="2">
        <v>1</v>
      </c>
      <c r="L157" s="2">
        <v>1</v>
      </c>
      <c r="M157" s="2">
        <v>1</v>
      </c>
      <c r="N157" s="2">
        <v>1</v>
      </c>
      <c r="O157" s="2">
        <v>1</v>
      </c>
      <c r="P157" s="2">
        <v>1</v>
      </c>
      <c r="Q157" s="2">
        <v>1</v>
      </c>
      <c r="R157" s="2">
        <v>1</v>
      </c>
      <c r="S157" s="2">
        <v>1</v>
      </c>
      <c r="T157" s="2">
        <v>1</v>
      </c>
      <c r="U157" s="2">
        <v>1</v>
      </c>
      <c r="V157" s="2">
        <v>1</v>
      </c>
      <c r="W157" s="2">
        <f t="shared" si="11"/>
        <v>1</v>
      </c>
    </row>
    <row r="158" spans="1:23" x14ac:dyDescent="0.25">
      <c r="A158" t="str">
        <f t="shared" si="8"/>
        <v/>
      </c>
      <c r="B158" t="str">
        <f t="shared" si="9"/>
        <v>IDInterior LightingExempted Lighting</v>
      </c>
      <c r="C158" t="str">
        <f t="shared" si="10"/>
        <v>ID2023 CPAInterior Lighting_Exempted Lighting</v>
      </c>
      <c r="D158" t="s">
        <v>119</v>
      </c>
      <c r="E158" t="s">
        <v>191</v>
      </c>
      <c r="F158" s="3" t="s">
        <v>82</v>
      </c>
      <c r="G158" s="3" t="s">
        <v>18</v>
      </c>
      <c r="H158" s="3" t="s">
        <v>20</v>
      </c>
      <c r="I158" s="2">
        <v>1</v>
      </c>
      <c r="J158" s="2">
        <v>1</v>
      </c>
      <c r="K158" s="2">
        <v>1</v>
      </c>
      <c r="L158" s="2">
        <v>1</v>
      </c>
      <c r="M158" s="2">
        <v>1</v>
      </c>
      <c r="N158" s="2">
        <v>1</v>
      </c>
      <c r="O158" s="2">
        <v>1</v>
      </c>
      <c r="P158" s="2">
        <v>1</v>
      </c>
      <c r="Q158" s="2">
        <v>1</v>
      </c>
      <c r="R158" s="2">
        <v>1</v>
      </c>
      <c r="S158" s="2">
        <v>1</v>
      </c>
      <c r="T158" s="2">
        <v>1</v>
      </c>
      <c r="U158" s="2">
        <v>1</v>
      </c>
      <c r="V158" s="2">
        <v>1</v>
      </c>
      <c r="W158" s="2">
        <f t="shared" si="11"/>
        <v>1</v>
      </c>
    </row>
    <row r="159" spans="1:23" x14ac:dyDescent="0.25">
      <c r="A159" t="str">
        <f t="shared" si="8"/>
        <v/>
      </c>
      <c r="B159" t="str">
        <f t="shared" si="9"/>
        <v>IDInterior LightingHigh-Bay Lighting</v>
      </c>
      <c r="C159" t="str">
        <f t="shared" si="10"/>
        <v>ID2023 CPAInterior Lighting_High-Bay Lighting</v>
      </c>
      <c r="D159" t="s">
        <v>119</v>
      </c>
      <c r="E159" t="s">
        <v>191</v>
      </c>
      <c r="F159" s="3" t="s">
        <v>83</v>
      </c>
      <c r="G159" s="3" t="s">
        <v>18</v>
      </c>
      <c r="H159" s="3" t="s">
        <v>21</v>
      </c>
      <c r="I159" s="2">
        <v>1</v>
      </c>
      <c r="J159" s="2">
        <v>1</v>
      </c>
      <c r="K159" s="2">
        <v>1</v>
      </c>
      <c r="L159" s="2">
        <v>1</v>
      </c>
      <c r="M159" s="2">
        <v>1</v>
      </c>
      <c r="N159" s="2">
        <v>1</v>
      </c>
      <c r="O159" s="2">
        <v>1</v>
      </c>
      <c r="P159" s="2">
        <v>1</v>
      </c>
      <c r="Q159" s="2">
        <v>1</v>
      </c>
      <c r="R159" s="2">
        <v>1</v>
      </c>
      <c r="S159" s="2">
        <v>1</v>
      </c>
      <c r="T159" s="2">
        <v>1</v>
      </c>
      <c r="U159" s="2">
        <v>1</v>
      </c>
      <c r="V159" s="2">
        <v>1</v>
      </c>
      <c r="W159" s="2">
        <f t="shared" si="11"/>
        <v>1</v>
      </c>
    </row>
    <row r="160" spans="1:23" x14ac:dyDescent="0.25">
      <c r="A160" t="str">
        <f t="shared" si="8"/>
        <v/>
      </c>
      <c r="B160" t="str">
        <f t="shared" si="9"/>
        <v>IDInterior LightingLinear Lighting</v>
      </c>
      <c r="C160" t="str">
        <f t="shared" si="10"/>
        <v>ID2023 CPAInterior Lighting_Linear Lighting</v>
      </c>
      <c r="D160" t="s">
        <v>119</v>
      </c>
      <c r="E160" t="s">
        <v>191</v>
      </c>
      <c r="F160" s="3" t="s">
        <v>84</v>
      </c>
      <c r="G160" s="3" t="s">
        <v>18</v>
      </c>
      <c r="H160" s="3" t="s">
        <v>22</v>
      </c>
      <c r="I160" s="2">
        <v>1</v>
      </c>
      <c r="J160" s="2">
        <v>1</v>
      </c>
      <c r="K160" s="2">
        <v>1</v>
      </c>
      <c r="L160" s="2">
        <v>1</v>
      </c>
      <c r="M160" s="2">
        <v>1</v>
      </c>
      <c r="N160" s="2">
        <v>1</v>
      </c>
      <c r="O160" s="2">
        <v>1</v>
      </c>
      <c r="P160" s="2">
        <v>1</v>
      </c>
      <c r="Q160" s="2">
        <v>1</v>
      </c>
      <c r="R160" s="2">
        <v>1</v>
      </c>
      <c r="S160" s="2">
        <v>1</v>
      </c>
      <c r="T160" s="2">
        <v>1</v>
      </c>
      <c r="U160" s="2">
        <v>1</v>
      </c>
      <c r="V160" s="2">
        <v>1</v>
      </c>
      <c r="W160" s="2">
        <f t="shared" si="11"/>
        <v>1</v>
      </c>
    </row>
    <row r="161" spans="1:23" x14ac:dyDescent="0.25">
      <c r="A161" t="str">
        <f t="shared" si="8"/>
        <v/>
      </c>
      <c r="B161" t="str">
        <f t="shared" si="9"/>
        <v>IDExterior LightingGeneral Service Lighting</v>
      </c>
      <c r="C161" t="str">
        <f t="shared" si="10"/>
        <v>ID2023 CPAExterior Lighting_General Service Lighting</v>
      </c>
      <c r="D161" t="s">
        <v>119</v>
      </c>
      <c r="E161" t="s">
        <v>191</v>
      </c>
      <c r="F161" s="3" t="s">
        <v>85</v>
      </c>
      <c r="G161" s="3" t="s">
        <v>23</v>
      </c>
      <c r="H161" s="3" t="s">
        <v>19</v>
      </c>
      <c r="I161" s="2">
        <v>1</v>
      </c>
      <c r="J161" s="2">
        <v>1</v>
      </c>
      <c r="K161" s="2">
        <v>1</v>
      </c>
      <c r="L161" s="2">
        <v>1</v>
      </c>
      <c r="M161" s="2">
        <v>1</v>
      </c>
      <c r="N161" s="2">
        <v>1</v>
      </c>
      <c r="O161" s="2">
        <v>1</v>
      </c>
      <c r="P161" s="2">
        <v>1</v>
      </c>
      <c r="Q161" s="2">
        <v>1</v>
      </c>
      <c r="R161" s="2">
        <v>1</v>
      </c>
      <c r="S161" s="2">
        <v>1</v>
      </c>
      <c r="T161" s="2">
        <v>1</v>
      </c>
      <c r="U161" s="2">
        <v>1</v>
      </c>
      <c r="V161" s="2">
        <v>1</v>
      </c>
      <c r="W161" s="2">
        <f t="shared" si="11"/>
        <v>1</v>
      </c>
    </row>
    <row r="162" spans="1:23" x14ac:dyDescent="0.25">
      <c r="A162" t="str">
        <f t="shared" si="8"/>
        <v/>
      </c>
      <c r="B162" t="str">
        <f t="shared" si="9"/>
        <v>IDExterior LightingArea Lighting</v>
      </c>
      <c r="C162" t="str">
        <f t="shared" si="10"/>
        <v>ID2023 CPAExterior Lighting_Area Lighting</v>
      </c>
      <c r="D162" t="s">
        <v>119</v>
      </c>
      <c r="E162" t="s">
        <v>191</v>
      </c>
      <c r="F162" s="3" t="s">
        <v>86</v>
      </c>
      <c r="G162" s="3" t="s">
        <v>23</v>
      </c>
      <c r="H162" s="3" t="s">
        <v>24</v>
      </c>
      <c r="I162" s="2">
        <v>1</v>
      </c>
      <c r="J162" s="2">
        <v>1</v>
      </c>
      <c r="K162" s="2">
        <v>1</v>
      </c>
      <c r="L162" s="2">
        <v>1</v>
      </c>
      <c r="M162" s="2">
        <v>1</v>
      </c>
      <c r="N162" s="2">
        <v>1</v>
      </c>
      <c r="O162" s="2">
        <v>1</v>
      </c>
      <c r="P162" s="2">
        <v>1</v>
      </c>
      <c r="Q162" s="2">
        <v>1</v>
      </c>
      <c r="R162" s="2">
        <v>1</v>
      </c>
      <c r="S162" s="2">
        <v>1</v>
      </c>
      <c r="T162" s="2">
        <v>1</v>
      </c>
      <c r="U162" s="2">
        <v>1</v>
      </c>
      <c r="V162" s="2">
        <v>1</v>
      </c>
      <c r="W162" s="2">
        <f t="shared" si="11"/>
        <v>1</v>
      </c>
    </row>
    <row r="163" spans="1:23" x14ac:dyDescent="0.25">
      <c r="A163" t="str">
        <f t="shared" si="8"/>
        <v/>
      </c>
      <c r="B163" t="str">
        <f t="shared" si="9"/>
        <v>IDExterior LightingLinear Lighting</v>
      </c>
      <c r="C163" t="str">
        <f t="shared" si="10"/>
        <v>ID2023 CPAExterior Lighting_Linear Lighting</v>
      </c>
      <c r="D163" t="s">
        <v>119</v>
      </c>
      <c r="E163" t="s">
        <v>191</v>
      </c>
      <c r="F163" s="3" t="s">
        <v>87</v>
      </c>
      <c r="G163" s="3" t="s">
        <v>23</v>
      </c>
      <c r="H163" s="3" t="s">
        <v>22</v>
      </c>
      <c r="I163" s="2">
        <v>1</v>
      </c>
      <c r="J163" s="2">
        <v>1</v>
      </c>
      <c r="K163" s="2">
        <v>1</v>
      </c>
      <c r="L163" s="2">
        <v>1</v>
      </c>
      <c r="M163" s="2">
        <v>1</v>
      </c>
      <c r="N163" s="2">
        <v>1</v>
      </c>
      <c r="O163" s="2">
        <v>1</v>
      </c>
      <c r="P163" s="2">
        <v>1</v>
      </c>
      <c r="Q163" s="2">
        <v>1</v>
      </c>
      <c r="R163" s="2">
        <v>1</v>
      </c>
      <c r="S163" s="2">
        <v>1</v>
      </c>
      <c r="T163" s="2">
        <v>1</v>
      </c>
      <c r="U163" s="2">
        <v>1</v>
      </c>
      <c r="V163" s="2">
        <v>1</v>
      </c>
      <c r="W163" s="2">
        <f t="shared" si="11"/>
        <v>1</v>
      </c>
    </row>
    <row r="164" spans="1:23" x14ac:dyDescent="0.25">
      <c r="A164" t="str">
        <f t="shared" si="8"/>
        <v/>
      </c>
      <c r="B164" t="str">
        <f t="shared" si="9"/>
        <v>IDRefrigeration Walk-in Refrigerator/Freezer</v>
      </c>
      <c r="C164" t="str">
        <f t="shared" si="10"/>
        <v>ID2023 CPARefrigeration _Walk-in Refrigerator/Freezer</v>
      </c>
      <c r="D164" t="s">
        <v>119</v>
      </c>
      <c r="E164" t="s">
        <v>191</v>
      </c>
      <c r="F164" s="3" t="s">
        <v>88</v>
      </c>
      <c r="G164" s="3" t="s">
        <v>25</v>
      </c>
      <c r="H164" s="3" t="s">
        <v>26</v>
      </c>
      <c r="I164" s="2">
        <v>0.02</v>
      </c>
      <c r="J164" s="2">
        <v>0</v>
      </c>
      <c r="K164" s="2">
        <v>0.02</v>
      </c>
      <c r="L164" s="2">
        <v>8.2442748091603058E-3</v>
      </c>
      <c r="M164" s="2">
        <v>0.74</v>
      </c>
      <c r="N164" s="2">
        <v>0.16</v>
      </c>
      <c r="O164" s="2">
        <v>0.33</v>
      </c>
      <c r="P164" s="2">
        <v>7.6925418569254181E-2</v>
      </c>
      <c r="Q164" s="2">
        <v>0.19</v>
      </c>
      <c r="R164" s="2">
        <v>0.03</v>
      </c>
      <c r="S164" s="2">
        <v>1.0989010989011E-2</v>
      </c>
      <c r="T164" s="2">
        <v>0.91700000000000004</v>
      </c>
      <c r="U164" s="2">
        <v>0.02</v>
      </c>
      <c r="V164" s="2">
        <v>8.2442748091603058E-3</v>
      </c>
      <c r="W164" s="2">
        <f t="shared" si="11"/>
        <v>0.18081449851261328</v>
      </c>
    </row>
    <row r="165" spans="1:23" x14ac:dyDescent="0.25">
      <c r="A165" t="str">
        <f t="shared" si="8"/>
        <v/>
      </c>
      <c r="B165" t="str">
        <f t="shared" si="9"/>
        <v>IDRefrigeration Reach-in Refrigerator/Freezer</v>
      </c>
      <c r="C165" t="str">
        <f t="shared" si="10"/>
        <v>ID2023 CPARefrigeration _Reach-in Refrigerator/Freezer</v>
      </c>
      <c r="D165" t="s">
        <v>119</v>
      </c>
      <c r="E165" t="s">
        <v>191</v>
      </c>
      <c r="F165" s="3" t="s">
        <v>89</v>
      </c>
      <c r="G165" s="3" t="s">
        <v>25</v>
      </c>
      <c r="H165" s="3" t="s">
        <v>27</v>
      </c>
      <c r="I165" s="2">
        <v>0.14000000000000001</v>
      </c>
      <c r="J165" s="2">
        <v>8.771929824561403E-2</v>
      </c>
      <c r="K165" s="2">
        <v>0.14000000000000001</v>
      </c>
      <c r="L165" s="2">
        <v>5.7709923664122142E-2</v>
      </c>
      <c r="M165" s="2">
        <v>7.0000000000000007E-2</v>
      </c>
      <c r="N165" s="2">
        <v>0.83055975794251102</v>
      </c>
      <c r="O165" s="2">
        <v>0.5</v>
      </c>
      <c r="P165" s="2">
        <v>0.13360730593607306</v>
      </c>
      <c r="Q165" s="2">
        <v>0.33</v>
      </c>
      <c r="R165" s="2">
        <v>0.19</v>
      </c>
      <c r="S165" s="2">
        <v>0.02</v>
      </c>
      <c r="T165" s="2">
        <v>0.91700000000000004</v>
      </c>
      <c r="U165" s="2">
        <v>0.14000000000000001</v>
      </c>
      <c r="V165" s="2">
        <v>5.7709923664122142E-2</v>
      </c>
      <c r="W165" s="2">
        <f t="shared" si="11"/>
        <v>0.25816472924660305</v>
      </c>
    </row>
    <row r="166" spans="1:23" x14ac:dyDescent="0.25">
      <c r="A166" t="str">
        <f t="shared" si="8"/>
        <v/>
      </c>
      <c r="B166" t="str">
        <f t="shared" si="9"/>
        <v>IDRefrigeration Glass Door Display</v>
      </c>
      <c r="C166" t="str">
        <f t="shared" si="10"/>
        <v>ID2023 CPARefrigeration _Glass Door Display</v>
      </c>
      <c r="D166" t="s">
        <v>119</v>
      </c>
      <c r="E166" t="s">
        <v>191</v>
      </c>
      <c r="F166" s="3" t="s">
        <v>90</v>
      </c>
      <c r="G166" s="3" t="s">
        <v>25</v>
      </c>
      <c r="H166" s="3" t="s">
        <v>28</v>
      </c>
      <c r="I166" s="2">
        <v>0.04</v>
      </c>
      <c r="J166" s="2">
        <v>0</v>
      </c>
      <c r="K166" s="2">
        <v>0.81699999999999995</v>
      </c>
      <c r="L166" s="2">
        <v>0.33677862595419844</v>
      </c>
      <c r="M166" s="2">
        <v>5.1999999999999998E-2</v>
      </c>
      <c r="N166" s="2">
        <v>0.94899999999999995</v>
      </c>
      <c r="O166" s="2">
        <v>0.90400000000000003</v>
      </c>
      <c r="P166" s="2">
        <v>0.26600000000000001</v>
      </c>
      <c r="Q166" s="2">
        <v>0.65700000000000003</v>
      </c>
      <c r="R166" s="2">
        <v>0.58899999999999997</v>
      </c>
      <c r="S166" s="2">
        <v>0.10100000000000001</v>
      </c>
      <c r="T166" s="2">
        <v>0.10100000000000001</v>
      </c>
      <c r="U166" s="2">
        <v>0.77400000000000002</v>
      </c>
      <c r="V166" s="2">
        <v>0.216</v>
      </c>
      <c r="W166" s="2">
        <f t="shared" si="11"/>
        <v>0.41448418756815703</v>
      </c>
    </row>
    <row r="167" spans="1:23" x14ac:dyDescent="0.25">
      <c r="A167" t="str">
        <f t="shared" si="8"/>
        <v/>
      </c>
      <c r="B167" t="str">
        <f t="shared" si="9"/>
        <v>IDRefrigeration Open Display Case</v>
      </c>
      <c r="C167" t="str">
        <f t="shared" si="10"/>
        <v>ID2023 CPARefrigeration _Open Display Case</v>
      </c>
      <c r="D167" t="s">
        <v>119</v>
      </c>
      <c r="E167" t="s">
        <v>191</v>
      </c>
      <c r="F167" s="3" t="s">
        <v>91</v>
      </c>
      <c r="G167" s="3" t="s">
        <v>25</v>
      </c>
      <c r="H167" s="3" t="s">
        <v>29</v>
      </c>
      <c r="I167" s="2">
        <v>1.3333333333333334E-2</v>
      </c>
      <c r="J167" s="2">
        <v>0</v>
      </c>
      <c r="K167" s="2">
        <v>0.27233333333333332</v>
      </c>
      <c r="L167" s="2">
        <v>0.11225954198473281</v>
      </c>
      <c r="M167" s="2">
        <v>1.7333333333333333E-2</v>
      </c>
      <c r="N167" s="2">
        <v>0.3163333333333333</v>
      </c>
      <c r="O167" s="2">
        <v>0.30133333333333334</v>
      </c>
      <c r="P167" s="2">
        <v>8.8666666666666671E-2</v>
      </c>
      <c r="Q167" s="2">
        <v>0.219</v>
      </c>
      <c r="R167" s="2">
        <v>0.19633333333333333</v>
      </c>
      <c r="S167" s="2">
        <v>3.3666666666666671E-2</v>
      </c>
      <c r="T167" s="2">
        <v>3.3666666666666671E-2</v>
      </c>
      <c r="U167" s="2">
        <v>0.25800000000000001</v>
      </c>
      <c r="V167" s="2">
        <v>7.1999999999999995E-2</v>
      </c>
      <c r="W167" s="2">
        <f t="shared" si="11"/>
        <v>0.13816139585605236</v>
      </c>
    </row>
    <row r="168" spans="1:23" x14ac:dyDescent="0.25">
      <c r="A168" t="str">
        <f t="shared" si="8"/>
        <v/>
      </c>
      <c r="B168" t="str">
        <f t="shared" si="9"/>
        <v>IDRefrigeration Icemaker</v>
      </c>
      <c r="C168" t="str">
        <f t="shared" si="10"/>
        <v>ID2023 CPARefrigeration _Icemaker</v>
      </c>
      <c r="D168" t="s">
        <v>119</v>
      </c>
      <c r="E168" t="s">
        <v>191</v>
      </c>
      <c r="F168" s="3" t="s">
        <v>92</v>
      </c>
      <c r="G168" s="3" t="s">
        <v>25</v>
      </c>
      <c r="H168" s="3" t="s">
        <v>30</v>
      </c>
      <c r="I168" s="2">
        <v>0.44900000000000001</v>
      </c>
      <c r="J168" s="2">
        <v>5.0999999999999997E-2</v>
      </c>
      <c r="K168" s="2">
        <v>0.52400000000000002</v>
      </c>
      <c r="L168" s="2">
        <v>0.216</v>
      </c>
      <c r="M168" s="2">
        <v>0.97299999999999998</v>
      </c>
      <c r="N168" s="2">
        <v>0.98899999999999999</v>
      </c>
      <c r="O168" s="2">
        <v>0.90400000000000003</v>
      </c>
      <c r="P168" s="2">
        <v>0.26600000000000001</v>
      </c>
      <c r="Q168" s="2">
        <v>0.65700000000000003</v>
      </c>
      <c r="R168" s="2">
        <v>0.58899999999999997</v>
      </c>
      <c r="S168" s="2">
        <v>0.10100000000000001</v>
      </c>
      <c r="T168" s="2">
        <v>0.91700000000000004</v>
      </c>
      <c r="U168" s="2">
        <v>5.0999999999999997E-2</v>
      </c>
      <c r="V168" s="2">
        <v>0.216</v>
      </c>
      <c r="W168" s="2">
        <f t="shared" si="11"/>
        <v>0.4930714285714286</v>
      </c>
    </row>
    <row r="169" spans="1:23" x14ac:dyDescent="0.25">
      <c r="A169" t="str">
        <f t="shared" si="8"/>
        <v/>
      </c>
      <c r="B169" t="str">
        <f t="shared" si="9"/>
        <v>IDRefrigeration Vending Machine</v>
      </c>
      <c r="C169" t="str">
        <f t="shared" si="10"/>
        <v>ID2023 CPARefrigeration _Vending Machine</v>
      </c>
      <c r="D169" t="s">
        <v>119</v>
      </c>
      <c r="E169" t="s">
        <v>191</v>
      </c>
      <c r="F169" s="3" t="s">
        <v>93</v>
      </c>
      <c r="G169" s="3" t="s">
        <v>25</v>
      </c>
      <c r="H169" s="3" t="s">
        <v>31</v>
      </c>
      <c r="I169" s="2">
        <v>0.44900000000000001</v>
      </c>
      <c r="J169" s="2">
        <v>5.0999999999999997E-2</v>
      </c>
      <c r="K169" s="2">
        <v>0.52400000000000002</v>
      </c>
      <c r="L169" s="2">
        <v>0.216</v>
      </c>
      <c r="M169" s="2">
        <v>0.97299999999999998</v>
      </c>
      <c r="N169" s="2">
        <v>0.98899999999999999</v>
      </c>
      <c r="O169" s="2">
        <v>0.90400000000000003</v>
      </c>
      <c r="P169" s="2">
        <v>0.26600000000000001</v>
      </c>
      <c r="Q169" s="2">
        <v>0.65700000000000003</v>
      </c>
      <c r="R169" s="2">
        <v>0.58899999999999997</v>
      </c>
      <c r="S169" s="2">
        <v>0.10100000000000001</v>
      </c>
      <c r="T169" s="2">
        <v>0.91700000000000004</v>
      </c>
      <c r="U169" s="2">
        <v>5.0999999999999997E-2</v>
      </c>
      <c r="V169" s="2">
        <v>0.216</v>
      </c>
      <c r="W169" s="2">
        <f t="shared" si="11"/>
        <v>0.4930714285714286</v>
      </c>
    </row>
    <row r="170" spans="1:23" x14ac:dyDescent="0.25">
      <c r="A170" t="str">
        <f t="shared" si="8"/>
        <v/>
      </c>
      <c r="B170" t="str">
        <f t="shared" si="9"/>
        <v>IDFood PreparationOven</v>
      </c>
      <c r="C170" t="str">
        <f t="shared" si="10"/>
        <v>ID2023 CPAFood Preparation_Oven</v>
      </c>
      <c r="D170" t="s">
        <v>119</v>
      </c>
      <c r="E170" t="s">
        <v>191</v>
      </c>
      <c r="F170" s="3" t="s">
        <v>94</v>
      </c>
      <c r="G170" s="3" t="s">
        <v>32</v>
      </c>
      <c r="H170" s="3" t="s">
        <v>33</v>
      </c>
      <c r="I170" s="2">
        <v>0.66</v>
      </c>
      <c r="J170" s="2">
        <v>1.5009E-2</v>
      </c>
      <c r="K170" s="2">
        <v>0.48899999999999999</v>
      </c>
      <c r="L170" s="2">
        <v>7.3105000000000003E-2</v>
      </c>
      <c r="M170" s="2">
        <v>0.21</v>
      </c>
      <c r="N170" s="2">
        <v>0.11</v>
      </c>
      <c r="O170" s="2">
        <v>0.69699999999999995</v>
      </c>
      <c r="P170" s="2">
        <v>9.4340999999999994E-2</v>
      </c>
      <c r="Q170" s="2">
        <v>0.37117050000000001</v>
      </c>
      <c r="R170" s="2">
        <v>0.13800000000000001</v>
      </c>
      <c r="S170" s="2">
        <v>8.5810000000000001E-3</v>
      </c>
      <c r="T170" s="2">
        <v>0.197743</v>
      </c>
      <c r="U170" s="2">
        <v>1.5009E-2</v>
      </c>
      <c r="V170" s="2">
        <v>7.3105000000000003E-2</v>
      </c>
      <c r="W170" s="2">
        <f t="shared" si="11"/>
        <v>0.22514739285714283</v>
      </c>
    </row>
    <row r="171" spans="1:23" x14ac:dyDescent="0.25">
      <c r="A171" t="str">
        <f t="shared" si="8"/>
        <v/>
      </c>
      <c r="B171" t="str">
        <f t="shared" si="9"/>
        <v>IDFood PreparationFryer</v>
      </c>
      <c r="C171" t="str">
        <f t="shared" si="10"/>
        <v>ID2023 CPAFood Preparation_Fryer</v>
      </c>
      <c r="D171" t="s">
        <v>119</v>
      </c>
      <c r="E171" t="s">
        <v>191</v>
      </c>
      <c r="F171" s="3" t="s">
        <v>95</v>
      </c>
      <c r="G171" s="3" t="s">
        <v>32</v>
      </c>
      <c r="H171" s="3" t="s">
        <v>34</v>
      </c>
      <c r="I171" s="2">
        <v>0.76400000000000001</v>
      </c>
      <c r="J171" s="2">
        <v>1.5009E-2</v>
      </c>
      <c r="K171" s="2">
        <v>0.45200000000000001</v>
      </c>
      <c r="L171" s="2">
        <v>7.3105000000000003E-2</v>
      </c>
      <c r="M171" s="2">
        <v>0.82</v>
      </c>
      <c r="N171" s="2">
        <v>0.87</v>
      </c>
      <c r="O171" s="2">
        <v>0.80700000000000005</v>
      </c>
      <c r="P171" s="2">
        <v>9.4340999999999994E-2</v>
      </c>
      <c r="Q171" s="2">
        <v>0.34017049999999999</v>
      </c>
      <c r="R171" s="2">
        <v>0.21</v>
      </c>
      <c r="S171" s="2">
        <v>8.5810000000000001E-3</v>
      </c>
      <c r="T171" s="2">
        <v>0.197743</v>
      </c>
      <c r="U171" s="2">
        <v>1.5009E-2</v>
      </c>
      <c r="V171" s="2">
        <v>7.3105000000000003E-2</v>
      </c>
      <c r="W171" s="2">
        <f t="shared" si="11"/>
        <v>0.33857596428571435</v>
      </c>
    </row>
    <row r="172" spans="1:23" x14ac:dyDescent="0.25">
      <c r="A172" t="str">
        <f t="shared" si="8"/>
        <v/>
      </c>
      <c r="B172" t="str">
        <f t="shared" si="9"/>
        <v>IDFood PreparationDishwasher</v>
      </c>
      <c r="C172" t="str">
        <f t="shared" si="10"/>
        <v>ID2023 CPAFood Preparation_Dishwasher</v>
      </c>
      <c r="D172" t="s">
        <v>119</v>
      </c>
      <c r="E172" t="s">
        <v>191</v>
      </c>
      <c r="F172" s="3" t="s">
        <v>96</v>
      </c>
      <c r="G172" s="3" t="s">
        <v>32</v>
      </c>
      <c r="H172" s="3" t="s">
        <v>35</v>
      </c>
      <c r="I172" s="2">
        <v>0.200325</v>
      </c>
      <c r="J172" s="2">
        <v>1.5009E-2</v>
      </c>
      <c r="K172" s="2">
        <v>0.18492800000000001</v>
      </c>
      <c r="L172" s="2">
        <v>7.3105000000000003E-2</v>
      </c>
      <c r="M172" s="2">
        <v>0.31740200000000002</v>
      </c>
      <c r="N172" s="2">
        <v>0.25333600000000001</v>
      </c>
      <c r="O172" s="2">
        <v>0.30880099999999999</v>
      </c>
      <c r="P172" s="2">
        <v>9.4340999999999994E-2</v>
      </c>
      <c r="Q172" s="2">
        <v>0.16946800000000001</v>
      </c>
      <c r="R172" s="2">
        <v>0.15263599999999999</v>
      </c>
      <c r="S172" s="2">
        <v>8.5810000000000001E-3</v>
      </c>
      <c r="T172" s="2">
        <v>0.197743</v>
      </c>
      <c r="U172" s="2">
        <v>1.5009E-2</v>
      </c>
      <c r="V172" s="2">
        <v>7.3105000000000003E-2</v>
      </c>
      <c r="W172" s="2">
        <f t="shared" si="11"/>
        <v>0.1474135</v>
      </c>
    </row>
    <row r="173" spans="1:23" x14ac:dyDescent="0.25">
      <c r="A173" t="str">
        <f t="shared" si="8"/>
        <v/>
      </c>
      <c r="B173" t="str">
        <f t="shared" si="9"/>
        <v>IDFood PreparationHot Food Container</v>
      </c>
      <c r="C173" t="str">
        <f t="shared" si="10"/>
        <v>ID2023 CPAFood Preparation_Hot Food Container</v>
      </c>
      <c r="D173" t="s">
        <v>119</v>
      </c>
      <c r="E173" t="s">
        <v>191</v>
      </c>
      <c r="F173" s="3" t="s">
        <v>97</v>
      </c>
      <c r="G173" s="3" t="s">
        <v>32</v>
      </c>
      <c r="H173" s="3" t="s">
        <v>36</v>
      </c>
      <c r="I173" s="2">
        <v>0.200325</v>
      </c>
      <c r="J173" s="2">
        <v>1.5009E-2</v>
      </c>
      <c r="K173" s="2">
        <v>0.18492800000000001</v>
      </c>
      <c r="L173" s="2">
        <v>7.3105000000000003E-2</v>
      </c>
      <c r="M173" s="2">
        <v>0.84</v>
      </c>
      <c r="N173" s="2">
        <v>0.73</v>
      </c>
      <c r="O173" s="2">
        <v>0.30880099999999999</v>
      </c>
      <c r="P173" s="2">
        <v>9.4340999999999994E-2</v>
      </c>
      <c r="Q173" s="2">
        <v>0.16946800000000001</v>
      </c>
      <c r="R173" s="2">
        <v>0.15263599999999999</v>
      </c>
      <c r="S173" s="2">
        <v>8.5810000000000001E-3</v>
      </c>
      <c r="T173" s="2">
        <v>0.197743</v>
      </c>
      <c r="U173" s="2">
        <v>1.5009E-2</v>
      </c>
      <c r="V173" s="2">
        <v>7.3105000000000003E-2</v>
      </c>
      <c r="W173" s="2">
        <f t="shared" si="11"/>
        <v>0.21878935714285716</v>
      </c>
    </row>
    <row r="174" spans="1:23" x14ac:dyDescent="0.25">
      <c r="A174" t="str">
        <f t="shared" si="8"/>
        <v/>
      </c>
      <c r="B174" t="str">
        <f t="shared" si="9"/>
        <v>IDFood PreparationSteamer</v>
      </c>
      <c r="C174" t="str">
        <f t="shared" si="10"/>
        <v>ID2023 CPAFood Preparation_Steamer</v>
      </c>
      <c r="D174" t="s">
        <v>119</v>
      </c>
      <c r="E174" t="s">
        <v>191</v>
      </c>
      <c r="F174" s="3" t="s">
        <v>98</v>
      </c>
      <c r="G174" s="3" t="s">
        <v>32</v>
      </c>
      <c r="H174" s="3" t="s">
        <v>37</v>
      </c>
      <c r="I174" s="2">
        <v>0.200325</v>
      </c>
      <c r="J174" s="2">
        <v>1.5009E-2</v>
      </c>
      <c r="K174" s="2">
        <v>0.18492800000000001</v>
      </c>
      <c r="L174" s="2">
        <v>7.3105000000000003E-2</v>
      </c>
      <c r="M174" s="2">
        <v>0.16</v>
      </c>
      <c r="N174" s="2">
        <v>0.2</v>
      </c>
      <c r="O174" s="2">
        <v>0.30880099999999999</v>
      </c>
      <c r="P174" s="2">
        <v>9.4340999999999994E-2</v>
      </c>
      <c r="Q174" s="2">
        <v>0.16946800000000001</v>
      </c>
      <c r="R174" s="2">
        <v>0.15263599999999999</v>
      </c>
      <c r="S174" s="2">
        <v>8.5810000000000001E-3</v>
      </c>
      <c r="T174" s="2">
        <v>0.197743</v>
      </c>
      <c r="U174" s="2">
        <v>1.5009E-2</v>
      </c>
      <c r="V174" s="2">
        <v>7.3105000000000003E-2</v>
      </c>
      <c r="W174" s="2">
        <f t="shared" si="11"/>
        <v>0.13236078571428569</v>
      </c>
    </row>
    <row r="175" spans="1:23" x14ac:dyDescent="0.25">
      <c r="A175" t="str">
        <f t="shared" si="8"/>
        <v/>
      </c>
      <c r="B175" t="str">
        <f t="shared" si="9"/>
        <v>IDFood PreparationGriddle</v>
      </c>
      <c r="C175" t="str">
        <f t="shared" si="10"/>
        <v>ID2023 CPAFood Preparation_Griddle</v>
      </c>
      <c r="D175" t="s">
        <v>119</v>
      </c>
      <c r="E175" t="s">
        <v>191</v>
      </c>
      <c r="F175" s="3" t="s">
        <v>188</v>
      </c>
      <c r="G175" s="3" t="s">
        <v>32</v>
      </c>
      <c r="H175" s="3" t="s">
        <v>184</v>
      </c>
      <c r="I175" s="2">
        <v>0.200325</v>
      </c>
      <c r="J175" s="2">
        <v>1.5009E-2</v>
      </c>
      <c r="K175" s="2">
        <v>0.18492800000000001</v>
      </c>
      <c r="L175" s="2">
        <v>7.3105000000000003E-2</v>
      </c>
      <c r="M175" s="2">
        <v>0.2</v>
      </c>
      <c r="N175" s="2">
        <v>0</v>
      </c>
      <c r="O175" s="2">
        <v>0.30880099999999999</v>
      </c>
      <c r="P175" s="2">
        <v>9.4340999999999994E-2</v>
      </c>
      <c r="Q175" s="2">
        <v>0.16946800000000001</v>
      </c>
      <c r="R175" s="2">
        <v>0.15263599999999999</v>
      </c>
      <c r="S175" s="2">
        <v>8.5810000000000001E-3</v>
      </c>
      <c r="T175" s="2">
        <v>0.197743</v>
      </c>
      <c r="U175" s="2">
        <v>1.5009E-2</v>
      </c>
      <c r="V175" s="2">
        <v>7.3105000000000003E-2</v>
      </c>
      <c r="W175" s="2">
        <f t="shared" si="11"/>
        <v>0.12093221428571428</v>
      </c>
    </row>
    <row r="176" spans="1:23" x14ac:dyDescent="0.25">
      <c r="A176" t="str">
        <f t="shared" si="8"/>
        <v/>
      </c>
      <c r="B176" t="str">
        <f t="shared" si="9"/>
        <v>IDOffice EquipmentDesktop Computer</v>
      </c>
      <c r="C176" t="str">
        <f t="shared" si="10"/>
        <v>ID2023 CPAOffice Equipment_Desktop Computer</v>
      </c>
      <c r="D176" t="s">
        <v>119</v>
      </c>
      <c r="E176" t="s">
        <v>191</v>
      </c>
      <c r="F176" s="3" t="s">
        <v>99</v>
      </c>
      <c r="G176" s="3" t="s">
        <v>38</v>
      </c>
      <c r="H176" s="3" t="s">
        <v>39</v>
      </c>
      <c r="I176" s="2">
        <v>1</v>
      </c>
      <c r="J176" s="2">
        <v>1</v>
      </c>
      <c r="K176" s="2">
        <v>1</v>
      </c>
      <c r="L176" s="2">
        <v>1</v>
      </c>
      <c r="M176" s="2">
        <v>1</v>
      </c>
      <c r="N176" s="2">
        <v>1</v>
      </c>
      <c r="O176" s="2">
        <v>1</v>
      </c>
      <c r="P176" s="2">
        <v>1</v>
      </c>
      <c r="Q176" s="2">
        <v>1</v>
      </c>
      <c r="R176" s="2">
        <v>1</v>
      </c>
      <c r="S176" s="2">
        <v>1</v>
      </c>
      <c r="T176" s="2">
        <v>1</v>
      </c>
      <c r="U176" s="2">
        <v>1</v>
      </c>
      <c r="V176" s="2">
        <v>1</v>
      </c>
      <c r="W176" s="2">
        <f t="shared" si="11"/>
        <v>1</v>
      </c>
    </row>
    <row r="177" spans="1:23" x14ac:dyDescent="0.25">
      <c r="A177" t="str">
        <f t="shared" si="8"/>
        <v/>
      </c>
      <c r="B177" t="str">
        <f t="shared" si="9"/>
        <v>IDOffice EquipmentLaptop</v>
      </c>
      <c r="C177" t="str">
        <f t="shared" si="10"/>
        <v>ID2023 CPAOffice Equipment_Laptop</v>
      </c>
      <c r="D177" t="s">
        <v>119</v>
      </c>
      <c r="E177" t="s">
        <v>191</v>
      </c>
      <c r="F177" s="3" t="s">
        <v>100</v>
      </c>
      <c r="G177" s="3" t="s">
        <v>38</v>
      </c>
      <c r="H177" s="3" t="s">
        <v>40</v>
      </c>
      <c r="I177" s="2">
        <v>1</v>
      </c>
      <c r="J177" s="2">
        <v>1</v>
      </c>
      <c r="K177" s="2">
        <v>1</v>
      </c>
      <c r="L177" s="2">
        <v>1</v>
      </c>
      <c r="M177" s="2">
        <v>1</v>
      </c>
      <c r="N177" s="2">
        <v>0.64</v>
      </c>
      <c r="O177" s="2">
        <v>1</v>
      </c>
      <c r="P177" s="2">
        <v>1</v>
      </c>
      <c r="Q177" s="2">
        <v>1</v>
      </c>
      <c r="R177" s="2">
        <v>1</v>
      </c>
      <c r="S177" s="2">
        <v>1</v>
      </c>
      <c r="T177" s="2">
        <v>1</v>
      </c>
      <c r="U177" s="2">
        <v>1</v>
      </c>
      <c r="V177" s="2">
        <v>1</v>
      </c>
      <c r="W177" s="2">
        <f t="shared" si="11"/>
        <v>0.97428571428571431</v>
      </c>
    </row>
    <row r="178" spans="1:23" x14ac:dyDescent="0.25">
      <c r="A178" t="str">
        <f t="shared" si="8"/>
        <v/>
      </c>
      <c r="B178" t="str">
        <f t="shared" si="9"/>
        <v>IDOffice EquipmentServer</v>
      </c>
      <c r="C178" t="str">
        <f t="shared" si="10"/>
        <v>ID2023 CPAOffice Equipment_Server</v>
      </c>
      <c r="D178" t="s">
        <v>119</v>
      </c>
      <c r="E178" t="s">
        <v>191</v>
      </c>
      <c r="F178" s="3" t="s">
        <v>101</v>
      </c>
      <c r="G178" s="3" t="s">
        <v>38</v>
      </c>
      <c r="H178" s="3" t="s">
        <v>41</v>
      </c>
      <c r="I178" s="2">
        <v>1</v>
      </c>
      <c r="J178" s="2">
        <v>1</v>
      </c>
      <c r="K178" s="2">
        <v>1</v>
      </c>
      <c r="L178" s="2">
        <v>1</v>
      </c>
      <c r="M178" s="2">
        <v>1</v>
      </c>
      <c r="N178" s="2">
        <v>1</v>
      </c>
      <c r="O178" s="2">
        <v>1</v>
      </c>
      <c r="P178" s="2">
        <v>1</v>
      </c>
      <c r="Q178" s="2">
        <v>1</v>
      </c>
      <c r="R178" s="2">
        <v>1</v>
      </c>
      <c r="S178" s="2">
        <v>1</v>
      </c>
      <c r="T178" s="2">
        <v>1</v>
      </c>
      <c r="U178" s="2">
        <v>1</v>
      </c>
      <c r="V178" s="2">
        <v>1</v>
      </c>
      <c r="W178" s="2">
        <f t="shared" si="11"/>
        <v>1</v>
      </c>
    </row>
    <row r="179" spans="1:23" x14ac:dyDescent="0.25">
      <c r="A179" t="str">
        <f t="shared" si="8"/>
        <v/>
      </c>
      <c r="B179" t="str">
        <f t="shared" si="9"/>
        <v>IDOffice EquipmentMonitor</v>
      </c>
      <c r="C179" t="str">
        <f t="shared" si="10"/>
        <v>ID2023 CPAOffice Equipment_Monitor</v>
      </c>
      <c r="D179" t="s">
        <v>119</v>
      </c>
      <c r="E179" t="s">
        <v>191</v>
      </c>
      <c r="F179" s="3" t="s">
        <v>102</v>
      </c>
      <c r="G179" s="3" t="s">
        <v>38</v>
      </c>
      <c r="H179" s="3" t="s">
        <v>42</v>
      </c>
      <c r="I179" s="2">
        <v>1</v>
      </c>
      <c r="J179" s="2">
        <v>1</v>
      </c>
      <c r="K179" s="2">
        <v>1</v>
      </c>
      <c r="L179" s="2">
        <v>1</v>
      </c>
      <c r="M179" s="2">
        <v>1</v>
      </c>
      <c r="N179" s="2">
        <v>1</v>
      </c>
      <c r="O179" s="2">
        <v>1</v>
      </c>
      <c r="P179" s="2">
        <v>1</v>
      </c>
      <c r="Q179" s="2">
        <v>1</v>
      </c>
      <c r="R179" s="2">
        <v>1</v>
      </c>
      <c r="S179" s="2">
        <v>1</v>
      </c>
      <c r="T179" s="2">
        <v>1</v>
      </c>
      <c r="U179" s="2">
        <v>1</v>
      </c>
      <c r="V179" s="2">
        <v>1</v>
      </c>
      <c r="W179" s="2">
        <f t="shared" si="11"/>
        <v>1</v>
      </c>
    </row>
    <row r="180" spans="1:23" x14ac:dyDescent="0.25">
      <c r="A180" t="str">
        <f t="shared" si="8"/>
        <v/>
      </c>
      <c r="B180" t="str">
        <f t="shared" si="9"/>
        <v>IDOffice EquipmentPrinter/Copier/Fax</v>
      </c>
      <c r="C180" t="str">
        <f t="shared" si="10"/>
        <v>ID2023 CPAOffice Equipment_Printer/Copier/Fax</v>
      </c>
      <c r="D180" t="s">
        <v>119</v>
      </c>
      <c r="E180" t="s">
        <v>191</v>
      </c>
      <c r="F180" s="3" t="s">
        <v>103</v>
      </c>
      <c r="G180" s="3" t="s">
        <v>38</v>
      </c>
      <c r="H180" s="3" t="s">
        <v>43</v>
      </c>
      <c r="I180" s="2">
        <v>1</v>
      </c>
      <c r="J180" s="2">
        <v>1</v>
      </c>
      <c r="K180" s="2">
        <v>1</v>
      </c>
      <c r="L180" s="2">
        <v>1</v>
      </c>
      <c r="M180" s="2">
        <v>1</v>
      </c>
      <c r="N180" s="2">
        <v>1</v>
      </c>
      <c r="O180" s="2">
        <v>1</v>
      </c>
      <c r="P180" s="2">
        <v>1</v>
      </c>
      <c r="Q180" s="2">
        <v>1</v>
      </c>
      <c r="R180" s="2">
        <v>1</v>
      </c>
      <c r="S180" s="2">
        <v>1</v>
      </c>
      <c r="T180" s="2">
        <v>1</v>
      </c>
      <c r="U180" s="2">
        <v>1</v>
      </c>
      <c r="V180" s="2">
        <v>1</v>
      </c>
      <c r="W180" s="2">
        <f t="shared" si="11"/>
        <v>1</v>
      </c>
    </row>
    <row r="181" spans="1:23" x14ac:dyDescent="0.25">
      <c r="A181" t="str">
        <f t="shared" si="8"/>
        <v/>
      </c>
      <c r="B181" t="str">
        <f t="shared" si="9"/>
        <v>IDOffice EquipmentPOS Terminal</v>
      </c>
      <c r="C181" t="str">
        <f t="shared" si="10"/>
        <v>ID2023 CPAOffice Equipment_POS Terminal</v>
      </c>
      <c r="D181" t="s">
        <v>119</v>
      </c>
      <c r="E181" t="s">
        <v>191</v>
      </c>
      <c r="F181" s="3" t="s">
        <v>104</v>
      </c>
      <c r="G181" s="3" t="s">
        <v>38</v>
      </c>
      <c r="H181" s="3" t="s">
        <v>44</v>
      </c>
      <c r="I181" s="2">
        <v>0.4</v>
      </c>
      <c r="J181" s="2">
        <v>0.2</v>
      </c>
      <c r="K181" s="2">
        <v>1</v>
      </c>
      <c r="L181" s="2">
        <v>1</v>
      </c>
      <c r="M181" s="2">
        <v>1</v>
      </c>
      <c r="N181" s="2">
        <v>1</v>
      </c>
      <c r="O181" s="2">
        <v>1</v>
      </c>
      <c r="P181" s="2">
        <v>1</v>
      </c>
      <c r="Q181" s="2">
        <v>0.36</v>
      </c>
      <c r="R181" s="2">
        <v>0.57999999999999996</v>
      </c>
      <c r="S181" s="2">
        <v>0.77</v>
      </c>
      <c r="T181" s="2">
        <v>0.77</v>
      </c>
      <c r="U181" s="2">
        <v>0.2</v>
      </c>
      <c r="V181" s="2">
        <v>0.28000000000000003</v>
      </c>
      <c r="W181" s="2">
        <f t="shared" si="11"/>
        <v>0.68285714285714272</v>
      </c>
    </row>
    <row r="182" spans="1:23" x14ac:dyDescent="0.25">
      <c r="A182" t="str">
        <f t="shared" si="8"/>
        <v/>
      </c>
      <c r="B182" t="str">
        <f t="shared" si="9"/>
        <v>IDMiscellaneousNon-HVAC Motors</v>
      </c>
      <c r="C182" t="str">
        <f t="shared" si="10"/>
        <v>ID2023 CPAMiscellaneous_Non-HVAC Motors</v>
      </c>
      <c r="D182" t="s">
        <v>119</v>
      </c>
      <c r="E182" t="s">
        <v>191</v>
      </c>
      <c r="F182" s="3" t="s">
        <v>105</v>
      </c>
      <c r="G182" s="3" t="s">
        <v>45</v>
      </c>
      <c r="H182" s="3" t="s">
        <v>46</v>
      </c>
      <c r="I182" s="2">
        <v>0.8957499208271652</v>
      </c>
      <c r="J182" s="2">
        <v>0.21970777803924474</v>
      </c>
      <c r="K182" s="2">
        <v>0.40173654010717463</v>
      </c>
      <c r="L182" s="2">
        <v>0.21970777803924474</v>
      </c>
      <c r="M182" s="2">
        <v>0.19994718336345799</v>
      </c>
      <c r="N182" s="2">
        <v>0.34644139250345779</v>
      </c>
      <c r="O182" s="2">
        <v>0.74104394863625245</v>
      </c>
      <c r="P182" s="2">
        <v>0.88831888096371459</v>
      </c>
      <c r="Q182" s="2">
        <v>0.43663447205500328</v>
      </c>
      <c r="R182" s="2">
        <v>0.91274673866983413</v>
      </c>
      <c r="S182" s="2">
        <v>0.49853334976354247</v>
      </c>
      <c r="T182" s="2">
        <v>0.79471679065865775</v>
      </c>
      <c r="U182" s="2">
        <v>0.21970777803924474</v>
      </c>
      <c r="V182" s="2">
        <v>0.21970777803924474</v>
      </c>
      <c r="W182" s="2">
        <f t="shared" si="11"/>
        <v>0.49962145212180287</v>
      </c>
    </row>
    <row r="183" spans="1:23" x14ac:dyDescent="0.25">
      <c r="A183" t="str">
        <f t="shared" si="8"/>
        <v/>
      </c>
      <c r="B183" t="str">
        <f t="shared" si="9"/>
        <v>IDMiscellaneousPool Pump</v>
      </c>
      <c r="C183" t="str">
        <f t="shared" si="10"/>
        <v>ID2023 CPAMiscellaneous_Pool Pump</v>
      </c>
      <c r="D183" t="s">
        <v>119</v>
      </c>
      <c r="E183" t="s">
        <v>191</v>
      </c>
      <c r="F183" s="3" t="s">
        <v>106</v>
      </c>
      <c r="G183" s="3" t="s">
        <v>45</v>
      </c>
      <c r="H183" s="3" t="s">
        <v>47</v>
      </c>
      <c r="I183" s="2">
        <v>0</v>
      </c>
      <c r="J183" s="2">
        <v>0</v>
      </c>
      <c r="K183" s="2">
        <v>0</v>
      </c>
      <c r="L183" s="2">
        <v>0</v>
      </c>
      <c r="M183" s="2">
        <v>0</v>
      </c>
      <c r="N183" s="2">
        <v>0</v>
      </c>
      <c r="O183" s="2">
        <v>0</v>
      </c>
      <c r="P183" s="2">
        <v>0.90300000000000002</v>
      </c>
      <c r="Q183" s="2">
        <v>0.06</v>
      </c>
      <c r="R183" s="2">
        <v>0.76</v>
      </c>
      <c r="S183" s="2">
        <v>0</v>
      </c>
      <c r="T183" s="2">
        <v>0</v>
      </c>
      <c r="U183" s="2">
        <v>0</v>
      </c>
      <c r="V183" s="2">
        <v>0.04</v>
      </c>
      <c r="W183" s="2">
        <f t="shared" si="11"/>
        <v>0.12592857142857145</v>
      </c>
    </row>
    <row r="184" spans="1:23" x14ac:dyDescent="0.25">
      <c r="A184" t="str">
        <f t="shared" si="8"/>
        <v/>
      </c>
      <c r="B184" t="str">
        <f t="shared" si="9"/>
        <v>IDMiscellaneousPool Heater</v>
      </c>
      <c r="C184" t="str">
        <f t="shared" si="10"/>
        <v>ID2023 CPAMiscellaneous_Pool Heater</v>
      </c>
      <c r="D184" t="s">
        <v>119</v>
      </c>
      <c r="E184" t="s">
        <v>191</v>
      </c>
      <c r="F184" s="3" t="s">
        <v>107</v>
      </c>
      <c r="G184" s="3" t="s">
        <v>45</v>
      </c>
      <c r="H184" s="3" t="s">
        <v>48</v>
      </c>
      <c r="I184" s="2">
        <v>0</v>
      </c>
      <c r="J184" s="2">
        <v>0</v>
      </c>
      <c r="K184" s="2">
        <v>0</v>
      </c>
      <c r="L184" s="2">
        <v>0</v>
      </c>
      <c r="M184" s="2">
        <v>0</v>
      </c>
      <c r="N184" s="2">
        <v>0</v>
      </c>
      <c r="O184" s="2">
        <v>0</v>
      </c>
      <c r="P184" s="2">
        <v>0.36199999999999999</v>
      </c>
      <c r="Q184" s="2">
        <v>0.01</v>
      </c>
      <c r="R184" s="2">
        <v>0.27</v>
      </c>
      <c r="S184" s="2">
        <v>0</v>
      </c>
      <c r="T184" s="2">
        <v>0</v>
      </c>
      <c r="U184" s="2">
        <v>0</v>
      </c>
      <c r="V184" s="2">
        <v>0.01</v>
      </c>
      <c r="W184" s="2">
        <f t="shared" si="11"/>
        <v>4.6571428571428576E-2</v>
      </c>
    </row>
    <row r="185" spans="1:23" x14ac:dyDescent="0.25">
      <c r="A185" t="str">
        <f t="shared" si="8"/>
        <v/>
      </c>
      <c r="B185" t="str">
        <f t="shared" si="9"/>
        <v>IDMiscellaneousClothes Washer</v>
      </c>
      <c r="C185" t="str">
        <f t="shared" si="10"/>
        <v>ID2023 CPAMiscellaneous_Clothes Washer</v>
      </c>
      <c r="D185" t="s">
        <v>119</v>
      </c>
      <c r="E185" t="s">
        <v>191</v>
      </c>
      <c r="F185" s="3" t="s">
        <v>108</v>
      </c>
      <c r="G185" s="3" t="s">
        <v>45</v>
      </c>
      <c r="H185" s="3" t="s">
        <v>49</v>
      </c>
      <c r="I185" s="2">
        <v>0</v>
      </c>
      <c r="J185" s="2">
        <v>0</v>
      </c>
      <c r="K185" s="2">
        <v>7.0000000000000007E-2</v>
      </c>
      <c r="L185" s="2">
        <v>0</v>
      </c>
      <c r="M185" s="2">
        <v>0</v>
      </c>
      <c r="N185" s="2">
        <v>0</v>
      </c>
      <c r="O185" s="2">
        <v>0.63</v>
      </c>
      <c r="P185" s="2">
        <v>0.15</v>
      </c>
      <c r="Q185" s="2">
        <v>0.15</v>
      </c>
      <c r="R185" s="2">
        <v>0.67</v>
      </c>
      <c r="S185" s="2">
        <v>0</v>
      </c>
      <c r="T185" s="2">
        <v>0</v>
      </c>
      <c r="U185" s="2">
        <v>0</v>
      </c>
      <c r="V185" s="2">
        <v>0.15</v>
      </c>
      <c r="W185" s="2">
        <f t="shared" si="11"/>
        <v>0.12999999999999998</v>
      </c>
    </row>
    <row r="186" spans="1:23" x14ac:dyDescent="0.25">
      <c r="A186" t="str">
        <f t="shared" si="8"/>
        <v/>
      </c>
      <c r="B186" t="str">
        <f t="shared" si="9"/>
        <v>IDMiscellaneousClothes Dryer</v>
      </c>
      <c r="C186" t="str">
        <f t="shared" si="10"/>
        <v>ID2023 CPAMiscellaneous_Clothes Dryer</v>
      </c>
      <c r="D186" t="s">
        <v>119</v>
      </c>
      <c r="E186" t="s">
        <v>191</v>
      </c>
      <c r="F186" s="3" t="s">
        <v>109</v>
      </c>
      <c r="G186" s="3" t="s">
        <v>45</v>
      </c>
      <c r="H186" s="3" t="s">
        <v>50</v>
      </c>
      <c r="I186" s="2">
        <v>0</v>
      </c>
      <c r="J186" s="2">
        <v>0</v>
      </c>
      <c r="K186" s="2">
        <v>0.04</v>
      </c>
      <c r="L186" s="2">
        <v>0</v>
      </c>
      <c r="M186" s="2">
        <v>0</v>
      </c>
      <c r="N186" s="2">
        <v>0</v>
      </c>
      <c r="O186" s="2">
        <v>0.57999999999999996</v>
      </c>
      <c r="P186" s="2">
        <v>0.11</v>
      </c>
      <c r="Q186" s="2">
        <v>0.11</v>
      </c>
      <c r="R186" s="2">
        <v>0.26</v>
      </c>
      <c r="S186" s="2">
        <v>0</v>
      </c>
      <c r="T186" s="2">
        <v>0</v>
      </c>
      <c r="U186" s="2">
        <v>0</v>
      </c>
      <c r="V186" s="2">
        <v>0.1</v>
      </c>
      <c r="W186" s="2">
        <f t="shared" si="11"/>
        <v>8.5714285714285729E-2</v>
      </c>
    </row>
    <row r="187" spans="1:23" x14ac:dyDescent="0.25">
      <c r="A187" t="str">
        <f t="shared" si="8"/>
        <v/>
      </c>
      <c r="B187" t="str">
        <f t="shared" si="9"/>
        <v>IDMiscellaneousElectric Vehicle Chargers</v>
      </c>
      <c r="C187" t="str">
        <f t="shared" si="10"/>
        <v>ID2023 CPAMiscellaneous_Electric Vehicle Chargers</v>
      </c>
      <c r="D187" t="s">
        <v>119</v>
      </c>
      <c r="E187" t="s">
        <v>191</v>
      </c>
      <c r="F187" s="3" t="s">
        <v>189</v>
      </c>
      <c r="G187" s="3" t="s">
        <v>45</v>
      </c>
      <c r="H187" s="3" t="s">
        <v>185</v>
      </c>
      <c r="I187" s="2">
        <v>0.70439020013223397</v>
      </c>
      <c r="J187" s="2">
        <v>0.70439020013223397</v>
      </c>
      <c r="K187" s="2">
        <v>7.2869160362154795E-2</v>
      </c>
      <c r="L187" s="2">
        <v>0.70439020013223397</v>
      </c>
      <c r="M187" s="2">
        <v>0</v>
      </c>
      <c r="N187" s="2">
        <v>4.0176994730638203E-2</v>
      </c>
      <c r="O187" s="2">
        <v>1.0669951069894899E-2</v>
      </c>
      <c r="P187" s="2">
        <v>0</v>
      </c>
      <c r="Q187" s="2">
        <v>0</v>
      </c>
      <c r="R187" s="2">
        <v>9.3698273297288304E-2</v>
      </c>
      <c r="S187" s="2">
        <v>0</v>
      </c>
      <c r="T187" s="2">
        <v>0</v>
      </c>
      <c r="U187" s="2">
        <v>0.70439020013223397</v>
      </c>
      <c r="V187" s="2">
        <v>0</v>
      </c>
      <c r="W187" s="2">
        <f t="shared" si="11"/>
        <v>0.21678394142777943</v>
      </c>
    </row>
    <row r="188" spans="1:23" x14ac:dyDescent="0.25">
      <c r="A188" t="str">
        <f t="shared" si="8"/>
        <v/>
      </c>
      <c r="B188" t="str">
        <f t="shared" si="9"/>
        <v>IDMiscellaneousOther Miscellaneous</v>
      </c>
      <c r="C188" t="str">
        <f t="shared" si="10"/>
        <v>ID2023 CPAMiscellaneous_Other Miscellaneous</v>
      </c>
      <c r="D188" t="s">
        <v>119</v>
      </c>
      <c r="E188" t="s">
        <v>191</v>
      </c>
      <c r="F188" s="3" t="s">
        <v>110</v>
      </c>
      <c r="G188" s="3" t="s">
        <v>45</v>
      </c>
      <c r="H188" s="3" t="s">
        <v>51</v>
      </c>
      <c r="I188" s="2">
        <v>1</v>
      </c>
      <c r="J188" s="2">
        <v>1</v>
      </c>
      <c r="K188" s="2">
        <v>1</v>
      </c>
      <c r="L188" s="2">
        <v>1</v>
      </c>
      <c r="M188" s="2">
        <v>1</v>
      </c>
      <c r="N188" s="2">
        <v>1</v>
      </c>
      <c r="O188" s="2">
        <v>1</v>
      </c>
      <c r="P188" s="2">
        <v>1</v>
      </c>
      <c r="Q188" s="2">
        <v>1</v>
      </c>
      <c r="R188" s="2">
        <v>1</v>
      </c>
      <c r="S188" s="2">
        <v>1</v>
      </c>
      <c r="T188" s="2">
        <v>1</v>
      </c>
      <c r="U188" s="2">
        <v>1</v>
      </c>
      <c r="V188" s="2">
        <v>1</v>
      </c>
      <c r="W188" s="2">
        <f t="shared" si="11"/>
        <v>1</v>
      </c>
    </row>
    <row r="189" spans="1:23" x14ac:dyDescent="0.25">
      <c r="A189" t="str">
        <f t="shared" si="8"/>
        <v/>
      </c>
      <c r="B189" t="str">
        <f t="shared" si="9"/>
        <v>IDGenerationSolar PV</v>
      </c>
      <c r="C189" t="str">
        <f t="shared" si="10"/>
        <v>ID2023 CPAGeneration_Solar PV</v>
      </c>
      <c r="D189" t="s">
        <v>119</v>
      </c>
      <c r="E189" t="s">
        <v>191</v>
      </c>
      <c r="F189" s="3" t="s">
        <v>190</v>
      </c>
      <c r="G189" s="3" t="s">
        <v>187</v>
      </c>
      <c r="H189" s="3" t="s">
        <v>186</v>
      </c>
      <c r="I189" s="2">
        <v>4.7179702243656954E-3</v>
      </c>
      <c r="J189" s="2">
        <v>4.7179702243656954E-3</v>
      </c>
      <c r="K189" s="2">
        <v>4.7179702243656954E-3</v>
      </c>
      <c r="L189" s="2">
        <v>4.7179702243656954E-3</v>
      </c>
      <c r="M189" s="2">
        <v>4.7179702243656954E-3</v>
      </c>
      <c r="N189" s="2">
        <v>4.7179702243656954E-3</v>
      </c>
      <c r="O189" s="2">
        <v>4.7179702243656954E-3</v>
      </c>
      <c r="P189" s="2">
        <v>4.7179702243656954E-3</v>
      </c>
      <c r="Q189" s="2">
        <v>4.7179702243656954E-3</v>
      </c>
      <c r="R189" s="2">
        <v>4.7179702243656954E-3</v>
      </c>
      <c r="S189" s="2">
        <v>4.7179702243656954E-3</v>
      </c>
      <c r="T189" s="2">
        <v>4.7179702243656954E-3</v>
      </c>
      <c r="U189" s="2">
        <v>4.7179702243656954E-3</v>
      </c>
      <c r="V189" s="2">
        <v>4.7179702243656954E-3</v>
      </c>
      <c r="W189" s="2">
        <f t="shared" si="11"/>
        <v>4.7179702243656954E-3</v>
      </c>
    </row>
    <row r="190" spans="1:23" x14ac:dyDescent="0.25">
      <c r="A190">
        <f t="shared" si="8"/>
        <v>1</v>
      </c>
      <c r="B190" t="str">
        <f t="shared" si="9"/>
        <v>CACoolingAir-Cooled Chiller</v>
      </c>
      <c r="C190" t="str">
        <f t="shared" si="10"/>
        <v>CA2023 CPACooling_Air-Cooled Chiller</v>
      </c>
      <c r="D190" t="s">
        <v>118</v>
      </c>
      <c r="E190" t="s">
        <v>191</v>
      </c>
      <c r="F190" s="3" t="s">
        <v>66</v>
      </c>
      <c r="G190" s="3" t="s">
        <v>3</v>
      </c>
      <c r="H190" s="3" t="s">
        <v>4</v>
      </c>
      <c r="I190" s="2">
        <v>0.14487676650367809</v>
      </c>
      <c r="J190" s="2">
        <v>0</v>
      </c>
      <c r="K190" s="2">
        <v>1.0977175506368543E-2</v>
      </c>
      <c r="L190" s="2">
        <v>0</v>
      </c>
      <c r="M190" s="2">
        <v>0</v>
      </c>
      <c r="N190" s="2">
        <v>5.433788953337626E-3</v>
      </c>
      <c r="O190" s="2">
        <v>0.16484646220271584</v>
      </c>
      <c r="P190" s="2">
        <v>5.843875900249719E-2</v>
      </c>
      <c r="Q190" s="2">
        <v>7.2172122922899429E-2</v>
      </c>
      <c r="R190" s="2">
        <v>2.1453661077201473E-2</v>
      </c>
      <c r="S190" s="2">
        <v>0</v>
      </c>
      <c r="T190" s="2">
        <v>0.31383521070499554</v>
      </c>
      <c r="U190" s="2">
        <v>0.14487676650367809</v>
      </c>
      <c r="V190" s="2">
        <v>4.7993949642120823E-2</v>
      </c>
      <c r="W190" s="2">
        <f t="shared" si="11"/>
        <v>7.0350333072820889E-2</v>
      </c>
    </row>
    <row r="191" spans="1:23" x14ac:dyDescent="0.25">
      <c r="A191" t="str">
        <f t="shared" si="8"/>
        <v/>
      </c>
      <c r="B191" t="str">
        <f t="shared" si="9"/>
        <v>CACoolingWater-Cooled Chiller</v>
      </c>
      <c r="C191" t="str">
        <f t="shared" si="10"/>
        <v>CA2023 CPACooling_Water-Cooled Chiller</v>
      </c>
      <c r="D191" t="s">
        <v>118</v>
      </c>
      <c r="E191" t="s">
        <v>191</v>
      </c>
      <c r="F191" s="3" t="s">
        <v>67</v>
      </c>
      <c r="G191" s="3" t="s">
        <v>3</v>
      </c>
      <c r="H191" s="3" t="s">
        <v>5</v>
      </c>
      <c r="I191" s="2">
        <v>8.922123144531191E-2</v>
      </c>
      <c r="J191" s="2">
        <v>0</v>
      </c>
      <c r="K191" s="2">
        <v>6.7602082798048375E-3</v>
      </c>
      <c r="L191" s="2">
        <v>0</v>
      </c>
      <c r="M191" s="2">
        <v>0</v>
      </c>
      <c r="N191" s="2">
        <v>3.3463567246195219E-3</v>
      </c>
      <c r="O191" s="2">
        <v>0.65938584881086337</v>
      </c>
      <c r="P191" s="2">
        <v>0.18474387810683024</v>
      </c>
      <c r="Q191" s="2">
        <v>0.22815949735362351</v>
      </c>
      <c r="R191" s="2">
        <v>7.7808439115239214E-2</v>
      </c>
      <c r="S191" s="2">
        <v>0</v>
      </c>
      <c r="T191" s="2">
        <v>3.4870578967221733E-2</v>
      </c>
      <c r="U191" s="2">
        <v>8.922123144531191E-2</v>
      </c>
      <c r="V191" s="2">
        <v>2.4844342066393493E-2</v>
      </c>
      <c r="W191" s="2">
        <f t="shared" si="11"/>
        <v>9.988297230822997E-2</v>
      </c>
    </row>
    <row r="192" spans="1:23" x14ac:dyDescent="0.25">
      <c r="A192" t="str">
        <f t="shared" si="8"/>
        <v/>
      </c>
      <c r="B192" t="str">
        <f t="shared" si="9"/>
        <v>CACoolingRTU</v>
      </c>
      <c r="C192" t="str">
        <f t="shared" si="10"/>
        <v>CA2023 CPACooling_RTU</v>
      </c>
      <c r="D192" t="s">
        <v>118</v>
      </c>
      <c r="E192" t="s">
        <v>191</v>
      </c>
      <c r="F192" s="3" t="s">
        <v>68</v>
      </c>
      <c r="G192" s="3" t="s">
        <v>3</v>
      </c>
      <c r="H192" s="3" t="s">
        <v>6</v>
      </c>
      <c r="I192" s="2">
        <v>0.46943789661667018</v>
      </c>
      <c r="J192" s="2">
        <v>0.66568699796297526</v>
      </c>
      <c r="K192" s="2">
        <v>0.76879633880334031</v>
      </c>
      <c r="L192" s="2">
        <v>0.6921050087720606</v>
      </c>
      <c r="M192" s="2">
        <v>0.78272794758049336</v>
      </c>
      <c r="N192" s="2">
        <v>0.75188065389049663</v>
      </c>
      <c r="O192" s="2">
        <v>0.10837656684607615</v>
      </c>
      <c r="P192" s="2">
        <v>0.12883387224625947</v>
      </c>
      <c r="Q192" s="2">
        <v>0.49287866348819387</v>
      </c>
      <c r="R192" s="2">
        <v>0.16838308934871254</v>
      </c>
      <c r="S192" s="2">
        <v>0.53228822217210547</v>
      </c>
      <c r="T192" s="2">
        <v>0.41150588449470199</v>
      </c>
      <c r="U192" s="2">
        <v>0.46943789661667018</v>
      </c>
      <c r="V192" s="2">
        <v>0.28235456507708651</v>
      </c>
      <c r="W192" s="2">
        <f t="shared" si="11"/>
        <v>0.48033525742256017</v>
      </c>
    </row>
    <row r="193" spans="1:23" x14ac:dyDescent="0.25">
      <c r="A193" t="str">
        <f t="shared" si="8"/>
        <v/>
      </c>
      <c r="B193" t="str">
        <f t="shared" si="9"/>
        <v>CACoolingPTAC</v>
      </c>
      <c r="C193" t="str">
        <f t="shared" si="10"/>
        <v>CA2023 CPACooling_PTAC</v>
      </c>
      <c r="D193" t="s">
        <v>118</v>
      </c>
      <c r="E193" t="s">
        <v>191</v>
      </c>
      <c r="F193" s="3" t="s">
        <v>69</v>
      </c>
      <c r="G193" s="3" t="s">
        <v>3</v>
      </c>
      <c r="H193" s="3" t="s">
        <v>7</v>
      </c>
      <c r="I193" s="2">
        <v>2.5316807700592438E-2</v>
      </c>
      <c r="J193" s="2">
        <v>2.3954811469310805E-2</v>
      </c>
      <c r="K193" s="2">
        <v>7.2966204886341479E-2</v>
      </c>
      <c r="L193" s="2">
        <v>6.4206116562507604E-2</v>
      </c>
      <c r="M193" s="2">
        <v>6.400591392828163E-2</v>
      </c>
      <c r="N193" s="2">
        <v>3.4837893703487659E-2</v>
      </c>
      <c r="O193" s="2">
        <v>3.8026865560026719E-3</v>
      </c>
      <c r="P193" s="2">
        <v>1.5956666519973878E-2</v>
      </c>
      <c r="Q193" s="2">
        <v>3.2040434994644457E-2</v>
      </c>
      <c r="R193" s="2">
        <v>0.41903186428407241</v>
      </c>
      <c r="S193" s="2">
        <v>3.4928016151068969E-2</v>
      </c>
      <c r="T193" s="2">
        <v>2.7268462225552539E-2</v>
      </c>
      <c r="U193" s="2">
        <v>2.5316807700592438E-2</v>
      </c>
      <c r="V193" s="2">
        <v>2.5280011270489837E-2</v>
      </c>
      <c r="W193" s="2">
        <f t="shared" si="11"/>
        <v>6.206519271092277E-2</v>
      </c>
    </row>
    <row r="194" spans="1:23" x14ac:dyDescent="0.25">
      <c r="A194" t="str">
        <f t="shared" ref="A194:A257" si="12">IF(D194=D193,"",1)</f>
        <v/>
      </c>
      <c r="B194" t="str">
        <f t="shared" ref="B194:B257" si="13">D194&amp;G194&amp;H194</f>
        <v>CACoolingPTHP</v>
      </c>
      <c r="C194" t="str">
        <f t="shared" ref="C194:C257" si="14">D194&amp;E194&amp;F194</f>
        <v>CA2023 CPACooling_PTHP</v>
      </c>
      <c r="D194" t="s">
        <v>118</v>
      </c>
      <c r="E194" t="s">
        <v>191</v>
      </c>
      <c r="F194" s="3" t="s">
        <v>70</v>
      </c>
      <c r="G194" s="3" t="s">
        <v>3</v>
      </c>
      <c r="H194" s="3" t="s">
        <v>8</v>
      </c>
      <c r="I194" s="2">
        <v>7.8720965914466125E-3</v>
      </c>
      <c r="J194" s="2">
        <v>7.4485927272692834E-3</v>
      </c>
      <c r="K194" s="2">
        <v>6.9284223896191799E-3</v>
      </c>
      <c r="L194" s="2">
        <v>6.0966182390205046E-3</v>
      </c>
      <c r="M194" s="2">
        <v>2.0640820438841939E-2</v>
      </c>
      <c r="N194" s="2">
        <v>6.6354516081422723E-3</v>
      </c>
      <c r="O194" s="2">
        <v>0</v>
      </c>
      <c r="P194" s="2">
        <v>1.1157283007578449E-2</v>
      </c>
      <c r="Q194" s="2">
        <v>2.240343874290316E-2</v>
      </c>
      <c r="R194" s="2">
        <v>0.13935975361987599</v>
      </c>
      <c r="S194" s="2">
        <v>9.8295518823428765E-3</v>
      </c>
      <c r="T194" s="2">
        <v>2.4789511114138669E-3</v>
      </c>
      <c r="U194" s="2">
        <v>7.8720965914466125E-3</v>
      </c>
      <c r="V194" s="2">
        <v>1.2883133039511075E-2</v>
      </c>
      <c r="W194" s="2">
        <f t="shared" ref="W194:W257" si="15">AVERAGE(I194:V194)</f>
        <v>1.8686157856386557E-2</v>
      </c>
    </row>
    <row r="195" spans="1:23" x14ac:dyDescent="0.25">
      <c r="A195" t="str">
        <f t="shared" si="12"/>
        <v/>
      </c>
      <c r="B195" t="str">
        <f t="shared" si="13"/>
        <v>CACoolingAir-Source Heat Pump</v>
      </c>
      <c r="C195" t="str">
        <f t="shared" si="14"/>
        <v>CA2023 CPACooling_Air-Source Heat Pump</v>
      </c>
      <c r="D195" t="s">
        <v>118</v>
      </c>
      <c r="E195" t="s">
        <v>191</v>
      </c>
      <c r="F195" s="3" t="s">
        <v>72</v>
      </c>
      <c r="G195" s="3" t="s">
        <v>3</v>
      </c>
      <c r="H195" s="3" t="s">
        <v>10</v>
      </c>
      <c r="I195" s="2">
        <v>0.15010188246425701</v>
      </c>
      <c r="J195" s="2">
        <v>0.14202668591331855</v>
      </c>
      <c r="K195" s="2">
        <v>4.0747280353164848E-2</v>
      </c>
      <c r="L195" s="2">
        <v>3.585529268016252E-2</v>
      </c>
      <c r="M195" s="2">
        <v>8.8254673831978034E-2</v>
      </c>
      <c r="N195" s="2">
        <v>7.6204999826074191E-2</v>
      </c>
      <c r="O195" s="2">
        <v>5.7040298340040084E-3</v>
      </c>
      <c r="P195" s="2">
        <v>4.1562984455183465E-2</v>
      </c>
      <c r="Q195" s="2">
        <v>8.3457036590491085E-2</v>
      </c>
      <c r="R195" s="2">
        <v>5.4425906568670454E-2</v>
      </c>
      <c r="S195" s="2">
        <v>5.6222108675973728E-2</v>
      </c>
      <c r="T195" s="2">
        <v>3.8836900745483918E-2</v>
      </c>
      <c r="U195" s="2">
        <v>0.15010188246425701</v>
      </c>
      <c r="V195" s="2">
        <v>2.7267999291210786E-2</v>
      </c>
      <c r="W195" s="2">
        <f t="shared" si="15"/>
        <v>7.0769261692444976E-2</v>
      </c>
    </row>
    <row r="196" spans="1:23" x14ac:dyDescent="0.25">
      <c r="A196" t="str">
        <f t="shared" si="12"/>
        <v/>
      </c>
      <c r="B196" t="str">
        <f t="shared" si="13"/>
        <v>CACoolingGeothermal Heat Pump</v>
      </c>
      <c r="C196" t="str">
        <f t="shared" si="14"/>
        <v>CA2023 CPACooling_Geothermal Heat Pump</v>
      </c>
      <c r="D196" t="s">
        <v>118</v>
      </c>
      <c r="E196" t="s">
        <v>191</v>
      </c>
      <c r="F196" s="3" t="s">
        <v>73</v>
      </c>
      <c r="G196" s="3" t="s">
        <v>3</v>
      </c>
      <c r="H196" s="3" t="s">
        <v>11</v>
      </c>
      <c r="I196" s="2">
        <v>8.0482354808060805E-2</v>
      </c>
      <c r="J196" s="2">
        <v>7.6152556784959927E-2</v>
      </c>
      <c r="K196" s="2">
        <v>0</v>
      </c>
      <c r="L196" s="2">
        <v>0</v>
      </c>
      <c r="M196" s="2">
        <v>0</v>
      </c>
      <c r="N196" s="2">
        <v>0</v>
      </c>
      <c r="O196" s="2">
        <v>8.5560447510060131E-3</v>
      </c>
      <c r="P196" s="2">
        <v>3.0090412181100378E-2</v>
      </c>
      <c r="Q196" s="2">
        <v>6.0420507895165489E-2</v>
      </c>
      <c r="R196" s="2">
        <v>5.8329647104646047E-2</v>
      </c>
      <c r="S196" s="2">
        <v>0</v>
      </c>
      <c r="T196" s="2">
        <v>0</v>
      </c>
      <c r="U196" s="2">
        <v>8.0482354808060805E-2</v>
      </c>
      <c r="V196" s="2">
        <v>5.2106356147714307E-3</v>
      </c>
      <c r="W196" s="2">
        <f t="shared" si="15"/>
        <v>2.8551750996269352E-2</v>
      </c>
    </row>
    <row r="197" spans="1:23" x14ac:dyDescent="0.25">
      <c r="A197" t="str">
        <f t="shared" si="12"/>
        <v/>
      </c>
      <c r="B197" t="str">
        <f t="shared" si="13"/>
        <v>CAHeatingElectric Furnace</v>
      </c>
      <c r="C197" t="str">
        <f t="shared" si="14"/>
        <v>CA2023 CPAHeating_Electric Furnace</v>
      </c>
      <c r="D197" t="s">
        <v>118</v>
      </c>
      <c r="E197" t="s">
        <v>191</v>
      </c>
      <c r="F197" s="3" t="s">
        <v>74</v>
      </c>
      <c r="G197" s="3" t="s">
        <v>12</v>
      </c>
      <c r="H197" s="3" t="s">
        <v>13</v>
      </c>
      <c r="I197" s="2">
        <v>1.1724372278835365E-2</v>
      </c>
      <c r="J197" s="2">
        <v>1.7510659223972703E-2</v>
      </c>
      <c r="K197" s="2">
        <v>1.2693549803505766E-2</v>
      </c>
      <c r="L197" s="2">
        <v>2.5995142895006283E-2</v>
      </c>
      <c r="M197" s="2">
        <v>2.993132597707035E-2</v>
      </c>
      <c r="N197" s="2">
        <v>0.35955868276953629</v>
      </c>
      <c r="O197" s="2">
        <v>8.2228653125043419E-2</v>
      </c>
      <c r="P197" s="2">
        <v>0</v>
      </c>
      <c r="Q197" s="2">
        <v>0</v>
      </c>
      <c r="R197" s="2">
        <v>8.9281855356602713E-3</v>
      </c>
      <c r="S197" s="2">
        <v>1.2955952227315231E-2</v>
      </c>
      <c r="T197" s="2">
        <v>1.275554192148998E-2</v>
      </c>
      <c r="U197" s="2">
        <v>1.1724372278835365E-2</v>
      </c>
      <c r="V197" s="2">
        <v>1.5687721192917774E-2</v>
      </c>
      <c r="W197" s="2">
        <f t="shared" si="15"/>
        <v>4.2978154230656339E-2</v>
      </c>
    </row>
    <row r="198" spans="1:23" x14ac:dyDescent="0.25">
      <c r="A198" t="str">
        <f t="shared" si="12"/>
        <v/>
      </c>
      <c r="B198" t="str">
        <f t="shared" si="13"/>
        <v>CAHeatingElectric Room Heat</v>
      </c>
      <c r="C198" t="str">
        <f t="shared" si="14"/>
        <v>CA2023 CPAHeating_Electric Room Heat</v>
      </c>
      <c r="D198" t="s">
        <v>118</v>
      </c>
      <c r="E198" t="s">
        <v>191</v>
      </c>
      <c r="F198" s="3" t="s">
        <v>75</v>
      </c>
      <c r="G198" s="3" t="s">
        <v>12</v>
      </c>
      <c r="H198" s="3" t="s">
        <v>14</v>
      </c>
      <c r="I198" s="2">
        <v>0.22591360436474514</v>
      </c>
      <c r="J198" s="2">
        <v>0.33740792649782714</v>
      </c>
      <c r="K198" s="2">
        <v>0.1484298877734333</v>
      </c>
      <c r="L198" s="2">
        <v>0.30396982737598727</v>
      </c>
      <c r="M198" s="2">
        <v>2.7122906562276647E-3</v>
      </c>
      <c r="N198" s="2">
        <v>6.6208391930666299E-2</v>
      </c>
      <c r="O198" s="2">
        <v>1.6942716990050173E-3</v>
      </c>
      <c r="P198" s="2">
        <v>0.1428433596545457</v>
      </c>
      <c r="Q198" s="2">
        <v>5.9373056069848246E-2</v>
      </c>
      <c r="R198" s="2">
        <v>0.31678911933072035</v>
      </c>
      <c r="S198" s="2">
        <v>7.0078629919403182E-2</v>
      </c>
      <c r="T198" s="2">
        <v>6.8994612364572147E-2</v>
      </c>
      <c r="U198" s="2">
        <v>0.22591360436474514</v>
      </c>
      <c r="V198" s="2">
        <v>1.8627397722261626E-2</v>
      </c>
      <c r="W198" s="2">
        <f t="shared" si="15"/>
        <v>0.14206828426599913</v>
      </c>
    </row>
    <row r="199" spans="1:23" x14ac:dyDescent="0.25">
      <c r="A199" t="str">
        <f t="shared" si="12"/>
        <v/>
      </c>
      <c r="B199" t="str">
        <f t="shared" si="13"/>
        <v>CAHeatingPTHP</v>
      </c>
      <c r="C199" t="str">
        <f t="shared" si="14"/>
        <v>CA2023 CPAHeating_PTHP</v>
      </c>
      <c r="D199" t="s">
        <v>118</v>
      </c>
      <c r="E199" t="s">
        <v>191</v>
      </c>
      <c r="F199" s="3" t="s">
        <v>76</v>
      </c>
      <c r="G199" s="3" t="s">
        <v>12</v>
      </c>
      <c r="H199" s="3" t="s">
        <v>8</v>
      </c>
      <c r="I199" s="2">
        <v>7.8720965914466125E-3</v>
      </c>
      <c r="J199" s="2">
        <v>7.4485927272692834E-3</v>
      </c>
      <c r="K199" s="2">
        <v>6.9284223896191799E-3</v>
      </c>
      <c r="L199" s="2">
        <v>6.0966182390205046E-3</v>
      </c>
      <c r="M199" s="2">
        <v>2.0640820438841939E-2</v>
      </c>
      <c r="N199" s="2">
        <v>6.6354516081422723E-3</v>
      </c>
      <c r="O199" s="2">
        <v>0</v>
      </c>
      <c r="P199" s="2">
        <v>1.1157283007578449E-2</v>
      </c>
      <c r="Q199" s="2">
        <v>2.240343874290316E-2</v>
      </c>
      <c r="R199" s="2">
        <v>0.13935975361987599</v>
      </c>
      <c r="S199" s="2">
        <v>9.8295518823428782E-3</v>
      </c>
      <c r="T199" s="2">
        <v>2.4789511114138678E-3</v>
      </c>
      <c r="U199" s="2">
        <v>7.8720965914466125E-3</v>
      </c>
      <c r="V199" s="2">
        <v>1.2883133039511075E-2</v>
      </c>
      <c r="W199" s="2">
        <f t="shared" si="15"/>
        <v>1.8686157856386557E-2</v>
      </c>
    </row>
    <row r="200" spans="1:23" x14ac:dyDescent="0.25">
      <c r="A200" t="str">
        <f t="shared" si="12"/>
        <v/>
      </c>
      <c r="B200" t="str">
        <f t="shared" si="13"/>
        <v>CAHeatingAir-Source Heat Pump</v>
      </c>
      <c r="C200" t="str">
        <f t="shared" si="14"/>
        <v>CA2023 CPAHeating_Air-Source Heat Pump</v>
      </c>
      <c r="D200" t="s">
        <v>118</v>
      </c>
      <c r="E200" t="s">
        <v>191</v>
      </c>
      <c r="F200" s="3" t="s">
        <v>77</v>
      </c>
      <c r="G200" s="3" t="s">
        <v>12</v>
      </c>
      <c r="H200" s="3" t="s">
        <v>10</v>
      </c>
      <c r="I200" s="2">
        <v>0.15010188246425701</v>
      </c>
      <c r="J200" s="2">
        <v>0.14202668591331855</v>
      </c>
      <c r="K200" s="2">
        <v>4.0747280353164848E-2</v>
      </c>
      <c r="L200" s="2">
        <v>3.585529268016252E-2</v>
      </c>
      <c r="M200" s="2">
        <v>8.8254673831978034E-2</v>
      </c>
      <c r="N200" s="2">
        <v>7.6204999826074177E-2</v>
      </c>
      <c r="O200" s="2">
        <v>5.7040298340040084E-3</v>
      </c>
      <c r="P200" s="2">
        <v>4.1562984455183465E-2</v>
      </c>
      <c r="Q200" s="2">
        <v>8.3457036590491085E-2</v>
      </c>
      <c r="R200" s="2">
        <v>5.4425906568670454E-2</v>
      </c>
      <c r="S200" s="2">
        <v>5.6222108675973728E-2</v>
      </c>
      <c r="T200" s="2">
        <v>3.8836900745483918E-2</v>
      </c>
      <c r="U200" s="2">
        <v>0.15010188246425701</v>
      </c>
      <c r="V200" s="2">
        <v>2.7267999291210786E-2</v>
      </c>
      <c r="W200" s="2">
        <f t="shared" si="15"/>
        <v>7.0769261692444976E-2</v>
      </c>
    </row>
    <row r="201" spans="1:23" x14ac:dyDescent="0.25">
      <c r="A201" t="str">
        <f t="shared" si="12"/>
        <v/>
      </c>
      <c r="B201" t="str">
        <f t="shared" si="13"/>
        <v>CAHeatingGeothermal Heat Pump</v>
      </c>
      <c r="C201" t="str">
        <f t="shared" si="14"/>
        <v>CA2023 CPAHeating_Geothermal Heat Pump</v>
      </c>
      <c r="D201" t="s">
        <v>118</v>
      </c>
      <c r="E201" t="s">
        <v>191</v>
      </c>
      <c r="F201" s="3" t="s">
        <v>78</v>
      </c>
      <c r="G201" s="3" t="s">
        <v>12</v>
      </c>
      <c r="H201" s="3" t="s">
        <v>11</v>
      </c>
      <c r="I201" s="2">
        <v>8.0482354808060805E-2</v>
      </c>
      <c r="J201" s="2">
        <v>7.6152556784959927E-2</v>
      </c>
      <c r="K201" s="2">
        <v>0</v>
      </c>
      <c r="L201" s="2">
        <v>0</v>
      </c>
      <c r="M201" s="2">
        <v>0</v>
      </c>
      <c r="N201" s="2">
        <v>0</v>
      </c>
      <c r="O201" s="2">
        <v>8.5560447510060131E-3</v>
      </c>
      <c r="P201" s="2">
        <v>3.0090412181100378E-2</v>
      </c>
      <c r="Q201" s="2">
        <v>6.0420507895165489E-2</v>
      </c>
      <c r="R201" s="2">
        <v>5.8329647104646047E-2</v>
      </c>
      <c r="S201" s="2">
        <v>0</v>
      </c>
      <c r="T201" s="2">
        <v>0</v>
      </c>
      <c r="U201" s="2">
        <v>8.0482354808060805E-2</v>
      </c>
      <c r="V201" s="2">
        <v>5.2106356147714307E-3</v>
      </c>
      <c r="W201" s="2">
        <f t="shared" si="15"/>
        <v>2.8551750996269352E-2</v>
      </c>
    </row>
    <row r="202" spans="1:23" x14ac:dyDescent="0.25">
      <c r="A202" t="str">
        <f t="shared" si="12"/>
        <v/>
      </c>
      <c r="B202" t="str">
        <f t="shared" si="13"/>
        <v>CAVentilationVentilation</v>
      </c>
      <c r="C202" t="str">
        <f t="shared" si="14"/>
        <v>CA2023 CPAVentilation_Ventilation</v>
      </c>
      <c r="D202" t="s">
        <v>118</v>
      </c>
      <c r="E202" t="s">
        <v>191</v>
      </c>
      <c r="F202" s="3" t="s">
        <v>79</v>
      </c>
      <c r="G202" s="3" t="s">
        <v>15</v>
      </c>
      <c r="H202" s="3" t="s">
        <v>15</v>
      </c>
      <c r="I202" s="2">
        <v>1</v>
      </c>
      <c r="J202" s="2">
        <v>1</v>
      </c>
      <c r="K202" s="2">
        <v>1</v>
      </c>
      <c r="L202" s="2">
        <v>1</v>
      </c>
      <c r="M202" s="2">
        <v>1</v>
      </c>
      <c r="N202" s="2">
        <v>1</v>
      </c>
      <c r="O202" s="2">
        <v>1</v>
      </c>
      <c r="P202" s="2">
        <v>1</v>
      </c>
      <c r="Q202" s="2">
        <v>1</v>
      </c>
      <c r="R202" s="2">
        <v>1</v>
      </c>
      <c r="S202" s="2">
        <v>1</v>
      </c>
      <c r="T202" s="2">
        <v>1</v>
      </c>
      <c r="U202" s="2">
        <v>1</v>
      </c>
      <c r="V202" s="2">
        <v>1</v>
      </c>
      <c r="W202" s="2">
        <f t="shared" si="15"/>
        <v>1</v>
      </c>
    </row>
    <row r="203" spans="1:23" x14ac:dyDescent="0.25">
      <c r="A203" t="str">
        <f t="shared" si="12"/>
        <v/>
      </c>
      <c r="B203" t="str">
        <f t="shared" si="13"/>
        <v>CAWater HeatingWater Heater</v>
      </c>
      <c r="C203" t="str">
        <f t="shared" si="14"/>
        <v>CA2023 CPAWater Heating_Water Heater</v>
      </c>
      <c r="D203" t="s">
        <v>118</v>
      </c>
      <c r="E203" t="s">
        <v>191</v>
      </c>
      <c r="F203" s="3" t="s">
        <v>80</v>
      </c>
      <c r="G203" s="3" t="s">
        <v>16</v>
      </c>
      <c r="H203" s="3" t="s">
        <v>17</v>
      </c>
      <c r="I203" s="2">
        <v>0.41485967296277498</v>
      </c>
      <c r="J203" s="2">
        <v>0.68872045787297231</v>
      </c>
      <c r="K203" s="2">
        <v>0.57215700395408797</v>
      </c>
      <c r="L203" s="2">
        <v>0.57215700395408797</v>
      </c>
      <c r="M203" s="2">
        <v>0.366986768693217</v>
      </c>
      <c r="N203" s="2">
        <v>0.26390291046018399</v>
      </c>
      <c r="O203" s="2">
        <v>8.4914475678193296E-2</v>
      </c>
      <c r="P203" s="2">
        <v>0.37222247664261976</v>
      </c>
      <c r="Q203" s="2">
        <v>0.127727261129472</v>
      </c>
      <c r="R203" s="2">
        <v>0.10507738256855824</v>
      </c>
      <c r="S203" s="2">
        <v>0.59102834064159404</v>
      </c>
      <c r="T203" s="2">
        <v>0.72148189913109417</v>
      </c>
      <c r="U203" s="2">
        <v>0.68872045787297231</v>
      </c>
      <c r="V203" s="2">
        <v>0.38295214399667798</v>
      </c>
      <c r="W203" s="2">
        <f t="shared" si="15"/>
        <v>0.42520773253989325</v>
      </c>
    </row>
    <row r="204" spans="1:23" x14ac:dyDescent="0.25">
      <c r="A204" t="str">
        <f t="shared" si="12"/>
        <v/>
      </c>
      <c r="B204" t="str">
        <f t="shared" si="13"/>
        <v>CAInterior LightingGeneral Service Lighting</v>
      </c>
      <c r="C204" t="str">
        <f t="shared" si="14"/>
        <v>CA2023 CPAInterior Lighting_General Service Lighting</v>
      </c>
      <c r="D204" t="s">
        <v>118</v>
      </c>
      <c r="E204" t="s">
        <v>191</v>
      </c>
      <c r="F204" s="3" t="s">
        <v>81</v>
      </c>
      <c r="G204" s="3" t="s">
        <v>18</v>
      </c>
      <c r="H204" s="3" t="s">
        <v>19</v>
      </c>
      <c r="I204" s="2">
        <v>1</v>
      </c>
      <c r="J204" s="2">
        <v>1</v>
      </c>
      <c r="K204" s="2">
        <v>1</v>
      </c>
      <c r="L204" s="2">
        <v>1</v>
      </c>
      <c r="M204" s="2">
        <v>1</v>
      </c>
      <c r="N204" s="2">
        <v>1</v>
      </c>
      <c r="O204" s="2">
        <v>1</v>
      </c>
      <c r="P204" s="2">
        <v>1</v>
      </c>
      <c r="Q204" s="2">
        <v>1</v>
      </c>
      <c r="R204" s="2">
        <v>1</v>
      </c>
      <c r="S204" s="2">
        <v>1</v>
      </c>
      <c r="T204" s="2">
        <v>1</v>
      </c>
      <c r="U204" s="2">
        <v>1</v>
      </c>
      <c r="V204" s="2">
        <v>1</v>
      </c>
      <c r="W204" s="2">
        <f t="shared" si="15"/>
        <v>1</v>
      </c>
    </row>
    <row r="205" spans="1:23" x14ac:dyDescent="0.25">
      <c r="A205" t="str">
        <f t="shared" si="12"/>
        <v/>
      </c>
      <c r="B205" t="str">
        <f t="shared" si="13"/>
        <v>CAInterior LightingExempted Lighting</v>
      </c>
      <c r="C205" t="str">
        <f t="shared" si="14"/>
        <v>CA2023 CPAInterior Lighting_Exempted Lighting</v>
      </c>
      <c r="D205" t="s">
        <v>118</v>
      </c>
      <c r="E205" t="s">
        <v>191</v>
      </c>
      <c r="F205" s="3" t="s">
        <v>82</v>
      </c>
      <c r="G205" s="3" t="s">
        <v>18</v>
      </c>
      <c r="H205" s="3" t="s">
        <v>20</v>
      </c>
      <c r="I205" s="2">
        <v>1</v>
      </c>
      <c r="J205" s="2">
        <v>1</v>
      </c>
      <c r="K205" s="2">
        <v>1</v>
      </c>
      <c r="L205" s="2">
        <v>1</v>
      </c>
      <c r="M205" s="2">
        <v>1</v>
      </c>
      <c r="N205" s="2">
        <v>1</v>
      </c>
      <c r="O205" s="2">
        <v>1</v>
      </c>
      <c r="P205" s="2">
        <v>1</v>
      </c>
      <c r="Q205" s="2">
        <v>1</v>
      </c>
      <c r="R205" s="2">
        <v>1</v>
      </c>
      <c r="S205" s="2">
        <v>1</v>
      </c>
      <c r="T205" s="2">
        <v>1</v>
      </c>
      <c r="U205" s="2">
        <v>1</v>
      </c>
      <c r="V205" s="2">
        <v>1</v>
      </c>
      <c r="W205" s="2">
        <f t="shared" si="15"/>
        <v>1</v>
      </c>
    </row>
    <row r="206" spans="1:23" x14ac:dyDescent="0.25">
      <c r="A206" t="str">
        <f t="shared" si="12"/>
        <v/>
      </c>
      <c r="B206" t="str">
        <f t="shared" si="13"/>
        <v>CAInterior LightingHigh-Bay Lighting</v>
      </c>
      <c r="C206" t="str">
        <f t="shared" si="14"/>
        <v>CA2023 CPAInterior Lighting_High-Bay Lighting</v>
      </c>
      <c r="D206" t="s">
        <v>118</v>
      </c>
      <c r="E206" t="s">
        <v>191</v>
      </c>
      <c r="F206" s="3" t="s">
        <v>83</v>
      </c>
      <c r="G206" s="3" t="s">
        <v>18</v>
      </c>
      <c r="H206" s="3" t="s">
        <v>21</v>
      </c>
      <c r="I206" s="2">
        <v>1</v>
      </c>
      <c r="J206" s="2">
        <v>1</v>
      </c>
      <c r="K206" s="2">
        <v>1</v>
      </c>
      <c r="L206" s="2">
        <v>1</v>
      </c>
      <c r="M206" s="2">
        <v>1</v>
      </c>
      <c r="N206" s="2">
        <v>1</v>
      </c>
      <c r="O206" s="2">
        <v>1</v>
      </c>
      <c r="P206" s="2">
        <v>1</v>
      </c>
      <c r="Q206" s="2">
        <v>1</v>
      </c>
      <c r="R206" s="2">
        <v>1</v>
      </c>
      <c r="S206" s="2">
        <v>1</v>
      </c>
      <c r="T206" s="2">
        <v>1</v>
      </c>
      <c r="U206" s="2">
        <v>1</v>
      </c>
      <c r="V206" s="2">
        <v>1</v>
      </c>
      <c r="W206" s="2">
        <f t="shared" si="15"/>
        <v>1</v>
      </c>
    </row>
    <row r="207" spans="1:23" x14ac:dyDescent="0.25">
      <c r="A207" t="str">
        <f t="shared" si="12"/>
        <v/>
      </c>
      <c r="B207" t="str">
        <f t="shared" si="13"/>
        <v>CAInterior LightingLinear Lighting</v>
      </c>
      <c r="C207" t="str">
        <f t="shared" si="14"/>
        <v>CA2023 CPAInterior Lighting_Linear Lighting</v>
      </c>
      <c r="D207" t="s">
        <v>118</v>
      </c>
      <c r="E207" t="s">
        <v>191</v>
      </c>
      <c r="F207" s="3" t="s">
        <v>84</v>
      </c>
      <c r="G207" s="3" t="s">
        <v>18</v>
      </c>
      <c r="H207" s="3" t="s">
        <v>22</v>
      </c>
      <c r="I207" s="2">
        <v>1</v>
      </c>
      <c r="J207" s="2">
        <v>1</v>
      </c>
      <c r="K207" s="2">
        <v>1</v>
      </c>
      <c r="L207" s="2">
        <v>1</v>
      </c>
      <c r="M207" s="2">
        <v>1</v>
      </c>
      <c r="N207" s="2">
        <v>1</v>
      </c>
      <c r="O207" s="2">
        <v>1</v>
      </c>
      <c r="P207" s="2">
        <v>1</v>
      </c>
      <c r="Q207" s="2">
        <v>1</v>
      </c>
      <c r="R207" s="2">
        <v>1</v>
      </c>
      <c r="S207" s="2">
        <v>1</v>
      </c>
      <c r="T207" s="2">
        <v>1</v>
      </c>
      <c r="U207" s="2">
        <v>1</v>
      </c>
      <c r="V207" s="2">
        <v>1</v>
      </c>
      <c r="W207" s="2">
        <f t="shared" si="15"/>
        <v>1</v>
      </c>
    </row>
    <row r="208" spans="1:23" x14ac:dyDescent="0.25">
      <c r="A208" t="str">
        <f t="shared" si="12"/>
        <v/>
      </c>
      <c r="B208" t="str">
        <f t="shared" si="13"/>
        <v>CAExterior LightingGeneral Service Lighting</v>
      </c>
      <c r="C208" t="str">
        <f t="shared" si="14"/>
        <v>CA2023 CPAExterior Lighting_General Service Lighting</v>
      </c>
      <c r="D208" t="s">
        <v>118</v>
      </c>
      <c r="E208" t="s">
        <v>191</v>
      </c>
      <c r="F208" s="3" t="s">
        <v>85</v>
      </c>
      <c r="G208" s="3" t="s">
        <v>23</v>
      </c>
      <c r="H208" s="3" t="s">
        <v>19</v>
      </c>
      <c r="I208" s="2">
        <v>1</v>
      </c>
      <c r="J208" s="2">
        <v>1</v>
      </c>
      <c r="K208" s="2">
        <v>1</v>
      </c>
      <c r="L208" s="2">
        <v>1</v>
      </c>
      <c r="M208" s="2">
        <v>1</v>
      </c>
      <c r="N208" s="2">
        <v>1</v>
      </c>
      <c r="O208" s="2">
        <v>1</v>
      </c>
      <c r="P208" s="2">
        <v>1</v>
      </c>
      <c r="Q208" s="2">
        <v>1</v>
      </c>
      <c r="R208" s="2">
        <v>1</v>
      </c>
      <c r="S208" s="2">
        <v>1</v>
      </c>
      <c r="T208" s="2">
        <v>1</v>
      </c>
      <c r="U208" s="2">
        <v>1</v>
      </c>
      <c r="V208" s="2">
        <v>1</v>
      </c>
      <c r="W208" s="2">
        <f t="shared" si="15"/>
        <v>1</v>
      </c>
    </row>
    <row r="209" spans="1:23" x14ac:dyDescent="0.25">
      <c r="A209" t="str">
        <f t="shared" si="12"/>
        <v/>
      </c>
      <c r="B209" t="str">
        <f t="shared" si="13"/>
        <v>CAExterior LightingArea Lighting</v>
      </c>
      <c r="C209" t="str">
        <f t="shared" si="14"/>
        <v>CA2023 CPAExterior Lighting_Area Lighting</v>
      </c>
      <c r="D209" t="s">
        <v>118</v>
      </c>
      <c r="E209" t="s">
        <v>191</v>
      </c>
      <c r="F209" s="3" t="s">
        <v>86</v>
      </c>
      <c r="G209" s="3" t="s">
        <v>23</v>
      </c>
      <c r="H209" s="3" t="s">
        <v>24</v>
      </c>
      <c r="I209" s="2">
        <v>1</v>
      </c>
      <c r="J209" s="2">
        <v>1</v>
      </c>
      <c r="K209" s="2">
        <v>1</v>
      </c>
      <c r="L209" s="2">
        <v>1</v>
      </c>
      <c r="M209" s="2">
        <v>1</v>
      </c>
      <c r="N209" s="2">
        <v>1</v>
      </c>
      <c r="O209" s="2">
        <v>1</v>
      </c>
      <c r="P209" s="2">
        <v>1</v>
      </c>
      <c r="Q209" s="2">
        <v>1</v>
      </c>
      <c r="R209" s="2">
        <v>1</v>
      </c>
      <c r="S209" s="2">
        <v>1</v>
      </c>
      <c r="T209" s="2">
        <v>1</v>
      </c>
      <c r="U209" s="2">
        <v>1</v>
      </c>
      <c r="V209" s="2">
        <v>1</v>
      </c>
      <c r="W209" s="2">
        <f t="shared" si="15"/>
        <v>1</v>
      </c>
    </row>
    <row r="210" spans="1:23" x14ac:dyDescent="0.25">
      <c r="A210" t="str">
        <f t="shared" si="12"/>
        <v/>
      </c>
      <c r="B210" t="str">
        <f t="shared" si="13"/>
        <v>CAExterior LightingLinear Lighting</v>
      </c>
      <c r="C210" t="str">
        <f t="shared" si="14"/>
        <v>CA2023 CPAExterior Lighting_Linear Lighting</v>
      </c>
      <c r="D210" t="s">
        <v>118</v>
      </c>
      <c r="E210" t="s">
        <v>191</v>
      </c>
      <c r="F210" s="3" t="s">
        <v>87</v>
      </c>
      <c r="G210" s="3" t="s">
        <v>23</v>
      </c>
      <c r="H210" s="3" t="s">
        <v>22</v>
      </c>
      <c r="I210" s="2">
        <v>1</v>
      </c>
      <c r="J210" s="2">
        <v>1</v>
      </c>
      <c r="K210" s="2">
        <v>1</v>
      </c>
      <c r="L210" s="2">
        <v>1</v>
      </c>
      <c r="M210" s="2">
        <v>1</v>
      </c>
      <c r="N210" s="2">
        <v>1</v>
      </c>
      <c r="O210" s="2">
        <v>1</v>
      </c>
      <c r="P210" s="2">
        <v>1</v>
      </c>
      <c r="Q210" s="2">
        <v>1</v>
      </c>
      <c r="R210" s="2">
        <v>1</v>
      </c>
      <c r="S210" s="2">
        <v>1</v>
      </c>
      <c r="T210" s="2">
        <v>1</v>
      </c>
      <c r="U210" s="2">
        <v>1</v>
      </c>
      <c r="V210" s="2">
        <v>1</v>
      </c>
      <c r="W210" s="2">
        <f t="shared" si="15"/>
        <v>1</v>
      </c>
    </row>
    <row r="211" spans="1:23" x14ac:dyDescent="0.25">
      <c r="A211" t="str">
        <f t="shared" si="12"/>
        <v/>
      </c>
      <c r="B211" t="str">
        <f t="shared" si="13"/>
        <v>CARefrigeration Walk-in Refrigerator/Freezer</v>
      </c>
      <c r="C211" t="str">
        <f t="shared" si="14"/>
        <v>CA2023 CPARefrigeration _Walk-in Refrigerator/Freezer</v>
      </c>
      <c r="D211" t="s">
        <v>118</v>
      </c>
      <c r="E211" t="s">
        <v>191</v>
      </c>
      <c r="F211" s="3" t="s">
        <v>88</v>
      </c>
      <c r="G211" s="3" t="s">
        <v>25</v>
      </c>
      <c r="H211" s="3" t="s">
        <v>26</v>
      </c>
      <c r="I211" s="2">
        <v>0.02</v>
      </c>
      <c r="J211" s="2">
        <v>0</v>
      </c>
      <c r="K211" s="2">
        <v>0.02</v>
      </c>
      <c r="L211" s="2">
        <v>0</v>
      </c>
      <c r="M211" s="2">
        <v>0.74</v>
      </c>
      <c r="N211" s="2">
        <v>0.16</v>
      </c>
      <c r="O211" s="2">
        <v>0.33</v>
      </c>
      <c r="P211" s="2">
        <v>7.6925418569254181E-2</v>
      </c>
      <c r="Q211" s="2">
        <v>0.19</v>
      </c>
      <c r="R211" s="2">
        <v>0.03</v>
      </c>
      <c r="S211" s="2">
        <v>1.0989010989011E-2</v>
      </c>
      <c r="T211" s="2">
        <v>0.91700000000000004</v>
      </c>
      <c r="U211" s="2">
        <v>0</v>
      </c>
      <c r="V211" s="2">
        <v>0.10344827586206896</v>
      </c>
      <c r="W211" s="2">
        <f t="shared" si="15"/>
        <v>0.18559733610145243</v>
      </c>
    </row>
    <row r="212" spans="1:23" x14ac:dyDescent="0.25">
      <c r="A212" t="str">
        <f t="shared" si="12"/>
        <v/>
      </c>
      <c r="B212" t="str">
        <f t="shared" si="13"/>
        <v>CARefrigeration Reach-in Refrigerator/Freezer</v>
      </c>
      <c r="C212" t="str">
        <f t="shared" si="14"/>
        <v>CA2023 CPARefrigeration _Reach-in Refrigerator/Freezer</v>
      </c>
      <c r="D212" t="s">
        <v>118</v>
      </c>
      <c r="E212" t="s">
        <v>191</v>
      </c>
      <c r="F212" s="3" t="s">
        <v>89</v>
      </c>
      <c r="G212" s="3" t="s">
        <v>25</v>
      </c>
      <c r="H212" s="3" t="s">
        <v>27</v>
      </c>
      <c r="I212" s="2">
        <v>0.14000000000000001</v>
      </c>
      <c r="J212" s="2">
        <v>8.771929824561403E-2</v>
      </c>
      <c r="K212" s="2">
        <v>0.14000000000000001</v>
      </c>
      <c r="L212" s="2">
        <v>5.3571428571428568E-2</v>
      </c>
      <c r="M212" s="2">
        <v>7.0000000000000007E-2</v>
      </c>
      <c r="N212" s="2">
        <v>0.83055975794251102</v>
      </c>
      <c r="O212" s="2">
        <v>0.5</v>
      </c>
      <c r="P212" s="2">
        <v>0.13360730593607306</v>
      </c>
      <c r="Q212" s="2">
        <v>0.33</v>
      </c>
      <c r="R212" s="2">
        <v>0.19</v>
      </c>
      <c r="S212" s="2">
        <v>0.02</v>
      </c>
      <c r="T212" s="2">
        <v>0.02</v>
      </c>
      <c r="U212" s="2">
        <v>8.771929824561403E-2</v>
      </c>
      <c r="V212" s="2">
        <v>0.1206896551724138</v>
      </c>
      <c r="W212" s="2">
        <f t="shared" si="15"/>
        <v>0.19456191029383246</v>
      </c>
    </row>
    <row r="213" spans="1:23" x14ac:dyDescent="0.25">
      <c r="A213" t="str">
        <f t="shared" si="12"/>
        <v/>
      </c>
      <c r="B213" t="str">
        <f t="shared" si="13"/>
        <v>CARefrigeration Glass Door Display</v>
      </c>
      <c r="C213" t="str">
        <f t="shared" si="14"/>
        <v>CA2023 CPARefrigeration _Glass Door Display</v>
      </c>
      <c r="D213" t="s">
        <v>118</v>
      </c>
      <c r="E213" t="s">
        <v>191</v>
      </c>
      <c r="F213" s="3" t="s">
        <v>90</v>
      </c>
      <c r="G213" s="3" t="s">
        <v>25</v>
      </c>
      <c r="H213" s="3" t="s">
        <v>28</v>
      </c>
      <c r="I213" s="2">
        <v>0.77400000000000002</v>
      </c>
      <c r="J213" s="2">
        <v>0</v>
      </c>
      <c r="K213" s="2">
        <v>0.81699999999999995</v>
      </c>
      <c r="L213" s="2">
        <v>5.3571428571428568E-2</v>
      </c>
      <c r="M213" s="2">
        <v>5.1999999999999998E-2</v>
      </c>
      <c r="N213" s="2">
        <v>0.94899999999999995</v>
      </c>
      <c r="O213" s="2">
        <v>0.85127804409160546</v>
      </c>
      <c r="P213" s="2">
        <v>0.26600000000000001</v>
      </c>
      <c r="Q213" s="2">
        <v>0.65700000000000003</v>
      </c>
      <c r="R213" s="2">
        <v>0.58899999999999997</v>
      </c>
      <c r="S213" s="2">
        <v>0.10100000000000001</v>
      </c>
      <c r="T213" s="2">
        <v>0.10100000000000001</v>
      </c>
      <c r="U213" s="2">
        <v>0</v>
      </c>
      <c r="V213" s="2">
        <v>3.4482758620689655E-2</v>
      </c>
      <c r="W213" s="2">
        <f t="shared" si="15"/>
        <v>0.37466658794883739</v>
      </c>
    </row>
    <row r="214" spans="1:23" x14ac:dyDescent="0.25">
      <c r="A214" t="str">
        <f t="shared" si="12"/>
        <v/>
      </c>
      <c r="B214" t="str">
        <f t="shared" si="13"/>
        <v>CARefrigeration Open Display Case</v>
      </c>
      <c r="C214" t="str">
        <f t="shared" si="14"/>
        <v>CA2023 CPARefrigeration _Open Display Case</v>
      </c>
      <c r="D214" t="s">
        <v>118</v>
      </c>
      <c r="E214" t="s">
        <v>191</v>
      </c>
      <c r="F214" s="3" t="s">
        <v>91</v>
      </c>
      <c r="G214" s="3" t="s">
        <v>25</v>
      </c>
      <c r="H214" s="3" t="s">
        <v>29</v>
      </c>
      <c r="I214" s="2">
        <v>0.77400000000000002</v>
      </c>
      <c r="J214" s="2">
        <v>0</v>
      </c>
      <c r="K214" s="2">
        <v>0.81699999999999995</v>
      </c>
      <c r="L214" s="2">
        <v>5.3571428571428568E-2</v>
      </c>
      <c r="M214" s="2">
        <v>5.1999999999999998E-2</v>
      </c>
      <c r="N214" s="2">
        <v>0.94899999999999995</v>
      </c>
      <c r="O214" s="2">
        <v>0.85127804409160546</v>
      </c>
      <c r="P214" s="2">
        <v>0.26600000000000001</v>
      </c>
      <c r="Q214" s="2">
        <v>0.65700000000000003</v>
      </c>
      <c r="R214" s="2">
        <v>0.58899999999999997</v>
      </c>
      <c r="S214" s="2">
        <v>0.10100000000000001</v>
      </c>
      <c r="T214" s="2">
        <v>0.10100000000000001</v>
      </c>
      <c r="U214" s="2">
        <v>0</v>
      </c>
      <c r="V214" s="2">
        <v>3.4482758620689655E-2</v>
      </c>
      <c r="W214" s="2">
        <f t="shared" si="15"/>
        <v>0.37466658794883739</v>
      </c>
    </row>
    <row r="215" spans="1:23" x14ac:dyDescent="0.25">
      <c r="A215" t="str">
        <f t="shared" si="12"/>
        <v/>
      </c>
      <c r="B215" t="str">
        <f t="shared" si="13"/>
        <v>CARefrigeration Icemaker</v>
      </c>
      <c r="C215" t="str">
        <f t="shared" si="14"/>
        <v>CA2023 CPARefrigeration _Icemaker</v>
      </c>
      <c r="D215" t="s">
        <v>118</v>
      </c>
      <c r="E215" t="s">
        <v>191</v>
      </c>
      <c r="F215" s="3" t="s">
        <v>92</v>
      </c>
      <c r="G215" s="3" t="s">
        <v>25</v>
      </c>
      <c r="H215" s="3" t="s">
        <v>30</v>
      </c>
      <c r="I215" s="2">
        <v>0.44900000000000001</v>
      </c>
      <c r="J215" s="2">
        <v>5.0999999999999997E-2</v>
      </c>
      <c r="K215" s="2">
        <v>0.52400000000000002</v>
      </c>
      <c r="L215" s="2">
        <v>5.0999999999999997E-2</v>
      </c>
      <c r="M215" s="2">
        <v>0.97299999999999998</v>
      </c>
      <c r="N215" s="2">
        <v>0.98899999999999999</v>
      </c>
      <c r="O215" s="2">
        <v>0.85127804409160546</v>
      </c>
      <c r="P215" s="2">
        <v>0.26600000000000001</v>
      </c>
      <c r="Q215" s="2">
        <v>0.65700000000000003</v>
      </c>
      <c r="R215" s="2">
        <v>0.58899999999999997</v>
      </c>
      <c r="S215" s="2">
        <v>0.10100000000000001</v>
      </c>
      <c r="T215" s="2">
        <v>0.91700000000000004</v>
      </c>
      <c r="U215" s="2">
        <v>5.0999999999999997E-2</v>
      </c>
      <c r="V215" s="2">
        <v>0.216</v>
      </c>
      <c r="W215" s="2">
        <f t="shared" si="15"/>
        <v>0.47751986029225751</v>
      </c>
    </row>
    <row r="216" spans="1:23" x14ac:dyDescent="0.25">
      <c r="A216" t="str">
        <f t="shared" si="12"/>
        <v/>
      </c>
      <c r="B216" t="str">
        <f t="shared" si="13"/>
        <v>CARefrigeration Vending Machine</v>
      </c>
      <c r="C216" t="str">
        <f t="shared" si="14"/>
        <v>CA2023 CPARefrigeration _Vending Machine</v>
      </c>
      <c r="D216" t="s">
        <v>118</v>
      </c>
      <c r="E216" t="s">
        <v>191</v>
      </c>
      <c r="F216" s="3" t="s">
        <v>93</v>
      </c>
      <c r="G216" s="3" t="s">
        <v>25</v>
      </c>
      <c r="H216" s="3" t="s">
        <v>31</v>
      </c>
      <c r="I216" s="2">
        <v>0.44900000000000001</v>
      </c>
      <c r="J216" s="2">
        <v>5.0999999999999997E-2</v>
      </c>
      <c r="K216" s="2">
        <v>0.52400000000000002</v>
      </c>
      <c r="L216" s="2">
        <v>5.0999999999999997E-2</v>
      </c>
      <c r="M216" s="2">
        <v>0.97299999999999998</v>
      </c>
      <c r="N216" s="2">
        <v>0.98899999999999999</v>
      </c>
      <c r="O216" s="2">
        <v>0.85127804409160546</v>
      </c>
      <c r="P216" s="2">
        <v>0.26600000000000001</v>
      </c>
      <c r="Q216" s="2">
        <v>0.65700000000000003</v>
      </c>
      <c r="R216" s="2">
        <v>0.58899999999999997</v>
      </c>
      <c r="S216" s="2">
        <v>0.10100000000000001</v>
      </c>
      <c r="T216" s="2">
        <v>0.91700000000000004</v>
      </c>
      <c r="U216" s="2">
        <v>5.0999999999999997E-2</v>
      </c>
      <c r="V216" s="2">
        <v>0.216</v>
      </c>
      <c r="W216" s="2">
        <f t="shared" si="15"/>
        <v>0.47751986029225751</v>
      </c>
    </row>
    <row r="217" spans="1:23" x14ac:dyDescent="0.25">
      <c r="A217" t="str">
        <f t="shared" si="12"/>
        <v/>
      </c>
      <c r="B217" t="str">
        <f t="shared" si="13"/>
        <v>CAFood PreparationOven</v>
      </c>
      <c r="C217" t="str">
        <f t="shared" si="14"/>
        <v>CA2023 CPAFood Preparation_Oven</v>
      </c>
      <c r="D217" t="s">
        <v>118</v>
      </c>
      <c r="E217" t="s">
        <v>191</v>
      </c>
      <c r="F217" s="3" t="s">
        <v>94</v>
      </c>
      <c r="G217" s="3" t="s">
        <v>32</v>
      </c>
      <c r="H217" s="3" t="s">
        <v>33</v>
      </c>
      <c r="I217" s="2">
        <v>0.66</v>
      </c>
      <c r="J217" s="2">
        <v>3.6464000000000003E-2</v>
      </c>
      <c r="K217" s="2">
        <v>0.48899999999999999</v>
      </c>
      <c r="L217" s="2">
        <v>3.6464000000000003E-2</v>
      </c>
      <c r="M217" s="2">
        <v>0.21</v>
      </c>
      <c r="N217" s="2">
        <v>0.11</v>
      </c>
      <c r="O217" s="2">
        <v>0.69699999999999995</v>
      </c>
      <c r="P217" s="2">
        <v>0.21049200000000001</v>
      </c>
      <c r="Q217" s="2">
        <v>0.42924600000000002</v>
      </c>
      <c r="R217" s="2">
        <v>0.13800000000000001</v>
      </c>
      <c r="S217" s="2">
        <v>2.2665999999999999E-2</v>
      </c>
      <c r="T217" s="2">
        <v>0.40838600000000003</v>
      </c>
      <c r="U217" s="2">
        <v>3.6464000000000003E-2</v>
      </c>
      <c r="V217" s="2">
        <v>3.6464000000000003E-2</v>
      </c>
      <c r="W217" s="2">
        <f t="shared" si="15"/>
        <v>0.25147471428571427</v>
      </c>
    </row>
    <row r="218" spans="1:23" x14ac:dyDescent="0.25">
      <c r="A218" t="str">
        <f t="shared" si="12"/>
        <v/>
      </c>
      <c r="B218" t="str">
        <f t="shared" si="13"/>
        <v>CAFood PreparationFryer</v>
      </c>
      <c r="C218" t="str">
        <f t="shared" si="14"/>
        <v>CA2023 CPAFood Preparation_Fryer</v>
      </c>
      <c r="D218" t="s">
        <v>118</v>
      </c>
      <c r="E218" t="s">
        <v>191</v>
      </c>
      <c r="F218" s="3" t="s">
        <v>95</v>
      </c>
      <c r="G218" s="3" t="s">
        <v>32</v>
      </c>
      <c r="H218" s="3" t="s">
        <v>34</v>
      </c>
      <c r="I218" s="2">
        <v>0.76400000000000001</v>
      </c>
      <c r="J218" s="2">
        <v>3.6464000000000003E-2</v>
      </c>
      <c r="K218" s="2">
        <v>0.45200000000000001</v>
      </c>
      <c r="L218" s="2">
        <v>3.6464000000000003E-2</v>
      </c>
      <c r="M218" s="2">
        <v>0.82</v>
      </c>
      <c r="N218" s="2">
        <v>0.87</v>
      </c>
      <c r="O218" s="2">
        <v>0.80700000000000005</v>
      </c>
      <c r="P218" s="2">
        <v>0.21049200000000001</v>
      </c>
      <c r="Q218" s="2">
        <v>0.39824599999999999</v>
      </c>
      <c r="R218" s="2">
        <v>0.21</v>
      </c>
      <c r="S218" s="2">
        <v>2.2665999999999999E-2</v>
      </c>
      <c r="T218" s="2">
        <v>0.40838600000000003</v>
      </c>
      <c r="U218" s="2">
        <v>3.6464000000000003E-2</v>
      </c>
      <c r="V218" s="2">
        <v>3.6464000000000003E-2</v>
      </c>
      <c r="W218" s="2">
        <f t="shared" si="15"/>
        <v>0.36490328571428565</v>
      </c>
    </row>
    <row r="219" spans="1:23" x14ac:dyDescent="0.25">
      <c r="A219" t="str">
        <f t="shared" si="12"/>
        <v/>
      </c>
      <c r="B219" t="str">
        <f t="shared" si="13"/>
        <v>CAFood PreparationDishwasher</v>
      </c>
      <c r="C219" t="str">
        <f t="shared" si="14"/>
        <v>CA2023 CPAFood Preparation_Dishwasher</v>
      </c>
      <c r="D219" t="s">
        <v>118</v>
      </c>
      <c r="E219" t="s">
        <v>191</v>
      </c>
      <c r="F219" s="3" t="s">
        <v>96</v>
      </c>
      <c r="G219" s="3" t="s">
        <v>32</v>
      </c>
      <c r="H219" s="3" t="s">
        <v>35</v>
      </c>
      <c r="I219" s="2">
        <v>0.430614</v>
      </c>
      <c r="J219" s="2">
        <v>3.6464000000000003E-2</v>
      </c>
      <c r="K219" s="2">
        <v>0.3957</v>
      </c>
      <c r="L219" s="2">
        <v>3.6464000000000003E-2</v>
      </c>
      <c r="M219" s="2">
        <v>0.52509700000000004</v>
      </c>
      <c r="N219" s="2">
        <v>0.548682</v>
      </c>
      <c r="O219" s="2">
        <v>0.49131464625715887</v>
      </c>
      <c r="P219" s="2">
        <v>0.21049200000000001</v>
      </c>
      <c r="Q219" s="2">
        <v>0.36686150000000001</v>
      </c>
      <c r="R219" s="2">
        <v>0.30025000000000002</v>
      </c>
      <c r="S219" s="2">
        <v>2.2665999999999999E-2</v>
      </c>
      <c r="T219" s="2">
        <v>0.40838600000000003</v>
      </c>
      <c r="U219" s="2">
        <v>3.6464000000000003E-2</v>
      </c>
      <c r="V219" s="2">
        <v>3.6464000000000003E-2</v>
      </c>
      <c r="W219" s="2">
        <f t="shared" si="15"/>
        <v>0.27470851044693995</v>
      </c>
    </row>
    <row r="220" spans="1:23" x14ac:dyDescent="0.25">
      <c r="A220" t="str">
        <f t="shared" si="12"/>
        <v/>
      </c>
      <c r="B220" t="str">
        <f t="shared" si="13"/>
        <v>CAFood PreparationHot Food Container</v>
      </c>
      <c r="C220" t="str">
        <f t="shared" si="14"/>
        <v>CA2023 CPAFood Preparation_Hot Food Container</v>
      </c>
      <c r="D220" t="s">
        <v>118</v>
      </c>
      <c r="E220" t="s">
        <v>191</v>
      </c>
      <c r="F220" s="3" t="s">
        <v>97</v>
      </c>
      <c r="G220" s="3" t="s">
        <v>32</v>
      </c>
      <c r="H220" s="3" t="s">
        <v>36</v>
      </c>
      <c r="I220" s="2">
        <v>0.430614</v>
      </c>
      <c r="J220" s="2">
        <v>3.6464000000000003E-2</v>
      </c>
      <c r="K220" s="2">
        <v>0.3957</v>
      </c>
      <c r="L220" s="2">
        <v>3.6464000000000003E-2</v>
      </c>
      <c r="M220" s="2">
        <v>0.84</v>
      </c>
      <c r="N220" s="2">
        <v>0.73</v>
      </c>
      <c r="O220" s="2">
        <v>0.49131464625715887</v>
      </c>
      <c r="P220" s="2">
        <v>0.21049200000000001</v>
      </c>
      <c r="Q220" s="2">
        <v>0.36686150000000001</v>
      </c>
      <c r="R220" s="2">
        <v>0.30025000000000002</v>
      </c>
      <c r="S220" s="2">
        <v>2.2665999999999999E-2</v>
      </c>
      <c r="T220" s="2">
        <v>0.40838600000000003</v>
      </c>
      <c r="U220" s="2">
        <v>3.6464000000000003E-2</v>
      </c>
      <c r="V220" s="2">
        <v>3.6464000000000003E-2</v>
      </c>
      <c r="W220" s="2">
        <f t="shared" si="15"/>
        <v>0.31015286758979699</v>
      </c>
    </row>
    <row r="221" spans="1:23" x14ac:dyDescent="0.25">
      <c r="A221" t="str">
        <f t="shared" si="12"/>
        <v/>
      </c>
      <c r="B221" t="str">
        <f t="shared" si="13"/>
        <v>CAFood PreparationSteamer</v>
      </c>
      <c r="C221" t="str">
        <f t="shared" si="14"/>
        <v>CA2023 CPAFood Preparation_Steamer</v>
      </c>
      <c r="D221" t="s">
        <v>118</v>
      </c>
      <c r="E221" t="s">
        <v>191</v>
      </c>
      <c r="F221" s="3" t="s">
        <v>98</v>
      </c>
      <c r="G221" s="3" t="s">
        <v>32</v>
      </c>
      <c r="H221" s="3" t="s">
        <v>37</v>
      </c>
      <c r="I221" s="2">
        <v>0.430614</v>
      </c>
      <c r="J221" s="2">
        <v>3.6464000000000003E-2</v>
      </c>
      <c r="K221" s="2">
        <v>0.3957</v>
      </c>
      <c r="L221" s="2">
        <v>3.6464000000000003E-2</v>
      </c>
      <c r="M221" s="2">
        <v>0.16</v>
      </c>
      <c r="N221" s="2">
        <v>0.2</v>
      </c>
      <c r="O221" s="2">
        <v>0.49131464625715887</v>
      </c>
      <c r="P221" s="2">
        <v>0.21049200000000001</v>
      </c>
      <c r="Q221" s="2">
        <v>0.36686150000000001</v>
      </c>
      <c r="R221" s="2">
        <v>0.30025000000000002</v>
      </c>
      <c r="S221" s="2">
        <v>2.2665999999999999E-2</v>
      </c>
      <c r="T221" s="2">
        <v>0.40838600000000003</v>
      </c>
      <c r="U221" s="2">
        <v>3.6464000000000003E-2</v>
      </c>
      <c r="V221" s="2">
        <v>3.6464000000000003E-2</v>
      </c>
      <c r="W221" s="2">
        <f t="shared" si="15"/>
        <v>0.22372429616122566</v>
      </c>
    </row>
    <row r="222" spans="1:23" x14ac:dyDescent="0.25">
      <c r="A222" t="str">
        <f t="shared" si="12"/>
        <v/>
      </c>
      <c r="B222" t="str">
        <f t="shared" si="13"/>
        <v>CAFood PreparationGriddle</v>
      </c>
      <c r="C222" t="str">
        <f t="shared" si="14"/>
        <v>CA2023 CPAFood Preparation_Griddle</v>
      </c>
      <c r="D222" t="s">
        <v>118</v>
      </c>
      <c r="E222" t="s">
        <v>191</v>
      </c>
      <c r="F222" s="3" t="s">
        <v>188</v>
      </c>
      <c r="G222" s="3" t="s">
        <v>32</v>
      </c>
      <c r="H222" s="3" t="s">
        <v>184</v>
      </c>
      <c r="I222" s="2">
        <v>0.430614</v>
      </c>
      <c r="J222" s="2">
        <v>3.6464000000000003E-2</v>
      </c>
      <c r="K222" s="2">
        <v>0.3957</v>
      </c>
      <c r="L222" s="2">
        <v>3.6464000000000003E-2</v>
      </c>
      <c r="M222" s="2">
        <v>0.2</v>
      </c>
      <c r="N222" s="2">
        <v>0</v>
      </c>
      <c r="O222" s="2">
        <v>0.49131464625715887</v>
      </c>
      <c r="P222" s="2">
        <v>0.21049200000000001</v>
      </c>
      <c r="Q222" s="2">
        <v>0.36686150000000001</v>
      </c>
      <c r="R222" s="2">
        <v>0.30025000000000002</v>
      </c>
      <c r="S222" s="2">
        <v>2.2665999999999999E-2</v>
      </c>
      <c r="T222" s="2">
        <v>0.40838600000000003</v>
      </c>
      <c r="U222" s="2">
        <v>3.6464000000000003E-2</v>
      </c>
      <c r="V222" s="2">
        <v>3.6464000000000003E-2</v>
      </c>
      <c r="W222" s="2">
        <f t="shared" si="15"/>
        <v>0.21229572473265426</v>
      </c>
    </row>
    <row r="223" spans="1:23" x14ac:dyDescent="0.25">
      <c r="A223" t="str">
        <f t="shared" si="12"/>
        <v/>
      </c>
      <c r="B223" t="str">
        <f t="shared" si="13"/>
        <v>CAOffice EquipmentDesktop Computer</v>
      </c>
      <c r="C223" t="str">
        <f t="shared" si="14"/>
        <v>CA2023 CPAOffice Equipment_Desktop Computer</v>
      </c>
      <c r="D223" t="s">
        <v>118</v>
      </c>
      <c r="E223" t="s">
        <v>191</v>
      </c>
      <c r="F223" s="3" t="s">
        <v>99</v>
      </c>
      <c r="G223" s="3" t="s">
        <v>38</v>
      </c>
      <c r="H223" s="3" t="s">
        <v>39</v>
      </c>
      <c r="I223" s="2">
        <v>1</v>
      </c>
      <c r="J223" s="2">
        <v>1</v>
      </c>
      <c r="K223" s="2">
        <v>1</v>
      </c>
      <c r="L223" s="2">
        <v>1</v>
      </c>
      <c r="M223" s="2">
        <v>1</v>
      </c>
      <c r="N223" s="2">
        <v>1</v>
      </c>
      <c r="O223" s="2">
        <v>1</v>
      </c>
      <c r="P223" s="2">
        <v>1</v>
      </c>
      <c r="Q223" s="2">
        <v>1</v>
      </c>
      <c r="R223" s="2">
        <v>1</v>
      </c>
      <c r="S223" s="2">
        <v>1</v>
      </c>
      <c r="T223" s="2">
        <v>1</v>
      </c>
      <c r="U223" s="2">
        <v>1</v>
      </c>
      <c r="V223" s="2">
        <v>1</v>
      </c>
      <c r="W223" s="2">
        <f t="shared" si="15"/>
        <v>1</v>
      </c>
    </row>
    <row r="224" spans="1:23" x14ac:dyDescent="0.25">
      <c r="A224" t="str">
        <f t="shared" si="12"/>
        <v/>
      </c>
      <c r="B224" t="str">
        <f t="shared" si="13"/>
        <v>CAOffice EquipmentLaptop</v>
      </c>
      <c r="C224" t="str">
        <f t="shared" si="14"/>
        <v>CA2023 CPAOffice Equipment_Laptop</v>
      </c>
      <c r="D224" t="s">
        <v>118</v>
      </c>
      <c r="E224" t="s">
        <v>191</v>
      </c>
      <c r="F224" s="3" t="s">
        <v>100</v>
      </c>
      <c r="G224" s="3" t="s">
        <v>38</v>
      </c>
      <c r="H224" s="3" t="s">
        <v>40</v>
      </c>
      <c r="I224" s="2">
        <v>1</v>
      </c>
      <c r="J224" s="2">
        <v>1</v>
      </c>
      <c r="K224" s="2">
        <v>1</v>
      </c>
      <c r="L224" s="2">
        <v>1</v>
      </c>
      <c r="M224" s="2">
        <v>1</v>
      </c>
      <c r="N224" s="2">
        <v>0.64</v>
      </c>
      <c r="O224" s="2">
        <v>1</v>
      </c>
      <c r="P224" s="2">
        <v>1</v>
      </c>
      <c r="Q224" s="2">
        <v>1</v>
      </c>
      <c r="R224" s="2">
        <v>1</v>
      </c>
      <c r="S224" s="2">
        <v>1</v>
      </c>
      <c r="T224" s="2">
        <v>1</v>
      </c>
      <c r="U224" s="2">
        <v>1</v>
      </c>
      <c r="V224" s="2">
        <v>1</v>
      </c>
      <c r="W224" s="2">
        <f t="shared" si="15"/>
        <v>0.97428571428571431</v>
      </c>
    </row>
    <row r="225" spans="1:23" x14ac:dyDescent="0.25">
      <c r="A225" t="str">
        <f t="shared" si="12"/>
        <v/>
      </c>
      <c r="B225" t="str">
        <f t="shared" si="13"/>
        <v>CAOffice EquipmentServer</v>
      </c>
      <c r="C225" t="str">
        <f t="shared" si="14"/>
        <v>CA2023 CPAOffice Equipment_Server</v>
      </c>
      <c r="D225" t="s">
        <v>118</v>
      </c>
      <c r="E225" t="s">
        <v>191</v>
      </c>
      <c r="F225" s="3" t="s">
        <v>101</v>
      </c>
      <c r="G225" s="3" t="s">
        <v>38</v>
      </c>
      <c r="H225" s="3" t="s">
        <v>41</v>
      </c>
      <c r="I225" s="2">
        <v>1</v>
      </c>
      <c r="J225" s="2">
        <v>1</v>
      </c>
      <c r="K225" s="2">
        <v>1</v>
      </c>
      <c r="L225" s="2">
        <v>1</v>
      </c>
      <c r="M225" s="2">
        <v>1</v>
      </c>
      <c r="N225" s="2">
        <v>1</v>
      </c>
      <c r="O225" s="2">
        <v>1</v>
      </c>
      <c r="P225" s="2">
        <v>1</v>
      </c>
      <c r="Q225" s="2">
        <v>1</v>
      </c>
      <c r="R225" s="2">
        <v>1</v>
      </c>
      <c r="S225" s="2">
        <v>1</v>
      </c>
      <c r="T225" s="2">
        <v>1</v>
      </c>
      <c r="U225" s="2">
        <v>1</v>
      </c>
      <c r="V225" s="2">
        <v>1</v>
      </c>
      <c r="W225" s="2">
        <f t="shared" si="15"/>
        <v>1</v>
      </c>
    </row>
    <row r="226" spans="1:23" x14ac:dyDescent="0.25">
      <c r="A226" t="str">
        <f t="shared" si="12"/>
        <v/>
      </c>
      <c r="B226" t="str">
        <f t="shared" si="13"/>
        <v>CAOffice EquipmentMonitor</v>
      </c>
      <c r="C226" t="str">
        <f t="shared" si="14"/>
        <v>CA2023 CPAOffice Equipment_Monitor</v>
      </c>
      <c r="D226" t="s">
        <v>118</v>
      </c>
      <c r="E226" t="s">
        <v>191</v>
      </c>
      <c r="F226" s="3" t="s">
        <v>102</v>
      </c>
      <c r="G226" s="3" t="s">
        <v>38</v>
      </c>
      <c r="H226" s="3" t="s">
        <v>42</v>
      </c>
      <c r="I226" s="2">
        <v>1</v>
      </c>
      <c r="J226" s="2">
        <v>1</v>
      </c>
      <c r="K226" s="2">
        <v>1</v>
      </c>
      <c r="L226" s="2">
        <v>1</v>
      </c>
      <c r="M226" s="2">
        <v>1</v>
      </c>
      <c r="N226" s="2">
        <v>1</v>
      </c>
      <c r="O226" s="2">
        <v>1</v>
      </c>
      <c r="P226" s="2">
        <v>1</v>
      </c>
      <c r="Q226" s="2">
        <v>1</v>
      </c>
      <c r="R226" s="2">
        <v>1</v>
      </c>
      <c r="S226" s="2">
        <v>1</v>
      </c>
      <c r="T226" s="2">
        <v>1</v>
      </c>
      <c r="U226" s="2">
        <v>1</v>
      </c>
      <c r="V226" s="2">
        <v>1</v>
      </c>
      <c r="W226" s="2">
        <f t="shared" si="15"/>
        <v>1</v>
      </c>
    </row>
    <row r="227" spans="1:23" x14ac:dyDescent="0.25">
      <c r="A227" t="str">
        <f t="shared" si="12"/>
        <v/>
      </c>
      <c r="B227" t="str">
        <f t="shared" si="13"/>
        <v>CAOffice EquipmentPrinter/Copier/Fax</v>
      </c>
      <c r="C227" t="str">
        <f t="shared" si="14"/>
        <v>CA2023 CPAOffice Equipment_Printer/Copier/Fax</v>
      </c>
      <c r="D227" t="s">
        <v>118</v>
      </c>
      <c r="E227" t="s">
        <v>191</v>
      </c>
      <c r="F227" s="3" t="s">
        <v>103</v>
      </c>
      <c r="G227" s="3" t="s">
        <v>38</v>
      </c>
      <c r="H227" s="3" t="s">
        <v>43</v>
      </c>
      <c r="I227" s="2">
        <v>1</v>
      </c>
      <c r="J227" s="2">
        <v>1</v>
      </c>
      <c r="K227" s="2">
        <v>1</v>
      </c>
      <c r="L227" s="2">
        <v>1</v>
      </c>
      <c r="M227" s="2">
        <v>1</v>
      </c>
      <c r="N227" s="2">
        <v>1</v>
      </c>
      <c r="O227" s="2">
        <v>1</v>
      </c>
      <c r="P227" s="2">
        <v>1</v>
      </c>
      <c r="Q227" s="2">
        <v>1</v>
      </c>
      <c r="R227" s="2">
        <v>1</v>
      </c>
      <c r="S227" s="2">
        <v>1</v>
      </c>
      <c r="T227" s="2">
        <v>1</v>
      </c>
      <c r="U227" s="2">
        <v>1</v>
      </c>
      <c r="V227" s="2">
        <v>1</v>
      </c>
      <c r="W227" s="2">
        <f t="shared" si="15"/>
        <v>1</v>
      </c>
    </row>
    <row r="228" spans="1:23" x14ac:dyDescent="0.25">
      <c r="A228" t="str">
        <f t="shared" si="12"/>
        <v/>
      </c>
      <c r="B228" t="str">
        <f t="shared" si="13"/>
        <v>CAOffice EquipmentPOS Terminal</v>
      </c>
      <c r="C228" t="str">
        <f t="shared" si="14"/>
        <v>CA2023 CPAOffice Equipment_POS Terminal</v>
      </c>
      <c r="D228" t="s">
        <v>118</v>
      </c>
      <c r="E228" t="s">
        <v>191</v>
      </c>
      <c r="F228" s="3" t="s">
        <v>104</v>
      </c>
      <c r="G228" s="3" t="s">
        <v>38</v>
      </c>
      <c r="H228" s="3" t="s">
        <v>44</v>
      </c>
      <c r="I228" s="2">
        <v>0.4</v>
      </c>
      <c r="J228" s="2">
        <v>0.2</v>
      </c>
      <c r="K228" s="2">
        <v>1</v>
      </c>
      <c r="L228" s="2">
        <v>1</v>
      </c>
      <c r="M228" s="2">
        <v>1</v>
      </c>
      <c r="N228" s="2">
        <v>1</v>
      </c>
      <c r="O228" s="2">
        <v>1</v>
      </c>
      <c r="P228" s="2">
        <v>1</v>
      </c>
      <c r="Q228" s="2">
        <v>0.36</v>
      </c>
      <c r="R228" s="2">
        <v>0.57999999999999996</v>
      </c>
      <c r="S228" s="2">
        <v>0.77</v>
      </c>
      <c r="T228" s="2">
        <v>0.77</v>
      </c>
      <c r="U228" s="2">
        <v>0.2</v>
      </c>
      <c r="V228" s="2">
        <v>0.28000000000000003</v>
      </c>
      <c r="W228" s="2">
        <f t="shared" si="15"/>
        <v>0.68285714285714272</v>
      </c>
    </row>
    <row r="229" spans="1:23" x14ac:dyDescent="0.25">
      <c r="A229" t="str">
        <f t="shared" si="12"/>
        <v/>
      </c>
      <c r="B229" t="str">
        <f t="shared" si="13"/>
        <v>CAMiscellaneousNon-HVAC Motors</v>
      </c>
      <c r="C229" t="str">
        <f t="shared" si="14"/>
        <v>CA2023 CPAMiscellaneous_Non-HVAC Motors</v>
      </c>
      <c r="D229" t="s">
        <v>118</v>
      </c>
      <c r="E229" t="s">
        <v>191</v>
      </c>
      <c r="F229" s="3" t="s">
        <v>105</v>
      </c>
      <c r="G229" s="3" t="s">
        <v>45</v>
      </c>
      <c r="H229" s="3" t="s">
        <v>46</v>
      </c>
      <c r="I229" s="2">
        <v>0.8957499208271652</v>
      </c>
      <c r="J229" s="2">
        <v>0.21970777803924474</v>
      </c>
      <c r="K229" s="2">
        <v>0.40173654010717463</v>
      </c>
      <c r="L229" s="2">
        <v>0.21970777803924474</v>
      </c>
      <c r="M229" s="2">
        <v>0.19994718336345799</v>
      </c>
      <c r="N229" s="2">
        <v>0.34644139250345779</v>
      </c>
      <c r="O229" s="2">
        <v>0.74104394863625245</v>
      </c>
      <c r="P229" s="2">
        <v>0.88831888096371459</v>
      </c>
      <c r="Q229" s="2">
        <v>0.43663447205500328</v>
      </c>
      <c r="R229" s="2">
        <v>0.91274673866983413</v>
      </c>
      <c r="S229" s="2">
        <v>0.49853334976354247</v>
      </c>
      <c r="T229" s="2">
        <v>0.79471679065865775</v>
      </c>
      <c r="U229" s="2">
        <v>0.21970777803924474</v>
      </c>
      <c r="V229" s="2">
        <v>0.21970777803924474</v>
      </c>
      <c r="W229" s="2">
        <f t="shared" si="15"/>
        <v>0.49962145212180287</v>
      </c>
    </row>
    <row r="230" spans="1:23" x14ac:dyDescent="0.25">
      <c r="A230" t="str">
        <f t="shared" si="12"/>
        <v/>
      </c>
      <c r="B230" t="str">
        <f t="shared" si="13"/>
        <v>CAMiscellaneousPool Pump</v>
      </c>
      <c r="C230" t="str">
        <f t="shared" si="14"/>
        <v>CA2023 CPAMiscellaneous_Pool Pump</v>
      </c>
      <c r="D230" t="s">
        <v>118</v>
      </c>
      <c r="E230" t="s">
        <v>191</v>
      </c>
      <c r="F230" s="3" t="s">
        <v>106</v>
      </c>
      <c r="G230" s="3" t="s">
        <v>45</v>
      </c>
      <c r="H230" s="3" t="s">
        <v>47</v>
      </c>
      <c r="I230" s="2">
        <v>0</v>
      </c>
      <c r="J230" s="2">
        <v>0</v>
      </c>
      <c r="K230" s="2">
        <v>0</v>
      </c>
      <c r="L230" s="2">
        <v>0</v>
      </c>
      <c r="M230" s="2">
        <v>0</v>
      </c>
      <c r="N230" s="2">
        <v>0</v>
      </c>
      <c r="O230" s="2">
        <v>0</v>
      </c>
      <c r="P230" s="2">
        <v>0.90300000000000002</v>
      </c>
      <c r="Q230" s="2">
        <v>0.06</v>
      </c>
      <c r="R230" s="2">
        <v>0.76</v>
      </c>
      <c r="S230" s="2">
        <v>0</v>
      </c>
      <c r="T230" s="2">
        <v>0</v>
      </c>
      <c r="U230" s="2">
        <v>0</v>
      </c>
      <c r="V230" s="2">
        <v>0.04</v>
      </c>
      <c r="W230" s="2">
        <f t="shared" si="15"/>
        <v>0.12592857142857145</v>
      </c>
    </row>
    <row r="231" spans="1:23" x14ac:dyDescent="0.25">
      <c r="A231" t="str">
        <f t="shared" si="12"/>
        <v/>
      </c>
      <c r="B231" t="str">
        <f t="shared" si="13"/>
        <v>CAMiscellaneousPool Heater</v>
      </c>
      <c r="C231" t="str">
        <f t="shared" si="14"/>
        <v>CA2023 CPAMiscellaneous_Pool Heater</v>
      </c>
      <c r="D231" t="s">
        <v>118</v>
      </c>
      <c r="E231" t="s">
        <v>191</v>
      </c>
      <c r="F231" s="3" t="s">
        <v>107</v>
      </c>
      <c r="G231" s="3" t="s">
        <v>45</v>
      </c>
      <c r="H231" s="3" t="s">
        <v>48</v>
      </c>
      <c r="I231" s="2">
        <v>0</v>
      </c>
      <c r="J231" s="2">
        <v>0</v>
      </c>
      <c r="K231" s="2">
        <v>0</v>
      </c>
      <c r="L231" s="2">
        <v>0</v>
      </c>
      <c r="M231" s="2">
        <v>0</v>
      </c>
      <c r="N231" s="2">
        <v>0</v>
      </c>
      <c r="O231" s="2">
        <v>0</v>
      </c>
      <c r="P231" s="2">
        <v>0.36199999999999999</v>
      </c>
      <c r="Q231" s="2">
        <v>0.01</v>
      </c>
      <c r="R231" s="2">
        <v>0.27</v>
      </c>
      <c r="S231" s="2">
        <v>0</v>
      </c>
      <c r="T231" s="2">
        <v>0</v>
      </c>
      <c r="U231" s="2">
        <v>0</v>
      </c>
      <c r="V231" s="2">
        <v>0.01</v>
      </c>
      <c r="W231" s="2">
        <f t="shared" si="15"/>
        <v>4.6571428571428576E-2</v>
      </c>
    </row>
    <row r="232" spans="1:23" x14ac:dyDescent="0.25">
      <c r="A232" t="str">
        <f t="shared" si="12"/>
        <v/>
      </c>
      <c r="B232" t="str">
        <f t="shared" si="13"/>
        <v>CAMiscellaneousClothes Washer</v>
      </c>
      <c r="C232" t="str">
        <f t="shared" si="14"/>
        <v>CA2023 CPAMiscellaneous_Clothes Washer</v>
      </c>
      <c r="D232" t="s">
        <v>118</v>
      </c>
      <c r="E232" t="s">
        <v>191</v>
      </c>
      <c r="F232" s="3" t="s">
        <v>108</v>
      </c>
      <c r="G232" s="3" t="s">
        <v>45</v>
      </c>
      <c r="H232" s="3" t="s">
        <v>49</v>
      </c>
      <c r="I232" s="2">
        <v>0</v>
      </c>
      <c r="J232" s="2">
        <v>0</v>
      </c>
      <c r="K232" s="2">
        <v>7.0000000000000007E-2</v>
      </c>
      <c r="L232" s="2">
        <v>0</v>
      </c>
      <c r="M232" s="2">
        <v>0</v>
      </c>
      <c r="N232" s="2">
        <v>0</v>
      </c>
      <c r="O232" s="2">
        <v>0.63</v>
      </c>
      <c r="P232" s="2">
        <v>0.15</v>
      </c>
      <c r="Q232" s="2">
        <v>0.15</v>
      </c>
      <c r="R232" s="2">
        <v>0.67</v>
      </c>
      <c r="S232" s="2">
        <v>0</v>
      </c>
      <c r="T232" s="2">
        <v>0</v>
      </c>
      <c r="U232" s="2">
        <v>0</v>
      </c>
      <c r="V232" s="2">
        <v>0.15</v>
      </c>
      <c r="W232" s="2">
        <f t="shared" si="15"/>
        <v>0.12999999999999998</v>
      </c>
    </row>
    <row r="233" spans="1:23" x14ac:dyDescent="0.25">
      <c r="A233" t="str">
        <f t="shared" si="12"/>
        <v/>
      </c>
      <c r="B233" t="str">
        <f t="shared" si="13"/>
        <v>CAMiscellaneousClothes Dryer</v>
      </c>
      <c r="C233" t="str">
        <f t="shared" si="14"/>
        <v>CA2023 CPAMiscellaneous_Clothes Dryer</v>
      </c>
      <c r="D233" t="s">
        <v>118</v>
      </c>
      <c r="E233" t="s">
        <v>191</v>
      </c>
      <c r="F233" s="3" t="s">
        <v>109</v>
      </c>
      <c r="G233" s="3" t="s">
        <v>45</v>
      </c>
      <c r="H233" s="3" t="s">
        <v>50</v>
      </c>
      <c r="I233" s="2">
        <v>0</v>
      </c>
      <c r="J233" s="2">
        <v>0</v>
      </c>
      <c r="K233" s="2">
        <v>0.04</v>
      </c>
      <c r="L233" s="2">
        <v>0</v>
      </c>
      <c r="M233" s="2">
        <v>0</v>
      </c>
      <c r="N233" s="2">
        <v>0</v>
      </c>
      <c r="O233" s="2">
        <v>0.57999999999999996</v>
      </c>
      <c r="P233" s="2">
        <v>0.11</v>
      </c>
      <c r="Q233" s="2">
        <v>0.11</v>
      </c>
      <c r="R233" s="2">
        <v>0.26</v>
      </c>
      <c r="S233" s="2">
        <v>0</v>
      </c>
      <c r="T233" s="2">
        <v>0</v>
      </c>
      <c r="U233" s="2">
        <v>0</v>
      </c>
      <c r="V233" s="2">
        <v>0.1</v>
      </c>
      <c r="W233" s="2">
        <f t="shared" si="15"/>
        <v>8.5714285714285729E-2</v>
      </c>
    </row>
    <row r="234" spans="1:23" x14ac:dyDescent="0.25">
      <c r="A234" t="str">
        <f t="shared" si="12"/>
        <v/>
      </c>
      <c r="B234" t="str">
        <f t="shared" si="13"/>
        <v>CAMiscellaneousElectric Vehicle Chargers</v>
      </c>
      <c r="C234" t="str">
        <f t="shared" si="14"/>
        <v>CA2023 CPAMiscellaneous_Electric Vehicle Chargers</v>
      </c>
      <c r="D234" t="s">
        <v>118</v>
      </c>
      <c r="E234" t="s">
        <v>191</v>
      </c>
      <c r="F234" s="3" t="s">
        <v>189</v>
      </c>
      <c r="G234" s="3" t="s">
        <v>45</v>
      </c>
      <c r="H234" s="3" t="s">
        <v>185</v>
      </c>
      <c r="I234" s="2">
        <v>0.70439020013223397</v>
      </c>
      <c r="J234" s="2">
        <v>0.70439020013223397</v>
      </c>
      <c r="K234" s="2">
        <v>7.2869160362154795E-2</v>
      </c>
      <c r="L234" s="2">
        <v>0.70439020013223397</v>
      </c>
      <c r="M234" s="2">
        <v>0</v>
      </c>
      <c r="N234" s="2">
        <v>4.0176994730638203E-2</v>
      </c>
      <c r="O234" s="2">
        <v>1.0669951069894899E-2</v>
      </c>
      <c r="P234" s="2">
        <v>0</v>
      </c>
      <c r="Q234" s="2">
        <v>0</v>
      </c>
      <c r="R234" s="2">
        <v>9.3698273297288304E-2</v>
      </c>
      <c r="S234" s="2">
        <v>0</v>
      </c>
      <c r="T234" s="2">
        <v>0</v>
      </c>
      <c r="U234" s="2">
        <v>0</v>
      </c>
      <c r="V234" s="2">
        <v>0</v>
      </c>
      <c r="W234" s="2">
        <f t="shared" si="15"/>
        <v>0.16647035570404842</v>
      </c>
    </row>
    <row r="235" spans="1:23" x14ac:dyDescent="0.25">
      <c r="A235" t="str">
        <f t="shared" si="12"/>
        <v/>
      </c>
      <c r="B235" t="str">
        <f t="shared" si="13"/>
        <v>CAMiscellaneousOther Miscellaneous</v>
      </c>
      <c r="C235" t="str">
        <f t="shared" si="14"/>
        <v>CA2023 CPAMiscellaneous_Other Miscellaneous</v>
      </c>
      <c r="D235" t="s">
        <v>118</v>
      </c>
      <c r="E235" t="s">
        <v>191</v>
      </c>
      <c r="F235" s="3" t="s">
        <v>110</v>
      </c>
      <c r="G235" s="3" t="s">
        <v>45</v>
      </c>
      <c r="H235" s="3" t="s">
        <v>51</v>
      </c>
      <c r="I235" s="2">
        <v>1</v>
      </c>
      <c r="J235" s="2">
        <v>1</v>
      </c>
      <c r="K235" s="2">
        <v>1</v>
      </c>
      <c r="L235" s="2">
        <v>1</v>
      </c>
      <c r="M235" s="2">
        <v>1</v>
      </c>
      <c r="N235" s="2">
        <v>1</v>
      </c>
      <c r="O235" s="2">
        <v>1</v>
      </c>
      <c r="P235" s="2">
        <v>1</v>
      </c>
      <c r="Q235" s="2">
        <v>1</v>
      </c>
      <c r="R235" s="2">
        <v>1</v>
      </c>
      <c r="S235" s="2">
        <v>1</v>
      </c>
      <c r="T235" s="2">
        <v>1</v>
      </c>
      <c r="U235" s="2">
        <v>1</v>
      </c>
      <c r="V235" s="2">
        <v>1</v>
      </c>
      <c r="W235" s="2">
        <f t="shared" si="15"/>
        <v>1</v>
      </c>
    </row>
    <row r="236" spans="1:23" x14ac:dyDescent="0.25">
      <c r="A236" t="str">
        <f t="shared" si="12"/>
        <v/>
      </c>
      <c r="B236" t="str">
        <f t="shared" si="13"/>
        <v>CAGenerationSolar PV</v>
      </c>
      <c r="C236" t="str">
        <f t="shared" si="14"/>
        <v>CA2023 CPAGeneration_Solar PV</v>
      </c>
      <c r="D236" t="s">
        <v>118</v>
      </c>
      <c r="E236" t="s">
        <v>191</v>
      </c>
      <c r="F236" s="3" t="s">
        <v>190</v>
      </c>
      <c r="G236" s="3" t="s">
        <v>187</v>
      </c>
      <c r="H236" s="3" t="s">
        <v>186</v>
      </c>
      <c r="I236" s="2">
        <v>7.457717405779731E-3</v>
      </c>
      <c r="J236" s="2">
        <v>7.457717405779731E-3</v>
      </c>
      <c r="K236" s="2">
        <v>7.457717405779731E-3</v>
      </c>
      <c r="L236" s="2">
        <v>7.457717405779731E-3</v>
      </c>
      <c r="M236" s="2">
        <v>7.457717405779731E-3</v>
      </c>
      <c r="N236" s="2">
        <v>7.457717405779731E-3</v>
      </c>
      <c r="O236" s="2">
        <v>7.457717405779731E-3</v>
      </c>
      <c r="P236" s="2">
        <v>7.457717405779731E-3</v>
      </c>
      <c r="Q236" s="2">
        <v>7.457717405779731E-3</v>
      </c>
      <c r="R236" s="2">
        <v>7.457717405779731E-3</v>
      </c>
      <c r="S236" s="2">
        <v>7.457717405779731E-3</v>
      </c>
      <c r="T236" s="2">
        <v>7.457717405779731E-3</v>
      </c>
      <c r="U236" s="2">
        <v>7.457717405779731E-3</v>
      </c>
      <c r="V236" s="2">
        <v>7.457717405779731E-3</v>
      </c>
      <c r="W236" s="2">
        <f t="shared" si="15"/>
        <v>7.457717405779731E-3</v>
      </c>
    </row>
    <row r="237" spans="1:23" x14ac:dyDescent="0.25">
      <c r="A237">
        <f t="shared" si="12"/>
        <v>1</v>
      </c>
      <c r="B237" t="str">
        <f t="shared" si="13"/>
        <v>WYCoolingAir-Cooled Chiller</v>
      </c>
      <c r="C237" t="str">
        <f t="shared" si="14"/>
        <v>WY2019 CPACooling_Air-Cooled Chiller</v>
      </c>
      <c r="D237" t="s">
        <v>115</v>
      </c>
      <c r="E237" t="s">
        <v>120</v>
      </c>
      <c r="F237" s="4" t="s">
        <v>66</v>
      </c>
      <c r="G237" s="4" t="s">
        <v>3</v>
      </c>
      <c r="H237" s="4" t="s">
        <v>4</v>
      </c>
      <c r="I237" s="2">
        <v>0.13727939170712</v>
      </c>
      <c r="J237" s="2">
        <v>0</v>
      </c>
      <c r="K237" s="2">
        <v>1.1275898878945626E-2</v>
      </c>
      <c r="L237" s="2">
        <v>0</v>
      </c>
      <c r="M237" s="2">
        <v>0</v>
      </c>
      <c r="N237" s="2">
        <v>5.1563961209992642E-3</v>
      </c>
      <c r="O237" s="2">
        <v>0.16681413461538463</v>
      </c>
      <c r="P237" s="2">
        <v>0.2731300551625172</v>
      </c>
      <c r="Q237" s="2">
        <v>0.22071991397963514</v>
      </c>
      <c r="R237" s="2">
        <v>2.0084556692651273E-2</v>
      </c>
      <c r="S237" s="2">
        <v>0</v>
      </c>
      <c r="T237" s="2">
        <v>0.14966776421394493</v>
      </c>
      <c r="U237" s="2">
        <v>0.14677753010726652</v>
      </c>
      <c r="V237" s="2">
        <v>9.6604803000723549E-2</v>
      </c>
      <c r="W237" s="2">
        <f t="shared" si="15"/>
        <v>8.7679317462799153E-2</v>
      </c>
    </row>
    <row r="238" spans="1:23" x14ac:dyDescent="0.25">
      <c r="A238" t="str">
        <f t="shared" si="12"/>
        <v/>
      </c>
      <c r="B238" t="str">
        <f t="shared" si="13"/>
        <v>WYCoolingWater-Cooled Chiller</v>
      </c>
      <c r="C238" t="str">
        <f t="shared" si="14"/>
        <v>WY2019 CPACooling_Water-Cooled Chiller</v>
      </c>
      <c r="D238" t="s">
        <v>115</v>
      </c>
      <c r="E238" t="s">
        <v>120</v>
      </c>
      <c r="F238" s="4" t="s">
        <v>67</v>
      </c>
      <c r="G238" s="4" t="s">
        <v>3</v>
      </c>
      <c r="H238" s="4" t="s">
        <v>5</v>
      </c>
      <c r="I238" s="2">
        <v>8.4542447182941738E-2</v>
      </c>
      <c r="J238" s="2">
        <v>0</v>
      </c>
      <c r="K238" s="2">
        <v>6.9441747487289452E-3</v>
      </c>
      <c r="L238" s="2">
        <v>0</v>
      </c>
      <c r="M238" s="2">
        <v>0</v>
      </c>
      <c r="N238" s="2">
        <v>3.1755265032347617E-3</v>
      </c>
      <c r="O238" s="2">
        <v>0.66725653846153854</v>
      </c>
      <c r="P238" s="2">
        <v>0</v>
      </c>
      <c r="Q238" s="2">
        <v>0</v>
      </c>
      <c r="R238" s="2">
        <v>7.2842952116803902E-2</v>
      </c>
      <c r="S238" s="2">
        <v>0</v>
      </c>
      <c r="T238" s="2">
        <v>1.6629751579327216E-2</v>
      </c>
      <c r="U238" s="2">
        <v>9.0391801948031439E-2</v>
      </c>
      <c r="V238" s="2">
        <v>5.0008027863998779E-2</v>
      </c>
      <c r="W238" s="2">
        <f t="shared" si="15"/>
        <v>7.0842230028900388E-2</v>
      </c>
    </row>
    <row r="239" spans="1:23" x14ac:dyDescent="0.25">
      <c r="A239" t="str">
        <f t="shared" si="12"/>
        <v/>
      </c>
      <c r="B239" t="str">
        <f t="shared" si="13"/>
        <v>WYCoolingRTU</v>
      </c>
      <c r="C239" t="str">
        <f t="shared" si="14"/>
        <v>WY2019 CPACooling_RTU</v>
      </c>
      <c r="D239" t="s">
        <v>115</v>
      </c>
      <c r="E239" t="s">
        <v>120</v>
      </c>
      <c r="F239" s="4" t="s">
        <v>68</v>
      </c>
      <c r="G239" s="4" t="s">
        <v>3</v>
      </c>
      <c r="H239" s="4" t="s">
        <v>6</v>
      </c>
      <c r="I239" s="2">
        <v>0.44482045290657624</v>
      </c>
      <c r="J239" s="2">
        <v>0.65949720572137849</v>
      </c>
      <c r="K239" s="2">
        <v>0.78971769831144045</v>
      </c>
      <c r="L239" s="2">
        <v>0.67049115492346423</v>
      </c>
      <c r="M239" s="2">
        <v>0.72906423383809549</v>
      </c>
      <c r="N239" s="2">
        <v>0.71349743622154482</v>
      </c>
      <c r="O239" s="2">
        <v>0.1096701923076923</v>
      </c>
      <c r="P239" s="2">
        <v>0.44823777270941412</v>
      </c>
      <c r="Q239" s="2">
        <v>0.36222671494712316</v>
      </c>
      <c r="R239" s="2">
        <v>0.1576374163802691</v>
      </c>
      <c r="S239" s="2">
        <v>0.16009626602208238</v>
      </c>
      <c r="T239" s="2">
        <v>0.19624683143376667</v>
      </c>
      <c r="U239" s="2">
        <v>0.47559685839893373</v>
      </c>
      <c r="V239" s="2">
        <v>0.56833845388894677</v>
      </c>
      <c r="W239" s="2">
        <f t="shared" si="15"/>
        <v>0.46322419200076631</v>
      </c>
    </row>
    <row r="240" spans="1:23" x14ac:dyDescent="0.25">
      <c r="A240" t="str">
        <f t="shared" si="12"/>
        <v/>
      </c>
      <c r="B240" t="str">
        <f t="shared" si="13"/>
        <v>WYCoolingPTAC</v>
      </c>
      <c r="C240" t="str">
        <f t="shared" si="14"/>
        <v>WY2019 CPACooling_PTAC</v>
      </c>
      <c r="D240" t="s">
        <v>115</v>
      </c>
      <c r="E240" t="s">
        <v>120</v>
      </c>
      <c r="F240" s="4" t="s">
        <v>69</v>
      </c>
      <c r="G240" s="4" t="s">
        <v>3</v>
      </c>
      <c r="H240" s="4" t="s">
        <v>7</v>
      </c>
      <c r="I240" s="2">
        <v>2.3517370821267865E-2</v>
      </c>
      <c r="J240" s="2">
        <v>2.3265311147212541E-2</v>
      </c>
      <c r="K240" s="2">
        <v>3.4568437258775182E-2</v>
      </c>
      <c r="L240" s="2">
        <v>2.3653148497703502E-2</v>
      </c>
      <c r="M240" s="2">
        <v>2.6689338444342726E-2</v>
      </c>
      <c r="N240" s="2">
        <v>2.1299904545566722E-2</v>
      </c>
      <c r="O240" s="2">
        <v>3.8480769230769228E-3</v>
      </c>
      <c r="P240" s="2">
        <v>2.9100255004777101E-2</v>
      </c>
      <c r="Q240" s="2">
        <v>2.3516290719518388E-2</v>
      </c>
      <c r="R240" s="2">
        <v>0.38754500935224145</v>
      </c>
      <c r="S240" s="2">
        <v>1.0505295312615633E-2</v>
      </c>
      <c r="T240" s="2">
        <v>1.182209827914257E-2</v>
      </c>
      <c r="U240" s="2">
        <v>2.5144499555524807E-2</v>
      </c>
      <c r="V240" s="2">
        <v>5.0797495593784575E-2</v>
      </c>
      <c r="W240" s="2">
        <f t="shared" si="15"/>
        <v>4.9662323675396428E-2</v>
      </c>
    </row>
    <row r="241" spans="1:23" x14ac:dyDescent="0.25">
      <c r="A241" t="str">
        <f t="shared" si="12"/>
        <v/>
      </c>
      <c r="B241" t="str">
        <f t="shared" si="13"/>
        <v>WYCoolingPTHP</v>
      </c>
      <c r="C241" t="str">
        <f t="shared" si="14"/>
        <v>WY2019 CPACooling_PTHP</v>
      </c>
      <c r="D241" t="s">
        <v>115</v>
      </c>
      <c r="E241" t="s">
        <v>120</v>
      </c>
      <c r="F241" s="4" t="s">
        <v>70</v>
      </c>
      <c r="G241" s="4" t="s">
        <v>3</v>
      </c>
      <c r="H241" s="4" t="s">
        <v>8</v>
      </c>
      <c r="I241" s="2">
        <v>7.4592818269867177E-3</v>
      </c>
      <c r="J241" s="2">
        <v>7.379333087806369E-3</v>
      </c>
      <c r="K241" s="2">
        <v>7.1169664920310302E-3</v>
      </c>
      <c r="L241" s="2">
        <v>7.5023480337512464E-3</v>
      </c>
      <c r="M241" s="2">
        <v>1.9225688804840411E-2</v>
      </c>
      <c r="N241" s="2">
        <v>6.2967143602967995E-3</v>
      </c>
      <c r="O241" s="2">
        <v>0</v>
      </c>
      <c r="P241" s="2">
        <v>2.0374319740443077E-2</v>
      </c>
      <c r="Q241" s="2">
        <v>1.6464750090678864E-2</v>
      </c>
      <c r="R241" s="2">
        <v>0.13046625758559927</v>
      </c>
      <c r="S241" s="2">
        <v>2.9564331643705008E-3</v>
      </c>
      <c r="T241" s="2">
        <v>1.1822098279142567E-3</v>
      </c>
      <c r="U241" s="2">
        <v>7.9753774352013251E-3</v>
      </c>
      <c r="V241" s="2">
        <v>2.5931863049291713E-2</v>
      </c>
      <c r="W241" s="2">
        <f t="shared" si="15"/>
        <v>1.8595110249943682E-2</v>
      </c>
    </row>
    <row r="242" spans="1:23" x14ac:dyDescent="0.25">
      <c r="A242" t="str">
        <f t="shared" si="12"/>
        <v/>
      </c>
      <c r="B242" t="str">
        <f t="shared" si="13"/>
        <v>WYCoolingEvaporative AC</v>
      </c>
      <c r="C242" t="str">
        <f t="shared" si="14"/>
        <v>WY2019 CPACooling_Evaporative AC</v>
      </c>
      <c r="D242" t="s">
        <v>115</v>
      </c>
      <c r="E242" t="s">
        <v>120</v>
      </c>
      <c r="F242" s="4" t="s">
        <v>71</v>
      </c>
      <c r="G242" s="4" t="s">
        <v>3</v>
      </c>
      <c r="H242" s="4" t="s">
        <v>9</v>
      </c>
      <c r="I242" s="2">
        <v>4.7181698970683109E-4</v>
      </c>
      <c r="J242" s="2">
        <v>4.6676004530844974E-4</v>
      </c>
      <c r="K242" s="2">
        <v>4.0383406902000117E-2</v>
      </c>
      <c r="L242" s="2">
        <v>4.7454102782538288E-4</v>
      </c>
      <c r="M242" s="2">
        <v>3.2928339375230604E-2</v>
      </c>
      <c r="N242" s="2">
        <v>1.1759528107979466E-2</v>
      </c>
      <c r="O242" s="2">
        <v>0</v>
      </c>
      <c r="P242" s="2">
        <v>3.8221221804809659E-5</v>
      </c>
      <c r="Q242" s="2">
        <v>3.0887061418174811E-5</v>
      </c>
      <c r="R242" s="2">
        <v>4.7455747096300507E-3</v>
      </c>
      <c r="S242" s="2">
        <v>0</v>
      </c>
      <c r="T242" s="2">
        <v>1.1822098279142567E-3</v>
      </c>
      <c r="U242" s="2">
        <v>5.0446124178318667E-4</v>
      </c>
      <c r="V242" s="2">
        <v>8.7470674930776254E-5</v>
      </c>
      <c r="W242" s="2">
        <f t="shared" si="15"/>
        <v>6.6480869418237215E-3</v>
      </c>
    </row>
    <row r="243" spans="1:23" x14ac:dyDescent="0.25">
      <c r="A243" t="str">
        <f t="shared" si="12"/>
        <v/>
      </c>
      <c r="B243" t="str">
        <f t="shared" si="13"/>
        <v>WYCoolingAir-Source Heat Pump</v>
      </c>
      <c r="C243" t="str">
        <f t="shared" si="14"/>
        <v>WY2019 CPACooling_Air-Source Heat Pump</v>
      </c>
      <c r="D243" t="s">
        <v>115</v>
      </c>
      <c r="E243" t="s">
        <v>120</v>
      </c>
      <c r="F243" s="4" t="s">
        <v>72</v>
      </c>
      <c r="G243" s="4" t="s">
        <v>3</v>
      </c>
      <c r="H243" s="4" t="s">
        <v>10</v>
      </c>
      <c r="I243" s="2">
        <v>0.14223050124647621</v>
      </c>
      <c r="J243" s="2">
        <v>0.14070607174891983</v>
      </c>
      <c r="K243" s="2">
        <v>4.1856141644794877E-2</v>
      </c>
      <c r="L243" s="2">
        <v>0.14305166986793019</v>
      </c>
      <c r="M243" s="2">
        <v>8.220394628661859E-2</v>
      </c>
      <c r="N243" s="2">
        <v>7.2314763948010702E-2</v>
      </c>
      <c r="O243" s="2">
        <v>5.7721153846153851E-3</v>
      </c>
      <c r="P243" s="2">
        <v>7.589818543473198E-2</v>
      </c>
      <c r="Q243" s="2">
        <v>6.1334300798191403E-2</v>
      </c>
      <c r="R243" s="2">
        <v>5.0952618394305094E-2</v>
      </c>
      <c r="S243" s="2">
        <v>1.6909917018605058E-2</v>
      </c>
      <c r="T243" s="2">
        <v>1.8521287303990025E-2</v>
      </c>
      <c r="U243" s="2">
        <v>0.15207119888333187</v>
      </c>
      <c r="V243" s="2">
        <v>5.4886495472742318E-2</v>
      </c>
      <c r="W243" s="2">
        <f t="shared" si="15"/>
        <v>7.5622086673804545E-2</v>
      </c>
    </row>
    <row r="244" spans="1:23" x14ac:dyDescent="0.25">
      <c r="A244" t="str">
        <f t="shared" si="12"/>
        <v/>
      </c>
      <c r="B244" t="str">
        <f t="shared" si="13"/>
        <v>WYCoolingGeothermal Heat Pump</v>
      </c>
      <c r="C244" t="str">
        <f t="shared" si="14"/>
        <v>WY2019 CPACooling_Geothermal Heat Pump</v>
      </c>
      <c r="D244" t="s">
        <v>115</v>
      </c>
      <c r="E244" t="s">
        <v>120</v>
      </c>
      <c r="F244" s="4" t="s">
        <v>73</v>
      </c>
      <c r="G244" s="4" t="s">
        <v>3</v>
      </c>
      <c r="H244" s="4" t="s">
        <v>11</v>
      </c>
      <c r="I244" s="2">
        <v>7.6261839478082877E-2</v>
      </c>
      <c r="J244" s="2">
        <v>7.5444463481939589E-2</v>
      </c>
      <c r="K244" s="2">
        <v>0</v>
      </c>
      <c r="L244" s="2">
        <v>7.6702137649325625E-2</v>
      </c>
      <c r="M244" s="2">
        <v>0</v>
      </c>
      <c r="N244" s="2">
        <v>0</v>
      </c>
      <c r="O244" s="2">
        <v>8.6581730769230772E-3</v>
      </c>
      <c r="P244" s="2">
        <v>5.4948115816641094E-2</v>
      </c>
      <c r="Q244" s="2">
        <v>4.4404279818914816E-2</v>
      </c>
      <c r="R244" s="2">
        <v>5.4607234630949311E-2</v>
      </c>
      <c r="S244" s="2">
        <v>0</v>
      </c>
      <c r="T244" s="2">
        <v>0</v>
      </c>
      <c r="U244" s="2">
        <v>8.1538272429927158E-2</v>
      </c>
      <c r="V244" s="2">
        <v>1.0488247598438418E-2</v>
      </c>
      <c r="W244" s="2">
        <f t="shared" si="15"/>
        <v>3.4503768855795855E-2</v>
      </c>
    </row>
    <row r="245" spans="1:23" x14ac:dyDescent="0.25">
      <c r="A245" t="str">
        <f t="shared" si="12"/>
        <v/>
      </c>
      <c r="B245" t="str">
        <f t="shared" si="13"/>
        <v>WYHeatingElectric Furnace</v>
      </c>
      <c r="C245" t="str">
        <f t="shared" si="14"/>
        <v>WY2019 CPAHeating_Electric Furnace</v>
      </c>
      <c r="D245" t="s">
        <v>115</v>
      </c>
      <c r="E245" t="s">
        <v>120</v>
      </c>
      <c r="F245" s="4" t="s">
        <v>74</v>
      </c>
      <c r="G245" s="4" t="s">
        <v>12</v>
      </c>
      <c r="H245" s="4" t="s">
        <v>13</v>
      </c>
      <c r="I245" s="2">
        <v>1.234131866398199E-2</v>
      </c>
      <c r="J245" s="2">
        <v>8.51809560144174E-3</v>
      </c>
      <c r="K245" s="2">
        <v>3.3649258828868434E-2</v>
      </c>
      <c r="L245" s="2">
        <v>4.9880836767247092E-3</v>
      </c>
      <c r="M245" s="2">
        <v>6.0836125661213533E-2</v>
      </c>
      <c r="N245" s="2">
        <v>6.3733657468609123E-2</v>
      </c>
      <c r="O245" s="2">
        <v>2.9530484522207263E-2</v>
      </c>
      <c r="P245" s="2">
        <v>0</v>
      </c>
      <c r="Q245" s="2">
        <v>0</v>
      </c>
      <c r="R245" s="2">
        <v>1.4401774543907835E-2</v>
      </c>
      <c r="S245" s="2">
        <v>7.0707150801075196E-3</v>
      </c>
      <c r="T245" s="2">
        <v>4.8923623400534142E-3</v>
      </c>
      <c r="U245" s="2">
        <v>1.1570020378915484E-2</v>
      </c>
      <c r="V245" s="2">
        <v>0.12450002924379691</v>
      </c>
      <c r="W245" s="2">
        <f t="shared" si="15"/>
        <v>2.685942328641628E-2</v>
      </c>
    </row>
    <row r="246" spans="1:23" x14ac:dyDescent="0.25">
      <c r="A246" t="str">
        <f t="shared" si="12"/>
        <v/>
      </c>
      <c r="B246" t="str">
        <f t="shared" si="13"/>
        <v>WYHeatingElectric Room Heat</v>
      </c>
      <c r="C246" t="str">
        <f t="shared" si="14"/>
        <v>WY2019 CPAHeating_Electric Room Heat</v>
      </c>
      <c r="D246" t="s">
        <v>115</v>
      </c>
      <c r="E246" t="s">
        <v>120</v>
      </c>
      <c r="F246" s="4" t="s">
        <v>75</v>
      </c>
      <c r="G246" s="4" t="s">
        <v>12</v>
      </c>
      <c r="H246" s="4" t="s">
        <v>14</v>
      </c>
      <c r="I246" s="2">
        <v>0.23780136929181714</v>
      </c>
      <c r="J246" s="2">
        <v>0.16413276838018828</v>
      </c>
      <c r="K246" s="2">
        <v>0.3934719435416506</v>
      </c>
      <c r="L246" s="2">
        <v>9.611396972749206E-2</v>
      </c>
      <c r="M246" s="2">
        <v>5.5127946993864547E-3</v>
      </c>
      <c r="N246" s="2">
        <v>1.1735783823530089E-2</v>
      </c>
      <c r="O246" s="2">
        <v>6.0845778548504037E-4</v>
      </c>
      <c r="P246" s="2">
        <v>0.16179349055045036</v>
      </c>
      <c r="Q246" s="2">
        <v>4.4376283366962338E-2</v>
      </c>
      <c r="R246" s="2">
        <v>0.51100253868399792</v>
      </c>
      <c r="S246" s="2">
        <v>3.8245434736916925E-2</v>
      </c>
      <c r="T246" s="2">
        <v>2.646274421554231E-2</v>
      </c>
      <c r="U246" s="2">
        <v>0.2229394413799691</v>
      </c>
      <c r="V246" s="2">
        <v>0.14782972827209426</v>
      </c>
      <c r="W246" s="2">
        <f t="shared" si="15"/>
        <v>0.14728762488967737</v>
      </c>
    </row>
    <row r="247" spans="1:23" x14ac:dyDescent="0.25">
      <c r="A247" t="str">
        <f t="shared" si="12"/>
        <v/>
      </c>
      <c r="B247" t="str">
        <f t="shared" si="13"/>
        <v>WYHeatingPTHP</v>
      </c>
      <c r="C247" t="str">
        <f t="shared" si="14"/>
        <v>WY2019 CPAHeating_PTHP</v>
      </c>
      <c r="D247" t="s">
        <v>115</v>
      </c>
      <c r="E247" t="s">
        <v>120</v>
      </c>
      <c r="F247" s="4" t="s">
        <v>76</v>
      </c>
      <c r="G247" s="4" t="s">
        <v>12</v>
      </c>
      <c r="H247" s="4" t="s">
        <v>8</v>
      </c>
      <c r="I247" s="2">
        <v>7.4592818269867177E-3</v>
      </c>
      <c r="J247" s="2">
        <v>7.379333087806369E-3</v>
      </c>
      <c r="K247" s="2">
        <v>7.1169664920310302E-3</v>
      </c>
      <c r="L247" s="2">
        <v>7.5023480337512464E-3</v>
      </c>
      <c r="M247" s="2">
        <v>1.9225688804840411E-2</v>
      </c>
      <c r="N247" s="2">
        <v>6.2967143602967995E-3</v>
      </c>
      <c r="O247" s="2">
        <v>0</v>
      </c>
      <c r="P247" s="2">
        <v>2.0374319740443077E-2</v>
      </c>
      <c r="Q247" s="2">
        <v>1.6464750090678864E-2</v>
      </c>
      <c r="R247" s="2">
        <v>0.13046625758559927</v>
      </c>
      <c r="S247" s="2">
        <v>2.9564331643705012E-3</v>
      </c>
      <c r="T247" s="2">
        <v>1.1822098279142563E-3</v>
      </c>
      <c r="U247" s="2">
        <v>7.9753774352013251E-3</v>
      </c>
      <c r="V247" s="2">
        <v>2.5931863049291713E-2</v>
      </c>
      <c r="W247" s="2">
        <f t="shared" si="15"/>
        <v>1.8595110249943682E-2</v>
      </c>
    </row>
    <row r="248" spans="1:23" x14ac:dyDescent="0.25">
      <c r="A248" t="str">
        <f t="shared" si="12"/>
        <v/>
      </c>
      <c r="B248" t="str">
        <f t="shared" si="13"/>
        <v>WYHeatingAir-Source Heat Pump</v>
      </c>
      <c r="C248" t="str">
        <f t="shared" si="14"/>
        <v>WY2019 CPAHeating_Air-Source Heat Pump</v>
      </c>
      <c r="D248" t="s">
        <v>115</v>
      </c>
      <c r="E248" t="s">
        <v>120</v>
      </c>
      <c r="F248" s="4" t="s">
        <v>77</v>
      </c>
      <c r="G248" s="4" t="s">
        <v>12</v>
      </c>
      <c r="H248" s="4" t="s">
        <v>10</v>
      </c>
      <c r="I248" s="2">
        <v>0.14223050124647621</v>
      </c>
      <c r="J248" s="2">
        <v>0.14070607174891983</v>
      </c>
      <c r="K248" s="2">
        <v>4.1856141644794877E-2</v>
      </c>
      <c r="L248" s="2">
        <v>0.14305166986793019</v>
      </c>
      <c r="M248" s="2">
        <v>8.220394628661859E-2</v>
      </c>
      <c r="N248" s="2">
        <v>7.2314763948010702E-2</v>
      </c>
      <c r="O248" s="2">
        <v>5.7721153846153851E-3</v>
      </c>
      <c r="P248" s="2">
        <v>7.589818543473198E-2</v>
      </c>
      <c r="Q248" s="2">
        <v>6.1334300798191403E-2</v>
      </c>
      <c r="R248" s="2">
        <v>5.0952618394305094E-2</v>
      </c>
      <c r="S248" s="2">
        <v>1.6909917018605058E-2</v>
      </c>
      <c r="T248" s="2">
        <v>1.8521287303990025E-2</v>
      </c>
      <c r="U248" s="2">
        <v>0.15207119888333187</v>
      </c>
      <c r="V248" s="2">
        <v>5.4886495472742318E-2</v>
      </c>
      <c r="W248" s="2">
        <f t="shared" si="15"/>
        <v>7.5622086673804545E-2</v>
      </c>
    </row>
    <row r="249" spans="1:23" x14ac:dyDescent="0.25">
      <c r="A249" t="str">
        <f t="shared" si="12"/>
        <v/>
      </c>
      <c r="B249" t="str">
        <f t="shared" si="13"/>
        <v>WYHeatingGeothermal Heat Pump</v>
      </c>
      <c r="C249" t="str">
        <f t="shared" si="14"/>
        <v>WY2019 CPAHeating_Geothermal Heat Pump</v>
      </c>
      <c r="D249" t="s">
        <v>115</v>
      </c>
      <c r="E249" t="s">
        <v>120</v>
      </c>
      <c r="F249" s="4" t="s">
        <v>78</v>
      </c>
      <c r="G249" s="4" t="s">
        <v>12</v>
      </c>
      <c r="H249" s="4" t="s">
        <v>11</v>
      </c>
      <c r="I249" s="2">
        <v>7.6261839478082877E-2</v>
      </c>
      <c r="J249" s="2">
        <v>7.5444463481939589E-2</v>
      </c>
      <c r="K249" s="2">
        <v>0</v>
      </c>
      <c r="L249" s="2">
        <v>7.6702137649325625E-2</v>
      </c>
      <c r="M249" s="2">
        <v>0</v>
      </c>
      <c r="N249" s="2">
        <v>0</v>
      </c>
      <c r="O249" s="2">
        <v>8.6581730769230772E-3</v>
      </c>
      <c r="P249" s="2">
        <v>5.4948115816641094E-2</v>
      </c>
      <c r="Q249" s="2">
        <v>4.4404279818914816E-2</v>
      </c>
      <c r="R249" s="2">
        <v>5.4607234630949311E-2</v>
      </c>
      <c r="S249" s="2">
        <v>0</v>
      </c>
      <c r="T249" s="2">
        <v>0</v>
      </c>
      <c r="U249" s="2">
        <v>8.1538272429927158E-2</v>
      </c>
      <c r="V249" s="2">
        <v>1.0488247598438418E-2</v>
      </c>
      <c r="W249" s="2">
        <f t="shared" si="15"/>
        <v>3.4503768855795855E-2</v>
      </c>
    </row>
    <row r="250" spans="1:23" x14ac:dyDescent="0.25">
      <c r="A250" t="str">
        <f t="shared" si="12"/>
        <v/>
      </c>
      <c r="B250" t="str">
        <f t="shared" si="13"/>
        <v>WYVentilationVentilation</v>
      </c>
      <c r="C250" t="str">
        <f t="shared" si="14"/>
        <v>WY2019 CPAVentilation_Ventilation</v>
      </c>
      <c r="D250" t="s">
        <v>115</v>
      </c>
      <c r="E250" t="s">
        <v>120</v>
      </c>
      <c r="F250" s="4" t="s">
        <v>79</v>
      </c>
      <c r="G250" s="4" t="s">
        <v>15</v>
      </c>
      <c r="H250" s="4" t="s">
        <v>15</v>
      </c>
      <c r="I250" s="2">
        <v>1</v>
      </c>
      <c r="J250" s="2">
        <v>1</v>
      </c>
      <c r="K250" s="2">
        <v>1</v>
      </c>
      <c r="L250" s="2">
        <v>1</v>
      </c>
      <c r="M250" s="2">
        <v>1</v>
      </c>
      <c r="N250" s="2">
        <v>1</v>
      </c>
      <c r="O250" s="2">
        <v>1</v>
      </c>
      <c r="P250" s="2">
        <v>1</v>
      </c>
      <c r="Q250" s="2">
        <v>1</v>
      </c>
      <c r="R250" s="2">
        <v>1</v>
      </c>
      <c r="S250" s="2">
        <v>1</v>
      </c>
      <c r="T250" s="2">
        <v>1</v>
      </c>
      <c r="U250" s="2">
        <v>1</v>
      </c>
      <c r="V250" s="2">
        <v>1</v>
      </c>
      <c r="W250" s="2">
        <f t="shared" si="15"/>
        <v>1</v>
      </c>
    </row>
    <row r="251" spans="1:23" x14ac:dyDescent="0.25">
      <c r="A251" t="str">
        <f t="shared" si="12"/>
        <v/>
      </c>
      <c r="B251" t="str">
        <f t="shared" si="13"/>
        <v>WYWater HeatingWater Heater</v>
      </c>
      <c r="C251" t="str">
        <f t="shared" si="14"/>
        <v>WY2019 CPAWater Heating_Water Heater</v>
      </c>
      <c r="D251" t="s">
        <v>115</v>
      </c>
      <c r="E251" t="s">
        <v>120</v>
      </c>
      <c r="F251" s="4" t="s">
        <v>80</v>
      </c>
      <c r="G251" s="4" t="s">
        <v>16</v>
      </c>
      <c r="H251" s="4" t="s">
        <v>17</v>
      </c>
      <c r="I251" s="2">
        <v>0.45178015900449359</v>
      </c>
      <c r="J251" s="2">
        <v>0.6</v>
      </c>
      <c r="K251" s="2">
        <v>0.61</v>
      </c>
      <c r="L251" s="2">
        <v>0.61764705882352944</v>
      </c>
      <c r="M251" s="2">
        <v>0.57894736842105265</v>
      </c>
      <c r="N251" s="2">
        <v>0.625</v>
      </c>
      <c r="O251" s="2">
        <v>3.9563000000000001E-2</v>
      </c>
      <c r="P251" s="2">
        <v>0.64322557384929702</v>
      </c>
      <c r="Q251" s="2">
        <v>0.5</v>
      </c>
      <c r="R251" s="2">
        <v>0.5</v>
      </c>
      <c r="S251" s="2">
        <v>0.51893699999999998</v>
      </c>
      <c r="T251" s="2">
        <v>0.52678000000000003</v>
      </c>
      <c r="U251" s="2">
        <v>0.45178015900449359</v>
      </c>
      <c r="V251" s="2">
        <v>0.53030303030303028</v>
      </c>
      <c r="W251" s="2">
        <f t="shared" si="15"/>
        <v>0.51385452495756401</v>
      </c>
    </row>
    <row r="252" spans="1:23" x14ac:dyDescent="0.25">
      <c r="A252" t="str">
        <f t="shared" si="12"/>
        <v/>
      </c>
      <c r="B252" t="str">
        <f t="shared" si="13"/>
        <v>WYInterior LightingGeneral Service Lighting</v>
      </c>
      <c r="C252" t="str">
        <f t="shared" si="14"/>
        <v>WY2019 CPAInterior Lighting_General Service Lighting</v>
      </c>
      <c r="D252" t="s">
        <v>115</v>
      </c>
      <c r="E252" t="s">
        <v>120</v>
      </c>
      <c r="F252" s="4" t="s">
        <v>81</v>
      </c>
      <c r="G252" s="4" t="s">
        <v>18</v>
      </c>
      <c r="H252" s="4" t="s">
        <v>19</v>
      </c>
      <c r="I252" s="2">
        <v>1</v>
      </c>
      <c r="J252" s="2">
        <v>1</v>
      </c>
      <c r="K252" s="2">
        <v>1</v>
      </c>
      <c r="L252" s="2">
        <v>1</v>
      </c>
      <c r="M252" s="2">
        <v>1</v>
      </c>
      <c r="N252" s="2">
        <v>1</v>
      </c>
      <c r="O252" s="2">
        <v>1</v>
      </c>
      <c r="P252" s="2">
        <v>1</v>
      </c>
      <c r="Q252" s="2">
        <v>1</v>
      </c>
      <c r="R252" s="2">
        <v>1</v>
      </c>
      <c r="S252" s="2">
        <v>1</v>
      </c>
      <c r="T252" s="2">
        <v>1</v>
      </c>
      <c r="U252" s="2">
        <v>1</v>
      </c>
      <c r="V252" s="2">
        <v>1</v>
      </c>
      <c r="W252" s="2">
        <f t="shared" si="15"/>
        <v>1</v>
      </c>
    </row>
    <row r="253" spans="1:23" x14ac:dyDescent="0.25">
      <c r="A253" t="str">
        <f t="shared" si="12"/>
        <v/>
      </c>
      <c r="B253" t="str">
        <f t="shared" si="13"/>
        <v>WYInterior LightingExempted Lighting</v>
      </c>
      <c r="C253" t="str">
        <f t="shared" si="14"/>
        <v>WY2019 CPAInterior Lighting_Exempted Lighting</v>
      </c>
      <c r="D253" t="s">
        <v>115</v>
      </c>
      <c r="E253" t="s">
        <v>120</v>
      </c>
      <c r="F253" s="4" t="s">
        <v>82</v>
      </c>
      <c r="G253" s="4" t="s">
        <v>18</v>
      </c>
      <c r="H253" s="4" t="s">
        <v>20</v>
      </c>
      <c r="I253" s="2">
        <v>1</v>
      </c>
      <c r="J253" s="2">
        <v>1</v>
      </c>
      <c r="K253" s="2">
        <v>1</v>
      </c>
      <c r="L253" s="2">
        <v>1</v>
      </c>
      <c r="M253" s="2">
        <v>1</v>
      </c>
      <c r="N253" s="2">
        <v>1</v>
      </c>
      <c r="O253" s="2">
        <v>1</v>
      </c>
      <c r="P253" s="2">
        <v>1</v>
      </c>
      <c r="Q253" s="2">
        <v>1</v>
      </c>
      <c r="R253" s="2">
        <v>1</v>
      </c>
      <c r="S253" s="2">
        <v>1</v>
      </c>
      <c r="T253" s="2">
        <v>1</v>
      </c>
      <c r="U253" s="2">
        <v>1</v>
      </c>
      <c r="V253" s="2">
        <v>1</v>
      </c>
      <c r="W253" s="2">
        <f t="shared" si="15"/>
        <v>1</v>
      </c>
    </row>
    <row r="254" spans="1:23" x14ac:dyDescent="0.25">
      <c r="A254" t="str">
        <f t="shared" si="12"/>
        <v/>
      </c>
      <c r="B254" t="str">
        <f t="shared" si="13"/>
        <v>WYInterior LightingHigh-Bay Lighting</v>
      </c>
      <c r="C254" t="str">
        <f t="shared" si="14"/>
        <v>WY2019 CPAInterior Lighting_High-Bay Lighting</v>
      </c>
      <c r="D254" t="s">
        <v>115</v>
      </c>
      <c r="E254" t="s">
        <v>120</v>
      </c>
      <c r="F254" s="4" t="s">
        <v>83</v>
      </c>
      <c r="G254" s="4" t="s">
        <v>18</v>
      </c>
      <c r="H254" s="4" t="s">
        <v>21</v>
      </c>
      <c r="I254" s="2">
        <v>1</v>
      </c>
      <c r="J254" s="2">
        <v>1</v>
      </c>
      <c r="K254" s="2">
        <v>1</v>
      </c>
      <c r="L254" s="2">
        <v>1</v>
      </c>
      <c r="M254" s="2">
        <v>1</v>
      </c>
      <c r="N254" s="2">
        <v>1</v>
      </c>
      <c r="O254" s="2">
        <v>1</v>
      </c>
      <c r="P254" s="2">
        <v>1</v>
      </c>
      <c r="Q254" s="2">
        <v>1</v>
      </c>
      <c r="R254" s="2">
        <v>1</v>
      </c>
      <c r="S254" s="2">
        <v>1</v>
      </c>
      <c r="T254" s="2">
        <v>1</v>
      </c>
      <c r="U254" s="2">
        <v>1</v>
      </c>
      <c r="V254" s="2">
        <v>1</v>
      </c>
      <c r="W254" s="2">
        <f t="shared" si="15"/>
        <v>1</v>
      </c>
    </row>
    <row r="255" spans="1:23" x14ac:dyDescent="0.25">
      <c r="A255" t="str">
        <f t="shared" si="12"/>
        <v/>
      </c>
      <c r="B255" t="str">
        <f t="shared" si="13"/>
        <v>WYInterior LightingLinear Lighting</v>
      </c>
      <c r="C255" t="str">
        <f t="shared" si="14"/>
        <v>WY2019 CPAInterior Lighting_Linear Lighting</v>
      </c>
      <c r="D255" t="s">
        <v>115</v>
      </c>
      <c r="E255" t="s">
        <v>120</v>
      </c>
      <c r="F255" s="4" t="s">
        <v>84</v>
      </c>
      <c r="G255" s="4" t="s">
        <v>18</v>
      </c>
      <c r="H255" s="4" t="s">
        <v>22</v>
      </c>
      <c r="I255" s="2">
        <v>1</v>
      </c>
      <c r="J255" s="2">
        <v>1</v>
      </c>
      <c r="K255" s="2">
        <v>1</v>
      </c>
      <c r="L255" s="2">
        <v>1</v>
      </c>
      <c r="M255" s="2">
        <v>1</v>
      </c>
      <c r="N255" s="2">
        <v>1</v>
      </c>
      <c r="O255" s="2">
        <v>1</v>
      </c>
      <c r="P255" s="2">
        <v>1</v>
      </c>
      <c r="Q255" s="2">
        <v>1</v>
      </c>
      <c r="R255" s="2">
        <v>1</v>
      </c>
      <c r="S255" s="2">
        <v>1</v>
      </c>
      <c r="T255" s="2">
        <v>1</v>
      </c>
      <c r="U255" s="2">
        <v>1</v>
      </c>
      <c r="V255" s="2">
        <v>1</v>
      </c>
      <c r="W255" s="2">
        <f t="shared" si="15"/>
        <v>1</v>
      </c>
    </row>
    <row r="256" spans="1:23" x14ac:dyDescent="0.25">
      <c r="A256" t="str">
        <f t="shared" si="12"/>
        <v/>
      </c>
      <c r="B256" t="str">
        <f t="shared" si="13"/>
        <v>WYExterior LightingGeneral Service Lighting</v>
      </c>
      <c r="C256" t="str">
        <f t="shared" si="14"/>
        <v>WY2019 CPAExterior Lighting_General Service Lighting</v>
      </c>
      <c r="D256" t="s">
        <v>115</v>
      </c>
      <c r="E256" t="s">
        <v>120</v>
      </c>
      <c r="F256" s="4" t="s">
        <v>85</v>
      </c>
      <c r="G256" s="4" t="s">
        <v>23</v>
      </c>
      <c r="H256" s="4" t="s">
        <v>19</v>
      </c>
      <c r="I256" s="2">
        <v>1</v>
      </c>
      <c r="J256" s="2">
        <v>1</v>
      </c>
      <c r="K256" s="2">
        <v>1</v>
      </c>
      <c r="L256" s="2">
        <v>1</v>
      </c>
      <c r="M256" s="2">
        <v>1</v>
      </c>
      <c r="N256" s="2">
        <v>1</v>
      </c>
      <c r="O256" s="2">
        <v>1</v>
      </c>
      <c r="P256" s="2">
        <v>1</v>
      </c>
      <c r="Q256" s="2">
        <v>1</v>
      </c>
      <c r="R256" s="2">
        <v>1</v>
      </c>
      <c r="S256" s="2">
        <v>1</v>
      </c>
      <c r="T256" s="2">
        <v>1</v>
      </c>
      <c r="U256" s="2">
        <v>1</v>
      </c>
      <c r="V256" s="2">
        <v>1</v>
      </c>
      <c r="W256" s="2">
        <f t="shared" si="15"/>
        <v>1</v>
      </c>
    </row>
    <row r="257" spans="1:23" x14ac:dyDescent="0.25">
      <c r="A257" t="str">
        <f t="shared" si="12"/>
        <v/>
      </c>
      <c r="B257" t="str">
        <f t="shared" si="13"/>
        <v>WYExterior LightingArea Lighting</v>
      </c>
      <c r="C257" t="str">
        <f t="shared" si="14"/>
        <v>WY2019 CPAExterior Lighting_Area Lighting</v>
      </c>
      <c r="D257" t="s">
        <v>115</v>
      </c>
      <c r="E257" t="s">
        <v>120</v>
      </c>
      <c r="F257" s="4" t="s">
        <v>86</v>
      </c>
      <c r="G257" s="4" t="s">
        <v>23</v>
      </c>
      <c r="H257" s="4" t="s">
        <v>24</v>
      </c>
      <c r="I257" s="2">
        <v>1</v>
      </c>
      <c r="J257" s="2">
        <v>1</v>
      </c>
      <c r="K257" s="2">
        <v>1</v>
      </c>
      <c r="L257" s="2">
        <v>1</v>
      </c>
      <c r="M257" s="2">
        <v>1</v>
      </c>
      <c r="N257" s="2">
        <v>1</v>
      </c>
      <c r="O257" s="2">
        <v>1</v>
      </c>
      <c r="P257" s="2">
        <v>1</v>
      </c>
      <c r="Q257" s="2">
        <v>1</v>
      </c>
      <c r="R257" s="2">
        <v>1</v>
      </c>
      <c r="S257" s="2">
        <v>1</v>
      </c>
      <c r="T257" s="2">
        <v>1</v>
      </c>
      <c r="U257" s="2">
        <v>1</v>
      </c>
      <c r="V257" s="2">
        <v>1</v>
      </c>
      <c r="W257" s="2">
        <f t="shared" si="15"/>
        <v>1</v>
      </c>
    </row>
    <row r="258" spans="1:23" x14ac:dyDescent="0.25">
      <c r="A258" t="str">
        <f t="shared" ref="A258:A321" si="16">IF(D258=D257,"",1)</f>
        <v/>
      </c>
      <c r="B258" t="str">
        <f t="shared" ref="B258:B321" si="17">D258&amp;G258&amp;H258</f>
        <v>WYExterior LightingLinear Lighting</v>
      </c>
      <c r="C258" t="str">
        <f t="shared" ref="C258:C321" si="18">D258&amp;E258&amp;F258</f>
        <v>WY2019 CPAExterior Lighting_Linear Lighting</v>
      </c>
      <c r="D258" t="s">
        <v>115</v>
      </c>
      <c r="E258" t="s">
        <v>120</v>
      </c>
      <c r="F258" s="4" t="s">
        <v>87</v>
      </c>
      <c r="G258" s="4" t="s">
        <v>23</v>
      </c>
      <c r="H258" s="4" t="s">
        <v>22</v>
      </c>
      <c r="I258" s="2">
        <v>1</v>
      </c>
      <c r="J258" s="2">
        <v>1</v>
      </c>
      <c r="K258" s="2">
        <v>1</v>
      </c>
      <c r="L258" s="2">
        <v>1</v>
      </c>
      <c r="M258" s="2">
        <v>1</v>
      </c>
      <c r="N258" s="2">
        <v>1</v>
      </c>
      <c r="O258" s="2">
        <v>1</v>
      </c>
      <c r="P258" s="2">
        <v>1</v>
      </c>
      <c r="Q258" s="2">
        <v>1</v>
      </c>
      <c r="R258" s="2">
        <v>1</v>
      </c>
      <c r="S258" s="2">
        <v>1</v>
      </c>
      <c r="T258" s="2">
        <v>1</v>
      </c>
      <c r="U258" s="2">
        <v>1</v>
      </c>
      <c r="V258" s="2">
        <v>1</v>
      </c>
      <c r="W258" s="2">
        <f t="shared" ref="W258:W321" si="19">AVERAGE(I258:V258)</f>
        <v>1</v>
      </c>
    </row>
    <row r="259" spans="1:23" x14ac:dyDescent="0.25">
      <c r="A259" t="str">
        <f t="shared" si="16"/>
        <v/>
      </c>
      <c r="B259" t="str">
        <f t="shared" si="17"/>
        <v>WYRefrigeration Walk-in Refrigerator/Freezer</v>
      </c>
      <c r="C259" t="str">
        <f t="shared" si="18"/>
        <v>WY2019 CPARefrigeration _Walk-in Refrigerator/Freezer</v>
      </c>
      <c r="D259" t="s">
        <v>115</v>
      </c>
      <c r="E259" t="s">
        <v>120</v>
      </c>
      <c r="F259" s="4" t="s">
        <v>88</v>
      </c>
      <c r="G259" s="4" t="s">
        <v>25</v>
      </c>
      <c r="H259" s="4" t="s">
        <v>26</v>
      </c>
      <c r="I259" s="2">
        <v>0.02</v>
      </c>
      <c r="J259" s="2">
        <v>0</v>
      </c>
      <c r="K259" s="2">
        <v>0.02</v>
      </c>
      <c r="L259" s="2">
        <v>0</v>
      </c>
      <c r="M259" s="2">
        <v>0.74</v>
      </c>
      <c r="N259" s="2">
        <v>0.16</v>
      </c>
      <c r="O259" s="2">
        <v>0.33</v>
      </c>
      <c r="P259" s="2">
        <v>7.6925418569254181E-2</v>
      </c>
      <c r="Q259" s="2">
        <v>0.19</v>
      </c>
      <c r="R259" s="2">
        <v>0.03</v>
      </c>
      <c r="S259" s="2">
        <v>1.0989010989011E-2</v>
      </c>
      <c r="T259" s="2">
        <v>0.91700000000000004</v>
      </c>
      <c r="U259" s="2">
        <v>0.02</v>
      </c>
      <c r="V259" s="2">
        <v>0.10344827586206896</v>
      </c>
      <c r="W259" s="2">
        <f t="shared" si="19"/>
        <v>0.18702590753002385</v>
      </c>
    </row>
    <row r="260" spans="1:23" x14ac:dyDescent="0.25">
      <c r="A260" t="str">
        <f t="shared" si="16"/>
        <v/>
      </c>
      <c r="B260" t="str">
        <f t="shared" si="17"/>
        <v>WYRefrigeration Reach-in Refrigerator/Freezer</v>
      </c>
      <c r="C260" t="str">
        <f t="shared" si="18"/>
        <v>WY2019 CPARefrigeration _Reach-in Refrigerator/Freezer</v>
      </c>
      <c r="D260" t="s">
        <v>115</v>
      </c>
      <c r="E260" t="s">
        <v>120</v>
      </c>
      <c r="F260" s="4" t="s">
        <v>89</v>
      </c>
      <c r="G260" s="4" t="s">
        <v>25</v>
      </c>
      <c r="H260" s="4" t="s">
        <v>27</v>
      </c>
      <c r="I260" s="2">
        <v>0.14000000000000001</v>
      </c>
      <c r="J260" s="2">
        <v>8.771929824561403E-2</v>
      </c>
      <c r="K260" s="2">
        <v>0.14000000000000001</v>
      </c>
      <c r="L260" s="2">
        <v>5.3571428571428568E-2</v>
      </c>
      <c r="M260" s="2">
        <v>7.0000000000000007E-2</v>
      </c>
      <c r="N260" s="2">
        <v>0.83055975794251102</v>
      </c>
      <c r="O260" s="2">
        <v>0.5</v>
      </c>
      <c r="P260" s="2">
        <v>0.13360730593607306</v>
      </c>
      <c r="Q260" s="2">
        <v>0.33</v>
      </c>
      <c r="R260" s="2">
        <v>0.19</v>
      </c>
      <c r="S260" s="2">
        <v>0.02</v>
      </c>
      <c r="T260" s="2">
        <v>0.02</v>
      </c>
      <c r="U260" s="2">
        <v>0.14000000000000001</v>
      </c>
      <c r="V260" s="2">
        <v>0.1206896551724138</v>
      </c>
      <c r="W260" s="2">
        <f t="shared" si="19"/>
        <v>0.19829624613343147</v>
      </c>
    </row>
    <row r="261" spans="1:23" x14ac:dyDescent="0.25">
      <c r="A261" t="str">
        <f t="shared" si="16"/>
        <v/>
      </c>
      <c r="B261" t="str">
        <f t="shared" si="17"/>
        <v>WYRefrigeration Glass Door Display</v>
      </c>
      <c r="C261" t="str">
        <f t="shared" si="18"/>
        <v>WY2019 CPARefrigeration _Glass Door Display</v>
      </c>
      <c r="D261" t="s">
        <v>115</v>
      </c>
      <c r="E261" t="s">
        <v>120</v>
      </c>
      <c r="F261" s="4" t="s">
        <v>90</v>
      </c>
      <c r="G261" s="4" t="s">
        <v>25</v>
      </c>
      <c r="H261" s="4" t="s">
        <v>28</v>
      </c>
      <c r="I261" s="2">
        <v>0.77400000000000002</v>
      </c>
      <c r="J261" s="2">
        <v>0</v>
      </c>
      <c r="K261" s="2">
        <v>0.81699999999999995</v>
      </c>
      <c r="L261" s="2">
        <v>5.3571428571428568E-2</v>
      </c>
      <c r="M261" s="2">
        <v>5.1999999999999998E-2</v>
      </c>
      <c r="N261" s="2">
        <v>0.94899999999999995</v>
      </c>
      <c r="O261" s="2">
        <v>0.90400000000000003</v>
      </c>
      <c r="P261" s="2">
        <v>0.26600000000000001</v>
      </c>
      <c r="Q261" s="2">
        <v>0.65700000000000003</v>
      </c>
      <c r="R261" s="2">
        <v>0.58899999999999997</v>
      </c>
      <c r="S261" s="2">
        <v>0.10100000000000001</v>
      </c>
      <c r="T261" s="2">
        <v>0.10100000000000001</v>
      </c>
      <c r="U261" s="2">
        <v>5.0999999999999997E-2</v>
      </c>
      <c r="V261" s="2">
        <v>3.4482758620689655E-2</v>
      </c>
      <c r="W261" s="2">
        <f t="shared" si="19"/>
        <v>0.38207529908515125</v>
      </c>
    </row>
    <row r="262" spans="1:23" x14ac:dyDescent="0.25">
      <c r="A262" t="str">
        <f t="shared" si="16"/>
        <v/>
      </c>
      <c r="B262" t="str">
        <f t="shared" si="17"/>
        <v>WYRefrigeration Open Display Case</v>
      </c>
      <c r="C262" t="str">
        <f t="shared" si="18"/>
        <v>WY2019 CPARefrigeration _Open Display Case</v>
      </c>
      <c r="D262" t="s">
        <v>115</v>
      </c>
      <c r="E262" t="s">
        <v>120</v>
      </c>
      <c r="F262" s="4" t="s">
        <v>91</v>
      </c>
      <c r="G262" s="4" t="s">
        <v>25</v>
      </c>
      <c r="H262" s="4" t="s">
        <v>29</v>
      </c>
      <c r="I262" s="2">
        <v>0.77400000000000002</v>
      </c>
      <c r="J262" s="2">
        <v>0</v>
      </c>
      <c r="K262" s="2">
        <v>0.81699999999999995</v>
      </c>
      <c r="L262" s="2">
        <v>5.3571428571428568E-2</v>
      </c>
      <c r="M262" s="2">
        <v>5.1999999999999998E-2</v>
      </c>
      <c r="N262" s="2">
        <v>0.94899999999999995</v>
      </c>
      <c r="O262" s="2">
        <v>0.90400000000000003</v>
      </c>
      <c r="P262" s="2">
        <v>0.26600000000000001</v>
      </c>
      <c r="Q262" s="2">
        <v>0.65700000000000003</v>
      </c>
      <c r="R262" s="2">
        <v>0.58899999999999997</v>
      </c>
      <c r="S262" s="2">
        <v>0.10100000000000001</v>
      </c>
      <c r="T262" s="2">
        <v>0.10100000000000001</v>
      </c>
      <c r="U262" s="2">
        <v>5.0999999999999997E-2</v>
      </c>
      <c r="V262" s="2">
        <v>3.4482758620689655E-2</v>
      </c>
      <c r="W262" s="2">
        <f t="shared" si="19"/>
        <v>0.38207529908515125</v>
      </c>
    </row>
    <row r="263" spans="1:23" x14ac:dyDescent="0.25">
      <c r="A263" t="str">
        <f t="shared" si="16"/>
        <v/>
      </c>
      <c r="B263" t="str">
        <f t="shared" si="17"/>
        <v>WYRefrigeration Icemaker</v>
      </c>
      <c r="C263" t="str">
        <f t="shared" si="18"/>
        <v>WY2019 CPARefrigeration _Icemaker</v>
      </c>
      <c r="D263" t="s">
        <v>115</v>
      </c>
      <c r="E263" t="s">
        <v>120</v>
      </c>
      <c r="F263" s="4" t="s">
        <v>92</v>
      </c>
      <c r="G263" s="4" t="s">
        <v>25</v>
      </c>
      <c r="H263" s="4" t="s">
        <v>30</v>
      </c>
      <c r="I263" s="2">
        <v>0.44900000000000001</v>
      </c>
      <c r="J263" s="2">
        <v>5.0999999999999997E-2</v>
      </c>
      <c r="K263" s="2">
        <v>0.52400000000000002</v>
      </c>
      <c r="L263" s="2">
        <v>5.0999999999999997E-2</v>
      </c>
      <c r="M263" s="2">
        <v>0.97299999999999998</v>
      </c>
      <c r="N263" s="2">
        <v>0.98899999999999999</v>
      </c>
      <c r="O263" s="2">
        <v>0.90400000000000003</v>
      </c>
      <c r="P263" s="2">
        <v>0.26600000000000001</v>
      </c>
      <c r="Q263" s="2">
        <v>0.65700000000000003</v>
      </c>
      <c r="R263" s="2">
        <v>0.58899999999999997</v>
      </c>
      <c r="S263" s="2">
        <v>0.10100000000000001</v>
      </c>
      <c r="T263" s="2">
        <v>0.91700000000000004</v>
      </c>
      <c r="U263" s="2">
        <v>5.0999999999999997E-2</v>
      </c>
      <c r="V263" s="2">
        <v>0.216</v>
      </c>
      <c r="W263" s="2">
        <f t="shared" si="19"/>
        <v>0.48128571428571426</v>
      </c>
    </row>
    <row r="264" spans="1:23" x14ac:dyDescent="0.25">
      <c r="A264" t="str">
        <f t="shared" si="16"/>
        <v/>
      </c>
      <c r="B264" t="str">
        <f t="shared" si="17"/>
        <v>WYRefrigeration Vending Machine</v>
      </c>
      <c r="C264" t="str">
        <f t="shared" si="18"/>
        <v>WY2019 CPARefrigeration _Vending Machine</v>
      </c>
      <c r="D264" t="s">
        <v>115</v>
      </c>
      <c r="E264" t="s">
        <v>120</v>
      </c>
      <c r="F264" s="4" t="s">
        <v>93</v>
      </c>
      <c r="G264" s="4" t="s">
        <v>25</v>
      </c>
      <c r="H264" s="4" t="s">
        <v>31</v>
      </c>
      <c r="I264" s="2">
        <v>0.44900000000000001</v>
      </c>
      <c r="J264" s="2">
        <v>5.0999999999999997E-2</v>
      </c>
      <c r="K264" s="2">
        <v>0.52400000000000002</v>
      </c>
      <c r="L264" s="2">
        <v>5.0999999999999997E-2</v>
      </c>
      <c r="M264" s="2">
        <v>0.97299999999999998</v>
      </c>
      <c r="N264" s="2">
        <v>0.98899999999999999</v>
      </c>
      <c r="O264" s="2">
        <v>0.90400000000000003</v>
      </c>
      <c r="P264" s="2">
        <v>0.26600000000000001</v>
      </c>
      <c r="Q264" s="2">
        <v>0.65700000000000003</v>
      </c>
      <c r="R264" s="2">
        <v>0.58899999999999997</v>
      </c>
      <c r="S264" s="2">
        <v>0.10100000000000001</v>
      </c>
      <c r="T264" s="2">
        <v>0.91700000000000004</v>
      </c>
      <c r="U264" s="2">
        <v>5.0999999999999997E-2</v>
      </c>
      <c r="V264" s="2">
        <v>0.216</v>
      </c>
      <c r="W264" s="2">
        <f t="shared" si="19"/>
        <v>0.48128571428571426</v>
      </c>
    </row>
    <row r="265" spans="1:23" x14ac:dyDescent="0.25">
      <c r="A265" t="str">
        <f t="shared" si="16"/>
        <v/>
      </c>
      <c r="B265" t="str">
        <f t="shared" si="17"/>
        <v>WYFood PreparationOven</v>
      </c>
      <c r="C265" t="str">
        <f t="shared" si="18"/>
        <v>WY2019 CPAFood Preparation_Oven</v>
      </c>
      <c r="D265" t="s">
        <v>115</v>
      </c>
      <c r="E265" t="s">
        <v>120</v>
      </c>
      <c r="F265" s="4" t="s">
        <v>94</v>
      </c>
      <c r="G265" s="4" t="s">
        <v>32</v>
      </c>
      <c r="H265" s="4" t="s">
        <v>33</v>
      </c>
      <c r="I265" s="2">
        <v>0.66</v>
      </c>
      <c r="J265" s="2">
        <v>3.6464000000000003E-2</v>
      </c>
      <c r="K265" s="2">
        <v>0.48899999999999999</v>
      </c>
      <c r="L265" s="2">
        <v>3.6464000000000003E-2</v>
      </c>
      <c r="M265" s="2">
        <v>0</v>
      </c>
      <c r="N265" s="2">
        <v>0.11</v>
      </c>
      <c r="O265" s="2">
        <v>0.69699999999999995</v>
      </c>
      <c r="P265" s="2">
        <v>0.21049200000000001</v>
      </c>
      <c r="Q265" s="2">
        <v>0.64800000000000002</v>
      </c>
      <c r="R265" s="2">
        <v>0.13800000000000001</v>
      </c>
      <c r="S265" s="2">
        <v>2.2665999999999999E-2</v>
      </c>
      <c r="T265" s="2">
        <v>0.40838600000000003</v>
      </c>
      <c r="U265" s="2">
        <v>3.6464000000000003E-2</v>
      </c>
      <c r="V265" s="2">
        <v>0.58899999999999997</v>
      </c>
      <c r="W265" s="2">
        <f t="shared" si="19"/>
        <v>0.29156685714285718</v>
      </c>
    </row>
    <row r="266" spans="1:23" x14ac:dyDescent="0.25">
      <c r="A266" t="str">
        <f t="shared" si="16"/>
        <v/>
      </c>
      <c r="B266" t="str">
        <f t="shared" si="17"/>
        <v>WYFood PreparationFryer</v>
      </c>
      <c r="C266" t="str">
        <f t="shared" si="18"/>
        <v>WY2019 CPAFood Preparation_Fryer</v>
      </c>
      <c r="D266" t="s">
        <v>115</v>
      </c>
      <c r="E266" t="s">
        <v>120</v>
      </c>
      <c r="F266" s="4" t="s">
        <v>95</v>
      </c>
      <c r="G266" s="4" t="s">
        <v>32</v>
      </c>
      <c r="H266" s="4" t="s">
        <v>34</v>
      </c>
      <c r="I266" s="2">
        <v>0.76400000000000001</v>
      </c>
      <c r="J266" s="2">
        <v>3.6464000000000003E-2</v>
      </c>
      <c r="K266" s="2">
        <v>0.45200000000000001</v>
      </c>
      <c r="L266" s="2">
        <v>3.6464000000000003E-2</v>
      </c>
      <c r="M266" s="2">
        <v>0</v>
      </c>
      <c r="N266" s="2">
        <v>0.87</v>
      </c>
      <c r="O266" s="2">
        <v>0.80700000000000005</v>
      </c>
      <c r="P266" s="2">
        <v>0.21049200000000001</v>
      </c>
      <c r="Q266" s="2">
        <v>0.58599999999999997</v>
      </c>
      <c r="R266" s="2">
        <v>0.21</v>
      </c>
      <c r="S266" s="2">
        <v>2.2665999999999999E-2</v>
      </c>
      <c r="T266" s="2">
        <v>0.40838600000000003</v>
      </c>
      <c r="U266" s="2">
        <v>3.6464000000000003E-2</v>
      </c>
      <c r="V266" s="2">
        <v>0.29899999999999999</v>
      </c>
      <c r="W266" s="2">
        <f t="shared" si="19"/>
        <v>0.33849542857142856</v>
      </c>
    </row>
    <row r="267" spans="1:23" x14ac:dyDescent="0.25">
      <c r="A267" t="str">
        <f t="shared" si="16"/>
        <v/>
      </c>
      <c r="B267" t="str">
        <f t="shared" si="17"/>
        <v>WYFood PreparationDishwasher</v>
      </c>
      <c r="C267" t="str">
        <f t="shared" si="18"/>
        <v>WY2019 CPAFood Preparation_Dishwasher</v>
      </c>
      <c r="D267" t="s">
        <v>115</v>
      </c>
      <c r="E267" t="s">
        <v>120</v>
      </c>
      <c r="F267" s="4" t="s">
        <v>96</v>
      </c>
      <c r="G267" s="4" t="s">
        <v>32</v>
      </c>
      <c r="H267" s="4" t="s">
        <v>35</v>
      </c>
      <c r="I267" s="2">
        <v>0.430614</v>
      </c>
      <c r="J267" s="2">
        <v>3.6464000000000003E-2</v>
      </c>
      <c r="K267" s="2">
        <v>0.3957</v>
      </c>
      <c r="L267" s="2">
        <v>3.6464000000000003E-2</v>
      </c>
      <c r="M267" s="2">
        <v>0.52509700000000004</v>
      </c>
      <c r="N267" s="2">
        <v>0.548682</v>
      </c>
      <c r="O267" s="2">
        <v>0.53468099999999996</v>
      </c>
      <c r="P267" s="2">
        <v>0.21049200000000001</v>
      </c>
      <c r="Q267" s="2">
        <v>0.523231</v>
      </c>
      <c r="R267" s="2">
        <v>0.30025000000000002</v>
      </c>
      <c r="S267" s="2">
        <v>2.2665999999999999E-2</v>
      </c>
      <c r="T267" s="2">
        <v>0.40838600000000003</v>
      </c>
      <c r="U267" s="2">
        <v>3.6464000000000003E-2</v>
      </c>
      <c r="V267" s="2">
        <v>0.15409500000000001</v>
      </c>
      <c r="W267" s="2">
        <f t="shared" si="19"/>
        <v>0.29737757142857146</v>
      </c>
    </row>
    <row r="268" spans="1:23" x14ac:dyDescent="0.25">
      <c r="A268" t="str">
        <f t="shared" si="16"/>
        <v/>
      </c>
      <c r="B268" t="str">
        <f t="shared" si="17"/>
        <v>WYFood PreparationHot Food Container</v>
      </c>
      <c r="C268" t="str">
        <f t="shared" si="18"/>
        <v>WY2019 CPAFood Preparation_Hot Food Container</v>
      </c>
      <c r="D268" t="s">
        <v>115</v>
      </c>
      <c r="E268" t="s">
        <v>120</v>
      </c>
      <c r="F268" s="4" t="s">
        <v>97</v>
      </c>
      <c r="G268" s="4" t="s">
        <v>32</v>
      </c>
      <c r="H268" s="4" t="s">
        <v>36</v>
      </c>
      <c r="I268" s="2">
        <v>0.430614</v>
      </c>
      <c r="J268" s="2">
        <v>3.6464000000000003E-2</v>
      </c>
      <c r="K268" s="2">
        <v>0.3957</v>
      </c>
      <c r="L268" s="2">
        <v>3.6464000000000003E-2</v>
      </c>
      <c r="M268" s="2">
        <v>0</v>
      </c>
      <c r="N268" s="2">
        <v>0.73</v>
      </c>
      <c r="O268" s="2">
        <v>0.53468099999999996</v>
      </c>
      <c r="P268" s="2">
        <v>0.21049200000000001</v>
      </c>
      <c r="Q268" s="2">
        <v>0.523231</v>
      </c>
      <c r="R268" s="2">
        <v>0.30025000000000002</v>
      </c>
      <c r="S268" s="2">
        <v>2.2665999999999999E-2</v>
      </c>
      <c r="T268" s="2">
        <v>0.40838600000000003</v>
      </c>
      <c r="U268" s="2">
        <v>3.6464000000000003E-2</v>
      </c>
      <c r="V268" s="2">
        <v>0.15409500000000001</v>
      </c>
      <c r="W268" s="2">
        <f t="shared" si="19"/>
        <v>0.27282192857142856</v>
      </c>
    </row>
    <row r="269" spans="1:23" x14ac:dyDescent="0.25">
      <c r="A269" t="str">
        <f t="shared" si="16"/>
        <v/>
      </c>
      <c r="B269" t="str">
        <f t="shared" si="17"/>
        <v>WYFood PreparationSteamer</v>
      </c>
      <c r="C269" t="str">
        <f t="shared" si="18"/>
        <v>WY2019 CPAFood Preparation_Steamer</v>
      </c>
      <c r="D269" t="s">
        <v>115</v>
      </c>
      <c r="E269" t="s">
        <v>120</v>
      </c>
      <c r="F269" s="4" t="s">
        <v>98</v>
      </c>
      <c r="G269" s="4" t="s">
        <v>32</v>
      </c>
      <c r="H269" s="4" t="s">
        <v>37</v>
      </c>
      <c r="I269" s="2">
        <v>0.430614</v>
      </c>
      <c r="J269" s="2">
        <v>3.6464000000000003E-2</v>
      </c>
      <c r="K269" s="2">
        <v>0.3957</v>
      </c>
      <c r="L269" s="2">
        <v>3.6464000000000003E-2</v>
      </c>
      <c r="M269" s="2">
        <v>0</v>
      </c>
      <c r="N269" s="2">
        <v>0.2</v>
      </c>
      <c r="O269" s="2">
        <v>0.53468099999999996</v>
      </c>
      <c r="P269" s="2">
        <v>0.21049200000000001</v>
      </c>
      <c r="Q269" s="2">
        <v>0.523231</v>
      </c>
      <c r="R269" s="2">
        <v>0.30025000000000002</v>
      </c>
      <c r="S269" s="2">
        <v>2.2665999999999999E-2</v>
      </c>
      <c r="T269" s="2">
        <v>0.40838600000000003</v>
      </c>
      <c r="U269" s="2">
        <v>3.6464000000000003E-2</v>
      </c>
      <c r="V269" s="2">
        <v>0.15409500000000001</v>
      </c>
      <c r="W269" s="2">
        <f t="shared" si="19"/>
        <v>0.23496478571428575</v>
      </c>
    </row>
    <row r="270" spans="1:23" x14ac:dyDescent="0.25">
      <c r="A270" t="str">
        <f t="shared" si="16"/>
        <v/>
      </c>
      <c r="B270" t="str">
        <f t="shared" si="17"/>
        <v>WYOffice EquipmentDesktop Computer</v>
      </c>
      <c r="C270" t="str">
        <f t="shared" si="18"/>
        <v>WY2019 CPAOffice Equipment_Desktop Computer</v>
      </c>
      <c r="D270" t="s">
        <v>115</v>
      </c>
      <c r="E270" t="s">
        <v>120</v>
      </c>
      <c r="F270" s="4" t="s">
        <v>99</v>
      </c>
      <c r="G270" s="4" t="s">
        <v>38</v>
      </c>
      <c r="H270" s="4" t="s">
        <v>39</v>
      </c>
      <c r="I270" s="2">
        <v>1</v>
      </c>
      <c r="J270" s="2">
        <v>1</v>
      </c>
      <c r="K270" s="2">
        <v>1</v>
      </c>
      <c r="L270" s="2">
        <v>1</v>
      </c>
      <c r="M270" s="2">
        <v>1</v>
      </c>
      <c r="N270" s="2">
        <v>1</v>
      </c>
      <c r="O270" s="2">
        <v>1</v>
      </c>
      <c r="P270" s="2">
        <v>1</v>
      </c>
      <c r="Q270" s="2">
        <v>1</v>
      </c>
      <c r="R270" s="2">
        <v>1</v>
      </c>
      <c r="S270" s="2">
        <v>1</v>
      </c>
      <c r="T270" s="2">
        <v>1</v>
      </c>
      <c r="U270" s="2">
        <v>1</v>
      </c>
      <c r="V270" s="2">
        <v>1</v>
      </c>
      <c r="W270" s="2">
        <f t="shared" si="19"/>
        <v>1</v>
      </c>
    </row>
    <row r="271" spans="1:23" x14ac:dyDescent="0.25">
      <c r="A271" t="str">
        <f t="shared" si="16"/>
        <v/>
      </c>
      <c r="B271" t="str">
        <f t="shared" si="17"/>
        <v>WYOffice EquipmentLaptop</v>
      </c>
      <c r="C271" t="str">
        <f t="shared" si="18"/>
        <v>WY2019 CPAOffice Equipment_Laptop</v>
      </c>
      <c r="D271" t="s">
        <v>115</v>
      </c>
      <c r="E271" t="s">
        <v>120</v>
      </c>
      <c r="F271" s="4" t="s">
        <v>100</v>
      </c>
      <c r="G271" s="4" t="s">
        <v>38</v>
      </c>
      <c r="H271" s="4" t="s">
        <v>40</v>
      </c>
      <c r="I271" s="2">
        <v>1</v>
      </c>
      <c r="J271" s="2">
        <v>1</v>
      </c>
      <c r="K271" s="2">
        <v>1</v>
      </c>
      <c r="L271" s="2">
        <v>1</v>
      </c>
      <c r="M271" s="2">
        <v>1</v>
      </c>
      <c r="N271" s="2">
        <v>0.64</v>
      </c>
      <c r="O271" s="2">
        <v>1</v>
      </c>
      <c r="P271" s="2">
        <v>1</v>
      </c>
      <c r="Q271" s="2">
        <v>1</v>
      </c>
      <c r="R271" s="2">
        <v>1</v>
      </c>
      <c r="S271" s="2">
        <v>1</v>
      </c>
      <c r="T271" s="2">
        <v>1</v>
      </c>
      <c r="U271" s="2">
        <v>1</v>
      </c>
      <c r="V271" s="2">
        <v>1</v>
      </c>
      <c r="W271" s="2">
        <f t="shared" si="19"/>
        <v>0.97428571428571431</v>
      </c>
    </row>
    <row r="272" spans="1:23" x14ac:dyDescent="0.25">
      <c r="A272" t="str">
        <f t="shared" si="16"/>
        <v/>
      </c>
      <c r="B272" t="str">
        <f t="shared" si="17"/>
        <v>WYOffice EquipmentServer</v>
      </c>
      <c r="C272" t="str">
        <f t="shared" si="18"/>
        <v>WY2019 CPAOffice Equipment_Server</v>
      </c>
      <c r="D272" t="s">
        <v>115</v>
      </c>
      <c r="E272" t="s">
        <v>120</v>
      </c>
      <c r="F272" s="4" t="s">
        <v>101</v>
      </c>
      <c r="G272" s="4" t="s">
        <v>38</v>
      </c>
      <c r="H272" s="4" t="s">
        <v>41</v>
      </c>
      <c r="I272" s="2">
        <v>1</v>
      </c>
      <c r="J272" s="2">
        <v>1</v>
      </c>
      <c r="K272" s="2">
        <v>0.82</v>
      </c>
      <c r="L272" s="2">
        <v>1</v>
      </c>
      <c r="M272" s="2">
        <v>0.5</v>
      </c>
      <c r="N272" s="2">
        <v>1</v>
      </c>
      <c r="O272" s="2">
        <v>1</v>
      </c>
      <c r="P272" s="2">
        <v>1</v>
      </c>
      <c r="Q272" s="2">
        <v>1</v>
      </c>
      <c r="R272" s="2">
        <v>1</v>
      </c>
      <c r="S272" s="2">
        <v>0.89</v>
      </c>
      <c r="T272" s="2">
        <v>0.89</v>
      </c>
      <c r="U272" s="2">
        <v>1</v>
      </c>
      <c r="V272" s="2">
        <v>0.66</v>
      </c>
      <c r="W272" s="2">
        <f t="shared" si="19"/>
        <v>0.91142857142857159</v>
      </c>
    </row>
    <row r="273" spans="1:23" x14ac:dyDescent="0.25">
      <c r="A273" t="str">
        <f t="shared" si="16"/>
        <v/>
      </c>
      <c r="B273" t="str">
        <f t="shared" si="17"/>
        <v>WYOffice EquipmentMonitor</v>
      </c>
      <c r="C273" t="str">
        <f t="shared" si="18"/>
        <v>WY2019 CPAOffice Equipment_Monitor</v>
      </c>
      <c r="D273" t="s">
        <v>115</v>
      </c>
      <c r="E273" t="s">
        <v>120</v>
      </c>
      <c r="F273" s="4" t="s">
        <v>102</v>
      </c>
      <c r="G273" s="4" t="s">
        <v>38</v>
      </c>
      <c r="H273" s="4" t="s">
        <v>42</v>
      </c>
      <c r="I273" s="2">
        <v>1</v>
      </c>
      <c r="J273" s="2">
        <v>1</v>
      </c>
      <c r="K273" s="2">
        <v>1</v>
      </c>
      <c r="L273" s="2">
        <v>1</v>
      </c>
      <c r="M273" s="2">
        <v>1</v>
      </c>
      <c r="N273" s="2">
        <v>1</v>
      </c>
      <c r="O273" s="2">
        <v>1</v>
      </c>
      <c r="P273" s="2">
        <v>1</v>
      </c>
      <c r="Q273" s="2">
        <v>1</v>
      </c>
      <c r="R273" s="2">
        <v>1</v>
      </c>
      <c r="S273" s="2">
        <v>1</v>
      </c>
      <c r="T273" s="2">
        <v>1</v>
      </c>
      <c r="U273" s="2">
        <v>1</v>
      </c>
      <c r="V273" s="2">
        <v>1</v>
      </c>
      <c r="W273" s="2">
        <f t="shared" si="19"/>
        <v>1</v>
      </c>
    </row>
    <row r="274" spans="1:23" x14ac:dyDescent="0.25">
      <c r="A274" t="str">
        <f t="shared" si="16"/>
        <v/>
      </c>
      <c r="B274" t="str">
        <f t="shared" si="17"/>
        <v>WYOffice EquipmentPrinter/Copier/Fax</v>
      </c>
      <c r="C274" t="str">
        <f t="shared" si="18"/>
        <v>WY2019 CPAOffice Equipment_Printer/Copier/Fax</v>
      </c>
      <c r="D274" t="s">
        <v>115</v>
      </c>
      <c r="E274" t="s">
        <v>120</v>
      </c>
      <c r="F274" s="4" t="s">
        <v>103</v>
      </c>
      <c r="G274" s="4" t="s">
        <v>38</v>
      </c>
      <c r="H274" s="4" t="s">
        <v>43</v>
      </c>
      <c r="I274" s="2">
        <v>1</v>
      </c>
      <c r="J274" s="2">
        <v>1</v>
      </c>
      <c r="K274" s="2">
        <v>1</v>
      </c>
      <c r="L274" s="2">
        <v>1</v>
      </c>
      <c r="M274" s="2">
        <v>1</v>
      </c>
      <c r="N274" s="2">
        <v>1</v>
      </c>
      <c r="O274" s="2">
        <v>1</v>
      </c>
      <c r="P274" s="2">
        <v>1</v>
      </c>
      <c r="Q274" s="2">
        <v>1</v>
      </c>
      <c r="R274" s="2">
        <v>1</v>
      </c>
      <c r="S274" s="2">
        <v>1</v>
      </c>
      <c r="T274" s="2">
        <v>1</v>
      </c>
      <c r="U274" s="2">
        <v>1</v>
      </c>
      <c r="V274" s="2">
        <v>1</v>
      </c>
      <c r="W274" s="2">
        <f t="shared" si="19"/>
        <v>1</v>
      </c>
    </row>
    <row r="275" spans="1:23" x14ac:dyDescent="0.25">
      <c r="A275" t="str">
        <f t="shared" si="16"/>
        <v/>
      </c>
      <c r="B275" t="str">
        <f t="shared" si="17"/>
        <v>WYOffice EquipmentPOS Terminal</v>
      </c>
      <c r="C275" t="str">
        <f t="shared" si="18"/>
        <v>WY2019 CPAOffice Equipment_POS Terminal</v>
      </c>
      <c r="D275" t="s">
        <v>115</v>
      </c>
      <c r="E275" t="s">
        <v>120</v>
      </c>
      <c r="F275" s="4" t="s">
        <v>104</v>
      </c>
      <c r="G275" s="4" t="s">
        <v>38</v>
      </c>
      <c r="H275" s="4" t="s">
        <v>44</v>
      </c>
      <c r="I275" s="2">
        <v>0.4</v>
      </c>
      <c r="J275" s="2">
        <v>0.2</v>
      </c>
      <c r="K275" s="2">
        <v>1</v>
      </c>
      <c r="L275" s="2">
        <v>1</v>
      </c>
      <c r="M275" s="2">
        <v>1</v>
      </c>
      <c r="N275" s="2">
        <v>1</v>
      </c>
      <c r="O275" s="2">
        <v>1</v>
      </c>
      <c r="P275" s="2">
        <v>1</v>
      </c>
      <c r="Q275" s="2">
        <v>0.36</v>
      </c>
      <c r="R275" s="2">
        <v>0.57999999999999996</v>
      </c>
      <c r="S275" s="2">
        <v>0.77</v>
      </c>
      <c r="T275" s="2">
        <v>0.77</v>
      </c>
      <c r="U275" s="2">
        <v>0.4</v>
      </c>
      <c r="V275" s="2">
        <v>0.28000000000000003</v>
      </c>
      <c r="W275" s="2">
        <f t="shared" si="19"/>
        <v>0.69714285714285718</v>
      </c>
    </row>
    <row r="276" spans="1:23" x14ac:dyDescent="0.25">
      <c r="A276" t="str">
        <f t="shared" si="16"/>
        <v/>
      </c>
      <c r="B276" t="str">
        <f t="shared" si="17"/>
        <v>WYMiscellaneousNon-HVAC Motors</v>
      </c>
      <c r="C276" t="str">
        <f t="shared" si="18"/>
        <v>WY2019 CPAMiscellaneous_Non-HVAC Motors</v>
      </c>
      <c r="D276" t="s">
        <v>115</v>
      </c>
      <c r="E276" t="s">
        <v>120</v>
      </c>
      <c r="F276" s="4" t="s">
        <v>105</v>
      </c>
      <c r="G276" s="4" t="s">
        <v>45</v>
      </c>
      <c r="H276" s="4" t="s">
        <v>46</v>
      </c>
      <c r="I276" s="2">
        <v>0.8957499208271652</v>
      </c>
      <c r="J276" s="2">
        <v>0.21970777803924474</v>
      </c>
      <c r="K276" s="2">
        <v>0.40173654010717463</v>
      </c>
      <c r="L276" s="2">
        <v>0.21970777803924474</v>
      </c>
      <c r="M276" s="2">
        <v>0.19994718336345799</v>
      </c>
      <c r="N276" s="2">
        <v>0.34644139250345779</v>
      </c>
      <c r="O276" s="2">
        <v>0.74104394863625245</v>
      </c>
      <c r="P276" s="2">
        <v>0.88831888096371459</v>
      </c>
      <c r="Q276" s="2">
        <v>0.43663447205500328</v>
      </c>
      <c r="R276" s="2">
        <v>0.91274673866983413</v>
      </c>
      <c r="S276" s="2">
        <v>0.49853334976354247</v>
      </c>
      <c r="T276" s="2">
        <v>0.79471679065865775</v>
      </c>
      <c r="U276" s="2">
        <v>0.8957499208271652</v>
      </c>
      <c r="V276" s="2">
        <v>0.59897778685790826</v>
      </c>
      <c r="W276" s="2">
        <f t="shared" si="19"/>
        <v>0.57500089152227307</v>
      </c>
    </row>
    <row r="277" spans="1:23" x14ac:dyDescent="0.25">
      <c r="A277" t="str">
        <f t="shared" si="16"/>
        <v/>
      </c>
      <c r="B277" t="str">
        <f t="shared" si="17"/>
        <v>WYMiscellaneousPool Pump</v>
      </c>
      <c r="C277" t="str">
        <f t="shared" si="18"/>
        <v>WY2019 CPAMiscellaneous_Pool Pump</v>
      </c>
      <c r="D277" t="s">
        <v>115</v>
      </c>
      <c r="E277" t="s">
        <v>120</v>
      </c>
      <c r="F277" s="4" t="s">
        <v>106</v>
      </c>
      <c r="G277" s="4" t="s">
        <v>45</v>
      </c>
      <c r="H277" s="4" t="s">
        <v>47</v>
      </c>
      <c r="I277" s="2">
        <v>0</v>
      </c>
      <c r="J277" s="2">
        <v>0</v>
      </c>
      <c r="K277" s="2">
        <v>0</v>
      </c>
      <c r="L277" s="2">
        <v>0</v>
      </c>
      <c r="M277" s="2">
        <v>0</v>
      </c>
      <c r="N277" s="2">
        <v>0</v>
      </c>
      <c r="O277" s="2">
        <v>0</v>
      </c>
      <c r="P277" s="2">
        <v>0.90300000000000002</v>
      </c>
      <c r="Q277" s="2">
        <v>0.06</v>
      </c>
      <c r="R277" s="2">
        <v>0.76</v>
      </c>
      <c r="S277" s="2">
        <v>0</v>
      </c>
      <c r="T277" s="2">
        <v>0</v>
      </c>
      <c r="U277" s="2">
        <v>0</v>
      </c>
      <c r="V277" s="2">
        <v>0.04</v>
      </c>
      <c r="W277" s="2">
        <f t="shared" si="19"/>
        <v>0.12592857142857145</v>
      </c>
    </row>
    <row r="278" spans="1:23" x14ac:dyDescent="0.25">
      <c r="A278" t="str">
        <f t="shared" si="16"/>
        <v/>
      </c>
      <c r="B278" t="str">
        <f t="shared" si="17"/>
        <v>WYMiscellaneousPool Heater</v>
      </c>
      <c r="C278" t="str">
        <f t="shared" si="18"/>
        <v>WY2019 CPAMiscellaneous_Pool Heater</v>
      </c>
      <c r="D278" t="s">
        <v>115</v>
      </c>
      <c r="E278" t="s">
        <v>120</v>
      </c>
      <c r="F278" s="4" t="s">
        <v>107</v>
      </c>
      <c r="G278" s="4" t="s">
        <v>45</v>
      </c>
      <c r="H278" s="4" t="s">
        <v>48</v>
      </c>
      <c r="I278" s="2">
        <v>0</v>
      </c>
      <c r="J278" s="2">
        <v>0</v>
      </c>
      <c r="K278" s="2">
        <v>0</v>
      </c>
      <c r="L278" s="2">
        <v>0</v>
      </c>
      <c r="M278" s="2">
        <v>0</v>
      </c>
      <c r="N278" s="2">
        <v>0</v>
      </c>
      <c r="O278" s="2">
        <v>0</v>
      </c>
      <c r="P278" s="2">
        <v>0.36199999999999999</v>
      </c>
      <c r="Q278" s="2">
        <v>0.01</v>
      </c>
      <c r="R278" s="2">
        <v>0.27</v>
      </c>
      <c r="S278" s="2">
        <v>0</v>
      </c>
      <c r="T278" s="2">
        <v>0</v>
      </c>
      <c r="U278" s="2">
        <v>0</v>
      </c>
      <c r="V278" s="2">
        <v>0.01</v>
      </c>
      <c r="W278" s="2">
        <f t="shared" si="19"/>
        <v>4.6571428571428576E-2</v>
      </c>
    </row>
    <row r="279" spans="1:23" x14ac:dyDescent="0.25">
      <c r="A279" t="str">
        <f t="shared" si="16"/>
        <v/>
      </c>
      <c r="B279" t="str">
        <f t="shared" si="17"/>
        <v>WYMiscellaneousClothes Washer</v>
      </c>
      <c r="C279" t="str">
        <f t="shared" si="18"/>
        <v>WY2019 CPAMiscellaneous_Clothes Washer</v>
      </c>
      <c r="D279" t="s">
        <v>115</v>
      </c>
      <c r="E279" t="s">
        <v>120</v>
      </c>
      <c r="F279" s="4" t="s">
        <v>108</v>
      </c>
      <c r="G279" s="4" t="s">
        <v>45</v>
      </c>
      <c r="H279" s="4" t="s">
        <v>49</v>
      </c>
      <c r="I279" s="2">
        <v>0</v>
      </c>
      <c r="J279" s="2">
        <v>0</v>
      </c>
      <c r="K279" s="2">
        <v>7.0000000000000007E-2</v>
      </c>
      <c r="L279" s="2">
        <v>0</v>
      </c>
      <c r="M279" s="2">
        <v>0</v>
      </c>
      <c r="N279" s="2">
        <v>0</v>
      </c>
      <c r="O279" s="2">
        <v>0.63</v>
      </c>
      <c r="P279" s="2">
        <v>0.15</v>
      </c>
      <c r="Q279" s="2">
        <v>0.15</v>
      </c>
      <c r="R279" s="2">
        <v>0.67</v>
      </c>
      <c r="S279" s="2">
        <v>0</v>
      </c>
      <c r="T279" s="2">
        <v>0</v>
      </c>
      <c r="U279" s="2">
        <v>0</v>
      </c>
      <c r="V279" s="2">
        <v>0.15</v>
      </c>
      <c r="W279" s="2">
        <f t="shared" si="19"/>
        <v>0.12999999999999998</v>
      </c>
    </row>
    <row r="280" spans="1:23" x14ac:dyDescent="0.25">
      <c r="A280" t="str">
        <f t="shared" si="16"/>
        <v/>
      </c>
      <c r="B280" t="str">
        <f t="shared" si="17"/>
        <v>WYMiscellaneousClothes Dryer</v>
      </c>
      <c r="C280" t="str">
        <f t="shared" si="18"/>
        <v>WY2019 CPAMiscellaneous_Clothes Dryer</v>
      </c>
      <c r="D280" t="s">
        <v>115</v>
      </c>
      <c r="E280" t="s">
        <v>120</v>
      </c>
      <c r="F280" s="4" t="s">
        <v>109</v>
      </c>
      <c r="G280" s="4" t="s">
        <v>45</v>
      </c>
      <c r="H280" s="4" t="s">
        <v>50</v>
      </c>
      <c r="I280" s="2">
        <v>0</v>
      </c>
      <c r="J280" s="2">
        <v>0</v>
      </c>
      <c r="K280" s="2">
        <v>0.04</v>
      </c>
      <c r="L280" s="2">
        <v>0</v>
      </c>
      <c r="M280" s="2">
        <v>0</v>
      </c>
      <c r="N280" s="2">
        <v>0</v>
      </c>
      <c r="O280" s="2">
        <v>0.57999999999999996</v>
      </c>
      <c r="P280" s="2">
        <v>0.11</v>
      </c>
      <c r="Q280" s="2">
        <v>0.11</v>
      </c>
      <c r="R280" s="2">
        <v>0.26</v>
      </c>
      <c r="S280" s="2">
        <v>0</v>
      </c>
      <c r="T280" s="2">
        <v>0</v>
      </c>
      <c r="U280" s="2">
        <v>0</v>
      </c>
      <c r="V280" s="2">
        <v>0.1</v>
      </c>
      <c r="W280" s="2">
        <f t="shared" si="19"/>
        <v>8.5714285714285729E-2</v>
      </c>
    </row>
    <row r="281" spans="1:23" x14ac:dyDescent="0.25">
      <c r="A281" t="str">
        <f t="shared" si="16"/>
        <v/>
      </c>
      <c r="B281" t="str">
        <f t="shared" si="17"/>
        <v>WYMiscellaneousOther Miscellaneous</v>
      </c>
      <c r="C281" t="str">
        <f t="shared" si="18"/>
        <v>WY2019 CPAMiscellaneous_Other Miscellaneous</v>
      </c>
      <c r="D281" t="s">
        <v>115</v>
      </c>
      <c r="E281" t="s">
        <v>120</v>
      </c>
      <c r="F281" s="4" t="s">
        <v>110</v>
      </c>
      <c r="G281" s="4" t="s">
        <v>45</v>
      </c>
      <c r="H281" s="4" t="s">
        <v>51</v>
      </c>
      <c r="I281" s="2">
        <v>1</v>
      </c>
      <c r="J281" s="2">
        <v>1</v>
      </c>
      <c r="K281" s="2">
        <v>1</v>
      </c>
      <c r="L281" s="2">
        <v>1</v>
      </c>
      <c r="M281" s="2">
        <v>1</v>
      </c>
      <c r="N281" s="2">
        <v>1</v>
      </c>
      <c r="O281" s="2">
        <v>1</v>
      </c>
      <c r="P281" s="2">
        <v>1</v>
      </c>
      <c r="Q281" s="2">
        <v>1</v>
      </c>
      <c r="R281" s="2">
        <v>1</v>
      </c>
      <c r="S281" s="2">
        <v>1</v>
      </c>
      <c r="T281" s="2">
        <v>1</v>
      </c>
      <c r="U281" s="2">
        <v>1</v>
      </c>
      <c r="V281" s="2">
        <v>1</v>
      </c>
      <c r="W281" s="2">
        <f t="shared" si="19"/>
        <v>1</v>
      </c>
    </row>
    <row r="282" spans="1:23" x14ac:dyDescent="0.25">
      <c r="A282">
        <f t="shared" si="16"/>
        <v>1</v>
      </c>
      <c r="B282" t="str">
        <f t="shared" si="17"/>
        <v>WACoolingAir-Cooled Chiller</v>
      </c>
      <c r="C282" t="str">
        <f t="shared" si="18"/>
        <v>WA2019 CPACooling_Air-Cooled Chiller</v>
      </c>
      <c r="D282" t="s">
        <v>116</v>
      </c>
      <c r="E282" t="s">
        <v>120</v>
      </c>
      <c r="F282" s="4" t="s">
        <v>66</v>
      </c>
      <c r="G282" s="4" t="s">
        <v>3</v>
      </c>
      <c r="H282" s="4" t="s">
        <v>4</v>
      </c>
      <c r="I282" s="2">
        <v>0.13727939170712</v>
      </c>
      <c r="J282" s="2">
        <v>0</v>
      </c>
      <c r="K282" s="2">
        <v>1.134419749672416E-2</v>
      </c>
      <c r="L282" s="2">
        <v>0</v>
      </c>
      <c r="M282" s="2">
        <v>0</v>
      </c>
      <c r="N282" s="2">
        <v>5.1563961209992642E-3</v>
      </c>
      <c r="O282" s="2">
        <v>0.16681413461538463</v>
      </c>
      <c r="P282" s="2">
        <v>0.2848772211485126</v>
      </c>
      <c r="Q282" s="2">
        <v>0.22071991397963514</v>
      </c>
      <c r="R282" s="2">
        <v>2.0084556692651273E-2</v>
      </c>
      <c r="S282" s="2">
        <v>0</v>
      </c>
      <c r="T282" s="2">
        <v>0.15044077003550774</v>
      </c>
      <c r="U282" s="2">
        <v>0.14677753010726652</v>
      </c>
      <c r="V282" s="2">
        <v>9.6604803000723549E-2</v>
      </c>
      <c r="W282" s="2">
        <f t="shared" si="19"/>
        <v>8.857849392175178E-2</v>
      </c>
    </row>
    <row r="283" spans="1:23" x14ac:dyDescent="0.25">
      <c r="A283" t="str">
        <f t="shared" si="16"/>
        <v/>
      </c>
      <c r="B283" t="str">
        <f t="shared" si="17"/>
        <v>WACoolingWater-Cooled Chiller</v>
      </c>
      <c r="C283" t="str">
        <f t="shared" si="18"/>
        <v>WA2019 CPACooling_Water-Cooled Chiller</v>
      </c>
      <c r="D283" t="s">
        <v>116</v>
      </c>
      <c r="E283" t="s">
        <v>120</v>
      </c>
      <c r="F283" s="4" t="s">
        <v>67</v>
      </c>
      <c r="G283" s="4" t="s">
        <v>3</v>
      </c>
      <c r="H283" s="4" t="s">
        <v>5</v>
      </c>
      <c r="I283" s="2">
        <v>8.4542447182941738E-2</v>
      </c>
      <c r="J283" s="2">
        <v>0</v>
      </c>
      <c r="K283" s="2">
        <v>6.9862359220369428E-3</v>
      </c>
      <c r="L283" s="2">
        <v>0</v>
      </c>
      <c r="M283" s="2">
        <v>0</v>
      </c>
      <c r="N283" s="2">
        <v>3.1755265032347617E-3</v>
      </c>
      <c r="O283" s="2">
        <v>0.66725653846153854</v>
      </c>
      <c r="P283" s="2">
        <v>0</v>
      </c>
      <c r="Q283" s="2">
        <v>0</v>
      </c>
      <c r="R283" s="2">
        <v>7.2842952116803902E-2</v>
      </c>
      <c r="S283" s="2">
        <v>0</v>
      </c>
      <c r="T283" s="2">
        <v>1.6715641115056419E-2</v>
      </c>
      <c r="U283" s="2">
        <v>9.0391801948031439E-2</v>
      </c>
      <c r="V283" s="2">
        <v>5.0008027863998779E-2</v>
      </c>
      <c r="W283" s="2">
        <f t="shared" si="19"/>
        <v>7.0851369365260181E-2</v>
      </c>
    </row>
    <row r="284" spans="1:23" x14ac:dyDescent="0.25">
      <c r="A284" t="str">
        <f t="shared" si="16"/>
        <v/>
      </c>
      <c r="B284" t="str">
        <f t="shared" si="17"/>
        <v>WACoolingRTU</v>
      </c>
      <c r="C284" t="str">
        <f t="shared" si="18"/>
        <v>WA2019 CPACooling_RTU</v>
      </c>
      <c r="D284" t="s">
        <v>116</v>
      </c>
      <c r="E284" t="s">
        <v>120</v>
      </c>
      <c r="F284" s="4" t="s">
        <v>68</v>
      </c>
      <c r="G284" s="4" t="s">
        <v>3</v>
      </c>
      <c r="H284" s="4" t="s">
        <v>6</v>
      </c>
      <c r="I284" s="2">
        <v>0.44482045290657624</v>
      </c>
      <c r="J284" s="2">
        <v>0.65552665182432379</v>
      </c>
      <c r="K284" s="2">
        <v>0.79450105330681264</v>
      </c>
      <c r="L284" s="2">
        <v>0.67049115492346423</v>
      </c>
      <c r="M284" s="2">
        <v>0.72906423383809549</v>
      </c>
      <c r="N284" s="2">
        <v>0.71349743622154482</v>
      </c>
      <c r="O284" s="2">
        <v>0.1096701923076923</v>
      </c>
      <c r="P284" s="2">
        <v>0.46751622053192599</v>
      </c>
      <c r="Q284" s="2">
        <v>0.36222671494712316</v>
      </c>
      <c r="R284" s="2">
        <v>0.1576374163802691</v>
      </c>
      <c r="S284" s="2">
        <v>0.16009626602208238</v>
      </c>
      <c r="T284" s="2">
        <v>0.19726040936725348</v>
      </c>
      <c r="U284" s="2">
        <v>0.47559685839893373</v>
      </c>
      <c r="V284" s="2">
        <v>0.56833845388894677</v>
      </c>
      <c r="W284" s="2">
        <f t="shared" si="19"/>
        <v>0.46473167963321738</v>
      </c>
    </row>
    <row r="285" spans="1:23" x14ac:dyDescent="0.25">
      <c r="A285" t="str">
        <f t="shared" si="16"/>
        <v/>
      </c>
      <c r="B285" t="str">
        <f t="shared" si="17"/>
        <v>WACoolingPTAC</v>
      </c>
      <c r="C285" t="str">
        <f t="shared" si="18"/>
        <v>WA2019 CPACooling_PTAC</v>
      </c>
      <c r="D285" t="s">
        <v>116</v>
      </c>
      <c r="E285" t="s">
        <v>120</v>
      </c>
      <c r="F285" s="4" t="s">
        <v>69</v>
      </c>
      <c r="G285" s="4" t="s">
        <v>3</v>
      </c>
      <c r="H285" s="4" t="s">
        <v>7</v>
      </c>
      <c r="I285" s="2">
        <v>2.3517370821267865E-2</v>
      </c>
      <c r="J285" s="2">
        <v>2.3125240543364095E-2</v>
      </c>
      <c r="K285" s="2">
        <v>3.4777819810790325E-2</v>
      </c>
      <c r="L285" s="2">
        <v>2.3653148497703502E-2</v>
      </c>
      <c r="M285" s="2">
        <v>2.6689338444342726E-2</v>
      </c>
      <c r="N285" s="2">
        <v>2.1299904545566722E-2</v>
      </c>
      <c r="O285" s="2">
        <v>3.8480769230769228E-3</v>
      </c>
      <c r="P285" s="2">
        <v>3.0351840172042951E-2</v>
      </c>
      <c r="Q285" s="2">
        <v>2.3516290719518388E-2</v>
      </c>
      <c r="R285" s="2">
        <v>0.38754500935224145</v>
      </c>
      <c r="S285" s="2">
        <v>1.0505295312615633E-2</v>
      </c>
      <c r="T285" s="2">
        <v>1.1883157190798401E-2</v>
      </c>
      <c r="U285" s="2">
        <v>2.5144499555524807E-2</v>
      </c>
      <c r="V285" s="2">
        <v>5.0797495593784575E-2</v>
      </c>
      <c r="W285" s="2">
        <f t="shared" si="19"/>
        <v>4.9761034820188454E-2</v>
      </c>
    </row>
    <row r="286" spans="1:23" x14ac:dyDescent="0.25">
      <c r="A286" t="str">
        <f t="shared" si="16"/>
        <v/>
      </c>
      <c r="B286" t="str">
        <f t="shared" si="17"/>
        <v>WACoolingPTHP</v>
      </c>
      <c r="C286" t="str">
        <f t="shared" si="18"/>
        <v>WA2019 CPACooling_PTHP</v>
      </c>
      <c r="D286" t="s">
        <v>116</v>
      </c>
      <c r="E286" t="s">
        <v>120</v>
      </c>
      <c r="F286" s="4" t="s">
        <v>70</v>
      </c>
      <c r="G286" s="4" t="s">
        <v>3</v>
      </c>
      <c r="H286" s="4" t="s">
        <v>8</v>
      </c>
      <c r="I286" s="2">
        <v>7.4592818269867177E-3</v>
      </c>
      <c r="J286" s="2">
        <v>7.3349052426308842E-3</v>
      </c>
      <c r="K286" s="2">
        <v>7.1600742725636737E-3</v>
      </c>
      <c r="L286" s="2">
        <v>7.5023480337512464E-3</v>
      </c>
      <c r="M286" s="2">
        <v>1.9225688804840411E-2</v>
      </c>
      <c r="N286" s="2">
        <v>6.2967143602967995E-3</v>
      </c>
      <c r="O286" s="2">
        <v>0</v>
      </c>
      <c r="P286" s="2">
        <v>2.1250607469745938E-2</v>
      </c>
      <c r="Q286" s="2">
        <v>1.6464750090678864E-2</v>
      </c>
      <c r="R286" s="2">
        <v>0.13046625758559927</v>
      </c>
      <c r="S286" s="2">
        <v>2.9564331643705008E-3</v>
      </c>
      <c r="T286" s="2">
        <v>1.1883157190798401E-3</v>
      </c>
      <c r="U286" s="2">
        <v>7.9753774352013251E-3</v>
      </c>
      <c r="V286" s="2">
        <v>2.5931863049291713E-2</v>
      </c>
      <c r="W286" s="2">
        <f t="shared" si="19"/>
        <v>1.8658044075359804E-2</v>
      </c>
    </row>
    <row r="287" spans="1:23" x14ac:dyDescent="0.25">
      <c r="A287" t="str">
        <f t="shared" si="16"/>
        <v/>
      </c>
      <c r="B287" t="str">
        <f t="shared" si="17"/>
        <v>WACoolingEvaporative AC</v>
      </c>
      <c r="C287" t="str">
        <f t="shared" si="18"/>
        <v>WA2019 CPACooling_Evaporative AC</v>
      </c>
      <c r="D287" t="s">
        <v>116</v>
      </c>
      <c r="E287" t="s">
        <v>120</v>
      </c>
      <c r="F287" s="4" t="s">
        <v>71</v>
      </c>
      <c r="G287" s="4" t="s">
        <v>3</v>
      </c>
      <c r="H287" s="4" t="s">
        <v>9</v>
      </c>
      <c r="I287" s="2">
        <v>4.7181698970683109E-4</v>
      </c>
      <c r="J287" s="2">
        <v>4.6394988038157684E-4</v>
      </c>
      <c r="K287" s="2">
        <v>4.0628010982100969E-2</v>
      </c>
      <c r="L287" s="2">
        <v>4.7454102782538288E-4</v>
      </c>
      <c r="M287" s="2">
        <v>3.2928339375230604E-2</v>
      </c>
      <c r="N287" s="2">
        <v>1.1759528107979466E-2</v>
      </c>
      <c r="O287" s="2">
        <v>0</v>
      </c>
      <c r="P287" s="2">
        <v>3.9865094488324797E-5</v>
      </c>
      <c r="Q287" s="2">
        <v>3.0887061418174811E-5</v>
      </c>
      <c r="R287" s="2">
        <v>4.7455747096300507E-3</v>
      </c>
      <c r="S287" s="2">
        <v>0</v>
      </c>
      <c r="T287" s="2">
        <v>1.1883157190798401E-3</v>
      </c>
      <c r="U287" s="2">
        <v>5.0446124178318667E-4</v>
      </c>
      <c r="V287" s="2">
        <v>8.7470674930776254E-5</v>
      </c>
      <c r="W287" s="2">
        <f t="shared" si="19"/>
        <v>6.6659114903253698E-3</v>
      </c>
    </row>
    <row r="288" spans="1:23" x14ac:dyDescent="0.25">
      <c r="A288" t="str">
        <f t="shared" si="16"/>
        <v/>
      </c>
      <c r="B288" t="str">
        <f t="shared" si="17"/>
        <v>WACoolingAir-Source Heat Pump</v>
      </c>
      <c r="C288" t="str">
        <f t="shared" si="18"/>
        <v>WA2019 CPACooling_Air-Source Heat Pump</v>
      </c>
      <c r="D288" t="s">
        <v>116</v>
      </c>
      <c r="E288" t="s">
        <v>120</v>
      </c>
      <c r="F288" s="4" t="s">
        <v>72</v>
      </c>
      <c r="G288" s="4" t="s">
        <v>3</v>
      </c>
      <c r="H288" s="4" t="s">
        <v>10</v>
      </c>
      <c r="I288" s="2">
        <v>0.14223050124647621</v>
      </c>
      <c r="J288" s="2">
        <v>0.13985893996932294</v>
      </c>
      <c r="K288" s="2">
        <v>4.2109666144311261E-2</v>
      </c>
      <c r="L288" s="2">
        <v>0.14305166986793019</v>
      </c>
      <c r="M288" s="2">
        <v>8.220394628661859E-2</v>
      </c>
      <c r="N288" s="2">
        <v>7.2314763948010702E-2</v>
      </c>
      <c r="O288" s="2">
        <v>5.7721153846153851E-3</v>
      </c>
      <c r="P288" s="2">
        <v>7.9162522571877669E-2</v>
      </c>
      <c r="Q288" s="2">
        <v>6.1334300798191403E-2</v>
      </c>
      <c r="R288" s="2">
        <v>5.0952618394305094E-2</v>
      </c>
      <c r="S288" s="2">
        <v>1.6909917018605058E-2</v>
      </c>
      <c r="T288" s="2">
        <v>1.8616946265584161E-2</v>
      </c>
      <c r="U288" s="2">
        <v>0.15207119888333187</v>
      </c>
      <c r="V288" s="2">
        <v>5.4886495472742318E-2</v>
      </c>
      <c r="W288" s="2">
        <f t="shared" si="19"/>
        <v>7.5819685875137349E-2</v>
      </c>
    </row>
    <row r="289" spans="1:23" x14ac:dyDescent="0.25">
      <c r="A289" t="str">
        <f t="shared" si="16"/>
        <v/>
      </c>
      <c r="B289" t="str">
        <f t="shared" si="17"/>
        <v>WACoolingGeothermal Heat Pump</v>
      </c>
      <c r="C289" t="str">
        <f t="shared" si="18"/>
        <v>WA2019 CPACooling_Geothermal Heat Pump</v>
      </c>
      <c r="D289" t="s">
        <v>116</v>
      </c>
      <c r="E289" t="s">
        <v>120</v>
      </c>
      <c r="F289" s="4" t="s">
        <v>73</v>
      </c>
      <c r="G289" s="4" t="s">
        <v>3</v>
      </c>
      <c r="H289" s="4" t="s">
        <v>11</v>
      </c>
      <c r="I289" s="2">
        <v>7.6261839478082877E-2</v>
      </c>
      <c r="J289" s="2">
        <v>7.4990244258733393E-2</v>
      </c>
      <c r="K289" s="2">
        <v>0</v>
      </c>
      <c r="L289" s="2">
        <v>7.6702137649325625E-2</v>
      </c>
      <c r="M289" s="2">
        <v>0</v>
      </c>
      <c r="N289" s="2">
        <v>0</v>
      </c>
      <c r="O289" s="2">
        <v>8.6581730769230772E-3</v>
      </c>
      <c r="P289" s="2">
        <v>5.7311402554644744E-2</v>
      </c>
      <c r="Q289" s="2">
        <v>4.4404279818914816E-2</v>
      </c>
      <c r="R289" s="2">
        <v>5.4607234630949311E-2</v>
      </c>
      <c r="S289" s="2">
        <v>0</v>
      </c>
      <c r="T289" s="2">
        <v>0</v>
      </c>
      <c r="U289" s="2">
        <v>8.1538272429927158E-2</v>
      </c>
      <c r="V289" s="2">
        <v>1.0488247598438418E-2</v>
      </c>
      <c r="W289" s="2">
        <f t="shared" si="19"/>
        <v>3.464013082113853E-2</v>
      </c>
    </row>
    <row r="290" spans="1:23" x14ac:dyDescent="0.25">
      <c r="A290" t="str">
        <f t="shared" si="16"/>
        <v/>
      </c>
      <c r="B290" t="str">
        <f t="shared" si="17"/>
        <v>WAHeatingElectric Furnace</v>
      </c>
      <c r="C290" t="str">
        <f t="shared" si="18"/>
        <v>WA2019 CPAHeating_Electric Furnace</v>
      </c>
      <c r="D290" t="s">
        <v>116</v>
      </c>
      <c r="E290" t="s">
        <v>120</v>
      </c>
      <c r="F290" s="4" t="s">
        <v>74</v>
      </c>
      <c r="G290" s="4" t="s">
        <v>12</v>
      </c>
      <c r="H290" s="4" t="s">
        <v>13</v>
      </c>
      <c r="I290" s="2">
        <v>1.234131866398199E-2</v>
      </c>
      <c r="J290" s="2">
        <v>1.1358265553819493E-2</v>
      </c>
      <c r="K290" s="2">
        <v>3.3625889686074842E-2</v>
      </c>
      <c r="L290" s="2">
        <v>4.9880836767247092E-3</v>
      </c>
      <c r="M290" s="2">
        <v>0.19050858080631489</v>
      </c>
      <c r="N290" s="2">
        <v>6.3733657468609123E-2</v>
      </c>
      <c r="O290" s="2">
        <v>2.9530484522207263E-2</v>
      </c>
      <c r="P290" s="2">
        <v>0</v>
      </c>
      <c r="Q290" s="2">
        <v>0</v>
      </c>
      <c r="R290" s="2">
        <v>1.4401774543907835E-2</v>
      </c>
      <c r="S290" s="2">
        <v>2.2940451652751701E-2</v>
      </c>
      <c r="T290" s="2">
        <v>1.840514722999028E-2</v>
      </c>
      <c r="U290" s="2">
        <v>1.1570020378915484E-2</v>
      </c>
      <c r="V290" s="2">
        <v>0.12450002924379691</v>
      </c>
      <c r="W290" s="2">
        <f t="shared" si="19"/>
        <v>3.8421693101935321E-2</v>
      </c>
    </row>
    <row r="291" spans="1:23" x14ac:dyDescent="0.25">
      <c r="A291" t="str">
        <f t="shared" si="16"/>
        <v/>
      </c>
      <c r="B291" t="str">
        <f t="shared" si="17"/>
        <v>WAHeatingElectric Room Heat</v>
      </c>
      <c r="C291" t="str">
        <f t="shared" si="18"/>
        <v>WA2019 CPAHeating_Electric Room Heat</v>
      </c>
      <c r="D291" t="s">
        <v>116</v>
      </c>
      <c r="E291" t="s">
        <v>120</v>
      </c>
      <c r="F291" s="4" t="s">
        <v>75</v>
      </c>
      <c r="G291" s="4" t="s">
        <v>12</v>
      </c>
      <c r="H291" s="4" t="s">
        <v>14</v>
      </c>
      <c r="I291" s="2">
        <v>0.23780136929181714</v>
      </c>
      <c r="J291" s="2">
        <v>0.21885919770966031</v>
      </c>
      <c r="K291" s="2">
        <v>0.39319868040439521</v>
      </c>
      <c r="L291" s="2">
        <v>9.611396972749206E-2</v>
      </c>
      <c r="M291" s="2">
        <v>1.7263339554285134E-2</v>
      </c>
      <c r="N291" s="2">
        <v>1.1735783823530089E-2</v>
      </c>
      <c r="O291" s="2">
        <v>6.0845778548504037E-4</v>
      </c>
      <c r="P291" s="2">
        <v>8.0757263501485543E-2</v>
      </c>
      <c r="Q291" s="2">
        <v>4.4376283366962338E-2</v>
      </c>
      <c r="R291" s="2">
        <v>0.51100253868399792</v>
      </c>
      <c r="S291" s="2">
        <v>0.12408469816427276</v>
      </c>
      <c r="T291" s="2">
        <v>9.9553277035345708E-2</v>
      </c>
      <c r="U291" s="2">
        <v>0.2229394413799691</v>
      </c>
      <c r="V291" s="2">
        <v>0.14782972827209426</v>
      </c>
      <c r="W291" s="2">
        <f t="shared" si="19"/>
        <v>0.15758028776434235</v>
      </c>
    </row>
    <row r="292" spans="1:23" x14ac:dyDescent="0.25">
      <c r="A292" t="str">
        <f t="shared" si="16"/>
        <v/>
      </c>
      <c r="B292" t="str">
        <f t="shared" si="17"/>
        <v>WAHeatingPTHP</v>
      </c>
      <c r="C292" t="str">
        <f t="shared" si="18"/>
        <v>WA2019 CPAHeating_PTHP</v>
      </c>
      <c r="D292" t="s">
        <v>116</v>
      </c>
      <c r="E292" t="s">
        <v>120</v>
      </c>
      <c r="F292" s="4" t="s">
        <v>76</v>
      </c>
      <c r="G292" s="4" t="s">
        <v>12</v>
      </c>
      <c r="H292" s="4" t="s">
        <v>8</v>
      </c>
      <c r="I292" s="2">
        <v>7.4592818269867177E-3</v>
      </c>
      <c r="J292" s="2">
        <v>7.3349052426308842E-3</v>
      </c>
      <c r="K292" s="2">
        <v>7.1600742725636737E-3</v>
      </c>
      <c r="L292" s="2">
        <v>7.5023480337512464E-3</v>
      </c>
      <c r="M292" s="2">
        <v>1.9225688804840411E-2</v>
      </c>
      <c r="N292" s="2">
        <v>6.2967143602967995E-3</v>
      </c>
      <c r="O292" s="2">
        <v>0</v>
      </c>
      <c r="P292" s="2">
        <v>2.1250607469745938E-2</v>
      </c>
      <c r="Q292" s="2">
        <v>1.6464750090678864E-2</v>
      </c>
      <c r="R292" s="2">
        <v>0.13046625758559927</v>
      </c>
      <c r="S292" s="2">
        <v>2.9564331643704977E-3</v>
      </c>
      <c r="T292" s="2">
        <v>1.1883157190798396E-3</v>
      </c>
      <c r="U292" s="2">
        <v>7.9753774352013251E-3</v>
      </c>
      <c r="V292" s="2">
        <v>2.5931863049291713E-2</v>
      </c>
      <c r="W292" s="2">
        <f t="shared" si="19"/>
        <v>1.8658044075359804E-2</v>
      </c>
    </row>
    <row r="293" spans="1:23" x14ac:dyDescent="0.25">
      <c r="A293" t="str">
        <f t="shared" si="16"/>
        <v/>
      </c>
      <c r="B293" t="str">
        <f t="shared" si="17"/>
        <v>WAHeatingAir-Source Heat Pump</v>
      </c>
      <c r="C293" t="str">
        <f t="shared" si="18"/>
        <v>WA2019 CPAHeating_Air-Source Heat Pump</v>
      </c>
      <c r="D293" t="s">
        <v>116</v>
      </c>
      <c r="E293" t="s">
        <v>120</v>
      </c>
      <c r="F293" s="4" t="s">
        <v>77</v>
      </c>
      <c r="G293" s="4" t="s">
        <v>12</v>
      </c>
      <c r="H293" s="4" t="s">
        <v>10</v>
      </c>
      <c r="I293" s="2">
        <v>0.14223050124647621</v>
      </c>
      <c r="J293" s="2">
        <v>0.13985893996932294</v>
      </c>
      <c r="K293" s="2">
        <v>4.2109666144311261E-2</v>
      </c>
      <c r="L293" s="2">
        <v>0.14305166986793019</v>
      </c>
      <c r="M293" s="2">
        <v>8.220394628661859E-2</v>
      </c>
      <c r="N293" s="2">
        <v>7.2314763948010702E-2</v>
      </c>
      <c r="O293" s="2">
        <v>5.7721153846153851E-3</v>
      </c>
      <c r="P293" s="2">
        <v>7.9162522571877669E-2</v>
      </c>
      <c r="Q293" s="2">
        <v>6.1334300798191403E-2</v>
      </c>
      <c r="R293" s="2">
        <v>5.0952618394305094E-2</v>
      </c>
      <c r="S293" s="2">
        <v>1.6909917018605058E-2</v>
      </c>
      <c r="T293" s="2">
        <v>1.8616946265584161E-2</v>
      </c>
      <c r="U293" s="2">
        <v>0.15207119888333187</v>
      </c>
      <c r="V293" s="2">
        <v>5.4886495472742318E-2</v>
      </c>
      <c r="W293" s="2">
        <f t="shared" si="19"/>
        <v>7.5819685875137349E-2</v>
      </c>
    </row>
    <row r="294" spans="1:23" x14ac:dyDescent="0.25">
      <c r="A294" t="str">
        <f t="shared" si="16"/>
        <v/>
      </c>
      <c r="B294" t="str">
        <f t="shared" si="17"/>
        <v>WAHeatingGeothermal Heat Pump</v>
      </c>
      <c r="C294" t="str">
        <f t="shared" si="18"/>
        <v>WA2019 CPAHeating_Geothermal Heat Pump</v>
      </c>
      <c r="D294" t="s">
        <v>116</v>
      </c>
      <c r="E294" t="s">
        <v>120</v>
      </c>
      <c r="F294" s="4" t="s">
        <v>78</v>
      </c>
      <c r="G294" s="4" t="s">
        <v>12</v>
      </c>
      <c r="H294" s="4" t="s">
        <v>11</v>
      </c>
      <c r="I294" s="2">
        <v>7.6261839478082877E-2</v>
      </c>
      <c r="J294" s="2">
        <v>7.4990244258733393E-2</v>
      </c>
      <c r="K294" s="2">
        <v>0</v>
      </c>
      <c r="L294" s="2">
        <v>7.6702137649325625E-2</v>
      </c>
      <c r="M294" s="2">
        <v>0</v>
      </c>
      <c r="N294" s="2">
        <v>0</v>
      </c>
      <c r="O294" s="2">
        <v>8.6581730769230772E-3</v>
      </c>
      <c r="P294" s="2">
        <v>5.7311402554644744E-2</v>
      </c>
      <c r="Q294" s="2">
        <v>4.4404279818914816E-2</v>
      </c>
      <c r="R294" s="2">
        <v>5.4607234630949311E-2</v>
      </c>
      <c r="S294" s="2">
        <v>0</v>
      </c>
      <c r="T294" s="2">
        <v>0</v>
      </c>
      <c r="U294" s="2">
        <v>8.1538272429927158E-2</v>
      </c>
      <c r="V294" s="2">
        <v>1.0488247598438418E-2</v>
      </c>
      <c r="W294" s="2">
        <f t="shared" si="19"/>
        <v>3.464013082113853E-2</v>
      </c>
    </row>
    <row r="295" spans="1:23" x14ac:dyDescent="0.25">
      <c r="A295" t="str">
        <f t="shared" si="16"/>
        <v/>
      </c>
      <c r="B295" t="str">
        <f t="shared" si="17"/>
        <v>WAVentilationVentilation</v>
      </c>
      <c r="C295" t="str">
        <f t="shared" si="18"/>
        <v>WA2019 CPAVentilation_Ventilation</v>
      </c>
      <c r="D295" t="s">
        <v>116</v>
      </c>
      <c r="E295" t="s">
        <v>120</v>
      </c>
      <c r="F295" s="4" t="s">
        <v>79</v>
      </c>
      <c r="G295" s="4" t="s">
        <v>15</v>
      </c>
      <c r="H295" s="4" t="s">
        <v>15</v>
      </c>
      <c r="I295" s="2">
        <v>1</v>
      </c>
      <c r="J295" s="2">
        <v>1</v>
      </c>
      <c r="K295" s="2">
        <v>1</v>
      </c>
      <c r="L295" s="2">
        <v>1</v>
      </c>
      <c r="M295" s="2">
        <v>1</v>
      </c>
      <c r="N295" s="2">
        <v>1</v>
      </c>
      <c r="O295" s="2">
        <v>1</v>
      </c>
      <c r="P295" s="2">
        <v>1</v>
      </c>
      <c r="Q295" s="2">
        <v>1</v>
      </c>
      <c r="R295" s="2">
        <v>1</v>
      </c>
      <c r="S295" s="2">
        <v>1</v>
      </c>
      <c r="T295" s="2">
        <v>1</v>
      </c>
      <c r="U295" s="2">
        <v>1</v>
      </c>
      <c r="V295" s="2">
        <v>1</v>
      </c>
      <c r="W295" s="2">
        <f t="shared" si="19"/>
        <v>1</v>
      </c>
    </row>
    <row r="296" spans="1:23" x14ac:dyDescent="0.25">
      <c r="A296" t="str">
        <f t="shared" si="16"/>
        <v/>
      </c>
      <c r="B296" t="str">
        <f t="shared" si="17"/>
        <v>WAWater HeatingWater Heater</v>
      </c>
      <c r="C296" t="str">
        <f t="shared" si="18"/>
        <v>WA2019 CPAWater Heating_Water Heater</v>
      </c>
      <c r="D296" t="s">
        <v>116</v>
      </c>
      <c r="E296" t="s">
        <v>120</v>
      </c>
      <c r="F296" s="4" t="s">
        <v>80</v>
      </c>
      <c r="G296" s="4" t="s">
        <v>16</v>
      </c>
      <c r="H296" s="4" t="s">
        <v>17</v>
      </c>
      <c r="I296" s="2">
        <v>0.45178015900449359</v>
      </c>
      <c r="J296" s="2">
        <v>0.6</v>
      </c>
      <c r="K296" s="2">
        <v>0.65506799999999998</v>
      </c>
      <c r="L296" s="2">
        <v>0.61764705882352944</v>
      </c>
      <c r="M296" s="2">
        <v>0.57894736842105265</v>
      </c>
      <c r="N296" s="2">
        <v>0.625</v>
      </c>
      <c r="O296" s="2">
        <v>0.12599199999999999</v>
      </c>
      <c r="P296" s="2">
        <v>0.55294903532555306</v>
      </c>
      <c r="Q296" s="2">
        <v>0.5</v>
      </c>
      <c r="R296" s="2">
        <v>0.5</v>
      </c>
      <c r="S296" s="2">
        <v>0.55318199999999995</v>
      </c>
      <c r="T296" s="2">
        <v>0.67528200000000005</v>
      </c>
      <c r="U296" s="2">
        <v>0.45178015900449359</v>
      </c>
      <c r="V296" s="2">
        <v>0.53030303030303028</v>
      </c>
      <c r="W296" s="2">
        <f t="shared" si="19"/>
        <v>0.52985220077729656</v>
      </c>
    </row>
    <row r="297" spans="1:23" x14ac:dyDescent="0.25">
      <c r="A297" t="str">
        <f t="shared" si="16"/>
        <v/>
      </c>
      <c r="B297" t="str">
        <f t="shared" si="17"/>
        <v>WAInterior LightingGeneral Service Lighting</v>
      </c>
      <c r="C297" t="str">
        <f t="shared" si="18"/>
        <v>WA2019 CPAInterior Lighting_General Service Lighting</v>
      </c>
      <c r="D297" t="s">
        <v>116</v>
      </c>
      <c r="E297" t="s">
        <v>120</v>
      </c>
      <c r="F297" s="4" t="s">
        <v>81</v>
      </c>
      <c r="G297" s="4" t="s">
        <v>18</v>
      </c>
      <c r="H297" s="4" t="s">
        <v>19</v>
      </c>
      <c r="I297" s="2">
        <v>1</v>
      </c>
      <c r="J297" s="2">
        <v>1</v>
      </c>
      <c r="K297" s="2">
        <v>1</v>
      </c>
      <c r="L297" s="2">
        <v>1</v>
      </c>
      <c r="M297" s="2">
        <v>1</v>
      </c>
      <c r="N297" s="2">
        <v>1</v>
      </c>
      <c r="O297" s="2">
        <v>1</v>
      </c>
      <c r="P297" s="2">
        <v>1</v>
      </c>
      <c r="Q297" s="2">
        <v>1</v>
      </c>
      <c r="R297" s="2">
        <v>1</v>
      </c>
      <c r="S297" s="2">
        <v>1</v>
      </c>
      <c r="T297" s="2">
        <v>1</v>
      </c>
      <c r="U297" s="2">
        <v>1</v>
      </c>
      <c r="V297" s="2">
        <v>1</v>
      </c>
      <c r="W297" s="2">
        <f t="shared" si="19"/>
        <v>1</v>
      </c>
    </row>
    <row r="298" spans="1:23" x14ac:dyDescent="0.25">
      <c r="A298" t="str">
        <f t="shared" si="16"/>
        <v/>
      </c>
      <c r="B298" t="str">
        <f t="shared" si="17"/>
        <v>WAInterior LightingExempted Lighting</v>
      </c>
      <c r="C298" t="str">
        <f t="shared" si="18"/>
        <v>WA2019 CPAInterior Lighting_Exempted Lighting</v>
      </c>
      <c r="D298" t="s">
        <v>116</v>
      </c>
      <c r="E298" t="s">
        <v>120</v>
      </c>
      <c r="F298" s="4" t="s">
        <v>82</v>
      </c>
      <c r="G298" s="4" t="s">
        <v>18</v>
      </c>
      <c r="H298" s="4" t="s">
        <v>20</v>
      </c>
      <c r="I298" s="2">
        <v>1</v>
      </c>
      <c r="J298" s="2">
        <v>1</v>
      </c>
      <c r="K298" s="2">
        <v>1</v>
      </c>
      <c r="L298" s="2">
        <v>1</v>
      </c>
      <c r="M298" s="2">
        <v>1</v>
      </c>
      <c r="N298" s="2">
        <v>1</v>
      </c>
      <c r="O298" s="2">
        <v>1</v>
      </c>
      <c r="P298" s="2">
        <v>1</v>
      </c>
      <c r="Q298" s="2">
        <v>1</v>
      </c>
      <c r="R298" s="2">
        <v>1</v>
      </c>
      <c r="S298" s="2">
        <v>1</v>
      </c>
      <c r="T298" s="2">
        <v>1</v>
      </c>
      <c r="U298" s="2">
        <v>1</v>
      </c>
      <c r="V298" s="2">
        <v>1</v>
      </c>
      <c r="W298" s="2">
        <f t="shared" si="19"/>
        <v>1</v>
      </c>
    </row>
    <row r="299" spans="1:23" x14ac:dyDescent="0.25">
      <c r="A299" t="str">
        <f t="shared" si="16"/>
        <v/>
      </c>
      <c r="B299" t="str">
        <f t="shared" si="17"/>
        <v>WAInterior LightingHigh-Bay Lighting</v>
      </c>
      <c r="C299" t="str">
        <f t="shared" si="18"/>
        <v>WA2019 CPAInterior Lighting_High-Bay Lighting</v>
      </c>
      <c r="D299" t="s">
        <v>116</v>
      </c>
      <c r="E299" t="s">
        <v>120</v>
      </c>
      <c r="F299" s="4" t="s">
        <v>83</v>
      </c>
      <c r="G299" s="4" t="s">
        <v>18</v>
      </c>
      <c r="H299" s="4" t="s">
        <v>21</v>
      </c>
      <c r="I299" s="2">
        <v>1</v>
      </c>
      <c r="J299" s="2">
        <v>1</v>
      </c>
      <c r="K299" s="2">
        <v>1</v>
      </c>
      <c r="L299" s="2">
        <v>1</v>
      </c>
      <c r="M299" s="2">
        <v>1</v>
      </c>
      <c r="N299" s="2">
        <v>1</v>
      </c>
      <c r="O299" s="2">
        <v>1</v>
      </c>
      <c r="P299" s="2">
        <v>1</v>
      </c>
      <c r="Q299" s="2">
        <v>1</v>
      </c>
      <c r="R299" s="2">
        <v>1</v>
      </c>
      <c r="S299" s="2">
        <v>1</v>
      </c>
      <c r="T299" s="2">
        <v>1</v>
      </c>
      <c r="U299" s="2">
        <v>1</v>
      </c>
      <c r="V299" s="2">
        <v>1</v>
      </c>
      <c r="W299" s="2">
        <f t="shared" si="19"/>
        <v>1</v>
      </c>
    </row>
    <row r="300" spans="1:23" x14ac:dyDescent="0.25">
      <c r="A300" t="str">
        <f t="shared" si="16"/>
        <v/>
      </c>
      <c r="B300" t="str">
        <f t="shared" si="17"/>
        <v>WAInterior LightingLinear Lighting</v>
      </c>
      <c r="C300" t="str">
        <f t="shared" si="18"/>
        <v>WA2019 CPAInterior Lighting_Linear Lighting</v>
      </c>
      <c r="D300" t="s">
        <v>116</v>
      </c>
      <c r="E300" t="s">
        <v>120</v>
      </c>
      <c r="F300" s="4" t="s">
        <v>84</v>
      </c>
      <c r="G300" s="4" t="s">
        <v>18</v>
      </c>
      <c r="H300" s="4" t="s">
        <v>22</v>
      </c>
      <c r="I300" s="2">
        <v>1</v>
      </c>
      <c r="J300" s="2">
        <v>1</v>
      </c>
      <c r="K300" s="2">
        <v>1</v>
      </c>
      <c r="L300" s="2">
        <v>1</v>
      </c>
      <c r="M300" s="2">
        <v>1</v>
      </c>
      <c r="N300" s="2">
        <v>1</v>
      </c>
      <c r="O300" s="2">
        <v>1</v>
      </c>
      <c r="P300" s="2">
        <v>1</v>
      </c>
      <c r="Q300" s="2">
        <v>1</v>
      </c>
      <c r="R300" s="2">
        <v>1</v>
      </c>
      <c r="S300" s="2">
        <v>1</v>
      </c>
      <c r="T300" s="2">
        <v>1</v>
      </c>
      <c r="U300" s="2">
        <v>1</v>
      </c>
      <c r="V300" s="2">
        <v>1</v>
      </c>
      <c r="W300" s="2">
        <f t="shared" si="19"/>
        <v>1</v>
      </c>
    </row>
    <row r="301" spans="1:23" x14ac:dyDescent="0.25">
      <c r="A301" t="str">
        <f t="shared" si="16"/>
        <v/>
      </c>
      <c r="B301" t="str">
        <f t="shared" si="17"/>
        <v>WAExterior LightingGeneral Service Lighting</v>
      </c>
      <c r="C301" t="str">
        <f t="shared" si="18"/>
        <v>WA2019 CPAExterior Lighting_General Service Lighting</v>
      </c>
      <c r="D301" t="s">
        <v>116</v>
      </c>
      <c r="E301" t="s">
        <v>120</v>
      </c>
      <c r="F301" s="4" t="s">
        <v>85</v>
      </c>
      <c r="G301" s="4" t="s">
        <v>23</v>
      </c>
      <c r="H301" s="4" t="s">
        <v>19</v>
      </c>
      <c r="I301" s="2">
        <v>1</v>
      </c>
      <c r="J301" s="2">
        <v>1</v>
      </c>
      <c r="K301" s="2">
        <v>1</v>
      </c>
      <c r="L301" s="2">
        <v>1</v>
      </c>
      <c r="M301" s="2">
        <v>1</v>
      </c>
      <c r="N301" s="2">
        <v>1</v>
      </c>
      <c r="O301" s="2">
        <v>1</v>
      </c>
      <c r="P301" s="2">
        <v>1</v>
      </c>
      <c r="Q301" s="2">
        <v>1</v>
      </c>
      <c r="R301" s="2">
        <v>1</v>
      </c>
      <c r="S301" s="2">
        <v>1</v>
      </c>
      <c r="T301" s="2">
        <v>1</v>
      </c>
      <c r="U301" s="2">
        <v>1</v>
      </c>
      <c r="V301" s="2">
        <v>1</v>
      </c>
      <c r="W301" s="2">
        <f t="shared" si="19"/>
        <v>1</v>
      </c>
    </row>
    <row r="302" spans="1:23" x14ac:dyDescent="0.25">
      <c r="A302" t="str">
        <f t="shared" si="16"/>
        <v/>
      </c>
      <c r="B302" t="str">
        <f t="shared" si="17"/>
        <v>WAExterior LightingArea Lighting</v>
      </c>
      <c r="C302" t="str">
        <f t="shared" si="18"/>
        <v>WA2019 CPAExterior Lighting_Area Lighting</v>
      </c>
      <c r="D302" t="s">
        <v>116</v>
      </c>
      <c r="E302" t="s">
        <v>120</v>
      </c>
      <c r="F302" s="4" t="s">
        <v>86</v>
      </c>
      <c r="G302" s="4" t="s">
        <v>23</v>
      </c>
      <c r="H302" s="4" t="s">
        <v>24</v>
      </c>
      <c r="I302" s="2">
        <v>1</v>
      </c>
      <c r="J302" s="2">
        <v>1</v>
      </c>
      <c r="K302" s="2">
        <v>1</v>
      </c>
      <c r="L302" s="2">
        <v>1</v>
      </c>
      <c r="M302" s="2">
        <v>1</v>
      </c>
      <c r="N302" s="2">
        <v>1</v>
      </c>
      <c r="O302" s="2">
        <v>1</v>
      </c>
      <c r="P302" s="2">
        <v>1</v>
      </c>
      <c r="Q302" s="2">
        <v>1</v>
      </c>
      <c r="R302" s="2">
        <v>1</v>
      </c>
      <c r="S302" s="2">
        <v>1</v>
      </c>
      <c r="T302" s="2">
        <v>1</v>
      </c>
      <c r="U302" s="2">
        <v>1</v>
      </c>
      <c r="V302" s="2">
        <v>1</v>
      </c>
      <c r="W302" s="2">
        <f t="shared" si="19"/>
        <v>1</v>
      </c>
    </row>
    <row r="303" spans="1:23" x14ac:dyDescent="0.25">
      <c r="A303" t="str">
        <f t="shared" si="16"/>
        <v/>
      </c>
      <c r="B303" t="str">
        <f t="shared" si="17"/>
        <v>WAExterior LightingLinear Lighting</v>
      </c>
      <c r="C303" t="str">
        <f t="shared" si="18"/>
        <v>WA2019 CPAExterior Lighting_Linear Lighting</v>
      </c>
      <c r="D303" t="s">
        <v>116</v>
      </c>
      <c r="E303" t="s">
        <v>120</v>
      </c>
      <c r="F303" s="4" t="s">
        <v>87</v>
      </c>
      <c r="G303" s="4" t="s">
        <v>23</v>
      </c>
      <c r="H303" s="4" t="s">
        <v>22</v>
      </c>
      <c r="I303" s="2">
        <v>1</v>
      </c>
      <c r="J303" s="2">
        <v>1</v>
      </c>
      <c r="K303" s="2">
        <v>1</v>
      </c>
      <c r="L303" s="2">
        <v>1</v>
      </c>
      <c r="M303" s="2">
        <v>1</v>
      </c>
      <c r="N303" s="2">
        <v>1</v>
      </c>
      <c r="O303" s="2">
        <v>1</v>
      </c>
      <c r="P303" s="2">
        <v>1</v>
      </c>
      <c r="Q303" s="2">
        <v>1</v>
      </c>
      <c r="R303" s="2">
        <v>1</v>
      </c>
      <c r="S303" s="2">
        <v>1</v>
      </c>
      <c r="T303" s="2">
        <v>1</v>
      </c>
      <c r="U303" s="2">
        <v>1</v>
      </c>
      <c r="V303" s="2">
        <v>1</v>
      </c>
      <c r="W303" s="2">
        <f t="shared" si="19"/>
        <v>1</v>
      </c>
    </row>
    <row r="304" spans="1:23" x14ac:dyDescent="0.25">
      <c r="A304" t="str">
        <f t="shared" si="16"/>
        <v/>
      </c>
      <c r="B304" t="str">
        <f t="shared" si="17"/>
        <v>WARefrigeration Walk-in Refrigerator/Freezer</v>
      </c>
      <c r="C304" t="str">
        <f t="shared" si="18"/>
        <v>WA2019 CPARefrigeration _Walk-in Refrigerator/Freezer</v>
      </c>
      <c r="D304" t="s">
        <v>116</v>
      </c>
      <c r="E304" t="s">
        <v>120</v>
      </c>
      <c r="F304" s="4" t="s">
        <v>88</v>
      </c>
      <c r="G304" s="4" t="s">
        <v>25</v>
      </c>
      <c r="H304" s="4" t="s">
        <v>26</v>
      </c>
      <c r="I304" s="2">
        <v>0.02</v>
      </c>
      <c r="J304" s="2">
        <v>0</v>
      </c>
      <c r="K304" s="2">
        <v>0.02</v>
      </c>
      <c r="L304" s="2">
        <v>0</v>
      </c>
      <c r="M304" s="2">
        <v>0.74</v>
      </c>
      <c r="N304" s="2">
        <v>0.16</v>
      </c>
      <c r="O304" s="2">
        <v>0.33</v>
      </c>
      <c r="P304" s="2">
        <v>7.6925418569254181E-2</v>
      </c>
      <c r="Q304" s="2">
        <v>0.19</v>
      </c>
      <c r="R304" s="2">
        <v>0.03</v>
      </c>
      <c r="S304" s="2">
        <v>1.0989010989011E-2</v>
      </c>
      <c r="T304" s="2">
        <v>0.91700000000000004</v>
      </c>
      <c r="U304" s="2">
        <v>0.02</v>
      </c>
      <c r="V304" s="2">
        <v>0.10344827586206896</v>
      </c>
      <c r="W304" s="2">
        <f t="shared" si="19"/>
        <v>0.18702590753002385</v>
      </c>
    </row>
    <row r="305" spans="1:23" x14ac:dyDescent="0.25">
      <c r="A305" t="str">
        <f t="shared" si="16"/>
        <v/>
      </c>
      <c r="B305" t="str">
        <f t="shared" si="17"/>
        <v>WARefrigeration Reach-in Refrigerator/Freezer</v>
      </c>
      <c r="C305" t="str">
        <f t="shared" si="18"/>
        <v>WA2019 CPARefrigeration _Reach-in Refrigerator/Freezer</v>
      </c>
      <c r="D305" t="s">
        <v>116</v>
      </c>
      <c r="E305" t="s">
        <v>120</v>
      </c>
      <c r="F305" s="4" t="s">
        <v>89</v>
      </c>
      <c r="G305" s="4" t="s">
        <v>25</v>
      </c>
      <c r="H305" s="4" t="s">
        <v>27</v>
      </c>
      <c r="I305" s="2">
        <v>0.14000000000000001</v>
      </c>
      <c r="J305" s="2">
        <v>8.771929824561403E-2</v>
      </c>
      <c r="K305" s="2">
        <v>0.14000000000000001</v>
      </c>
      <c r="L305" s="2">
        <v>5.3571428571428568E-2</v>
      </c>
      <c r="M305" s="2">
        <v>7.0000000000000007E-2</v>
      </c>
      <c r="N305" s="2">
        <v>0.83055975794251102</v>
      </c>
      <c r="O305" s="2">
        <v>0.5</v>
      </c>
      <c r="P305" s="2">
        <v>0.13360730593607306</v>
      </c>
      <c r="Q305" s="2">
        <v>0.33</v>
      </c>
      <c r="R305" s="2">
        <v>0.19</v>
      </c>
      <c r="S305" s="2">
        <v>0.02</v>
      </c>
      <c r="T305" s="2">
        <v>0.02</v>
      </c>
      <c r="U305" s="2">
        <v>0.14000000000000001</v>
      </c>
      <c r="V305" s="2">
        <v>0.1206896551724138</v>
      </c>
      <c r="W305" s="2">
        <f t="shared" si="19"/>
        <v>0.19829624613343147</v>
      </c>
    </row>
    <row r="306" spans="1:23" x14ac:dyDescent="0.25">
      <c r="A306" t="str">
        <f t="shared" si="16"/>
        <v/>
      </c>
      <c r="B306" t="str">
        <f t="shared" si="17"/>
        <v>WARefrigeration Glass Door Display</v>
      </c>
      <c r="C306" t="str">
        <f t="shared" si="18"/>
        <v>WA2019 CPARefrigeration _Glass Door Display</v>
      </c>
      <c r="D306" t="s">
        <v>116</v>
      </c>
      <c r="E306" t="s">
        <v>120</v>
      </c>
      <c r="F306" s="4" t="s">
        <v>90</v>
      </c>
      <c r="G306" s="4" t="s">
        <v>25</v>
      </c>
      <c r="H306" s="4" t="s">
        <v>28</v>
      </c>
      <c r="I306" s="2">
        <v>0.77400000000000002</v>
      </c>
      <c r="J306" s="2">
        <v>0</v>
      </c>
      <c r="K306" s="2">
        <v>0.81699999999999995</v>
      </c>
      <c r="L306" s="2">
        <v>5.3571428571428568E-2</v>
      </c>
      <c r="M306" s="2">
        <v>5.1999999999999998E-2</v>
      </c>
      <c r="N306" s="2">
        <v>0.94899999999999995</v>
      </c>
      <c r="O306" s="2">
        <v>0.90400000000000003</v>
      </c>
      <c r="P306" s="2">
        <v>0.26600000000000001</v>
      </c>
      <c r="Q306" s="2">
        <v>0.65700000000000003</v>
      </c>
      <c r="R306" s="2">
        <v>0.58899999999999997</v>
      </c>
      <c r="S306" s="2">
        <v>0.10100000000000001</v>
      </c>
      <c r="T306" s="2">
        <v>0.10100000000000001</v>
      </c>
      <c r="U306" s="2">
        <v>5.0999999999999997E-2</v>
      </c>
      <c r="V306" s="2">
        <v>3.4482758620689655E-2</v>
      </c>
      <c r="W306" s="2">
        <f t="shared" si="19"/>
        <v>0.38207529908515125</v>
      </c>
    </row>
    <row r="307" spans="1:23" x14ac:dyDescent="0.25">
      <c r="A307" t="str">
        <f t="shared" si="16"/>
        <v/>
      </c>
      <c r="B307" t="str">
        <f t="shared" si="17"/>
        <v>WARefrigeration Open Display Case</v>
      </c>
      <c r="C307" t="str">
        <f t="shared" si="18"/>
        <v>WA2019 CPARefrigeration _Open Display Case</v>
      </c>
      <c r="D307" t="s">
        <v>116</v>
      </c>
      <c r="E307" t="s">
        <v>120</v>
      </c>
      <c r="F307" s="4" t="s">
        <v>91</v>
      </c>
      <c r="G307" s="4" t="s">
        <v>25</v>
      </c>
      <c r="H307" s="4" t="s">
        <v>29</v>
      </c>
      <c r="I307" s="2">
        <v>0.77400000000000002</v>
      </c>
      <c r="J307" s="2">
        <v>0</v>
      </c>
      <c r="K307" s="2">
        <v>0.81699999999999995</v>
      </c>
      <c r="L307" s="2">
        <v>5.3571428571428568E-2</v>
      </c>
      <c r="M307" s="2">
        <v>5.1999999999999998E-2</v>
      </c>
      <c r="N307" s="2">
        <v>0.94899999999999995</v>
      </c>
      <c r="O307" s="2">
        <v>0.90400000000000003</v>
      </c>
      <c r="P307" s="2">
        <v>0.26600000000000001</v>
      </c>
      <c r="Q307" s="2">
        <v>0.65700000000000003</v>
      </c>
      <c r="R307" s="2">
        <v>0.58899999999999997</v>
      </c>
      <c r="S307" s="2">
        <v>0.10100000000000001</v>
      </c>
      <c r="T307" s="2">
        <v>0.10100000000000001</v>
      </c>
      <c r="U307" s="2">
        <v>5.0999999999999997E-2</v>
      </c>
      <c r="V307" s="2">
        <v>3.4482758620689655E-2</v>
      </c>
      <c r="W307" s="2">
        <f t="shared" si="19"/>
        <v>0.38207529908515125</v>
      </c>
    </row>
    <row r="308" spans="1:23" x14ac:dyDescent="0.25">
      <c r="A308" t="str">
        <f t="shared" si="16"/>
        <v/>
      </c>
      <c r="B308" t="str">
        <f t="shared" si="17"/>
        <v>WARefrigeration Icemaker</v>
      </c>
      <c r="C308" t="str">
        <f t="shared" si="18"/>
        <v>WA2019 CPARefrigeration _Icemaker</v>
      </c>
      <c r="D308" t="s">
        <v>116</v>
      </c>
      <c r="E308" t="s">
        <v>120</v>
      </c>
      <c r="F308" s="4" t="s">
        <v>92</v>
      </c>
      <c r="G308" s="4" t="s">
        <v>25</v>
      </c>
      <c r="H308" s="4" t="s">
        <v>30</v>
      </c>
      <c r="I308" s="2">
        <v>0.44900000000000001</v>
      </c>
      <c r="J308" s="2">
        <v>5.0999999999999997E-2</v>
      </c>
      <c r="K308" s="2">
        <v>0.52400000000000002</v>
      </c>
      <c r="L308" s="2">
        <v>5.0999999999999997E-2</v>
      </c>
      <c r="M308" s="2">
        <v>0.97299999999999998</v>
      </c>
      <c r="N308" s="2">
        <v>0.98899999999999999</v>
      </c>
      <c r="O308" s="2">
        <v>0.90400000000000003</v>
      </c>
      <c r="P308" s="2">
        <v>0.26600000000000001</v>
      </c>
      <c r="Q308" s="2">
        <v>0.65700000000000003</v>
      </c>
      <c r="R308" s="2">
        <v>0.58899999999999997</v>
      </c>
      <c r="S308" s="2">
        <v>0.10100000000000001</v>
      </c>
      <c r="T308" s="2">
        <v>0.91700000000000004</v>
      </c>
      <c r="U308" s="2">
        <v>5.0999999999999997E-2</v>
      </c>
      <c r="V308" s="2">
        <v>0.216</v>
      </c>
      <c r="W308" s="2">
        <f t="shared" si="19"/>
        <v>0.48128571428571426</v>
      </c>
    </row>
    <row r="309" spans="1:23" x14ac:dyDescent="0.25">
      <c r="A309" t="str">
        <f t="shared" si="16"/>
        <v/>
      </c>
      <c r="B309" t="str">
        <f t="shared" si="17"/>
        <v>WARefrigeration Vending Machine</v>
      </c>
      <c r="C309" t="str">
        <f t="shared" si="18"/>
        <v>WA2019 CPARefrigeration _Vending Machine</v>
      </c>
      <c r="D309" t="s">
        <v>116</v>
      </c>
      <c r="E309" t="s">
        <v>120</v>
      </c>
      <c r="F309" s="4" t="s">
        <v>93</v>
      </c>
      <c r="G309" s="4" t="s">
        <v>25</v>
      </c>
      <c r="H309" s="4" t="s">
        <v>31</v>
      </c>
      <c r="I309" s="2">
        <v>0.44900000000000001</v>
      </c>
      <c r="J309" s="2">
        <v>5.0999999999999997E-2</v>
      </c>
      <c r="K309" s="2">
        <v>0.52400000000000002</v>
      </c>
      <c r="L309" s="2">
        <v>5.0999999999999997E-2</v>
      </c>
      <c r="M309" s="2">
        <v>0.97299999999999998</v>
      </c>
      <c r="N309" s="2">
        <v>0.98899999999999999</v>
      </c>
      <c r="O309" s="2">
        <v>0.90400000000000003</v>
      </c>
      <c r="P309" s="2">
        <v>0.26600000000000001</v>
      </c>
      <c r="Q309" s="2">
        <v>0.65700000000000003</v>
      </c>
      <c r="R309" s="2">
        <v>0.58899999999999997</v>
      </c>
      <c r="S309" s="2">
        <v>0.10100000000000001</v>
      </c>
      <c r="T309" s="2">
        <v>0.91700000000000004</v>
      </c>
      <c r="U309" s="2">
        <v>5.0999999999999997E-2</v>
      </c>
      <c r="V309" s="2">
        <v>0.216</v>
      </c>
      <c r="W309" s="2">
        <f t="shared" si="19"/>
        <v>0.48128571428571426</v>
      </c>
    </row>
    <row r="310" spans="1:23" x14ac:dyDescent="0.25">
      <c r="A310" t="str">
        <f t="shared" si="16"/>
        <v/>
      </c>
      <c r="B310" t="str">
        <f t="shared" si="17"/>
        <v>WAFood PreparationOven</v>
      </c>
      <c r="C310" t="str">
        <f t="shared" si="18"/>
        <v>WA2019 CPAFood Preparation_Oven</v>
      </c>
      <c r="D310" t="s">
        <v>116</v>
      </c>
      <c r="E310" t="s">
        <v>120</v>
      </c>
      <c r="F310" s="4" t="s">
        <v>94</v>
      </c>
      <c r="G310" s="4" t="s">
        <v>32</v>
      </c>
      <c r="H310" s="4" t="s">
        <v>33</v>
      </c>
      <c r="I310" s="2">
        <v>0.66</v>
      </c>
      <c r="J310" s="2">
        <v>3.6464000000000003E-2</v>
      </c>
      <c r="K310" s="2">
        <v>0.48899999999999999</v>
      </c>
      <c r="L310" s="2">
        <v>3.6464000000000003E-2</v>
      </c>
      <c r="M310" s="2">
        <v>0.21</v>
      </c>
      <c r="N310" s="2">
        <v>0.11</v>
      </c>
      <c r="O310" s="2">
        <v>0.69699999999999995</v>
      </c>
      <c r="P310" s="2">
        <v>0.21049200000000001</v>
      </c>
      <c r="Q310" s="2">
        <v>0.64800000000000002</v>
      </c>
      <c r="R310" s="2">
        <v>0.13800000000000001</v>
      </c>
      <c r="S310" s="2">
        <v>2.2665999999999999E-2</v>
      </c>
      <c r="T310" s="2">
        <v>0.40838600000000003</v>
      </c>
      <c r="U310" s="2">
        <v>3.6464000000000003E-2</v>
      </c>
      <c r="V310" s="2">
        <v>0.58899999999999997</v>
      </c>
      <c r="W310" s="2">
        <f t="shared" si="19"/>
        <v>0.30656685714285714</v>
      </c>
    </row>
    <row r="311" spans="1:23" x14ac:dyDescent="0.25">
      <c r="A311" t="str">
        <f t="shared" si="16"/>
        <v/>
      </c>
      <c r="B311" t="str">
        <f t="shared" si="17"/>
        <v>WAFood PreparationFryer</v>
      </c>
      <c r="C311" t="str">
        <f t="shared" si="18"/>
        <v>WA2019 CPAFood Preparation_Fryer</v>
      </c>
      <c r="D311" t="s">
        <v>116</v>
      </c>
      <c r="E311" t="s">
        <v>120</v>
      </c>
      <c r="F311" s="4" t="s">
        <v>95</v>
      </c>
      <c r="G311" s="4" t="s">
        <v>32</v>
      </c>
      <c r="H311" s="4" t="s">
        <v>34</v>
      </c>
      <c r="I311" s="2">
        <v>0.76400000000000001</v>
      </c>
      <c r="J311" s="2">
        <v>3.6464000000000003E-2</v>
      </c>
      <c r="K311" s="2">
        <v>0.45200000000000001</v>
      </c>
      <c r="L311" s="2">
        <v>3.6464000000000003E-2</v>
      </c>
      <c r="M311" s="2">
        <v>0.82</v>
      </c>
      <c r="N311" s="2">
        <v>0.87</v>
      </c>
      <c r="O311" s="2">
        <v>0.80700000000000005</v>
      </c>
      <c r="P311" s="2">
        <v>0.21049200000000001</v>
      </c>
      <c r="Q311" s="2">
        <v>0.58599999999999997</v>
      </c>
      <c r="R311" s="2">
        <v>0.21</v>
      </c>
      <c r="S311" s="2">
        <v>2.2665999999999999E-2</v>
      </c>
      <c r="T311" s="2">
        <v>0.40838600000000003</v>
      </c>
      <c r="U311" s="2">
        <v>3.6464000000000003E-2</v>
      </c>
      <c r="V311" s="2">
        <v>0.29899999999999999</v>
      </c>
      <c r="W311" s="2">
        <f t="shared" si="19"/>
        <v>0.39706685714285717</v>
      </c>
    </row>
    <row r="312" spans="1:23" x14ac:dyDescent="0.25">
      <c r="A312" t="str">
        <f t="shared" si="16"/>
        <v/>
      </c>
      <c r="B312" t="str">
        <f t="shared" si="17"/>
        <v>WAFood PreparationDishwasher</v>
      </c>
      <c r="C312" t="str">
        <f t="shared" si="18"/>
        <v>WA2019 CPAFood Preparation_Dishwasher</v>
      </c>
      <c r="D312" t="s">
        <v>116</v>
      </c>
      <c r="E312" t="s">
        <v>120</v>
      </c>
      <c r="F312" s="4" t="s">
        <v>96</v>
      </c>
      <c r="G312" s="4" t="s">
        <v>32</v>
      </c>
      <c r="H312" s="4" t="s">
        <v>35</v>
      </c>
      <c r="I312" s="2">
        <v>0.430614</v>
      </c>
      <c r="J312" s="2">
        <v>3.6464000000000003E-2</v>
      </c>
      <c r="K312" s="2">
        <v>0.3957</v>
      </c>
      <c r="L312" s="2">
        <v>3.6464000000000003E-2</v>
      </c>
      <c r="M312" s="2">
        <v>0.52509700000000004</v>
      </c>
      <c r="N312" s="2">
        <v>0.548682</v>
      </c>
      <c r="O312" s="2">
        <v>0.53468099999999996</v>
      </c>
      <c r="P312" s="2">
        <v>0.21049200000000001</v>
      </c>
      <c r="Q312" s="2">
        <v>0.523231</v>
      </c>
      <c r="R312" s="2">
        <v>0.30025000000000002</v>
      </c>
      <c r="S312" s="2">
        <v>2.2665999999999999E-2</v>
      </c>
      <c r="T312" s="2">
        <v>0.40838600000000003</v>
      </c>
      <c r="U312" s="2">
        <v>3.6464000000000003E-2</v>
      </c>
      <c r="V312" s="2">
        <v>0.15409500000000001</v>
      </c>
      <c r="W312" s="2">
        <f t="shared" si="19"/>
        <v>0.29737757142857146</v>
      </c>
    </row>
    <row r="313" spans="1:23" x14ac:dyDescent="0.25">
      <c r="A313" t="str">
        <f t="shared" si="16"/>
        <v/>
      </c>
      <c r="B313" t="str">
        <f t="shared" si="17"/>
        <v>WAFood PreparationHot Food Container</v>
      </c>
      <c r="C313" t="str">
        <f t="shared" si="18"/>
        <v>WA2019 CPAFood Preparation_Hot Food Container</v>
      </c>
      <c r="D313" t="s">
        <v>116</v>
      </c>
      <c r="E313" t="s">
        <v>120</v>
      </c>
      <c r="F313" s="4" t="s">
        <v>97</v>
      </c>
      <c r="G313" s="4" t="s">
        <v>32</v>
      </c>
      <c r="H313" s="4" t="s">
        <v>36</v>
      </c>
      <c r="I313" s="2">
        <v>0.430614</v>
      </c>
      <c r="J313" s="2">
        <v>3.6464000000000003E-2</v>
      </c>
      <c r="K313" s="2">
        <v>0.3957</v>
      </c>
      <c r="L313" s="2">
        <v>3.6464000000000003E-2</v>
      </c>
      <c r="M313" s="2">
        <v>0.84</v>
      </c>
      <c r="N313" s="2">
        <v>0.73</v>
      </c>
      <c r="O313" s="2">
        <v>0.53468099999999996</v>
      </c>
      <c r="P313" s="2">
        <v>0.21049200000000001</v>
      </c>
      <c r="Q313" s="2">
        <v>0.523231</v>
      </c>
      <c r="R313" s="2">
        <v>0.30025000000000002</v>
      </c>
      <c r="S313" s="2">
        <v>2.2665999999999999E-2</v>
      </c>
      <c r="T313" s="2">
        <v>0.40838600000000003</v>
      </c>
      <c r="U313" s="2">
        <v>3.6464000000000003E-2</v>
      </c>
      <c r="V313" s="2">
        <v>0.15409500000000001</v>
      </c>
      <c r="W313" s="2">
        <f t="shared" si="19"/>
        <v>0.33282192857142856</v>
      </c>
    </row>
    <row r="314" spans="1:23" x14ac:dyDescent="0.25">
      <c r="A314" t="str">
        <f t="shared" si="16"/>
        <v/>
      </c>
      <c r="B314" t="str">
        <f t="shared" si="17"/>
        <v>WAFood PreparationSteamer</v>
      </c>
      <c r="C314" t="str">
        <f t="shared" si="18"/>
        <v>WA2019 CPAFood Preparation_Steamer</v>
      </c>
      <c r="D314" t="s">
        <v>116</v>
      </c>
      <c r="E314" t="s">
        <v>120</v>
      </c>
      <c r="F314" s="4" t="s">
        <v>98</v>
      </c>
      <c r="G314" s="4" t="s">
        <v>32</v>
      </c>
      <c r="H314" s="4" t="s">
        <v>37</v>
      </c>
      <c r="I314" s="2">
        <v>0.430614</v>
      </c>
      <c r="J314" s="2">
        <v>3.6464000000000003E-2</v>
      </c>
      <c r="K314" s="2">
        <v>0.3957</v>
      </c>
      <c r="L314" s="2">
        <v>3.6464000000000003E-2</v>
      </c>
      <c r="M314" s="2">
        <v>0.16</v>
      </c>
      <c r="N314" s="2">
        <v>0.2</v>
      </c>
      <c r="O314" s="2">
        <v>0.53468099999999996</v>
      </c>
      <c r="P314" s="2">
        <v>0.21049200000000001</v>
      </c>
      <c r="Q314" s="2">
        <v>0.523231</v>
      </c>
      <c r="R314" s="2">
        <v>0.30025000000000002</v>
      </c>
      <c r="S314" s="2">
        <v>2.2665999999999999E-2</v>
      </c>
      <c r="T314" s="2">
        <v>0.40838600000000003</v>
      </c>
      <c r="U314" s="2">
        <v>3.6464000000000003E-2</v>
      </c>
      <c r="V314" s="2">
        <v>0.15409500000000001</v>
      </c>
      <c r="W314" s="2">
        <f t="shared" si="19"/>
        <v>0.24639335714285715</v>
      </c>
    </row>
    <row r="315" spans="1:23" x14ac:dyDescent="0.25">
      <c r="A315" t="str">
        <f t="shared" si="16"/>
        <v/>
      </c>
      <c r="B315" t="str">
        <f t="shared" si="17"/>
        <v>WAOffice EquipmentDesktop Computer</v>
      </c>
      <c r="C315" t="str">
        <f t="shared" si="18"/>
        <v>WA2019 CPAOffice Equipment_Desktop Computer</v>
      </c>
      <c r="D315" t="s">
        <v>116</v>
      </c>
      <c r="E315" t="s">
        <v>120</v>
      </c>
      <c r="F315" s="4" t="s">
        <v>99</v>
      </c>
      <c r="G315" s="4" t="s">
        <v>38</v>
      </c>
      <c r="H315" s="4" t="s">
        <v>39</v>
      </c>
      <c r="I315" s="2">
        <v>1</v>
      </c>
      <c r="J315" s="2">
        <v>1</v>
      </c>
      <c r="K315" s="2">
        <v>1</v>
      </c>
      <c r="L315" s="2">
        <v>1</v>
      </c>
      <c r="M315" s="2">
        <v>1</v>
      </c>
      <c r="N315" s="2">
        <v>1</v>
      </c>
      <c r="O315" s="2">
        <v>1</v>
      </c>
      <c r="P315" s="2">
        <v>1</v>
      </c>
      <c r="Q315" s="2">
        <v>1</v>
      </c>
      <c r="R315" s="2">
        <v>1</v>
      </c>
      <c r="S315" s="2">
        <v>1</v>
      </c>
      <c r="T315" s="2">
        <v>1</v>
      </c>
      <c r="U315" s="2">
        <v>1</v>
      </c>
      <c r="V315" s="2">
        <v>1</v>
      </c>
      <c r="W315" s="2">
        <f t="shared" si="19"/>
        <v>1</v>
      </c>
    </row>
    <row r="316" spans="1:23" x14ac:dyDescent="0.25">
      <c r="A316" t="str">
        <f t="shared" si="16"/>
        <v/>
      </c>
      <c r="B316" t="str">
        <f t="shared" si="17"/>
        <v>WAOffice EquipmentLaptop</v>
      </c>
      <c r="C316" t="str">
        <f t="shared" si="18"/>
        <v>WA2019 CPAOffice Equipment_Laptop</v>
      </c>
      <c r="D316" t="s">
        <v>116</v>
      </c>
      <c r="E316" t="s">
        <v>120</v>
      </c>
      <c r="F316" s="4" t="s">
        <v>100</v>
      </c>
      <c r="G316" s="4" t="s">
        <v>38</v>
      </c>
      <c r="H316" s="4" t="s">
        <v>40</v>
      </c>
      <c r="I316" s="2">
        <v>1</v>
      </c>
      <c r="J316" s="2">
        <v>1</v>
      </c>
      <c r="K316" s="2">
        <v>1</v>
      </c>
      <c r="L316" s="2">
        <v>1</v>
      </c>
      <c r="M316" s="2">
        <v>1</v>
      </c>
      <c r="N316" s="2">
        <v>0.64</v>
      </c>
      <c r="O316" s="2">
        <v>1</v>
      </c>
      <c r="P316" s="2">
        <v>1</v>
      </c>
      <c r="Q316" s="2">
        <v>1</v>
      </c>
      <c r="R316" s="2">
        <v>1</v>
      </c>
      <c r="S316" s="2">
        <v>1</v>
      </c>
      <c r="T316" s="2">
        <v>1</v>
      </c>
      <c r="U316" s="2">
        <v>1</v>
      </c>
      <c r="V316" s="2">
        <v>1</v>
      </c>
      <c r="W316" s="2">
        <f t="shared" si="19"/>
        <v>0.97428571428571431</v>
      </c>
    </row>
    <row r="317" spans="1:23" x14ac:dyDescent="0.25">
      <c r="A317" t="str">
        <f t="shared" si="16"/>
        <v/>
      </c>
      <c r="B317" t="str">
        <f t="shared" si="17"/>
        <v>WAOffice EquipmentServer</v>
      </c>
      <c r="C317" t="str">
        <f t="shared" si="18"/>
        <v>WA2019 CPAOffice Equipment_Server</v>
      </c>
      <c r="D317" t="s">
        <v>116</v>
      </c>
      <c r="E317" t="s">
        <v>120</v>
      </c>
      <c r="F317" s="4" t="s">
        <v>101</v>
      </c>
      <c r="G317" s="4" t="s">
        <v>38</v>
      </c>
      <c r="H317" s="4" t="s">
        <v>41</v>
      </c>
      <c r="I317" s="2">
        <v>1</v>
      </c>
      <c r="J317" s="2">
        <v>1</v>
      </c>
      <c r="K317" s="2">
        <v>0.82</v>
      </c>
      <c r="L317" s="2">
        <v>1</v>
      </c>
      <c r="M317" s="2">
        <v>0.5</v>
      </c>
      <c r="N317" s="2">
        <v>1</v>
      </c>
      <c r="O317" s="2">
        <v>1</v>
      </c>
      <c r="P317" s="2">
        <v>1</v>
      </c>
      <c r="Q317" s="2">
        <v>1</v>
      </c>
      <c r="R317" s="2">
        <v>1</v>
      </c>
      <c r="S317" s="2">
        <v>0.89</v>
      </c>
      <c r="T317" s="2">
        <v>0.89</v>
      </c>
      <c r="U317" s="2">
        <v>1</v>
      </c>
      <c r="V317" s="2">
        <v>0.66</v>
      </c>
      <c r="W317" s="2">
        <f t="shared" si="19"/>
        <v>0.91142857142857159</v>
      </c>
    </row>
    <row r="318" spans="1:23" x14ac:dyDescent="0.25">
      <c r="A318" t="str">
        <f t="shared" si="16"/>
        <v/>
      </c>
      <c r="B318" t="str">
        <f t="shared" si="17"/>
        <v>WAOffice EquipmentMonitor</v>
      </c>
      <c r="C318" t="str">
        <f t="shared" si="18"/>
        <v>WA2019 CPAOffice Equipment_Monitor</v>
      </c>
      <c r="D318" t="s">
        <v>116</v>
      </c>
      <c r="E318" t="s">
        <v>120</v>
      </c>
      <c r="F318" s="4" t="s">
        <v>102</v>
      </c>
      <c r="G318" s="4" t="s">
        <v>38</v>
      </c>
      <c r="H318" s="4" t="s">
        <v>42</v>
      </c>
      <c r="I318" s="2">
        <v>1</v>
      </c>
      <c r="J318" s="2">
        <v>1</v>
      </c>
      <c r="K318" s="2">
        <v>1</v>
      </c>
      <c r="L318" s="2">
        <v>1</v>
      </c>
      <c r="M318" s="2">
        <v>1</v>
      </c>
      <c r="N318" s="2">
        <v>1</v>
      </c>
      <c r="O318" s="2">
        <v>1</v>
      </c>
      <c r="P318" s="2">
        <v>1</v>
      </c>
      <c r="Q318" s="2">
        <v>1</v>
      </c>
      <c r="R318" s="2">
        <v>1</v>
      </c>
      <c r="S318" s="2">
        <v>1</v>
      </c>
      <c r="T318" s="2">
        <v>1</v>
      </c>
      <c r="U318" s="2">
        <v>1</v>
      </c>
      <c r="V318" s="2">
        <v>1</v>
      </c>
      <c r="W318" s="2">
        <f t="shared" si="19"/>
        <v>1</v>
      </c>
    </row>
    <row r="319" spans="1:23" x14ac:dyDescent="0.25">
      <c r="A319" t="str">
        <f t="shared" si="16"/>
        <v/>
      </c>
      <c r="B319" t="str">
        <f t="shared" si="17"/>
        <v>WAOffice EquipmentPrinter/Copier/Fax</v>
      </c>
      <c r="C319" t="str">
        <f t="shared" si="18"/>
        <v>WA2019 CPAOffice Equipment_Printer/Copier/Fax</v>
      </c>
      <c r="D319" t="s">
        <v>116</v>
      </c>
      <c r="E319" t="s">
        <v>120</v>
      </c>
      <c r="F319" s="4" t="s">
        <v>103</v>
      </c>
      <c r="G319" s="4" t="s">
        <v>38</v>
      </c>
      <c r="H319" s="4" t="s">
        <v>43</v>
      </c>
      <c r="I319" s="2">
        <v>1</v>
      </c>
      <c r="J319" s="2">
        <v>1</v>
      </c>
      <c r="K319" s="2">
        <v>1</v>
      </c>
      <c r="L319" s="2">
        <v>1</v>
      </c>
      <c r="M319" s="2">
        <v>1</v>
      </c>
      <c r="N319" s="2">
        <v>1</v>
      </c>
      <c r="O319" s="2">
        <v>1</v>
      </c>
      <c r="P319" s="2">
        <v>1</v>
      </c>
      <c r="Q319" s="2">
        <v>1</v>
      </c>
      <c r="R319" s="2">
        <v>1</v>
      </c>
      <c r="S319" s="2">
        <v>1</v>
      </c>
      <c r="T319" s="2">
        <v>1</v>
      </c>
      <c r="U319" s="2">
        <v>1</v>
      </c>
      <c r="V319" s="2">
        <v>1</v>
      </c>
      <c r="W319" s="2">
        <f t="shared" si="19"/>
        <v>1</v>
      </c>
    </row>
    <row r="320" spans="1:23" x14ac:dyDescent="0.25">
      <c r="A320" t="str">
        <f t="shared" si="16"/>
        <v/>
      </c>
      <c r="B320" t="str">
        <f t="shared" si="17"/>
        <v>WAOffice EquipmentPOS Terminal</v>
      </c>
      <c r="C320" t="str">
        <f t="shared" si="18"/>
        <v>WA2019 CPAOffice Equipment_POS Terminal</v>
      </c>
      <c r="D320" t="s">
        <v>116</v>
      </c>
      <c r="E320" t="s">
        <v>120</v>
      </c>
      <c r="F320" s="4" t="s">
        <v>104</v>
      </c>
      <c r="G320" s="4" t="s">
        <v>38</v>
      </c>
      <c r="H320" s="4" t="s">
        <v>44</v>
      </c>
      <c r="I320" s="2">
        <v>0.4</v>
      </c>
      <c r="J320" s="2">
        <v>0.2</v>
      </c>
      <c r="K320" s="2">
        <v>1</v>
      </c>
      <c r="L320" s="2">
        <v>1</v>
      </c>
      <c r="M320" s="2">
        <v>1</v>
      </c>
      <c r="N320" s="2">
        <v>1</v>
      </c>
      <c r="O320" s="2">
        <v>1</v>
      </c>
      <c r="P320" s="2">
        <v>1</v>
      </c>
      <c r="Q320" s="2">
        <v>0.36</v>
      </c>
      <c r="R320" s="2">
        <v>0.57999999999999996</v>
      </c>
      <c r="S320" s="2">
        <v>0.77</v>
      </c>
      <c r="T320" s="2">
        <v>0.77</v>
      </c>
      <c r="U320" s="2">
        <v>0.4</v>
      </c>
      <c r="V320" s="2">
        <v>0.28000000000000003</v>
      </c>
      <c r="W320" s="2">
        <f t="shared" si="19"/>
        <v>0.69714285714285718</v>
      </c>
    </row>
    <row r="321" spans="1:23" x14ac:dyDescent="0.25">
      <c r="A321" t="str">
        <f t="shared" si="16"/>
        <v/>
      </c>
      <c r="B321" t="str">
        <f t="shared" si="17"/>
        <v>WAMiscellaneousNon-HVAC Motors</v>
      </c>
      <c r="C321" t="str">
        <f t="shared" si="18"/>
        <v>WA2019 CPAMiscellaneous_Non-HVAC Motors</v>
      </c>
      <c r="D321" t="s">
        <v>116</v>
      </c>
      <c r="E321" t="s">
        <v>120</v>
      </c>
      <c r="F321" s="4" t="s">
        <v>105</v>
      </c>
      <c r="G321" s="4" t="s">
        <v>45</v>
      </c>
      <c r="H321" s="4" t="s">
        <v>46</v>
      </c>
      <c r="I321" s="2">
        <v>0.8957499208271652</v>
      </c>
      <c r="J321" s="2">
        <v>0.21970777803924474</v>
      </c>
      <c r="K321" s="2">
        <v>0.40173654010717463</v>
      </c>
      <c r="L321" s="2">
        <v>0.21970777803924474</v>
      </c>
      <c r="M321" s="2">
        <v>0.19994718336345799</v>
      </c>
      <c r="N321" s="2">
        <v>0.34644139250345779</v>
      </c>
      <c r="O321" s="2">
        <v>0.74104394863625245</v>
      </c>
      <c r="P321" s="2">
        <v>0.88831888096371459</v>
      </c>
      <c r="Q321" s="2">
        <v>0.43663447205500328</v>
      </c>
      <c r="R321" s="2">
        <v>0.91274673866983413</v>
      </c>
      <c r="S321" s="2">
        <v>0.49853334976354247</v>
      </c>
      <c r="T321" s="2">
        <v>0.79471679065865775</v>
      </c>
      <c r="U321" s="2">
        <v>0.8957499208271652</v>
      </c>
      <c r="V321" s="2">
        <v>0.59897778685790826</v>
      </c>
      <c r="W321" s="2">
        <f t="shared" si="19"/>
        <v>0.57500089152227307</v>
      </c>
    </row>
    <row r="322" spans="1:23" x14ac:dyDescent="0.25">
      <c r="A322" t="str">
        <f t="shared" ref="A322:A385" si="20">IF(D322=D321,"",1)</f>
        <v/>
      </c>
      <c r="B322" t="str">
        <f t="shared" ref="B322:B385" si="21">D322&amp;G322&amp;H322</f>
        <v>WAMiscellaneousPool Pump</v>
      </c>
      <c r="C322" t="str">
        <f t="shared" ref="C322:C385" si="22">D322&amp;E322&amp;F322</f>
        <v>WA2019 CPAMiscellaneous_Pool Pump</v>
      </c>
      <c r="D322" t="s">
        <v>116</v>
      </c>
      <c r="E322" t="s">
        <v>120</v>
      </c>
      <c r="F322" s="4" t="s">
        <v>106</v>
      </c>
      <c r="G322" s="4" t="s">
        <v>45</v>
      </c>
      <c r="H322" s="4" t="s">
        <v>47</v>
      </c>
      <c r="I322" s="2">
        <v>0</v>
      </c>
      <c r="J322" s="2">
        <v>0</v>
      </c>
      <c r="K322" s="2">
        <v>0</v>
      </c>
      <c r="L322" s="2">
        <v>0</v>
      </c>
      <c r="M322" s="2">
        <v>0</v>
      </c>
      <c r="N322" s="2">
        <v>0</v>
      </c>
      <c r="O322" s="2">
        <v>0</v>
      </c>
      <c r="P322" s="2">
        <v>0.90300000000000002</v>
      </c>
      <c r="Q322" s="2">
        <v>0.06</v>
      </c>
      <c r="R322" s="2">
        <v>0.76</v>
      </c>
      <c r="S322" s="2">
        <v>0</v>
      </c>
      <c r="T322" s="2">
        <v>0</v>
      </c>
      <c r="U322" s="2">
        <v>0</v>
      </c>
      <c r="V322" s="2">
        <v>0.04</v>
      </c>
      <c r="W322" s="2">
        <f t="shared" ref="W322:W385" si="23">AVERAGE(I322:V322)</f>
        <v>0.12592857142857145</v>
      </c>
    </row>
    <row r="323" spans="1:23" x14ac:dyDescent="0.25">
      <c r="A323" t="str">
        <f t="shared" si="20"/>
        <v/>
      </c>
      <c r="B323" t="str">
        <f t="shared" si="21"/>
        <v>WAMiscellaneousPool Heater</v>
      </c>
      <c r="C323" t="str">
        <f t="shared" si="22"/>
        <v>WA2019 CPAMiscellaneous_Pool Heater</v>
      </c>
      <c r="D323" t="s">
        <v>116</v>
      </c>
      <c r="E323" t="s">
        <v>120</v>
      </c>
      <c r="F323" s="4" t="s">
        <v>107</v>
      </c>
      <c r="G323" s="4" t="s">
        <v>45</v>
      </c>
      <c r="H323" s="4" t="s">
        <v>48</v>
      </c>
      <c r="I323" s="2">
        <v>0</v>
      </c>
      <c r="J323" s="2">
        <v>0</v>
      </c>
      <c r="K323" s="2">
        <v>0</v>
      </c>
      <c r="L323" s="2">
        <v>0</v>
      </c>
      <c r="M323" s="2">
        <v>0</v>
      </c>
      <c r="N323" s="2">
        <v>0</v>
      </c>
      <c r="O323" s="2">
        <v>0</v>
      </c>
      <c r="P323" s="2">
        <v>0.36199999999999999</v>
      </c>
      <c r="Q323" s="2">
        <v>0.01</v>
      </c>
      <c r="R323" s="2">
        <v>0.27</v>
      </c>
      <c r="S323" s="2">
        <v>0</v>
      </c>
      <c r="T323" s="2">
        <v>0</v>
      </c>
      <c r="U323" s="2">
        <v>0</v>
      </c>
      <c r="V323" s="2">
        <v>0.01</v>
      </c>
      <c r="W323" s="2">
        <f t="shared" si="23"/>
        <v>4.6571428571428576E-2</v>
      </c>
    </row>
    <row r="324" spans="1:23" x14ac:dyDescent="0.25">
      <c r="A324" t="str">
        <f t="shared" si="20"/>
        <v/>
      </c>
      <c r="B324" t="str">
        <f t="shared" si="21"/>
        <v>WAMiscellaneousClothes Washer</v>
      </c>
      <c r="C324" t="str">
        <f t="shared" si="22"/>
        <v>WA2019 CPAMiscellaneous_Clothes Washer</v>
      </c>
      <c r="D324" t="s">
        <v>116</v>
      </c>
      <c r="E324" t="s">
        <v>120</v>
      </c>
      <c r="F324" s="4" t="s">
        <v>108</v>
      </c>
      <c r="G324" s="4" t="s">
        <v>45</v>
      </c>
      <c r="H324" s="4" t="s">
        <v>49</v>
      </c>
      <c r="I324" s="2">
        <v>0</v>
      </c>
      <c r="J324" s="2">
        <v>0</v>
      </c>
      <c r="K324" s="2">
        <v>7.0000000000000007E-2</v>
      </c>
      <c r="L324" s="2">
        <v>0</v>
      </c>
      <c r="M324" s="2">
        <v>0</v>
      </c>
      <c r="N324" s="2">
        <v>0</v>
      </c>
      <c r="O324" s="2">
        <v>0.63</v>
      </c>
      <c r="P324" s="2">
        <v>0.15</v>
      </c>
      <c r="Q324" s="2">
        <v>0.15</v>
      </c>
      <c r="R324" s="2">
        <v>0.67</v>
      </c>
      <c r="S324" s="2">
        <v>0</v>
      </c>
      <c r="T324" s="2">
        <v>0</v>
      </c>
      <c r="U324" s="2">
        <v>0</v>
      </c>
      <c r="V324" s="2">
        <v>0.15</v>
      </c>
      <c r="W324" s="2">
        <f t="shared" si="23"/>
        <v>0.12999999999999998</v>
      </c>
    </row>
    <row r="325" spans="1:23" x14ac:dyDescent="0.25">
      <c r="A325" t="str">
        <f t="shared" si="20"/>
        <v/>
      </c>
      <c r="B325" t="str">
        <f t="shared" si="21"/>
        <v>WAMiscellaneousClothes Dryer</v>
      </c>
      <c r="C325" t="str">
        <f t="shared" si="22"/>
        <v>WA2019 CPAMiscellaneous_Clothes Dryer</v>
      </c>
      <c r="D325" t="s">
        <v>116</v>
      </c>
      <c r="E325" t="s">
        <v>120</v>
      </c>
      <c r="F325" s="4" t="s">
        <v>109</v>
      </c>
      <c r="G325" s="4" t="s">
        <v>45</v>
      </c>
      <c r="H325" s="4" t="s">
        <v>50</v>
      </c>
      <c r="I325" s="2">
        <v>0</v>
      </c>
      <c r="J325" s="2">
        <v>0</v>
      </c>
      <c r="K325" s="2">
        <v>0.04</v>
      </c>
      <c r="L325" s="2">
        <v>0</v>
      </c>
      <c r="M325" s="2">
        <v>0</v>
      </c>
      <c r="N325" s="2">
        <v>0</v>
      </c>
      <c r="O325" s="2">
        <v>0.57999999999999996</v>
      </c>
      <c r="P325" s="2">
        <v>0.11</v>
      </c>
      <c r="Q325" s="2">
        <v>0.11</v>
      </c>
      <c r="R325" s="2">
        <v>0.26</v>
      </c>
      <c r="S325" s="2">
        <v>0</v>
      </c>
      <c r="T325" s="2">
        <v>0</v>
      </c>
      <c r="U325" s="2">
        <v>0</v>
      </c>
      <c r="V325" s="2">
        <v>0.1</v>
      </c>
      <c r="W325" s="2">
        <f t="shared" si="23"/>
        <v>8.5714285714285729E-2</v>
      </c>
    </row>
    <row r="326" spans="1:23" x14ac:dyDescent="0.25">
      <c r="A326" t="str">
        <f t="shared" si="20"/>
        <v/>
      </c>
      <c r="B326" t="str">
        <f t="shared" si="21"/>
        <v>WAMiscellaneousOther Miscellaneous</v>
      </c>
      <c r="C326" t="str">
        <f t="shared" si="22"/>
        <v>WA2019 CPAMiscellaneous_Other Miscellaneous</v>
      </c>
      <c r="D326" t="s">
        <v>116</v>
      </c>
      <c r="E326" t="s">
        <v>120</v>
      </c>
      <c r="F326" s="4" t="s">
        <v>110</v>
      </c>
      <c r="G326" s="4" t="s">
        <v>45</v>
      </c>
      <c r="H326" s="4" t="s">
        <v>51</v>
      </c>
      <c r="I326" s="2">
        <v>1</v>
      </c>
      <c r="J326" s="2">
        <v>1</v>
      </c>
      <c r="K326" s="2">
        <v>1</v>
      </c>
      <c r="L326" s="2">
        <v>1</v>
      </c>
      <c r="M326" s="2">
        <v>1</v>
      </c>
      <c r="N326" s="2">
        <v>1</v>
      </c>
      <c r="O326" s="2">
        <v>1</v>
      </c>
      <c r="P326" s="2">
        <v>1</v>
      </c>
      <c r="Q326" s="2">
        <v>1</v>
      </c>
      <c r="R326" s="2">
        <v>1</v>
      </c>
      <c r="S326" s="2">
        <v>1</v>
      </c>
      <c r="T326" s="2">
        <v>1</v>
      </c>
      <c r="U326" s="2">
        <v>1</v>
      </c>
      <c r="V326" s="2">
        <v>1</v>
      </c>
      <c r="W326" s="2">
        <f t="shared" si="23"/>
        <v>1</v>
      </c>
    </row>
    <row r="327" spans="1:23" x14ac:dyDescent="0.25">
      <c r="A327">
        <f t="shared" si="20"/>
        <v>1</v>
      </c>
      <c r="B327" t="str">
        <f t="shared" si="21"/>
        <v>UTCoolingAir-Cooled Chiller</v>
      </c>
      <c r="C327" t="str">
        <f t="shared" si="22"/>
        <v>UT2019 CPACooling_Air-Cooled Chiller</v>
      </c>
      <c r="D327" t="s">
        <v>117</v>
      </c>
      <c r="E327" t="s">
        <v>120</v>
      </c>
      <c r="F327" s="4" t="s">
        <v>66</v>
      </c>
      <c r="G327" s="4" t="s">
        <v>3</v>
      </c>
      <c r="H327" s="4" t="s">
        <v>4</v>
      </c>
      <c r="I327" s="2">
        <v>0.13727939170712</v>
      </c>
      <c r="J327" s="2">
        <v>0</v>
      </c>
      <c r="K327" s="2">
        <v>1.1275898878945626E-2</v>
      </c>
      <c r="L327" s="2">
        <v>0</v>
      </c>
      <c r="M327" s="2">
        <v>0</v>
      </c>
      <c r="N327" s="2">
        <v>5.1563961209992642E-3</v>
      </c>
      <c r="O327" s="2">
        <v>0.16681413461538463</v>
      </c>
      <c r="P327" s="2">
        <v>0.2731300551625172</v>
      </c>
      <c r="Q327" s="2">
        <v>0.22071991397963514</v>
      </c>
      <c r="R327" s="2">
        <v>2.0084556692651273E-2</v>
      </c>
      <c r="S327" s="2">
        <v>0</v>
      </c>
      <c r="T327" s="2">
        <v>0.14966776421394493</v>
      </c>
      <c r="U327" s="2">
        <v>0.14677753010726652</v>
      </c>
      <c r="V327" s="2">
        <v>9.6604803000723549E-2</v>
      </c>
      <c r="W327" s="2">
        <f t="shared" si="23"/>
        <v>8.7679317462799153E-2</v>
      </c>
    </row>
    <row r="328" spans="1:23" x14ac:dyDescent="0.25">
      <c r="A328" t="str">
        <f t="shared" si="20"/>
        <v/>
      </c>
      <c r="B328" t="str">
        <f t="shared" si="21"/>
        <v>UTCoolingWater-Cooled Chiller</v>
      </c>
      <c r="C328" t="str">
        <f t="shared" si="22"/>
        <v>UT2019 CPACooling_Water-Cooled Chiller</v>
      </c>
      <c r="D328" t="s">
        <v>117</v>
      </c>
      <c r="E328" t="s">
        <v>120</v>
      </c>
      <c r="F328" s="4" t="s">
        <v>67</v>
      </c>
      <c r="G328" s="4" t="s">
        <v>3</v>
      </c>
      <c r="H328" s="4" t="s">
        <v>5</v>
      </c>
      <c r="I328" s="2">
        <v>8.4542447182941738E-2</v>
      </c>
      <c r="J328" s="2">
        <v>0</v>
      </c>
      <c r="K328" s="2">
        <v>6.9441747487289452E-3</v>
      </c>
      <c r="L328" s="2">
        <v>0</v>
      </c>
      <c r="M328" s="2">
        <v>0</v>
      </c>
      <c r="N328" s="2">
        <v>3.1755265032347617E-3</v>
      </c>
      <c r="O328" s="2">
        <v>0.66725653846153854</v>
      </c>
      <c r="P328" s="2">
        <v>0</v>
      </c>
      <c r="Q328" s="2">
        <v>0</v>
      </c>
      <c r="R328" s="2">
        <v>7.2842952116803902E-2</v>
      </c>
      <c r="S328" s="2">
        <v>0</v>
      </c>
      <c r="T328" s="2">
        <v>1.6629751579327216E-2</v>
      </c>
      <c r="U328" s="2">
        <v>9.0391801948031439E-2</v>
      </c>
      <c r="V328" s="2">
        <v>5.0008027863998779E-2</v>
      </c>
      <c r="W328" s="2">
        <f t="shared" si="23"/>
        <v>7.0842230028900388E-2</v>
      </c>
    </row>
    <row r="329" spans="1:23" x14ac:dyDescent="0.25">
      <c r="A329" t="str">
        <f t="shared" si="20"/>
        <v/>
      </c>
      <c r="B329" t="str">
        <f t="shared" si="21"/>
        <v>UTCoolingRTU</v>
      </c>
      <c r="C329" t="str">
        <f t="shared" si="22"/>
        <v>UT2019 CPACooling_RTU</v>
      </c>
      <c r="D329" t="s">
        <v>117</v>
      </c>
      <c r="E329" t="s">
        <v>120</v>
      </c>
      <c r="F329" s="4" t="s">
        <v>68</v>
      </c>
      <c r="G329" s="4" t="s">
        <v>3</v>
      </c>
      <c r="H329" s="4" t="s">
        <v>6</v>
      </c>
      <c r="I329" s="2">
        <v>0.44482045290657624</v>
      </c>
      <c r="J329" s="2">
        <v>0.65949720572137849</v>
      </c>
      <c r="K329" s="2">
        <v>0.78971769831144045</v>
      </c>
      <c r="L329" s="2">
        <v>0.67049115492346423</v>
      </c>
      <c r="M329" s="2">
        <v>0.72906423383809549</v>
      </c>
      <c r="N329" s="2">
        <v>0.71349743622154482</v>
      </c>
      <c r="O329" s="2">
        <v>0.1096701923076923</v>
      </c>
      <c r="P329" s="2">
        <v>0.44823777270941412</v>
      </c>
      <c r="Q329" s="2">
        <v>0.36222671494712316</v>
      </c>
      <c r="R329" s="2">
        <v>0.1576374163802691</v>
      </c>
      <c r="S329" s="2">
        <v>0.16009626602208238</v>
      </c>
      <c r="T329" s="2">
        <v>0.19624683143376667</v>
      </c>
      <c r="U329" s="2">
        <v>0.47559685839893373</v>
      </c>
      <c r="V329" s="2">
        <v>0.56833845388894677</v>
      </c>
      <c r="W329" s="2">
        <f t="shared" si="23"/>
        <v>0.46322419200076631</v>
      </c>
    </row>
    <row r="330" spans="1:23" x14ac:dyDescent="0.25">
      <c r="A330" t="str">
        <f t="shared" si="20"/>
        <v/>
      </c>
      <c r="B330" t="str">
        <f t="shared" si="21"/>
        <v>UTCoolingPTAC</v>
      </c>
      <c r="C330" t="str">
        <f t="shared" si="22"/>
        <v>UT2019 CPACooling_PTAC</v>
      </c>
      <c r="D330" t="s">
        <v>117</v>
      </c>
      <c r="E330" t="s">
        <v>120</v>
      </c>
      <c r="F330" s="4" t="s">
        <v>69</v>
      </c>
      <c r="G330" s="4" t="s">
        <v>3</v>
      </c>
      <c r="H330" s="4" t="s">
        <v>7</v>
      </c>
      <c r="I330" s="2">
        <v>2.3517370821267865E-2</v>
      </c>
      <c r="J330" s="2">
        <v>2.3265311147212541E-2</v>
      </c>
      <c r="K330" s="2">
        <v>3.4568437258775182E-2</v>
      </c>
      <c r="L330" s="2">
        <v>2.3653148497703502E-2</v>
      </c>
      <c r="M330" s="2">
        <v>2.6689338444342726E-2</v>
      </c>
      <c r="N330" s="2">
        <v>2.1299904545566722E-2</v>
      </c>
      <c r="O330" s="2">
        <v>3.8480769230769228E-3</v>
      </c>
      <c r="P330" s="2">
        <v>2.9100255004777101E-2</v>
      </c>
      <c r="Q330" s="2">
        <v>2.3516290719518388E-2</v>
      </c>
      <c r="R330" s="2">
        <v>0.38754500935224145</v>
      </c>
      <c r="S330" s="2">
        <v>1.0505295312615633E-2</v>
      </c>
      <c r="T330" s="2">
        <v>1.182209827914257E-2</v>
      </c>
      <c r="U330" s="2">
        <v>2.5144499555524807E-2</v>
      </c>
      <c r="V330" s="2">
        <v>5.0797495593784575E-2</v>
      </c>
      <c r="W330" s="2">
        <f t="shared" si="23"/>
        <v>4.9662323675396428E-2</v>
      </c>
    </row>
    <row r="331" spans="1:23" x14ac:dyDescent="0.25">
      <c r="A331" t="str">
        <f t="shared" si="20"/>
        <v/>
      </c>
      <c r="B331" t="str">
        <f t="shared" si="21"/>
        <v>UTCoolingPTHP</v>
      </c>
      <c r="C331" t="str">
        <f t="shared" si="22"/>
        <v>UT2019 CPACooling_PTHP</v>
      </c>
      <c r="D331" t="s">
        <v>117</v>
      </c>
      <c r="E331" t="s">
        <v>120</v>
      </c>
      <c r="F331" s="4" t="s">
        <v>70</v>
      </c>
      <c r="G331" s="4" t="s">
        <v>3</v>
      </c>
      <c r="H331" s="4" t="s">
        <v>8</v>
      </c>
      <c r="I331" s="2">
        <v>7.4592818269867177E-3</v>
      </c>
      <c r="J331" s="2">
        <v>7.379333087806369E-3</v>
      </c>
      <c r="K331" s="2">
        <v>7.1169664920310302E-3</v>
      </c>
      <c r="L331" s="2">
        <v>7.5023480337512464E-3</v>
      </c>
      <c r="M331" s="2">
        <v>1.9225688804840411E-2</v>
      </c>
      <c r="N331" s="2">
        <v>6.2967143602967995E-3</v>
      </c>
      <c r="O331" s="2">
        <v>0</v>
      </c>
      <c r="P331" s="2">
        <v>2.0374319740443077E-2</v>
      </c>
      <c r="Q331" s="2">
        <v>1.6464750090678864E-2</v>
      </c>
      <c r="R331" s="2">
        <v>0.13046625758559927</v>
      </c>
      <c r="S331" s="2">
        <v>2.9564331643705008E-3</v>
      </c>
      <c r="T331" s="2">
        <v>1.1822098279142567E-3</v>
      </c>
      <c r="U331" s="2">
        <v>7.9753774352013251E-3</v>
      </c>
      <c r="V331" s="2">
        <v>2.5931863049291713E-2</v>
      </c>
      <c r="W331" s="2">
        <f t="shared" si="23"/>
        <v>1.8595110249943682E-2</v>
      </c>
    </row>
    <row r="332" spans="1:23" x14ac:dyDescent="0.25">
      <c r="A332" t="str">
        <f t="shared" si="20"/>
        <v/>
      </c>
      <c r="B332" t="str">
        <f t="shared" si="21"/>
        <v>UTCoolingEvaporative AC</v>
      </c>
      <c r="C332" t="str">
        <f t="shared" si="22"/>
        <v>UT2019 CPACooling_Evaporative AC</v>
      </c>
      <c r="D332" t="s">
        <v>117</v>
      </c>
      <c r="E332" t="s">
        <v>120</v>
      </c>
      <c r="F332" s="4" t="s">
        <v>71</v>
      </c>
      <c r="G332" s="4" t="s">
        <v>3</v>
      </c>
      <c r="H332" s="4" t="s">
        <v>9</v>
      </c>
      <c r="I332" s="2">
        <v>4.7181698970683109E-4</v>
      </c>
      <c r="J332" s="2">
        <v>4.6676004530844974E-4</v>
      </c>
      <c r="K332" s="2">
        <v>4.0383406902000117E-2</v>
      </c>
      <c r="L332" s="2">
        <v>4.7454102782538288E-4</v>
      </c>
      <c r="M332" s="2">
        <v>3.2928339375230604E-2</v>
      </c>
      <c r="N332" s="2">
        <v>1.1759528107979466E-2</v>
      </c>
      <c r="O332" s="2">
        <v>0</v>
      </c>
      <c r="P332" s="2">
        <v>3.8221221804809659E-5</v>
      </c>
      <c r="Q332" s="2">
        <v>3.0887061418174811E-5</v>
      </c>
      <c r="R332" s="2">
        <v>4.7455747096300507E-3</v>
      </c>
      <c r="S332" s="2">
        <v>0</v>
      </c>
      <c r="T332" s="2">
        <v>1.1822098279142567E-3</v>
      </c>
      <c r="U332" s="2">
        <v>5.0446124178318667E-4</v>
      </c>
      <c r="V332" s="2">
        <v>8.7470674930776254E-5</v>
      </c>
      <c r="W332" s="2">
        <f t="shared" si="23"/>
        <v>6.6480869418237215E-3</v>
      </c>
    </row>
    <row r="333" spans="1:23" x14ac:dyDescent="0.25">
      <c r="A333" t="str">
        <f t="shared" si="20"/>
        <v/>
      </c>
      <c r="B333" t="str">
        <f t="shared" si="21"/>
        <v>UTCoolingAir-Source Heat Pump</v>
      </c>
      <c r="C333" t="str">
        <f t="shared" si="22"/>
        <v>UT2019 CPACooling_Air-Source Heat Pump</v>
      </c>
      <c r="D333" t="s">
        <v>117</v>
      </c>
      <c r="E333" t="s">
        <v>120</v>
      </c>
      <c r="F333" s="4" t="s">
        <v>72</v>
      </c>
      <c r="G333" s="4" t="s">
        <v>3</v>
      </c>
      <c r="H333" s="4" t="s">
        <v>10</v>
      </c>
      <c r="I333" s="2">
        <v>0.14223050124647621</v>
      </c>
      <c r="J333" s="2">
        <v>0.14070607174891983</v>
      </c>
      <c r="K333" s="2">
        <v>4.1856141644794877E-2</v>
      </c>
      <c r="L333" s="2">
        <v>0.14305166986793019</v>
      </c>
      <c r="M333" s="2">
        <v>8.220394628661859E-2</v>
      </c>
      <c r="N333" s="2">
        <v>7.2314763948010702E-2</v>
      </c>
      <c r="O333" s="2">
        <v>5.7721153846153851E-3</v>
      </c>
      <c r="P333" s="2">
        <v>7.589818543473198E-2</v>
      </c>
      <c r="Q333" s="2">
        <v>6.1334300798191403E-2</v>
      </c>
      <c r="R333" s="2">
        <v>5.0952618394305094E-2</v>
      </c>
      <c r="S333" s="2">
        <v>1.6909917018605058E-2</v>
      </c>
      <c r="T333" s="2">
        <v>1.8521287303990025E-2</v>
      </c>
      <c r="U333" s="2">
        <v>0.15207119888333187</v>
      </c>
      <c r="V333" s="2">
        <v>5.4886495472742318E-2</v>
      </c>
      <c r="W333" s="2">
        <f t="shared" si="23"/>
        <v>7.5622086673804545E-2</v>
      </c>
    </row>
    <row r="334" spans="1:23" x14ac:dyDescent="0.25">
      <c r="A334" t="str">
        <f t="shared" si="20"/>
        <v/>
      </c>
      <c r="B334" t="str">
        <f t="shared" si="21"/>
        <v>UTCoolingGeothermal Heat Pump</v>
      </c>
      <c r="C334" t="str">
        <f t="shared" si="22"/>
        <v>UT2019 CPACooling_Geothermal Heat Pump</v>
      </c>
      <c r="D334" t="s">
        <v>117</v>
      </c>
      <c r="E334" t="s">
        <v>120</v>
      </c>
      <c r="F334" s="4" t="s">
        <v>73</v>
      </c>
      <c r="G334" s="4" t="s">
        <v>3</v>
      </c>
      <c r="H334" s="4" t="s">
        <v>11</v>
      </c>
      <c r="I334" s="2">
        <v>7.6261839478082877E-2</v>
      </c>
      <c r="J334" s="2">
        <v>7.5444463481939589E-2</v>
      </c>
      <c r="K334" s="2">
        <v>0</v>
      </c>
      <c r="L334" s="2">
        <v>7.6702137649325625E-2</v>
      </c>
      <c r="M334" s="2">
        <v>0</v>
      </c>
      <c r="N334" s="2">
        <v>0</v>
      </c>
      <c r="O334" s="2">
        <v>8.6581730769230772E-3</v>
      </c>
      <c r="P334" s="2">
        <v>5.4948115816641094E-2</v>
      </c>
      <c r="Q334" s="2">
        <v>4.4404279818914816E-2</v>
      </c>
      <c r="R334" s="2">
        <v>5.4607234630949311E-2</v>
      </c>
      <c r="S334" s="2">
        <v>0</v>
      </c>
      <c r="T334" s="2">
        <v>0</v>
      </c>
      <c r="U334" s="2">
        <v>8.1538272429927158E-2</v>
      </c>
      <c r="V334" s="2">
        <v>1.0488247598438418E-2</v>
      </c>
      <c r="W334" s="2">
        <f t="shared" si="23"/>
        <v>3.4503768855795855E-2</v>
      </c>
    </row>
    <row r="335" spans="1:23" x14ac:dyDescent="0.25">
      <c r="A335" t="str">
        <f t="shared" si="20"/>
        <v/>
      </c>
      <c r="B335" t="str">
        <f t="shared" si="21"/>
        <v>UTHeatingElectric Furnace</v>
      </c>
      <c r="C335" t="str">
        <f t="shared" si="22"/>
        <v>UT2019 CPAHeating_Electric Furnace</v>
      </c>
      <c r="D335" t="s">
        <v>117</v>
      </c>
      <c r="E335" t="s">
        <v>120</v>
      </c>
      <c r="F335" s="4" t="s">
        <v>74</v>
      </c>
      <c r="G335" s="4" t="s">
        <v>12</v>
      </c>
      <c r="H335" s="4" t="s">
        <v>13</v>
      </c>
      <c r="I335" s="2">
        <v>1.234131866398199E-2</v>
      </c>
      <c r="J335" s="2">
        <v>8.51809560144174E-3</v>
      </c>
      <c r="K335" s="2">
        <v>3.3649258828868434E-2</v>
      </c>
      <c r="L335" s="2">
        <v>4.9880836767247092E-3</v>
      </c>
      <c r="M335" s="2">
        <v>6.0836125661213533E-2</v>
      </c>
      <c r="N335" s="2">
        <v>6.3733657468609123E-2</v>
      </c>
      <c r="O335" s="2">
        <v>2.9530484522207263E-2</v>
      </c>
      <c r="P335" s="2">
        <v>0</v>
      </c>
      <c r="Q335" s="2">
        <v>0</v>
      </c>
      <c r="R335" s="2">
        <v>1.4401774543907835E-2</v>
      </c>
      <c r="S335" s="2">
        <v>7.0707150801075196E-3</v>
      </c>
      <c r="T335" s="2">
        <v>4.8923623400534142E-3</v>
      </c>
      <c r="U335" s="2">
        <v>1.1570020378915484E-2</v>
      </c>
      <c r="V335" s="2">
        <v>0.12450002924379691</v>
      </c>
      <c r="W335" s="2">
        <f t="shared" si="23"/>
        <v>2.685942328641628E-2</v>
      </c>
    </row>
    <row r="336" spans="1:23" x14ac:dyDescent="0.25">
      <c r="A336" t="str">
        <f t="shared" si="20"/>
        <v/>
      </c>
      <c r="B336" t="str">
        <f t="shared" si="21"/>
        <v>UTHeatingElectric Room Heat</v>
      </c>
      <c r="C336" t="str">
        <f t="shared" si="22"/>
        <v>UT2019 CPAHeating_Electric Room Heat</v>
      </c>
      <c r="D336" t="s">
        <v>117</v>
      </c>
      <c r="E336" t="s">
        <v>120</v>
      </c>
      <c r="F336" s="4" t="s">
        <v>75</v>
      </c>
      <c r="G336" s="4" t="s">
        <v>12</v>
      </c>
      <c r="H336" s="4" t="s">
        <v>14</v>
      </c>
      <c r="I336" s="2">
        <v>0.23780136929181714</v>
      </c>
      <c r="J336" s="2">
        <v>0.16413276838018828</v>
      </c>
      <c r="K336" s="2">
        <v>0.3934719435416506</v>
      </c>
      <c r="L336" s="2">
        <v>9.611396972749206E-2</v>
      </c>
      <c r="M336" s="2">
        <v>5.5127946993864547E-3</v>
      </c>
      <c r="N336" s="2">
        <v>1.1735783823530089E-2</v>
      </c>
      <c r="O336" s="2">
        <v>6.0845778548504037E-4</v>
      </c>
      <c r="P336" s="2">
        <v>0.16179349055045036</v>
      </c>
      <c r="Q336" s="2">
        <v>4.4376283366962338E-2</v>
      </c>
      <c r="R336" s="2">
        <v>0.51100253868399792</v>
      </c>
      <c r="S336" s="2">
        <v>3.8245434736916925E-2</v>
      </c>
      <c r="T336" s="2">
        <v>2.646274421554231E-2</v>
      </c>
      <c r="U336" s="2">
        <v>0.2229394413799691</v>
      </c>
      <c r="V336" s="2">
        <v>0.14782972827209426</v>
      </c>
      <c r="W336" s="2">
        <f t="shared" si="23"/>
        <v>0.14728762488967737</v>
      </c>
    </row>
    <row r="337" spans="1:23" x14ac:dyDescent="0.25">
      <c r="A337" t="str">
        <f t="shared" si="20"/>
        <v/>
      </c>
      <c r="B337" t="str">
        <f t="shared" si="21"/>
        <v>UTHeatingPTHP</v>
      </c>
      <c r="C337" t="str">
        <f t="shared" si="22"/>
        <v>UT2019 CPAHeating_PTHP</v>
      </c>
      <c r="D337" t="s">
        <v>117</v>
      </c>
      <c r="E337" t="s">
        <v>120</v>
      </c>
      <c r="F337" s="4" t="s">
        <v>76</v>
      </c>
      <c r="G337" s="4" t="s">
        <v>12</v>
      </c>
      <c r="H337" s="4" t="s">
        <v>8</v>
      </c>
      <c r="I337" s="2">
        <v>7.4592818269867177E-3</v>
      </c>
      <c r="J337" s="2">
        <v>7.379333087806369E-3</v>
      </c>
      <c r="K337" s="2">
        <v>7.1169664920310302E-3</v>
      </c>
      <c r="L337" s="2">
        <v>7.5023480337512464E-3</v>
      </c>
      <c r="M337" s="2">
        <v>1.9225688804840411E-2</v>
      </c>
      <c r="N337" s="2">
        <v>6.2967143602967995E-3</v>
      </c>
      <c r="O337" s="2">
        <v>0</v>
      </c>
      <c r="P337" s="2">
        <v>2.0374319740443077E-2</v>
      </c>
      <c r="Q337" s="2">
        <v>1.6464750090678864E-2</v>
      </c>
      <c r="R337" s="2">
        <v>0.13046625758559927</v>
      </c>
      <c r="S337" s="2">
        <v>2.9564331643705012E-3</v>
      </c>
      <c r="T337" s="2">
        <v>1.1822098279142563E-3</v>
      </c>
      <c r="U337" s="2">
        <v>7.9753774352013251E-3</v>
      </c>
      <c r="V337" s="2">
        <v>2.5931863049291713E-2</v>
      </c>
      <c r="W337" s="2">
        <f t="shared" si="23"/>
        <v>1.8595110249943682E-2</v>
      </c>
    </row>
    <row r="338" spans="1:23" x14ac:dyDescent="0.25">
      <c r="A338" t="str">
        <f t="shared" si="20"/>
        <v/>
      </c>
      <c r="B338" t="str">
        <f t="shared" si="21"/>
        <v>UTHeatingAir-Source Heat Pump</v>
      </c>
      <c r="C338" t="str">
        <f t="shared" si="22"/>
        <v>UT2019 CPAHeating_Air-Source Heat Pump</v>
      </c>
      <c r="D338" t="s">
        <v>117</v>
      </c>
      <c r="E338" t="s">
        <v>120</v>
      </c>
      <c r="F338" s="4" t="s">
        <v>77</v>
      </c>
      <c r="G338" s="4" t="s">
        <v>12</v>
      </c>
      <c r="H338" s="4" t="s">
        <v>10</v>
      </c>
      <c r="I338" s="2">
        <v>0.14223050124647621</v>
      </c>
      <c r="J338" s="2">
        <v>0.14070607174891983</v>
      </c>
      <c r="K338" s="2">
        <v>4.1856141644794877E-2</v>
      </c>
      <c r="L338" s="2">
        <v>0.14305166986793019</v>
      </c>
      <c r="M338" s="2">
        <v>8.220394628661859E-2</v>
      </c>
      <c r="N338" s="2">
        <v>7.2314763948010702E-2</v>
      </c>
      <c r="O338" s="2">
        <v>5.7721153846153851E-3</v>
      </c>
      <c r="P338" s="2">
        <v>7.589818543473198E-2</v>
      </c>
      <c r="Q338" s="2">
        <v>6.1334300798191403E-2</v>
      </c>
      <c r="R338" s="2">
        <v>5.0952618394305094E-2</v>
      </c>
      <c r="S338" s="2">
        <v>1.6909917018605058E-2</v>
      </c>
      <c r="T338" s="2">
        <v>1.8521287303990025E-2</v>
      </c>
      <c r="U338" s="2">
        <v>0.15207119888333187</v>
      </c>
      <c r="V338" s="2">
        <v>5.4886495472742318E-2</v>
      </c>
      <c r="W338" s="2">
        <f t="shared" si="23"/>
        <v>7.5622086673804545E-2</v>
      </c>
    </row>
    <row r="339" spans="1:23" x14ac:dyDescent="0.25">
      <c r="A339" t="str">
        <f t="shared" si="20"/>
        <v/>
      </c>
      <c r="B339" t="str">
        <f t="shared" si="21"/>
        <v>UTHeatingGeothermal Heat Pump</v>
      </c>
      <c r="C339" t="str">
        <f t="shared" si="22"/>
        <v>UT2019 CPAHeating_Geothermal Heat Pump</v>
      </c>
      <c r="D339" t="s">
        <v>117</v>
      </c>
      <c r="E339" t="s">
        <v>120</v>
      </c>
      <c r="F339" s="4" t="s">
        <v>78</v>
      </c>
      <c r="G339" s="4" t="s">
        <v>12</v>
      </c>
      <c r="H339" s="4" t="s">
        <v>11</v>
      </c>
      <c r="I339" s="2">
        <v>7.6261839478082877E-2</v>
      </c>
      <c r="J339" s="2">
        <v>7.5444463481939589E-2</v>
      </c>
      <c r="K339" s="2">
        <v>0</v>
      </c>
      <c r="L339" s="2">
        <v>7.6702137649325625E-2</v>
      </c>
      <c r="M339" s="2">
        <v>0</v>
      </c>
      <c r="N339" s="2">
        <v>0</v>
      </c>
      <c r="O339" s="2">
        <v>8.6581730769230772E-3</v>
      </c>
      <c r="P339" s="2">
        <v>5.4948115816641094E-2</v>
      </c>
      <c r="Q339" s="2">
        <v>4.4404279818914816E-2</v>
      </c>
      <c r="R339" s="2">
        <v>5.4607234630949311E-2</v>
      </c>
      <c r="S339" s="2">
        <v>0</v>
      </c>
      <c r="T339" s="2">
        <v>0</v>
      </c>
      <c r="U339" s="2">
        <v>8.1538272429927158E-2</v>
      </c>
      <c r="V339" s="2">
        <v>1.0488247598438418E-2</v>
      </c>
      <c r="W339" s="2">
        <f t="shared" si="23"/>
        <v>3.4503768855795855E-2</v>
      </c>
    </row>
    <row r="340" spans="1:23" x14ac:dyDescent="0.25">
      <c r="A340" t="str">
        <f t="shared" si="20"/>
        <v/>
      </c>
      <c r="B340" t="str">
        <f t="shared" si="21"/>
        <v>UTVentilationVentilation</v>
      </c>
      <c r="C340" t="str">
        <f t="shared" si="22"/>
        <v>UT2019 CPAVentilation_Ventilation</v>
      </c>
      <c r="D340" t="s">
        <v>117</v>
      </c>
      <c r="E340" t="s">
        <v>120</v>
      </c>
      <c r="F340" s="4" t="s">
        <v>79</v>
      </c>
      <c r="G340" s="4" t="s">
        <v>15</v>
      </c>
      <c r="H340" s="4" t="s">
        <v>15</v>
      </c>
      <c r="I340" s="2">
        <v>1</v>
      </c>
      <c r="J340" s="2">
        <v>1</v>
      </c>
      <c r="K340" s="2">
        <v>1</v>
      </c>
      <c r="L340" s="2">
        <v>1</v>
      </c>
      <c r="M340" s="2">
        <v>1</v>
      </c>
      <c r="N340" s="2">
        <v>1</v>
      </c>
      <c r="O340" s="2">
        <v>1</v>
      </c>
      <c r="P340" s="2">
        <v>1</v>
      </c>
      <c r="Q340" s="2">
        <v>1</v>
      </c>
      <c r="R340" s="2">
        <v>1</v>
      </c>
      <c r="S340" s="2">
        <v>1</v>
      </c>
      <c r="T340" s="2">
        <v>1</v>
      </c>
      <c r="U340" s="2">
        <v>1</v>
      </c>
      <c r="V340" s="2">
        <v>1</v>
      </c>
      <c r="W340" s="2">
        <f t="shared" si="23"/>
        <v>1</v>
      </c>
    </row>
    <row r="341" spans="1:23" x14ac:dyDescent="0.25">
      <c r="A341" t="str">
        <f t="shared" si="20"/>
        <v/>
      </c>
      <c r="B341" t="str">
        <f t="shared" si="21"/>
        <v>UTWater HeatingWater Heater</v>
      </c>
      <c r="C341" t="str">
        <f t="shared" si="22"/>
        <v>UT2019 CPAWater Heating_Water Heater</v>
      </c>
      <c r="D341" t="s">
        <v>117</v>
      </c>
      <c r="E341" t="s">
        <v>120</v>
      </c>
      <c r="F341" s="4" t="s">
        <v>80</v>
      </c>
      <c r="G341" s="4" t="s">
        <v>16</v>
      </c>
      <c r="H341" s="4" t="s">
        <v>17</v>
      </c>
      <c r="I341" s="2">
        <v>0.45178015900449359</v>
      </c>
      <c r="J341" s="2">
        <v>0.6</v>
      </c>
      <c r="K341" s="2">
        <v>0.61</v>
      </c>
      <c r="L341" s="2">
        <v>0.61764705882352944</v>
      </c>
      <c r="M341" s="2">
        <v>0.57894736842105265</v>
      </c>
      <c r="N341" s="2">
        <v>0.625</v>
      </c>
      <c r="O341" s="2">
        <v>3.9563000000000001E-2</v>
      </c>
      <c r="P341" s="2">
        <v>0.64322557384929702</v>
      </c>
      <c r="Q341" s="2">
        <v>0.5</v>
      </c>
      <c r="R341" s="2">
        <v>0.5</v>
      </c>
      <c r="S341" s="2">
        <v>0.51893699999999998</v>
      </c>
      <c r="T341" s="2">
        <v>0.52678000000000003</v>
      </c>
      <c r="U341" s="2">
        <v>0.45178015900449359</v>
      </c>
      <c r="V341" s="2">
        <v>0.53030303030303028</v>
      </c>
      <c r="W341" s="2">
        <f t="shared" si="23"/>
        <v>0.51385452495756401</v>
      </c>
    </row>
    <row r="342" spans="1:23" x14ac:dyDescent="0.25">
      <c r="A342" t="str">
        <f t="shared" si="20"/>
        <v/>
      </c>
      <c r="B342" t="str">
        <f t="shared" si="21"/>
        <v>UTInterior LightingGeneral Service Lighting</v>
      </c>
      <c r="C342" t="str">
        <f t="shared" si="22"/>
        <v>UT2019 CPAInterior Lighting_General Service Lighting</v>
      </c>
      <c r="D342" t="s">
        <v>117</v>
      </c>
      <c r="E342" t="s">
        <v>120</v>
      </c>
      <c r="F342" s="4" t="s">
        <v>81</v>
      </c>
      <c r="G342" s="4" t="s">
        <v>18</v>
      </c>
      <c r="H342" s="4" t="s">
        <v>19</v>
      </c>
      <c r="I342" s="2">
        <v>1</v>
      </c>
      <c r="J342" s="2">
        <v>1</v>
      </c>
      <c r="K342" s="2">
        <v>1</v>
      </c>
      <c r="L342" s="2">
        <v>1</v>
      </c>
      <c r="M342" s="2">
        <v>1</v>
      </c>
      <c r="N342" s="2">
        <v>1</v>
      </c>
      <c r="O342" s="2">
        <v>1</v>
      </c>
      <c r="P342" s="2">
        <v>1</v>
      </c>
      <c r="Q342" s="2">
        <v>1</v>
      </c>
      <c r="R342" s="2">
        <v>1</v>
      </c>
      <c r="S342" s="2">
        <v>1</v>
      </c>
      <c r="T342" s="2">
        <v>1</v>
      </c>
      <c r="U342" s="2">
        <v>1</v>
      </c>
      <c r="V342" s="2">
        <v>1</v>
      </c>
      <c r="W342" s="2">
        <f t="shared" si="23"/>
        <v>1</v>
      </c>
    </row>
    <row r="343" spans="1:23" x14ac:dyDescent="0.25">
      <c r="A343" t="str">
        <f t="shared" si="20"/>
        <v/>
      </c>
      <c r="B343" t="str">
        <f t="shared" si="21"/>
        <v>UTInterior LightingExempted Lighting</v>
      </c>
      <c r="C343" t="str">
        <f t="shared" si="22"/>
        <v>UT2019 CPAInterior Lighting_Exempted Lighting</v>
      </c>
      <c r="D343" t="s">
        <v>117</v>
      </c>
      <c r="E343" t="s">
        <v>120</v>
      </c>
      <c r="F343" s="4" t="s">
        <v>82</v>
      </c>
      <c r="G343" s="4" t="s">
        <v>18</v>
      </c>
      <c r="H343" s="4" t="s">
        <v>20</v>
      </c>
      <c r="I343" s="2">
        <v>1</v>
      </c>
      <c r="J343" s="2">
        <v>1</v>
      </c>
      <c r="K343" s="2">
        <v>1</v>
      </c>
      <c r="L343" s="2">
        <v>1</v>
      </c>
      <c r="M343" s="2">
        <v>1</v>
      </c>
      <c r="N343" s="2">
        <v>1</v>
      </c>
      <c r="O343" s="2">
        <v>1</v>
      </c>
      <c r="P343" s="2">
        <v>1</v>
      </c>
      <c r="Q343" s="2">
        <v>1</v>
      </c>
      <c r="R343" s="2">
        <v>1</v>
      </c>
      <c r="S343" s="2">
        <v>1</v>
      </c>
      <c r="T343" s="2">
        <v>1</v>
      </c>
      <c r="U343" s="2">
        <v>1</v>
      </c>
      <c r="V343" s="2">
        <v>1</v>
      </c>
      <c r="W343" s="2">
        <f t="shared" si="23"/>
        <v>1</v>
      </c>
    </row>
    <row r="344" spans="1:23" x14ac:dyDescent="0.25">
      <c r="A344" t="str">
        <f t="shared" si="20"/>
        <v/>
      </c>
      <c r="B344" t="str">
        <f t="shared" si="21"/>
        <v>UTInterior LightingHigh-Bay Lighting</v>
      </c>
      <c r="C344" t="str">
        <f t="shared" si="22"/>
        <v>UT2019 CPAInterior Lighting_High-Bay Lighting</v>
      </c>
      <c r="D344" t="s">
        <v>117</v>
      </c>
      <c r="E344" t="s">
        <v>120</v>
      </c>
      <c r="F344" s="4" t="s">
        <v>83</v>
      </c>
      <c r="G344" s="4" t="s">
        <v>18</v>
      </c>
      <c r="H344" s="4" t="s">
        <v>21</v>
      </c>
      <c r="I344" s="2">
        <v>1</v>
      </c>
      <c r="J344" s="2">
        <v>1</v>
      </c>
      <c r="K344" s="2">
        <v>1</v>
      </c>
      <c r="L344" s="2">
        <v>1</v>
      </c>
      <c r="M344" s="2">
        <v>1</v>
      </c>
      <c r="N344" s="2">
        <v>1</v>
      </c>
      <c r="O344" s="2">
        <v>1</v>
      </c>
      <c r="P344" s="2">
        <v>1</v>
      </c>
      <c r="Q344" s="2">
        <v>1</v>
      </c>
      <c r="R344" s="2">
        <v>1</v>
      </c>
      <c r="S344" s="2">
        <v>1</v>
      </c>
      <c r="T344" s="2">
        <v>1</v>
      </c>
      <c r="U344" s="2">
        <v>1</v>
      </c>
      <c r="V344" s="2">
        <v>1</v>
      </c>
      <c r="W344" s="2">
        <f t="shared" si="23"/>
        <v>1</v>
      </c>
    </row>
    <row r="345" spans="1:23" x14ac:dyDescent="0.25">
      <c r="A345" t="str">
        <f t="shared" si="20"/>
        <v/>
      </c>
      <c r="B345" t="str">
        <f t="shared" si="21"/>
        <v>UTInterior LightingLinear Lighting</v>
      </c>
      <c r="C345" t="str">
        <f t="shared" si="22"/>
        <v>UT2019 CPAInterior Lighting_Linear Lighting</v>
      </c>
      <c r="D345" t="s">
        <v>117</v>
      </c>
      <c r="E345" t="s">
        <v>120</v>
      </c>
      <c r="F345" s="4" t="s">
        <v>84</v>
      </c>
      <c r="G345" s="4" t="s">
        <v>18</v>
      </c>
      <c r="H345" s="4" t="s">
        <v>22</v>
      </c>
      <c r="I345" s="2">
        <v>1</v>
      </c>
      <c r="J345" s="2">
        <v>1</v>
      </c>
      <c r="K345" s="2">
        <v>1</v>
      </c>
      <c r="L345" s="2">
        <v>1</v>
      </c>
      <c r="M345" s="2">
        <v>1</v>
      </c>
      <c r="N345" s="2">
        <v>1</v>
      </c>
      <c r="O345" s="2">
        <v>1</v>
      </c>
      <c r="P345" s="2">
        <v>1</v>
      </c>
      <c r="Q345" s="2">
        <v>1</v>
      </c>
      <c r="R345" s="2">
        <v>1</v>
      </c>
      <c r="S345" s="2">
        <v>1</v>
      </c>
      <c r="T345" s="2">
        <v>1</v>
      </c>
      <c r="U345" s="2">
        <v>1</v>
      </c>
      <c r="V345" s="2">
        <v>1</v>
      </c>
      <c r="W345" s="2">
        <f t="shared" si="23"/>
        <v>1</v>
      </c>
    </row>
    <row r="346" spans="1:23" x14ac:dyDescent="0.25">
      <c r="A346" t="str">
        <f t="shared" si="20"/>
        <v/>
      </c>
      <c r="B346" t="str">
        <f t="shared" si="21"/>
        <v>UTExterior LightingGeneral Service Lighting</v>
      </c>
      <c r="C346" t="str">
        <f t="shared" si="22"/>
        <v>UT2019 CPAExterior Lighting_General Service Lighting</v>
      </c>
      <c r="D346" t="s">
        <v>117</v>
      </c>
      <c r="E346" t="s">
        <v>120</v>
      </c>
      <c r="F346" s="4" t="s">
        <v>85</v>
      </c>
      <c r="G346" s="4" t="s">
        <v>23</v>
      </c>
      <c r="H346" s="4" t="s">
        <v>19</v>
      </c>
      <c r="I346" s="2">
        <v>1</v>
      </c>
      <c r="J346" s="2">
        <v>1</v>
      </c>
      <c r="K346" s="2">
        <v>1</v>
      </c>
      <c r="L346" s="2">
        <v>1</v>
      </c>
      <c r="M346" s="2">
        <v>1</v>
      </c>
      <c r="N346" s="2">
        <v>1</v>
      </c>
      <c r="O346" s="2">
        <v>1</v>
      </c>
      <c r="P346" s="2">
        <v>1</v>
      </c>
      <c r="Q346" s="2">
        <v>1</v>
      </c>
      <c r="R346" s="2">
        <v>1</v>
      </c>
      <c r="S346" s="2">
        <v>1</v>
      </c>
      <c r="T346" s="2">
        <v>1</v>
      </c>
      <c r="U346" s="2">
        <v>1</v>
      </c>
      <c r="V346" s="2">
        <v>1</v>
      </c>
      <c r="W346" s="2">
        <f t="shared" si="23"/>
        <v>1</v>
      </c>
    </row>
    <row r="347" spans="1:23" x14ac:dyDescent="0.25">
      <c r="A347" t="str">
        <f t="shared" si="20"/>
        <v/>
      </c>
      <c r="B347" t="str">
        <f t="shared" si="21"/>
        <v>UTExterior LightingArea Lighting</v>
      </c>
      <c r="C347" t="str">
        <f t="shared" si="22"/>
        <v>UT2019 CPAExterior Lighting_Area Lighting</v>
      </c>
      <c r="D347" t="s">
        <v>117</v>
      </c>
      <c r="E347" t="s">
        <v>120</v>
      </c>
      <c r="F347" s="4" t="s">
        <v>86</v>
      </c>
      <c r="G347" s="4" t="s">
        <v>23</v>
      </c>
      <c r="H347" s="4" t="s">
        <v>24</v>
      </c>
      <c r="I347" s="2">
        <v>1</v>
      </c>
      <c r="J347" s="2">
        <v>1</v>
      </c>
      <c r="K347" s="2">
        <v>1</v>
      </c>
      <c r="L347" s="2">
        <v>1</v>
      </c>
      <c r="M347" s="2">
        <v>1</v>
      </c>
      <c r="N347" s="2">
        <v>1</v>
      </c>
      <c r="O347" s="2">
        <v>1</v>
      </c>
      <c r="P347" s="2">
        <v>1</v>
      </c>
      <c r="Q347" s="2">
        <v>1</v>
      </c>
      <c r="R347" s="2">
        <v>1</v>
      </c>
      <c r="S347" s="2">
        <v>1</v>
      </c>
      <c r="T347" s="2">
        <v>1</v>
      </c>
      <c r="U347" s="2">
        <v>1</v>
      </c>
      <c r="V347" s="2">
        <v>1</v>
      </c>
      <c r="W347" s="2">
        <f t="shared" si="23"/>
        <v>1</v>
      </c>
    </row>
    <row r="348" spans="1:23" x14ac:dyDescent="0.25">
      <c r="A348" t="str">
        <f t="shared" si="20"/>
        <v/>
      </c>
      <c r="B348" t="str">
        <f t="shared" si="21"/>
        <v>UTExterior LightingLinear Lighting</v>
      </c>
      <c r="C348" t="str">
        <f t="shared" si="22"/>
        <v>UT2019 CPAExterior Lighting_Linear Lighting</v>
      </c>
      <c r="D348" t="s">
        <v>117</v>
      </c>
      <c r="E348" t="s">
        <v>120</v>
      </c>
      <c r="F348" s="4" t="s">
        <v>87</v>
      </c>
      <c r="G348" s="4" t="s">
        <v>23</v>
      </c>
      <c r="H348" s="4" t="s">
        <v>22</v>
      </c>
      <c r="I348" s="2">
        <v>1</v>
      </c>
      <c r="J348" s="2">
        <v>1</v>
      </c>
      <c r="K348" s="2">
        <v>1</v>
      </c>
      <c r="L348" s="2">
        <v>1</v>
      </c>
      <c r="M348" s="2">
        <v>1</v>
      </c>
      <c r="N348" s="2">
        <v>1</v>
      </c>
      <c r="O348" s="2">
        <v>1</v>
      </c>
      <c r="P348" s="2">
        <v>1</v>
      </c>
      <c r="Q348" s="2">
        <v>1</v>
      </c>
      <c r="R348" s="2">
        <v>1</v>
      </c>
      <c r="S348" s="2">
        <v>1</v>
      </c>
      <c r="T348" s="2">
        <v>1</v>
      </c>
      <c r="U348" s="2">
        <v>1</v>
      </c>
      <c r="V348" s="2">
        <v>1</v>
      </c>
      <c r="W348" s="2">
        <f t="shared" si="23"/>
        <v>1</v>
      </c>
    </row>
    <row r="349" spans="1:23" x14ac:dyDescent="0.25">
      <c r="A349" t="str">
        <f t="shared" si="20"/>
        <v/>
      </c>
      <c r="B349" t="str">
        <f t="shared" si="21"/>
        <v>UTRefrigeration Walk-in Refrigerator/Freezer</v>
      </c>
      <c r="C349" t="str">
        <f t="shared" si="22"/>
        <v>UT2019 CPARefrigeration _Walk-in Refrigerator/Freezer</v>
      </c>
      <c r="D349" t="s">
        <v>117</v>
      </c>
      <c r="E349" t="s">
        <v>120</v>
      </c>
      <c r="F349" s="4" t="s">
        <v>88</v>
      </c>
      <c r="G349" s="4" t="s">
        <v>25</v>
      </c>
      <c r="H349" s="4" t="s">
        <v>26</v>
      </c>
      <c r="I349" s="2">
        <v>0.02</v>
      </c>
      <c r="J349" s="2">
        <v>0</v>
      </c>
      <c r="K349" s="2">
        <v>0.02</v>
      </c>
      <c r="L349" s="2">
        <v>0</v>
      </c>
      <c r="M349" s="2">
        <v>0.74</v>
      </c>
      <c r="N349" s="2">
        <v>0.16</v>
      </c>
      <c r="O349" s="2">
        <v>0.33</v>
      </c>
      <c r="P349" s="2">
        <v>7.6925418569254181E-2</v>
      </c>
      <c r="Q349" s="2">
        <v>0.19</v>
      </c>
      <c r="R349" s="2">
        <v>0.03</v>
      </c>
      <c r="S349" s="2">
        <v>1.0989010989011E-2</v>
      </c>
      <c r="T349" s="2">
        <v>0.91700000000000004</v>
      </c>
      <c r="U349" s="2">
        <v>0.02</v>
      </c>
      <c r="V349" s="2">
        <v>0.10344827586206896</v>
      </c>
      <c r="W349" s="2">
        <f t="shared" si="23"/>
        <v>0.18702590753002385</v>
      </c>
    </row>
    <row r="350" spans="1:23" x14ac:dyDescent="0.25">
      <c r="A350" t="str">
        <f t="shared" si="20"/>
        <v/>
      </c>
      <c r="B350" t="str">
        <f t="shared" si="21"/>
        <v>UTRefrigeration Reach-in Refrigerator/Freezer</v>
      </c>
      <c r="C350" t="str">
        <f t="shared" si="22"/>
        <v>UT2019 CPARefrigeration _Reach-in Refrigerator/Freezer</v>
      </c>
      <c r="D350" t="s">
        <v>117</v>
      </c>
      <c r="E350" t="s">
        <v>120</v>
      </c>
      <c r="F350" s="4" t="s">
        <v>89</v>
      </c>
      <c r="G350" s="4" t="s">
        <v>25</v>
      </c>
      <c r="H350" s="4" t="s">
        <v>27</v>
      </c>
      <c r="I350" s="2">
        <v>0.14000000000000001</v>
      </c>
      <c r="J350" s="2">
        <v>8.771929824561403E-2</v>
      </c>
      <c r="K350" s="2">
        <v>0.14000000000000001</v>
      </c>
      <c r="L350" s="2">
        <v>5.3571428571428568E-2</v>
      </c>
      <c r="M350" s="2">
        <v>7.0000000000000007E-2</v>
      </c>
      <c r="N350" s="2">
        <v>0.83055975794251102</v>
      </c>
      <c r="O350" s="2">
        <v>0.5</v>
      </c>
      <c r="P350" s="2">
        <v>0.13360730593607306</v>
      </c>
      <c r="Q350" s="2">
        <v>0.33</v>
      </c>
      <c r="R350" s="2">
        <v>0.19</v>
      </c>
      <c r="S350" s="2">
        <v>0.02</v>
      </c>
      <c r="T350" s="2">
        <v>0.02</v>
      </c>
      <c r="U350" s="2">
        <v>0.14000000000000001</v>
      </c>
      <c r="V350" s="2">
        <v>0.1206896551724138</v>
      </c>
      <c r="W350" s="2">
        <f t="shared" si="23"/>
        <v>0.19829624613343147</v>
      </c>
    </row>
    <row r="351" spans="1:23" x14ac:dyDescent="0.25">
      <c r="A351" t="str">
        <f t="shared" si="20"/>
        <v/>
      </c>
      <c r="B351" t="str">
        <f t="shared" si="21"/>
        <v>UTRefrigeration Glass Door Display</v>
      </c>
      <c r="C351" t="str">
        <f t="shared" si="22"/>
        <v>UT2019 CPARefrigeration _Glass Door Display</v>
      </c>
      <c r="D351" t="s">
        <v>117</v>
      </c>
      <c r="E351" t="s">
        <v>120</v>
      </c>
      <c r="F351" s="4" t="s">
        <v>90</v>
      </c>
      <c r="G351" s="4" t="s">
        <v>25</v>
      </c>
      <c r="H351" s="4" t="s">
        <v>28</v>
      </c>
      <c r="I351" s="2">
        <v>0.77400000000000002</v>
      </c>
      <c r="J351" s="2">
        <v>0</v>
      </c>
      <c r="K351" s="2">
        <v>0.81699999999999995</v>
      </c>
      <c r="L351" s="2">
        <v>5.3571428571428568E-2</v>
      </c>
      <c r="M351" s="2">
        <v>5.1999999999999998E-2</v>
      </c>
      <c r="N351" s="2">
        <v>0.94899999999999995</v>
      </c>
      <c r="O351" s="2">
        <v>0.90400000000000003</v>
      </c>
      <c r="P351" s="2">
        <v>0.26600000000000001</v>
      </c>
      <c r="Q351" s="2">
        <v>0.65700000000000003</v>
      </c>
      <c r="R351" s="2">
        <v>0.58899999999999997</v>
      </c>
      <c r="S351" s="2">
        <v>0.10100000000000001</v>
      </c>
      <c r="T351" s="2">
        <v>0.10100000000000001</v>
      </c>
      <c r="U351" s="2">
        <v>5.0999999999999997E-2</v>
      </c>
      <c r="V351" s="2">
        <v>3.4482758620689655E-2</v>
      </c>
      <c r="W351" s="2">
        <f t="shared" si="23"/>
        <v>0.38207529908515125</v>
      </c>
    </row>
    <row r="352" spans="1:23" x14ac:dyDescent="0.25">
      <c r="A352" t="str">
        <f t="shared" si="20"/>
        <v/>
      </c>
      <c r="B352" t="str">
        <f t="shared" si="21"/>
        <v>UTRefrigeration Open Display Case</v>
      </c>
      <c r="C352" t="str">
        <f t="shared" si="22"/>
        <v>UT2019 CPARefrigeration _Open Display Case</v>
      </c>
      <c r="D352" t="s">
        <v>117</v>
      </c>
      <c r="E352" t="s">
        <v>120</v>
      </c>
      <c r="F352" s="4" t="s">
        <v>91</v>
      </c>
      <c r="G352" s="4" t="s">
        <v>25</v>
      </c>
      <c r="H352" s="4" t="s">
        <v>29</v>
      </c>
      <c r="I352" s="2">
        <v>0.77400000000000002</v>
      </c>
      <c r="J352" s="2">
        <v>0</v>
      </c>
      <c r="K352" s="2">
        <v>0.81699999999999995</v>
      </c>
      <c r="L352" s="2">
        <v>5.3571428571428568E-2</v>
      </c>
      <c r="M352" s="2">
        <v>5.1999999999999998E-2</v>
      </c>
      <c r="N352" s="2">
        <v>0.94899999999999995</v>
      </c>
      <c r="O352" s="2">
        <v>0.90400000000000003</v>
      </c>
      <c r="P352" s="2">
        <v>0.26600000000000001</v>
      </c>
      <c r="Q352" s="2">
        <v>0.65700000000000003</v>
      </c>
      <c r="R352" s="2">
        <v>0.58899999999999997</v>
      </c>
      <c r="S352" s="2">
        <v>0.10100000000000001</v>
      </c>
      <c r="T352" s="2">
        <v>0.10100000000000001</v>
      </c>
      <c r="U352" s="2">
        <v>5.0999999999999997E-2</v>
      </c>
      <c r="V352" s="2">
        <v>3.4482758620689655E-2</v>
      </c>
      <c r="W352" s="2">
        <f t="shared" si="23"/>
        <v>0.38207529908515125</v>
      </c>
    </row>
    <row r="353" spans="1:23" x14ac:dyDescent="0.25">
      <c r="A353" t="str">
        <f t="shared" si="20"/>
        <v/>
      </c>
      <c r="B353" t="str">
        <f t="shared" si="21"/>
        <v>UTRefrigeration Icemaker</v>
      </c>
      <c r="C353" t="str">
        <f t="shared" si="22"/>
        <v>UT2019 CPARefrigeration _Icemaker</v>
      </c>
      <c r="D353" t="s">
        <v>117</v>
      </c>
      <c r="E353" t="s">
        <v>120</v>
      </c>
      <c r="F353" s="4" t="s">
        <v>92</v>
      </c>
      <c r="G353" s="4" t="s">
        <v>25</v>
      </c>
      <c r="H353" s="4" t="s">
        <v>30</v>
      </c>
      <c r="I353" s="2">
        <v>0.44900000000000001</v>
      </c>
      <c r="J353" s="2">
        <v>5.0999999999999997E-2</v>
      </c>
      <c r="K353" s="2">
        <v>0.52400000000000002</v>
      </c>
      <c r="L353" s="2">
        <v>5.0999999999999997E-2</v>
      </c>
      <c r="M353" s="2">
        <v>0.97299999999999998</v>
      </c>
      <c r="N353" s="2">
        <v>0.98899999999999999</v>
      </c>
      <c r="O353" s="2">
        <v>0.90400000000000003</v>
      </c>
      <c r="P353" s="2">
        <v>0.26600000000000001</v>
      </c>
      <c r="Q353" s="2">
        <v>0.65700000000000003</v>
      </c>
      <c r="R353" s="2">
        <v>0.58899999999999997</v>
      </c>
      <c r="S353" s="2">
        <v>0.10100000000000001</v>
      </c>
      <c r="T353" s="2">
        <v>0.91700000000000004</v>
      </c>
      <c r="U353" s="2">
        <v>5.0999999999999997E-2</v>
      </c>
      <c r="V353" s="2">
        <v>0.216</v>
      </c>
      <c r="W353" s="2">
        <f t="shared" si="23"/>
        <v>0.48128571428571426</v>
      </c>
    </row>
    <row r="354" spans="1:23" x14ac:dyDescent="0.25">
      <c r="A354" t="str">
        <f t="shared" si="20"/>
        <v/>
      </c>
      <c r="B354" t="str">
        <f t="shared" si="21"/>
        <v>UTRefrigeration Vending Machine</v>
      </c>
      <c r="C354" t="str">
        <f t="shared" si="22"/>
        <v>UT2019 CPARefrigeration _Vending Machine</v>
      </c>
      <c r="D354" t="s">
        <v>117</v>
      </c>
      <c r="E354" t="s">
        <v>120</v>
      </c>
      <c r="F354" s="4" t="s">
        <v>93</v>
      </c>
      <c r="G354" s="4" t="s">
        <v>25</v>
      </c>
      <c r="H354" s="4" t="s">
        <v>31</v>
      </c>
      <c r="I354" s="2">
        <v>0.44900000000000001</v>
      </c>
      <c r="J354" s="2">
        <v>5.0999999999999997E-2</v>
      </c>
      <c r="K354" s="2">
        <v>0.52400000000000002</v>
      </c>
      <c r="L354" s="2">
        <v>5.0999999999999997E-2</v>
      </c>
      <c r="M354" s="2">
        <v>0.97299999999999998</v>
      </c>
      <c r="N354" s="2">
        <v>0.98899999999999999</v>
      </c>
      <c r="O354" s="2">
        <v>0.90400000000000003</v>
      </c>
      <c r="P354" s="2">
        <v>0.26600000000000001</v>
      </c>
      <c r="Q354" s="2">
        <v>0.65700000000000003</v>
      </c>
      <c r="R354" s="2">
        <v>0.58899999999999997</v>
      </c>
      <c r="S354" s="2">
        <v>0.10100000000000001</v>
      </c>
      <c r="T354" s="2">
        <v>0.91700000000000004</v>
      </c>
      <c r="U354" s="2">
        <v>5.0999999999999997E-2</v>
      </c>
      <c r="V354" s="2">
        <v>0.216</v>
      </c>
      <c r="W354" s="2">
        <f t="shared" si="23"/>
        <v>0.48128571428571426</v>
      </c>
    </row>
    <row r="355" spans="1:23" x14ac:dyDescent="0.25">
      <c r="A355" t="str">
        <f t="shared" si="20"/>
        <v/>
      </c>
      <c r="B355" t="str">
        <f t="shared" si="21"/>
        <v>UTFood PreparationOven</v>
      </c>
      <c r="C355" t="str">
        <f t="shared" si="22"/>
        <v>UT2019 CPAFood Preparation_Oven</v>
      </c>
      <c r="D355" t="s">
        <v>117</v>
      </c>
      <c r="E355" t="s">
        <v>120</v>
      </c>
      <c r="F355" s="4" t="s">
        <v>94</v>
      </c>
      <c r="G355" s="4" t="s">
        <v>32</v>
      </c>
      <c r="H355" s="4" t="s">
        <v>33</v>
      </c>
      <c r="I355" s="2">
        <v>0.66</v>
      </c>
      <c r="J355" s="2">
        <v>3.6464000000000003E-2</v>
      </c>
      <c r="K355" s="2">
        <v>0.48899999999999999</v>
      </c>
      <c r="L355" s="2">
        <v>3.6464000000000003E-2</v>
      </c>
      <c r="M355" s="2">
        <v>0</v>
      </c>
      <c r="N355" s="2">
        <v>0.11</v>
      </c>
      <c r="O355" s="2">
        <v>0.69699999999999995</v>
      </c>
      <c r="P355" s="2">
        <v>0.21049200000000001</v>
      </c>
      <c r="Q355" s="2">
        <v>0.64800000000000002</v>
      </c>
      <c r="R355" s="2">
        <v>0.13800000000000001</v>
      </c>
      <c r="S355" s="2">
        <v>2.2665999999999999E-2</v>
      </c>
      <c r="T355" s="2">
        <v>0.40838600000000003</v>
      </c>
      <c r="U355" s="2">
        <v>3.6464000000000003E-2</v>
      </c>
      <c r="V355" s="2">
        <v>0.58899999999999997</v>
      </c>
      <c r="W355" s="2">
        <f t="shared" si="23"/>
        <v>0.29156685714285718</v>
      </c>
    </row>
    <row r="356" spans="1:23" x14ac:dyDescent="0.25">
      <c r="A356" t="str">
        <f t="shared" si="20"/>
        <v/>
      </c>
      <c r="B356" t="str">
        <f t="shared" si="21"/>
        <v>UTFood PreparationFryer</v>
      </c>
      <c r="C356" t="str">
        <f t="shared" si="22"/>
        <v>UT2019 CPAFood Preparation_Fryer</v>
      </c>
      <c r="D356" t="s">
        <v>117</v>
      </c>
      <c r="E356" t="s">
        <v>120</v>
      </c>
      <c r="F356" s="4" t="s">
        <v>95</v>
      </c>
      <c r="G356" s="4" t="s">
        <v>32</v>
      </c>
      <c r="H356" s="4" t="s">
        <v>34</v>
      </c>
      <c r="I356" s="2">
        <v>0.76400000000000001</v>
      </c>
      <c r="J356" s="2">
        <v>3.6464000000000003E-2</v>
      </c>
      <c r="K356" s="2">
        <v>0.45200000000000001</v>
      </c>
      <c r="L356" s="2">
        <v>3.6464000000000003E-2</v>
      </c>
      <c r="M356" s="2">
        <v>0</v>
      </c>
      <c r="N356" s="2">
        <v>0.87</v>
      </c>
      <c r="O356" s="2">
        <v>0.80700000000000005</v>
      </c>
      <c r="P356" s="2">
        <v>0.21049200000000001</v>
      </c>
      <c r="Q356" s="2">
        <v>0.58599999999999997</v>
      </c>
      <c r="R356" s="2">
        <v>0.21</v>
      </c>
      <c r="S356" s="2">
        <v>2.2665999999999999E-2</v>
      </c>
      <c r="T356" s="2">
        <v>0.40838600000000003</v>
      </c>
      <c r="U356" s="2">
        <v>3.6464000000000003E-2</v>
      </c>
      <c r="V356" s="2">
        <v>0.29899999999999999</v>
      </c>
      <c r="W356" s="2">
        <f t="shared" si="23"/>
        <v>0.33849542857142856</v>
      </c>
    </row>
    <row r="357" spans="1:23" x14ac:dyDescent="0.25">
      <c r="A357" t="str">
        <f t="shared" si="20"/>
        <v/>
      </c>
      <c r="B357" t="str">
        <f t="shared" si="21"/>
        <v>UTFood PreparationDishwasher</v>
      </c>
      <c r="C357" t="str">
        <f t="shared" si="22"/>
        <v>UT2019 CPAFood Preparation_Dishwasher</v>
      </c>
      <c r="D357" t="s">
        <v>117</v>
      </c>
      <c r="E357" t="s">
        <v>120</v>
      </c>
      <c r="F357" s="4" t="s">
        <v>96</v>
      </c>
      <c r="G357" s="4" t="s">
        <v>32</v>
      </c>
      <c r="H357" s="4" t="s">
        <v>35</v>
      </c>
      <c r="I357" s="2">
        <v>0.430614</v>
      </c>
      <c r="J357" s="2">
        <v>3.6464000000000003E-2</v>
      </c>
      <c r="K357" s="2">
        <v>0.3957</v>
      </c>
      <c r="L357" s="2">
        <v>3.6464000000000003E-2</v>
      </c>
      <c r="M357" s="2">
        <v>0.52509700000000004</v>
      </c>
      <c r="N357" s="2">
        <v>0.548682</v>
      </c>
      <c r="O357" s="2">
        <v>0.53468099999999996</v>
      </c>
      <c r="P357" s="2">
        <v>0.21049200000000001</v>
      </c>
      <c r="Q357" s="2">
        <v>0.523231</v>
      </c>
      <c r="R357" s="2">
        <v>0.30025000000000002</v>
      </c>
      <c r="S357" s="2">
        <v>2.2665999999999999E-2</v>
      </c>
      <c r="T357" s="2">
        <v>0.40838600000000003</v>
      </c>
      <c r="U357" s="2">
        <v>3.6464000000000003E-2</v>
      </c>
      <c r="V357" s="2">
        <v>0.15409500000000001</v>
      </c>
      <c r="W357" s="2">
        <f t="shared" si="23"/>
        <v>0.29737757142857146</v>
      </c>
    </row>
    <row r="358" spans="1:23" x14ac:dyDescent="0.25">
      <c r="A358" t="str">
        <f t="shared" si="20"/>
        <v/>
      </c>
      <c r="B358" t="str">
        <f t="shared" si="21"/>
        <v>UTFood PreparationHot Food Container</v>
      </c>
      <c r="C358" t="str">
        <f t="shared" si="22"/>
        <v>UT2019 CPAFood Preparation_Hot Food Container</v>
      </c>
      <c r="D358" t="s">
        <v>117</v>
      </c>
      <c r="E358" t="s">
        <v>120</v>
      </c>
      <c r="F358" s="4" t="s">
        <v>97</v>
      </c>
      <c r="G358" s="4" t="s">
        <v>32</v>
      </c>
      <c r="H358" s="4" t="s">
        <v>36</v>
      </c>
      <c r="I358" s="2">
        <v>0.430614</v>
      </c>
      <c r="J358" s="2">
        <v>3.6464000000000003E-2</v>
      </c>
      <c r="K358" s="2">
        <v>0.3957</v>
      </c>
      <c r="L358" s="2">
        <v>3.6464000000000003E-2</v>
      </c>
      <c r="M358" s="2">
        <v>0</v>
      </c>
      <c r="N358" s="2">
        <v>0.73</v>
      </c>
      <c r="O358" s="2">
        <v>0.53468099999999996</v>
      </c>
      <c r="P358" s="2">
        <v>0.21049200000000001</v>
      </c>
      <c r="Q358" s="2">
        <v>0.523231</v>
      </c>
      <c r="R358" s="2">
        <v>0.30025000000000002</v>
      </c>
      <c r="S358" s="2">
        <v>2.2665999999999999E-2</v>
      </c>
      <c r="T358" s="2">
        <v>0.40838600000000003</v>
      </c>
      <c r="U358" s="2">
        <v>3.6464000000000003E-2</v>
      </c>
      <c r="V358" s="2">
        <v>0.15409500000000001</v>
      </c>
      <c r="W358" s="2">
        <f t="shared" si="23"/>
        <v>0.27282192857142856</v>
      </c>
    </row>
    <row r="359" spans="1:23" x14ac:dyDescent="0.25">
      <c r="A359" t="str">
        <f t="shared" si="20"/>
        <v/>
      </c>
      <c r="B359" t="str">
        <f t="shared" si="21"/>
        <v>UTFood PreparationSteamer</v>
      </c>
      <c r="C359" t="str">
        <f t="shared" si="22"/>
        <v>UT2019 CPAFood Preparation_Steamer</v>
      </c>
      <c r="D359" t="s">
        <v>117</v>
      </c>
      <c r="E359" t="s">
        <v>120</v>
      </c>
      <c r="F359" s="4" t="s">
        <v>98</v>
      </c>
      <c r="G359" s="4" t="s">
        <v>32</v>
      </c>
      <c r="H359" s="4" t="s">
        <v>37</v>
      </c>
      <c r="I359" s="2">
        <v>0.430614</v>
      </c>
      <c r="J359" s="2">
        <v>3.6464000000000003E-2</v>
      </c>
      <c r="K359" s="2">
        <v>0.3957</v>
      </c>
      <c r="L359" s="2">
        <v>3.6464000000000003E-2</v>
      </c>
      <c r="M359" s="2">
        <v>0</v>
      </c>
      <c r="N359" s="2">
        <v>0.2</v>
      </c>
      <c r="O359" s="2">
        <v>0.53468099999999996</v>
      </c>
      <c r="P359" s="2">
        <v>0.21049200000000001</v>
      </c>
      <c r="Q359" s="2">
        <v>0.523231</v>
      </c>
      <c r="R359" s="2">
        <v>0.30025000000000002</v>
      </c>
      <c r="S359" s="2">
        <v>2.2665999999999999E-2</v>
      </c>
      <c r="T359" s="2">
        <v>0.40838600000000003</v>
      </c>
      <c r="U359" s="2">
        <v>3.6464000000000003E-2</v>
      </c>
      <c r="V359" s="2">
        <v>0.15409500000000001</v>
      </c>
      <c r="W359" s="2">
        <f t="shared" si="23"/>
        <v>0.23496478571428575</v>
      </c>
    </row>
    <row r="360" spans="1:23" x14ac:dyDescent="0.25">
      <c r="A360" t="str">
        <f t="shared" si="20"/>
        <v/>
      </c>
      <c r="B360" t="str">
        <f t="shared" si="21"/>
        <v>UTOffice EquipmentDesktop Computer</v>
      </c>
      <c r="C360" t="str">
        <f t="shared" si="22"/>
        <v>UT2019 CPAOffice Equipment_Desktop Computer</v>
      </c>
      <c r="D360" t="s">
        <v>117</v>
      </c>
      <c r="E360" t="s">
        <v>120</v>
      </c>
      <c r="F360" s="4" t="s">
        <v>99</v>
      </c>
      <c r="G360" s="4" t="s">
        <v>38</v>
      </c>
      <c r="H360" s="4" t="s">
        <v>39</v>
      </c>
      <c r="I360" s="2">
        <v>1</v>
      </c>
      <c r="J360" s="2">
        <v>1</v>
      </c>
      <c r="K360" s="2">
        <v>1</v>
      </c>
      <c r="L360" s="2">
        <v>1</v>
      </c>
      <c r="M360" s="2">
        <v>1</v>
      </c>
      <c r="N360" s="2">
        <v>1</v>
      </c>
      <c r="O360" s="2">
        <v>1</v>
      </c>
      <c r="P360" s="2">
        <v>1</v>
      </c>
      <c r="Q360" s="2">
        <v>1</v>
      </c>
      <c r="R360" s="2">
        <v>1</v>
      </c>
      <c r="S360" s="2">
        <v>1</v>
      </c>
      <c r="T360" s="2">
        <v>1</v>
      </c>
      <c r="U360" s="2">
        <v>1</v>
      </c>
      <c r="V360" s="2">
        <v>1</v>
      </c>
      <c r="W360" s="2">
        <f t="shared" si="23"/>
        <v>1</v>
      </c>
    </row>
    <row r="361" spans="1:23" x14ac:dyDescent="0.25">
      <c r="A361" t="str">
        <f t="shared" si="20"/>
        <v/>
      </c>
      <c r="B361" t="str">
        <f t="shared" si="21"/>
        <v>UTOffice EquipmentLaptop</v>
      </c>
      <c r="C361" t="str">
        <f t="shared" si="22"/>
        <v>UT2019 CPAOffice Equipment_Laptop</v>
      </c>
      <c r="D361" t="s">
        <v>117</v>
      </c>
      <c r="E361" t="s">
        <v>120</v>
      </c>
      <c r="F361" s="4" t="s">
        <v>100</v>
      </c>
      <c r="G361" s="4" t="s">
        <v>38</v>
      </c>
      <c r="H361" s="4" t="s">
        <v>40</v>
      </c>
      <c r="I361" s="2">
        <v>1</v>
      </c>
      <c r="J361" s="2">
        <v>1</v>
      </c>
      <c r="K361" s="2">
        <v>1</v>
      </c>
      <c r="L361" s="2">
        <v>1</v>
      </c>
      <c r="M361" s="2">
        <v>1</v>
      </c>
      <c r="N361" s="2">
        <v>0.64</v>
      </c>
      <c r="O361" s="2">
        <v>1</v>
      </c>
      <c r="P361" s="2">
        <v>1</v>
      </c>
      <c r="Q361" s="2">
        <v>1</v>
      </c>
      <c r="R361" s="2">
        <v>1</v>
      </c>
      <c r="S361" s="2">
        <v>1</v>
      </c>
      <c r="T361" s="2">
        <v>1</v>
      </c>
      <c r="U361" s="2">
        <v>1</v>
      </c>
      <c r="V361" s="2">
        <v>1</v>
      </c>
      <c r="W361" s="2">
        <f t="shared" si="23"/>
        <v>0.97428571428571431</v>
      </c>
    </row>
    <row r="362" spans="1:23" x14ac:dyDescent="0.25">
      <c r="A362" t="str">
        <f t="shared" si="20"/>
        <v/>
      </c>
      <c r="B362" t="str">
        <f t="shared" si="21"/>
        <v>UTOffice EquipmentServer</v>
      </c>
      <c r="C362" t="str">
        <f t="shared" si="22"/>
        <v>UT2019 CPAOffice Equipment_Server</v>
      </c>
      <c r="D362" t="s">
        <v>117</v>
      </c>
      <c r="E362" t="s">
        <v>120</v>
      </c>
      <c r="F362" s="4" t="s">
        <v>101</v>
      </c>
      <c r="G362" s="4" t="s">
        <v>38</v>
      </c>
      <c r="H362" s="4" t="s">
        <v>41</v>
      </c>
      <c r="I362" s="2">
        <v>1</v>
      </c>
      <c r="J362" s="2">
        <v>1</v>
      </c>
      <c r="K362" s="2">
        <v>0.82</v>
      </c>
      <c r="L362" s="2">
        <v>1</v>
      </c>
      <c r="M362" s="2">
        <v>0.5</v>
      </c>
      <c r="N362" s="2">
        <v>1</v>
      </c>
      <c r="O362" s="2">
        <v>1</v>
      </c>
      <c r="P362" s="2">
        <v>1</v>
      </c>
      <c r="Q362" s="2">
        <v>1</v>
      </c>
      <c r="R362" s="2">
        <v>1</v>
      </c>
      <c r="S362" s="2">
        <v>0.89</v>
      </c>
      <c r="T362" s="2">
        <v>0.89</v>
      </c>
      <c r="U362" s="2">
        <v>1</v>
      </c>
      <c r="V362" s="2">
        <v>0.66</v>
      </c>
      <c r="W362" s="2">
        <f t="shared" si="23"/>
        <v>0.91142857142857159</v>
      </c>
    </row>
    <row r="363" spans="1:23" x14ac:dyDescent="0.25">
      <c r="A363" t="str">
        <f t="shared" si="20"/>
        <v/>
      </c>
      <c r="B363" t="str">
        <f t="shared" si="21"/>
        <v>UTOffice EquipmentMonitor</v>
      </c>
      <c r="C363" t="str">
        <f t="shared" si="22"/>
        <v>UT2019 CPAOffice Equipment_Monitor</v>
      </c>
      <c r="D363" t="s">
        <v>117</v>
      </c>
      <c r="E363" t="s">
        <v>120</v>
      </c>
      <c r="F363" s="4" t="s">
        <v>102</v>
      </c>
      <c r="G363" s="4" t="s">
        <v>38</v>
      </c>
      <c r="H363" s="4" t="s">
        <v>42</v>
      </c>
      <c r="I363" s="2">
        <v>1</v>
      </c>
      <c r="J363" s="2">
        <v>1</v>
      </c>
      <c r="K363" s="2">
        <v>1</v>
      </c>
      <c r="L363" s="2">
        <v>1</v>
      </c>
      <c r="M363" s="2">
        <v>1</v>
      </c>
      <c r="N363" s="2">
        <v>1</v>
      </c>
      <c r="O363" s="2">
        <v>1</v>
      </c>
      <c r="P363" s="2">
        <v>1</v>
      </c>
      <c r="Q363" s="2">
        <v>1</v>
      </c>
      <c r="R363" s="2">
        <v>1</v>
      </c>
      <c r="S363" s="2">
        <v>1</v>
      </c>
      <c r="T363" s="2">
        <v>1</v>
      </c>
      <c r="U363" s="2">
        <v>1</v>
      </c>
      <c r="V363" s="2">
        <v>1</v>
      </c>
      <c r="W363" s="2">
        <f t="shared" si="23"/>
        <v>1</v>
      </c>
    </row>
    <row r="364" spans="1:23" x14ac:dyDescent="0.25">
      <c r="A364" t="str">
        <f t="shared" si="20"/>
        <v/>
      </c>
      <c r="B364" t="str">
        <f t="shared" si="21"/>
        <v>UTOffice EquipmentPrinter/Copier/Fax</v>
      </c>
      <c r="C364" t="str">
        <f t="shared" si="22"/>
        <v>UT2019 CPAOffice Equipment_Printer/Copier/Fax</v>
      </c>
      <c r="D364" t="s">
        <v>117</v>
      </c>
      <c r="E364" t="s">
        <v>120</v>
      </c>
      <c r="F364" s="4" t="s">
        <v>103</v>
      </c>
      <c r="G364" s="4" t="s">
        <v>38</v>
      </c>
      <c r="H364" s="4" t="s">
        <v>43</v>
      </c>
      <c r="I364" s="2">
        <v>1</v>
      </c>
      <c r="J364" s="2">
        <v>1</v>
      </c>
      <c r="K364" s="2">
        <v>1</v>
      </c>
      <c r="L364" s="2">
        <v>1</v>
      </c>
      <c r="M364" s="2">
        <v>1</v>
      </c>
      <c r="N364" s="2">
        <v>1</v>
      </c>
      <c r="O364" s="2">
        <v>1</v>
      </c>
      <c r="P364" s="2">
        <v>1</v>
      </c>
      <c r="Q364" s="2">
        <v>1</v>
      </c>
      <c r="R364" s="2">
        <v>1</v>
      </c>
      <c r="S364" s="2">
        <v>1</v>
      </c>
      <c r="T364" s="2">
        <v>1</v>
      </c>
      <c r="U364" s="2">
        <v>1</v>
      </c>
      <c r="V364" s="2">
        <v>1</v>
      </c>
      <c r="W364" s="2">
        <f t="shared" si="23"/>
        <v>1</v>
      </c>
    </row>
    <row r="365" spans="1:23" x14ac:dyDescent="0.25">
      <c r="A365" t="str">
        <f t="shared" si="20"/>
        <v/>
      </c>
      <c r="B365" t="str">
        <f t="shared" si="21"/>
        <v>UTOffice EquipmentPOS Terminal</v>
      </c>
      <c r="C365" t="str">
        <f t="shared" si="22"/>
        <v>UT2019 CPAOffice Equipment_POS Terminal</v>
      </c>
      <c r="D365" t="s">
        <v>117</v>
      </c>
      <c r="E365" t="s">
        <v>120</v>
      </c>
      <c r="F365" s="4" t="s">
        <v>104</v>
      </c>
      <c r="G365" s="4" t="s">
        <v>38</v>
      </c>
      <c r="H365" s="4" t="s">
        <v>44</v>
      </c>
      <c r="I365" s="2">
        <v>0.4</v>
      </c>
      <c r="J365" s="2">
        <v>0.2</v>
      </c>
      <c r="K365" s="2">
        <v>1</v>
      </c>
      <c r="L365" s="2">
        <v>1</v>
      </c>
      <c r="M365" s="2">
        <v>1</v>
      </c>
      <c r="N365" s="2">
        <v>1</v>
      </c>
      <c r="O365" s="2">
        <v>1</v>
      </c>
      <c r="P365" s="2">
        <v>1</v>
      </c>
      <c r="Q365" s="2">
        <v>0.36</v>
      </c>
      <c r="R365" s="2">
        <v>0.57999999999999996</v>
      </c>
      <c r="S365" s="2">
        <v>0.77</v>
      </c>
      <c r="T365" s="2">
        <v>0.77</v>
      </c>
      <c r="U365" s="2">
        <v>0.4</v>
      </c>
      <c r="V365" s="2">
        <v>0.28000000000000003</v>
      </c>
      <c r="W365" s="2">
        <f t="shared" si="23"/>
        <v>0.69714285714285718</v>
      </c>
    </row>
    <row r="366" spans="1:23" x14ac:dyDescent="0.25">
      <c r="A366" t="str">
        <f t="shared" si="20"/>
        <v/>
      </c>
      <c r="B366" t="str">
        <f t="shared" si="21"/>
        <v>UTMiscellaneousNon-HVAC Motors</v>
      </c>
      <c r="C366" t="str">
        <f t="shared" si="22"/>
        <v>UT2019 CPAMiscellaneous_Non-HVAC Motors</v>
      </c>
      <c r="D366" t="s">
        <v>117</v>
      </c>
      <c r="E366" t="s">
        <v>120</v>
      </c>
      <c r="F366" s="4" t="s">
        <v>105</v>
      </c>
      <c r="G366" s="4" t="s">
        <v>45</v>
      </c>
      <c r="H366" s="4" t="s">
        <v>46</v>
      </c>
      <c r="I366" s="2">
        <v>0.8957499208271652</v>
      </c>
      <c r="J366" s="2">
        <v>0.21970777803924474</v>
      </c>
      <c r="K366" s="2">
        <v>0.40173654010717463</v>
      </c>
      <c r="L366" s="2">
        <v>0.21970777803924474</v>
      </c>
      <c r="M366" s="2">
        <v>0.19994718336345799</v>
      </c>
      <c r="N366" s="2">
        <v>0.34644139250345779</v>
      </c>
      <c r="O366" s="2">
        <v>0.74104394863625245</v>
      </c>
      <c r="P366" s="2">
        <v>0.88831888096371459</v>
      </c>
      <c r="Q366" s="2">
        <v>0.43663447205500328</v>
      </c>
      <c r="R366" s="2">
        <v>0.91274673866983413</v>
      </c>
      <c r="S366" s="2">
        <v>0.49853334976354247</v>
      </c>
      <c r="T366" s="2">
        <v>0.79471679065865775</v>
      </c>
      <c r="U366" s="2">
        <v>0.8957499208271652</v>
      </c>
      <c r="V366" s="2">
        <v>0.59897778685790826</v>
      </c>
      <c r="W366" s="2">
        <f t="shared" si="23"/>
        <v>0.57500089152227307</v>
      </c>
    </row>
    <row r="367" spans="1:23" x14ac:dyDescent="0.25">
      <c r="A367" t="str">
        <f t="shared" si="20"/>
        <v/>
      </c>
      <c r="B367" t="str">
        <f t="shared" si="21"/>
        <v>UTMiscellaneousPool Pump</v>
      </c>
      <c r="C367" t="str">
        <f t="shared" si="22"/>
        <v>UT2019 CPAMiscellaneous_Pool Pump</v>
      </c>
      <c r="D367" t="s">
        <v>117</v>
      </c>
      <c r="E367" t="s">
        <v>120</v>
      </c>
      <c r="F367" s="4" t="s">
        <v>106</v>
      </c>
      <c r="G367" s="4" t="s">
        <v>45</v>
      </c>
      <c r="H367" s="4" t="s">
        <v>47</v>
      </c>
      <c r="I367" s="2">
        <v>0</v>
      </c>
      <c r="J367" s="2">
        <v>0</v>
      </c>
      <c r="K367" s="2">
        <v>0</v>
      </c>
      <c r="L367" s="2">
        <v>0</v>
      </c>
      <c r="M367" s="2">
        <v>0</v>
      </c>
      <c r="N367" s="2">
        <v>0</v>
      </c>
      <c r="O367" s="2">
        <v>0</v>
      </c>
      <c r="P367" s="2">
        <v>0.90300000000000002</v>
      </c>
      <c r="Q367" s="2">
        <v>0.06</v>
      </c>
      <c r="R367" s="2">
        <v>0.76</v>
      </c>
      <c r="S367" s="2">
        <v>0</v>
      </c>
      <c r="T367" s="2">
        <v>0</v>
      </c>
      <c r="U367" s="2">
        <v>0</v>
      </c>
      <c r="V367" s="2">
        <v>0.04</v>
      </c>
      <c r="W367" s="2">
        <f t="shared" si="23"/>
        <v>0.12592857142857145</v>
      </c>
    </row>
    <row r="368" spans="1:23" x14ac:dyDescent="0.25">
      <c r="A368" t="str">
        <f t="shared" si="20"/>
        <v/>
      </c>
      <c r="B368" t="str">
        <f t="shared" si="21"/>
        <v>UTMiscellaneousPool Heater</v>
      </c>
      <c r="C368" t="str">
        <f t="shared" si="22"/>
        <v>UT2019 CPAMiscellaneous_Pool Heater</v>
      </c>
      <c r="D368" t="s">
        <v>117</v>
      </c>
      <c r="E368" t="s">
        <v>120</v>
      </c>
      <c r="F368" s="4" t="s">
        <v>107</v>
      </c>
      <c r="G368" s="4" t="s">
        <v>45</v>
      </c>
      <c r="H368" s="4" t="s">
        <v>48</v>
      </c>
      <c r="I368" s="2">
        <v>0</v>
      </c>
      <c r="J368" s="2">
        <v>0</v>
      </c>
      <c r="K368" s="2">
        <v>0</v>
      </c>
      <c r="L368" s="2">
        <v>0</v>
      </c>
      <c r="M368" s="2">
        <v>0</v>
      </c>
      <c r="N368" s="2">
        <v>0</v>
      </c>
      <c r="O368" s="2">
        <v>0</v>
      </c>
      <c r="P368" s="2">
        <v>0.36199999999999999</v>
      </c>
      <c r="Q368" s="2">
        <v>0.01</v>
      </c>
      <c r="R368" s="2">
        <v>0.27</v>
      </c>
      <c r="S368" s="2">
        <v>0</v>
      </c>
      <c r="T368" s="2">
        <v>0</v>
      </c>
      <c r="U368" s="2">
        <v>0</v>
      </c>
      <c r="V368" s="2">
        <v>0.01</v>
      </c>
      <c r="W368" s="2">
        <f t="shared" si="23"/>
        <v>4.6571428571428576E-2</v>
      </c>
    </row>
    <row r="369" spans="1:23" x14ac:dyDescent="0.25">
      <c r="A369" t="str">
        <f t="shared" si="20"/>
        <v/>
      </c>
      <c r="B369" t="str">
        <f t="shared" si="21"/>
        <v>UTMiscellaneousClothes Washer</v>
      </c>
      <c r="C369" t="str">
        <f t="shared" si="22"/>
        <v>UT2019 CPAMiscellaneous_Clothes Washer</v>
      </c>
      <c r="D369" t="s">
        <v>117</v>
      </c>
      <c r="E369" t="s">
        <v>120</v>
      </c>
      <c r="F369" s="4" t="s">
        <v>108</v>
      </c>
      <c r="G369" s="4" t="s">
        <v>45</v>
      </c>
      <c r="H369" s="4" t="s">
        <v>49</v>
      </c>
      <c r="I369" s="2">
        <v>0</v>
      </c>
      <c r="J369" s="2">
        <v>0</v>
      </c>
      <c r="K369" s="2">
        <v>7.0000000000000007E-2</v>
      </c>
      <c r="L369" s="2">
        <v>0</v>
      </c>
      <c r="M369" s="2">
        <v>0</v>
      </c>
      <c r="N369" s="2">
        <v>0</v>
      </c>
      <c r="O369" s="2">
        <v>0.63</v>
      </c>
      <c r="P369" s="2">
        <v>0.15</v>
      </c>
      <c r="Q369" s="2">
        <v>0.15</v>
      </c>
      <c r="R369" s="2">
        <v>0.67</v>
      </c>
      <c r="S369" s="2">
        <v>0</v>
      </c>
      <c r="T369" s="2">
        <v>0</v>
      </c>
      <c r="U369" s="2">
        <v>0</v>
      </c>
      <c r="V369" s="2">
        <v>0.15</v>
      </c>
      <c r="W369" s="2">
        <f t="shared" si="23"/>
        <v>0.12999999999999998</v>
      </c>
    </row>
    <row r="370" spans="1:23" x14ac:dyDescent="0.25">
      <c r="A370" t="str">
        <f t="shared" si="20"/>
        <v/>
      </c>
      <c r="B370" t="str">
        <f t="shared" si="21"/>
        <v>UTMiscellaneousClothes Dryer</v>
      </c>
      <c r="C370" t="str">
        <f t="shared" si="22"/>
        <v>UT2019 CPAMiscellaneous_Clothes Dryer</v>
      </c>
      <c r="D370" t="s">
        <v>117</v>
      </c>
      <c r="E370" t="s">
        <v>120</v>
      </c>
      <c r="F370" s="4" t="s">
        <v>109</v>
      </c>
      <c r="G370" s="4" t="s">
        <v>45</v>
      </c>
      <c r="H370" s="4" t="s">
        <v>50</v>
      </c>
      <c r="I370" s="2">
        <v>0</v>
      </c>
      <c r="J370" s="2">
        <v>0</v>
      </c>
      <c r="K370" s="2">
        <v>0.04</v>
      </c>
      <c r="L370" s="2">
        <v>0</v>
      </c>
      <c r="M370" s="2">
        <v>0</v>
      </c>
      <c r="N370" s="2">
        <v>0</v>
      </c>
      <c r="O370" s="2">
        <v>0.57999999999999996</v>
      </c>
      <c r="P370" s="2">
        <v>0.11</v>
      </c>
      <c r="Q370" s="2">
        <v>0.11</v>
      </c>
      <c r="R370" s="2">
        <v>0.26</v>
      </c>
      <c r="S370" s="2">
        <v>0</v>
      </c>
      <c r="T370" s="2">
        <v>0</v>
      </c>
      <c r="U370" s="2">
        <v>0</v>
      </c>
      <c r="V370" s="2">
        <v>0.1</v>
      </c>
      <c r="W370" s="2">
        <f t="shared" si="23"/>
        <v>8.5714285714285729E-2</v>
      </c>
    </row>
    <row r="371" spans="1:23" x14ac:dyDescent="0.25">
      <c r="A371" t="str">
        <f t="shared" si="20"/>
        <v/>
      </c>
      <c r="B371" t="str">
        <f t="shared" si="21"/>
        <v>UTMiscellaneousOther Miscellaneous</v>
      </c>
      <c r="C371" t="str">
        <f t="shared" si="22"/>
        <v>UT2019 CPAMiscellaneous_Other Miscellaneous</v>
      </c>
      <c r="D371" t="s">
        <v>117</v>
      </c>
      <c r="E371" t="s">
        <v>120</v>
      </c>
      <c r="F371" s="4" t="s">
        <v>110</v>
      </c>
      <c r="G371" s="4" t="s">
        <v>45</v>
      </c>
      <c r="H371" s="4" t="s">
        <v>51</v>
      </c>
      <c r="I371" s="2">
        <v>1</v>
      </c>
      <c r="J371" s="2">
        <v>1</v>
      </c>
      <c r="K371" s="2">
        <v>1</v>
      </c>
      <c r="L371" s="2">
        <v>1</v>
      </c>
      <c r="M371" s="2">
        <v>1</v>
      </c>
      <c r="N371" s="2">
        <v>1</v>
      </c>
      <c r="O371" s="2">
        <v>1</v>
      </c>
      <c r="P371" s="2">
        <v>1</v>
      </c>
      <c r="Q371" s="2">
        <v>1</v>
      </c>
      <c r="R371" s="2">
        <v>1</v>
      </c>
      <c r="S371" s="2">
        <v>1</v>
      </c>
      <c r="T371" s="2">
        <v>1</v>
      </c>
      <c r="U371" s="2">
        <v>1</v>
      </c>
      <c r="V371" s="2">
        <v>1</v>
      </c>
      <c r="W371" s="2">
        <f t="shared" si="23"/>
        <v>1</v>
      </c>
    </row>
    <row r="372" spans="1:23" x14ac:dyDescent="0.25">
      <c r="A372">
        <f t="shared" si="20"/>
        <v>1</v>
      </c>
      <c r="B372" t="str">
        <f t="shared" si="21"/>
        <v>IDCoolingAir-Cooled Chiller</v>
      </c>
      <c r="C372" t="str">
        <f t="shared" si="22"/>
        <v>ID2019 CPACooling_Air-Cooled Chiller</v>
      </c>
      <c r="D372" t="s">
        <v>119</v>
      </c>
      <c r="E372" t="s">
        <v>120</v>
      </c>
      <c r="F372" s="4" t="s">
        <v>66</v>
      </c>
      <c r="G372" s="4" t="s">
        <v>3</v>
      </c>
      <c r="H372" s="4" t="s">
        <v>4</v>
      </c>
      <c r="I372" s="2">
        <v>0.13727939170712</v>
      </c>
      <c r="J372" s="2">
        <v>0</v>
      </c>
      <c r="K372" s="2">
        <v>1.1275898878945626E-2</v>
      </c>
      <c r="L372" s="2">
        <v>0</v>
      </c>
      <c r="M372" s="2">
        <v>0</v>
      </c>
      <c r="N372" s="2">
        <v>5.1563961209992642E-3</v>
      </c>
      <c r="O372" s="2">
        <v>0.16681413461538463</v>
      </c>
      <c r="P372" s="2">
        <v>0.2731300551625172</v>
      </c>
      <c r="Q372" s="2">
        <v>0.22071991397963514</v>
      </c>
      <c r="R372" s="2">
        <v>2.0084556692651273E-2</v>
      </c>
      <c r="S372" s="2">
        <v>0</v>
      </c>
      <c r="T372" s="2">
        <v>0.14966776421394493</v>
      </c>
      <c r="U372" s="2">
        <v>0.14677753010726652</v>
      </c>
      <c r="V372" s="2">
        <v>9.6604803000723549E-2</v>
      </c>
      <c r="W372" s="2">
        <f t="shared" si="23"/>
        <v>8.7679317462799153E-2</v>
      </c>
    </row>
    <row r="373" spans="1:23" x14ac:dyDescent="0.25">
      <c r="A373" t="str">
        <f t="shared" si="20"/>
        <v/>
      </c>
      <c r="B373" t="str">
        <f t="shared" si="21"/>
        <v>IDCoolingWater-Cooled Chiller</v>
      </c>
      <c r="C373" t="str">
        <f t="shared" si="22"/>
        <v>ID2019 CPACooling_Water-Cooled Chiller</v>
      </c>
      <c r="D373" t="s">
        <v>119</v>
      </c>
      <c r="E373" t="s">
        <v>120</v>
      </c>
      <c r="F373" s="4" t="s">
        <v>67</v>
      </c>
      <c r="G373" s="4" t="s">
        <v>3</v>
      </c>
      <c r="H373" s="4" t="s">
        <v>5</v>
      </c>
      <c r="I373" s="2">
        <v>8.4542447182941738E-2</v>
      </c>
      <c r="J373" s="2">
        <v>0</v>
      </c>
      <c r="K373" s="2">
        <v>6.9441747487289452E-3</v>
      </c>
      <c r="L373" s="2">
        <v>0</v>
      </c>
      <c r="M373" s="2">
        <v>0</v>
      </c>
      <c r="N373" s="2">
        <v>3.1755265032347617E-3</v>
      </c>
      <c r="O373" s="2">
        <v>0.66725653846153854</v>
      </c>
      <c r="P373" s="2">
        <v>0</v>
      </c>
      <c r="Q373" s="2">
        <v>0</v>
      </c>
      <c r="R373" s="2">
        <v>7.2842952116803902E-2</v>
      </c>
      <c r="S373" s="2">
        <v>0</v>
      </c>
      <c r="T373" s="2">
        <v>1.6629751579327216E-2</v>
      </c>
      <c r="U373" s="2">
        <v>9.0391801948031439E-2</v>
      </c>
      <c r="V373" s="2">
        <v>5.0008027863998779E-2</v>
      </c>
      <c r="W373" s="2">
        <f t="shared" si="23"/>
        <v>7.0842230028900388E-2</v>
      </c>
    </row>
    <row r="374" spans="1:23" x14ac:dyDescent="0.25">
      <c r="A374" t="str">
        <f t="shared" si="20"/>
        <v/>
      </c>
      <c r="B374" t="str">
        <f t="shared" si="21"/>
        <v>IDCoolingRTU</v>
      </c>
      <c r="C374" t="str">
        <f t="shared" si="22"/>
        <v>ID2019 CPACooling_RTU</v>
      </c>
      <c r="D374" t="s">
        <v>119</v>
      </c>
      <c r="E374" t="s">
        <v>120</v>
      </c>
      <c r="F374" s="4" t="s">
        <v>68</v>
      </c>
      <c r="G374" s="4" t="s">
        <v>3</v>
      </c>
      <c r="H374" s="4" t="s">
        <v>6</v>
      </c>
      <c r="I374" s="2">
        <v>0.44482045290657624</v>
      </c>
      <c r="J374" s="2">
        <v>0.65949720572137849</v>
      </c>
      <c r="K374" s="2">
        <v>0.78971769831144045</v>
      </c>
      <c r="L374" s="2">
        <v>0.67049115492346423</v>
      </c>
      <c r="M374" s="2">
        <v>0.72906423383809549</v>
      </c>
      <c r="N374" s="2">
        <v>0.71349743622154482</v>
      </c>
      <c r="O374" s="2">
        <v>0.1096701923076923</v>
      </c>
      <c r="P374" s="2">
        <v>0.44823777270941412</v>
      </c>
      <c r="Q374" s="2">
        <v>0.36222671494712316</v>
      </c>
      <c r="R374" s="2">
        <v>0.1576374163802691</v>
      </c>
      <c r="S374" s="2">
        <v>0.16009626602208238</v>
      </c>
      <c r="T374" s="2">
        <v>0.19624683143376667</v>
      </c>
      <c r="U374" s="2">
        <v>0.47559685839893373</v>
      </c>
      <c r="V374" s="2">
        <v>0.56833845388894677</v>
      </c>
      <c r="W374" s="2">
        <f t="shared" si="23"/>
        <v>0.46322419200076631</v>
      </c>
    </row>
    <row r="375" spans="1:23" x14ac:dyDescent="0.25">
      <c r="A375" t="str">
        <f t="shared" si="20"/>
        <v/>
      </c>
      <c r="B375" t="str">
        <f t="shared" si="21"/>
        <v>IDCoolingPTAC</v>
      </c>
      <c r="C375" t="str">
        <f t="shared" si="22"/>
        <v>ID2019 CPACooling_PTAC</v>
      </c>
      <c r="D375" t="s">
        <v>119</v>
      </c>
      <c r="E375" t="s">
        <v>120</v>
      </c>
      <c r="F375" s="4" t="s">
        <v>69</v>
      </c>
      <c r="G375" s="4" t="s">
        <v>3</v>
      </c>
      <c r="H375" s="4" t="s">
        <v>7</v>
      </c>
      <c r="I375" s="2">
        <v>2.3517370821267865E-2</v>
      </c>
      <c r="J375" s="2">
        <v>2.3265311147212541E-2</v>
      </c>
      <c r="K375" s="2">
        <v>3.4568437258775182E-2</v>
      </c>
      <c r="L375" s="2">
        <v>2.3653148497703502E-2</v>
      </c>
      <c r="M375" s="2">
        <v>2.6689338444342726E-2</v>
      </c>
      <c r="N375" s="2">
        <v>2.1299904545566722E-2</v>
      </c>
      <c r="O375" s="2">
        <v>3.8480769230769228E-3</v>
      </c>
      <c r="P375" s="2">
        <v>2.9100255004777101E-2</v>
      </c>
      <c r="Q375" s="2">
        <v>2.3516290719518388E-2</v>
      </c>
      <c r="R375" s="2">
        <v>0.38754500935224145</v>
      </c>
      <c r="S375" s="2">
        <v>1.0505295312615633E-2</v>
      </c>
      <c r="T375" s="2">
        <v>1.182209827914257E-2</v>
      </c>
      <c r="U375" s="2">
        <v>2.5144499555524807E-2</v>
      </c>
      <c r="V375" s="2">
        <v>5.0797495593784575E-2</v>
      </c>
      <c r="W375" s="2">
        <f t="shared" si="23"/>
        <v>4.9662323675396428E-2</v>
      </c>
    </row>
    <row r="376" spans="1:23" x14ac:dyDescent="0.25">
      <c r="A376" t="str">
        <f t="shared" si="20"/>
        <v/>
      </c>
      <c r="B376" t="str">
        <f t="shared" si="21"/>
        <v>IDCoolingPTHP</v>
      </c>
      <c r="C376" t="str">
        <f t="shared" si="22"/>
        <v>ID2019 CPACooling_PTHP</v>
      </c>
      <c r="D376" t="s">
        <v>119</v>
      </c>
      <c r="E376" t="s">
        <v>120</v>
      </c>
      <c r="F376" s="4" t="s">
        <v>70</v>
      </c>
      <c r="G376" s="4" t="s">
        <v>3</v>
      </c>
      <c r="H376" s="4" t="s">
        <v>8</v>
      </c>
      <c r="I376" s="2">
        <v>7.4592818269867177E-3</v>
      </c>
      <c r="J376" s="2">
        <v>7.379333087806369E-3</v>
      </c>
      <c r="K376" s="2">
        <v>7.1169664920310302E-3</v>
      </c>
      <c r="L376" s="2">
        <v>7.5023480337512464E-3</v>
      </c>
      <c r="M376" s="2">
        <v>1.9225688804840411E-2</v>
      </c>
      <c r="N376" s="2">
        <v>6.2967143602967995E-3</v>
      </c>
      <c r="O376" s="2">
        <v>0</v>
      </c>
      <c r="P376" s="2">
        <v>2.0374319740443077E-2</v>
      </c>
      <c r="Q376" s="2">
        <v>1.6464750090678864E-2</v>
      </c>
      <c r="R376" s="2">
        <v>0.13046625758559927</v>
      </c>
      <c r="S376" s="2">
        <v>2.9564331643705008E-3</v>
      </c>
      <c r="T376" s="2">
        <v>1.1822098279142567E-3</v>
      </c>
      <c r="U376" s="2">
        <v>7.9753774352013251E-3</v>
      </c>
      <c r="V376" s="2">
        <v>2.5931863049291713E-2</v>
      </c>
      <c r="W376" s="2">
        <f t="shared" si="23"/>
        <v>1.8595110249943682E-2</v>
      </c>
    </row>
    <row r="377" spans="1:23" x14ac:dyDescent="0.25">
      <c r="A377" t="str">
        <f t="shared" si="20"/>
        <v/>
      </c>
      <c r="B377" t="str">
        <f t="shared" si="21"/>
        <v>IDCoolingEvaporative AC</v>
      </c>
      <c r="C377" t="str">
        <f t="shared" si="22"/>
        <v>ID2019 CPACooling_Evaporative AC</v>
      </c>
      <c r="D377" t="s">
        <v>119</v>
      </c>
      <c r="E377" t="s">
        <v>120</v>
      </c>
      <c r="F377" s="4" t="s">
        <v>71</v>
      </c>
      <c r="G377" s="4" t="s">
        <v>3</v>
      </c>
      <c r="H377" s="4" t="s">
        <v>9</v>
      </c>
      <c r="I377" s="2">
        <v>4.7181698970683109E-4</v>
      </c>
      <c r="J377" s="2">
        <v>4.6676004530844974E-4</v>
      </c>
      <c r="K377" s="2">
        <v>4.0383406902000117E-2</v>
      </c>
      <c r="L377" s="2">
        <v>4.7454102782538288E-4</v>
      </c>
      <c r="M377" s="2">
        <v>3.2928339375230604E-2</v>
      </c>
      <c r="N377" s="2">
        <v>1.1759528107979466E-2</v>
      </c>
      <c r="O377" s="2">
        <v>0</v>
      </c>
      <c r="P377" s="2">
        <v>3.8221221804809659E-5</v>
      </c>
      <c r="Q377" s="2">
        <v>3.0887061418174811E-5</v>
      </c>
      <c r="R377" s="2">
        <v>4.7455747096300507E-3</v>
      </c>
      <c r="S377" s="2">
        <v>0</v>
      </c>
      <c r="T377" s="2">
        <v>1.1822098279142567E-3</v>
      </c>
      <c r="U377" s="2">
        <v>5.0446124178318667E-4</v>
      </c>
      <c r="V377" s="2">
        <v>8.7470674930776254E-5</v>
      </c>
      <c r="W377" s="2">
        <f t="shared" si="23"/>
        <v>6.6480869418237215E-3</v>
      </c>
    </row>
    <row r="378" spans="1:23" x14ac:dyDescent="0.25">
      <c r="A378" t="str">
        <f t="shared" si="20"/>
        <v/>
      </c>
      <c r="B378" t="str">
        <f t="shared" si="21"/>
        <v>IDCoolingAir-Source Heat Pump</v>
      </c>
      <c r="C378" t="str">
        <f t="shared" si="22"/>
        <v>ID2019 CPACooling_Air-Source Heat Pump</v>
      </c>
      <c r="D378" t="s">
        <v>119</v>
      </c>
      <c r="E378" t="s">
        <v>120</v>
      </c>
      <c r="F378" s="4" t="s">
        <v>72</v>
      </c>
      <c r="G378" s="4" t="s">
        <v>3</v>
      </c>
      <c r="H378" s="4" t="s">
        <v>10</v>
      </c>
      <c r="I378" s="2">
        <v>0.14223050124647621</v>
      </c>
      <c r="J378" s="2">
        <v>0.14070607174891983</v>
      </c>
      <c r="K378" s="2">
        <v>4.1856141644794877E-2</v>
      </c>
      <c r="L378" s="2">
        <v>0.14305166986793019</v>
      </c>
      <c r="M378" s="2">
        <v>8.220394628661859E-2</v>
      </c>
      <c r="N378" s="2">
        <v>7.2314763948010702E-2</v>
      </c>
      <c r="O378" s="2">
        <v>5.7721153846153851E-3</v>
      </c>
      <c r="P378" s="2">
        <v>7.589818543473198E-2</v>
      </c>
      <c r="Q378" s="2">
        <v>6.1334300798191403E-2</v>
      </c>
      <c r="R378" s="2">
        <v>5.0952618394305094E-2</v>
      </c>
      <c r="S378" s="2">
        <v>1.6909917018605058E-2</v>
      </c>
      <c r="T378" s="2">
        <v>1.8521287303990025E-2</v>
      </c>
      <c r="U378" s="2">
        <v>0.15207119888333187</v>
      </c>
      <c r="V378" s="2">
        <v>5.4886495472742318E-2</v>
      </c>
      <c r="W378" s="2">
        <f t="shared" si="23"/>
        <v>7.5622086673804545E-2</v>
      </c>
    </row>
    <row r="379" spans="1:23" x14ac:dyDescent="0.25">
      <c r="A379" t="str">
        <f t="shared" si="20"/>
        <v/>
      </c>
      <c r="B379" t="str">
        <f t="shared" si="21"/>
        <v>IDCoolingGeothermal Heat Pump</v>
      </c>
      <c r="C379" t="str">
        <f t="shared" si="22"/>
        <v>ID2019 CPACooling_Geothermal Heat Pump</v>
      </c>
      <c r="D379" t="s">
        <v>119</v>
      </c>
      <c r="E379" t="s">
        <v>120</v>
      </c>
      <c r="F379" s="4" t="s">
        <v>73</v>
      </c>
      <c r="G379" s="4" t="s">
        <v>3</v>
      </c>
      <c r="H379" s="4" t="s">
        <v>11</v>
      </c>
      <c r="I379" s="2">
        <v>7.6261839478082877E-2</v>
      </c>
      <c r="J379" s="2">
        <v>7.5444463481939589E-2</v>
      </c>
      <c r="K379" s="2">
        <v>0</v>
      </c>
      <c r="L379" s="2">
        <v>7.6702137649325625E-2</v>
      </c>
      <c r="M379" s="2">
        <v>0</v>
      </c>
      <c r="N379" s="2">
        <v>0</v>
      </c>
      <c r="O379" s="2">
        <v>8.6581730769230772E-3</v>
      </c>
      <c r="P379" s="2">
        <v>5.4948115816641094E-2</v>
      </c>
      <c r="Q379" s="2">
        <v>4.4404279818914816E-2</v>
      </c>
      <c r="R379" s="2">
        <v>5.4607234630949311E-2</v>
      </c>
      <c r="S379" s="2">
        <v>0</v>
      </c>
      <c r="T379" s="2">
        <v>0</v>
      </c>
      <c r="U379" s="2">
        <v>8.1538272429927158E-2</v>
      </c>
      <c r="V379" s="2">
        <v>1.0488247598438418E-2</v>
      </c>
      <c r="W379" s="2">
        <f t="shared" si="23"/>
        <v>3.4503768855795855E-2</v>
      </c>
    </row>
    <row r="380" spans="1:23" x14ac:dyDescent="0.25">
      <c r="A380" t="str">
        <f t="shared" si="20"/>
        <v/>
      </c>
      <c r="B380" t="str">
        <f t="shared" si="21"/>
        <v>IDHeatingElectric Furnace</v>
      </c>
      <c r="C380" t="str">
        <f t="shared" si="22"/>
        <v>ID2019 CPAHeating_Electric Furnace</v>
      </c>
      <c r="D380" t="s">
        <v>119</v>
      </c>
      <c r="E380" t="s">
        <v>120</v>
      </c>
      <c r="F380" s="4" t="s">
        <v>74</v>
      </c>
      <c r="G380" s="4" t="s">
        <v>12</v>
      </c>
      <c r="H380" s="4" t="s">
        <v>13</v>
      </c>
      <c r="I380" s="2">
        <v>1.234131866398199E-2</v>
      </c>
      <c r="J380" s="2">
        <v>8.51809560144174E-3</v>
      </c>
      <c r="K380" s="2">
        <v>3.3649258828868434E-2</v>
      </c>
      <c r="L380" s="2">
        <v>4.9880836767247092E-3</v>
      </c>
      <c r="M380" s="2">
        <v>6.0836125661213533E-2</v>
      </c>
      <c r="N380" s="2">
        <v>6.3733657468609123E-2</v>
      </c>
      <c r="O380" s="2">
        <v>2.9530484522207263E-2</v>
      </c>
      <c r="P380" s="2">
        <v>0</v>
      </c>
      <c r="Q380" s="2">
        <v>0</v>
      </c>
      <c r="R380" s="2">
        <v>1.4401774543907835E-2</v>
      </c>
      <c r="S380" s="2">
        <v>7.0707150801075196E-3</v>
      </c>
      <c r="T380" s="2">
        <v>4.8923623400534142E-3</v>
      </c>
      <c r="U380" s="2">
        <v>1.1570020378915484E-2</v>
      </c>
      <c r="V380" s="2">
        <v>0.12450002924379691</v>
      </c>
      <c r="W380" s="2">
        <f t="shared" si="23"/>
        <v>2.685942328641628E-2</v>
      </c>
    </row>
    <row r="381" spans="1:23" x14ac:dyDescent="0.25">
      <c r="A381" t="str">
        <f t="shared" si="20"/>
        <v/>
      </c>
      <c r="B381" t="str">
        <f t="shared" si="21"/>
        <v>IDHeatingElectric Room Heat</v>
      </c>
      <c r="C381" t="str">
        <f t="shared" si="22"/>
        <v>ID2019 CPAHeating_Electric Room Heat</v>
      </c>
      <c r="D381" t="s">
        <v>119</v>
      </c>
      <c r="E381" t="s">
        <v>120</v>
      </c>
      <c r="F381" s="4" t="s">
        <v>75</v>
      </c>
      <c r="G381" s="4" t="s">
        <v>12</v>
      </c>
      <c r="H381" s="4" t="s">
        <v>14</v>
      </c>
      <c r="I381" s="2">
        <v>0.23780136929181714</v>
      </c>
      <c r="J381" s="2">
        <v>0.16413276838018828</v>
      </c>
      <c r="K381" s="2">
        <v>0.3934719435416506</v>
      </c>
      <c r="L381" s="2">
        <v>9.611396972749206E-2</v>
      </c>
      <c r="M381" s="2">
        <v>5.5127946993864547E-3</v>
      </c>
      <c r="N381" s="2">
        <v>1.1735783823530089E-2</v>
      </c>
      <c r="O381" s="2">
        <v>6.0845778548504037E-4</v>
      </c>
      <c r="P381" s="2">
        <v>0.16179349055045036</v>
      </c>
      <c r="Q381" s="2">
        <v>4.4376283366962338E-2</v>
      </c>
      <c r="R381" s="2">
        <v>0.51100253868399792</v>
      </c>
      <c r="S381" s="2">
        <v>3.8245434736916925E-2</v>
      </c>
      <c r="T381" s="2">
        <v>2.646274421554231E-2</v>
      </c>
      <c r="U381" s="2">
        <v>0.2229394413799691</v>
      </c>
      <c r="V381" s="2">
        <v>0.14782972827209426</v>
      </c>
      <c r="W381" s="2">
        <f t="shared" si="23"/>
        <v>0.14728762488967737</v>
      </c>
    </row>
    <row r="382" spans="1:23" x14ac:dyDescent="0.25">
      <c r="A382" t="str">
        <f t="shared" si="20"/>
        <v/>
      </c>
      <c r="B382" t="str">
        <f t="shared" si="21"/>
        <v>IDHeatingPTHP</v>
      </c>
      <c r="C382" t="str">
        <f t="shared" si="22"/>
        <v>ID2019 CPAHeating_PTHP</v>
      </c>
      <c r="D382" t="s">
        <v>119</v>
      </c>
      <c r="E382" t="s">
        <v>120</v>
      </c>
      <c r="F382" s="4" t="s">
        <v>76</v>
      </c>
      <c r="G382" s="4" t="s">
        <v>12</v>
      </c>
      <c r="H382" s="4" t="s">
        <v>8</v>
      </c>
      <c r="I382" s="2">
        <v>7.4592818269867177E-3</v>
      </c>
      <c r="J382" s="2">
        <v>7.379333087806369E-3</v>
      </c>
      <c r="K382" s="2">
        <v>7.1169664920310302E-3</v>
      </c>
      <c r="L382" s="2">
        <v>7.5023480337512464E-3</v>
      </c>
      <c r="M382" s="2">
        <v>1.9225688804840411E-2</v>
      </c>
      <c r="N382" s="2">
        <v>6.2967143602967995E-3</v>
      </c>
      <c r="O382" s="2">
        <v>0</v>
      </c>
      <c r="P382" s="2">
        <v>2.0374319740443077E-2</v>
      </c>
      <c r="Q382" s="2">
        <v>1.6464750090678864E-2</v>
      </c>
      <c r="R382" s="2">
        <v>0.13046625758559927</v>
      </c>
      <c r="S382" s="2">
        <v>2.9564331643705012E-3</v>
      </c>
      <c r="T382" s="2">
        <v>1.1822098279142563E-3</v>
      </c>
      <c r="U382" s="2">
        <v>7.9753774352013251E-3</v>
      </c>
      <c r="V382" s="2">
        <v>2.5931863049291713E-2</v>
      </c>
      <c r="W382" s="2">
        <f t="shared" si="23"/>
        <v>1.8595110249943682E-2</v>
      </c>
    </row>
    <row r="383" spans="1:23" x14ac:dyDescent="0.25">
      <c r="A383" t="str">
        <f t="shared" si="20"/>
        <v/>
      </c>
      <c r="B383" t="str">
        <f t="shared" si="21"/>
        <v>IDHeatingAir-Source Heat Pump</v>
      </c>
      <c r="C383" t="str">
        <f t="shared" si="22"/>
        <v>ID2019 CPAHeating_Air-Source Heat Pump</v>
      </c>
      <c r="D383" t="s">
        <v>119</v>
      </c>
      <c r="E383" t="s">
        <v>120</v>
      </c>
      <c r="F383" s="4" t="s">
        <v>77</v>
      </c>
      <c r="G383" s="4" t="s">
        <v>12</v>
      </c>
      <c r="H383" s="4" t="s">
        <v>10</v>
      </c>
      <c r="I383" s="2">
        <v>0.14223050124647621</v>
      </c>
      <c r="J383" s="2">
        <v>0.14070607174891983</v>
      </c>
      <c r="K383" s="2">
        <v>4.1856141644794877E-2</v>
      </c>
      <c r="L383" s="2">
        <v>0.14305166986793019</v>
      </c>
      <c r="M383" s="2">
        <v>8.220394628661859E-2</v>
      </c>
      <c r="N383" s="2">
        <v>7.2314763948010702E-2</v>
      </c>
      <c r="O383" s="2">
        <v>5.7721153846153851E-3</v>
      </c>
      <c r="P383" s="2">
        <v>7.589818543473198E-2</v>
      </c>
      <c r="Q383" s="2">
        <v>6.1334300798191403E-2</v>
      </c>
      <c r="R383" s="2">
        <v>5.0952618394305094E-2</v>
      </c>
      <c r="S383" s="2">
        <v>1.6909917018605058E-2</v>
      </c>
      <c r="T383" s="2">
        <v>1.8521287303990025E-2</v>
      </c>
      <c r="U383" s="2">
        <v>0.15207119888333187</v>
      </c>
      <c r="V383" s="2">
        <v>5.4886495472742318E-2</v>
      </c>
      <c r="W383" s="2">
        <f t="shared" si="23"/>
        <v>7.5622086673804545E-2</v>
      </c>
    </row>
    <row r="384" spans="1:23" x14ac:dyDescent="0.25">
      <c r="A384" t="str">
        <f t="shared" si="20"/>
        <v/>
      </c>
      <c r="B384" t="str">
        <f t="shared" si="21"/>
        <v>IDHeatingGeothermal Heat Pump</v>
      </c>
      <c r="C384" t="str">
        <f t="shared" si="22"/>
        <v>ID2019 CPAHeating_Geothermal Heat Pump</v>
      </c>
      <c r="D384" t="s">
        <v>119</v>
      </c>
      <c r="E384" t="s">
        <v>120</v>
      </c>
      <c r="F384" s="4" t="s">
        <v>78</v>
      </c>
      <c r="G384" s="4" t="s">
        <v>12</v>
      </c>
      <c r="H384" s="4" t="s">
        <v>11</v>
      </c>
      <c r="I384" s="2">
        <v>7.6261839478082877E-2</v>
      </c>
      <c r="J384" s="2">
        <v>7.5444463481939589E-2</v>
      </c>
      <c r="K384" s="2">
        <v>0</v>
      </c>
      <c r="L384" s="2">
        <v>7.6702137649325625E-2</v>
      </c>
      <c r="M384" s="2">
        <v>0</v>
      </c>
      <c r="N384" s="2">
        <v>0</v>
      </c>
      <c r="O384" s="2">
        <v>8.6581730769230772E-3</v>
      </c>
      <c r="P384" s="2">
        <v>5.4948115816641094E-2</v>
      </c>
      <c r="Q384" s="2">
        <v>4.4404279818914816E-2</v>
      </c>
      <c r="R384" s="2">
        <v>5.4607234630949311E-2</v>
      </c>
      <c r="S384" s="2">
        <v>0</v>
      </c>
      <c r="T384" s="2">
        <v>0</v>
      </c>
      <c r="U384" s="2">
        <v>8.1538272429927158E-2</v>
      </c>
      <c r="V384" s="2">
        <v>1.0488247598438418E-2</v>
      </c>
      <c r="W384" s="2">
        <f t="shared" si="23"/>
        <v>3.4503768855795855E-2</v>
      </c>
    </row>
    <row r="385" spans="1:23" x14ac:dyDescent="0.25">
      <c r="A385" t="str">
        <f t="shared" si="20"/>
        <v/>
      </c>
      <c r="B385" t="str">
        <f t="shared" si="21"/>
        <v>IDVentilationVentilation</v>
      </c>
      <c r="C385" t="str">
        <f t="shared" si="22"/>
        <v>ID2019 CPAVentilation_Ventilation</v>
      </c>
      <c r="D385" t="s">
        <v>119</v>
      </c>
      <c r="E385" t="s">
        <v>120</v>
      </c>
      <c r="F385" s="4" t="s">
        <v>79</v>
      </c>
      <c r="G385" s="4" t="s">
        <v>15</v>
      </c>
      <c r="H385" s="4" t="s">
        <v>15</v>
      </c>
      <c r="I385" s="2">
        <v>1</v>
      </c>
      <c r="J385" s="2">
        <v>1</v>
      </c>
      <c r="K385" s="2">
        <v>1</v>
      </c>
      <c r="L385" s="2">
        <v>1</v>
      </c>
      <c r="M385" s="2">
        <v>1</v>
      </c>
      <c r="N385" s="2">
        <v>1</v>
      </c>
      <c r="O385" s="2">
        <v>1</v>
      </c>
      <c r="P385" s="2">
        <v>1</v>
      </c>
      <c r="Q385" s="2">
        <v>1</v>
      </c>
      <c r="R385" s="2">
        <v>1</v>
      </c>
      <c r="S385" s="2">
        <v>1</v>
      </c>
      <c r="T385" s="2">
        <v>1</v>
      </c>
      <c r="U385" s="2">
        <v>1</v>
      </c>
      <c r="V385" s="2">
        <v>1</v>
      </c>
      <c r="W385" s="2">
        <f t="shared" si="23"/>
        <v>1</v>
      </c>
    </row>
    <row r="386" spans="1:23" x14ac:dyDescent="0.25">
      <c r="A386" t="str">
        <f t="shared" ref="A386:A449" si="24">IF(D386=D385,"",1)</f>
        <v/>
      </c>
      <c r="B386" t="str">
        <f t="shared" ref="B386:B449" si="25">D386&amp;G386&amp;H386</f>
        <v>IDWater HeatingWater Heater</v>
      </c>
      <c r="C386" t="str">
        <f t="shared" ref="C386:C449" si="26">D386&amp;E386&amp;F386</f>
        <v>ID2019 CPAWater Heating_Water Heater</v>
      </c>
      <c r="D386" t="s">
        <v>119</v>
      </c>
      <c r="E386" t="s">
        <v>120</v>
      </c>
      <c r="F386" s="4" t="s">
        <v>80</v>
      </c>
      <c r="G386" s="4" t="s">
        <v>16</v>
      </c>
      <c r="H386" s="4" t="s">
        <v>17</v>
      </c>
      <c r="I386" s="2">
        <v>0.45178015900449359</v>
      </c>
      <c r="J386" s="2">
        <v>0.6</v>
      </c>
      <c r="K386" s="2">
        <v>0.61</v>
      </c>
      <c r="L386" s="2">
        <v>0.61764705882352944</v>
      </c>
      <c r="M386" s="2">
        <v>0.57894736842105265</v>
      </c>
      <c r="N386" s="2">
        <v>0.625</v>
      </c>
      <c r="O386" s="2">
        <v>3.9563000000000001E-2</v>
      </c>
      <c r="P386" s="2">
        <v>0.64322557384929702</v>
      </c>
      <c r="Q386" s="2">
        <v>0.5</v>
      </c>
      <c r="R386" s="2">
        <v>0.5</v>
      </c>
      <c r="S386" s="2">
        <v>0.51893699999999998</v>
      </c>
      <c r="T386" s="2">
        <v>0.52678000000000003</v>
      </c>
      <c r="U386" s="2">
        <v>0.45178015900449359</v>
      </c>
      <c r="V386" s="2">
        <v>0.53030303030303028</v>
      </c>
      <c r="W386" s="2">
        <f t="shared" ref="W386:W449" si="27">AVERAGE(I386:V386)</f>
        <v>0.51385452495756401</v>
      </c>
    </row>
    <row r="387" spans="1:23" x14ac:dyDescent="0.25">
      <c r="A387" t="str">
        <f t="shared" si="24"/>
        <v/>
      </c>
      <c r="B387" t="str">
        <f t="shared" si="25"/>
        <v>IDInterior LightingGeneral Service Lighting</v>
      </c>
      <c r="C387" t="str">
        <f t="shared" si="26"/>
        <v>ID2019 CPAInterior Lighting_General Service Lighting</v>
      </c>
      <c r="D387" t="s">
        <v>119</v>
      </c>
      <c r="E387" t="s">
        <v>120</v>
      </c>
      <c r="F387" s="4" t="s">
        <v>81</v>
      </c>
      <c r="G387" s="4" t="s">
        <v>18</v>
      </c>
      <c r="H387" s="4" t="s">
        <v>19</v>
      </c>
      <c r="I387" s="2">
        <v>1</v>
      </c>
      <c r="J387" s="2">
        <v>1</v>
      </c>
      <c r="K387" s="2">
        <v>1</v>
      </c>
      <c r="L387" s="2">
        <v>1</v>
      </c>
      <c r="M387" s="2">
        <v>1</v>
      </c>
      <c r="N387" s="2">
        <v>1</v>
      </c>
      <c r="O387" s="2">
        <v>1</v>
      </c>
      <c r="P387" s="2">
        <v>1</v>
      </c>
      <c r="Q387" s="2">
        <v>1</v>
      </c>
      <c r="R387" s="2">
        <v>1</v>
      </c>
      <c r="S387" s="2">
        <v>1</v>
      </c>
      <c r="T387" s="2">
        <v>1</v>
      </c>
      <c r="U387" s="2">
        <v>1</v>
      </c>
      <c r="V387" s="2">
        <v>1</v>
      </c>
      <c r="W387" s="2">
        <f t="shared" si="27"/>
        <v>1</v>
      </c>
    </row>
    <row r="388" spans="1:23" x14ac:dyDescent="0.25">
      <c r="A388" t="str">
        <f t="shared" si="24"/>
        <v/>
      </c>
      <c r="B388" t="str">
        <f t="shared" si="25"/>
        <v>IDInterior LightingExempted Lighting</v>
      </c>
      <c r="C388" t="str">
        <f t="shared" si="26"/>
        <v>ID2019 CPAInterior Lighting_Exempted Lighting</v>
      </c>
      <c r="D388" t="s">
        <v>119</v>
      </c>
      <c r="E388" t="s">
        <v>120</v>
      </c>
      <c r="F388" s="4" t="s">
        <v>82</v>
      </c>
      <c r="G388" s="4" t="s">
        <v>18</v>
      </c>
      <c r="H388" s="4" t="s">
        <v>20</v>
      </c>
      <c r="I388" s="2">
        <v>1</v>
      </c>
      <c r="J388" s="2">
        <v>1</v>
      </c>
      <c r="K388" s="2">
        <v>1</v>
      </c>
      <c r="L388" s="2">
        <v>1</v>
      </c>
      <c r="M388" s="2">
        <v>1</v>
      </c>
      <c r="N388" s="2">
        <v>1</v>
      </c>
      <c r="O388" s="2">
        <v>1</v>
      </c>
      <c r="P388" s="2">
        <v>1</v>
      </c>
      <c r="Q388" s="2">
        <v>1</v>
      </c>
      <c r="R388" s="2">
        <v>1</v>
      </c>
      <c r="S388" s="2">
        <v>1</v>
      </c>
      <c r="T388" s="2">
        <v>1</v>
      </c>
      <c r="U388" s="2">
        <v>1</v>
      </c>
      <c r="V388" s="2">
        <v>1</v>
      </c>
      <c r="W388" s="2">
        <f t="shared" si="27"/>
        <v>1</v>
      </c>
    </row>
    <row r="389" spans="1:23" x14ac:dyDescent="0.25">
      <c r="A389" t="str">
        <f t="shared" si="24"/>
        <v/>
      </c>
      <c r="B389" t="str">
        <f t="shared" si="25"/>
        <v>IDInterior LightingHigh-Bay Lighting</v>
      </c>
      <c r="C389" t="str">
        <f t="shared" si="26"/>
        <v>ID2019 CPAInterior Lighting_High-Bay Lighting</v>
      </c>
      <c r="D389" t="s">
        <v>119</v>
      </c>
      <c r="E389" t="s">
        <v>120</v>
      </c>
      <c r="F389" s="4" t="s">
        <v>83</v>
      </c>
      <c r="G389" s="4" t="s">
        <v>18</v>
      </c>
      <c r="H389" s="4" t="s">
        <v>21</v>
      </c>
      <c r="I389" s="2">
        <v>1</v>
      </c>
      <c r="J389" s="2">
        <v>1</v>
      </c>
      <c r="K389" s="2">
        <v>1</v>
      </c>
      <c r="L389" s="2">
        <v>1</v>
      </c>
      <c r="M389" s="2">
        <v>1</v>
      </c>
      <c r="N389" s="2">
        <v>1</v>
      </c>
      <c r="O389" s="2">
        <v>1</v>
      </c>
      <c r="P389" s="2">
        <v>1</v>
      </c>
      <c r="Q389" s="2">
        <v>1</v>
      </c>
      <c r="R389" s="2">
        <v>1</v>
      </c>
      <c r="S389" s="2">
        <v>1</v>
      </c>
      <c r="T389" s="2">
        <v>1</v>
      </c>
      <c r="U389" s="2">
        <v>1</v>
      </c>
      <c r="V389" s="2">
        <v>1</v>
      </c>
      <c r="W389" s="2">
        <f t="shared" si="27"/>
        <v>1</v>
      </c>
    </row>
    <row r="390" spans="1:23" x14ac:dyDescent="0.25">
      <c r="A390" t="str">
        <f t="shared" si="24"/>
        <v/>
      </c>
      <c r="B390" t="str">
        <f t="shared" si="25"/>
        <v>IDInterior LightingLinear Lighting</v>
      </c>
      <c r="C390" t="str">
        <f t="shared" si="26"/>
        <v>ID2019 CPAInterior Lighting_Linear Lighting</v>
      </c>
      <c r="D390" t="s">
        <v>119</v>
      </c>
      <c r="E390" t="s">
        <v>120</v>
      </c>
      <c r="F390" s="4" t="s">
        <v>84</v>
      </c>
      <c r="G390" s="4" t="s">
        <v>18</v>
      </c>
      <c r="H390" s="4" t="s">
        <v>22</v>
      </c>
      <c r="I390" s="2">
        <v>1</v>
      </c>
      <c r="J390" s="2">
        <v>1</v>
      </c>
      <c r="K390" s="2">
        <v>1</v>
      </c>
      <c r="L390" s="2">
        <v>1</v>
      </c>
      <c r="M390" s="2">
        <v>1</v>
      </c>
      <c r="N390" s="2">
        <v>1</v>
      </c>
      <c r="O390" s="2">
        <v>1</v>
      </c>
      <c r="P390" s="2">
        <v>1</v>
      </c>
      <c r="Q390" s="2">
        <v>1</v>
      </c>
      <c r="R390" s="2">
        <v>1</v>
      </c>
      <c r="S390" s="2">
        <v>1</v>
      </c>
      <c r="T390" s="2">
        <v>1</v>
      </c>
      <c r="U390" s="2">
        <v>1</v>
      </c>
      <c r="V390" s="2">
        <v>1</v>
      </c>
      <c r="W390" s="2">
        <f t="shared" si="27"/>
        <v>1</v>
      </c>
    </row>
    <row r="391" spans="1:23" x14ac:dyDescent="0.25">
      <c r="A391" t="str">
        <f t="shared" si="24"/>
        <v/>
      </c>
      <c r="B391" t="str">
        <f t="shared" si="25"/>
        <v>IDExterior LightingGeneral Service Lighting</v>
      </c>
      <c r="C391" t="str">
        <f t="shared" si="26"/>
        <v>ID2019 CPAExterior Lighting_General Service Lighting</v>
      </c>
      <c r="D391" t="s">
        <v>119</v>
      </c>
      <c r="E391" t="s">
        <v>120</v>
      </c>
      <c r="F391" s="4" t="s">
        <v>85</v>
      </c>
      <c r="G391" s="4" t="s">
        <v>23</v>
      </c>
      <c r="H391" s="4" t="s">
        <v>19</v>
      </c>
      <c r="I391" s="2">
        <v>1</v>
      </c>
      <c r="J391" s="2">
        <v>1</v>
      </c>
      <c r="K391" s="2">
        <v>1</v>
      </c>
      <c r="L391" s="2">
        <v>1</v>
      </c>
      <c r="M391" s="2">
        <v>1</v>
      </c>
      <c r="N391" s="2">
        <v>1</v>
      </c>
      <c r="O391" s="2">
        <v>1</v>
      </c>
      <c r="P391" s="2">
        <v>1</v>
      </c>
      <c r="Q391" s="2">
        <v>1</v>
      </c>
      <c r="R391" s="2">
        <v>1</v>
      </c>
      <c r="S391" s="2">
        <v>1</v>
      </c>
      <c r="T391" s="2">
        <v>1</v>
      </c>
      <c r="U391" s="2">
        <v>1</v>
      </c>
      <c r="V391" s="2">
        <v>1</v>
      </c>
      <c r="W391" s="2">
        <f t="shared" si="27"/>
        <v>1</v>
      </c>
    </row>
    <row r="392" spans="1:23" x14ac:dyDescent="0.25">
      <c r="A392" t="str">
        <f t="shared" si="24"/>
        <v/>
      </c>
      <c r="B392" t="str">
        <f t="shared" si="25"/>
        <v>IDExterior LightingArea Lighting</v>
      </c>
      <c r="C392" t="str">
        <f t="shared" si="26"/>
        <v>ID2019 CPAExterior Lighting_Area Lighting</v>
      </c>
      <c r="D392" t="s">
        <v>119</v>
      </c>
      <c r="E392" t="s">
        <v>120</v>
      </c>
      <c r="F392" s="4" t="s">
        <v>86</v>
      </c>
      <c r="G392" s="4" t="s">
        <v>23</v>
      </c>
      <c r="H392" s="4" t="s">
        <v>24</v>
      </c>
      <c r="I392" s="2">
        <v>1</v>
      </c>
      <c r="J392" s="2">
        <v>1</v>
      </c>
      <c r="K392" s="2">
        <v>1</v>
      </c>
      <c r="L392" s="2">
        <v>1</v>
      </c>
      <c r="M392" s="2">
        <v>1</v>
      </c>
      <c r="N392" s="2">
        <v>1</v>
      </c>
      <c r="O392" s="2">
        <v>1</v>
      </c>
      <c r="P392" s="2">
        <v>1</v>
      </c>
      <c r="Q392" s="2">
        <v>1</v>
      </c>
      <c r="R392" s="2">
        <v>1</v>
      </c>
      <c r="S392" s="2">
        <v>1</v>
      </c>
      <c r="T392" s="2">
        <v>1</v>
      </c>
      <c r="U392" s="2">
        <v>1</v>
      </c>
      <c r="V392" s="2">
        <v>1</v>
      </c>
      <c r="W392" s="2">
        <f t="shared" si="27"/>
        <v>1</v>
      </c>
    </row>
    <row r="393" spans="1:23" x14ac:dyDescent="0.25">
      <c r="A393" t="str">
        <f t="shared" si="24"/>
        <v/>
      </c>
      <c r="B393" t="str">
        <f t="shared" si="25"/>
        <v>IDExterior LightingLinear Lighting</v>
      </c>
      <c r="C393" t="str">
        <f t="shared" si="26"/>
        <v>ID2019 CPAExterior Lighting_Linear Lighting</v>
      </c>
      <c r="D393" t="s">
        <v>119</v>
      </c>
      <c r="E393" t="s">
        <v>120</v>
      </c>
      <c r="F393" s="4" t="s">
        <v>87</v>
      </c>
      <c r="G393" s="4" t="s">
        <v>23</v>
      </c>
      <c r="H393" s="4" t="s">
        <v>22</v>
      </c>
      <c r="I393" s="2">
        <v>1</v>
      </c>
      <c r="J393" s="2">
        <v>1</v>
      </c>
      <c r="K393" s="2">
        <v>1</v>
      </c>
      <c r="L393" s="2">
        <v>1</v>
      </c>
      <c r="M393" s="2">
        <v>1</v>
      </c>
      <c r="N393" s="2">
        <v>1</v>
      </c>
      <c r="O393" s="2">
        <v>1</v>
      </c>
      <c r="P393" s="2">
        <v>1</v>
      </c>
      <c r="Q393" s="2">
        <v>1</v>
      </c>
      <c r="R393" s="2">
        <v>1</v>
      </c>
      <c r="S393" s="2">
        <v>1</v>
      </c>
      <c r="T393" s="2">
        <v>1</v>
      </c>
      <c r="U393" s="2">
        <v>1</v>
      </c>
      <c r="V393" s="2">
        <v>1</v>
      </c>
      <c r="W393" s="2">
        <f t="shared" si="27"/>
        <v>1</v>
      </c>
    </row>
    <row r="394" spans="1:23" x14ac:dyDescent="0.25">
      <c r="A394" t="str">
        <f t="shared" si="24"/>
        <v/>
      </c>
      <c r="B394" t="str">
        <f t="shared" si="25"/>
        <v>IDRefrigeration Walk-in Refrigerator/Freezer</v>
      </c>
      <c r="C394" t="str">
        <f t="shared" si="26"/>
        <v>ID2019 CPARefrigeration _Walk-in Refrigerator/Freezer</v>
      </c>
      <c r="D394" t="s">
        <v>119</v>
      </c>
      <c r="E394" t="s">
        <v>120</v>
      </c>
      <c r="F394" s="4" t="s">
        <v>88</v>
      </c>
      <c r="G394" s="4" t="s">
        <v>25</v>
      </c>
      <c r="H394" s="4" t="s">
        <v>26</v>
      </c>
      <c r="I394" s="2">
        <v>0.02</v>
      </c>
      <c r="J394" s="2">
        <v>0</v>
      </c>
      <c r="K394" s="2">
        <v>0.02</v>
      </c>
      <c r="L394" s="2">
        <v>0</v>
      </c>
      <c r="M394" s="2">
        <v>0.74</v>
      </c>
      <c r="N394" s="2">
        <v>0.16</v>
      </c>
      <c r="O394" s="2">
        <v>0.33</v>
      </c>
      <c r="P394" s="2">
        <v>7.6925418569254181E-2</v>
      </c>
      <c r="Q394" s="2">
        <v>0.19</v>
      </c>
      <c r="R394" s="2">
        <v>0.03</v>
      </c>
      <c r="S394" s="2">
        <v>1.0989010989011E-2</v>
      </c>
      <c r="T394" s="2">
        <v>0.91700000000000004</v>
      </c>
      <c r="U394" s="2">
        <v>0.02</v>
      </c>
      <c r="V394" s="2">
        <v>0.10344827586206896</v>
      </c>
      <c r="W394" s="2">
        <f t="shared" si="27"/>
        <v>0.18702590753002385</v>
      </c>
    </row>
    <row r="395" spans="1:23" x14ac:dyDescent="0.25">
      <c r="A395" t="str">
        <f t="shared" si="24"/>
        <v/>
      </c>
      <c r="B395" t="str">
        <f t="shared" si="25"/>
        <v>IDRefrigeration Reach-in Refrigerator/Freezer</v>
      </c>
      <c r="C395" t="str">
        <f t="shared" si="26"/>
        <v>ID2019 CPARefrigeration _Reach-in Refrigerator/Freezer</v>
      </c>
      <c r="D395" t="s">
        <v>119</v>
      </c>
      <c r="E395" t="s">
        <v>120</v>
      </c>
      <c r="F395" s="4" t="s">
        <v>89</v>
      </c>
      <c r="G395" s="4" t="s">
        <v>25</v>
      </c>
      <c r="H395" s="4" t="s">
        <v>27</v>
      </c>
      <c r="I395" s="2">
        <v>0.14000000000000001</v>
      </c>
      <c r="J395" s="2">
        <v>8.771929824561403E-2</v>
      </c>
      <c r="K395" s="2">
        <v>0.14000000000000001</v>
      </c>
      <c r="L395" s="2">
        <v>5.3571428571428568E-2</v>
      </c>
      <c r="M395" s="2">
        <v>7.0000000000000007E-2</v>
      </c>
      <c r="N395" s="2">
        <v>0.83055975794251102</v>
      </c>
      <c r="O395" s="2">
        <v>0.5</v>
      </c>
      <c r="P395" s="2">
        <v>0.13360730593607306</v>
      </c>
      <c r="Q395" s="2">
        <v>0.33</v>
      </c>
      <c r="R395" s="2">
        <v>0.19</v>
      </c>
      <c r="S395" s="2">
        <v>0.02</v>
      </c>
      <c r="T395" s="2">
        <v>0.02</v>
      </c>
      <c r="U395" s="2">
        <v>0.14000000000000001</v>
      </c>
      <c r="V395" s="2">
        <v>0.1206896551724138</v>
      </c>
      <c r="W395" s="2">
        <f t="shared" si="27"/>
        <v>0.19829624613343147</v>
      </c>
    </row>
    <row r="396" spans="1:23" x14ac:dyDescent="0.25">
      <c r="A396" t="str">
        <f t="shared" si="24"/>
        <v/>
      </c>
      <c r="B396" t="str">
        <f t="shared" si="25"/>
        <v>IDRefrigeration Glass Door Display</v>
      </c>
      <c r="C396" t="str">
        <f t="shared" si="26"/>
        <v>ID2019 CPARefrigeration _Glass Door Display</v>
      </c>
      <c r="D396" t="s">
        <v>119</v>
      </c>
      <c r="E396" t="s">
        <v>120</v>
      </c>
      <c r="F396" s="4" t="s">
        <v>90</v>
      </c>
      <c r="G396" s="4" t="s">
        <v>25</v>
      </c>
      <c r="H396" s="4" t="s">
        <v>28</v>
      </c>
      <c r="I396" s="2">
        <v>0.77400000000000002</v>
      </c>
      <c r="J396" s="2">
        <v>0</v>
      </c>
      <c r="K396" s="2">
        <v>0.81699999999999995</v>
      </c>
      <c r="L396" s="2">
        <v>5.3571428571428568E-2</v>
      </c>
      <c r="M396" s="2">
        <v>5.1999999999999998E-2</v>
      </c>
      <c r="N396" s="2">
        <v>0.94899999999999995</v>
      </c>
      <c r="O396" s="2">
        <v>0.90400000000000003</v>
      </c>
      <c r="P396" s="2">
        <v>0.26600000000000001</v>
      </c>
      <c r="Q396" s="2">
        <v>0.65700000000000003</v>
      </c>
      <c r="R396" s="2">
        <v>0.58899999999999997</v>
      </c>
      <c r="S396" s="2">
        <v>0.10100000000000001</v>
      </c>
      <c r="T396" s="2">
        <v>0.10100000000000001</v>
      </c>
      <c r="U396" s="2">
        <v>5.0999999999999997E-2</v>
      </c>
      <c r="V396" s="2">
        <v>3.4482758620689655E-2</v>
      </c>
      <c r="W396" s="2">
        <f t="shared" si="27"/>
        <v>0.38207529908515125</v>
      </c>
    </row>
    <row r="397" spans="1:23" x14ac:dyDescent="0.25">
      <c r="A397" t="str">
        <f t="shared" si="24"/>
        <v/>
      </c>
      <c r="B397" t="str">
        <f t="shared" si="25"/>
        <v>IDRefrigeration Open Display Case</v>
      </c>
      <c r="C397" t="str">
        <f t="shared" si="26"/>
        <v>ID2019 CPARefrigeration _Open Display Case</v>
      </c>
      <c r="D397" t="s">
        <v>119</v>
      </c>
      <c r="E397" t="s">
        <v>120</v>
      </c>
      <c r="F397" s="4" t="s">
        <v>91</v>
      </c>
      <c r="G397" s="4" t="s">
        <v>25</v>
      </c>
      <c r="H397" s="4" t="s">
        <v>29</v>
      </c>
      <c r="I397" s="2">
        <v>0.77400000000000002</v>
      </c>
      <c r="J397" s="2">
        <v>0</v>
      </c>
      <c r="K397" s="2">
        <v>0.81699999999999995</v>
      </c>
      <c r="L397" s="2">
        <v>5.3571428571428568E-2</v>
      </c>
      <c r="M397" s="2">
        <v>5.1999999999999998E-2</v>
      </c>
      <c r="N397" s="2">
        <v>0.94899999999999995</v>
      </c>
      <c r="O397" s="2">
        <v>0.90400000000000003</v>
      </c>
      <c r="P397" s="2">
        <v>0.26600000000000001</v>
      </c>
      <c r="Q397" s="2">
        <v>0.65700000000000003</v>
      </c>
      <c r="R397" s="2">
        <v>0.58899999999999997</v>
      </c>
      <c r="S397" s="2">
        <v>0.10100000000000001</v>
      </c>
      <c r="T397" s="2">
        <v>0.10100000000000001</v>
      </c>
      <c r="U397" s="2">
        <v>5.0999999999999997E-2</v>
      </c>
      <c r="V397" s="2">
        <v>3.4482758620689655E-2</v>
      </c>
      <c r="W397" s="2">
        <f t="shared" si="27"/>
        <v>0.38207529908515125</v>
      </c>
    </row>
    <row r="398" spans="1:23" x14ac:dyDescent="0.25">
      <c r="A398" t="str">
        <f t="shared" si="24"/>
        <v/>
      </c>
      <c r="B398" t="str">
        <f t="shared" si="25"/>
        <v>IDRefrigeration Icemaker</v>
      </c>
      <c r="C398" t="str">
        <f t="shared" si="26"/>
        <v>ID2019 CPARefrigeration _Icemaker</v>
      </c>
      <c r="D398" t="s">
        <v>119</v>
      </c>
      <c r="E398" t="s">
        <v>120</v>
      </c>
      <c r="F398" s="4" t="s">
        <v>92</v>
      </c>
      <c r="G398" s="4" t="s">
        <v>25</v>
      </c>
      <c r="H398" s="4" t="s">
        <v>30</v>
      </c>
      <c r="I398" s="2">
        <v>0.44900000000000001</v>
      </c>
      <c r="J398" s="2">
        <v>5.0999999999999997E-2</v>
      </c>
      <c r="K398" s="2">
        <v>0.52400000000000002</v>
      </c>
      <c r="L398" s="2">
        <v>5.0999999999999997E-2</v>
      </c>
      <c r="M398" s="2">
        <v>0.97299999999999998</v>
      </c>
      <c r="N398" s="2">
        <v>0.98899999999999999</v>
      </c>
      <c r="O398" s="2">
        <v>0.90400000000000003</v>
      </c>
      <c r="P398" s="2">
        <v>0.26600000000000001</v>
      </c>
      <c r="Q398" s="2">
        <v>0.65700000000000003</v>
      </c>
      <c r="R398" s="2">
        <v>0.58899999999999997</v>
      </c>
      <c r="S398" s="2">
        <v>0.10100000000000001</v>
      </c>
      <c r="T398" s="2">
        <v>0.91700000000000004</v>
      </c>
      <c r="U398" s="2">
        <v>5.0999999999999997E-2</v>
      </c>
      <c r="V398" s="2">
        <v>0.216</v>
      </c>
      <c r="W398" s="2">
        <f t="shared" si="27"/>
        <v>0.48128571428571426</v>
      </c>
    </row>
    <row r="399" spans="1:23" x14ac:dyDescent="0.25">
      <c r="A399" t="str">
        <f t="shared" si="24"/>
        <v/>
      </c>
      <c r="B399" t="str">
        <f t="shared" si="25"/>
        <v>IDRefrigeration Vending Machine</v>
      </c>
      <c r="C399" t="str">
        <f t="shared" si="26"/>
        <v>ID2019 CPARefrigeration _Vending Machine</v>
      </c>
      <c r="D399" t="s">
        <v>119</v>
      </c>
      <c r="E399" t="s">
        <v>120</v>
      </c>
      <c r="F399" s="4" t="s">
        <v>93</v>
      </c>
      <c r="G399" s="4" t="s">
        <v>25</v>
      </c>
      <c r="H399" s="4" t="s">
        <v>31</v>
      </c>
      <c r="I399" s="2">
        <v>0.44900000000000001</v>
      </c>
      <c r="J399" s="2">
        <v>5.0999999999999997E-2</v>
      </c>
      <c r="K399" s="2">
        <v>0.52400000000000002</v>
      </c>
      <c r="L399" s="2">
        <v>5.0999999999999997E-2</v>
      </c>
      <c r="M399" s="2">
        <v>0.97299999999999998</v>
      </c>
      <c r="N399" s="2">
        <v>0.98899999999999999</v>
      </c>
      <c r="O399" s="2">
        <v>0.90400000000000003</v>
      </c>
      <c r="P399" s="2">
        <v>0.26600000000000001</v>
      </c>
      <c r="Q399" s="2">
        <v>0.65700000000000003</v>
      </c>
      <c r="R399" s="2">
        <v>0.58899999999999997</v>
      </c>
      <c r="S399" s="2">
        <v>0.10100000000000001</v>
      </c>
      <c r="T399" s="2">
        <v>0.91700000000000004</v>
      </c>
      <c r="U399" s="2">
        <v>5.0999999999999997E-2</v>
      </c>
      <c r="V399" s="2">
        <v>0.216</v>
      </c>
      <c r="W399" s="2">
        <f t="shared" si="27"/>
        <v>0.48128571428571426</v>
      </c>
    </row>
    <row r="400" spans="1:23" x14ac:dyDescent="0.25">
      <c r="A400" t="str">
        <f t="shared" si="24"/>
        <v/>
      </c>
      <c r="B400" t="str">
        <f t="shared" si="25"/>
        <v>IDFood PreparationOven</v>
      </c>
      <c r="C400" t="str">
        <f t="shared" si="26"/>
        <v>ID2019 CPAFood Preparation_Oven</v>
      </c>
      <c r="D400" t="s">
        <v>119</v>
      </c>
      <c r="E400" t="s">
        <v>120</v>
      </c>
      <c r="F400" s="4" t="s">
        <v>94</v>
      </c>
      <c r="G400" s="4" t="s">
        <v>32</v>
      </c>
      <c r="H400" s="4" t="s">
        <v>33</v>
      </c>
      <c r="I400" s="2">
        <v>0.66</v>
      </c>
      <c r="J400" s="2">
        <v>3.6464000000000003E-2</v>
      </c>
      <c r="K400" s="2">
        <v>0.48899999999999999</v>
      </c>
      <c r="L400" s="2">
        <v>3.6464000000000003E-2</v>
      </c>
      <c r="M400" s="2">
        <v>0</v>
      </c>
      <c r="N400" s="2">
        <v>0.11</v>
      </c>
      <c r="O400" s="2">
        <v>0.69699999999999995</v>
      </c>
      <c r="P400" s="2">
        <v>0.21049200000000001</v>
      </c>
      <c r="Q400" s="2">
        <v>0.64800000000000002</v>
      </c>
      <c r="R400" s="2">
        <v>0.13800000000000001</v>
      </c>
      <c r="S400" s="2">
        <v>2.2665999999999999E-2</v>
      </c>
      <c r="T400" s="2">
        <v>0.40838600000000003</v>
      </c>
      <c r="U400" s="2">
        <v>3.6464000000000003E-2</v>
      </c>
      <c r="V400" s="2">
        <v>0.58899999999999997</v>
      </c>
      <c r="W400" s="2">
        <f t="shared" si="27"/>
        <v>0.29156685714285718</v>
      </c>
    </row>
    <row r="401" spans="1:23" x14ac:dyDescent="0.25">
      <c r="A401" t="str">
        <f t="shared" si="24"/>
        <v/>
      </c>
      <c r="B401" t="str">
        <f t="shared" si="25"/>
        <v>IDFood PreparationFryer</v>
      </c>
      <c r="C401" t="str">
        <f t="shared" si="26"/>
        <v>ID2019 CPAFood Preparation_Fryer</v>
      </c>
      <c r="D401" t="s">
        <v>119</v>
      </c>
      <c r="E401" t="s">
        <v>120</v>
      </c>
      <c r="F401" s="4" t="s">
        <v>95</v>
      </c>
      <c r="G401" s="4" t="s">
        <v>32</v>
      </c>
      <c r="H401" s="4" t="s">
        <v>34</v>
      </c>
      <c r="I401" s="2">
        <v>0.76400000000000001</v>
      </c>
      <c r="J401" s="2">
        <v>3.6464000000000003E-2</v>
      </c>
      <c r="K401" s="2">
        <v>0.45200000000000001</v>
      </c>
      <c r="L401" s="2">
        <v>3.6464000000000003E-2</v>
      </c>
      <c r="M401" s="2">
        <v>0</v>
      </c>
      <c r="N401" s="2">
        <v>0.87</v>
      </c>
      <c r="O401" s="2">
        <v>0.80700000000000005</v>
      </c>
      <c r="P401" s="2">
        <v>0.21049200000000001</v>
      </c>
      <c r="Q401" s="2">
        <v>0.58599999999999997</v>
      </c>
      <c r="R401" s="2">
        <v>0.21</v>
      </c>
      <c r="S401" s="2">
        <v>2.2665999999999999E-2</v>
      </c>
      <c r="T401" s="2">
        <v>0.40838600000000003</v>
      </c>
      <c r="U401" s="2">
        <v>3.6464000000000003E-2</v>
      </c>
      <c r="V401" s="2">
        <v>0.29899999999999999</v>
      </c>
      <c r="W401" s="2">
        <f t="shared" si="27"/>
        <v>0.33849542857142856</v>
      </c>
    </row>
    <row r="402" spans="1:23" x14ac:dyDescent="0.25">
      <c r="A402" t="str">
        <f t="shared" si="24"/>
        <v/>
      </c>
      <c r="B402" t="str">
        <f t="shared" si="25"/>
        <v>IDFood PreparationDishwasher</v>
      </c>
      <c r="C402" t="str">
        <f t="shared" si="26"/>
        <v>ID2019 CPAFood Preparation_Dishwasher</v>
      </c>
      <c r="D402" t="s">
        <v>119</v>
      </c>
      <c r="E402" t="s">
        <v>120</v>
      </c>
      <c r="F402" s="4" t="s">
        <v>96</v>
      </c>
      <c r="G402" s="4" t="s">
        <v>32</v>
      </c>
      <c r="H402" s="4" t="s">
        <v>35</v>
      </c>
      <c r="I402" s="2">
        <v>0.430614</v>
      </c>
      <c r="J402" s="2">
        <v>3.6464000000000003E-2</v>
      </c>
      <c r="K402" s="2">
        <v>0.3957</v>
      </c>
      <c r="L402" s="2">
        <v>3.6464000000000003E-2</v>
      </c>
      <c r="M402" s="2">
        <v>0.52509700000000004</v>
      </c>
      <c r="N402" s="2">
        <v>0.548682</v>
      </c>
      <c r="O402" s="2">
        <v>0.53468099999999996</v>
      </c>
      <c r="P402" s="2">
        <v>0.21049200000000001</v>
      </c>
      <c r="Q402" s="2">
        <v>0.523231</v>
      </c>
      <c r="R402" s="2">
        <v>0.30025000000000002</v>
      </c>
      <c r="S402" s="2">
        <v>2.2665999999999999E-2</v>
      </c>
      <c r="T402" s="2">
        <v>0.40838600000000003</v>
      </c>
      <c r="U402" s="2">
        <v>3.6464000000000003E-2</v>
      </c>
      <c r="V402" s="2">
        <v>0.15409500000000001</v>
      </c>
      <c r="W402" s="2">
        <f t="shared" si="27"/>
        <v>0.29737757142857146</v>
      </c>
    </row>
    <row r="403" spans="1:23" x14ac:dyDescent="0.25">
      <c r="A403" t="str">
        <f t="shared" si="24"/>
        <v/>
      </c>
      <c r="B403" t="str">
        <f t="shared" si="25"/>
        <v>IDFood PreparationHot Food Container</v>
      </c>
      <c r="C403" t="str">
        <f t="shared" si="26"/>
        <v>ID2019 CPAFood Preparation_Hot Food Container</v>
      </c>
      <c r="D403" t="s">
        <v>119</v>
      </c>
      <c r="E403" t="s">
        <v>120</v>
      </c>
      <c r="F403" s="4" t="s">
        <v>97</v>
      </c>
      <c r="G403" s="4" t="s">
        <v>32</v>
      </c>
      <c r="H403" s="4" t="s">
        <v>36</v>
      </c>
      <c r="I403" s="2">
        <v>0.430614</v>
      </c>
      <c r="J403" s="2">
        <v>3.6464000000000003E-2</v>
      </c>
      <c r="K403" s="2">
        <v>0.3957</v>
      </c>
      <c r="L403" s="2">
        <v>3.6464000000000003E-2</v>
      </c>
      <c r="M403" s="2">
        <v>0</v>
      </c>
      <c r="N403" s="2">
        <v>0.73</v>
      </c>
      <c r="O403" s="2">
        <v>0.53468099999999996</v>
      </c>
      <c r="P403" s="2">
        <v>0.21049200000000001</v>
      </c>
      <c r="Q403" s="2">
        <v>0.523231</v>
      </c>
      <c r="R403" s="2">
        <v>0.30025000000000002</v>
      </c>
      <c r="S403" s="2">
        <v>2.2665999999999999E-2</v>
      </c>
      <c r="T403" s="2">
        <v>0.40838600000000003</v>
      </c>
      <c r="U403" s="2">
        <v>3.6464000000000003E-2</v>
      </c>
      <c r="V403" s="2">
        <v>0.15409500000000001</v>
      </c>
      <c r="W403" s="2">
        <f t="shared" si="27"/>
        <v>0.27282192857142856</v>
      </c>
    </row>
    <row r="404" spans="1:23" x14ac:dyDescent="0.25">
      <c r="A404" t="str">
        <f t="shared" si="24"/>
        <v/>
      </c>
      <c r="B404" t="str">
        <f t="shared" si="25"/>
        <v>IDFood PreparationSteamer</v>
      </c>
      <c r="C404" t="str">
        <f t="shared" si="26"/>
        <v>ID2019 CPAFood Preparation_Steamer</v>
      </c>
      <c r="D404" t="s">
        <v>119</v>
      </c>
      <c r="E404" t="s">
        <v>120</v>
      </c>
      <c r="F404" s="4" t="s">
        <v>98</v>
      </c>
      <c r="G404" s="4" t="s">
        <v>32</v>
      </c>
      <c r="H404" s="4" t="s">
        <v>37</v>
      </c>
      <c r="I404" s="2">
        <v>0.430614</v>
      </c>
      <c r="J404" s="2">
        <v>3.6464000000000003E-2</v>
      </c>
      <c r="K404" s="2">
        <v>0.3957</v>
      </c>
      <c r="L404" s="2">
        <v>3.6464000000000003E-2</v>
      </c>
      <c r="M404" s="2">
        <v>0</v>
      </c>
      <c r="N404" s="2">
        <v>0.2</v>
      </c>
      <c r="O404" s="2">
        <v>0.53468099999999996</v>
      </c>
      <c r="P404" s="2">
        <v>0.21049200000000001</v>
      </c>
      <c r="Q404" s="2">
        <v>0.523231</v>
      </c>
      <c r="R404" s="2">
        <v>0.30025000000000002</v>
      </c>
      <c r="S404" s="2">
        <v>2.2665999999999999E-2</v>
      </c>
      <c r="T404" s="2">
        <v>0.40838600000000003</v>
      </c>
      <c r="U404" s="2">
        <v>3.6464000000000003E-2</v>
      </c>
      <c r="V404" s="2">
        <v>0.15409500000000001</v>
      </c>
      <c r="W404" s="2">
        <f t="shared" si="27"/>
        <v>0.23496478571428575</v>
      </c>
    </row>
    <row r="405" spans="1:23" x14ac:dyDescent="0.25">
      <c r="A405" t="str">
        <f t="shared" si="24"/>
        <v/>
      </c>
      <c r="B405" t="str">
        <f t="shared" si="25"/>
        <v>IDOffice EquipmentDesktop Computer</v>
      </c>
      <c r="C405" t="str">
        <f t="shared" si="26"/>
        <v>ID2019 CPAOffice Equipment_Desktop Computer</v>
      </c>
      <c r="D405" t="s">
        <v>119</v>
      </c>
      <c r="E405" t="s">
        <v>120</v>
      </c>
      <c r="F405" s="4" t="s">
        <v>99</v>
      </c>
      <c r="G405" s="4" t="s">
        <v>38</v>
      </c>
      <c r="H405" s="4" t="s">
        <v>39</v>
      </c>
      <c r="I405" s="2">
        <v>1</v>
      </c>
      <c r="J405" s="2">
        <v>1</v>
      </c>
      <c r="K405" s="2">
        <v>1</v>
      </c>
      <c r="L405" s="2">
        <v>1</v>
      </c>
      <c r="M405" s="2">
        <v>1</v>
      </c>
      <c r="N405" s="2">
        <v>1</v>
      </c>
      <c r="O405" s="2">
        <v>1</v>
      </c>
      <c r="P405" s="2">
        <v>1</v>
      </c>
      <c r="Q405" s="2">
        <v>1</v>
      </c>
      <c r="R405" s="2">
        <v>1</v>
      </c>
      <c r="S405" s="2">
        <v>1</v>
      </c>
      <c r="T405" s="2">
        <v>1</v>
      </c>
      <c r="U405" s="2">
        <v>1</v>
      </c>
      <c r="V405" s="2">
        <v>1</v>
      </c>
      <c r="W405" s="2">
        <f t="shared" si="27"/>
        <v>1</v>
      </c>
    </row>
    <row r="406" spans="1:23" x14ac:dyDescent="0.25">
      <c r="A406" t="str">
        <f t="shared" si="24"/>
        <v/>
      </c>
      <c r="B406" t="str">
        <f t="shared" si="25"/>
        <v>IDOffice EquipmentLaptop</v>
      </c>
      <c r="C406" t="str">
        <f t="shared" si="26"/>
        <v>ID2019 CPAOffice Equipment_Laptop</v>
      </c>
      <c r="D406" t="s">
        <v>119</v>
      </c>
      <c r="E406" t="s">
        <v>120</v>
      </c>
      <c r="F406" s="4" t="s">
        <v>100</v>
      </c>
      <c r="G406" s="4" t="s">
        <v>38</v>
      </c>
      <c r="H406" s="4" t="s">
        <v>40</v>
      </c>
      <c r="I406" s="2">
        <v>1</v>
      </c>
      <c r="J406" s="2">
        <v>1</v>
      </c>
      <c r="K406" s="2">
        <v>1</v>
      </c>
      <c r="L406" s="2">
        <v>1</v>
      </c>
      <c r="M406" s="2">
        <v>1</v>
      </c>
      <c r="N406" s="2">
        <v>0.64</v>
      </c>
      <c r="O406" s="2">
        <v>1</v>
      </c>
      <c r="P406" s="2">
        <v>1</v>
      </c>
      <c r="Q406" s="2">
        <v>1</v>
      </c>
      <c r="R406" s="2">
        <v>1</v>
      </c>
      <c r="S406" s="2">
        <v>1</v>
      </c>
      <c r="T406" s="2">
        <v>1</v>
      </c>
      <c r="U406" s="2">
        <v>1</v>
      </c>
      <c r="V406" s="2">
        <v>1</v>
      </c>
      <c r="W406" s="2">
        <f t="shared" si="27"/>
        <v>0.97428571428571431</v>
      </c>
    </row>
    <row r="407" spans="1:23" x14ac:dyDescent="0.25">
      <c r="A407" t="str">
        <f t="shared" si="24"/>
        <v/>
      </c>
      <c r="B407" t="str">
        <f t="shared" si="25"/>
        <v>IDOffice EquipmentServer</v>
      </c>
      <c r="C407" t="str">
        <f t="shared" si="26"/>
        <v>ID2019 CPAOffice Equipment_Server</v>
      </c>
      <c r="D407" t="s">
        <v>119</v>
      </c>
      <c r="E407" t="s">
        <v>120</v>
      </c>
      <c r="F407" s="4" t="s">
        <v>101</v>
      </c>
      <c r="G407" s="4" t="s">
        <v>38</v>
      </c>
      <c r="H407" s="4" t="s">
        <v>41</v>
      </c>
      <c r="I407" s="2">
        <v>1</v>
      </c>
      <c r="J407" s="2">
        <v>1</v>
      </c>
      <c r="K407" s="2">
        <v>0.82</v>
      </c>
      <c r="L407" s="2">
        <v>1</v>
      </c>
      <c r="M407" s="2">
        <v>0.5</v>
      </c>
      <c r="N407" s="2">
        <v>1</v>
      </c>
      <c r="O407" s="2">
        <v>1</v>
      </c>
      <c r="P407" s="2">
        <v>1</v>
      </c>
      <c r="Q407" s="2">
        <v>1</v>
      </c>
      <c r="R407" s="2">
        <v>1</v>
      </c>
      <c r="S407" s="2">
        <v>0.89</v>
      </c>
      <c r="T407" s="2">
        <v>0.89</v>
      </c>
      <c r="U407" s="2">
        <v>1</v>
      </c>
      <c r="V407" s="2">
        <v>0.66</v>
      </c>
      <c r="W407" s="2">
        <f t="shared" si="27"/>
        <v>0.91142857142857159</v>
      </c>
    </row>
    <row r="408" spans="1:23" x14ac:dyDescent="0.25">
      <c r="A408" t="str">
        <f t="shared" si="24"/>
        <v/>
      </c>
      <c r="B408" t="str">
        <f t="shared" si="25"/>
        <v>IDOffice EquipmentMonitor</v>
      </c>
      <c r="C408" t="str">
        <f t="shared" si="26"/>
        <v>ID2019 CPAOffice Equipment_Monitor</v>
      </c>
      <c r="D408" t="s">
        <v>119</v>
      </c>
      <c r="E408" t="s">
        <v>120</v>
      </c>
      <c r="F408" s="4" t="s">
        <v>102</v>
      </c>
      <c r="G408" s="4" t="s">
        <v>38</v>
      </c>
      <c r="H408" s="4" t="s">
        <v>42</v>
      </c>
      <c r="I408" s="2">
        <v>1</v>
      </c>
      <c r="J408" s="2">
        <v>1</v>
      </c>
      <c r="K408" s="2">
        <v>1</v>
      </c>
      <c r="L408" s="2">
        <v>1</v>
      </c>
      <c r="M408" s="2">
        <v>1</v>
      </c>
      <c r="N408" s="2">
        <v>1</v>
      </c>
      <c r="O408" s="2">
        <v>1</v>
      </c>
      <c r="P408" s="2">
        <v>1</v>
      </c>
      <c r="Q408" s="2">
        <v>1</v>
      </c>
      <c r="R408" s="2">
        <v>1</v>
      </c>
      <c r="S408" s="2">
        <v>1</v>
      </c>
      <c r="T408" s="2">
        <v>1</v>
      </c>
      <c r="U408" s="2">
        <v>1</v>
      </c>
      <c r="V408" s="2">
        <v>1</v>
      </c>
      <c r="W408" s="2">
        <f t="shared" si="27"/>
        <v>1</v>
      </c>
    </row>
    <row r="409" spans="1:23" x14ac:dyDescent="0.25">
      <c r="A409" t="str">
        <f t="shared" si="24"/>
        <v/>
      </c>
      <c r="B409" t="str">
        <f t="shared" si="25"/>
        <v>IDOffice EquipmentPrinter/Copier/Fax</v>
      </c>
      <c r="C409" t="str">
        <f t="shared" si="26"/>
        <v>ID2019 CPAOffice Equipment_Printer/Copier/Fax</v>
      </c>
      <c r="D409" t="s">
        <v>119</v>
      </c>
      <c r="E409" t="s">
        <v>120</v>
      </c>
      <c r="F409" s="4" t="s">
        <v>103</v>
      </c>
      <c r="G409" s="4" t="s">
        <v>38</v>
      </c>
      <c r="H409" s="4" t="s">
        <v>43</v>
      </c>
      <c r="I409" s="2">
        <v>1</v>
      </c>
      <c r="J409" s="2">
        <v>1</v>
      </c>
      <c r="K409" s="2">
        <v>1</v>
      </c>
      <c r="L409" s="2">
        <v>1</v>
      </c>
      <c r="M409" s="2">
        <v>1</v>
      </c>
      <c r="N409" s="2">
        <v>1</v>
      </c>
      <c r="O409" s="2">
        <v>1</v>
      </c>
      <c r="P409" s="2">
        <v>1</v>
      </c>
      <c r="Q409" s="2">
        <v>1</v>
      </c>
      <c r="R409" s="2">
        <v>1</v>
      </c>
      <c r="S409" s="2">
        <v>1</v>
      </c>
      <c r="T409" s="2">
        <v>1</v>
      </c>
      <c r="U409" s="2">
        <v>1</v>
      </c>
      <c r="V409" s="2">
        <v>1</v>
      </c>
      <c r="W409" s="2">
        <f t="shared" si="27"/>
        <v>1</v>
      </c>
    </row>
    <row r="410" spans="1:23" x14ac:dyDescent="0.25">
      <c r="A410" t="str">
        <f t="shared" si="24"/>
        <v/>
      </c>
      <c r="B410" t="str">
        <f t="shared" si="25"/>
        <v>IDOffice EquipmentPOS Terminal</v>
      </c>
      <c r="C410" t="str">
        <f t="shared" si="26"/>
        <v>ID2019 CPAOffice Equipment_POS Terminal</v>
      </c>
      <c r="D410" t="s">
        <v>119</v>
      </c>
      <c r="E410" t="s">
        <v>120</v>
      </c>
      <c r="F410" s="4" t="s">
        <v>104</v>
      </c>
      <c r="G410" s="4" t="s">
        <v>38</v>
      </c>
      <c r="H410" s="4" t="s">
        <v>44</v>
      </c>
      <c r="I410" s="2">
        <v>0.4</v>
      </c>
      <c r="J410" s="2">
        <v>0.2</v>
      </c>
      <c r="K410" s="2">
        <v>1</v>
      </c>
      <c r="L410" s="2">
        <v>1</v>
      </c>
      <c r="M410" s="2">
        <v>1</v>
      </c>
      <c r="N410" s="2">
        <v>1</v>
      </c>
      <c r="O410" s="2">
        <v>1</v>
      </c>
      <c r="P410" s="2">
        <v>1</v>
      </c>
      <c r="Q410" s="2">
        <v>0.36</v>
      </c>
      <c r="R410" s="2">
        <v>0.57999999999999996</v>
      </c>
      <c r="S410" s="2">
        <v>0.77</v>
      </c>
      <c r="T410" s="2">
        <v>0.77</v>
      </c>
      <c r="U410" s="2">
        <v>0.4</v>
      </c>
      <c r="V410" s="2">
        <v>0.28000000000000003</v>
      </c>
      <c r="W410" s="2">
        <f t="shared" si="27"/>
        <v>0.69714285714285718</v>
      </c>
    </row>
    <row r="411" spans="1:23" x14ac:dyDescent="0.25">
      <c r="A411" t="str">
        <f t="shared" si="24"/>
        <v/>
      </c>
      <c r="B411" t="str">
        <f t="shared" si="25"/>
        <v>IDMiscellaneousNon-HVAC Motors</v>
      </c>
      <c r="C411" t="str">
        <f t="shared" si="26"/>
        <v>ID2019 CPAMiscellaneous_Non-HVAC Motors</v>
      </c>
      <c r="D411" t="s">
        <v>119</v>
      </c>
      <c r="E411" t="s">
        <v>120</v>
      </c>
      <c r="F411" s="4" t="s">
        <v>105</v>
      </c>
      <c r="G411" s="4" t="s">
        <v>45</v>
      </c>
      <c r="H411" s="4" t="s">
        <v>46</v>
      </c>
      <c r="I411" s="2">
        <v>0.8957499208271652</v>
      </c>
      <c r="J411" s="2">
        <v>0.21970777803924474</v>
      </c>
      <c r="K411" s="2">
        <v>0.40173654010717463</v>
      </c>
      <c r="L411" s="2">
        <v>0.21970777803924474</v>
      </c>
      <c r="M411" s="2">
        <v>0.19994718336345799</v>
      </c>
      <c r="N411" s="2">
        <v>0.34644139250345779</v>
      </c>
      <c r="O411" s="2">
        <v>0.74104394863625245</v>
      </c>
      <c r="P411" s="2">
        <v>0.88831888096371459</v>
      </c>
      <c r="Q411" s="2">
        <v>0.43663447205500328</v>
      </c>
      <c r="R411" s="2">
        <v>0.91274673866983413</v>
      </c>
      <c r="S411" s="2">
        <v>0.49853334976354247</v>
      </c>
      <c r="T411" s="2">
        <v>0.79471679065865775</v>
      </c>
      <c r="U411" s="2">
        <v>0.8957499208271652</v>
      </c>
      <c r="V411" s="2">
        <v>0.59897778685790826</v>
      </c>
      <c r="W411" s="2">
        <f t="shared" si="27"/>
        <v>0.57500089152227307</v>
      </c>
    </row>
    <row r="412" spans="1:23" x14ac:dyDescent="0.25">
      <c r="A412" t="str">
        <f t="shared" si="24"/>
        <v/>
      </c>
      <c r="B412" t="str">
        <f t="shared" si="25"/>
        <v>IDMiscellaneousPool Pump</v>
      </c>
      <c r="C412" t="str">
        <f t="shared" si="26"/>
        <v>ID2019 CPAMiscellaneous_Pool Pump</v>
      </c>
      <c r="D412" t="s">
        <v>119</v>
      </c>
      <c r="E412" t="s">
        <v>120</v>
      </c>
      <c r="F412" s="4" t="s">
        <v>106</v>
      </c>
      <c r="G412" s="4" t="s">
        <v>45</v>
      </c>
      <c r="H412" s="4" t="s">
        <v>47</v>
      </c>
      <c r="I412" s="2">
        <v>0</v>
      </c>
      <c r="J412" s="2">
        <v>0</v>
      </c>
      <c r="K412" s="2">
        <v>0</v>
      </c>
      <c r="L412" s="2">
        <v>0</v>
      </c>
      <c r="M412" s="2">
        <v>0</v>
      </c>
      <c r="N412" s="2">
        <v>0</v>
      </c>
      <c r="O412" s="2">
        <v>0</v>
      </c>
      <c r="P412" s="2">
        <v>0.90300000000000002</v>
      </c>
      <c r="Q412" s="2">
        <v>0.06</v>
      </c>
      <c r="R412" s="2">
        <v>0.76</v>
      </c>
      <c r="S412" s="2">
        <v>0</v>
      </c>
      <c r="T412" s="2">
        <v>0</v>
      </c>
      <c r="U412" s="2">
        <v>0</v>
      </c>
      <c r="V412" s="2">
        <v>0.04</v>
      </c>
      <c r="W412" s="2">
        <f t="shared" si="27"/>
        <v>0.12592857142857145</v>
      </c>
    </row>
    <row r="413" spans="1:23" x14ac:dyDescent="0.25">
      <c r="A413" t="str">
        <f t="shared" si="24"/>
        <v/>
      </c>
      <c r="B413" t="str">
        <f t="shared" si="25"/>
        <v>IDMiscellaneousPool Heater</v>
      </c>
      <c r="C413" t="str">
        <f t="shared" si="26"/>
        <v>ID2019 CPAMiscellaneous_Pool Heater</v>
      </c>
      <c r="D413" t="s">
        <v>119</v>
      </c>
      <c r="E413" t="s">
        <v>120</v>
      </c>
      <c r="F413" s="4" t="s">
        <v>107</v>
      </c>
      <c r="G413" s="4" t="s">
        <v>45</v>
      </c>
      <c r="H413" s="4" t="s">
        <v>48</v>
      </c>
      <c r="I413" s="2">
        <v>0</v>
      </c>
      <c r="J413" s="2">
        <v>0</v>
      </c>
      <c r="K413" s="2">
        <v>0</v>
      </c>
      <c r="L413" s="2">
        <v>0</v>
      </c>
      <c r="M413" s="2">
        <v>0</v>
      </c>
      <c r="N413" s="2">
        <v>0</v>
      </c>
      <c r="O413" s="2">
        <v>0</v>
      </c>
      <c r="P413" s="2">
        <v>0.36199999999999999</v>
      </c>
      <c r="Q413" s="2">
        <v>0.01</v>
      </c>
      <c r="R413" s="2">
        <v>0.27</v>
      </c>
      <c r="S413" s="2">
        <v>0</v>
      </c>
      <c r="T413" s="2">
        <v>0</v>
      </c>
      <c r="U413" s="2">
        <v>0</v>
      </c>
      <c r="V413" s="2">
        <v>0.01</v>
      </c>
      <c r="W413" s="2">
        <f t="shared" si="27"/>
        <v>4.6571428571428576E-2</v>
      </c>
    </row>
    <row r="414" spans="1:23" x14ac:dyDescent="0.25">
      <c r="A414" t="str">
        <f t="shared" si="24"/>
        <v/>
      </c>
      <c r="B414" t="str">
        <f t="shared" si="25"/>
        <v>IDMiscellaneousClothes Washer</v>
      </c>
      <c r="C414" t="str">
        <f t="shared" si="26"/>
        <v>ID2019 CPAMiscellaneous_Clothes Washer</v>
      </c>
      <c r="D414" t="s">
        <v>119</v>
      </c>
      <c r="E414" t="s">
        <v>120</v>
      </c>
      <c r="F414" s="4" t="s">
        <v>108</v>
      </c>
      <c r="G414" s="4" t="s">
        <v>45</v>
      </c>
      <c r="H414" s="4" t="s">
        <v>49</v>
      </c>
      <c r="I414" s="2">
        <v>0</v>
      </c>
      <c r="J414" s="2">
        <v>0</v>
      </c>
      <c r="K414" s="2">
        <v>7.0000000000000007E-2</v>
      </c>
      <c r="L414" s="2">
        <v>0</v>
      </c>
      <c r="M414" s="2">
        <v>0</v>
      </c>
      <c r="N414" s="2">
        <v>0</v>
      </c>
      <c r="O414" s="2">
        <v>0.63</v>
      </c>
      <c r="P414" s="2">
        <v>0.15</v>
      </c>
      <c r="Q414" s="2">
        <v>0.15</v>
      </c>
      <c r="R414" s="2">
        <v>0.67</v>
      </c>
      <c r="S414" s="2">
        <v>0</v>
      </c>
      <c r="T414" s="2">
        <v>0</v>
      </c>
      <c r="U414" s="2">
        <v>0</v>
      </c>
      <c r="V414" s="2">
        <v>0.15</v>
      </c>
      <c r="W414" s="2">
        <f t="shared" si="27"/>
        <v>0.12999999999999998</v>
      </c>
    </row>
    <row r="415" spans="1:23" x14ac:dyDescent="0.25">
      <c r="A415" t="str">
        <f t="shared" si="24"/>
        <v/>
      </c>
      <c r="B415" t="str">
        <f t="shared" si="25"/>
        <v>IDMiscellaneousClothes Dryer</v>
      </c>
      <c r="C415" t="str">
        <f t="shared" si="26"/>
        <v>ID2019 CPAMiscellaneous_Clothes Dryer</v>
      </c>
      <c r="D415" t="s">
        <v>119</v>
      </c>
      <c r="E415" t="s">
        <v>120</v>
      </c>
      <c r="F415" s="4" t="s">
        <v>109</v>
      </c>
      <c r="G415" s="4" t="s">
        <v>45</v>
      </c>
      <c r="H415" s="4" t="s">
        <v>50</v>
      </c>
      <c r="I415" s="2">
        <v>0</v>
      </c>
      <c r="J415" s="2">
        <v>0</v>
      </c>
      <c r="K415" s="2">
        <v>0.04</v>
      </c>
      <c r="L415" s="2">
        <v>0</v>
      </c>
      <c r="M415" s="2">
        <v>0</v>
      </c>
      <c r="N415" s="2">
        <v>0</v>
      </c>
      <c r="O415" s="2">
        <v>0.57999999999999996</v>
      </c>
      <c r="P415" s="2">
        <v>0.11</v>
      </c>
      <c r="Q415" s="2">
        <v>0.11</v>
      </c>
      <c r="R415" s="2">
        <v>0.26</v>
      </c>
      <c r="S415" s="2">
        <v>0</v>
      </c>
      <c r="T415" s="2">
        <v>0</v>
      </c>
      <c r="U415" s="2">
        <v>0</v>
      </c>
      <c r="V415" s="2">
        <v>0.1</v>
      </c>
      <c r="W415" s="2">
        <f t="shared" si="27"/>
        <v>8.5714285714285729E-2</v>
      </c>
    </row>
    <row r="416" spans="1:23" x14ac:dyDescent="0.25">
      <c r="A416" t="str">
        <f t="shared" si="24"/>
        <v/>
      </c>
      <c r="B416" t="str">
        <f t="shared" si="25"/>
        <v>IDMiscellaneousOther Miscellaneous</v>
      </c>
      <c r="C416" t="str">
        <f t="shared" si="26"/>
        <v>ID2019 CPAMiscellaneous_Other Miscellaneous</v>
      </c>
      <c r="D416" t="s">
        <v>119</v>
      </c>
      <c r="E416" t="s">
        <v>120</v>
      </c>
      <c r="F416" s="4" t="s">
        <v>110</v>
      </c>
      <c r="G416" s="4" t="s">
        <v>45</v>
      </c>
      <c r="H416" s="4" t="s">
        <v>51</v>
      </c>
      <c r="I416" s="2">
        <v>1</v>
      </c>
      <c r="J416" s="2">
        <v>1</v>
      </c>
      <c r="K416" s="2">
        <v>1</v>
      </c>
      <c r="L416" s="2">
        <v>1</v>
      </c>
      <c r="M416" s="2">
        <v>1</v>
      </c>
      <c r="N416" s="2">
        <v>1</v>
      </c>
      <c r="O416" s="2">
        <v>1</v>
      </c>
      <c r="P416" s="2">
        <v>1</v>
      </c>
      <c r="Q416" s="2">
        <v>1</v>
      </c>
      <c r="R416" s="2">
        <v>1</v>
      </c>
      <c r="S416" s="2">
        <v>1</v>
      </c>
      <c r="T416" s="2">
        <v>1</v>
      </c>
      <c r="U416" s="2">
        <v>1</v>
      </c>
      <c r="V416" s="2">
        <v>1</v>
      </c>
      <c r="W416" s="2">
        <f t="shared" si="27"/>
        <v>1</v>
      </c>
    </row>
    <row r="417" spans="1:23" x14ac:dyDescent="0.25">
      <c r="A417">
        <f t="shared" si="24"/>
        <v>1</v>
      </c>
      <c r="B417" t="str">
        <f t="shared" si="25"/>
        <v>CACoolingAir-Cooled Chiller</v>
      </c>
      <c r="C417" t="str">
        <f t="shared" si="26"/>
        <v>CA2019 CPACooling_Air-Cooled Chiller</v>
      </c>
      <c r="D417" t="s">
        <v>118</v>
      </c>
      <c r="E417" t="s">
        <v>120</v>
      </c>
      <c r="F417" s="4" t="s">
        <v>66</v>
      </c>
      <c r="G417" s="4" t="s">
        <v>3</v>
      </c>
      <c r="H417" s="4" t="s">
        <v>4</v>
      </c>
      <c r="I417" s="2">
        <v>0.13727939170712</v>
      </c>
      <c r="J417" s="2">
        <v>0</v>
      </c>
      <c r="K417" s="2">
        <v>1.134419749672416E-2</v>
      </c>
      <c r="L417" s="2">
        <v>0</v>
      </c>
      <c r="M417" s="2">
        <v>0</v>
      </c>
      <c r="N417" s="2">
        <v>5.1563961209992642E-3</v>
      </c>
      <c r="O417" s="2">
        <v>0.16681413461538463</v>
      </c>
      <c r="P417" s="2">
        <v>0.2848772211485126</v>
      </c>
      <c r="Q417" s="2">
        <v>0.22071991397963514</v>
      </c>
      <c r="R417" s="2">
        <v>2.0084556692651273E-2</v>
      </c>
      <c r="S417" s="2">
        <v>0</v>
      </c>
      <c r="T417" s="2">
        <v>0.15044077003550774</v>
      </c>
      <c r="U417" s="2">
        <v>0.14677753010726652</v>
      </c>
      <c r="V417" s="2">
        <v>9.6604803000723549E-2</v>
      </c>
      <c r="W417" s="2">
        <f t="shared" si="27"/>
        <v>8.857849392175178E-2</v>
      </c>
    </row>
    <row r="418" spans="1:23" x14ac:dyDescent="0.25">
      <c r="A418" t="str">
        <f t="shared" si="24"/>
        <v/>
      </c>
      <c r="B418" t="str">
        <f t="shared" si="25"/>
        <v>CACoolingWater-Cooled Chiller</v>
      </c>
      <c r="C418" t="str">
        <f t="shared" si="26"/>
        <v>CA2019 CPACooling_Water-Cooled Chiller</v>
      </c>
      <c r="D418" t="s">
        <v>118</v>
      </c>
      <c r="E418" t="s">
        <v>120</v>
      </c>
      <c r="F418" s="4" t="s">
        <v>67</v>
      </c>
      <c r="G418" s="4" t="s">
        <v>3</v>
      </c>
      <c r="H418" s="4" t="s">
        <v>5</v>
      </c>
      <c r="I418" s="2">
        <v>8.4542447182941738E-2</v>
      </c>
      <c r="J418" s="2">
        <v>0</v>
      </c>
      <c r="K418" s="2">
        <v>6.9862359220369428E-3</v>
      </c>
      <c r="L418" s="2">
        <v>0</v>
      </c>
      <c r="M418" s="2">
        <v>0</v>
      </c>
      <c r="N418" s="2">
        <v>3.1755265032347617E-3</v>
      </c>
      <c r="O418" s="2">
        <v>0.66725653846153854</v>
      </c>
      <c r="P418" s="2">
        <v>0</v>
      </c>
      <c r="Q418" s="2">
        <v>0</v>
      </c>
      <c r="R418" s="2">
        <v>7.2842952116803902E-2</v>
      </c>
      <c r="S418" s="2">
        <v>0</v>
      </c>
      <c r="T418" s="2">
        <v>1.6715641115056419E-2</v>
      </c>
      <c r="U418" s="2">
        <v>9.0391801948031439E-2</v>
      </c>
      <c r="V418" s="2">
        <v>5.0008027863998779E-2</v>
      </c>
      <c r="W418" s="2">
        <f t="shared" si="27"/>
        <v>7.0851369365260181E-2</v>
      </c>
    </row>
    <row r="419" spans="1:23" x14ac:dyDescent="0.25">
      <c r="A419" t="str">
        <f t="shared" si="24"/>
        <v/>
      </c>
      <c r="B419" t="str">
        <f t="shared" si="25"/>
        <v>CACoolingRTU</v>
      </c>
      <c r="C419" t="str">
        <f t="shared" si="26"/>
        <v>CA2019 CPACooling_RTU</v>
      </c>
      <c r="D419" t="s">
        <v>118</v>
      </c>
      <c r="E419" t="s">
        <v>120</v>
      </c>
      <c r="F419" s="4" t="s">
        <v>68</v>
      </c>
      <c r="G419" s="4" t="s">
        <v>3</v>
      </c>
      <c r="H419" s="4" t="s">
        <v>6</v>
      </c>
      <c r="I419" s="2">
        <v>0.44482045290657624</v>
      </c>
      <c r="J419" s="2">
        <v>0.65552665182432379</v>
      </c>
      <c r="K419" s="2">
        <v>0.79450105330681264</v>
      </c>
      <c r="L419" s="2">
        <v>0.67049115492346423</v>
      </c>
      <c r="M419" s="2">
        <v>0.72906423383809549</v>
      </c>
      <c r="N419" s="2">
        <v>0.71349743622154482</v>
      </c>
      <c r="O419" s="2">
        <v>0.1096701923076923</v>
      </c>
      <c r="P419" s="2">
        <v>0.46751622053192599</v>
      </c>
      <c r="Q419" s="2">
        <v>0.36222671494712316</v>
      </c>
      <c r="R419" s="2">
        <v>0.1576374163802691</v>
      </c>
      <c r="S419" s="2">
        <v>0.16009626602208238</v>
      </c>
      <c r="T419" s="2">
        <v>0.19726040936725348</v>
      </c>
      <c r="U419" s="2">
        <v>0.47559685839893373</v>
      </c>
      <c r="V419" s="2">
        <v>0.56833845388894677</v>
      </c>
      <c r="W419" s="2">
        <f t="shared" si="27"/>
        <v>0.46473167963321738</v>
      </c>
    </row>
    <row r="420" spans="1:23" x14ac:dyDescent="0.25">
      <c r="A420" t="str">
        <f t="shared" si="24"/>
        <v/>
      </c>
      <c r="B420" t="str">
        <f t="shared" si="25"/>
        <v>CACoolingPTAC</v>
      </c>
      <c r="C420" t="str">
        <f t="shared" si="26"/>
        <v>CA2019 CPACooling_PTAC</v>
      </c>
      <c r="D420" t="s">
        <v>118</v>
      </c>
      <c r="E420" t="s">
        <v>120</v>
      </c>
      <c r="F420" s="4" t="s">
        <v>69</v>
      </c>
      <c r="G420" s="4" t="s">
        <v>3</v>
      </c>
      <c r="H420" s="4" t="s">
        <v>7</v>
      </c>
      <c r="I420" s="2">
        <v>2.3517370821267865E-2</v>
      </c>
      <c r="J420" s="2">
        <v>2.3125240543364095E-2</v>
      </c>
      <c r="K420" s="2">
        <v>3.4777819810790325E-2</v>
      </c>
      <c r="L420" s="2">
        <v>2.3653148497703502E-2</v>
      </c>
      <c r="M420" s="2">
        <v>2.6689338444342726E-2</v>
      </c>
      <c r="N420" s="2">
        <v>2.1299904545566722E-2</v>
      </c>
      <c r="O420" s="2">
        <v>3.8480769230769228E-3</v>
      </c>
      <c r="P420" s="2">
        <v>3.0351840172042951E-2</v>
      </c>
      <c r="Q420" s="2">
        <v>2.3516290719518388E-2</v>
      </c>
      <c r="R420" s="2">
        <v>0.38754500935224145</v>
      </c>
      <c r="S420" s="2">
        <v>1.0505295312615633E-2</v>
      </c>
      <c r="T420" s="2">
        <v>1.1883157190798401E-2</v>
      </c>
      <c r="U420" s="2">
        <v>2.5144499555524807E-2</v>
      </c>
      <c r="V420" s="2">
        <v>5.0797495593784575E-2</v>
      </c>
      <c r="W420" s="2">
        <f t="shared" si="27"/>
        <v>4.9761034820188454E-2</v>
      </c>
    </row>
    <row r="421" spans="1:23" x14ac:dyDescent="0.25">
      <c r="A421" t="str">
        <f t="shared" si="24"/>
        <v/>
      </c>
      <c r="B421" t="str">
        <f t="shared" si="25"/>
        <v>CACoolingPTHP</v>
      </c>
      <c r="C421" t="str">
        <f t="shared" si="26"/>
        <v>CA2019 CPACooling_PTHP</v>
      </c>
      <c r="D421" t="s">
        <v>118</v>
      </c>
      <c r="E421" t="s">
        <v>120</v>
      </c>
      <c r="F421" s="4" t="s">
        <v>70</v>
      </c>
      <c r="G421" s="4" t="s">
        <v>3</v>
      </c>
      <c r="H421" s="4" t="s">
        <v>8</v>
      </c>
      <c r="I421" s="2">
        <v>7.4592818269867177E-3</v>
      </c>
      <c r="J421" s="2">
        <v>7.3349052426308842E-3</v>
      </c>
      <c r="K421" s="2">
        <v>7.1600742725636737E-3</v>
      </c>
      <c r="L421" s="2">
        <v>7.5023480337512464E-3</v>
      </c>
      <c r="M421" s="2">
        <v>1.9225688804840411E-2</v>
      </c>
      <c r="N421" s="2">
        <v>6.2967143602967995E-3</v>
      </c>
      <c r="O421" s="2">
        <v>0</v>
      </c>
      <c r="P421" s="2">
        <v>2.1250607469745938E-2</v>
      </c>
      <c r="Q421" s="2">
        <v>1.6464750090678864E-2</v>
      </c>
      <c r="R421" s="2">
        <v>0.13046625758559927</v>
      </c>
      <c r="S421" s="2">
        <v>2.9564331643705008E-3</v>
      </c>
      <c r="T421" s="2">
        <v>1.1883157190798401E-3</v>
      </c>
      <c r="U421" s="2">
        <v>7.9753774352013251E-3</v>
      </c>
      <c r="V421" s="2">
        <v>2.5931863049291713E-2</v>
      </c>
      <c r="W421" s="2">
        <f t="shared" si="27"/>
        <v>1.8658044075359804E-2</v>
      </c>
    </row>
    <row r="422" spans="1:23" x14ac:dyDescent="0.25">
      <c r="A422" t="str">
        <f t="shared" si="24"/>
        <v/>
      </c>
      <c r="B422" t="str">
        <f t="shared" si="25"/>
        <v>CACoolingEvaporative AC</v>
      </c>
      <c r="C422" t="str">
        <f t="shared" si="26"/>
        <v>CA2019 CPACooling_Evaporative AC</v>
      </c>
      <c r="D422" t="s">
        <v>118</v>
      </c>
      <c r="E422" t="s">
        <v>120</v>
      </c>
      <c r="F422" s="4" t="s">
        <v>71</v>
      </c>
      <c r="G422" s="4" t="s">
        <v>3</v>
      </c>
      <c r="H422" s="4" t="s">
        <v>9</v>
      </c>
      <c r="I422" s="2">
        <v>4.7181698970683109E-4</v>
      </c>
      <c r="J422" s="2">
        <v>4.6394988038157684E-4</v>
      </c>
      <c r="K422" s="2">
        <v>4.0628010982100969E-2</v>
      </c>
      <c r="L422" s="2">
        <v>4.7454102782538288E-4</v>
      </c>
      <c r="M422" s="2">
        <v>3.2928339375230604E-2</v>
      </c>
      <c r="N422" s="2">
        <v>1.1759528107979466E-2</v>
      </c>
      <c r="O422" s="2">
        <v>0</v>
      </c>
      <c r="P422" s="2">
        <v>3.9865094488324797E-5</v>
      </c>
      <c r="Q422" s="2">
        <v>3.0887061418174811E-5</v>
      </c>
      <c r="R422" s="2">
        <v>4.7455747096300507E-3</v>
      </c>
      <c r="S422" s="2">
        <v>0</v>
      </c>
      <c r="T422" s="2">
        <v>1.1883157190798401E-3</v>
      </c>
      <c r="U422" s="2">
        <v>5.0446124178318667E-4</v>
      </c>
      <c r="V422" s="2">
        <v>8.7470674930776254E-5</v>
      </c>
      <c r="W422" s="2">
        <f t="shared" si="27"/>
        <v>6.6659114903253698E-3</v>
      </c>
    </row>
    <row r="423" spans="1:23" x14ac:dyDescent="0.25">
      <c r="A423" t="str">
        <f t="shared" si="24"/>
        <v/>
      </c>
      <c r="B423" t="str">
        <f t="shared" si="25"/>
        <v>CACoolingAir-Source Heat Pump</v>
      </c>
      <c r="C423" t="str">
        <f t="shared" si="26"/>
        <v>CA2019 CPACooling_Air-Source Heat Pump</v>
      </c>
      <c r="D423" t="s">
        <v>118</v>
      </c>
      <c r="E423" t="s">
        <v>120</v>
      </c>
      <c r="F423" s="4" t="s">
        <v>72</v>
      </c>
      <c r="G423" s="4" t="s">
        <v>3</v>
      </c>
      <c r="H423" s="4" t="s">
        <v>10</v>
      </c>
      <c r="I423" s="2">
        <v>0.14223050124647621</v>
      </c>
      <c r="J423" s="2">
        <v>0.13985893996932294</v>
      </c>
      <c r="K423" s="2">
        <v>4.2109666144311261E-2</v>
      </c>
      <c r="L423" s="2">
        <v>0.14305166986793019</v>
      </c>
      <c r="M423" s="2">
        <v>8.220394628661859E-2</v>
      </c>
      <c r="N423" s="2">
        <v>7.2314763948010702E-2</v>
      </c>
      <c r="O423" s="2">
        <v>5.7721153846153851E-3</v>
      </c>
      <c r="P423" s="2">
        <v>7.9162522571877669E-2</v>
      </c>
      <c r="Q423" s="2">
        <v>6.1334300798191403E-2</v>
      </c>
      <c r="R423" s="2">
        <v>5.0952618394305094E-2</v>
      </c>
      <c r="S423" s="2">
        <v>1.6909917018605058E-2</v>
      </c>
      <c r="T423" s="2">
        <v>1.8616946265584161E-2</v>
      </c>
      <c r="U423" s="2">
        <v>0.15207119888333187</v>
      </c>
      <c r="V423" s="2">
        <v>5.4886495472742318E-2</v>
      </c>
      <c r="W423" s="2">
        <f t="shared" si="27"/>
        <v>7.5819685875137349E-2</v>
      </c>
    </row>
    <row r="424" spans="1:23" x14ac:dyDescent="0.25">
      <c r="A424" t="str">
        <f t="shared" si="24"/>
        <v/>
      </c>
      <c r="B424" t="str">
        <f t="shared" si="25"/>
        <v>CACoolingGeothermal Heat Pump</v>
      </c>
      <c r="C424" t="str">
        <f t="shared" si="26"/>
        <v>CA2019 CPACooling_Geothermal Heat Pump</v>
      </c>
      <c r="D424" t="s">
        <v>118</v>
      </c>
      <c r="E424" t="s">
        <v>120</v>
      </c>
      <c r="F424" s="4" t="s">
        <v>73</v>
      </c>
      <c r="G424" s="4" t="s">
        <v>3</v>
      </c>
      <c r="H424" s="4" t="s">
        <v>11</v>
      </c>
      <c r="I424" s="2">
        <v>7.6261839478082877E-2</v>
      </c>
      <c r="J424" s="2">
        <v>7.4990244258733393E-2</v>
      </c>
      <c r="K424" s="2">
        <v>0</v>
      </c>
      <c r="L424" s="2">
        <v>7.6702137649325625E-2</v>
      </c>
      <c r="M424" s="2">
        <v>0</v>
      </c>
      <c r="N424" s="2">
        <v>0</v>
      </c>
      <c r="O424" s="2">
        <v>8.6581730769230772E-3</v>
      </c>
      <c r="P424" s="2">
        <v>5.7311402554644744E-2</v>
      </c>
      <c r="Q424" s="2">
        <v>4.4404279818914816E-2</v>
      </c>
      <c r="R424" s="2">
        <v>5.4607234630949311E-2</v>
      </c>
      <c r="S424" s="2">
        <v>0</v>
      </c>
      <c r="T424" s="2">
        <v>0</v>
      </c>
      <c r="U424" s="2">
        <v>8.1538272429927158E-2</v>
      </c>
      <c r="V424" s="2">
        <v>1.0488247598438418E-2</v>
      </c>
      <c r="W424" s="2">
        <f t="shared" si="27"/>
        <v>3.464013082113853E-2</v>
      </c>
    </row>
    <row r="425" spans="1:23" x14ac:dyDescent="0.25">
      <c r="A425" t="str">
        <f t="shared" si="24"/>
        <v/>
      </c>
      <c r="B425" t="str">
        <f t="shared" si="25"/>
        <v>CAHeatingElectric Furnace</v>
      </c>
      <c r="C425" t="str">
        <f t="shared" si="26"/>
        <v>CA2019 CPAHeating_Electric Furnace</v>
      </c>
      <c r="D425" t="s">
        <v>118</v>
      </c>
      <c r="E425" t="s">
        <v>120</v>
      </c>
      <c r="F425" s="4" t="s">
        <v>74</v>
      </c>
      <c r="G425" s="4" t="s">
        <v>12</v>
      </c>
      <c r="H425" s="4" t="s">
        <v>13</v>
      </c>
      <c r="I425" s="2">
        <v>1.234131866398199E-2</v>
      </c>
      <c r="J425" s="2">
        <v>1.1358265553819493E-2</v>
      </c>
      <c r="K425" s="2">
        <v>3.3625889686074842E-2</v>
      </c>
      <c r="L425" s="2">
        <v>4.9880836767247092E-3</v>
      </c>
      <c r="M425" s="2">
        <v>0.19050858080631489</v>
      </c>
      <c r="N425" s="2">
        <v>6.3733657468609123E-2</v>
      </c>
      <c r="O425" s="2">
        <v>2.9530484522207263E-2</v>
      </c>
      <c r="P425" s="2">
        <v>0</v>
      </c>
      <c r="Q425" s="2">
        <v>0</v>
      </c>
      <c r="R425" s="2">
        <v>1.4401774543907835E-2</v>
      </c>
      <c r="S425" s="2">
        <v>2.2940451652751701E-2</v>
      </c>
      <c r="T425" s="2">
        <v>1.840514722999028E-2</v>
      </c>
      <c r="U425" s="2">
        <v>1.1570020378915484E-2</v>
      </c>
      <c r="V425" s="2">
        <v>0.12450002924379691</v>
      </c>
      <c r="W425" s="2">
        <f t="shared" si="27"/>
        <v>3.8421693101935321E-2</v>
      </c>
    </row>
    <row r="426" spans="1:23" x14ac:dyDescent="0.25">
      <c r="A426" t="str">
        <f t="shared" si="24"/>
        <v/>
      </c>
      <c r="B426" t="str">
        <f t="shared" si="25"/>
        <v>CAHeatingElectric Room Heat</v>
      </c>
      <c r="C426" t="str">
        <f t="shared" si="26"/>
        <v>CA2019 CPAHeating_Electric Room Heat</v>
      </c>
      <c r="D426" t="s">
        <v>118</v>
      </c>
      <c r="E426" t="s">
        <v>120</v>
      </c>
      <c r="F426" s="4" t="s">
        <v>75</v>
      </c>
      <c r="G426" s="4" t="s">
        <v>12</v>
      </c>
      <c r="H426" s="4" t="s">
        <v>14</v>
      </c>
      <c r="I426" s="2">
        <v>0.23780136929181714</v>
      </c>
      <c r="J426" s="2">
        <v>0.21885919770966031</v>
      </c>
      <c r="K426" s="2">
        <v>0.39319868040439521</v>
      </c>
      <c r="L426" s="2">
        <v>9.611396972749206E-2</v>
      </c>
      <c r="M426" s="2">
        <v>1.7263339554285134E-2</v>
      </c>
      <c r="N426" s="2">
        <v>1.1735783823530089E-2</v>
      </c>
      <c r="O426" s="2">
        <v>6.0845778548504037E-4</v>
      </c>
      <c r="P426" s="2">
        <v>8.0757263501485543E-2</v>
      </c>
      <c r="Q426" s="2">
        <v>4.4376283366962338E-2</v>
      </c>
      <c r="R426" s="2">
        <v>0.51100253868399792</v>
      </c>
      <c r="S426" s="2">
        <v>0.12408469816427276</v>
      </c>
      <c r="T426" s="2">
        <v>9.9553277035345708E-2</v>
      </c>
      <c r="U426" s="2">
        <v>0.2229394413799691</v>
      </c>
      <c r="V426" s="2">
        <v>0.14782972827209426</v>
      </c>
      <c r="W426" s="2">
        <f t="shared" si="27"/>
        <v>0.15758028776434235</v>
      </c>
    </row>
    <row r="427" spans="1:23" x14ac:dyDescent="0.25">
      <c r="A427" t="str">
        <f t="shared" si="24"/>
        <v/>
      </c>
      <c r="B427" t="str">
        <f t="shared" si="25"/>
        <v>CAHeatingPTHP</v>
      </c>
      <c r="C427" t="str">
        <f t="shared" si="26"/>
        <v>CA2019 CPAHeating_PTHP</v>
      </c>
      <c r="D427" t="s">
        <v>118</v>
      </c>
      <c r="E427" t="s">
        <v>120</v>
      </c>
      <c r="F427" s="4" t="s">
        <v>76</v>
      </c>
      <c r="G427" s="4" t="s">
        <v>12</v>
      </c>
      <c r="H427" s="4" t="s">
        <v>8</v>
      </c>
      <c r="I427" s="2">
        <v>7.4592818269867177E-3</v>
      </c>
      <c r="J427" s="2">
        <v>7.3349052426308842E-3</v>
      </c>
      <c r="K427" s="2">
        <v>7.1600742725636737E-3</v>
      </c>
      <c r="L427" s="2">
        <v>7.5023480337512464E-3</v>
      </c>
      <c r="M427" s="2">
        <v>1.9225688804840411E-2</v>
      </c>
      <c r="N427" s="2">
        <v>6.2967143602967995E-3</v>
      </c>
      <c r="O427" s="2">
        <v>0</v>
      </c>
      <c r="P427" s="2">
        <v>2.1250607469745938E-2</v>
      </c>
      <c r="Q427" s="2">
        <v>1.6464750090678864E-2</v>
      </c>
      <c r="R427" s="2">
        <v>0.13046625758559927</v>
      </c>
      <c r="S427" s="2">
        <v>2.9564331643704977E-3</v>
      </c>
      <c r="T427" s="2">
        <v>1.1883157190798396E-3</v>
      </c>
      <c r="U427" s="2">
        <v>7.9753774352013251E-3</v>
      </c>
      <c r="V427" s="2">
        <v>2.5931863049291713E-2</v>
      </c>
      <c r="W427" s="2">
        <f t="shared" si="27"/>
        <v>1.8658044075359804E-2</v>
      </c>
    </row>
    <row r="428" spans="1:23" x14ac:dyDescent="0.25">
      <c r="A428" t="str">
        <f t="shared" si="24"/>
        <v/>
      </c>
      <c r="B428" t="str">
        <f t="shared" si="25"/>
        <v>CAHeatingAir-Source Heat Pump</v>
      </c>
      <c r="C428" t="str">
        <f t="shared" si="26"/>
        <v>CA2019 CPAHeating_Air-Source Heat Pump</v>
      </c>
      <c r="D428" t="s">
        <v>118</v>
      </c>
      <c r="E428" t="s">
        <v>120</v>
      </c>
      <c r="F428" s="4" t="s">
        <v>77</v>
      </c>
      <c r="G428" s="4" t="s">
        <v>12</v>
      </c>
      <c r="H428" s="4" t="s">
        <v>10</v>
      </c>
      <c r="I428" s="2">
        <v>0.14223050124647621</v>
      </c>
      <c r="J428" s="2">
        <v>0.13985893996932294</v>
      </c>
      <c r="K428" s="2">
        <v>4.2109666144311261E-2</v>
      </c>
      <c r="L428" s="2">
        <v>0.14305166986793019</v>
      </c>
      <c r="M428" s="2">
        <v>8.220394628661859E-2</v>
      </c>
      <c r="N428" s="2">
        <v>7.2314763948010702E-2</v>
      </c>
      <c r="O428" s="2">
        <v>5.7721153846153851E-3</v>
      </c>
      <c r="P428" s="2">
        <v>7.9162522571877669E-2</v>
      </c>
      <c r="Q428" s="2">
        <v>6.1334300798191403E-2</v>
      </c>
      <c r="R428" s="2">
        <v>5.0952618394305094E-2</v>
      </c>
      <c r="S428" s="2">
        <v>1.6909917018605058E-2</v>
      </c>
      <c r="T428" s="2">
        <v>1.8616946265584161E-2</v>
      </c>
      <c r="U428" s="2">
        <v>0.15207119888333187</v>
      </c>
      <c r="V428" s="2">
        <v>5.4886495472742318E-2</v>
      </c>
      <c r="W428" s="2">
        <f t="shared" si="27"/>
        <v>7.5819685875137349E-2</v>
      </c>
    </row>
    <row r="429" spans="1:23" x14ac:dyDescent="0.25">
      <c r="A429" t="str">
        <f t="shared" si="24"/>
        <v/>
      </c>
      <c r="B429" t="str">
        <f t="shared" si="25"/>
        <v>CAHeatingGeothermal Heat Pump</v>
      </c>
      <c r="C429" t="str">
        <f t="shared" si="26"/>
        <v>CA2019 CPAHeating_Geothermal Heat Pump</v>
      </c>
      <c r="D429" t="s">
        <v>118</v>
      </c>
      <c r="E429" t="s">
        <v>120</v>
      </c>
      <c r="F429" s="4" t="s">
        <v>78</v>
      </c>
      <c r="G429" s="4" t="s">
        <v>12</v>
      </c>
      <c r="H429" s="4" t="s">
        <v>11</v>
      </c>
      <c r="I429" s="2">
        <v>7.6261839478082877E-2</v>
      </c>
      <c r="J429" s="2">
        <v>7.4990244258733393E-2</v>
      </c>
      <c r="K429" s="2">
        <v>0</v>
      </c>
      <c r="L429" s="2">
        <v>7.6702137649325625E-2</v>
      </c>
      <c r="M429" s="2">
        <v>0</v>
      </c>
      <c r="N429" s="2">
        <v>0</v>
      </c>
      <c r="O429" s="2">
        <v>8.6581730769230772E-3</v>
      </c>
      <c r="P429" s="2">
        <v>5.7311402554644744E-2</v>
      </c>
      <c r="Q429" s="2">
        <v>4.4404279818914816E-2</v>
      </c>
      <c r="R429" s="2">
        <v>5.4607234630949311E-2</v>
      </c>
      <c r="S429" s="2">
        <v>0</v>
      </c>
      <c r="T429" s="2">
        <v>0</v>
      </c>
      <c r="U429" s="2">
        <v>8.1538272429927158E-2</v>
      </c>
      <c r="V429" s="2">
        <v>1.0488247598438418E-2</v>
      </c>
      <c r="W429" s="2">
        <f t="shared" si="27"/>
        <v>3.464013082113853E-2</v>
      </c>
    </row>
    <row r="430" spans="1:23" x14ac:dyDescent="0.25">
      <c r="A430" t="str">
        <f t="shared" si="24"/>
        <v/>
      </c>
      <c r="B430" t="str">
        <f t="shared" si="25"/>
        <v>CAVentilationVentilation</v>
      </c>
      <c r="C430" t="str">
        <f t="shared" si="26"/>
        <v>CA2019 CPAVentilation_Ventilation</v>
      </c>
      <c r="D430" t="s">
        <v>118</v>
      </c>
      <c r="E430" t="s">
        <v>120</v>
      </c>
      <c r="F430" s="4" t="s">
        <v>79</v>
      </c>
      <c r="G430" s="4" t="s">
        <v>15</v>
      </c>
      <c r="H430" s="4" t="s">
        <v>15</v>
      </c>
      <c r="I430" s="2">
        <v>1</v>
      </c>
      <c r="J430" s="2">
        <v>1</v>
      </c>
      <c r="K430" s="2">
        <v>1</v>
      </c>
      <c r="L430" s="2">
        <v>1</v>
      </c>
      <c r="M430" s="2">
        <v>1</v>
      </c>
      <c r="N430" s="2">
        <v>1</v>
      </c>
      <c r="O430" s="2">
        <v>1</v>
      </c>
      <c r="P430" s="2">
        <v>1</v>
      </c>
      <c r="Q430" s="2">
        <v>1</v>
      </c>
      <c r="R430" s="2">
        <v>1</v>
      </c>
      <c r="S430" s="2">
        <v>1</v>
      </c>
      <c r="T430" s="2">
        <v>1</v>
      </c>
      <c r="U430" s="2">
        <v>1</v>
      </c>
      <c r="V430" s="2">
        <v>1</v>
      </c>
      <c r="W430" s="2">
        <f t="shared" si="27"/>
        <v>1</v>
      </c>
    </row>
    <row r="431" spans="1:23" x14ac:dyDescent="0.25">
      <c r="A431" t="str">
        <f t="shared" si="24"/>
        <v/>
      </c>
      <c r="B431" t="str">
        <f t="shared" si="25"/>
        <v>CAWater HeatingWater Heater</v>
      </c>
      <c r="C431" t="str">
        <f t="shared" si="26"/>
        <v>CA2019 CPAWater Heating_Water Heater</v>
      </c>
      <c r="D431" t="s">
        <v>118</v>
      </c>
      <c r="E431" t="s">
        <v>120</v>
      </c>
      <c r="F431" s="4" t="s">
        <v>80</v>
      </c>
      <c r="G431" s="4" t="s">
        <v>16</v>
      </c>
      <c r="H431" s="4" t="s">
        <v>17</v>
      </c>
      <c r="I431" s="2">
        <v>0.45178015900449359</v>
      </c>
      <c r="J431" s="2">
        <v>0.6</v>
      </c>
      <c r="K431" s="2">
        <v>0.65506799999999998</v>
      </c>
      <c r="L431" s="2">
        <v>0.61764705882352944</v>
      </c>
      <c r="M431" s="2">
        <v>0.57894736842105265</v>
      </c>
      <c r="N431" s="2">
        <v>0.625</v>
      </c>
      <c r="O431" s="2">
        <v>0.12599199999999999</v>
      </c>
      <c r="P431" s="2">
        <v>0.55294903532555306</v>
      </c>
      <c r="Q431" s="2">
        <v>0.5</v>
      </c>
      <c r="R431" s="2">
        <v>0.5</v>
      </c>
      <c r="S431" s="2">
        <v>0.55318199999999995</v>
      </c>
      <c r="T431" s="2">
        <v>0.67528200000000005</v>
      </c>
      <c r="U431" s="2">
        <v>0.45178015900449359</v>
      </c>
      <c r="V431" s="2">
        <v>0.53030303030303028</v>
      </c>
      <c r="W431" s="2">
        <f t="shared" si="27"/>
        <v>0.52985220077729656</v>
      </c>
    </row>
    <row r="432" spans="1:23" x14ac:dyDescent="0.25">
      <c r="A432" t="str">
        <f t="shared" si="24"/>
        <v/>
      </c>
      <c r="B432" t="str">
        <f t="shared" si="25"/>
        <v>CAInterior LightingGeneral Service Lighting</v>
      </c>
      <c r="C432" t="str">
        <f t="shared" si="26"/>
        <v>CA2019 CPAInterior Lighting_General Service Lighting</v>
      </c>
      <c r="D432" t="s">
        <v>118</v>
      </c>
      <c r="E432" t="s">
        <v>120</v>
      </c>
      <c r="F432" s="4" t="s">
        <v>81</v>
      </c>
      <c r="G432" s="4" t="s">
        <v>18</v>
      </c>
      <c r="H432" s="4" t="s">
        <v>19</v>
      </c>
      <c r="I432" s="2">
        <v>1</v>
      </c>
      <c r="J432" s="2">
        <v>1</v>
      </c>
      <c r="K432" s="2">
        <v>1</v>
      </c>
      <c r="L432" s="2">
        <v>1</v>
      </c>
      <c r="M432" s="2">
        <v>1</v>
      </c>
      <c r="N432" s="2">
        <v>1</v>
      </c>
      <c r="O432" s="2">
        <v>1</v>
      </c>
      <c r="P432" s="2">
        <v>1</v>
      </c>
      <c r="Q432" s="2">
        <v>1</v>
      </c>
      <c r="R432" s="2">
        <v>1</v>
      </c>
      <c r="S432" s="2">
        <v>1</v>
      </c>
      <c r="T432" s="2">
        <v>1</v>
      </c>
      <c r="U432" s="2">
        <v>1</v>
      </c>
      <c r="V432" s="2">
        <v>1</v>
      </c>
      <c r="W432" s="2">
        <f t="shared" si="27"/>
        <v>1</v>
      </c>
    </row>
    <row r="433" spans="1:23" x14ac:dyDescent="0.25">
      <c r="A433" t="str">
        <f t="shared" si="24"/>
        <v/>
      </c>
      <c r="B433" t="str">
        <f t="shared" si="25"/>
        <v>CAInterior LightingExempted Lighting</v>
      </c>
      <c r="C433" t="str">
        <f t="shared" si="26"/>
        <v>CA2019 CPAInterior Lighting_Exempted Lighting</v>
      </c>
      <c r="D433" t="s">
        <v>118</v>
      </c>
      <c r="E433" t="s">
        <v>120</v>
      </c>
      <c r="F433" s="4" t="s">
        <v>82</v>
      </c>
      <c r="G433" s="4" t="s">
        <v>18</v>
      </c>
      <c r="H433" s="4" t="s">
        <v>20</v>
      </c>
      <c r="I433" s="2">
        <v>1</v>
      </c>
      <c r="J433" s="2">
        <v>1</v>
      </c>
      <c r="K433" s="2">
        <v>1</v>
      </c>
      <c r="L433" s="2">
        <v>1</v>
      </c>
      <c r="M433" s="2">
        <v>1</v>
      </c>
      <c r="N433" s="2">
        <v>1</v>
      </c>
      <c r="O433" s="2">
        <v>1</v>
      </c>
      <c r="P433" s="2">
        <v>1</v>
      </c>
      <c r="Q433" s="2">
        <v>1</v>
      </c>
      <c r="R433" s="2">
        <v>1</v>
      </c>
      <c r="S433" s="2">
        <v>1</v>
      </c>
      <c r="T433" s="2">
        <v>1</v>
      </c>
      <c r="U433" s="2">
        <v>1</v>
      </c>
      <c r="V433" s="2">
        <v>1</v>
      </c>
      <c r="W433" s="2">
        <f t="shared" si="27"/>
        <v>1</v>
      </c>
    </row>
    <row r="434" spans="1:23" x14ac:dyDescent="0.25">
      <c r="A434" t="str">
        <f t="shared" si="24"/>
        <v/>
      </c>
      <c r="B434" t="str">
        <f t="shared" si="25"/>
        <v>CAInterior LightingHigh-Bay Lighting</v>
      </c>
      <c r="C434" t="str">
        <f t="shared" si="26"/>
        <v>CA2019 CPAInterior Lighting_High-Bay Lighting</v>
      </c>
      <c r="D434" t="s">
        <v>118</v>
      </c>
      <c r="E434" t="s">
        <v>120</v>
      </c>
      <c r="F434" s="4" t="s">
        <v>83</v>
      </c>
      <c r="G434" s="4" t="s">
        <v>18</v>
      </c>
      <c r="H434" s="4" t="s">
        <v>21</v>
      </c>
      <c r="I434" s="2">
        <v>1</v>
      </c>
      <c r="J434" s="2">
        <v>1</v>
      </c>
      <c r="K434" s="2">
        <v>1</v>
      </c>
      <c r="L434" s="2">
        <v>1</v>
      </c>
      <c r="M434" s="2">
        <v>1</v>
      </c>
      <c r="N434" s="2">
        <v>1</v>
      </c>
      <c r="O434" s="2">
        <v>1</v>
      </c>
      <c r="P434" s="2">
        <v>1</v>
      </c>
      <c r="Q434" s="2">
        <v>1</v>
      </c>
      <c r="R434" s="2">
        <v>1</v>
      </c>
      <c r="S434" s="2">
        <v>1</v>
      </c>
      <c r="T434" s="2">
        <v>1</v>
      </c>
      <c r="U434" s="2">
        <v>1</v>
      </c>
      <c r="V434" s="2">
        <v>1</v>
      </c>
      <c r="W434" s="2">
        <f t="shared" si="27"/>
        <v>1</v>
      </c>
    </row>
    <row r="435" spans="1:23" x14ac:dyDescent="0.25">
      <c r="A435" t="str">
        <f t="shared" si="24"/>
        <v/>
      </c>
      <c r="B435" t="str">
        <f t="shared" si="25"/>
        <v>CAInterior LightingLinear Lighting</v>
      </c>
      <c r="C435" t="str">
        <f t="shared" si="26"/>
        <v>CA2019 CPAInterior Lighting_Linear Lighting</v>
      </c>
      <c r="D435" t="s">
        <v>118</v>
      </c>
      <c r="E435" t="s">
        <v>120</v>
      </c>
      <c r="F435" s="4" t="s">
        <v>84</v>
      </c>
      <c r="G435" s="4" t="s">
        <v>18</v>
      </c>
      <c r="H435" s="4" t="s">
        <v>22</v>
      </c>
      <c r="I435" s="2">
        <v>1</v>
      </c>
      <c r="J435" s="2">
        <v>1</v>
      </c>
      <c r="K435" s="2">
        <v>1</v>
      </c>
      <c r="L435" s="2">
        <v>1</v>
      </c>
      <c r="M435" s="2">
        <v>1</v>
      </c>
      <c r="N435" s="2">
        <v>1</v>
      </c>
      <c r="O435" s="2">
        <v>1</v>
      </c>
      <c r="P435" s="2">
        <v>1</v>
      </c>
      <c r="Q435" s="2">
        <v>1</v>
      </c>
      <c r="R435" s="2">
        <v>1</v>
      </c>
      <c r="S435" s="2">
        <v>1</v>
      </c>
      <c r="T435" s="2">
        <v>1</v>
      </c>
      <c r="U435" s="2">
        <v>1</v>
      </c>
      <c r="V435" s="2">
        <v>1</v>
      </c>
      <c r="W435" s="2">
        <f t="shared" si="27"/>
        <v>1</v>
      </c>
    </row>
    <row r="436" spans="1:23" x14ac:dyDescent="0.25">
      <c r="A436" t="str">
        <f t="shared" si="24"/>
        <v/>
      </c>
      <c r="B436" t="str">
        <f t="shared" si="25"/>
        <v>CAExterior LightingGeneral Service Lighting</v>
      </c>
      <c r="C436" t="str">
        <f t="shared" si="26"/>
        <v>CA2019 CPAExterior Lighting_General Service Lighting</v>
      </c>
      <c r="D436" t="s">
        <v>118</v>
      </c>
      <c r="E436" t="s">
        <v>120</v>
      </c>
      <c r="F436" s="4" t="s">
        <v>85</v>
      </c>
      <c r="G436" s="4" t="s">
        <v>23</v>
      </c>
      <c r="H436" s="4" t="s">
        <v>19</v>
      </c>
      <c r="I436" s="2">
        <v>1</v>
      </c>
      <c r="J436" s="2">
        <v>1</v>
      </c>
      <c r="K436" s="2">
        <v>1</v>
      </c>
      <c r="L436" s="2">
        <v>1</v>
      </c>
      <c r="M436" s="2">
        <v>1</v>
      </c>
      <c r="N436" s="2">
        <v>1</v>
      </c>
      <c r="O436" s="2">
        <v>1</v>
      </c>
      <c r="P436" s="2">
        <v>1</v>
      </c>
      <c r="Q436" s="2">
        <v>1</v>
      </c>
      <c r="R436" s="2">
        <v>1</v>
      </c>
      <c r="S436" s="2">
        <v>1</v>
      </c>
      <c r="T436" s="2">
        <v>1</v>
      </c>
      <c r="U436" s="2">
        <v>1</v>
      </c>
      <c r="V436" s="2">
        <v>1</v>
      </c>
      <c r="W436" s="2">
        <f t="shared" si="27"/>
        <v>1</v>
      </c>
    </row>
    <row r="437" spans="1:23" x14ac:dyDescent="0.25">
      <c r="A437" t="str">
        <f t="shared" si="24"/>
        <v/>
      </c>
      <c r="B437" t="str">
        <f t="shared" si="25"/>
        <v>CAExterior LightingArea Lighting</v>
      </c>
      <c r="C437" t="str">
        <f t="shared" si="26"/>
        <v>CA2019 CPAExterior Lighting_Area Lighting</v>
      </c>
      <c r="D437" t="s">
        <v>118</v>
      </c>
      <c r="E437" t="s">
        <v>120</v>
      </c>
      <c r="F437" s="4" t="s">
        <v>86</v>
      </c>
      <c r="G437" s="4" t="s">
        <v>23</v>
      </c>
      <c r="H437" s="4" t="s">
        <v>24</v>
      </c>
      <c r="I437" s="2">
        <v>1</v>
      </c>
      <c r="J437" s="2">
        <v>1</v>
      </c>
      <c r="K437" s="2">
        <v>1</v>
      </c>
      <c r="L437" s="2">
        <v>1</v>
      </c>
      <c r="M437" s="2">
        <v>1</v>
      </c>
      <c r="N437" s="2">
        <v>1</v>
      </c>
      <c r="O437" s="2">
        <v>1</v>
      </c>
      <c r="P437" s="2">
        <v>1</v>
      </c>
      <c r="Q437" s="2">
        <v>1</v>
      </c>
      <c r="R437" s="2">
        <v>1</v>
      </c>
      <c r="S437" s="2">
        <v>1</v>
      </c>
      <c r="T437" s="2">
        <v>1</v>
      </c>
      <c r="U437" s="2">
        <v>1</v>
      </c>
      <c r="V437" s="2">
        <v>1</v>
      </c>
      <c r="W437" s="2">
        <f t="shared" si="27"/>
        <v>1</v>
      </c>
    </row>
    <row r="438" spans="1:23" x14ac:dyDescent="0.25">
      <c r="A438" t="str">
        <f t="shared" si="24"/>
        <v/>
      </c>
      <c r="B438" t="str">
        <f t="shared" si="25"/>
        <v>CAExterior LightingLinear Lighting</v>
      </c>
      <c r="C438" t="str">
        <f t="shared" si="26"/>
        <v>CA2019 CPAExterior Lighting_Linear Lighting</v>
      </c>
      <c r="D438" t="s">
        <v>118</v>
      </c>
      <c r="E438" t="s">
        <v>120</v>
      </c>
      <c r="F438" s="4" t="s">
        <v>87</v>
      </c>
      <c r="G438" s="4" t="s">
        <v>23</v>
      </c>
      <c r="H438" s="4" t="s">
        <v>22</v>
      </c>
      <c r="I438" s="2">
        <v>1</v>
      </c>
      <c r="J438" s="2">
        <v>1</v>
      </c>
      <c r="K438" s="2">
        <v>1</v>
      </c>
      <c r="L438" s="2">
        <v>1</v>
      </c>
      <c r="M438" s="2">
        <v>1</v>
      </c>
      <c r="N438" s="2">
        <v>1</v>
      </c>
      <c r="O438" s="2">
        <v>1</v>
      </c>
      <c r="P438" s="2">
        <v>1</v>
      </c>
      <c r="Q438" s="2">
        <v>1</v>
      </c>
      <c r="R438" s="2">
        <v>1</v>
      </c>
      <c r="S438" s="2">
        <v>1</v>
      </c>
      <c r="T438" s="2">
        <v>1</v>
      </c>
      <c r="U438" s="2">
        <v>1</v>
      </c>
      <c r="V438" s="2">
        <v>1</v>
      </c>
      <c r="W438" s="2">
        <f t="shared" si="27"/>
        <v>1</v>
      </c>
    </row>
    <row r="439" spans="1:23" x14ac:dyDescent="0.25">
      <c r="A439" t="str">
        <f t="shared" si="24"/>
        <v/>
      </c>
      <c r="B439" t="str">
        <f t="shared" si="25"/>
        <v>CARefrigeration Walk-in Refrigerator/Freezer</v>
      </c>
      <c r="C439" t="str">
        <f t="shared" si="26"/>
        <v>CA2019 CPARefrigeration _Walk-in Refrigerator/Freezer</v>
      </c>
      <c r="D439" t="s">
        <v>118</v>
      </c>
      <c r="E439" t="s">
        <v>120</v>
      </c>
      <c r="F439" s="4" t="s">
        <v>88</v>
      </c>
      <c r="G439" s="4" t="s">
        <v>25</v>
      </c>
      <c r="H439" s="4" t="s">
        <v>26</v>
      </c>
      <c r="I439" s="2">
        <v>0.02</v>
      </c>
      <c r="J439" s="2">
        <v>0</v>
      </c>
      <c r="K439" s="2">
        <v>0.02</v>
      </c>
      <c r="L439" s="2">
        <v>0</v>
      </c>
      <c r="M439" s="2">
        <v>0.74</v>
      </c>
      <c r="N439" s="2">
        <v>0.16</v>
      </c>
      <c r="O439" s="2">
        <v>0.33</v>
      </c>
      <c r="P439" s="2">
        <v>7.6925418569254181E-2</v>
      </c>
      <c r="Q439" s="2">
        <v>0.19</v>
      </c>
      <c r="R439" s="2">
        <v>0.03</v>
      </c>
      <c r="S439" s="2">
        <v>1.0989010989011E-2</v>
      </c>
      <c r="T439" s="2">
        <v>0.91700000000000004</v>
      </c>
      <c r="U439" s="2">
        <v>0.02</v>
      </c>
      <c r="V439" s="2">
        <v>0.10344827586206896</v>
      </c>
      <c r="W439" s="2">
        <f t="shared" si="27"/>
        <v>0.18702590753002385</v>
      </c>
    </row>
    <row r="440" spans="1:23" x14ac:dyDescent="0.25">
      <c r="A440" t="str">
        <f t="shared" si="24"/>
        <v/>
      </c>
      <c r="B440" t="str">
        <f t="shared" si="25"/>
        <v>CARefrigeration Reach-in Refrigerator/Freezer</v>
      </c>
      <c r="C440" t="str">
        <f t="shared" si="26"/>
        <v>CA2019 CPARefrigeration _Reach-in Refrigerator/Freezer</v>
      </c>
      <c r="D440" t="s">
        <v>118</v>
      </c>
      <c r="E440" t="s">
        <v>120</v>
      </c>
      <c r="F440" s="4" t="s">
        <v>89</v>
      </c>
      <c r="G440" s="4" t="s">
        <v>25</v>
      </c>
      <c r="H440" s="4" t="s">
        <v>27</v>
      </c>
      <c r="I440" s="2">
        <v>0.14000000000000001</v>
      </c>
      <c r="J440" s="2">
        <v>8.771929824561403E-2</v>
      </c>
      <c r="K440" s="2">
        <v>0.14000000000000001</v>
      </c>
      <c r="L440" s="2">
        <v>5.3571428571428568E-2</v>
      </c>
      <c r="M440" s="2">
        <v>7.0000000000000007E-2</v>
      </c>
      <c r="N440" s="2">
        <v>0.83055975794251102</v>
      </c>
      <c r="O440" s="2">
        <v>0.5</v>
      </c>
      <c r="P440" s="2">
        <v>0.13360730593607306</v>
      </c>
      <c r="Q440" s="2">
        <v>0.33</v>
      </c>
      <c r="R440" s="2">
        <v>0.19</v>
      </c>
      <c r="S440" s="2">
        <v>0.02</v>
      </c>
      <c r="T440" s="2">
        <v>0.02</v>
      </c>
      <c r="U440" s="2">
        <v>0.14000000000000001</v>
      </c>
      <c r="V440" s="2">
        <v>0.1206896551724138</v>
      </c>
      <c r="W440" s="2">
        <f t="shared" si="27"/>
        <v>0.19829624613343147</v>
      </c>
    </row>
    <row r="441" spans="1:23" x14ac:dyDescent="0.25">
      <c r="A441" t="str">
        <f t="shared" si="24"/>
        <v/>
      </c>
      <c r="B441" t="str">
        <f t="shared" si="25"/>
        <v>CARefrigeration Glass Door Display</v>
      </c>
      <c r="C441" t="str">
        <f t="shared" si="26"/>
        <v>CA2019 CPARefrigeration _Glass Door Display</v>
      </c>
      <c r="D441" t="s">
        <v>118</v>
      </c>
      <c r="E441" t="s">
        <v>120</v>
      </c>
      <c r="F441" s="4" t="s">
        <v>90</v>
      </c>
      <c r="G441" s="4" t="s">
        <v>25</v>
      </c>
      <c r="H441" s="4" t="s">
        <v>28</v>
      </c>
      <c r="I441" s="2">
        <v>0.77400000000000002</v>
      </c>
      <c r="J441" s="2">
        <v>0</v>
      </c>
      <c r="K441" s="2">
        <v>0.81699999999999995</v>
      </c>
      <c r="L441" s="2">
        <v>5.3571428571428568E-2</v>
      </c>
      <c r="M441" s="2">
        <v>5.1999999999999998E-2</v>
      </c>
      <c r="N441" s="2">
        <v>0.94899999999999995</v>
      </c>
      <c r="O441" s="2">
        <v>0.90400000000000003</v>
      </c>
      <c r="P441" s="2">
        <v>0.26600000000000001</v>
      </c>
      <c r="Q441" s="2">
        <v>0.65700000000000003</v>
      </c>
      <c r="R441" s="2">
        <v>0.58899999999999997</v>
      </c>
      <c r="S441" s="2">
        <v>0.10100000000000001</v>
      </c>
      <c r="T441" s="2">
        <v>0.10100000000000001</v>
      </c>
      <c r="U441" s="2">
        <v>5.0999999999999997E-2</v>
      </c>
      <c r="V441" s="2">
        <v>3.4482758620689655E-2</v>
      </c>
      <c r="W441" s="2">
        <f t="shared" si="27"/>
        <v>0.38207529908515125</v>
      </c>
    </row>
    <row r="442" spans="1:23" x14ac:dyDescent="0.25">
      <c r="A442" t="str">
        <f t="shared" si="24"/>
        <v/>
      </c>
      <c r="B442" t="str">
        <f t="shared" si="25"/>
        <v>CARefrigeration Open Display Case</v>
      </c>
      <c r="C442" t="str">
        <f t="shared" si="26"/>
        <v>CA2019 CPARefrigeration _Open Display Case</v>
      </c>
      <c r="D442" t="s">
        <v>118</v>
      </c>
      <c r="E442" t="s">
        <v>120</v>
      </c>
      <c r="F442" s="4" t="s">
        <v>91</v>
      </c>
      <c r="G442" s="4" t="s">
        <v>25</v>
      </c>
      <c r="H442" s="4" t="s">
        <v>29</v>
      </c>
      <c r="I442" s="2">
        <v>0.77400000000000002</v>
      </c>
      <c r="J442" s="2">
        <v>0</v>
      </c>
      <c r="K442" s="2">
        <v>0.81699999999999995</v>
      </c>
      <c r="L442" s="2">
        <v>5.3571428571428568E-2</v>
      </c>
      <c r="M442" s="2">
        <v>5.1999999999999998E-2</v>
      </c>
      <c r="N442" s="2">
        <v>0.94899999999999995</v>
      </c>
      <c r="O442" s="2">
        <v>0.90400000000000003</v>
      </c>
      <c r="P442" s="2">
        <v>0.26600000000000001</v>
      </c>
      <c r="Q442" s="2">
        <v>0.65700000000000003</v>
      </c>
      <c r="R442" s="2">
        <v>0.58899999999999997</v>
      </c>
      <c r="S442" s="2">
        <v>0.10100000000000001</v>
      </c>
      <c r="T442" s="2">
        <v>0.10100000000000001</v>
      </c>
      <c r="U442" s="2">
        <v>5.0999999999999997E-2</v>
      </c>
      <c r="V442" s="2">
        <v>3.4482758620689655E-2</v>
      </c>
      <c r="W442" s="2">
        <f t="shared" si="27"/>
        <v>0.38207529908515125</v>
      </c>
    </row>
    <row r="443" spans="1:23" x14ac:dyDescent="0.25">
      <c r="A443" t="str">
        <f t="shared" si="24"/>
        <v/>
      </c>
      <c r="B443" t="str">
        <f t="shared" si="25"/>
        <v>CARefrigeration Icemaker</v>
      </c>
      <c r="C443" t="str">
        <f t="shared" si="26"/>
        <v>CA2019 CPARefrigeration _Icemaker</v>
      </c>
      <c r="D443" t="s">
        <v>118</v>
      </c>
      <c r="E443" t="s">
        <v>120</v>
      </c>
      <c r="F443" s="4" t="s">
        <v>92</v>
      </c>
      <c r="G443" s="4" t="s">
        <v>25</v>
      </c>
      <c r="H443" s="4" t="s">
        <v>30</v>
      </c>
      <c r="I443" s="2">
        <v>0.44900000000000001</v>
      </c>
      <c r="J443" s="2">
        <v>5.0999999999999997E-2</v>
      </c>
      <c r="K443" s="2">
        <v>0.52400000000000002</v>
      </c>
      <c r="L443" s="2">
        <v>5.0999999999999997E-2</v>
      </c>
      <c r="M443" s="2">
        <v>0.97299999999999998</v>
      </c>
      <c r="N443" s="2">
        <v>0.98899999999999999</v>
      </c>
      <c r="O443" s="2">
        <v>0.90400000000000003</v>
      </c>
      <c r="P443" s="2">
        <v>0.26600000000000001</v>
      </c>
      <c r="Q443" s="2">
        <v>0.65700000000000003</v>
      </c>
      <c r="R443" s="2">
        <v>0.58899999999999997</v>
      </c>
      <c r="S443" s="2">
        <v>0.10100000000000001</v>
      </c>
      <c r="T443" s="2">
        <v>0.91700000000000004</v>
      </c>
      <c r="U443" s="2">
        <v>5.0999999999999997E-2</v>
      </c>
      <c r="V443" s="2">
        <v>0.216</v>
      </c>
      <c r="W443" s="2">
        <f t="shared" si="27"/>
        <v>0.48128571428571426</v>
      </c>
    </row>
    <row r="444" spans="1:23" x14ac:dyDescent="0.25">
      <c r="A444" t="str">
        <f t="shared" si="24"/>
        <v/>
      </c>
      <c r="B444" t="str">
        <f t="shared" si="25"/>
        <v>CARefrigeration Vending Machine</v>
      </c>
      <c r="C444" t="str">
        <f t="shared" si="26"/>
        <v>CA2019 CPARefrigeration _Vending Machine</v>
      </c>
      <c r="D444" t="s">
        <v>118</v>
      </c>
      <c r="E444" t="s">
        <v>120</v>
      </c>
      <c r="F444" s="4" t="s">
        <v>93</v>
      </c>
      <c r="G444" s="4" t="s">
        <v>25</v>
      </c>
      <c r="H444" s="4" t="s">
        <v>31</v>
      </c>
      <c r="I444" s="2">
        <v>0.44900000000000001</v>
      </c>
      <c r="J444" s="2">
        <v>5.0999999999999997E-2</v>
      </c>
      <c r="K444" s="2">
        <v>0.52400000000000002</v>
      </c>
      <c r="L444" s="2">
        <v>5.0999999999999997E-2</v>
      </c>
      <c r="M444" s="2">
        <v>0.97299999999999998</v>
      </c>
      <c r="N444" s="2">
        <v>0.98899999999999999</v>
      </c>
      <c r="O444" s="2">
        <v>0.90400000000000003</v>
      </c>
      <c r="P444" s="2">
        <v>0.26600000000000001</v>
      </c>
      <c r="Q444" s="2">
        <v>0.65700000000000003</v>
      </c>
      <c r="R444" s="2">
        <v>0.58899999999999997</v>
      </c>
      <c r="S444" s="2">
        <v>0.10100000000000001</v>
      </c>
      <c r="T444" s="2">
        <v>0.91700000000000004</v>
      </c>
      <c r="U444" s="2">
        <v>5.0999999999999997E-2</v>
      </c>
      <c r="V444" s="2">
        <v>0.216</v>
      </c>
      <c r="W444" s="2">
        <f t="shared" si="27"/>
        <v>0.48128571428571426</v>
      </c>
    </row>
    <row r="445" spans="1:23" x14ac:dyDescent="0.25">
      <c r="A445" t="str">
        <f t="shared" si="24"/>
        <v/>
      </c>
      <c r="B445" t="str">
        <f t="shared" si="25"/>
        <v>CAFood PreparationOven</v>
      </c>
      <c r="C445" t="str">
        <f t="shared" si="26"/>
        <v>CA2019 CPAFood Preparation_Oven</v>
      </c>
      <c r="D445" t="s">
        <v>118</v>
      </c>
      <c r="E445" t="s">
        <v>120</v>
      </c>
      <c r="F445" s="4" t="s">
        <v>94</v>
      </c>
      <c r="G445" s="4" t="s">
        <v>32</v>
      </c>
      <c r="H445" s="4" t="s">
        <v>33</v>
      </c>
      <c r="I445" s="2">
        <v>0.66</v>
      </c>
      <c r="J445" s="2">
        <v>3.6464000000000003E-2</v>
      </c>
      <c r="K445" s="2">
        <v>0.48899999999999999</v>
      </c>
      <c r="L445" s="2">
        <v>3.6464000000000003E-2</v>
      </c>
      <c r="M445" s="2">
        <v>0.21</v>
      </c>
      <c r="N445" s="2">
        <v>0.11</v>
      </c>
      <c r="O445" s="2">
        <v>0.69699999999999995</v>
      </c>
      <c r="P445" s="2">
        <v>0.21049200000000001</v>
      </c>
      <c r="Q445" s="2">
        <v>0.64800000000000002</v>
      </c>
      <c r="R445" s="2">
        <v>0.13800000000000001</v>
      </c>
      <c r="S445" s="2">
        <v>2.2665999999999999E-2</v>
      </c>
      <c r="T445" s="2">
        <v>0.40838600000000003</v>
      </c>
      <c r="U445" s="2">
        <v>3.6464000000000003E-2</v>
      </c>
      <c r="V445" s="2">
        <v>0.58899999999999997</v>
      </c>
      <c r="W445" s="2">
        <f t="shared" si="27"/>
        <v>0.30656685714285714</v>
      </c>
    </row>
    <row r="446" spans="1:23" x14ac:dyDescent="0.25">
      <c r="A446" t="str">
        <f t="shared" si="24"/>
        <v/>
      </c>
      <c r="B446" t="str">
        <f t="shared" si="25"/>
        <v>CAFood PreparationFryer</v>
      </c>
      <c r="C446" t="str">
        <f t="shared" si="26"/>
        <v>CA2019 CPAFood Preparation_Fryer</v>
      </c>
      <c r="D446" t="s">
        <v>118</v>
      </c>
      <c r="E446" t="s">
        <v>120</v>
      </c>
      <c r="F446" s="4" t="s">
        <v>95</v>
      </c>
      <c r="G446" s="4" t="s">
        <v>32</v>
      </c>
      <c r="H446" s="4" t="s">
        <v>34</v>
      </c>
      <c r="I446" s="2">
        <v>0.76400000000000001</v>
      </c>
      <c r="J446" s="2">
        <v>3.6464000000000003E-2</v>
      </c>
      <c r="K446" s="2">
        <v>0.45200000000000001</v>
      </c>
      <c r="L446" s="2">
        <v>3.6464000000000003E-2</v>
      </c>
      <c r="M446" s="2">
        <v>0.82</v>
      </c>
      <c r="N446" s="2">
        <v>0.87</v>
      </c>
      <c r="O446" s="2">
        <v>0.80700000000000005</v>
      </c>
      <c r="P446" s="2">
        <v>0.21049200000000001</v>
      </c>
      <c r="Q446" s="2">
        <v>0.58599999999999997</v>
      </c>
      <c r="R446" s="2">
        <v>0.21</v>
      </c>
      <c r="S446" s="2">
        <v>2.2665999999999999E-2</v>
      </c>
      <c r="T446" s="2">
        <v>0.40838600000000003</v>
      </c>
      <c r="U446" s="2">
        <v>3.6464000000000003E-2</v>
      </c>
      <c r="V446" s="2">
        <v>0.29899999999999999</v>
      </c>
      <c r="W446" s="2">
        <f t="shared" si="27"/>
        <v>0.39706685714285717</v>
      </c>
    </row>
    <row r="447" spans="1:23" x14ac:dyDescent="0.25">
      <c r="A447" t="str">
        <f t="shared" si="24"/>
        <v/>
      </c>
      <c r="B447" t="str">
        <f t="shared" si="25"/>
        <v>CAFood PreparationDishwasher</v>
      </c>
      <c r="C447" t="str">
        <f t="shared" si="26"/>
        <v>CA2019 CPAFood Preparation_Dishwasher</v>
      </c>
      <c r="D447" t="s">
        <v>118</v>
      </c>
      <c r="E447" t="s">
        <v>120</v>
      </c>
      <c r="F447" s="4" t="s">
        <v>96</v>
      </c>
      <c r="G447" s="4" t="s">
        <v>32</v>
      </c>
      <c r="H447" s="4" t="s">
        <v>35</v>
      </c>
      <c r="I447" s="2">
        <v>0.430614</v>
      </c>
      <c r="J447" s="2">
        <v>3.6464000000000003E-2</v>
      </c>
      <c r="K447" s="2">
        <v>0.3957</v>
      </c>
      <c r="L447" s="2">
        <v>3.6464000000000003E-2</v>
      </c>
      <c r="M447" s="2">
        <v>0.52509700000000004</v>
      </c>
      <c r="N447" s="2">
        <v>0.548682</v>
      </c>
      <c r="O447" s="2">
        <v>0.53468099999999996</v>
      </c>
      <c r="P447" s="2">
        <v>0.21049200000000001</v>
      </c>
      <c r="Q447" s="2">
        <v>0.523231</v>
      </c>
      <c r="R447" s="2">
        <v>0.30025000000000002</v>
      </c>
      <c r="S447" s="2">
        <v>2.2665999999999999E-2</v>
      </c>
      <c r="T447" s="2">
        <v>0.40838600000000003</v>
      </c>
      <c r="U447" s="2">
        <v>3.6464000000000003E-2</v>
      </c>
      <c r="V447" s="2">
        <v>0.15409500000000001</v>
      </c>
      <c r="W447" s="2">
        <f t="shared" si="27"/>
        <v>0.29737757142857146</v>
      </c>
    </row>
    <row r="448" spans="1:23" x14ac:dyDescent="0.25">
      <c r="A448" t="str">
        <f t="shared" si="24"/>
        <v/>
      </c>
      <c r="B448" t="str">
        <f t="shared" si="25"/>
        <v>CAFood PreparationHot Food Container</v>
      </c>
      <c r="C448" t="str">
        <f t="shared" si="26"/>
        <v>CA2019 CPAFood Preparation_Hot Food Container</v>
      </c>
      <c r="D448" t="s">
        <v>118</v>
      </c>
      <c r="E448" t="s">
        <v>120</v>
      </c>
      <c r="F448" s="4" t="s">
        <v>97</v>
      </c>
      <c r="G448" s="4" t="s">
        <v>32</v>
      </c>
      <c r="H448" s="4" t="s">
        <v>36</v>
      </c>
      <c r="I448" s="2">
        <v>0.430614</v>
      </c>
      <c r="J448" s="2">
        <v>3.6464000000000003E-2</v>
      </c>
      <c r="K448" s="2">
        <v>0.3957</v>
      </c>
      <c r="L448" s="2">
        <v>3.6464000000000003E-2</v>
      </c>
      <c r="M448" s="2">
        <v>0.84</v>
      </c>
      <c r="N448" s="2">
        <v>0.73</v>
      </c>
      <c r="O448" s="2">
        <v>0.53468099999999996</v>
      </c>
      <c r="P448" s="2">
        <v>0.21049200000000001</v>
      </c>
      <c r="Q448" s="2">
        <v>0.523231</v>
      </c>
      <c r="R448" s="2">
        <v>0.30025000000000002</v>
      </c>
      <c r="S448" s="2">
        <v>2.2665999999999999E-2</v>
      </c>
      <c r="T448" s="2">
        <v>0.40838600000000003</v>
      </c>
      <c r="U448" s="2">
        <v>3.6464000000000003E-2</v>
      </c>
      <c r="V448" s="2">
        <v>0.15409500000000001</v>
      </c>
      <c r="W448" s="2">
        <f t="shared" si="27"/>
        <v>0.33282192857142856</v>
      </c>
    </row>
    <row r="449" spans="1:23" x14ac:dyDescent="0.25">
      <c r="A449" t="str">
        <f t="shared" si="24"/>
        <v/>
      </c>
      <c r="B449" t="str">
        <f t="shared" si="25"/>
        <v>CAFood PreparationSteamer</v>
      </c>
      <c r="C449" t="str">
        <f t="shared" si="26"/>
        <v>CA2019 CPAFood Preparation_Steamer</v>
      </c>
      <c r="D449" t="s">
        <v>118</v>
      </c>
      <c r="E449" t="s">
        <v>120</v>
      </c>
      <c r="F449" s="4" t="s">
        <v>98</v>
      </c>
      <c r="G449" s="4" t="s">
        <v>32</v>
      </c>
      <c r="H449" s="4" t="s">
        <v>37</v>
      </c>
      <c r="I449" s="2">
        <v>0.430614</v>
      </c>
      <c r="J449" s="2">
        <v>3.6464000000000003E-2</v>
      </c>
      <c r="K449" s="2">
        <v>0.3957</v>
      </c>
      <c r="L449" s="2">
        <v>3.6464000000000003E-2</v>
      </c>
      <c r="M449" s="2">
        <v>0.16</v>
      </c>
      <c r="N449" s="2">
        <v>0.2</v>
      </c>
      <c r="O449" s="2">
        <v>0.53468099999999996</v>
      </c>
      <c r="P449" s="2">
        <v>0.21049200000000001</v>
      </c>
      <c r="Q449" s="2">
        <v>0.523231</v>
      </c>
      <c r="R449" s="2">
        <v>0.30025000000000002</v>
      </c>
      <c r="S449" s="2">
        <v>2.2665999999999999E-2</v>
      </c>
      <c r="T449" s="2">
        <v>0.40838600000000003</v>
      </c>
      <c r="U449" s="2">
        <v>3.6464000000000003E-2</v>
      </c>
      <c r="V449" s="2">
        <v>0.15409500000000001</v>
      </c>
      <c r="W449" s="2">
        <f t="shared" si="27"/>
        <v>0.24639335714285715</v>
      </c>
    </row>
    <row r="450" spans="1:23" x14ac:dyDescent="0.25">
      <c r="A450" t="str">
        <f t="shared" ref="A450:A513" si="28">IF(D450=D449,"",1)</f>
        <v/>
      </c>
      <c r="B450" t="str">
        <f t="shared" ref="B450:B513" si="29">D450&amp;G450&amp;H450</f>
        <v>CAOffice EquipmentDesktop Computer</v>
      </c>
      <c r="C450" t="str">
        <f t="shared" ref="C450:C513" si="30">D450&amp;E450&amp;F450</f>
        <v>CA2019 CPAOffice Equipment_Desktop Computer</v>
      </c>
      <c r="D450" t="s">
        <v>118</v>
      </c>
      <c r="E450" t="s">
        <v>120</v>
      </c>
      <c r="F450" s="4" t="s">
        <v>99</v>
      </c>
      <c r="G450" s="4" t="s">
        <v>38</v>
      </c>
      <c r="H450" s="4" t="s">
        <v>39</v>
      </c>
      <c r="I450" s="2">
        <v>1</v>
      </c>
      <c r="J450" s="2">
        <v>1</v>
      </c>
      <c r="K450" s="2">
        <v>1</v>
      </c>
      <c r="L450" s="2">
        <v>1</v>
      </c>
      <c r="M450" s="2">
        <v>1</v>
      </c>
      <c r="N450" s="2">
        <v>1</v>
      </c>
      <c r="O450" s="2">
        <v>1</v>
      </c>
      <c r="P450" s="2">
        <v>1</v>
      </c>
      <c r="Q450" s="2">
        <v>1</v>
      </c>
      <c r="R450" s="2">
        <v>1</v>
      </c>
      <c r="S450" s="2">
        <v>1</v>
      </c>
      <c r="T450" s="2">
        <v>1</v>
      </c>
      <c r="U450" s="2">
        <v>1</v>
      </c>
      <c r="V450" s="2">
        <v>1</v>
      </c>
      <c r="W450" s="2">
        <f t="shared" ref="W450:W461" si="31">AVERAGE(I450:V450)</f>
        <v>1</v>
      </c>
    </row>
    <row r="451" spans="1:23" x14ac:dyDescent="0.25">
      <c r="A451" t="str">
        <f t="shared" si="28"/>
        <v/>
      </c>
      <c r="B451" t="str">
        <f t="shared" si="29"/>
        <v>CAOffice EquipmentLaptop</v>
      </c>
      <c r="C451" t="str">
        <f t="shared" si="30"/>
        <v>CA2019 CPAOffice Equipment_Laptop</v>
      </c>
      <c r="D451" t="s">
        <v>118</v>
      </c>
      <c r="E451" t="s">
        <v>120</v>
      </c>
      <c r="F451" s="4" t="s">
        <v>100</v>
      </c>
      <c r="G451" s="4" t="s">
        <v>38</v>
      </c>
      <c r="H451" s="4" t="s">
        <v>40</v>
      </c>
      <c r="I451" s="2">
        <v>1</v>
      </c>
      <c r="J451" s="2">
        <v>1</v>
      </c>
      <c r="K451" s="2">
        <v>1</v>
      </c>
      <c r="L451" s="2">
        <v>1</v>
      </c>
      <c r="M451" s="2">
        <v>1</v>
      </c>
      <c r="N451" s="2">
        <v>0.64</v>
      </c>
      <c r="O451" s="2">
        <v>1</v>
      </c>
      <c r="P451" s="2">
        <v>1</v>
      </c>
      <c r="Q451" s="2">
        <v>1</v>
      </c>
      <c r="R451" s="2">
        <v>1</v>
      </c>
      <c r="S451" s="2">
        <v>1</v>
      </c>
      <c r="T451" s="2">
        <v>1</v>
      </c>
      <c r="U451" s="2">
        <v>1</v>
      </c>
      <c r="V451" s="2">
        <v>1</v>
      </c>
      <c r="W451" s="2">
        <f t="shared" si="31"/>
        <v>0.97428571428571431</v>
      </c>
    </row>
    <row r="452" spans="1:23" x14ac:dyDescent="0.25">
      <c r="A452" t="str">
        <f t="shared" si="28"/>
        <v/>
      </c>
      <c r="B452" t="str">
        <f t="shared" si="29"/>
        <v>CAOffice EquipmentServer</v>
      </c>
      <c r="C452" t="str">
        <f t="shared" si="30"/>
        <v>CA2019 CPAOffice Equipment_Server</v>
      </c>
      <c r="D452" t="s">
        <v>118</v>
      </c>
      <c r="E452" t="s">
        <v>120</v>
      </c>
      <c r="F452" s="4" t="s">
        <v>101</v>
      </c>
      <c r="G452" s="4" t="s">
        <v>38</v>
      </c>
      <c r="H452" s="4" t="s">
        <v>41</v>
      </c>
      <c r="I452" s="2">
        <v>1</v>
      </c>
      <c r="J452" s="2">
        <v>1</v>
      </c>
      <c r="K452" s="2">
        <v>0.82</v>
      </c>
      <c r="L452" s="2">
        <v>1</v>
      </c>
      <c r="M452" s="2">
        <v>0.5</v>
      </c>
      <c r="N452" s="2">
        <v>1</v>
      </c>
      <c r="O452" s="2">
        <v>1</v>
      </c>
      <c r="P452" s="2">
        <v>1</v>
      </c>
      <c r="Q452" s="2">
        <v>1</v>
      </c>
      <c r="R452" s="2">
        <v>1</v>
      </c>
      <c r="S452" s="2">
        <v>0.89</v>
      </c>
      <c r="T452" s="2">
        <v>0.89</v>
      </c>
      <c r="U452" s="2">
        <v>1</v>
      </c>
      <c r="V452" s="2">
        <v>0.66</v>
      </c>
      <c r="W452" s="2">
        <f t="shared" si="31"/>
        <v>0.91142857142857159</v>
      </c>
    </row>
    <row r="453" spans="1:23" x14ac:dyDescent="0.25">
      <c r="A453" t="str">
        <f t="shared" si="28"/>
        <v/>
      </c>
      <c r="B453" t="str">
        <f t="shared" si="29"/>
        <v>CAOffice EquipmentMonitor</v>
      </c>
      <c r="C453" t="str">
        <f t="shared" si="30"/>
        <v>CA2019 CPAOffice Equipment_Monitor</v>
      </c>
      <c r="D453" t="s">
        <v>118</v>
      </c>
      <c r="E453" t="s">
        <v>120</v>
      </c>
      <c r="F453" s="4" t="s">
        <v>102</v>
      </c>
      <c r="G453" s="4" t="s">
        <v>38</v>
      </c>
      <c r="H453" s="4" t="s">
        <v>42</v>
      </c>
      <c r="I453" s="2">
        <v>1</v>
      </c>
      <c r="J453" s="2">
        <v>1</v>
      </c>
      <c r="K453" s="2">
        <v>1</v>
      </c>
      <c r="L453" s="2">
        <v>1</v>
      </c>
      <c r="M453" s="2">
        <v>1</v>
      </c>
      <c r="N453" s="2">
        <v>1</v>
      </c>
      <c r="O453" s="2">
        <v>1</v>
      </c>
      <c r="P453" s="2">
        <v>1</v>
      </c>
      <c r="Q453" s="2">
        <v>1</v>
      </c>
      <c r="R453" s="2">
        <v>1</v>
      </c>
      <c r="S453" s="2">
        <v>1</v>
      </c>
      <c r="T453" s="2">
        <v>1</v>
      </c>
      <c r="U453" s="2">
        <v>1</v>
      </c>
      <c r="V453" s="2">
        <v>1</v>
      </c>
      <c r="W453" s="2">
        <f t="shared" si="31"/>
        <v>1</v>
      </c>
    </row>
    <row r="454" spans="1:23" x14ac:dyDescent="0.25">
      <c r="A454" t="str">
        <f t="shared" si="28"/>
        <v/>
      </c>
      <c r="B454" t="str">
        <f t="shared" si="29"/>
        <v>CAOffice EquipmentPrinter/Copier/Fax</v>
      </c>
      <c r="C454" t="str">
        <f t="shared" si="30"/>
        <v>CA2019 CPAOffice Equipment_Printer/Copier/Fax</v>
      </c>
      <c r="D454" t="s">
        <v>118</v>
      </c>
      <c r="E454" t="s">
        <v>120</v>
      </c>
      <c r="F454" s="4" t="s">
        <v>103</v>
      </c>
      <c r="G454" s="4" t="s">
        <v>38</v>
      </c>
      <c r="H454" s="4" t="s">
        <v>43</v>
      </c>
      <c r="I454" s="2">
        <v>1</v>
      </c>
      <c r="J454" s="2">
        <v>1</v>
      </c>
      <c r="K454" s="2">
        <v>1</v>
      </c>
      <c r="L454" s="2">
        <v>1</v>
      </c>
      <c r="M454" s="2">
        <v>1</v>
      </c>
      <c r="N454" s="2">
        <v>1</v>
      </c>
      <c r="O454" s="2">
        <v>1</v>
      </c>
      <c r="P454" s="2">
        <v>1</v>
      </c>
      <c r="Q454" s="2">
        <v>1</v>
      </c>
      <c r="R454" s="2">
        <v>1</v>
      </c>
      <c r="S454" s="2">
        <v>1</v>
      </c>
      <c r="T454" s="2">
        <v>1</v>
      </c>
      <c r="U454" s="2">
        <v>1</v>
      </c>
      <c r="V454" s="2">
        <v>1</v>
      </c>
      <c r="W454" s="2">
        <f t="shared" si="31"/>
        <v>1</v>
      </c>
    </row>
    <row r="455" spans="1:23" x14ac:dyDescent="0.25">
      <c r="A455" t="str">
        <f t="shared" si="28"/>
        <v/>
      </c>
      <c r="B455" t="str">
        <f t="shared" si="29"/>
        <v>CAOffice EquipmentPOS Terminal</v>
      </c>
      <c r="C455" t="str">
        <f t="shared" si="30"/>
        <v>CA2019 CPAOffice Equipment_POS Terminal</v>
      </c>
      <c r="D455" t="s">
        <v>118</v>
      </c>
      <c r="E455" t="s">
        <v>120</v>
      </c>
      <c r="F455" s="4" t="s">
        <v>104</v>
      </c>
      <c r="G455" s="4" t="s">
        <v>38</v>
      </c>
      <c r="H455" s="4" t="s">
        <v>44</v>
      </c>
      <c r="I455" s="2">
        <v>0.4</v>
      </c>
      <c r="J455" s="2">
        <v>0.2</v>
      </c>
      <c r="K455" s="2">
        <v>1</v>
      </c>
      <c r="L455" s="2">
        <v>1</v>
      </c>
      <c r="M455" s="2">
        <v>1</v>
      </c>
      <c r="N455" s="2">
        <v>1</v>
      </c>
      <c r="O455" s="2">
        <v>1</v>
      </c>
      <c r="P455" s="2">
        <v>1</v>
      </c>
      <c r="Q455" s="2">
        <v>0.36</v>
      </c>
      <c r="R455" s="2">
        <v>0.57999999999999996</v>
      </c>
      <c r="S455" s="2">
        <v>0.77</v>
      </c>
      <c r="T455" s="2">
        <v>0.77</v>
      </c>
      <c r="U455" s="2">
        <v>0.4</v>
      </c>
      <c r="V455" s="2">
        <v>0.28000000000000003</v>
      </c>
      <c r="W455" s="2">
        <f t="shared" si="31"/>
        <v>0.69714285714285718</v>
      </c>
    </row>
    <row r="456" spans="1:23" x14ac:dyDescent="0.25">
      <c r="A456" t="str">
        <f t="shared" si="28"/>
        <v/>
      </c>
      <c r="B456" t="str">
        <f t="shared" si="29"/>
        <v>CAMiscellaneousNon-HVAC Motors</v>
      </c>
      <c r="C456" t="str">
        <f t="shared" si="30"/>
        <v>CA2019 CPAMiscellaneous_Non-HVAC Motors</v>
      </c>
      <c r="D456" t="s">
        <v>118</v>
      </c>
      <c r="E456" t="s">
        <v>120</v>
      </c>
      <c r="F456" s="4" t="s">
        <v>105</v>
      </c>
      <c r="G456" s="4" t="s">
        <v>45</v>
      </c>
      <c r="H456" s="4" t="s">
        <v>46</v>
      </c>
      <c r="I456" s="2">
        <v>0.8957499208271652</v>
      </c>
      <c r="J456" s="2">
        <v>0.21970777803924474</v>
      </c>
      <c r="K456" s="2">
        <v>0.40173654010717463</v>
      </c>
      <c r="L456" s="2">
        <v>0.21970777803924474</v>
      </c>
      <c r="M456" s="2">
        <v>0.19994718336345799</v>
      </c>
      <c r="N456" s="2">
        <v>0.34644139250345779</v>
      </c>
      <c r="O456" s="2">
        <v>0.74104394863625245</v>
      </c>
      <c r="P456" s="2">
        <v>0.88831888096371459</v>
      </c>
      <c r="Q456" s="2">
        <v>0.43663447205500328</v>
      </c>
      <c r="R456" s="2">
        <v>0.91274673866983413</v>
      </c>
      <c r="S456" s="2">
        <v>0.49853334976354247</v>
      </c>
      <c r="T456" s="2">
        <v>0.79471679065865775</v>
      </c>
      <c r="U456" s="2">
        <v>0.8957499208271652</v>
      </c>
      <c r="V456" s="2">
        <v>0.59897778685790826</v>
      </c>
      <c r="W456" s="2">
        <f t="shared" si="31"/>
        <v>0.57500089152227307</v>
      </c>
    </row>
    <row r="457" spans="1:23" x14ac:dyDescent="0.25">
      <c r="A457" t="str">
        <f t="shared" si="28"/>
        <v/>
      </c>
      <c r="B457" t="str">
        <f t="shared" si="29"/>
        <v>CAMiscellaneousPool Pump</v>
      </c>
      <c r="C457" t="str">
        <f t="shared" si="30"/>
        <v>CA2019 CPAMiscellaneous_Pool Pump</v>
      </c>
      <c r="D457" t="s">
        <v>118</v>
      </c>
      <c r="E457" t="s">
        <v>120</v>
      </c>
      <c r="F457" s="4" t="s">
        <v>106</v>
      </c>
      <c r="G457" s="4" t="s">
        <v>45</v>
      </c>
      <c r="H457" s="4" t="s">
        <v>47</v>
      </c>
      <c r="I457" s="2">
        <v>0</v>
      </c>
      <c r="J457" s="2">
        <v>0</v>
      </c>
      <c r="K457" s="2">
        <v>0</v>
      </c>
      <c r="L457" s="2">
        <v>0</v>
      </c>
      <c r="M457" s="2">
        <v>0</v>
      </c>
      <c r="N457" s="2">
        <v>0</v>
      </c>
      <c r="O457" s="2">
        <v>0</v>
      </c>
      <c r="P457" s="2">
        <v>0.90300000000000002</v>
      </c>
      <c r="Q457" s="2">
        <v>0.06</v>
      </c>
      <c r="R457" s="2">
        <v>0.76</v>
      </c>
      <c r="S457" s="2">
        <v>0</v>
      </c>
      <c r="T457" s="2">
        <v>0</v>
      </c>
      <c r="U457" s="2">
        <v>0</v>
      </c>
      <c r="V457" s="2">
        <v>0.04</v>
      </c>
      <c r="W457" s="2">
        <f t="shared" si="31"/>
        <v>0.12592857142857145</v>
      </c>
    </row>
    <row r="458" spans="1:23" x14ac:dyDescent="0.25">
      <c r="A458" t="str">
        <f t="shared" si="28"/>
        <v/>
      </c>
      <c r="B458" t="str">
        <f t="shared" si="29"/>
        <v>CAMiscellaneousPool Heater</v>
      </c>
      <c r="C458" t="str">
        <f t="shared" si="30"/>
        <v>CA2019 CPAMiscellaneous_Pool Heater</v>
      </c>
      <c r="D458" t="s">
        <v>118</v>
      </c>
      <c r="E458" t="s">
        <v>120</v>
      </c>
      <c r="F458" s="4" t="s">
        <v>107</v>
      </c>
      <c r="G458" s="4" t="s">
        <v>45</v>
      </c>
      <c r="H458" s="4" t="s">
        <v>48</v>
      </c>
      <c r="I458" s="2">
        <v>0</v>
      </c>
      <c r="J458" s="2">
        <v>0</v>
      </c>
      <c r="K458" s="2">
        <v>0</v>
      </c>
      <c r="L458" s="2">
        <v>0</v>
      </c>
      <c r="M458" s="2">
        <v>0</v>
      </c>
      <c r="N458" s="2">
        <v>0</v>
      </c>
      <c r="O458" s="2">
        <v>0</v>
      </c>
      <c r="P458" s="2">
        <v>0.36199999999999999</v>
      </c>
      <c r="Q458" s="2">
        <v>0.01</v>
      </c>
      <c r="R458" s="2">
        <v>0.27</v>
      </c>
      <c r="S458" s="2">
        <v>0</v>
      </c>
      <c r="T458" s="2">
        <v>0</v>
      </c>
      <c r="U458" s="2">
        <v>0</v>
      </c>
      <c r="V458" s="2">
        <v>0.01</v>
      </c>
      <c r="W458" s="2">
        <f t="shared" si="31"/>
        <v>4.6571428571428576E-2</v>
      </c>
    </row>
    <row r="459" spans="1:23" x14ac:dyDescent="0.25">
      <c r="A459" t="str">
        <f t="shared" si="28"/>
        <v/>
      </c>
      <c r="B459" t="str">
        <f t="shared" si="29"/>
        <v>CAMiscellaneousClothes Washer</v>
      </c>
      <c r="C459" t="str">
        <f t="shared" si="30"/>
        <v>CA2019 CPAMiscellaneous_Clothes Washer</v>
      </c>
      <c r="D459" t="s">
        <v>118</v>
      </c>
      <c r="E459" t="s">
        <v>120</v>
      </c>
      <c r="F459" s="4" t="s">
        <v>108</v>
      </c>
      <c r="G459" s="4" t="s">
        <v>45</v>
      </c>
      <c r="H459" s="4" t="s">
        <v>49</v>
      </c>
      <c r="I459" s="2">
        <v>0</v>
      </c>
      <c r="J459" s="2">
        <v>0</v>
      </c>
      <c r="K459" s="2">
        <v>7.0000000000000007E-2</v>
      </c>
      <c r="L459" s="2">
        <v>0</v>
      </c>
      <c r="M459" s="2">
        <v>0</v>
      </c>
      <c r="N459" s="2">
        <v>0</v>
      </c>
      <c r="O459" s="2">
        <v>0.63</v>
      </c>
      <c r="P459" s="2">
        <v>0.15</v>
      </c>
      <c r="Q459" s="2">
        <v>0.15</v>
      </c>
      <c r="R459" s="2">
        <v>0.67</v>
      </c>
      <c r="S459" s="2">
        <v>0</v>
      </c>
      <c r="T459" s="2">
        <v>0</v>
      </c>
      <c r="U459" s="2">
        <v>0</v>
      </c>
      <c r="V459" s="2">
        <v>0.15</v>
      </c>
      <c r="W459" s="2">
        <f t="shared" si="31"/>
        <v>0.12999999999999998</v>
      </c>
    </row>
    <row r="460" spans="1:23" x14ac:dyDescent="0.25">
      <c r="A460" t="str">
        <f t="shared" si="28"/>
        <v/>
      </c>
      <c r="B460" t="str">
        <f t="shared" si="29"/>
        <v>CAMiscellaneousClothes Dryer</v>
      </c>
      <c r="C460" t="str">
        <f t="shared" si="30"/>
        <v>CA2019 CPAMiscellaneous_Clothes Dryer</v>
      </c>
      <c r="D460" t="s">
        <v>118</v>
      </c>
      <c r="E460" t="s">
        <v>120</v>
      </c>
      <c r="F460" s="4" t="s">
        <v>109</v>
      </c>
      <c r="G460" s="4" t="s">
        <v>45</v>
      </c>
      <c r="H460" s="4" t="s">
        <v>50</v>
      </c>
      <c r="I460" s="2">
        <v>0</v>
      </c>
      <c r="J460" s="2">
        <v>0</v>
      </c>
      <c r="K460" s="2">
        <v>0.04</v>
      </c>
      <c r="L460" s="2">
        <v>0</v>
      </c>
      <c r="M460" s="2">
        <v>0</v>
      </c>
      <c r="N460" s="2">
        <v>0</v>
      </c>
      <c r="O460" s="2">
        <v>0.57999999999999996</v>
      </c>
      <c r="P460" s="2">
        <v>0.11</v>
      </c>
      <c r="Q460" s="2">
        <v>0.11</v>
      </c>
      <c r="R460" s="2">
        <v>0.26</v>
      </c>
      <c r="S460" s="2">
        <v>0</v>
      </c>
      <c r="T460" s="2">
        <v>0</v>
      </c>
      <c r="U460" s="2">
        <v>0</v>
      </c>
      <c r="V460" s="2">
        <v>0.1</v>
      </c>
      <c r="W460" s="2">
        <f t="shared" si="31"/>
        <v>8.5714285714285729E-2</v>
      </c>
    </row>
    <row r="461" spans="1:23" x14ac:dyDescent="0.25">
      <c r="A461" t="str">
        <f t="shared" si="28"/>
        <v/>
      </c>
      <c r="B461" t="str">
        <f t="shared" si="29"/>
        <v>CAMiscellaneousOther Miscellaneous</v>
      </c>
      <c r="C461" t="str">
        <f t="shared" si="30"/>
        <v>CA2019 CPAMiscellaneous_Other Miscellaneous</v>
      </c>
      <c r="D461" t="s">
        <v>118</v>
      </c>
      <c r="E461" t="s">
        <v>120</v>
      </c>
      <c r="F461" s="4" t="s">
        <v>110</v>
      </c>
      <c r="G461" s="4" t="s">
        <v>45</v>
      </c>
      <c r="H461" s="4" t="s">
        <v>51</v>
      </c>
      <c r="I461" s="2">
        <v>1</v>
      </c>
      <c r="J461" s="2">
        <v>1</v>
      </c>
      <c r="K461" s="2">
        <v>1</v>
      </c>
      <c r="L461" s="2">
        <v>1</v>
      </c>
      <c r="M461" s="2">
        <v>1</v>
      </c>
      <c r="N461" s="2">
        <v>1</v>
      </c>
      <c r="O461" s="2">
        <v>1</v>
      </c>
      <c r="P461" s="2">
        <v>1</v>
      </c>
      <c r="Q461" s="2">
        <v>1</v>
      </c>
      <c r="R461" s="2">
        <v>1</v>
      </c>
      <c r="S461" s="2">
        <v>1</v>
      </c>
      <c r="T461" s="2">
        <v>1</v>
      </c>
      <c r="U461" s="2">
        <v>1</v>
      </c>
      <c r="V461" s="2">
        <v>1</v>
      </c>
      <c r="W461" s="2">
        <f t="shared" si="31"/>
        <v>1</v>
      </c>
    </row>
    <row r="462" spans="1:23" x14ac:dyDescent="0.25">
      <c r="A462">
        <f t="shared" si="28"/>
        <v>1</v>
      </c>
      <c r="B462" t="str">
        <f t="shared" si="29"/>
        <v>WYCoolingAir-Cooled Chiller</v>
      </c>
      <c r="C462" t="str">
        <f t="shared" si="30"/>
        <v>WY2016 CPACooling_Air-Cooled Chiller</v>
      </c>
      <c r="D462" t="s">
        <v>115</v>
      </c>
      <c r="E462" t="s">
        <v>142</v>
      </c>
      <c r="F462" s="3" t="s">
        <v>66</v>
      </c>
      <c r="G462" s="3" t="s">
        <v>3</v>
      </c>
      <c r="H462" s="3" t="s">
        <v>4</v>
      </c>
      <c r="I462" s="2">
        <v>0.17319115901947002</v>
      </c>
      <c r="J462" s="2">
        <v>0</v>
      </c>
      <c r="K462" s="2">
        <v>1.094977443405688E-2</v>
      </c>
      <c r="L462" s="2">
        <v>0</v>
      </c>
      <c r="M462" s="2">
        <v>0</v>
      </c>
      <c r="N462" s="2">
        <v>5.5371803565480281E-3</v>
      </c>
      <c r="O462" s="2">
        <v>0.16593393156969935</v>
      </c>
      <c r="P462" s="2">
        <v>0.308876107982957</v>
      </c>
      <c r="Q462" s="2">
        <v>0.23492051239679065</v>
      </c>
      <c r="R462" s="2">
        <v>2.6085181332024969E-2</v>
      </c>
      <c r="S462" s="2">
        <v>0</v>
      </c>
      <c r="T462" s="2">
        <v>0.15044077003550774</v>
      </c>
      <c r="U462" s="2">
        <v>0.18773657194008767</v>
      </c>
      <c r="V462" s="2">
        <v>9.1168826662156643E-2</v>
      </c>
      <c r="W462" s="2"/>
    </row>
    <row r="463" spans="1:23" x14ac:dyDescent="0.25">
      <c r="A463" t="str">
        <f t="shared" si="28"/>
        <v/>
      </c>
      <c r="B463" t="str">
        <f t="shared" si="29"/>
        <v>WYCoolingWater-Cooled Chiller</v>
      </c>
      <c r="C463" t="str">
        <f t="shared" si="30"/>
        <v>WY2016 CPACooling_Water-Cooled Chiller</v>
      </c>
      <c r="D463" t="s">
        <v>115</v>
      </c>
      <c r="E463" t="s">
        <v>142</v>
      </c>
      <c r="F463" s="3" t="s">
        <v>67</v>
      </c>
      <c r="G463" s="3" t="s">
        <v>3</v>
      </c>
      <c r="H463" s="3" t="s">
        <v>5</v>
      </c>
      <c r="I463" s="2">
        <v>0.10665843016841252</v>
      </c>
      <c r="J463" s="2">
        <v>0</v>
      </c>
      <c r="K463" s="2">
        <v>6.7433335422360189E-3</v>
      </c>
      <c r="L463" s="2">
        <v>0</v>
      </c>
      <c r="M463" s="2">
        <v>0</v>
      </c>
      <c r="N463" s="2">
        <v>3.4100295172826349E-3</v>
      </c>
      <c r="O463" s="2">
        <v>0.6637357262787974</v>
      </c>
      <c r="P463" s="2">
        <v>0</v>
      </c>
      <c r="Q463" s="2">
        <v>0</v>
      </c>
      <c r="R463" s="2">
        <v>9.4606101782773053E-2</v>
      </c>
      <c r="S463" s="2">
        <v>0</v>
      </c>
      <c r="T463" s="2">
        <v>1.6715641115056419E-2</v>
      </c>
      <c r="U463" s="2">
        <v>0.11561610974656014</v>
      </c>
      <c r="V463" s="2">
        <v>4.719406367419493E-2</v>
      </c>
      <c r="W463" s="2"/>
    </row>
    <row r="464" spans="1:23" x14ac:dyDescent="0.25">
      <c r="A464" t="str">
        <f t="shared" si="28"/>
        <v/>
      </c>
      <c r="B464" t="str">
        <f t="shared" si="29"/>
        <v>WYCoolingRTU</v>
      </c>
      <c r="C464" t="str">
        <f t="shared" si="30"/>
        <v>WY2016 CPACooling_RTU</v>
      </c>
      <c r="D464" t="s">
        <v>115</v>
      </c>
      <c r="E464" t="s">
        <v>142</v>
      </c>
      <c r="F464" s="3" t="s">
        <v>68</v>
      </c>
      <c r="G464" s="3" t="s">
        <v>3</v>
      </c>
      <c r="H464" s="3" t="s">
        <v>6</v>
      </c>
      <c r="I464" s="2">
        <v>0.56118379340443914</v>
      </c>
      <c r="J464" s="2">
        <v>0.8317081356741719</v>
      </c>
      <c r="K464" s="2">
        <v>0.76687728011103173</v>
      </c>
      <c r="L464" s="2">
        <v>0.80477397450208288</v>
      </c>
      <c r="M464" s="2">
        <v>0.76364723567869597</v>
      </c>
      <c r="N464" s="2">
        <v>0.76618706080472621</v>
      </c>
      <c r="O464" s="2">
        <v>0.10909151210464661</v>
      </c>
      <c r="P464" s="2">
        <v>0.5069011486233288</v>
      </c>
      <c r="Q464" s="2">
        <v>0.38553152701498289</v>
      </c>
      <c r="R464" s="2">
        <v>0.20473444616757613</v>
      </c>
      <c r="S464" s="2">
        <v>0.15323623190467245</v>
      </c>
      <c r="T464" s="2">
        <v>0.19726040936725348</v>
      </c>
      <c r="U464" s="2">
        <v>0.60831466339595253</v>
      </c>
      <c r="V464" s="2">
        <v>0.53635790745985401</v>
      </c>
      <c r="W464" s="2"/>
    </row>
    <row r="465" spans="1:23" x14ac:dyDescent="0.25">
      <c r="A465" t="str">
        <f t="shared" si="28"/>
        <v/>
      </c>
      <c r="B465" t="str">
        <f t="shared" si="29"/>
        <v>WYCoolingRoom AC</v>
      </c>
      <c r="C465" t="str">
        <f t="shared" si="30"/>
        <v>WY2016 CPACooling_Room AC</v>
      </c>
      <c r="D465" t="s">
        <v>115</v>
      </c>
      <c r="E465" t="s">
        <v>142</v>
      </c>
      <c r="F465" s="3" t="s">
        <v>148</v>
      </c>
      <c r="G465" s="3" t="s">
        <v>3</v>
      </c>
      <c r="H465" s="3" t="s">
        <v>130</v>
      </c>
      <c r="I465" s="2">
        <v>2.9669425679825473E-2</v>
      </c>
      <c r="J465" s="2">
        <v>2.934045571726434E-2</v>
      </c>
      <c r="K465" s="2">
        <v>3.3568640033496799E-2</v>
      </c>
      <c r="L465" s="2">
        <v>2.4959497439983443E-2</v>
      </c>
      <c r="M465" s="2">
        <v>2.795534135287395E-2</v>
      </c>
      <c r="N465" s="2">
        <v>2.2872837981889587E-2</v>
      </c>
      <c r="O465" s="2">
        <v>3.827772354549004E-3</v>
      </c>
      <c r="P465" s="2">
        <v>3.2908767589999853E-2</v>
      </c>
      <c r="Q465" s="2">
        <v>2.5029273371368167E-2</v>
      </c>
      <c r="R465" s="2">
        <v>0.50333109154325395</v>
      </c>
      <c r="S465" s="2">
        <v>1.0055149371997195E-2</v>
      </c>
      <c r="T465" s="2">
        <v>1.1883157190798401E-2</v>
      </c>
      <c r="U465" s="2">
        <v>3.2161204417688903E-2</v>
      </c>
      <c r="V465" s="2">
        <v>4.7939107858091967E-2</v>
      </c>
      <c r="W465" s="2"/>
    </row>
    <row r="466" spans="1:23" x14ac:dyDescent="0.25">
      <c r="A466" t="str">
        <f t="shared" si="28"/>
        <v/>
      </c>
      <c r="B466" t="str">
        <f t="shared" si="29"/>
        <v>WYCoolingEvaporative AC</v>
      </c>
      <c r="C466" t="str">
        <f t="shared" si="30"/>
        <v>WY2016 CPACooling_Evaporative AC</v>
      </c>
      <c r="D466" t="s">
        <v>115</v>
      </c>
      <c r="E466" t="s">
        <v>142</v>
      </c>
      <c r="F466" s="3" t="s">
        <v>71</v>
      </c>
      <c r="G466" s="3" t="s">
        <v>3</v>
      </c>
      <c r="H466" s="3" t="s">
        <v>9</v>
      </c>
      <c r="I466" s="2">
        <v>5.9524252166514582E-4</v>
      </c>
      <c r="J466" s="2">
        <v>5.8864256546174243E-4</v>
      </c>
      <c r="K466" s="2">
        <v>3.9215427630456434E-2</v>
      </c>
      <c r="L466" s="2">
        <v>5.007496389042974E-4</v>
      </c>
      <c r="M466" s="2">
        <v>3.4490287922927985E-2</v>
      </c>
      <c r="N466" s="2">
        <v>1.2627933640823479E-2</v>
      </c>
      <c r="O466" s="2">
        <v>0</v>
      </c>
      <c r="P466" s="2">
        <v>4.3223446157905924E-5</v>
      </c>
      <c r="Q466" s="2">
        <v>3.2874262063450466E-5</v>
      </c>
      <c r="R466" s="2">
        <v>6.1634010010619151E-3</v>
      </c>
      <c r="S466" s="2">
        <v>0</v>
      </c>
      <c r="T466" s="2">
        <v>1.1883157190798401E-3</v>
      </c>
      <c r="U466" s="2">
        <v>6.4523380479153186E-4</v>
      </c>
      <c r="V466" s="2">
        <v>8.2548678254911026E-5</v>
      </c>
      <c r="W466" s="2"/>
    </row>
    <row r="467" spans="1:23" x14ac:dyDescent="0.25">
      <c r="A467" t="str">
        <f t="shared" si="28"/>
        <v/>
      </c>
      <c r="B467" t="str">
        <f t="shared" si="29"/>
        <v>WYCoolingAir-Source Heat Pump</v>
      </c>
      <c r="C467" t="str">
        <f t="shared" si="30"/>
        <v>WY2016 CPACooling_Air-Source Heat Pump</v>
      </c>
      <c r="D467" t="s">
        <v>115</v>
      </c>
      <c r="E467" t="s">
        <v>142</v>
      </c>
      <c r="F467" s="3" t="s">
        <v>72</v>
      </c>
      <c r="G467" s="3" t="s">
        <v>3</v>
      </c>
      <c r="H467" s="3" t="s">
        <v>10</v>
      </c>
      <c r="I467" s="2">
        <v>2.8397490131228345E-2</v>
      </c>
      <c r="J467" s="2">
        <v>3.2437628997604731E-2</v>
      </c>
      <c r="K467" s="2">
        <v>2.0171486306461237E-2</v>
      </c>
      <c r="L467" s="2">
        <v>2.8579437443690472E-2</v>
      </c>
      <c r="M467" s="2">
        <v>4.4018681794629831E-2</v>
      </c>
      <c r="N467" s="2">
        <v>2.2865227506362634E-2</v>
      </c>
      <c r="O467" s="2">
        <v>1.0772115384615385E-2</v>
      </c>
      <c r="P467" s="2">
        <v>3.6729766049722591E-2</v>
      </c>
      <c r="Q467" s="2">
        <v>4.7752172201683513E-2</v>
      </c>
      <c r="R467" s="2">
        <v>2.9834848464875323E-2</v>
      </c>
      <c r="S467" s="2">
        <v>2.7176530241003964E-2</v>
      </c>
      <c r="T467" s="2">
        <v>1.8616946265584161E-2</v>
      </c>
      <c r="U467" s="2">
        <v>2.3318929835782376E-2</v>
      </c>
      <c r="V467" s="2">
        <v>3.1081331604151826E-2</v>
      </c>
      <c r="W467" s="2"/>
    </row>
    <row r="468" spans="1:23" x14ac:dyDescent="0.25">
      <c r="A468" t="str">
        <f t="shared" si="28"/>
        <v/>
      </c>
      <c r="B468" t="str">
        <f t="shared" si="29"/>
        <v>WYCoolingGeothermal Heat Pump</v>
      </c>
      <c r="C468" t="str">
        <f t="shared" si="30"/>
        <v>WY2016 CPACooling_Geothermal Heat Pump</v>
      </c>
      <c r="D468" t="s">
        <v>115</v>
      </c>
      <c r="E468" t="s">
        <v>142</v>
      </c>
      <c r="F468" s="3" t="s">
        <v>73</v>
      </c>
      <c r="G468" s="3" t="s">
        <v>3</v>
      </c>
      <c r="H468" s="3" t="s">
        <v>11</v>
      </c>
      <c r="I468" s="2">
        <v>1.6887561234117818E-2</v>
      </c>
      <c r="J468" s="2">
        <v>1.6372898239527062E-2</v>
      </c>
      <c r="K468" s="2">
        <v>0.01</v>
      </c>
      <c r="L468" s="2">
        <v>1.3913613702611675E-2</v>
      </c>
      <c r="M468" s="2">
        <v>0.02</v>
      </c>
      <c r="N468" s="2">
        <v>0</v>
      </c>
      <c r="O468" s="2">
        <v>8.6581730769230772E-3</v>
      </c>
      <c r="P468" s="2">
        <v>5.5501564014278151E-3</v>
      </c>
      <c r="Q468" s="2">
        <v>3.5430778168591234E-2</v>
      </c>
      <c r="R468" s="2">
        <v>1.4126549570884037E-2</v>
      </c>
      <c r="S468" s="2">
        <v>0</v>
      </c>
      <c r="T468" s="2">
        <v>0</v>
      </c>
      <c r="U468" s="2">
        <v>1.2207286859136829E-2</v>
      </c>
      <c r="V468" s="2">
        <v>1.976111972367315E-2</v>
      </c>
      <c r="W468" s="2"/>
    </row>
    <row r="469" spans="1:23" x14ac:dyDescent="0.25">
      <c r="A469" t="str">
        <f t="shared" si="28"/>
        <v/>
      </c>
      <c r="B469" t="str">
        <f t="shared" si="29"/>
        <v>WYHeatingElectric Furnace</v>
      </c>
      <c r="C469" t="str">
        <f t="shared" si="30"/>
        <v>WY2016 CPAHeating_Electric Furnace</v>
      </c>
      <c r="D469" t="s">
        <v>115</v>
      </c>
      <c r="E469" t="s">
        <v>142</v>
      </c>
      <c r="F469" s="3" t="s">
        <v>74</v>
      </c>
      <c r="G469" s="3" t="s">
        <v>12</v>
      </c>
      <c r="H469" s="3" t="s">
        <v>13</v>
      </c>
      <c r="I469" s="2">
        <v>9.5556719570978541E-3</v>
      </c>
      <c r="J469" s="2">
        <v>8.2593137970093568E-3</v>
      </c>
      <c r="K469" s="2">
        <v>1.5289589769228853E-2</v>
      </c>
      <c r="L469" s="2">
        <v>7.9139446446712444E-3</v>
      </c>
      <c r="M469" s="2">
        <v>7.1079416831272918E-2</v>
      </c>
      <c r="N469" s="2">
        <v>0.1108111552337926</v>
      </c>
      <c r="O469" s="2">
        <v>3.1912180349932713E-2</v>
      </c>
      <c r="P469" s="2">
        <v>0</v>
      </c>
      <c r="Q469" s="2">
        <v>0</v>
      </c>
      <c r="R469" s="2">
        <v>1.0390230480012586E-2</v>
      </c>
      <c r="S469" s="2">
        <v>2.718695341064804E-2</v>
      </c>
      <c r="T469" s="2">
        <v>2.0432434448190616E-2</v>
      </c>
      <c r="U469" s="2">
        <v>1.0037144709474036E-2</v>
      </c>
      <c r="V469" s="2">
        <v>8.5930615161177601E-2</v>
      </c>
      <c r="W469" s="2"/>
    </row>
    <row r="470" spans="1:23" x14ac:dyDescent="0.25">
      <c r="A470" t="str">
        <f t="shared" si="28"/>
        <v/>
      </c>
      <c r="B470" t="str">
        <f t="shared" si="29"/>
        <v>WYHeatingElectric Room Heat</v>
      </c>
      <c r="C470" t="str">
        <f t="shared" si="30"/>
        <v>WY2016 CPAHeating_Electric Room Heat</v>
      </c>
      <c r="D470" t="s">
        <v>115</v>
      </c>
      <c r="E470" t="s">
        <v>142</v>
      </c>
      <c r="F470" s="3" t="s">
        <v>75</v>
      </c>
      <c r="G470" s="3" t="s">
        <v>12</v>
      </c>
      <c r="H470" s="3" t="s">
        <v>14</v>
      </c>
      <c r="I470" s="2">
        <v>0.18412553291676387</v>
      </c>
      <c r="J470" s="2">
        <v>0.15914637518207503</v>
      </c>
      <c r="K470" s="2">
        <v>0.17878624409081295</v>
      </c>
      <c r="L470" s="2">
        <v>0.15249155493366423</v>
      </c>
      <c r="M470" s="2">
        <v>6.4410122782152428E-3</v>
      </c>
      <c r="N470" s="2">
        <v>2.040453686029146E-2</v>
      </c>
      <c r="O470" s="2">
        <v>6.5753118852883397E-4</v>
      </c>
      <c r="P470" s="2">
        <v>0.19620187364660349</v>
      </c>
      <c r="Q470" s="2">
        <v>0.11671258651942218</v>
      </c>
      <c r="R470" s="2">
        <v>0.36866527361687218</v>
      </c>
      <c r="S470" s="2">
        <v>0.14705398825753976</v>
      </c>
      <c r="T470" s="2">
        <v>0.11051885549781261</v>
      </c>
      <c r="U470" s="2">
        <v>0.19340289483481463</v>
      </c>
      <c r="V470" s="2">
        <v>0.10203290366025117</v>
      </c>
      <c r="W470" s="2"/>
    </row>
    <row r="471" spans="1:23" x14ac:dyDescent="0.25">
      <c r="A471" t="str">
        <f t="shared" si="28"/>
        <v/>
      </c>
      <c r="B471" t="str">
        <f t="shared" si="29"/>
        <v>WYHeatingAir-Source Heat Pump</v>
      </c>
      <c r="C471" t="str">
        <f t="shared" si="30"/>
        <v>WY2016 CPAHeating_Air-Source Heat Pump</v>
      </c>
      <c r="D471" t="s">
        <v>115</v>
      </c>
      <c r="E471" t="s">
        <v>142</v>
      </c>
      <c r="F471" s="3" t="s">
        <v>77</v>
      </c>
      <c r="G471" s="3" t="s">
        <v>12</v>
      </c>
      <c r="H471" s="3" t="s">
        <v>10</v>
      </c>
      <c r="I471" s="2">
        <v>2.8397490131228345E-2</v>
      </c>
      <c r="J471" s="2">
        <v>3.2437628997604731E-2</v>
      </c>
      <c r="K471" s="2">
        <v>2.0171486306461237E-2</v>
      </c>
      <c r="L471" s="2">
        <v>2.8579437443690472E-2</v>
      </c>
      <c r="M471" s="2">
        <v>4.4018681794629831E-2</v>
      </c>
      <c r="N471" s="2">
        <v>2.2865227506362634E-2</v>
      </c>
      <c r="O471" s="2">
        <v>1.0772115384615385E-2</v>
      </c>
      <c r="P471" s="2">
        <v>3.6729766049722591E-2</v>
      </c>
      <c r="Q471" s="2">
        <v>4.7752172201683513E-2</v>
      </c>
      <c r="R471" s="2">
        <v>2.9834848464875323E-2</v>
      </c>
      <c r="S471" s="2">
        <v>2.7176530241003971E-2</v>
      </c>
      <c r="T471" s="2">
        <v>1.8616946265584161E-2</v>
      </c>
      <c r="U471" s="2">
        <v>2.3318929835782376E-2</v>
      </c>
      <c r="V471" s="2">
        <v>3.1081331604151826E-2</v>
      </c>
      <c r="W471" s="2"/>
    </row>
    <row r="472" spans="1:23" x14ac:dyDescent="0.25">
      <c r="A472" t="str">
        <f t="shared" si="28"/>
        <v/>
      </c>
      <c r="B472" t="str">
        <f t="shared" si="29"/>
        <v>WYHeatingGeothermal Heat Pump</v>
      </c>
      <c r="C472" t="str">
        <f t="shared" si="30"/>
        <v>WY2016 CPAHeating_Geothermal Heat Pump</v>
      </c>
      <c r="D472" t="s">
        <v>115</v>
      </c>
      <c r="E472" t="s">
        <v>142</v>
      </c>
      <c r="F472" s="3" t="s">
        <v>78</v>
      </c>
      <c r="G472" s="3" t="s">
        <v>12</v>
      </c>
      <c r="H472" s="3" t="s">
        <v>11</v>
      </c>
      <c r="I472" s="2">
        <v>1.6887561234117818E-2</v>
      </c>
      <c r="J472" s="2">
        <v>1.6372898239527062E-2</v>
      </c>
      <c r="K472" s="2">
        <v>0.01</v>
      </c>
      <c r="L472" s="2">
        <v>1.3913613702611675E-2</v>
      </c>
      <c r="M472" s="2">
        <v>0.02</v>
      </c>
      <c r="N472" s="2">
        <v>0</v>
      </c>
      <c r="O472" s="2">
        <v>8.6581730769230772E-3</v>
      </c>
      <c r="P472" s="2">
        <v>5.5501564014278151E-3</v>
      </c>
      <c r="Q472" s="2">
        <v>3.5430778168591234E-2</v>
      </c>
      <c r="R472" s="2">
        <v>1.4126549570884037E-2</v>
      </c>
      <c r="S472" s="2">
        <v>0</v>
      </c>
      <c r="T472" s="2">
        <v>0</v>
      </c>
      <c r="U472" s="2">
        <v>1.2207286859136829E-2</v>
      </c>
      <c r="V472" s="2">
        <v>1.976111972367315E-2</v>
      </c>
      <c r="W472" s="2"/>
    </row>
    <row r="473" spans="1:23" x14ac:dyDescent="0.25">
      <c r="A473" t="str">
        <f t="shared" si="28"/>
        <v/>
      </c>
      <c r="B473" t="str">
        <f t="shared" si="29"/>
        <v>WYVentilationVentilation</v>
      </c>
      <c r="C473" t="str">
        <f t="shared" si="30"/>
        <v>WY2016 CPAVentilation_Ventilation</v>
      </c>
      <c r="D473" t="s">
        <v>115</v>
      </c>
      <c r="E473" t="s">
        <v>142</v>
      </c>
      <c r="F473" s="3" t="s">
        <v>79</v>
      </c>
      <c r="G473" s="3" t="s">
        <v>15</v>
      </c>
      <c r="H473" s="3" t="s">
        <v>15</v>
      </c>
      <c r="I473" s="2">
        <v>1</v>
      </c>
      <c r="J473" s="2">
        <v>1</v>
      </c>
      <c r="K473" s="2">
        <v>1</v>
      </c>
      <c r="L473" s="2">
        <v>1</v>
      </c>
      <c r="M473" s="2">
        <v>1</v>
      </c>
      <c r="N473" s="2">
        <v>1</v>
      </c>
      <c r="O473" s="2">
        <v>1</v>
      </c>
      <c r="P473" s="2">
        <v>1</v>
      </c>
      <c r="Q473" s="2">
        <v>1</v>
      </c>
      <c r="R473" s="2">
        <v>1</v>
      </c>
      <c r="S473" s="2">
        <v>1</v>
      </c>
      <c r="T473" s="2">
        <v>1</v>
      </c>
      <c r="U473" s="2">
        <v>1</v>
      </c>
      <c r="V473" s="2">
        <v>1</v>
      </c>
      <c r="W473" s="2"/>
    </row>
    <row r="474" spans="1:23" x14ac:dyDescent="0.25">
      <c r="A474" t="str">
        <f t="shared" si="28"/>
        <v/>
      </c>
      <c r="B474" t="str">
        <f t="shared" si="29"/>
        <v>WYWater HeatingWater Heater</v>
      </c>
      <c r="C474" t="str">
        <f t="shared" si="30"/>
        <v>WY2016 CPAWater Heating_Water Heater</v>
      </c>
      <c r="D474" t="s">
        <v>115</v>
      </c>
      <c r="E474" t="s">
        <v>142</v>
      </c>
      <c r="F474" s="3" t="s">
        <v>80</v>
      </c>
      <c r="G474" s="3" t="s">
        <v>16</v>
      </c>
      <c r="H474" s="3" t="s">
        <v>17</v>
      </c>
      <c r="I474" s="2">
        <v>0.45178015900449359</v>
      </c>
      <c r="J474" s="2">
        <v>0.35135135135135137</v>
      </c>
      <c r="K474" s="2">
        <v>0.51863912129380052</v>
      </c>
      <c r="L474" s="2">
        <v>0.44285714285714284</v>
      </c>
      <c r="M474" s="2">
        <v>0.19047619047619047</v>
      </c>
      <c r="N474" s="2">
        <v>0.5</v>
      </c>
      <c r="O474" s="2">
        <v>0.25198399999999999</v>
      </c>
      <c r="P474" s="2">
        <v>0.15798543866444373</v>
      </c>
      <c r="Q474" s="2">
        <v>0.14285714285714285</v>
      </c>
      <c r="R474" s="2">
        <v>0.16666666666666666</v>
      </c>
      <c r="S474" s="2">
        <v>0.38283828382838286</v>
      </c>
      <c r="T474" s="2">
        <v>0.46733950486494152</v>
      </c>
      <c r="U474" s="2">
        <v>0.45178015900449359</v>
      </c>
      <c r="V474" s="2">
        <v>0.44117647058823528</v>
      </c>
      <c r="W474" s="2"/>
    </row>
    <row r="475" spans="1:23" x14ac:dyDescent="0.25">
      <c r="A475" t="str">
        <f t="shared" si="28"/>
        <v/>
      </c>
      <c r="B475" t="str">
        <f t="shared" si="29"/>
        <v>WYInterior LightingScrew-in</v>
      </c>
      <c r="C475" t="str">
        <f t="shared" si="30"/>
        <v>WY2016 CPAInterior Lighting_Screw-in</v>
      </c>
      <c r="D475" t="s">
        <v>115</v>
      </c>
      <c r="E475" t="s">
        <v>142</v>
      </c>
      <c r="F475" s="3" t="s">
        <v>149</v>
      </c>
      <c r="G475" s="3" t="s">
        <v>18</v>
      </c>
      <c r="H475" s="3" t="s">
        <v>150</v>
      </c>
      <c r="I475" s="2">
        <v>1</v>
      </c>
      <c r="J475" s="2">
        <v>1</v>
      </c>
      <c r="K475" s="2">
        <v>1</v>
      </c>
      <c r="L475" s="2">
        <v>1</v>
      </c>
      <c r="M475" s="2">
        <v>1</v>
      </c>
      <c r="N475" s="2">
        <v>1</v>
      </c>
      <c r="O475" s="2">
        <v>1</v>
      </c>
      <c r="P475" s="2">
        <v>1</v>
      </c>
      <c r="Q475" s="2">
        <v>1</v>
      </c>
      <c r="R475" s="2">
        <v>1</v>
      </c>
      <c r="S475" s="2">
        <v>1</v>
      </c>
      <c r="T475" s="2">
        <v>1</v>
      </c>
      <c r="U475" s="2">
        <v>1</v>
      </c>
      <c r="V475" s="2">
        <v>1</v>
      </c>
      <c r="W475" s="2"/>
    </row>
    <row r="476" spans="1:23" x14ac:dyDescent="0.25">
      <c r="A476" t="str">
        <f t="shared" si="28"/>
        <v/>
      </c>
      <c r="B476" t="str">
        <f t="shared" si="29"/>
        <v>WYInterior LightingHigh-Bay Fixtures</v>
      </c>
      <c r="C476" t="str">
        <f t="shared" si="30"/>
        <v>WY2016 CPAInterior Lighting_High-Bay Fixtures</v>
      </c>
      <c r="D476" t="s">
        <v>115</v>
      </c>
      <c r="E476" t="s">
        <v>142</v>
      </c>
      <c r="F476" s="3" t="s">
        <v>151</v>
      </c>
      <c r="G476" s="3" t="s">
        <v>18</v>
      </c>
      <c r="H476" s="3" t="s">
        <v>152</v>
      </c>
      <c r="I476" s="2">
        <v>1</v>
      </c>
      <c r="J476" s="2">
        <v>1</v>
      </c>
      <c r="K476" s="2">
        <v>1</v>
      </c>
      <c r="L476" s="2">
        <v>1</v>
      </c>
      <c r="M476" s="2">
        <v>1</v>
      </c>
      <c r="N476" s="2">
        <v>1</v>
      </c>
      <c r="O476" s="2">
        <v>1</v>
      </c>
      <c r="P476" s="2">
        <v>1</v>
      </c>
      <c r="Q476" s="2">
        <v>1</v>
      </c>
      <c r="R476" s="2">
        <v>1</v>
      </c>
      <c r="S476" s="2">
        <v>1</v>
      </c>
      <c r="T476" s="2">
        <v>1</v>
      </c>
      <c r="U476" s="2">
        <v>1</v>
      </c>
      <c r="V476" s="2">
        <v>1</v>
      </c>
      <c r="W476" s="2"/>
    </row>
    <row r="477" spans="1:23" x14ac:dyDescent="0.25">
      <c r="A477" t="str">
        <f t="shared" si="28"/>
        <v/>
      </c>
      <c r="B477" t="str">
        <f t="shared" si="29"/>
        <v>WYInterior LightingLinear Lighting</v>
      </c>
      <c r="C477" t="str">
        <f t="shared" si="30"/>
        <v>WY2016 CPAInterior Lighting_Linear Lighting</v>
      </c>
      <c r="D477" t="s">
        <v>115</v>
      </c>
      <c r="E477" t="s">
        <v>142</v>
      </c>
      <c r="F477" s="3" t="s">
        <v>84</v>
      </c>
      <c r="G477" s="3" t="s">
        <v>18</v>
      </c>
      <c r="H477" s="3" t="s">
        <v>22</v>
      </c>
      <c r="I477" s="2">
        <v>1</v>
      </c>
      <c r="J477" s="2">
        <v>1</v>
      </c>
      <c r="K477" s="2">
        <v>1</v>
      </c>
      <c r="L477" s="2">
        <v>1</v>
      </c>
      <c r="M477" s="2">
        <v>1</v>
      </c>
      <c r="N477" s="2">
        <v>1</v>
      </c>
      <c r="O477" s="2">
        <v>1</v>
      </c>
      <c r="P477" s="2">
        <v>1</v>
      </c>
      <c r="Q477" s="2">
        <v>1</v>
      </c>
      <c r="R477" s="2">
        <v>1</v>
      </c>
      <c r="S477" s="2">
        <v>1</v>
      </c>
      <c r="T477" s="2">
        <v>1</v>
      </c>
      <c r="U477" s="2">
        <v>1</v>
      </c>
      <c r="V477" s="2">
        <v>1</v>
      </c>
      <c r="W477" s="2"/>
    </row>
    <row r="478" spans="1:23" x14ac:dyDescent="0.25">
      <c r="A478" t="str">
        <f t="shared" si="28"/>
        <v/>
      </c>
      <c r="B478" t="str">
        <f t="shared" si="29"/>
        <v>WYExterior LightingScrew-in</v>
      </c>
      <c r="C478" t="str">
        <f t="shared" si="30"/>
        <v>WY2016 CPAExterior Lighting_Screw-in</v>
      </c>
      <c r="D478" t="s">
        <v>115</v>
      </c>
      <c r="E478" t="s">
        <v>142</v>
      </c>
      <c r="F478" s="3" t="s">
        <v>153</v>
      </c>
      <c r="G478" s="3" t="s">
        <v>23</v>
      </c>
      <c r="H478" s="3" t="s">
        <v>150</v>
      </c>
      <c r="I478" s="2">
        <v>1</v>
      </c>
      <c r="J478" s="2">
        <v>1</v>
      </c>
      <c r="K478" s="2">
        <v>1</v>
      </c>
      <c r="L478" s="2">
        <v>1</v>
      </c>
      <c r="M478" s="2">
        <v>1</v>
      </c>
      <c r="N478" s="2">
        <v>1</v>
      </c>
      <c r="O478" s="2">
        <v>1</v>
      </c>
      <c r="P478" s="2">
        <v>1</v>
      </c>
      <c r="Q478" s="2">
        <v>1</v>
      </c>
      <c r="R478" s="2">
        <v>1</v>
      </c>
      <c r="S478" s="2">
        <v>1</v>
      </c>
      <c r="T478" s="2">
        <v>1</v>
      </c>
      <c r="U478" s="2">
        <v>1</v>
      </c>
      <c r="V478" s="2">
        <v>1</v>
      </c>
      <c r="W478" s="2"/>
    </row>
    <row r="479" spans="1:23" x14ac:dyDescent="0.25">
      <c r="A479" t="str">
        <f t="shared" si="28"/>
        <v/>
      </c>
      <c r="B479" t="str">
        <f t="shared" si="29"/>
        <v>WYExterior LightingArea Lighting</v>
      </c>
      <c r="C479" t="str">
        <f t="shared" si="30"/>
        <v>WY2016 CPAExterior Lighting_Area Lighting</v>
      </c>
      <c r="D479" t="s">
        <v>115</v>
      </c>
      <c r="E479" t="s">
        <v>142</v>
      </c>
      <c r="F479" s="3" t="s">
        <v>86</v>
      </c>
      <c r="G479" s="3" t="s">
        <v>23</v>
      </c>
      <c r="H479" s="3" t="s">
        <v>24</v>
      </c>
      <c r="I479" s="2">
        <v>1</v>
      </c>
      <c r="J479" s="2">
        <v>1</v>
      </c>
      <c r="K479" s="2">
        <v>1</v>
      </c>
      <c r="L479" s="2">
        <v>1</v>
      </c>
      <c r="M479" s="2">
        <v>1</v>
      </c>
      <c r="N479" s="2">
        <v>1</v>
      </c>
      <c r="O479" s="2">
        <v>1</v>
      </c>
      <c r="P479" s="2">
        <v>1</v>
      </c>
      <c r="Q479" s="2">
        <v>1</v>
      </c>
      <c r="R479" s="2">
        <v>1</v>
      </c>
      <c r="S479" s="2">
        <v>1</v>
      </c>
      <c r="T479" s="2">
        <v>1</v>
      </c>
      <c r="U479" s="2">
        <v>1</v>
      </c>
      <c r="V479" s="2">
        <v>1</v>
      </c>
      <c r="W479" s="2"/>
    </row>
    <row r="480" spans="1:23" x14ac:dyDescent="0.25">
      <c r="A480" t="str">
        <f t="shared" si="28"/>
        <v/>
      </c>
      <c r="B480" t="str">
        <f t="shared" si="29"/>
        <v>WYExterior LightingLinear Lighting</v>
      </c>
      <c r="C480" t="str">
        <f t="shared" si="30"/>
        <v>WY2016 CPAExterior Lighting_Linear Lighting</v>
      </c>
      <c r="D480" t="s">
        <v>115</v>
      </c>
      <c r="E480" t="s">
        <v>142</v>
      </c>
      <c r="F480" s="3" t="s">
        <v>87</v>
      </c>
      <c r="G480" s="3" t="s">
        <v>23</v>
      </c>
      <c r="H480" s="3" t="s">
        <v>22</v>
      </c>
      <c r="I480" s="2">
        <v>1</v>
      </c>
      <c r="J480" s="2">
        <v>1</v>
      </c>
      <c r="K480" s="2">
        <v>1</v>
      </c>
      <c r="L480" s="2">
        <v>1</v>
      </c>
      <c r="M480" s="2">
        <v>1</v>
      </c>
      <c r="N480" s="2">
        <v>1</v>
      </c>
      <c r="O480" s="2">
        <v>1</v>
      </c>
      <c r="P480" s="2">
        <v>1</v>
      </c>
      <c r="Q480" s="2">
        <v>1</v>
      </c>
      <c r="R480" s="2">
        <v>1</v>
      </c>
      <c r="S480" s="2">
        <v>1</v>
      </c>
      <c r="T480" s="2">
        <v>1</v>
      </c>
      <c r="U480" s="2">
        <v>1</v>
      </c>
      <c r="V480" s="2">
        <v>1</v>
      </c>
      <c r="W480" s="2"/>
    </row>
    <row r="481" spans="1:23" x14ac:dyDescent="0.25">
      <c r="A481" t="str">
        <f t="shared" si="28"/>
        <v/>
      </c>
      <c r="B481" t="str">
        <f t="shared" si="29"/>
        <v>WYRefrigeration Walk-in Refrigerator/Freezer</v>
      </c>
      <c r="C481" t="str">
        <f t="shared" si="30"/>
        <v>WY2016 CPARefrigeration _Walk-in Refrigerator/Freezer</v>
      </c>
      <c r="D481" t="s">
        <v>115</v>
      </c>
      <c r="E481" t="s">
        <v>142</v>
      </c>
      <c r="F481" s="3" t="s">
        <v>88</v>
      </c>
      <c r="G481" s="3" t="s">
        <v>25</v>
      </c>
      <c r="H481" s="3" t="s">
        <v>26</v>
      </c>
      <c r="I481" s="2">
        <v>0.02</v>
      </c>
      <c r="J481" s="2">
        <v>0</v>
      </c>
      <c r="K481" s="2">
        <v>0.02</v>
      </c>
      <c r="L481" s="2">
        <v>0</v>
      </c>
      <c r="M481" s="2">
        <v>0.74</v>
      </c>
      <c r="N481" s="2">
        <v>0.16</v>
      </c>
      <c r="O481" s="2">
        <v>0.33</v>
      </c>
      <c r="P481" s="2">
        <v>7.6925418569254181E-2</v>
      </c>
      <c r="Q481" s="2">
        <v>0.19</v>
      </c>
      <c r="R481" s="2">
        <v>0.03</v>
      </c>
      <c r="S481" s="2">
        <v>1.0989010989011E-2</v>
      </c>
      <c r="T481" s="2">
        <v>0.91700000000000004</v>
      </c>
      <c r="U481" s="2">
        <v>0.02</v>
      </c>
      <c r="V481" s="2">
        <v>7.2727272727272724E-2</v>
      </c>
      <c r="W481" s="2"/>
    </row>
    <row r="482" spans="1:23" x14ac:dyDescent="0.25">
      <c r="A482" t="str">
        <f t="shared" si="28"/>
        <v/>
      </c>
      <c r="B482" t="str">
        <f t="shared" si="29"/>
        <v>WYRefrigeration Reach-in Refrigerator/Freezer</v>
      </c>
      <c r="C482" t="str">
        <f t="shared" si="30"/>
        <v>WY2016 CPARefrigeration _Reach-in Refrigerator/Freezer</v>
      </c>
      <c r="D482" t="s">
        <v>115</v>
      </c>
      <c r="E482" t="s">
        <v>142</v>
      </c>
      <c r="F482" s="3" t="s">
        <v>89</v>
      </c>
      <c r="G482" s="3" t="s">
        <v>25</v>
      </c>
      <c r="H482" s="3" t="s">
        <v>27</v>
      </c>
      <c r="I482" s="2">
        <v>0.14000000000000001</v>
      </c>
      <c r="J482" s="2">
        <v>0.11290322580645161</v>
      </c>
      <c r="K482" s="2">
        <v>0.14000000000000001</v>
      </c>
      <c r="L482" s="2">
        <v>0.13793103448275862</v>
      </c>
      <c r="M482" s="2">
        <v>7.0000000000000007E-2</v>
      </c>
      <c r="N482" s="2">
        <v>0.83055975794251102</v>
      </c>
      <c r="O482" s="2">
        <v>0.5</v>
      </c>
      <c r="P482" s="2">
        <v>0.13360730593607306</v>
      </c>
      <c r="Q482" s="2">
        <v>0.33</v>
      </c>
      <c r="R482" s="2">
        <v>0.19</v>
      </c>
      <c r="S482" s="2">
        <v>0.02</v>
      </c>
      <c r="T482" s="2">
        <v>0.02</v>
      </c>
      <c r="U482" s="2">
        <v>0.14000000000000001</v>
      </c>
      <c r="V482" s="2">
        <v>0.16363636363636364</v>
      </c>
      <c r="W482" s="2"/>
    </row>
    <row r="483" spans="1:23" x14ac:dyDescent="0.25">
      <c r="A483" t="str">
        <f t="shared" si="28"/>
        <v/>
      </c>
      <c r="B483" t="str">
        <f t="shared" si="29"/>
        <v>WYRefrigeration Glass Door Display</v>
      </c>
      <c r="C483" t="str">
        <f t="shared" si="30"/>
        <v>WY2016 CPARefrigeration _Glass Door Display</v>
      </c>
      <c r="D483" t="s">
        <v>115</v>
      </c>
      <c r="E483" t="s">
        <v>142</v>
      </c>
      <c r="F483" s="3" t="s">
        <v>90</v>
      </c>
      <c r="G483" s="3" t="s">
        <v>25</v>
      </c>
      <c r="H483" s="3" t="s">
        <v>28</v>
      </c>
      <c r="I483" s="2">
        <v>0.77400000000000002</v>
      </c>
      <c r="J483" s="2">
        <v>1.6129032258064516E-2</v>
      </c>
      <c r="K483" s="2">
        <v>0.81699999999999995</v>
      </c>
      <c r="L483" s="2">
        <v>1.7241379310344827E-2</v>
      </c>
      <c r="M483" s="2">
        <v>5.1999999999999998E-2</v>
      </c>
      <c r="N483" s="2">
        <v>0.94899999999999995</v>
      </c>
      <c r="O483" s="2">
        <v>0.90400000000000003</v>
      </c>
      <c r="P483" s="2">
        <v>0.26600000000000001</v>
      </c>
      <c r="Q483" s="2">
        <v>0.65700000000000003</v>
      </c>
      <c r="R483" s="2">
        <v>0.58899999999999997</v>
      </c>
      <c r="S483" s="2">
        <v>0.10100000000000001</v>
      </c>
      <c r="T483" s="2">
        <v>0.10100000000000001</v>
      </c>
      <c r="U483" s="2">
        <v>5.0999999999999997E-2</v>
      </c>
      <c r="V483" s="2">
        <v>1.8181818181818181E-2</v>
      </c>
      <c r="W483" s="2"/>
    </row>
    <row r="484" spans="1:23" x14ac:dyDescent="0.25">
      <c r="A484" t="str">
        <f t="shared" si="28"/>
        <v/>
      </c>
      <c r="B484" t="str">
        <f t="shared" si="29"/>
        <v>WYRefrigeration Open Display Case</v>
      </c>
      <c r="C484" t="str">
        <f t="shared" si="30"/>
        <v>WY2016 CPARefrigeration _Open Display Case</v>
      </c>
      <c r="D484" t="s">
        <v>115</v>
      </c>
      <c r="E484" t="s">
        <v>142</v>
      </c>
      <c r="F484" s="3" t="s">
        <v>91</v>
      </c>
      <c r="G484" s="3" t="s">
        <v>25</v>
      </c>
      <c r="H484" s="3" t="s">
        <v>29</v>
      </c>
      <c r="I484" s="2">
        <v>0.77400000000000002</v>
      </c>
      <c r="J484" s="2">
        <v>1.6129032258064516E-2</v>
      </c>
      <c r="K484" s="2">
        <v>0.81699999999999995</v>
      </c>
      <c r="L484" s="2">
        <v>1.7241379310344827E-2</v>
      </c>
      <c r="M484" s="2">
        <v>5.1999999999999998E-2</v>
      </c>
      <c r="N484" s="2">
        <v>0.94899999999999995</v>
      </c>
      <c r="O484" s="2">
        <v>0.90400000000000003</v>
      </c>
      <c r="P484" s="2">
        <v>0.26600000000000001</v>
      </c>
      <c r="Q484" s="2">
        <v>0.65700000000000003</v>
      </c>
      <c r="R484" s="2">
        <v>0.58899999999999997</v>
      </c>
      <c r="S484" s="2">
        <v>0.10100000000000001</v>
      </c>
      <c r="T484" s="2">
        <v>0.10100000000000001</v>
      </c>
      <c r="U484" s="2">
        <v>5.0999999999999997E-2</v>
      </c>
      <c r="V484" s="2">
        <v>1.8181818181818181E-2</v>
      </c>
      <c r="W484" s="2"/>
    </row>
    <row r="485" spans="1:23" x14ac:dyDescent="0.25">
      <c r="A485" t="str">
        <f t="shared" si="28"/>
        <v/>
      </c>
      <c r="B485" t="str">
        <f t="shared" si="29"/>
        <v>WYRefrigeration Icemaker</v>
      </c>
      <c r="C485" t="str">
        <f t="shared" si="30"/>
        <v>WY2016 CPARefrigeration _Icemaker</v>
      </c>
      <c r="D485" t="s">
        <v>115</v>
      </c>
      <c r="E485" t="s">
        <v>142</v>
      </c>
      <c r="F485" s="3" t="s">
        <v>92</v>
      </c>
      <c r="G485" s="3" t="s">
        <v>25</v>
      </c>
      <c r="H485" s="3" t="s">
        <v>30</v>
      </c>
      <c r="I485" s="2">
        <v>0.44900000000000001</v>
      </c>
      <c r="J485" s="2">
        <v>5.0999999999999997E-2</v>
      </c>
      <c r="K485" s="2">
        <v>0.52400000000000002</v>
      </c>
      <c r="L485" s="2">
        <v>5.0999999999999997E-2</v>
      </c>
      <c r="M485" s="2">
        <v>0.97299999999999998</v>
      </c>
      <c r="N485" s="2">
        <v>0.98899999999999999</v>
      </c>
      <c r="O485" s="2">
        <v>0.90400000000000003</v>
      </c>
      <c r="P485" s="2">
        <v>0.26600000000000001</v>
      </c>
      <c r="Q485" s="2">
        <v>0.65700000000000003</v>
      </c>
      <c r="R485" s="2">
        <v>0.58899999999999997</v>
      </c>
      <c r="S485" s="2">
        <v>0.10100000000000001</v>
      </c>
      <c r="T485" s="2">
        <v>0.91700000000000004</v>
      </c>
      <c r="U485" s="2">
        <v>5.0999999999999997E-2</v>
      </c>
      <c r="V485" s="2">
        <v>0.216</v>
      </c>
      <c r="W485" s="2"/>
    </row>
    <row r="486" spans="1:23" x14ac:dyDescent="0.25">
      <c r="A486" t="str">
        <f t="shared" si="28"/>
        <v/>
      </c>
      <c r="B486" t="str">
        <f t="shared" si="29"/>
        <v>WYRefrigeration Vending Machine</v>
      </c>
      <c r="C486" t="str">
        <f t="shared" si="30"/>
        <v>WY2016 CPARefrigeration _Vending Machine</v>
      </c>
      <c r="D486" t="s">
        <v>115</v>
      </c>
      <c r="E486" t="s">
        <v>142</v>
      </c>
      <c r="F486" s="3" t="s">
        <v>93</v>
      </c>
      <c r="G486" s="3" t="s">
        <v>25</v>
      </c>
      <c r="H486" s="3" t="s">
        <v>31</v>
      </c>
      <c r="I486" s="2">
        <v>0.44900000000000001</v>
      </c>
      <c r="J486" s="2">
        <v>5.0999999999999997E-2</v>
      </c>
      <c r="K486" s="2">
        <v>0.52400000000000002</v>
      </c>
      <c r="L486" s="2">
        <v>5.0999999999999997E-2</v>
      </c>
      <c r="M486" s="2">
        <v>0.97299999999999998</v>
      </c>
      <c r="N486" s="2">
        <v>0.98899999999999999</v>
      </c>
      <c r="O486" s="2">
        <v>0.90400000000000003</v>
      </c>
      <c r="P486" s="2">
        <v>0.26600000000000001</v>
      </c>
      <c r="Q486" s="2">
        <v>0.65700000000000003</v>
      </c>
      <c r="R486" s="2">
        <v>0.58899999999999997</v>
      </c>
      <c r="S486" s="2">
        <v>0.10100000000000001</v>
      </c>
      <c r="T486" s="2">
        <v>0.91700000000000004</v>
      </c>
      <c r="U486" s="2">
        <v>5.0999999999999997E-2</v>
      </c>
      <c r="V486" s="2">
        <v>0.216</v>
      </c>
      <c r="W486" s="2"/>
    </row>
    <row r="487" spans="1:23" x14ac:dyDescent="0.25">
      <c r="A487" t="str">
        <f t="shared" si="28"/>
        <v/>
      </c>
      <c r="B487" t="str">
        <f t="shared" si="29"/>
        <v>WYFood PreparationOven</v>
      </c>
      <c r="C487" t="str">
        <f t="shared" si="30"/>
        <v>WY2016 CPAFood Preparation_Oven</v>
      </c>
      <c r="D487" t="s">
        <v>115</v>
      </c>
      <c r="E487" t="s">
        <v>142</v>
      </c>
      <c r="F487" s="3" t="s">
        <v>94</v>
      </c>
      <c r="G487" s="3" t="s">
        <v>32</v>
      </c>
      <c r="H487" s="3" t="s">
        <v>33</v>
      </c>
      <c r="I487" s="2">
        <v>0.66</v>
      </c>
      <c r="J487" s="2">
        <v>3.6464000000000003E-2</v>
      </c>
      <c r="K487" s="2">
        <v>0.48899999999999999</v>
      </c>
      <c r="L487" s="2">
        <v>3.6464000000000003E-2</v>
      </c>
      <c r="M487" s="2">
        <v>0.21</v>
      </c>
      <c r="N487" s="2">
        <v>0.11</v>
      </c>
      <c r="O487" s="2">
        <v>0.69699999999999995</v>
      </c>
      <c r="P487" s="2">
        <v>0.21049200000000001</v>
      </c>
      <c r="Q487" s="2">
        <v>0.64800000000000002</v>
      </c>
      <c r="R487" s="2">
        <v>0.13800000000000001</v>
      </c>
      <c r="S487" s="2">
        <v>2.2665999999999999E-2</v>
      </c>
      <c r="T487" s="2">
        <v>0.40838600000000003</v>
      </c>
      <c r="U487" s="2">
        <v>3.6464000000000003E-2</v>
      </c>
      <c r="V487" s="2">
        <v>0.58899999999999997</v>
      </c>
      <c r="W487" s="2"/>
    </row>
    <row r="488" spans="1:23" x14ac:dyDescent="0.25">
      <c r="A488" t="str">
        <f t="shared" si="28"/>
        <v/>
      </c>
      <c r="B488" t="str">
        <f t="shared" si="29"/>
        <v>WYFood PreparationFryer</v>
      </c>
      <c r="C488" t="str">
        <f t="shared" si="30"/>
        <v>WY2016 CPAFood Preparation_Fryer</v>
      </c>
      <c r="D488" t="s">
        <v>115</v>
      </c>
      <c r="E488" t="s">
        <v>142</v>
      </c>
      <c r="F488" s="3" t="s">
        <v>95</v>
      </c>
      <c r="G488" s="3" t="s">
        <v>32</v>
      </c>
      <c r="H488" s="3" t="s">
        <v>34</v>
      </c>
      <c r="I488" s="2">
        <v>0.76400000000000001</v>
      </c>
      <c r="J488" s="2">
        <v>3.6464000000000003E-2</v>
      </c>
      <c r="K488" s="2">
        <v>0.45200000000000001</v>
      </c>
      <c r="L488" s="2">
        <v>3.6464000000000003E-2</v>
      </c>
      <c r="M488" s="2">
        <v>0.82</v>
      </c>
      <c r="N488" s="2">
        <v>0.87</v>
      </c>
      <c r="O488" s="2">
        <v>0.80700000000000005</v>
      </c>
      <c r="P488" s="2">
        <v>0.21049200000000001</v>
      </c>
      <c r="Q488" s="2">
        <v>0.58599999999999997</v>
      </c>
      <c r="R488" s="2">
        <v>0.21</v>
      </c>
      <c r="S488" s="2">
        <v>2.2665999999999999E-2</v>
      </c>
      <c r="T488" s="2">
        <v>0.40838600000000003</v>
      </c>
      <c r="U488" s="2">
        <v>3.6464000000000003E-2</v>
      </c>
      <c r="V488" s="2">
        <v>0.29899999999999999</v>
      </c>
      <c r="W488" s="2"/>
    </row>
    <row r="489" spans="1:23" x14ac:dyDescent="0.25">
      <c r="A489" t="str">
        <f t="shared" si="28"/>
        <v/>
      </c>
      <c r="B489" t="str">
        <f t="shared" si="29"/>
        <v>WYFood PreparationDishwasher</v>
      </c>
      <c r="C489" t="str">
        <f t="shared" si="30"/>
        <v>WY2016 CPAFood Preparation_Dishwasher</v>
      </c>
      <c r="D489" t="s">
        <v>115</v>
      </c>
      <c r="E489" t="s">
        <v>142</v>
      </c>
      <c r="F489" s="3" t="s">
        <v>96</v>
      </c>
      <c r="G489" s="3" t="s">
        <v>32</v>
      </c>
      <c r="H489" s="3" t="s">
        <v>35</v>
      </c>
      <c r="I489" s="2">
        <v>0.430614</v>
      </c>
      <c r="J489" s="2">
        <v>3.6464000000000003E-2</v>
      </c>
      <c r="K489" s="2">
        <v>0.3957</v>
      </c>
      <c r="L489" s="2">
        <v>3.6464000000000003E-2</v>
      </c>
      <c r="M489" s="2">
        <v>0.52509700000000004</v>
      </c>
      <c r="N489" s="2">
        <v>0.548682</v>
      </c>
      <c r="O489" s="2">
        <v>0.53468099999999996</v>
      </c>
      <c r="P489" s="2">
        <v>0.21049200000000001</v>
      </c>
      <c r="Q489" s="2">
        <v>0.523231</v>
      </c>
      <c r="R489" s="2">
        <v>0.30025000000000002</v>
      </c>
      <c r="S489" s="2">
        <v>2.2665999999999999E-2</v>
      </c>
      <c r="T489" s="2">
        <v>0.40838600000000003</v>
      </c>
      <c r="U489" s="2">
        <v>3.6464000000000003E-2</v>
      </c>
      <c r="V489" s="2">
        <v>0.15409500000000001</v>
      </c>
      <c r="W489" s="2"/>
    </row>
    <row r="490" spans="1:23" x14ac:dyDescent="0.25">
      <c r="A490" t="str">
        <f t="shared" si="28"/>
        <v/>
      </c>
      <c r="B490" t="str">
        <f t="shared" si="29"/>
        <v>WYFood PreparationHot Food Container</v>
      </c>
      <c r="C490" t="str">
        <f t="shared" si="30"/>
        <v>WY2016 CPAFood Preparation_Hot Food Container</v>
      </c>
      <c r="D490" t="s">
        <v>115</v>
      </c>
      <c r="E490" t="s">
        <v>142</v>
      </c>
      <c r="F490" s="3" t="s">
        <v>97</v>
      </c>
      <c r="G490" s="3" t="s">
        <v>32</v>
      </c>
      <c r="H490" s="3" t="s">
        <v>36</v>
      </c>
      <c r="I490" s="2">
        <v>0.430614</v>
      </c>
      <c r="J490" s="2">
        <v>3.6464000000000003E-2</v>
      </c>
      <c r="K490" s="2">
        <v>0.3957</v>
      </c>
      <c r="L490" s="2">
        <v>3.6464000000000003E-2</v>
      </c>
      <c r="M490" s="2">
        <v>0.84</v>
      </c>
      <c r="N490" s="2">
        <v>0.73</v>
      </c>
      <c r="O490" s="2">
        <v>0.53468099999999996</v>
      </c>
      <c r="P490" s="2">
        <v>0.21049200000000001</v>
      </c>
      <c r="Q490" s="2">
        <v>0.523231</v>
      </c>
      <c r="R490" s="2">
        <v>0.30025000000000002</v>
      </c>
      <c r="S490" s="2">
        <v>2.2665999999999999E-2</v>
      </c>
      <c r="T490" s="2">
        <v>0.40838600000000003</v>
      </c>
      <c r="U490" s="2">
        <v>3.6464000000000003E-2</v>
      </c>
      <c r="V490" s="2">
        <v>0.15409500000000001</v>
      </c>
      <c r="W490" s="2"/>
    </row>
    <row r="491" spans="1:23" x14ac:dyDescent="0.25">
      <c r="A491" t="str">
        <f t="shared" si="28"/>
        <v/>
      </c>
      <c r="B491" t="str">
        <f t="shared" si="29"/>
        <v>WYFood PreparationSteamer</v>
      </c>
      <c r="C491" t="str">
        <f t="shared" si="30"/>
        <v>WY2016 CPAFood Preparation_Steamer</v>
      </c>
      <c r="D491" t="s">
        <v>115</v>
      </c>
      <c r="E491" t="s">
        <v>142</v>
      </c>
      <c r="F491" s="3" t="s">
        <v>98</v>
      </c>
      <c r="G491" s="3" t="s">
        <v>32</v>
      </c>
      <c r="H491" s="3" t="s">
        <v>37</v>
      </c>
      <c r="I491" s="2">
        <v>0.430614</v>
      </c>
      <c r="J491" s="2">
        <v>3.6464000000000003E-2</v>
      </c>
      <c r="K491" s="2">
        <v>0.3957</v>
      </c>
      <c r="L491" s="2">
        <v>3.6464000000000003E-2</v>
      </c>
      <c r="M491" s="2">
        <v>0.16</v>
      </c>
      <c r="N491" s="2">
        <v>0.2</v>
      </c>
      <c r="O491" s="2">
        <v>0.53468099999999996</v>
      </c>
      <c r="P491" s="2">
        <v>0.21049200000000001</v>
      </c>
      <c r="Q491" s="2">
        <v>0.523231</v>
      </c>
      <c r="R491" s="2">
        <v>0.30025000000000002</v>
      </c>
      <c r="S491" s="2">
        <v>2.2665999999999999E-2</v>
      </c>
      <c r="T491" s="2">
        <v>0.40838600000000003</v>
      </c>
      <c r="U491" s="2">
        <v>3.6464000000000003E-2</v>
      </c>
      <c r="V491" s="2">
        <v>0.15409500000000001</v>
      </c>
      <c r="W491" s="2"/>
    </row>
    <row r="492" spans="1:23" x14ac:dyDescent="0.25">
      <c r="A492" t="str">
        <f t="shared" si="28"/>
        <v/>
      </c>
      <c r="B492" t="str">
        <f t="shared" si="29"/>
        <v>WYOffice EquipmentDesktop Computer</v>
      </c>
      <c r="C492" t="str">
        <f t="shared" si="30"/>
        <v>WY2016 CPAOffice Equipment_Desktop Computer</v>
      </c>
      <c r="D492" t="s">
        <v>115</v>
      </c>
      <c r="E492" t="s">
        <v>142</v>
      </c>
      <c r="F492" s="3" t="s">
        <v>99</v>
      </c>
      <c r="G492" s="3" t="s">
        <v>38</v>
      </c>
      <c r="H492" s="3" t="s">
        <v>39</v>
      </c>
      <c r="I492" s="2">
        <v>1</v>
      </c>
      <c r="J492" s="2">
        <v>1</v>
      </c>
      <c r="K492" s="2">
        <v>1</v>
      </c>
      <c r="L492" s="2">
        <v>1</v>
      </c>
      <c r="M492" s="2">
        <v>1</v>
      </c>
      <c r="N492" s="2">
        <v>1</v>
      </c>
      <c r="O492" s="2">
        <v>1</v>
      </c>
      <c r="P492" s="2">
        <v>1</v>
      </c>
      <c r="Q492" s="2">
        <v>1</v>
      </c>
      <c r="R492" s="2">
        <v>1</v>
      </c>
      <c r="S492" s="2">
        <v>1</v>
      </c>
      <c r="T492" s="2">
        <v>1</v>
      </c>
      <c r="U492" s="2">
        <v>1</v>
      </c>
      <c r="V492" s="2">
        <v>1</v>
      </c>
      <c r="W492" s="2"/>
    </row>
    <row r="493" spans="1:23" x14ac:dyDescent="0.25">
      <c r="A493" t="str">
        <f t="shared" si="28"/>
        <v/>
      </c>
      <c r="B493" t="str">
        <f t="shared" si="29"/>
        <v>WYOffice EquipmentLaptop</v>
      </c>
      <c r="C493" t="str">
        <f t="shared" si="30"/>
        <v>WY2016 CPAOffice Equipment_Laptop</v>
      </c>
      <c r="D493" t="s">
        <v>115</v>
      </c>
      <c r="E493" t="s">
        <v>142</v>
      </c>
      <c r="F493" s="3" t="s">
        <v>100</v>
      </c>
      <c r="G493" s="3" t="s">
        <v>38</v>
      </c>
      <c r="H493" s="3" t="s">
        <v>40</v>
      </c>
      <c r="I493" s="2">
        <v>1</v>
      </c>
      <c r="J493" s="2">
        <v>1</v>
      </c>
      <c r="K493" s="2">
        <v>1</v>
      </c>
      <c r="L493" s="2">
        <v>1</v>
      </c>
      <c r="M493" s="2">
        <v>1</v>
      </c>
      <c r="N493" s="2">
        <v>0.64</v>
      </c>
      <c r="O493" s="2">
        <v>1</v>
      </c>
      <c r="P493" s="2">
        <v>1</v>
      </c>
      <c r="Q493" s="2">
        <v>1</v>
      </c>
      <c r="R493" s="2">
        <v>1</v>
      </c>
      <c r="S493" s="2">
        <v>1</v>
      </c>
      <c r="T493" s="2">
        <v>1</v>
      </c>
      <c r="U493" s="2">
        <v>1</v>
      </c>
      <c r="V493" s="2">
        <v>1</v>
      </c>
      <c r="W493" s="2"/>
    </row>
    <row r="494" spans="1:23" x14ac:dyDescent="0.25">
      <c r="A494" t="str">
        <f t="shared" si="28"/>
        <v/>
      </c>
      <c r="B494" t="str">
        <f t="shared" si="29"/>
        <v>WYOffice EquipmentServer</v>
      </c>
      <c r="C494" t="str">
        <f t="shared" si="30"/>
        <v>WY2016 CPAOffice Equipment_Server</v>
      </c>
      <c r="D494" t="s">
        <v>115</v>
      </c>
      <c r="E494" t="s">
        <v>142</v>
      </c>
      <c r="F494" s="3" t="s">
        <v>101</v>
      </c>
      <c r="G494" s="3" t="s">
        <v>38</v>
      </c>
      <c r="H494" s="3" t="s">
        <v>41</v>
      </c>
      <c r="I494" s="2">
        <v>1</v>
      </c>
      <c r="J494" s="2">
        <v>1</v>
      </c>
      <c r="K494" s="2">
        <v>0.82</v>
      </c>
      <c r="L494" s="2">
        <v>1</v>
      </c>
      <c r="M494" s="2">
        <v>0.5</v>
      </c>
      <c r="N494" s="2">
        <v>1</v>
      </c>
      <c r="O494" s="2">
        <v>1</v>
      </c>
      <c r="P494" s="2">
        <v>1</v>
      </c>
      <c r="Q494" s="2">
        <v>1</v>
      </c>
      <c r="R494" s="2">
        <v>1</v>
      </c>
      <c r="S494" s="2">
        <v>0.89</v>
      </c>
      <c r="T494" s="2">
        <v>0.89</v>
      </c>
      <c r="U494" s="2">
        <v>1</v>
      </c>
      <c r="V494" s="2">
        <v>0.66</v>
      </c>
      <c r="W494" s="2"/>
    </row>
    <row r="495" spans="1:23" x14ac:dyDescent="0.25">
      <c r="A495" t="str">
        <f t="shared" si="28"/>
        <v/>
      </c>
      <c r="B495" t="str">
        <f t="shared" si="29"/>
        <v>WYOffice EquipmentMonitor</v>
      </c>
      <c r="C495" t="str">
        <f t="shared" si="30"/>
        <v>WY2016 CPAOffice Equipment_Monitor</v>
      </c>
      <c r="D495" t="s">
        <v>115</v>
      </c>
      <c r="E495" t="s">
        <v>142</v>
      </c>
      <c r="F495" s="3" t="s">
        <v>102</v>
      </c>
      <c r="G495" s="3" t="s">
        <v>38</v>
      </c>
      <c r="H495" s="3" t="s">
        <v>42</v>
      </c>
      <c r="I495" s="2">
        <v>1</v>
      </c>
      <c r="J495" s="2">
        <v>1</v>
      </c>
      <c r="K495" s="2">
        <v>1</v>
      </c>
      <c r="L495" s="2">
        <v>1</v>
      </c>
      <c r="M495" s="2">
        <v>1</v>
      </c>
      <c r="N495" s="2">
        <v>1</v>
      </c>
      <c r="O495" s="2">
        <v>1</v>
      </c>
      <c r="P495" s="2">
        <v>1</v>
      </c>
      <c r="Q495" s="2">
        <v>1</v>
      </c>
      <c r="R495" s="2">
        <v>1</v>
      </c>
      <c r="S495" s="2">
        <v>1</v>
      </c>
      <c r="T495" s="2">
        <v>1</v>
      </c>
      <c r="U495" s="2">
        <v>1</v>
      </c>
      <c r="V495" s="2">
        <v>1</v>
      </c>
      <c r="W495" s="2"/>
    </row>
    <row r="496" spans="1:23" x14ac:dyDescent="0.25">
      <c r="A496" t="str">
        <f t="shared" si="28"/>
        <v/>
      </c>
      <c r="B496" t="str">
        <f t="shared" si="29"/>
        <v>WYOffice EquipmentPrinter/Copier/Fax</v>
      </c>
      <c r="C496" t="str">
        <f t="shared" si="30"/>
        <v>WY2016 CPAOffice Equipment_Printer/Copier/Fax</v>
      </c>
      <c r="D496" t="s">
        <v>115</v>
      </c>
      <c r="E496" t="s">
        <v>142</v>
      </c>
      <c r="F496" s="3" t="s">
        <v>103</v>
      </c>
      <c r="G496" s="3" t="s">
        <v>38</v>
      </c>
      <c r="H496" s="3" t="s">
        <v>43</v>
      </c>
      <c r="I496" s="2">
        <v>1</v>
      </c>
      <c r="J496" s="2">
        <v>1</v>
      </c>
      <c r="K496" s="2">
        <v>1</v>
      </c>
      <c r="L496" s="2">
        <v>1</v>
      </c>
      <c r="M496" s="2">
        <v>1</v>
      </c>
      <c r="N496" s="2">
        <v>1</v>
      </c>
      <c r="O496" s="2">
        <v>1</v>
      </c>
      <c r="P496" s="2">
        <v>1</v>
      </c>
      <c r="Q496" s="2">
        <v>1</v>
      </c>
      <c r="R496" s="2">
        <v>1</v>
      </c>
      <c r="S496" s="2">
        <v>1</v>
      </c>
      <c r="T496" s="2">
        <v>1</v>
      </c>
      <c r="U496" s="2">
        <v>1</v>
      </c>
      <c r="V496" s="2">
        <v>1</v>
      </c>
      <c r="W496" s="2"/>
    </row>
    <row r="497" spans="1:23" x14ac:dyDescent="0.25">
      <c r="A497" t="str">
        <f t="shared" si="28"/>
        <v/>
      </c>
      <c r="B497" t="str">
        <f t="shared" si="29"/>
        <v>WYOffice EquipmentPOS Terminal</v>
      </c>
      <c r="C497" t="str">
        <f t="shared" si="30"/>
        <v>WY2016 CPAOffice Equipment_POS Terminal</v>
      </c>
      <c r="D497" t="s">
        <v>115</v>
      </c>
      <c r="E497" t="s">
        <v>142</v>
      </c>
      <c r="F497" s="3" t="s">
        <v>104</v>
      </c>
      <c r="G497" s="3" t="s">
        <v>38</v>
      </c>
      <c r="H497" s="3" t="s">
        <v>44</v>
      </c>
      <c r="I497" s="2">
        <v>0.4</v>
      </c>
      <c r="J497" s="2">
        <v>0.2</v>
      </c>
      <c r="K497" s="2">
        <v>1</v>
      </c>
      <c r="L497" s="2">
        <v>1</v>
      </c>
      <c r="M497" s="2">
        <v>1</v>
      </c>
      <c r="N497" s="2">
        <v>1</v>
      </c>
      <c r="O497" s="2">
        <v>1</v>
      </c>
      <c r="P497" s="2">
        <v>1</v>
      </c>
      <c r="Q497" s="2">
        <v>0.36</v>
      </c>
      <c r="R497" s="2">
        <v>0.57999999999999996</v>
      </c>
      <c r="S497" s="2">
        <v>0.77</v>
      </c>
      <c r="T497" s="2">
        <v>0.77</v>
      </c>
      <c r="U497" s="2">
        <v>0.4</v>
      </c>
      <c r="V497" s="2">
        <v>0.28000000000000003</v>
      </c>
      <c r="W497" s="2"/>
    </row>
    <row r="498" spans="1:23" x14ac:dyDescent="0.25">
      <c r="A498" t="str">
        <f t="shared" si="28"/>
        <v/>
      </c>
      <c r="B498" t="str">
        <f t="shared" si="29"/>
        <v>WYMiscellaneousNon-HVAC Motors</v>
      </c>
      <c r="C498" t="str">
        <f t="shared" si="30"/>
        <v>WY2016 CPAMiscellaneous_Non-HVAC Motors</v>
      </c>
      <c r="D498" t="s">
        <v>115</v>
      </c>
      <c r="E498" t="s">
        <v>142</v>
      </c>
      <c r="F498" s="3" t="s">
        <v>105</v>
      </c>
      <c r="G498" s="3" t="s">
        <v>45</v>
      </c>
      <c r="H498" s="3" t="s">
        <v>46</v>
      </c>
      <c r="I498" s="2">
        <v>0.8957499208271652</v>
      </c>
      <c r="J498" s="2">
        <v>0.21970777803924474</v>
      </c>
      <c r="K498" s="2">
        <v>0.40173654010717463</v>
      </c>
      <c r="L498" s="2">
        <v>0.21970777803924474</v>
      </c>
      <c r="M498" s="2">
        <v>0.19994718336345799</v>
      </c>
      <c r="N498" s="2">
        <v>0.34644139250345779</v>
      </c>
      <c r="O498" s="2">
        <v>0.74104394863625245</v>
      </c>
      <c r="P498" s="2">
        <v>0.88831888096371459</v>
      </c>
      <c r="Q498" s="2">
        <v>0.43663447205500328</v>
      </c>
      <c r="R498" s="2">
        <v>0.91274673866983413</v>
      </c>
      <c r="S498" s="2">
        <v>0.49853334976354247</v>
      </c>
      <c r="T498" s="2">
        <v>0.79471679065865775</v>
      </c>
      <c r="U498" s="2">
        <v>0.8957499208271652</v>
      </c>
      <c r="V498" s="2">
        <v>0.59897778685790826</v>
      </c>
      <c r="W498" s="2"/>
    </row>
    <row r="499" spans="1:23" x14ac:dyDescent="0.25">
      <c r="A499" t="str">
        <f t="shared" si="28"/>
        <v/>
      </c>
      <c r="B499" t="str">
        <f t="shared" si="29"/>
        <v>WYMiscellaneousPool Pump</v>
      </c>
      <c r="C499" t="str">
        <f t="shared" si="30"/>
        <v>WY2016 CPAMiscellaneous_Pool Pump</v>
      </c>
      <c r="D499" t="s">
        <v>115</v>
      </c>
      <c r="E499" t="s">
        <v>142</v>
      </c>
      <c r="F499" s="3" t="s">
        <v>106</v>
      </c>
      <c r="G499" s="3" t="s">
        <v>45</v>
      </c>
      <c r="H499" s="3" t="s">
        <v>47</v>
      </c>
      <c r="I499" s="2">
        <v>0</v>
      </c>
      <c r="J499" s="2">
        <v>0</v>
      </c>
      <c r="K499" s="2">
        <v>0</v>
      </c>
      <c r="L499" s="2">
        <v>0</v>
      </c>
      <c r="M499" s="2">
        <v>0</v>
      </c>
      <c r="N499" s="2">
        <v>0</v>
      </c>
      <c r="O499" s="2">
        <v>0</v>
      </c>
      <c r="P499" s="2">
        <v>0.90300000000000002</v>
      </c>
      <c r="Q499" s="2">
        <v>0.06</v>
      </c>
      <c r="R499" s="2">
        <v>0.76</v>
      </c>
      <c r="S499" s="2">
        <v>0</v>
      </c>
      <c r="T499" s="2">
        <v>0</v>
      </c>
      <c r="U499" s="2">
        <v>0</v>
      </c>
      <c r="V499" s="2">
        <v>0.04</v>
      </c>
      <c r="W499" s="2"/>
    </row>
    <row r="500" spans="1:23" x14ac:dyDescent="0.25">
      <c r="A500" t="str">
        <f t="shared" si="28"/>
        <v/>
      </c>
      <c r="B500" t="str">
        <f t="shared" si="29"/>
        <v>WYMiscellaneousPool Heater</v>
      </c>
      <c r="C500" t="str">
        <f t="shared" si="30"/>
        <v>WY2016 CPAMiscellaneous_Pool Heater</v>
      </c>
      <c r="D500" t="s">
        <v>115</v>
      </c>
      <c r="E500" t="s">
        <v>142</v>
      </c>
      <c r="F500" s="3" t="s">
        <v>107</v>
      </c>
      <c r="G500" s="3" t="s">
        <v>45</v>
      </c>
      <c r="H500" s="3" t="s">
        <v>48</v>
      </c>
      <c r="I500" s="2">
        <v>0</v>
      </c>
      <c r="J500" s="2">
        <v>0</v>
      </c>
      <c r="K500" s="2">
        <v>0</v>
      </c>
      <c r="L500" s="2">
        <v>0</v>
      </c>
      <c r="M500" s="2">
        <v>0</v>
      </c>
      <c r="N500" s="2">
        <v>0</v>
      </c>
      <c r="O500" s="2">
        <v>0</v>
      </c>
      <c r="P500" s="2">
        <v>0.36199999999999999</v>
      </c>
      <c r="Q500" s="2">
        <v>0.01</v>
      </c>
      <c r="R500" s="2">
        <v>0.27</v>
      </c>
      <c r="S500" s="2">
        <v>0</v>
      </c>
      <c r="T500" s="2">
        <v>0</v>
      </c>
      <c r="U500" s="2">
        <v>0</v>
      </c>
      <c r="V500" s="2">
        <v>0.01</v>
      </c>
      <c r="W500" s="2"/>
    </row>
    <row r="501" spans="1:23" x14ac:dyDescent="0.25">
      <c r="A501" t="str">
        <f t="shared" si="28"/>
        <v/>
      </c>
      <c r="B501" t="str">
        <f t="shared" si="29"/>
        <v>WYMiscellaneousOther Miscellaneous</v>
      </c>
      <c r="C501" t="str">
        <f t="shared" si="30"/>
        <v>WY2016 CPAMiscellaneous_Other Miscellaneous</v>
      </c>
      <c r="D501" t="s">
        <v>115</v>
      </c>
      <c r="E501" t="s">
        <v>142</v>
      </c>
      <c r="F501" s="3" t="s">
        <v>110</v>
      </c>
      <c r="G501" s="3" t="s">
        <v>45</v>
      </c>
      <c r="H501" s="3" t="s">
        <v>51</v>
      </c>
      <c r="I501" s="2">
        <v>1</v>
      </c>
      <c r="J501" s="2">
        <v>1</v>
      </c>
      <c r="K501" s="2">
        <v>1</v>
      </c>
      <c r="L501" s="2">
        <v>1</v>
      </c>
      <c r="M501" s="2">
        <v>1</v>
      </c>
      <c r="N501" s="2">
        <v>1</v>
      </c>
      <c r="O501" s="2">
        <v>1</v>
      </c>
      <c r="P501" s="2">
        <v>1</v>
      </c>
      <c r="Q501" s="2">
        <v>1</v>
      </c>
      <c r="R501" s="2">
        <v>1</v>
      </c>
      <c r="S501" s="2">
        <v>1</v>
      </c>
      <c r="T501" s="2">
        <v>1</v>
      </c>
      <c r="U501" s="2">
        <v>1</v>
      </c>
      <c r="V501" s="2">
        <v>1</v>
      </c>
      <c r="W501" s="2"/>
    </row>
    <row r="502" spans="1:23" x14ac:dyDescent="0.25">
      <c r="A502">
        <f t="shared" si="28"/>
        <v>1</v>
      </c>
      <c r="B502" t="str">
        <f t="shared" si="29"/>
        <v>WACoolingAir-Cooled Chiller</v>
      </c>
      <c r="C502" t="str">
        <f t="shared" si="30"/>
        <v>WA2016 CPACooling_Air-Cooled Chiller</v>
      </c>
      <c r="D502" t="s">
        <v>116</v>
      </c>
      <c r="E502" t="s">
        <v>142</v>
      </c>
      <c r="F502" s="3" t="s">
        <v>66</v>
      </c>
      <c r="G502" s="3" t="s">
        <v>3</v>
      </c>
      <c r="H502" s="3" t="s">
        <v>4</v>
      </c>
      <c r="I502" s="2">
        <v>0.13840575716898479</v>
      </c>
      <c r="J502" s="2">
        <v>0</v>
      </c>
      <c r="K502" s="2">
        <v>1.1431503951268024E-2</v>
      </c>
      <c r="L502" s="2">
        <v>0</v>
      </c>
      <c r="M502" s="2">
        <v>0</v>
      </c>
      <c r="N502" s="2">
        <v>5.1956468632000964E-3</v>
      </c>
      <c r="O502" s="2">
        <v>0.16681413461538463</v>
      </c>
      <c r="P502" s="2">
        <v>0.29146275746532474</v>
      </c>
      <c r="Q502" s="2">
        <v>0.2258223191614056</v>
      </c>
      <c r="R502" s="2">
        <v>2.358576348106391E-2</v>
      </c>
      <c r="S502" s="2">
        <v>0</v>
      </c>
      <c r="T502" s="2">
        <v>0.15044077003550774</v>
      </c>
      <c r="U502" s="2">
        <v>0.14798182696810455</v>
      </c>
      <c r="V502" s="2">
        <v>9.9618649712472612E-2</v>
      </c>
      <c r="W502" s="2"/>
    </row>
    <row r="503" spans="1:23" x14ac:dyDescent="0.25">
      <c r="A503" t="str">
        <f t="shared" si="28"/>
        <v/>
      </c>
      <c r="B503" t="str">
        <f t="shared" si="29"/>
        <v>WACoolingWater-Cooled Chiller</v>
      </c>
      <c r="C503" t="str">
        <f t="shared" si="30"/>
        <v>WA2016 CPACooling_Water-Cooled Chiller</v>
      </c>
      <c r="D503" t="s">
        <v>116</v>
      </c>
      <c r="E503" t="s">
        <v>142</v>
      </c>
      <c r="F503" s="3" t="s">
        <v>67</v>
      </c>
      <c r="G503" s="3" t="s">
        <v>3</v>
      </c>
      <c r="H503" s="3" t="s">
        <v>5</v>
      </c>
      <c r="I503" s="2">
        <v>8.5236110604553869E-2</v>
      </c>
      <c r="J503" s="2">
        <v>0</v>
      </c>
      <c r="K503" s="2">
        <v>7.0400029239898049E-3</v>
      </c>
      <c r="L503" s="2">
        <v>0</v>
      </c>
      <c r="M503" s="2">
        <v>0</v>
      </c>
      <c r="N503" s="2">
        <v>3.1996987679726815E-3</v>
      </c>
      <c r="O503" s="2">
        <v>0.66725653846153854</v>
      </c>
      <c r="P503" s="2">
        <v>0</v>
      </c>
      <c r="Q503" s="2">
        <v>0</v>
      </c>
      <c r="R503" s="2">
        <v>8.5541178039444568E-2</v>
      </c>
      <c r="S503" s="2">
        <v>0</v>
      </c>
      <c r="T503" s="2">
        <v>1.6715641115056419E-2</v>
      </c>
      <c r="U503" s="2">
        <v>9.1133458816435975E-2</v>
      </c>
      <c r="V503" s="2">
        <v>5.1568162822690639E-2</v>
      </c>
      <c r="W503" s="2"/>
    </row>
    <row r="504" spans="1:23" x14ac:dyDescent="0.25">
      <c r="A504" t="str">
        <f t="shared" si="28"/>
        <v/>
      </c>
      <c r="B504" t="str">
        <f t="shared" si="29"/>
        <v>WACoolingRTU</v>
      </c>
      <c r="C504" t="str">
        <f t="shared" si="30"/>
        <v>WA2016 CPACooling_RTU</v>
      </c>
      <c r="D504" t="s">
        <v>116</v>
      </c>
      <c r="E504" t="s">
        <v>142</v>
      </c>
      <c r="F504" s="3" t="s">
        <v>68</v>
      </c>
      <c r="G504" s="3" t="s">
        <v>3</v>
      </c>
      <c r="H504" s="3" t="s">
        <v>6</v>
      </c>
      <c r="I504" s="2">
        <v>0.44847016601103068</v>
      </c>
      <c r="J504" s="2">
        <v>0.66090519095364941</v>
      </c>
      <c r="K504" s="2">
        <v>0.80061563920992418</v>
      </c>
      <c r="L504" s="2">
        <v>0.67599247649839389</v>
      </c>
      <c r="M504" s="2">
        <v>0.74515906641649665</v>
      </c>
      <c r="N504" s="2">
        <v>0.71892861398076224</v>
      </c>
      <c r="O504" s="2">
        <v>0.1096701923076923</v>
      </c>
      <c r="P504" s="2">
        <v>0.47832384157161129</v>
      </c>
      <c r="Q504" s="2">
        <v>0.37060034754781557</v>
      </c>
      <c r="R504" s="2">
        <v>0.1851172956120756</v>
      </c>
      <c r="S504" s="2">
        <v>0.16262045235198677</v>
      </c>
      <c r="T504" s="2">
        <v>0.19726040936725348</v>
      </c>
      <c r="U504" s="2">
        <v>0.47949908923205714</v>
      </c>
      <c r="V504" s="2">
        <v>0.58606930087800313</v>
      </c>
      <c r="W504" s="2"/>
    </row>
    <row r="505" spans="1:23" x14ac:dyDescent="0.25">
      <c r="A505" t="str">
        <f t="shared" si="28"/>
        <v/>
      </c>
      <c r="B505" t="str">
        <f t="shared" si="29"/>
        <v>WACoolingRoom AC</v>
      </c>
      <c r="C505" t="str">
        <f t="shared" si="30"/>
        <v>WA2016 CPACooling_Room AC</v>
      </c>
      <c r="D505" t="s">
        <v>116</v>
      </c>
      <c r="E505" t="s">
        <v>142</v>
      </c>
      <c r="F505" s="3" t="s">
        <v>148</v>
      </c>
      <c r="G505" s="3" t="s">
        <v>3</v>
      </c>
      <c r="H505" s="3" t="s">
        <v>130</v>
      </c>
      <c r="I505" s="2">
        <v>2.3710328802196683E-2</v>
      </c>
      <c r="J505" s="2">
        <v>2.3314981129488859E-2</v>
      </c>
      <c r="K505" s="2">
        <v>3.5045474543116899E-2</v>
      </c>
      <c r="L505" s="2">
        <v>2.3847220522651074E-2</v>
      </c>
      <c r="M505" s="2">
        <v>2.7278532666131117E-2</v>
      </c>
      <c r="N505" s="2">
        <v>2.1462040472016521E-2</v>
      </c>
      <c r="O505" s="2">
        <v>3.8480769230769228E-3</v>
      </c>
      <c r="P505" s="2">
        <v>3.1053486814513059E-2</v>
      </c>
      <c r="Q505" s="2">
        <v>2.4059919255158192E-2</v>
      </c>
      <c r="R505" s="2">
        <v>0.45510314560206833</v>
      </c>
      <c r="S505" s="2">
        <v>1.0670928924682859E-2</v>
      </c>
      <c r="T505" s="2">
        <v>1.1883157190798401E-2</v>
      </c>
      <c r="U505" s="2">
        <v>2.5350807986113142E-2</v>
      </c>
      <c r="V505" s="2">
        <v>5.2382260122099684E-2</v>
      </c>
      <c r="W505" s="2"/>
    </row>
    <row r="506" spans="1:23" x14ac:dyDescent="0.25">
      <c r="A506" t="str">
        <f t="shared" si="28"/>
        <v/>
      </c>
      <c r="B506" t="str">
        <f t="shared" si="29"/>
        <v>WACoolingEvaporative AC</v>
      </c>
      <c r="C506" t="str">
        <f t="shared" si="30"/>
        <v>WA2016 CPACooling_Evaporative AC</v>
      </c>
      <c r="D506" t="s">
        <v>116</v>
      </c>
      <c r="E506" t="s">
        <v>142</v>
      </c>
      <c r="F506" s="3" t="s">
        <v>71</v>
      </c>
      <c r="G506" s="3" t="s">
        <v>3</v>
      </c>
      <c r="H506" s="3" t="s">
        <v>9</v>
      </c>
      <c r="I506" s="2">
        <v>4.7568820704628858E-4</v>
      </c>
      <c r="J506" s="2">
        <v>4.6775654877367597E-4</v>
      </c>
      <c r="K506" s="2">
        <v>4.094068956470151E-2</v>
      </c>
      <c r="L506" s="2">
        <v>4.784345956605366E-4</v>
      </c>
      <c r="M506" s="2">
        <v>3.3655265871870135E-2</v>
      </c>
      <c r="N506" s="2">
        <v>1.1849042217318353E-2</v>
      </c>
      <c r="O506" s="2">
        <v>0</v>
      </c>
      <c r="P506" s="2">
        <v>4.0786660019143938E-5</v>
      </c>
      <c r="Q506" s="2">
        <v>3.1601080825795178E-5</v>
      </c>
      <c r="R506" s="2">
        <v>5.5728390920376254E-3</v>
      </c>
      <c r="S506" s="2">
        <v>0</v>
      </c>
      <c r="T506" s="2">
        <v>1.1883157190798401E-3</v>
      </c>
      <c r="U506" s="2">
        <v>5.0860030236998062E-4</v>
      </c>
      <c r="V506" s="2">
        <v>9.0199557945139602E-5</v>
      </c>
      <c r="W506" s="2"/>
    </row>
    <row r="507" spans="1:23" x14ac:dyDescent="0.25">
      <c r="A507" t="str">
        <f t="shared" si="28"/>
        <v/>
      </c>
      <c r="B507" t="str">
        <f t="shared" si="29"/>
        <v>WACoolingAir-Source Heat Pump</v>
      </c>
      <c r="C507" t="str">
        <f t="shared" si="30"/>
        <v>WA2016 CPACooling_Air-Source Heat Pump</v>
      </c>
      <c r="D507" t="s">
        <v>116</v>
      </c>
      <c r="E507" t="s">
        <v>142</v>
      </c>
      <c r="F507" s="3" t="s">
        <v>72</v>
      </c>
      <c r="G507" s="3" t="s">
        <v>3</v>
      </c>
      <c r="H507" s="3" t="s">
        <v>10</v>
      </c>
      <c r="I507" s="2">
        <v>0.14339749013122835</v>
      </c>
      <c r="J507" s="2">
        <v>0.14100647040018724</v>
      </c>
      <c r="K507" s="2">
        <v>4.2433747742339434E-2</v>
      </c>
      <c r="L507" s="2">
        <v>0.14422539636975704</v>
      </c>
      <c r="M507" s="2">
        <v>8.4018681794629832E-2</v>
      </c>
      <c r="N507" s="2">
        <v>7.2865227506362637E-2</v>
      </c>
      <c r="O507" s="2">
        <v>5.7721153846153851E-3</v>
      </c>
      <c r="P507" s="2">
        <v>8.0992530830262741E-2</v>
      </c>
      <c r="Q507" s="2">
        <v>6.2752172201683512E-2</v>
      </c>
      <c r="R507" s="2">
        <v>5.9834848464875322E-2</v>
      </c>
      <c r="S507" s="2">
        <v>1.7176530241003966E-2</v>
      </c>
      <c r="T507" s="2">
        <v>1.8616946265584161E-2</v>
      </c>
      <c r="U507" s="2">
        <v>0.15331892983578238</v>
      </c>
      <c r="V507" s="2">
        <v>5.6598827352335457E-2</v>
      </c>
      <c r="W507" s="2"/>
    </row>
    <row r="508" spans="1:23" x14ac:dyDescent="0.25">
      <c r="A508" t="str">
        <f t="shared" si="28"/>
        <v/>
      </c>
      <c r="B508" t="str">
        <f t="shared" si="29"/>
        <v>WACoolingGeothermal Heat Pump</v>
      </c>
      <c r="C508" t="str">
        <f t="shared" si="30"/>
        <v>WA2016 CPACooling_Geothermal Heat Pump</v>
      </c>
      <c r="D508" t="s">
        <v>116</v>
      </c>
      <c r="E508" t="s">
        <v>142</v>
      </c>
      <c r="F508" s="3" t="s">
        <v>73</v>
      </c>
      <c r="G508" s="3" t="s">
        <v>3</v>
      </c>
      <c r="H508" s="3" t="s">
        <v>11</v>
      </c>
      <c r="I508" s="2">
        <v>7.6887561234117816E-2</v>
      </c>
      <c r="J508" s="2">
        <v>7.5605532686657415E-2</v>
      </c>
      <c r="K508" s="2">
        <v>0</v>
      </c>
      <c r="L508" s="2">
        <v>7.7331472013537531E-2</v>
      </c>
      <c r="M508" s="2">
        <v>0</v>
      </c>
      <c r="N508" s="2">
        <v>0</v>
      </c>
      <c r="O508" s="2">
        <v>8.6581730769230772E-3</v>
      </c>
      <c r="P508" s="2">
        <v>5.8636276201507145E-2</v>
      </c>
      <c r="Q508" s="2">
        <v>4.5430778168591236E-2</v>
      </c>
      <c r="R508" s="2">
        <v>6.4126549570884039E-2</v>
      </c>
      <c r="S508" s="2">
        <v>0</v>
      </c>
      <c r="T508" s="2">
        <v>0</v>
      </c>
      <c r="U508" s="2">
        <v>8.2207286859136836E-2</v>
      </c>
      <c r="V508" s="2">
        <v>1.0815456697310315E-2</v>
      </c>
      <c r="W508" s="2"/>
    </row>
    <row r="509" spans="1:23" x14ac:dyDescent="0.25">
      <c r="A509" t="str">
        <f t="shared" si="28"/>
        <v/>
      </c>
      <c r="B509" t="str">
        <f t="shared" si="29"/>
        <v>WAHeatingElectric Furnace</v>
      </c>
      <c r="C509" t="str">
        <f t="shared" si="30"/>
        <v>WA2016 CPAHeating_Electric Furnace</v>
      </c>
      <c r="D509" t="s">
        <v>116</v>
      </c>
      <c r="E509" t="s">
        <v>142</v>
      </c>
      <c r="F509" s="3" t="s">
        <v>74</v>
      </c>
      <c r="G509" s="3" t="s">
        <v>12</v>
      </c>
      <c r="H509" s="3" t="s">
        <v>13</v>
      </c>
      <c r="I509" s="2">
        <v>1.262089094055953E-2</v>
      </c>
      <c r="J509" s="2">
        <v>1.1633176222798901E-2</v>
      </c>
      <c r="K509" s="2">
        <v>3.416443960020004E-2</v>
      </c>
      <c r="L509" s="2">
        <v>5.2692700654578149E-3</v>
      </c>
      <c r="M509" s="2">
        <v>0.20647289396907154</v>
      </c>
      <c r="N509" s="2">
        <v>6.8586344517426845E-2</v>
      </c>
      <c r="O509" s="2">
        <v>2.5053499327052486E-2</v>
      </c>
      <c r="P509" s="2">
        <v>0</v>
      </c>
      <c r="Q509" s="2">
        <v>0</v>
      </c>
      <c r="R509" s="2">
        <v>1.7473562658700609E-2</v>
      </c>
      <c r="S509" s="2">
        <v>2.3360146408446227E-2</v>
      </c>
      <c r="T509" s="2">
        <v>1.6432079957780538E-2</v>
      </c>
      <c r="U509" s="2">
        <v>1.1868935807751762E-2</v>
      </c>
      <c r="V509" s="2">
        <v>0.1354227973748065</v>
      </c>
      <c r="W509" s="2"/>
    </row>
    <row r="510" spans="1:23" x14ac:dyDescent="0.25">
      <c r="A510" t="str">
        <f t="shared" si="28"/>
        <v/>
      </c>
      <c r="B510" t="str">
        <f t="shared" si="29"/>
        <v>WAHeatingElectric Room Heat</v>
      </c>
      <c r="C510" t="str">
        <f t="shared" si="30"/>
        <v>WA2016 CPAHeating_Electric Room Heat</v>
      </c>
      <c r="D510" t="s">
        <v>116</v>
      </c>
      <c r="E510" t="s">
        <v>142</v>
      </c>
      <c r="F510" s="3" t="s">
        <v>75</v>
      </c>
      <c r="G510" s="3" t="s">
        <v>12</v>
      </c>
      <c r="H510" s="3" t="s">
        <v>14</v>
      </c>
      <c r="I510" s="2">
        <v>0.24318836820143924</v>
      </c>
      <c r="J510" s="2">
        <v>0.22415637342452346</v>
      </c>
      <c r="K510" s="2">
        <v>0.39949612316480548</v>
      </c>
      <c r="L510" s="2">
        <v>0.10153207050647145</v>
      </c>
      <c r="M510" s="2">
        <v>1.8709979688357657E-2</v>
      </c>
      <c r="N510" s="2">
        <v>1.2629347576657216E-2</v>
      </c>
      <c r="O510" s="2">
        <v>5.1621221140904896E-4</v>
      </c>
      <c r="P510" s="2">
        <v>9.8852989065984026E-2</v>
      </c>
      <c r="Q510" s="2">
        <v>5.8396663704472683E-2</v>
      </c>
      <c r="R510" s="2">
        <v>0.61999546314429943</v>
      </c>
      <c r="S510" s="2">
        <v>0.12635482335054982</v>
      </c>
      <c r="T510" s="2">
        <v>8.8880973776635286E-2</v>
      </c>
      <c r="U510" s="2">
        <v>0.22869915800467397</v>
      </c>
      <c r="V510" s="2">
        <v>0.16079928221191137</v>
      </c>
      <c r="W510" s="2"/>
    </row>
    <row r="511" spans="1:23" x14ac:dyDescent="0.25">
      <c r="A511" t="str">
        <f t="shared" si="28"/>
        <v/>
      </c>
      <c r="B511" t="str">
        <f t="shared" si="29"/>
        <v>WAHeatingAir-Source Heat Pump</v>
      </c>
      <c r="C511" t="str">
        <f t="shared" si="30"/>
        <v>WA2016 CPAHeating_Air-Source Heat Pump</v>
      </c>
      <c r="D511" t="s">
        <v>116</v>
      </c>
      <c r="E511" t="s">
        <v>142</v>
      </c>
      <c r="F511" s="3" t="s">
        <v>77</v>
      </c>
      <c r="G511" s="3" t="s">
        <v>12</v>
      </c>
      <c r="H511" s="3" t="s">
        <v>10</v>
      </c>
      <c r="I511" s="2">
        <v>0.14339749013122835</v>
      </c>
      <c r="J511" s="2">
        <v>0.14100647040018724</v>
      </c>
      <c r="K511" s="2">
        <v>4.2433747742339434E-2</v>
      </c>
      <c r="L511" s="2">
        <v>0.14422539636975704</v>
      </c>
      <c r="M511" s="2">
        <v>8.4018681794629832E-2</v>
      </c>
      <c r="N511" s="2">
        <v>7.2865227506362637E-2</v>
      </c>
      <c r="O511" s="2">
        <v>5.7721153846153851E-3</v>
      </c>
      <c r="P511" s="2">
        <v>8.0992530830262741E-2</v>
      </c>
      <c r="Q511" s="2">
        <v>6.2752172201683512E-2</v>
      </c>
      <c r="R511" s="2">
        <v>5.9834848464875322E-2</v>
      </c>
      <c r="S511" s="2">
        <v>1.7176530241003962E-2</v>
      </c>
      <c r="T511" s="2">
        <v>1.8616946265584161E-2</v>
      </c>
      <c r="U511" s="2">
        <v>0.15331892983578238</v>
      </c>
      <c r="V511" s="2">
        <v>5.6598827352335457E-2</v>
      </c>
      <c r="W511" s="2"/>
    </row>
    <row r="512" spans="1:23" x14ac:dyDescent="0.25">
      <c r="A512" t="str">
        <f t="shared" si="28"/>
        <v/>
      </c>
      <c r="B512" t="str">
        <f t="shared" si="29"/>
        <v>WAHeatingGeothermal Heat Pump</v>
      </c>
      <c r="C512" t="str">
        <f t="shared" si="30"/>
        <v>WA2016 CPAHeating_Geothermal Heat Pump</v>
      </c>
      <c r="D512" t="s">
        <v>116</v>
      </c>
      <c r="E512" t="s">
        <v>142</v>
      </c>
      <c r="F512" s="3" t="s">
        <v>78</v>
      </c>
      <c r="G512" s="3" t="s">
        <v>12</v>
      </c>
      <c r="H512" s="3" t="s">
        <v>11</v>
      </c>
      <c r="I512" s="2">
        <v>7.6887561234117816E-2</v>
      </c>
      <c r="J512" s="2">
        <v>7.5605532686657415E-2</v>
      </c>
      <c r="K512" s="2">
        <v>0</v>
      </c>
      <c r="L512" s="2">
        <v>7.7331472013537531E-2</v>
      </c>
      <c r="M512" s="2">
        <v>0</v>
      </c>
      <c r="N512" s="2">
        <v>0</v>
      </c>
      <c r="O512" s="2">
        <v>8.6581730769230772E-3</v>
      </c>
      <c r="P512" s="2">
        <v>5.8636276201507145E-2</v>
      </c>
      <c r="Q512" s="2">
        <v>4.5430778168591236E-2</v>
      </c>
      <c r="R512" s="2">
        <v>6.4126549570884039E-2</v>
      </c>
      <c r="S512" s="2">
        <v>0</v>
      </c>
      <c r="T512" s="2">
        <v>0</v>
      </c>
      <c r="U512" s="2">
        <v>8.2207286859136836E-2</v>
      </c>
      <c r="V512" s="2">
        <v>1.0815456697310315E-2</v>
      </c>
      <c r="W512" s="2"/>
    </row>
    <row r="513" spans="1:23" x14ac:dyDescent="0.25">
      <c r="A513" t="str">
        <f t="shared" si="28"/>
        <v/>
      </c>
      <c r="B513" t="str">
        <f t="shared" si="29"/>
        <v>WAVentilationVentilation</v>
      </c>
      <c r="C513" t="str">
        <f t="shared" si="30"/>
        <v>WA2016 CPAVentilation_Ventilation</v>
      </c>
      <c r="D513" t="s">
        <v>116</v>
      </c>
      <c r="E513" t="s">
        <v>142</v>
      </c>
      <c r="F513" s="3" t="s">
        <v>79</v>
      </c>
      <c r="G513" s="3" t="s">
        <v>15</v>
      </c>
      <c r="H513" s="3" t="s">
        <v>15</v>
      </c>
      <c r="I513" s="2">
        <v>1</v>
      </c>
      <c r="J513" s="2">
        <v>1</v>
      </c>
      <c r="K513" s="2">
        <v>1</v>
      </c>
      <c r="L513" s="2">
        <v>1</v>
      </c>
      <c r="M513" s="2">
        <v>1</v>
      </c>
      <c r="N513" s="2">
        <v>1</v>
      </c>
      <c r="O513" s="2">
        <v>1</v>
      </c>
      <c r="P513" s="2">
        <v>1</v>
      </c>
      <c r="Q513" s="2">
        <v>1</v>
      </c>
      <c r="R513" s="2">
        <v>1</v>
      </c>
      <c r="S513" s="2">
        <v>1</v>
      </c>
      <c r="T513" s="2">
        <v>1</v>
      </c>
      <c r="U513" s="2">
        <v>1</v>
      </c>
      <c r="V513" s="2">
        <v>1</v>
      </c>
      <c r="W513" s="2"/>
    </row>
    <row r="514" spans="1:23" x14ac:dyDescent="0.25">
      <c r="A514" t="str">
        <f t="shared" ref="A514:A577" si="32">IF(D514=D513,"",1)</f>
        <v/>
      </c>
      <c r="B514" t="str">
        <f t="shared" ref="B514:B577" si="33">D514&amp;G514&amp;H514</f>
        <v>WAWater HeatingWater Heater</v>
      </c>
      <c r="C514" t="str">
        <f t="shared" ref="C514:C577" si="34">D514&amp;E514&amp;F514</f>
        <v>WA2016 CPAWater Heating_Water Heater</v>
      </c>
      <c r="D514" t="s">
        <v>116</v>
      </c>
      <c r="E514" t="s">
        <v>142</v>
      </c>
      <c r="F514" s="3" t="s">
        <v>80</v>
      </c>
      <c r="G514" s="3" t="s">
        <v>16</v>
      </c>
      <c r="H514" s="3" t="s">
        <v>17</v>
      </c>
      <c r="I514" s="2">
        <v>0.45178015900449359</v>
      </c>
      <c r="J514" s="2">
        <v>0.6</v>
      </c>
      <c r="K514" s="2">
        <v>0.65506799999999998</v>
      </c>
      <c r="L514" s="2">
        <v>0.61764705882352944</v>
      </c>
      <c r="M514" s="2">
        <v>0.57894736842105265</v>
      </c>
      <c r="N514" s="2">
        <v>0.625</v>
      </c>
      <c r="O514" s="2">
        <v>0.12599199999999999</v>
      </c>
      <c r="P514" s="2">
        <v>0.55294903532555306</v>
      </c>
      <c r="Q514" s="2">
        <v>0.5</v>
      </c>
      <c r="R514" s="2">
        <v>0.5</v>
      </c>
      <c r="S514" s="2">
        <v>0.55318199999999995</v>
      </c>
      <c r="T514" s="2">
        <v>0.67528200000000005</v>
      </c>
      <c r="U514" s="2">
        <v>0.45178015900449359</v>
      </c>
      <c r="V514" s="2">
        <v>0.53030303030303028</v>
      </c>
      <c r="W514" s="2"/>
    </row>
    <row r="515" spans="1:23" x14ac:dyDescent="0.25">
      <c r="A515" t="str">
        <f t="shared" si="32"/>
        <v/>
      </c>
      <c r="B515" t="str">
        <f t="shared" si="33"/>
        <v>WAInterior LightingScrew-in</v>
      </c>
      <c r="C515" t="str">
        <f t="shared" si="34"/>
        <v>WA2016 CPAInterior Lighting_Screw-in</v>
      </c>
      <c r="D515" t="s">
        <v>116</v>
      </c>
      <c r="E515" t="s">
        <v>142</v>
      </c>
      <c r="F515" s="3" t="s">
        <v>149</v>
      </c>
      <c r="G515" s="3" t="s">
        <v>18</v>
      </c>
      <c r="H515" s="3" t="s">
        <v>150</v>
      </c>
      <c r="I515" s="2">
        <v>1</v>
      </c>
      <c r="J515" s="2">
        <v>1</v>
      </c>
      <c r="K515" s="2">
        <v>1</v>
      </c>
      <c r="L515" s="2">
        <v>1</v>
      </c>
      <c r="M515" s="2">
        <v>1</v>
      </c>
      <c r="N515" s="2">
        <v>1</v>
      </c>
      <c r="O515" s="2">
        <v>1</v>
      </c>
      <c r="P515" s="2">
        <v>1</v>
      </c>
      <c r="Q515" s="2">
        <v>1</v>
      </c>
      <c r="R515" s="2">
        <v>1</v>
      </c>
      <c r="S515" s="2">
        <v>1</v>
      </c>
      <c r="T515" s="2">
        <v>1</v>
      </c>
      <c r="U515" s="2">
        <v>1</v>
      </c>
      <c r="V515" s="2">
        <v>1</v>
      </c>
      <c r="W515" s="2"/>
    </row>
    <row r="516" spans="1:23" x14ac:dyDescent="0.25">
      <c r="A516" t="str">
        <f t="shared" si="32"/>
        <v/>
      </c>
      <c r="B516" t="str">
        <f t="shared" si="33"/>
        <v>WAInterior LightingHigh-Bay Fixtures</v>
      </c>
      <c r="C516" t="str">
        <f t="shared" si="34"/>
        <v>WA2016 CPAInterior Lighting_High-Bay Fixtures</v>
      </c>
      <c r="D516" t="s">
        <v>116</v>
      </c>
      <c r="E516" t="s">
        <v>142</v>
      </c>
      <c r="F516" s="3" t="s">
        <v>151</v>
      </c>
      <c r="G516" s="3" t="s">
        <v>18</v>
      </c>
      <c r="H516" s="3" t="s">
        <v>152</v>
      </c>
      <c r="I516" s="2">
        <v>1</v>
      </c>
      <c r="J516" s="2">
        <v>1</v>
      </c>
      <c r="K516" s="2">
        <v>1</v>
      </c>
      <c r="L516" s="2">
        <v>1</v>
      </c>
      <c r="M516" s="2">
        <v>1</v>
      </c>
      <c r="N516" s="2">
        <v>1</v>
      </c>
      <c r="O516" s="2">
        <v>1</v>
      </c>
      <c r="P516" s="2">
        <v>1</v>
      </c>
      <c r="Q516" s="2">
        <v>1</v>
      </c>
      <c r="R516" s="2">
        <v>1</v>
      </c>
      <c r="S516" s="2">
        <v>1</v>
      </c>
      <c r="T516" s="2">
        <v>1</v>
      </c>
      <c r="U516" s="2">
        <v>1</v>
      </c>
      <c r="V516" s="2">
        <v>1</v>
      </c>
      <c r="W516" s="2"/>
    </row>
    <row r="517" spans="1:23" x14ac:dyDescent="0.25">
      <c r="A517" t="str">
        <f t="shared" si="32"/>
        <v/>
      </c>
      <c r="B517" t="str">
        <f t="shared" si="33"/>
        <v>WAInterior LightingLinear Lighting</v>
      </c>
      <c r="C517" t="str">
        <f t="shared" si="34"/>
        <v>WA2016 CPAInterior Lighting_Linear Lighting</v>
      </c>
      <c r="D517" t="s">
        <v>116</v>
      </c>
      <c r="E517" t="s">
        <v>142</v>
      </c>
      <c r="F517" s="3" t="s">
        <v>84</v>
      </c>
      <c r="G517" s="3" t="s">
        <v>18</v>
      </c>
      <c r="H517" s="3" t="s">
        <v>22</v>
      </c>
      <c r="I517" s="2">
        <v>1</v>
      </c>
      <c r="J517" s="2">
        <v>1</v>
      </c>
      <c r="K517" s="2">
        <v>1</v>
      </c>
      <c r="L517" s="2">
        <v>1</v>
      </c>
      <c r="M517" s="2">
        <v>1</v>
      </c>
      <c r="N517" s="2">
        <v>1</v>
      </c>
      <c r="O517" s="2">
        <v>1</v>
      </c>
      <c r="P517" s="2">
        <v>1</v>
      </c>
      <c r="Q517" s="2">
        <v>1</v>
      </c>
      <c r="R517" s="2">
        <v>1</v>
      </c>
      <c r="S517" s="2">
        <v>1</v>
      </c>
      <c r="T517" s="2">
        <v>1</v>
      </c>
      <c r="U517" s="2">
        <v>1</v>
      </c>
      <c r="V517" s="2">
        <v>1</v>
      </c>
      <c r="W517" s="2"/>
    </row>
    <row r="518" spans="1:23" x14ac:dyDescent="0.25">
      <c r="A518" t="str">
        <f t="shared" si="32"/>
        <v/>
      </c>
      <c r="B518" t="str">
        <f t="shared" si="33"/>
        <v>WAExterior LightingScrew-in</v>
      </c>
      <c r="C518" t="str">
        <f t="shared" si="34"/>
        <v>WA2016 CPAExterior Lighting_Screw-in</v>
      </c>
      <c r="D518" t="s">
        <v>116</v>
      </c>
      <c r="E518" t="s">
        <v>142</v>
      </c>
      <c r="F518" s="3" t="s">
        <v>153</v>
      </c>
      <c r="G518" s="3" t="s">
        <v>23</v>
      </c>
      <c r="H518" s="3" t="s">
        <v>150</v>
      </c>
      <c r="I518" s="2">
        <v>1</v>
      </c>
      <c r="J518" s="2">
        <v>1</v>
      </c>
      <c r="K518" s="2">
        <v>1</v>
      </c>
      <c r="L518" s="2">
        <v>1</v>
      </c>
      <c r="M518" s="2">
        <v>1</v>
      </c>
      <c r="N518" s="2">
        <v>1</v>
      </c>
      <c r="O518" s="2">
        <v>1</v>
      </c>
      <c r="P518" s="2">
        <v>1</v>
      </c>
      <c r="Q518" s="2">
        <v>1</v>
      </c>
      <c r="R518" s="2">
        <v>1</v>
      </c>
      <c r="S518" s="2">
        <v>1</v>
      </c>
      <c r="T518" s="2">
        <v>1</v>
      </c>
      <c r="U518" s="2">
        <v>1</v>
      </c>
      <c r="V518" s="2">
        <v>1</v>
      </c>
      <c r="W518" s="2"/>
    </row>
    <row r="519" spans="1:23" x14ac:dyDescent="0.25">
      <c r="A519" t="str">
        <f t="shared" si="32"/>
        <v/>
      </c>
      <c r="B519" t="str">
        <f t="shared" si="33"/>
        <v>WAExterior LightingArea Lighting</v>
      </c>
      <c r="C519" t="str">
        <f t="shared" si="34"/>
        <v>WA2016 CPAExterior Lighting_Area Lighting</v>
      </c>
      <c r="D519" t="s">
        <v>116</v>
      </c>
      <c r="E519" t="s">
        <v>142</v>
      </c>
      <c r="F519" s="3" t="s">
        <v>86</v>
      </c>
      <c r="G519" s="3" t="s">
        <v>23</v>
      </c>
      <c r="H519" s="3" t="s">
        <v>24</v>
      </c>
      <c r="I519" s="2">
        <v>1</v>
      </c>
      <c r="J519" s="2">
        <v>1</v>
      </c>
      <c r="K519" s="2">
        <v>1</v>
      </c>
      <c r="L519" s="2">
        <v>1</v>
      </c>
      <c r="M519" s="2">
        <v>1</v>
      </c>
      <c r="N519" s="2">
        <v>1</v>
      </c>
      <c r="O519" s="2">
        <v>1</v>
      </c>
      <c r="P519" s="2">
        <v>1</v>
      </c>
      <c r="Q519" s="2">
        <v>1</v>
      </c>
      <c r="R519" s="2">
        <v>1</v>
      </c>
      <c r="S519" s="2">
        <v>1</v>
      </c>
      <c r="T519" s="2">
        <v>1</v>
      </c>
      <c r="U519" s="2">
        <v>1</v>
      </c>
      <c r="V519" s="2">
        <v>1</v>
      </c>
      <c r="W519" s="2"/>
    </row>
    <row r="520" spans="1:23" x14ac:dyDescent="0.25">
      <c r="A520" t="str">
        <f t="shared" si="32"/>
        <v/>
      </c>
      <c r="B520" t="str">
        <f t="shared" si="33"/>
        <v>WAExterior LightingLinear Lighting</v>
      </c>
      <c r="C520" t="str">
        <f t="shared" si="34"/>
        <v>WA2016 CPAExterior Lighting_Linear Lighting</v>
      </c>
      <c r="D520" t="s">
        <v>116</v>
      </c>
      <c r="E520" t="s">
        <v>142</v>
      </c>
      <c r="F520" s="3" t="s">
        <v>87</v>
      </c>
      <c r="G520" s="3" t="s">
        <v>23</v>
      </c>
      <c r="H520" s="3" t="s">
        <v>22</v>
      </c>
      <c r="I520" s="2">
        <v>1</v>
      </c>
      <c r="J520" s="2">
        <v>1</v>
      </c>
      <c r="K520" s="2">
        <v>1</v>
      </c>
      <c r="L520" s="2">
        <v>1</v>
      </c>
      <c r="M520" s="2">
        <v>1</v>
      </c>
      <c r="N520" s="2">
        <v>1</v>
      </c>
      <c r="O520" s="2">
        <v>1</v>
      </c>
      <c r="P520" s="2">
        <v>1</v>
      </c>
      <c r="Q520" s="2">
        <v>1</v>
      </c>
      <c r="R520" s="2">
        <v>1</v>
      </c>
      <c r="S520" s="2">
        <v>1</v>
      </c>
      <c r="T520" s="2">
        <v>1</v>
      </c>
      <c r="U520" s="2">
        <v>1</v>
      </c>
      <c r="V520" s="2">
        <v>1</v>
      </c>
      <c r="W520" s="2"/>
    </row>
    <row r="521" spans="1:23" x14ac:dyDescent="0.25">
      <c r="A521" t="str">
        <f t="shared" si="32"/>
        <v/>
      </c>
      <c r="B521" t="str">
        <f t="shared" si="33"/>
        <v>WARefrigeration Walk-in Refrigerator/Freezer</v>
      </c>
      <c r="C521" t="str">
        <f t="shared" si="34"/>
        <v>WA2016 CPARefrigeration _Walk-in Refrigerator/Freezer</v>
      </c>
      <c r="D521" t="s">
        <v>116</v>
      </c>
      <c r="E521" t="s">
        <v>142</v>
      </c>
      <c r="F521" s="3" t="s">
        <v>88</v>
      </c>
      <c r="G521" s="3" t="s">
        <v>25</v>
      </c>
      <c r="H521" s="3" t="s">
        <v>26</v>
      </c>
      <c r="I521" s="2">
        <v>0.02</v>
      </c>
      <c r="J521" s="2">
        <v>0</v>
      </c>
      <c r="K521" s="2">
        <v>0.02</v>
      </c>
      <c r="L521" s="2">
        <v>0</v>
      </c>
      <c r="M521" s="2">
        <v>0.74</v>
      </c>
      <c r="N521" s="2">
        <v>0.16</v>
      </c>
      <c r="O521" s="2">
        <v>0.33</v>
      </c>
      <c r="P521" s="2">
        <v>7.6925418569254181E-2</v>
      </c>
      <c r="Q521" s="2">
        <v>0.19</v>
      </c>
      <c r="R521" s="2">
        <v>0.03</v>
      </c>
      <c r="S521" s="2">
        <v>1.0989010989011E-2</v>
      </c>
      <c r="T521" s="2">
        <v>0.91700000000000004</v>
      </c>
      <c r="U521" s="2">
        <v>0.02</v>
      </c>
      <c r="V521" s="2">
        <v>0.10344827586206896</v>
      </c>
      <c r="W521" s="2"/>
    </row>
    <row r="522" spans="1:23" x14ac:dyDescent="0.25">
      <c r="A522" t="str">
        <f t="shared" si="32"/>
        <v/>
      </c>
      <c r="B522" t="str">
        <f t="shared" si="33"/>
        <v>WARefrigeration Reach-in Refrigerator/Freezer</v>
      </c>
      <c r="C522" t="str">
        <f t="shared" si="34"/>
        <v>WA2016 CPARefrigeration _Reach-in Refrigerator/Freezer</v>
      </c>
      <c r="D522" t="s">
        <v>116</v>
      </c>
      <c r="E522" t="s">
        <v>142</v>
      </c>
      <c r="F522" s="3" t="s">
        <v>89</v>
      </c>
      <c r="G522" s="3" t="s">
        <v>25</v>
      </c>
      <c r="H522" s="3" t="s">
        <v>27</v>
      </c>
      <c r="I522" s="2">
        <v>0.14000000000000001</v>
      </c>
      <c r="J522" s="2">
        <v>8.771929824561403E-2</v>
      </c>
      <c r="K522" s="2">
        <v>0.14000000000000001</v>
      </c>
      <c r="L522" s="2">
        <v>5.3571428571428568E-2</v>
      </c>
      <c r="M522" s="2">
        <v>7.0000000000000007E-2</v>
      </c>
      <c r="N522" s="2">
        <v>0.83055975794251102</v>
      </c>
      <c r="O522" s="2">
        <v>0.5</v>
      </c>
      <c r="P522" s="2">
        <v>0.13360730593607306</v>
      </c>
      <c r="Q522" s="2">
        <v>0.33</v>
      </c>
      <c r="R522" s="2">
        <v>0.19</v>
      </c>
      <c r="S522" s="2">
        <v>0.02</v>
      </c>
      <c r="T522" s="2">
        <v>0.02</v>
      </c>
      <c r="U522" s="2">
        <v>0.14000000000000001</v>
      </c>
      <c r="V522" s="2">
        <v>0.1206896551724138</v>
      </c>
      <c r="W522" s="2"/>
    </row>
    <row r="523" spans="1:23" x14ac:dyDescent="0.25">
      <c r="A523" t="str">
        <f t="shared" si="32"/>
        <v/>
      </c>
      <c r="B523" t="str">
        <f t="shared" si="33"/>
        <v>WARefrigeration Glass Door Display</v>
      </c>
      <c r="C523" t="str">
        <f t="shared" si="34"/>
        <v>WA2016 CPARefrigeration _Glass Door Display</v>
      </c>
      <c r="D523" t="s">
        <v>116</v>
      </c>
      <c r="E523" t="s">
        <v>142</v>
      </c>
      <c r="F523" s="3" t="s">
        <v>90</v>
      </c>
      <c r="G523" s="3" t="s">
        <v>25</v>
      </c>
      <c r="H523" s="3" t="s">
        <v>28</v>
      </c>
      <c r="I523" s="2">
        <v>0.77400000000000002</v>
      </c>
      <c r="J523" s="2">
        <v>0</v>
      </c>
      <c r="K523" s="2">
        <v>0.81699999999999995</v>
      </c>
      <c r="L523" s="2">
        <v>5.3571428571428568E-2</v>
      </c>
      <c r="M523" s="2">
        <v>5.1999999999999998E-2</v>
      </c>
      <c r="N523" s="2">
        <v>0.94899999999999995</v>
      </c>
      <c r="O523" s="2">
        <v>0.90400000000000003</v>
      </c>
      <c r="P523" s="2">
        <v>0.26600000000000001</v>
      </c>
      <c r="Q523" s="2">
        <v>0.65700000000000003</v>
      </c>
      <c r="R523" s="2">
        <v>0.58899999999999997</v>
      </c>
      <c r="S523" s="2">
        <v>0.10100000000000001</v>
      </c>
      <c r="T523" s="2">
        <v>0.10100000000000001</v>
      </c>
      <c r="U523" s="2">
        <v>5.0999999999999997E-2</v>
      </c>
      <c r="V523" s="2">
        <v>3.4482758620689655E-2</v>
      </c>
      <c r="W523" s="2"/>
    </row>
    <row r="524" spans="1:23" x14ac:dyDescent="0.25">
      <c r="A524" t="str">
        <f t="shared" si="32"/>
        <v/>
      </c>
      <c r="B524" t="str">
        <f t="shared" si="33"/>
        <v>WARefrigeration Open Display Case</v>
      </c>
      <c r="C524" t="str">
        <f t="shared" si="34"/>
        <v>WA2016 CPARefrigeration _Open Display Case</v>
      </c>
      <c r="D524" t="s">
        <v>116</v>
      </c>
      <c r="E524" t="s">
        <v>142</v>
      </c>
      <c r="F524" s="3" t="s">
        <v>91</v>
      </c>
      <c r="G524" s="3" t="s">
        <v>25</v>
      </c>
      <c r="H524" s="3" t="s">
        <v>29</v>
      </c>
      <c r="I524" s="2">
        <v>0.77400000000000002</v>
      </c>
      <c r="J524" s="2">
        <v>0</v>
      </c>
      <c r="K524" s="2">
        <v>0.81699999999999995</v>
      </c>
      <c r="L524" s="2">
        <v>5.3571428571428568E-2</v>
      </c>
      <c r="M524" s="2">
        <v>5.1999999999999998E-2</v>
      </c>
      <c r="N524" s="2">
        <v>0.94899999999999995</v>
      </c>
      <c r="O524" s="2">
        <v>0.90400000000000003</v>
      </c>
      <c r="P524" s="2">
        <v>0.26600000000000001</v>
      </c>
      <c r="Q524" s="2">
        <v>0.65700000000000003</v>
      </c>
      <c r="R524" s="2">
        <v>0.58899999999999997</v>
      </c>
      <c r="S524" s="2">
        <v>0.10100000000000001</v>
      </c>
      <c r="T524" s="2">
        <v>0.10100000000000001</v>
      </c>
      <c r="U524" s="2">
        <v>5.0999999999999997E-2</v>
      </c>
      <c r="V524" s="2">
        <v>3.4482758620689655E-2</v>
      </c>
      <c r="W524" s="2"/>
    </row>
    <row r="525" spans="1:23" x14ac:dyDescent="0.25">
      <c r="A525" t="str">
        <f t="shared" si="32"/>
        <v/>
      </c>
      <c r="B525" t="str">
        <f t="shared" si="33"/>
        <v>WARefrigeration Icemaker</v>
      </c>
      <c r="C525" t="str">
        <f t="shared" si="34"/>
        <v>WA2016 CPARefrigeration _Icemaker</v>
      </c>
      <c r="D525" t="s">
        <v>116</v>
      </c>
      <c r="E525" t="s">
        <v>142</v>
      </c>
      <c r="F525" s="3" t="s">
        <v>92</v>
      </c>
      <c r="G525" s="3" t="s">
        <v>25</v>
      </c>
      <c r="H525" s="3" t="s">
        <v>30</v>
      </c>
      <c r="I525" s="2">
        <v>0.44900000000000001</v>
      </c>
      <c r="J525" s="2">
        <v>5.0999999999999997E-2</v>
      </c>
      <c r="K525" s="2">
        <v>0.52400000000000002</v>
      </c>
      <c r="L525" s="2">
        <v>5.0999999999999997E-2</v>
      </c>
      <c r="M525" s="2">
        <v>0.97299999999999998</v>
      </c>
      <c r="N525" s="2">
        <v>0.98899999999999999</v>
      </c>
      <c r="O525" s="2">
        <v>0.90400000000000003</v>
      </c>
      <c r="P525" s="2">
        <v>0.26600000000000001</v>
      </c>
      <c r="Q525" s="2">
        <v>0.65700000000000003</v>
      </c>
      <c r="R525" s="2">
        <v>0.58899999999999997</v>
      </c>
      <c r="S525" s="2">
        <v>0.10100000000000001</v>
      </c>
      <c r="T525" s="2">
        <v>0.91700000000000004</v>
      </c>
      <c r="U525" s="2">
        <v>5.0999999999999997E-2</v>
      </c>
      <c r="V525" s="2">
        <v>0.216</v>
      </c>
      <c r="W525" s="2"/>
    </row>
    <row r="526" spans="1:23" x14ac:dyDescent="0.25">
      <c r="A526" t="str">
        <f t="shared" si="32"/>
        <v/>
      </c>
      <c r="B526" t="str">
        <f t="shared" si="33"/>
        <v>WARefrigeration Vending Machine</v>
      </c>
      <c r="C526" t="str">
        <f t="shared" si="34"/>
        <v>WA2016 CPARefrigeration _Vending Machine</v>
      </c>
      <c r="D526" t="s">
        <v>116</v>
      </c>
      <c r="E526" t="s">
        <v>142</v>
      </c>
      <c r="F526" s="3" t="s">
        <v>93</v>
      </c>
      <c r="G526" s="3" t="s">
        <v>25</v>
      </c>
      <c r="H526" s="3" t="s">
        <v>31</v>
      </c>
      <c r="I526" s="2">
        <v>0.44900000000000001</v>
      </c>
      <c r="J526" s="2">
        <v>5.0999999999999997E-2</v>
      </c>
      <c r="K526" s="2">
        <v>0.52400000000000002</v>
      </c>
      <c r="L526" s="2">
        <v>5.0999999999999997E-2</v>
      </c>
      <c r="M526" s="2">
        <v>0.97299999999999998</v>
      </c>
      <c r="N526" s="2">
        <v>0.98899999999999999</v>
      </c>
      <c r="O526" s="2">
        <v>0.90400000000000003</v>
      </c>
      <c r="P526" s="2">
        <v>0.26600000000000001</v>
      </c>
      <c r="Q526" s="2">
        <v>0.65700000000000003</v>
      </c>
      <c r="R526" s="2">
        <v>0.58899999999999997</v>
      </c>
      <c r="S526" s="2">
        <v>0.10100000000000001</v>
      </c>
      <c r="T526" s="2">
        <v>0.91700000000000004</v>
      </c>
      <c r="U526" s="2">
        <v>5.0999999999999997E-2</v>
      </c>
      <c r="V526" s="2">
        <v>0.216</v>
      </c>
      <c r="W526" s="2"/>
    </row>
    <row r="527" spans="1:23" x14ac:dyDescent="0.25">
      <c r="A527" t="str">
        <f t="shared" si="32"/>
        <v/>
      </c>
      <c r="B527" t="str">
        <f t="shared" si="33"/>
        <v>WAFood PreparationOven</v>
      </c>
      <c r="C527" t="str">
        <f t="shared" si="34"/>
        <v>WA2016 CPAFood Preparation_Oven</v>
      </c>
      <c r="D527" t="s">
        <v>116</v>
      </c>
      <c r="E527" t="s">
        <v>142</v>
      </c>
      <c r="F527" s="3" t="s">
        <v>94</v>
      </c>
      <c r="G527" s="3" t="s">
        <v>32</v>
      </c>
      <c r="H527" s="3" t="s">
        <v>33</v>
      </c>
      <c r="I527" s="2">
        <v>0.66</v>
      </c>
      <c r="J527" s="2">
        <v>3.6464000000000003E-2</v>
      </c>
      <c r="K527" s="2">
        <v>0.48899999999999999</v>
      </c>
      <c r="L527" s="2">
        <v>3.6464000000000003E-2</v>
      </c>
      <c r="M527" s="2">
        <v>0.21</v>
      </c>
      <c r="N527" s="2">
        <v>0.11</v>
      </c>
      <c r="O527" s="2">
        <v>0.69699999999999995</v>
      </c>
      <c r="P527" s="2">
        <v>0.21049200000000001</v>
      </c>
      <c r="Q527" s="2">
        <v>0.64800000000000002</v>
      </c>
      <c r="R527" s="2">
        <v>0.13800000000000001</v>
      </c>
      <c r="S527" s="2">
        <v>2.2665999999999999E-2</v>
      </c>
      <c r="T527" s="2">
        <v>0.40838600000000003</v>
      </c>
      <c r="U527" s="2">
        <v>3.6464000000000003E-2</v>
      </c>
      <c r="V527" s="2">
        <v>0.58899999999999997</v>
      </c>
      <c r="W527" s="2"/>
    </row>
    <row r="528" spans="1:23" x14ac:dyDescent="0.25">
      <c r="A528" t="str">
        <f t="shared" si="32"/>
        <v/>
      </c>
      <c r="B528" t="str">
        <f t="shared" si="33"/>
        <v>WAFood PreparationFryer</v>
      </c>
      <c r="C528" t="str">
        <f t="shared" si="34"/>
        <v>WA2016 CPAFood Preparation_Fryer</v>
      </c>
      <c r="D528" t="s">
        <v>116</v>
      </c>
      <c r="E528" t="s">
        <v>142</v>
      </c>
      <c r="F528" s="3" t="s">
        <v>95</v>
      </c>
      <c r="G528" s="3" t="s">
        <v>32</v>
      </c>
      <c r="H528" s="3" t="s">
        <v>34</v>
      </c>
      <c r="I528" s="2">
        <v>0.76400000000000001</v>
      </c>
      <c r="J528" s="2">
        <v>3.6464000000000003E-2</v>
      </c>
      <c r="K528" s="2">
        <v>0.45200000000000001</v>
      </c>
      <c r="L528" s="2">
        <v>3.6464000000000003E-2</v>
      </c>
      <c r="M528" s="2">
        <v>0.82</v>
      </c>
      <c r="N528" s="2">
        <v>0.87</v>
      </c>
      <c r="O528" s="2">
        <v>0.80700000000000005</v>
      </c>
      <c r="P528" s="2">
        <v>0.21049200000000001</v>
      </c>
      <c r="Q528" s="2">
        <v>0.58599999999999997</v>
      </c>
      <c r="R528" s="2">
        <v>0.21</v>
      </c>
      <c r="S528" s="2">
        <v>2.2665999999999999E-2</v>
      </c>
      <c r="T528" s="2">
        <v>0.40838600000000003</v>
      </c>
      <c r="U528" s="2">
        <v>3.6464000000000003E-2</v>
      </c>
      <c r="V528" s="2">
        <v>0.29899999999999999</v>
      </c>
      <c r="W528" s="2"/>
    </row>
    <row r="529" spans="1:23" x14ac:dyDescent="0.25">
      <c r="A529" t="str">
        <f t="shared" si="32"/>
        <v/>
      </c>
      <c r="B529" t="str">
        <f t="shared" si="33"/>
        <v>WAFood PreparationDishwasher</v>
      </c>
      <c r="C529" t="str">
        <f t="shared" si="34"/>
        <v>WA2016 CPAFood Preparation_Dishwasher</v>
      </c>
      <c r="D529" t="s">
        <v>116</v>
      </c>
      <c r="E529" t="s">
        <v>142</v>
      </c>
      <c r="F529" s="3" t="s">
        <v>96</v>
      </c>
      <c r="G529" s="3" t="s">
        <v>32</v>
      </c>
      <c r="H529" s="3" t="s">
        <v>35</v>
      </c>
      <c r="I529" s="2">
        <v>0.430614</v>
      </c>
      <c r="J529" s="2">
        <v>3.6464000000000003E-2</v>
      </c>
      <c r="K529" s="2">
        <v>0.3957</v>
      </c>
      <c r="L529" s="2">
        <v>3.6464000000000003E-2</v>
      </c>
      <c r="M529" s="2">
        <v>0.52509700000000004</v>
      </c>
      <c r="N529" s="2">
        <v>0.548682</v>
      </c>
      <c r="O529" s="2">
        <v>0.53468099999999996</v>
      </c>
      <c r="P529" s="2">
        <v>0.21049200000000001</v>
      </c>
      <c r="Q529" s="2">
        <v>0.523231</v>
      </c>
      <c r="R529" s="2">
        <v>0.30025000000000002</v>
      </c>
      <c r="S529" s="2">
        <v>2.2665999999999999E-2</v>
      </c>
      <c r="T529" s="2">
        <v>0.40838600000000003</v>
      </c>
      <c r="U529" s="2">
        <v>3.6464000000000003E-2</v>
      </c>
      <c r="V529" s="2">
        <v>0.15409500000000001</v>
      </c>
      <c r="W529" s="2"/>
    </row>
    <row r="530" spans="1:23" x14ac:dyDescent="0.25">
      <c r="A530" t="str">
        <f t="shared" si="32"/>
        <v/>
      </c>
      <c r="B530" t="str">
        <f t="shared" si="33"/>
        <v>WAFood PreparationHot Food Container</v>
      </c>
      <c r="C530" t="str">
        <f t="shared" si="34"/>
        <v>WA2016 CPAFood Preparation_Hot Food Container</v>
      </c>
      <c r="D530" t="s">
        <v>116</v>
      </c>
      <c r="E530" t="s">
        <v>142</v>
      </c>
      <c r="F530" s="3" t="s">
        <v>97</v>
      </c>
      <c r="G530" s="3" t="s">
        <v>32</v>
      </c>
      <c r="H530" s="3" t="s">
        <v>36</v>
      </c>
      <c r="I530" s="2">
        <v>0.430614</v>
      </c>
      <c r="J530" s="2">
        <v>3.6464000000000003E-2</v>
      </c>
      <c r="K530" s="2">
        <v>0.3957</v>
      </c>
      <c r="L530" s="2">
        <v>3.6464000000000003E-2</v>
      </c>
      <c r="M530" s="2">
        <v>0.84</v>
      </c>
      <c r="N530" s="2">
        <v>0.73</v>
      </c>
      <c r="O530" s="2">
        <v>0.53468099999999996</v>
      </c>
      <c r="P530" s="2">
        <v>0.21049200000000001</v>
      </c>
      <c r="Q530" s="2">
        <v>0.523231</v>
      </c>
      <c r="R530" s="2">
        <v>0.30025000000000002</v>
      </c>
      <c r="S530" s="2">
        <v>2.2665999999999999E-2</v>
      </c>
      <c r="T530" s="2">
        <v>0.40838600000000003</v>
      </c>
      <c r="U530" s="2">
        <v>3.6464000000000003E-2</v>
      </c>
      <c r="V530" s="2">
        <v>0.15409500000000001</v>
      </c>
      <c r="W530" s="2"/>
    </row>
    <row r="531" spans="1:23" x14ac:dyDescent="0.25">
      <c r="A531" t="str">
        <f t="shared" si="32"/>
        <v/>
      </c>
      <c r="B531" t="str">
        <f t="shared" si="33"/>
        <v>WAFood PreparationSteamer</v>
      </c>
      <c r="C531" t="str">
        <f t="shared" si="34"/>
        <v>WA2016 CPAFood Preparation_Steamer</v>
      </c>
      <c r="D531" t="s">
        <v>116</v>
      </c>
      <c r="E531" t="s">
        <v>142</v>
      </c>
      <c r="F531" s="3" t="s">
        <v>98</v>
      </c>
      <c r="G531" s="3" t="s">
        <v>32</v>
      </c>
      <c r="H531" s="3" t="s">
        <v>37</v>
      </c>
      <c r="I531" s="2">
        <v>0.430614</v>
      </c>
      <c r="J531" s="2">
        <v>3.6464000000000003E-2</v>
      </c>
      <c r="K531" s="2">
        <v>0.3957</v>
      </c>
      <c r="L531" s="2">
        <v>3.6464000000000003E-2</v>
      </c>
      <c r="M531" s="2">
        <v>0.16</v>
      </c>
      <c r="N531" s="2">
        <v>0.2</v>
      </c>
      <c r="O531" s="2">
        <v>0.53468099999999996</v>
      </c>
      <c r="P531" s="2">
        <v>0.21049200000000001</v>
      </c>
      <c r="Q531" s="2">
        <v>0.523231</v>
      </c>
      <c r="R531" s="2">
        <v>0.30025000000000002</v>
      </c>
      <c r="S531" s="2">
        <v>2.2665999999999999E-2</v>
      </c>
      <c r="T531" s="2">
        <v>0.40838600000000003</v>
      </c>
      <c r="U531" s="2">
        <v>3.6464000000000003E-2</v>
      </c>
      <c r="V531" s="2">
        <v>0.15409500000000001</v>
      </c>
      <c r="W531" s="2"/>
    </row>
    <row r="532" spans="1:23" x14ac:dyDescent="0.25">
      <c r="A532" t="str">
        <f t="shared" si="32"/>
        <v/>
      </c>
      <c r="B532" t="str">
        <f t="shared" si="33"/>
        <v>WAOffice EquipmentDesktop Computer</v>
      </c>
      <c r="C532" t="str">
        <f t="shared" si="34"/>
        <v>WA2016 CPAOffice Equipment_Desktop Computer</v>
      </c>
      <c r="D532" t="s">
        <v>116</v>
      </c>
      <c r="E532" t="s">
        <v>142</v>
      </c>
      <c r="F532" s="3" t="s">
        <v>99</v>
      </c>
      <c r="G532" s="3" t="s">
        <v>38</v>
      </c>
      <c r="H532" s="3" t="s">
        <v>39</v>
      </c>
      <c r="I532" s="2">
        <v>1</v>
      </c>
      <c r="J532" s="2">
        <v>1</v>
      </c>
      <c r="K532" s="2">
        <v>1</v>
      </c>
      <c r="L532" s="2">
        <v>1</v>
      </c>
      <c r="M532" s="2">
        <v>1</v>
      </c>
      <c r="N532" s="2">
        <v>1</v>
      </c>
      <c r="O532" s="2">
        <v>1</v>
      </c>
      <c r="P532" s="2">
        <v>1</v>
      </c>
      <c r="Q532" s="2">
        <v>1</v>
      </c>
      <c r="R532" s="2">
        <v>1</v>
      </c>
      <c r="S532" s="2">
        <v>1</v>
      </c>
      <c r="T532" s="2">
        <v>1</v>
      </c>
      <c r="U532" s="2">
        <v>1</v>
      </c>
      <c r="V532" s="2">
        <v>1</v>
      </c>
      <c r="W532" s="2"/>
    </row>
    <row r="533" spans="1:23" x14ac:dyDescent="0.25">
      <c r="A533" t="str">
        <f t="shared" si="32"/>
        <v/>
      </c>
      <c r="B533" t="str">
        <f t="shared" si="33"/>
        <v>WAOffice EquipmentLaptop</v>
      </c>
      <c r="C533" t="str">
        <f t="shared" si="34"/>
        <v>WA2016 CPAOffice Equipment_Laptop</v>
      </c>
      <c r="D533" t="s">
        <v>116</v>
      </c>
      <c r="E533" t="s">
        <v>142</v>
      </c>
      <c r="F533" s="3" t="s">
        <v>100</v>
      </c>
      <c r="G533" s="3" t="s">
        <v>38</v>
      </c>
      <c r="H533" s="3" t="s">
        <v>40</v>
      </c>
      <c r="I533" s="2">
        <v>1</v>
      </c>
      <c r="J533" s="2">
        <v>1</v>
      </c>
      <c r="K533" s="2">
        <v>1</v>
      </c>
      <c r="L533" s="2">
        <v>1</v>
      </c>
      <c r="M533" s="2">
        <v>1</v>
      </c>
      <c r="N533" s="2">
        <v>0.64</v>
      </c>
      <c r="O533" s="2">
        <v>1</v>
      </c>
      <c r="P533" s="2">
        <v>1</v>
      </c>
      <c r="Q533" s="2">
        <v>1</v>
      </c>
      <c r="R533" s="2">
        <v>1</v>
      </c>
      <c r="S533" s="2">
        <v>1</v>
      </c>
      <c r="T533" s="2">
        <v>1</v>
      </c>
      <c r="U533" s="2">
        <v>1</v>
      </c>
      <c r="V533" s="2">
        <v>1</v>
      </c>
      <c r="W533" s="2"/>
    </row>
    <row r="534" spans="1:23" x14ac:dyDescent="0.25">
      <c r="A534" t="str">
        <f t="shared" si="32"/>
        <v/>
      </c>
      <c r="B534" t="str">
        <f t="shared" si="33"/>
        <v>WAOffice EquipmentServer</v>
      </c>
      <c r="C534" t="str">
        <f t="shared" si="34"/>
        <v>WA2016 CPAOffice Equipment_Server</v>
      </c>
      <c r="D534" t="s">
        <v>116</v>
      </c>
      <c r="E534" t="s">
        <v>142</v>
      </c>
      <c r="F534" s="3" t="s">
        <v>101</v>
      </c>
      <c r="G534" s="3" t="s">
        <v>38</v>
      </c>
      <c r="H534" s="3" t="s">
        <v>41</v>
      </c>
      <c r="I534" s="2">
        <v>1</v>
      </c>
      <c r="J534" s="2">
        <v>1</v>
      </c>
      <c r="K534" s="2">
        <v>0.82</v>
      </c>
      <c r="L534" s="2">
        <v>1</v>
      </c>
      <c r="M534" s="2">
        <v>0.5</v>
      </c>
      <c r="N534" s="2">
        <v>1</v>
      </c>
      <c r="O534" s="2">
        <v>1</v>
      </c>
      <c r="P534" s="2">
        <v>1</v>
      </c>
      <c r="Q534" s="2">
        <v>1</v>
      </c>
      <c r="R534" s="2">
        <v>1</v>
      </c>
      <c r="S534" s="2">
        <v>0.89</v>
      </c>
      <c r="T534" s="2">
        <v>0.89</v>
      </c>
      <c r="U534" s="2">
        <v>1</v>
      </c>
      <c r="V534" s="2">
        <v>0.66</v>
      </c>
      <c r="W534" s="2"/>
    </row>
    <row r="535" spans="1:23" x14ac:dyDescent="0.25">
      <c r="A535" t="str">
        <f t="shared" si="32"/>
        <v/>
      </c>
      <c r="B535" t="str">
        <f t="shared" si="33"/>
        <v>WAOffice EquipmentMonitor</v>
      </c>
      <c r="C535" t="str">
        <f t="shared" si="34"/>
        <v>WA2016 CPAOffice Equipment_Monitor</v>
      </c>
      <c r="D535" t="s">
        <v>116</v>
      </c>
      <c r="E535" t="s">
        <v>142</v>
      </c>
      <c r="F535" s="3" t="s">
        <v>102</v>
      </c>
      <c r="G535" s="3" t="s">
        <v>38</v>
      </c>
      <c r="H535" s="3" t="s">
        <v>42</v>
      </c>
      <c r="I535" s="2">
        <v>1</v>
      </c>
      <c r="J535" s="2">
        <v>1</v>
      </c>
      <c r="K535" s="2">
        <v>1</v>
      </c>
      <c r="L535" s="2">
        <v>1</v>
      </c>
      <c r="M535" s="2">
        <v>1</v>
      </c>
      <c r="N535" s="2">
        <v>1</v>
      </c>
      <c r="O535" s="2">
        <v>1</v>
      </c>
      <c r="P535" s="2">
        <v>1</v>
      </c>
      <c r="Q535" s="2">
        <v>1</v>
      </c>
      <c r="R535" s="2">
        <v>1</v>
      </c>
      <c r="S535" s="2">
        <v>1</v>
      </c>
      <c r="T535" s="2">
        <v>1</v>
      </c>
      <c r="U535" s="2">
        <v>1</v>
      </c>
      <c r="V535" s="2">
        <v>1</v>
      </c>
      <c r="W535" s="2"/>
    </row>
    <row r="536" spans="1:23" x14ac:dyDescent="0.25">
      <c r="A536" t="str">
        <f t="shared" si="32"/>
        <v/>
      </c>
      <c r="B536" t="str">
        <f t="shared" si="33"/>
        <v>WAOffice EquipmentPrinter/Copier/Fax</v>
      </c>
      <c r="C536" t="str">
        <f t="shared" si="34"/>
        <v>WA2016 CPAOffice Equipment_Printer/Copier/Fax</v>
      </c>
      <c r="D536" t="s">
        <v>116</v>
      </c>
      <c r="E536" t="s">
        <v>142</v>
      </c>
      <c r="F536" s="3" t="s">
        <v>103</v>
      </c>
      <c r="G536" s="3" t="s">
        <v>38</v>
      </c>
      <c r="H536" s="3" t="s">
        <v>43</v>
      </c>
      <c r="I536" s="2">
        <v>1</v>
      </c>
      <c r="J536" s="2">
        <v>1</v>
      </c>
      <c r="K536" s="2">
        <v>1</v>
      </c>
      <c r="L536" s="2">
        <v>1</v>
      </c>
      <c r="M536" s="2">
        <v>1</v>
      </c>
      <c r="N536" s="2">
        <v>1</v>
      </c>
      <c r="O536" s="2">
        <v>1</v>
      </c>
      <c r="P536" s="2">
        <v>1</v>
      </c>
      <c r="Q536" s="2">
        <v>1</v>
      </c>
      <c r="R536" s="2">
        <v>1</v>
      </c>
      <c r="S536" s="2">
        <v>1</v>
      </c>
      <c r="T536" s="2">
        <v>1</v>
      </c>
      <c r="U536" s="2">
        <v>1</v>
      </c>
      <c r="V536" s="2">
        <v>1</v>
      </c>
      <c r="W536" s="2"/>
    </row>
    <row r="537" spans="1:23" x14ac:dyDescent="0.25">
      <c r="A537" t="str">
        <f t="shared" si="32"/>
        <v/>
      </c>
      <c r="B537" t="str">
        <f t="shared" si="33"/>
        <v>WAOffice EquipmentPOS Terminal</v>
      </c>
      <c r="C537" t="str">
        <f t="shared" si="34"/>
        <v>WA2016 CPAOffice Equipment_POS Terminal</v>
      </c>
      <c r="D537" t="s">
        <v>116</v>
      </c>
      <c r="E537" t="s">
        <v>142</v>
      </c>
      <c r="F537" s="3" t="s">
        <v>104</v>
      </c>
      <c r="G537" s="3" t="s">
        <v>38</v>
      </c>
      <c r="H537" s="3" t="s">
        <v>44</v>
      </c>
      <c r="I537" s="2">
        <v>0.4</v>
      </c>
      <c r="J537" s="2">
        <v>0.2</v>
      </c>
      <c r="K537" s="2">
        <v>1</v>
      </c>
      <c r="L537" s="2">
        <v>1</v>
      </c>
      <c r="M537" s="2">
        <v>1</v>
      </c>
      <c r="N537" s="2">
        <v>1</v>
      </c>
      <c r="O537" s="2">
        <v>1</v>
      </c>
      <c r="P537" s="2">
        <v>1</v>
      </c>
      <c r="Q537" s="2">
        <v>0.36</v>
      </c>
      <c r="R537" s="2">
        <v>0.57999999999999996</v>
      </c>
      <c r="S537" s="2">
        <v>0.77</v>
      </c>
      <c r="T537" s="2">
        <v>0.77</v>
      </c>
      <c r="U537" s="2">
        <v>0.4</v>
      </c>
      <c r="V537" s="2">
        <v>0.28000000000000003</v>
      </c>
      <c r="W537" s="2"/>
    </row>
    <row r="538" spans="1:23" x14ac:dyDescent="0.25">
      <c r="A538" t="str">
        <f t="shared" si="32"/>
        <v/>
      </c>
      <c r="B538" t="str">
        <f t="shared" si="33"/>
        <v>WAMiscellaneousNon-HVAC Motors</v>
      </c>
      <c r="C538" t="str">
        <f t="shared" si="34"/>
        <v>WA2016 CPAMiscellaneous_Non-HVAC Motors</v>
      </c>
      <c r="D538" t="s">
        <v>116</v>
      </c>
      <c r="E538" t="s">
        <v>142</v>
      </c>
      <c r="F538" s="3" t="s">
        <v>105</v>
      </c>
      <c r="G538" s="3" t="s">
        <v>45</v>
      </c>
      <c r="H538" s="3" t="s">
        <v>46</v>
      </c>
      <c r="I538" s="2">
        <v>0.8957499208271652</v>
      </c>
      <c r="J538" s="2">
        <v>0.21970777803924474</v>
      </c>
      <c r="K538" s="2">
        <v>0.40173654010717463</v>
      </c>
      <c r="L538" s="2">
        <v>0.21970777803924474</v>
      </c>
      <c r="M538" s="2">
        <v>0.19994718336345799</v>
      </c>
      <c r="N538" s="2">
        <v>0.34644139250345779</v>
      </c>
      <c r="O538" s="2">
        <v>0.74104394863625245</v>
      </c>
      <c r="P538" s="2">
        <v>0.88831888096371459</v>
      </c>
      <c r="Q538" s="2">
        <v>0.43663447205500328</v>
      </c>
      <c r="R538" s="2">
        <v>0.91274673866983413</v>
      </c>
      <c r="S538" s="2">
        <v>0.49853334976354247</v>
      </c>
      <c r="T538" s="2">
        <v>0.79471679065865775</v>
      </c>
      <c r="U538" s="2">
        <v>0.8957499208271652</v>
      </c>
      <c r="V538" s="2">
        <v>0.59897778685790826</v>
      </c>
      <c r="W538" s="2"/>
    </row>
    <row r="539" spans="1:23" x14ac:dyDescent="0.25">
      <c r="A539" t="str">
        <f t="shared" si="32"/>
        <v/>
      </c>
      <c r="B539" t="str">
        <f t="shared" si="33"/>
        <v>WAMiscellaneousPool Pump</v>
      </c>
      <c r="C539" t="str">
        <f t="shared" si="34"/>
        <v>WA2016 CPAMiscellaneous_Pool Pump</v>
      </c>
      <c r="D539" t="s">
        <v>116</v>
      </c>
      <c r="E539" t="s">
        <v>142</v>
      </c>
      <c r="F539" s="3" t="s">
        <v>106</v>
      </c>
      <c r="G539" s="3" t="s">
        <v>45</v>
      </c>
      <c r="H539" s="3" t="s">
        <v>47</v>
      </c>
      <c r="I539" s="2">
        <v>0</v>
      </c>
      <c r="J539" s="2">
        <v>0</v>
      </c>
      <c r="K539" s="2">
        <v>0</v>
      </c>
      <c r="L539" s="2">
        <v>0</v>
      </c>
      <c r="M539" s="2">
        <v>0</v>
      </c>
      <c r="N539" s="2">
        <v>0</v>
      </c>
      <c r="O539" s="2">
        <v>0</v>
      </c>
      <c r="P539" s="2">
        <v>0.90300000000000002</v>
      </c>
      <c r="Q539" s="2">
        <v>0.06</v>
      </c>
      <c r="R539" s="2">
        <v>0.76</v>
      </c>
      <c r="S539" s="2">
        <v>0</v>
      </c>
      <c r="T539" s="2">
        <v>0</v>
      </c>
      <c r="U539" s="2">
        <v>0</v>
      </c>
      <c r="V539" s="2">
        <v>0.04</v>
      </c>
      <c r="W539" s="2"/>
    </row>
    <row r="540" spans="1:23" x14ac:dyDescent="0.25">
      <c r="A540" t="str">
        <f t="shared" si="32"/>
        <v/>
      </c>
      <c r="B540" t="str">
        <f t="shared" si="33"/>
        <v>WAMiscellaneousPool Heater</v>
      </c>
      <c r="C540" t="str">
        <f t="shared" si="34"/>
        <v>WA2016 CPAMiscellaneous_Pool Heater</v>
      </c>
      <c r="D540" t="s">
        <v>116</v>
      </c>
      <c r="E540" t="s">
        <v>142</v>
      </c>
      <c r="F540" s="3" t="s">
        <v>107</v>
      </c>
      <c r="G540" s="3" t="s">
        <v>45</v>
      </c>
      <c r="H540" s="3" t="s">
        <v>48</v>
      </c>
      <c r="I540" s="2">
        <v>0</v>
      </c>
      <c r="J540" s="2">
        <v>0</v>
      </c>
      <c r="K540" s="2">
        <v>0</v>
      </c>
      <c r="L540" s="2">
        <v>0</v>
      </c>
      <c r="M540" s="2">
        <v>0</v>
      </c>
      <c r="N540" s="2">
        <v>0</v>
      </c>
      <c r="O540" s="2">
        <v>0</v>
      </c>
      <c r="P540" s="2">
        <v>0.36199999999999999</v>
      </c>
      <c r="Q540" s="2">
        <v>0.01</v>
      </c>
      <c r="R540" s="2">
        <v>0.27</v>
      </c>
      <c r="S540" s="2">
        <v>0</v>
      </c>
      <c r="T540" s="2">
        <v>0</v>
      </c>
      <c r="U540" s="2">
        <v>0</v>
      </c>
      <c r="V540" s="2">
        <v>0.01</v>
      </c>
      <c r="W540" s="2"/>
    </row>
    <row r="541" spans="1:23" x14ac:dyDescent="0.25">
      <c r="A541" t="str">
        <f t="shared" si="32"/>
        <v/>
      </c>
      <c r="B541" t="str">
        <f t="shared" si="33"/>
        <v>WAMiscellaneousOther Miscellaneous</v>
      </c>
      <c r="C541" t="str">
        <f t="shared" si="34"/>
        <v>WA2016 CPAMiscellaneous_Other Miscellaneous</v>
      </c>
      <c r="D541" t="s">
        <v>116</v>
      </c>
      <c r="E541" t="s">
        <v>142</v>
      </c>
      <c r="F541" s="3" t="s">
        <v>110</v>
      </c>
      <c r="G541" s="3" t="s">
        <v>45</v>
      </c>
      <c r="H541" s="3" t="s">
        <v>51</v>
      </c>
      <c r="I541" s="2">
        <v>1</v>
      </c>
      <c r="J541" s="2">
        <v>1</v>
      </c>
      <c r="K541" s="2">
        <v>1</v>
      </c>
      <c r="L541" s="2">
        <v>1</v>
      </c>
      <c r="M541" s="2">
        <v>1</v>
      </c>
      <c r="N541" s="2">
        <v>1</v>
      </c>
      <c r="O541" s="2">
        <v>1</v>
      </c>
      <c r="P541" s="2">
        <v>1</v>
      </c>
      <c r="Q541" s="2">
        <v>1</v>
      </c>
      <c r="R541" s="2">
        <v>1</v>
      </c>
      <c r="S541" s="2">
        <v>1</v>
      </c>
      <c r="T541" s="2">
        <v>1</v>
      </c>
      <c r="U541" s="2">
        <v>1</v>
      </c>
      <c r="V541" s="2">
        <v>1</v>
      </c>
      <c r="W541" s="2"/>
    </row>
    <row r="542" spans="1:23" x14ac:dyDescent="0.25">
      <c r="A542">
        <f t="shared" si="32"/>
        <v>1</v>
      </c>
      <c r="B542" t="str">
        <f t="shared" si="33"/>
        <v>UTCoolingAir-Cooled Chiller</v>
      </c>
      <c r="C542" t="str">
        <f t="shared" si="34"/>
        <v>UT2016 CPACooling_Air-Cooled Chiller</v>
      </c>
      <c r="D542" t="s">
        <v>117</v>
      </c>
      <c r="E542" t="s">
        <v>142</v>
      </c>
      <c r="F542" s="3" t="s">
        <v>66</v>
      </c>
      <c r="G542" s="3" t="s">
        <v>3</v>
      </c>
      <c r="H542" s="3" t="s">
        <v>4</v>
      </c>
      <c r="I542" s="2">
        <v>0.16822181589797214</v>
      </c>
      <c r="J542" s="2">
        <v>0</v>
      </c>
      <c r="K542" s="2">
        <v>1.1503910745329001E-2</v>
      </c>
      <c r="L542" s="2">
        <v>0</v>
      </c>
      <c r="M542" s="2">
        <v>0</v>
      </c>
      <c r="N542" s="2">
        <v>5.3322602605392691E-3</v>
      </c>
      <c r="O542" s="2">
        <v>0.16681413461538463</v>
      </c>
      <c r="P542" s="2">
        <v>0.30491897208191154</v>
      </c>
      <c r="Q542" s="2">
        <v>0.26552749822391447</v>
      </c>
      <c r="R542" s="2">
        <v>2.4523045175174309E-2</v>
      </c>
      <c r="S542" s="2">
        <v>0</v>
      </c>
      <c r="T542" s="2">
        <v>0.14966776421394493</v>
      </c>
      <c r="U542" s="2">
        <v>0.1777978856970919</v>
      </c>
      <c r="V542" s="2">
        <v>9.9404246830560233E-2</v>
      </c>
      <c r="W542" s="2"/>
    </row>
    <row r="543" spans="1:23" x14ac:dyDescent="0.25">
      <c r="A543" t="str">
        <f t="shared" si="32"/>
        <v/>
      </c>
      <c r="B543" t="str">
        <f t="shared" si="33"/>
        <v>UTCoolingWater-Cooled Chiller</v>
      </c>
      <c r="C543" t="str">
        <f t="shared" si="34"/>
        <v>UT2016 CPACooling_Water-Cooled Chiller</v>
      </c>
      <c r="D543" t="s">
        <v>117</v>
      </c>
      <c r="E543" t="s">
        <v>142</v>
      </c>
      <c r="F543" s="3" t="s">
        <v>67</v>
      </c>
      <c r="G543" s="3" t="s">
        <v>3</v>
      </c>
      <c r="H543" s="3" t="s">
        <v>5</v>
      </c>
      <c r="I543" s="2">
        <v>0.103598098802147</v>
      </c>
      <c r="J543" s="2">
        <v>0</v>
      </c>
      <c r="K543" s="2">
        <v>7.0845940857546105E-3</v>
      </c>
      <c r="L543" s="2">
        <v>0</v>
      </c>
      <c r="M543" s="2">
        <v>0</v>
      </c>
      <c r="N543" s="2">
        <v>3.2838310676966626E-3</v>
      </c>
      <c r="O543" s="2">
        <v>0.66725653846153854</v>
      </c>
      <c r="P543" s="2">
        <v>0</v>
      </c>
      <c r="Q543" s="2">
        <v>0</v>
      </c>
      <c r="R543" s="2">
        <v>8.8940524443192753E-2</v>
      </c>
      <c r="S543" s="2">
        <v>0</v>
      </c>
      <c r="T543" s="2">
        <v>1.6629751579327216E-2</v>
      </c>
      <c r="U543" s="2">
        <v>0.10949544701402911</v>
      </c>
      <c r="V543" s="2">
        <v>5.1457175946678722E-2</v>
      </c>
      <c r="W543" s="2"/>
    </row>
    <row r="544" spans="1:23" x14ac:dyDescent="0.25">
      <c r="A544" t="str">
        <f t="shared" si="32"/>
        <v/>
      </c>
      <c r="B544" t="str">
        <f t="shared" si="33"/>
        <v>UTCoolingRTU</v>
      </c>
      <c r="C544" t="str">
        <f t="shared" si="34"/>
        <v>UT2016 CPACooling_RTU</v>
      </c>
      <c r="D544" t="s">
        <v>117</v>
      </c>
      <c r="E544" t="s">
        <v>142</v>
      </c>
      <c r="F544" s="3" t="s">
        <v>68</v>
      </c>
      <c r="G544" s="3" t="s">
        <v>3</v>
      </c>
      <c r="H544" s="3" t="s">
        <v>6</v>
      </c>
      <c r="I544" s="2">
        <v>0.54508184663395221</v>
      </c>
      <c r="J544" s="2">
        <v>0.74701678499865087</v>
      </c>
      <c r="K544" s="2">
        <v>0.80568671401840031</v>
      </c>
      <c r="L544" s="2">
        <v>0.81979263389084212</v>
      </c>
      <c r="M544" s="2">
        <v>0.81837623899241563</v>
      </c>
      <c r="N544" s="2">
        <v>0.73783199271034783</v>
      </c>
      <c r="O544" s="2">
        <v>0.1096701923076923</v>
      </c>
      <c r="P544" s="2">
        <v>0.50040703437604217</v>
      </c>
      <c r="Q544" s="2">
        <v>0.43576110408710483</v>
      </c>
      <c r="R544" s="2">
        <v>0.19247372707038832</v>
      </c>
      <c r="S544" s="2">
        <v>0.16262045235198677</v>
      </c>
      <c r="T544" s="2">
        <v>0.19624683143376667</v>
      </c>
      <c r="U544" s="2">
        <v>0.57611076985497878</v>
      </c>
      <c r="V544" s="2">
        <v>0.58480794120818935</v>
      </c>
      <c r="W544" s="2"/>
    </row>
    <row r="545" spans="1:23" x14ac:dyDescent="0.25">
      <c r="A545" t="str">
        <f t="shared" si="32"/>
        <v/>
      </c>
      <c r="B545" t="str">
        <f t="shared" si="33"/>
        <v>UTCoolingRoom AC</v>
      </c>
      <c r="C545" t="str">
        <f t="shared" si="34"/>
        <v>UT2016 CPACooling_Room AC</v>
      </c>
      <c r="D545" t="s">
        <v>117</v>
      </c>
      <c r="E545" t="s">
        <v>142</v>
      </c>
      <c r="F545" s="3" t="s">
        <v>148</v>
      </c>
      <c r="G545" s="3" t="s">
        <v>3</v>
      </c>
      <c r="H545" s="3" t="s">
        <v>130</v>
      </c>
      <c r="I545" s="2">
        <v>2.8818126125878502E-2</v>
      </c>
      <c r="J545" s="2">
        <v>2.6352769631788911E-2</v>
      </c>
      <c r="K545" s="2">
        <v>3.5267451499852429E-2</v>
      </c>
      <c r="L545" s="2">
        <v>2.4484146475019879E-2</v>
      </c>
      <c r="M545" s="2">
        <v>2.9958842312551796E-2</v>
      </c>
      <c r="N545" s="2">
        <v>2.2026359475965748E-2</v>
      </c>
      <c r="O545" s="2">
        <v>3.8480769230769228E-3</v>
      </c>
      <c r="P545" s="2">
        <v>3.2487160148297903E-2</v>
      </c>
      <c r="Q545" s="2">
        <v>2.829025134014914E-2</v>
      </c>
      <c r="R545" s="2">
        <v>0.47318862533001294</v>
      </c>
      <c r="S545" s="2">
        <v>1.0670928924682859E-2</v>
      </c>
      <c r="T545" s="2">
        <v>1.182209827914257E-2</v>
      </c>
      <c r="U545" s="2">
        <v>3.0458605309794964E-2</v>
      </c>
      <c r="V545" s="2">
        <v>5.226952111626415E-2</v>
      </c>
      <c r="W545" s="2"/>
    </row>
    <row r="546" spans="1:23" x14ac:dyDescent="0.25">
      <c r="A546" t="str">
        <f t="shared" si="32"/>
        <v/>
      </c>
      <c r="B546" t="str">
        <f t="shared" si="33"/>
        <v>UTCoolingEvaporative AC</v>
      </c>
      <c r="C546" t="str">
        <f t="shared" si="34"/>
        <v>UT2016 CPACooling_Evaporative AC</v>
      </c>
      <c r="D546" t="s">
        <v>117</v>
      </c>
      <c r="E546" t="s">
        <v>142</v>
      </c>
      <c r="F546" s="3" t="s">
        <v>71</v>
      </c>
      <c r="G546" s="3" t="s">
        <v>3</v>
      </c>
      <c r="H546" s="3" t="s">
        <v>9</v>
      </c>
      <c r="I546" s="2">
        <v>5.7816333386245203E-4</v>
      </c>
      <c r="J546" s="2">
        <v>5.2870214670697256E-4</v>
      </c>
      <c r="K546" s="2">
        <v>4.120000663187507E-2</v>
      </c>
      <c r="L546" s="2">
        <v>4.912129154734401E-4</v>
      </c>
      <c r="M546" s="2">
        <v>3.6962134861976269E-2</v>
      </c>
      <c r="N546" s="2">
        <v>1.2160598786720404E-2</v>
      </c>
      <c r="O546" s="2">
        <v>0</v>
      </c>
      <c r="P546" s="2">
        <v>4.2669693225458998E-5</v>
      </c>
      <c r="Q546" s="2">
        <v>3.7157336635302658E-5</v>
      </c>
      <c r="R546" s="2">
        <v>5.794299807921734E-3</v>
      </c>
      <c r="S546" s="2">
        <v>0</v>
      </c>
      <c r="T546" s="2">
        <v>1.1822098279142567E-3</v>
      </c>
      <c r="U546" s="2">
        <v>6.1107542918614408E-4</v>
      </c>
      <c r="V546" s="2">
        <v>9.0005427175183575E-5</v>
      </c>
      <c r="W546" s="2"/>
    </row>
    <row r="547" spans="1:23" x14ac:dyDescent="0.25">
      <c r="A547" t="str">
        <f t="shared" si="32"/>
        <v/>
      </c>
      <c r="B547" t="str">
        <f t="shared" si="33"/>
        <v>UTCoolingAir-Source Heat Pump</v>
      </c>
      <c r="C547" t="str">
        <f t="shared" si="34"/>
        <v>UT2016 CPACooling_Air-Source Heat Pump</v>
      </c>
      <c r="D547" t="s">
        <v>117</v>
      </c>
      <c r="E547" t="s">
        <v>142</v>
      </c>
      <c r="F547" s="3" t="s">
        <v>72</v>
      </c>
      <c r="G547" s="3" t="s">
        <v>3</v>
      </c>
      <c r="H547" s="3" t="s">
        <v>10</v>
      </c>
      <c r="I547" s="2">
        <v>4.3397490131228345E-2</v>
      </c>
      <c r="J547" s="2">
        <v>6.878441640829544E-2</v>
      </c>
      <c r="K547" s="2">
        <v>4.2702521794040146E-2</v>
      </c>
      <c r="L547" s="2">
        <v>5.4469602331614513E-2</v>
      </c>
      <c r="M547" s="2">
        <v>5.9147228277500685E-2</v>
      </c>
      <c r="N547" s="2">
        <v>5.2865227506362633E-2</v>
      </c>
      <c r="O547" s="2">
        <v>5.7721153846153851E-3</v>
      </c>
      <c r="P547" s="2">
        <v>5.7652731672389934E-2</v>
      </c>
      <c r="Q547" s="2">
        <v>6.1762978265852829E-2</v>
      </c>
      <c r="R547" s="2">
        <v>5.9834848464875322E-2</v>
      </c>
      <c r="S547" s="2">
        <v>1.7176530241003966E-2</v>
      </c>
      <c r="T547" s="2">
        <v>1.8521287303990025E-2</v>
      </c>
      <c r="U547" s="2">
        <v>5.3318929835782375E-2</v>
      </c>
      <c r="V547" s="2">
        <v>4.5760326206374949E-2</v>
      </c>
      <c r="W547" s="2"/>
    </row>
    <row r="548" spans="1:23" x14ac:dyDescent="0.25">
      <c r="A548" t="str">
        <f t="shared" si="32"/>
        <v/>
      </c>
      <c r="B548" t="str">
        <f t="shared" si="33"/>
        <v>UTCoolingGeothermal Heat Pump</v>
      </c>
      <c r="C548" t="str">
        <f t="shared" si="34"/>
        <v>UT2016 CPACooling_Geothermal Heat Pump</v>
      </c>
      <c r="D548" t="s">
        <v>117</v>
      </c>
      <c r="E548" t="s">
        <v>142</v>
      </c>
      <c r="F548" s="3" t="s">
        <v>73</v>
      </c>
      <c r="G548" s="3" t="s">
        <v>3</v>
      </c>
      <c r="H548" s="3" t="s">
        <v>11</v>
      </c>
      <c r="I548" s="2">
        <v>2.6887561234117813E-2</v>
      </c>
      <c r="J548" s="2">
        <v>4.4414101008106083E-2</v>
      </c>
      <c r="K548" s="2">
        <v>0</v>
      </c>
      <c r="L548" s="2">
        <v>3.4095737720383566E-2</v>
      </c>
      <c r="M548" s="2">
        <v>0</v>
      </c>
      <c r="N548" s="2">
        <v>0</v>
      </c>
      <c r="O548" s="2">
        <v>8.6581730769230772E-3</v>
      </c>
      <c r="P548" s="2">
        <v>6.2183571184622893E-3</v>
      </c>
      <c r="Q548" s="2">
        <v>4.1954344079676791E-2</v>
      </c>
      <c r="R548" s="2">
        <v>3.4126549570884041E-2</v>
      </c>
      <c r="S548" s="2">
        <v>0</v>
      </c>
      <c r="T548" s="2">
        <v>0</v>
      </c>
      <c r="U548" s="2">
        <v>3.2207286859136833E-2</v>
      </c>
      <c r="V548" s="2">
        <v>1.0655227709202016E-2</v>
      </c>
      <c r="W548" s="2"/>
    </row>
    <row r="549" spans="1:23" x14ac:dyDescent="0.25">
      <c r="A549" t="str">
        <f t="shared" si="32"/>
        <v/>
      </c>
      <c r="B549" t="str">
        <f t="shared" si="33"/>
        <v>UTHeatingElectric Furnace</v>
      </c>
      <c r="C549" t="str">
        <f t="shared" si="34"/>
        <v>UT2016 CPAHeating_Electric Furnace</v>
      </c>
      <c r="D549" t="s">
        <v>117</v>
      </c>
      <c r="E549" t="s">
        <v>142</v>
      </c>
      <c r="F549" s="3" t="s">
        <v>74</v>
      </c>
      <c r="G549" s="3" t="s">
        <v>12</v>
      </c>
      <c r="H549" s="3" t="s">
        <v>13</v>
      </c>
      <c r="I549" s="2">
        <v>1.623398059364986E-2</v>
      </c>
      <c r="J549" s="2">
        <v>6.1620439221323079E-3</v>
      </c>
      <c r="K549" s="2">
        <v>9.3523414106533708E-3</v>
      </c>
      <c r="L549" s="2">
        <v>4.4014843358485259E-3</v>
      </c>
      <c r="M549" s="2">
        <v>9.9605374658971596E-2</v>
      </c>
      <c r="N549" s="2">
        <v>8.5476268803973146E-2</v>
      </c>
      <c r="O549" s="2">
        <v>3.6811238223418578E-2</v>
      </c>
      <c r="P549" s="2">
        <v>0</v>
      </c>
      <c r="Q549" s="2">
        <v>0</v>
      </c>
      <c r="R549" s="2">
        <v>1.8295887914583735E-2</v>
      </c>
      <c r="S549" s="2">
        <v>2.8747261404300929E-2</v>
      </c>
      <c r="T549" s="2">
        <v>1.9255690277238662E-2</v>
      </c>
      <c r="U549" s="2">
        <v>1.548202546084209E-2</v>
      </c>
      <c r="V549" s="2">
        <v>0.10065899679575717</v>
      </c>
      <c r="W549" s="2"/>
    </row>
    <row r="550" spans="1:23" x14ac:dyDescent="0.25">
      <c r="A550" t="str">
        <f t="shared" si="32"/>
        <v/>
      </c>
      <c r="B550" t="str">
        <f t="shared" si="33"/>
        <v>UTHeatingElectric Room Heat</v>
      </c>
      <c r="C550" t="str">
        <f t="shared" si="34"/>
        <v>UT2016 CPAHeating_Electric Room Heat</v>
      </c>
      <c r="D550" t="s">
        <v>117</v>
      </c>
      <c r="E550" t="s">
        <v>142</v>
      </c>
      <c r="F550" s="3" t="s">
        <v>75</v>
      </c>
      <c r="G550" s="3" t="s">
        <v>12</v>
      </c>
      <c r="H550" s="3" t="s">
        <v>14</v>
      </c>
      <c r="I550" s="2">
        <v>0.31280796804100391</v>
      </c>
      <c r="J550" s="2">
        <v>0.11873467675670421</v>
      </c>
      <c r="K550" s="2">
        <v>0.10936002989634326</v>
      </c>
      <c r="L550" s="2">
        <v>8.4810953389931137E-2</v>
      </c>
      <c r="M550" s="2">
        <v>9.0259525155867264E-3</v>
      </c>
      <c r="N550" s="2">
        <v>1.5739423290110913E-2</v>
      </c>
      <c r="O550" s="2">
        <v>7.5847331504296596E-4</v>
      </c>
      <c r="P550" s="2">
        <v>0.24914302275141431</v>
      </c>
      <c r="Q550" s="2">
        <v>9.6178214544167306E-2</v>
      </c>
      <c r="R550" s="2">
        <v>0.64917313788841635</v>
      </c>
      <c r="S550" s="2">
        <v>0.15549368026388688</v>
      </c>
      <c r="T550" s="2">
        <v>0.10415385678377788</v>
      </c>
      <c r="U550" s="2">
        <v>0.29831875784423861</v>
      </c>
      <c r="V550" s="2">
        <v>0.11952119396951695</v>
      </c>
      <c r="W550" s="2"/>
    </row>
    <row r="551" spans="1:23" x14ac:dyDescent="0.25">
      <c r="A551" t="str">
        <f t="shared" si="32"/>
        <v/>
      </c>
      <c r="B551" t="str">
        <f t="shared" si="33"/>
        <v>UTHeatingAir-Source Heat Pump</v>
      </c>
      <c r="C551" t="str">
        <f t="shared" si="34"/>
        <v>UT2016 CPAHeating_Air-Source Heat Pump</v>
      </c>
      <c r="D551" t="s">
        <v>117</v>
      </c>
      <c r="E551" t="s">
        <v>142</v>
      </c>
      <c r="F551" s="3" t="s">
        <v>77</v>
      </c>
      <c r="G551" s="3" t="s">
        <v>12</v>
      </c>
      <c r="H551" s="3" t="s">
        <v>10</v>
      </c>
      <c r="I551" s="2">
        <v>4.3397490131228345E-2</v>
      </c>
      <c r="J551" s="2">
        <v>6.878441640829544E-2</v>
      </c>
      <c r="K551" s="2">
        <v>4.2702521794040146E-2</v>
      </c>
      <c r="L551" s="2">
        <v>5.4469602331614513E-2</v>
      </c>
      <c r="M551" s="2">
        <v>5.9147228277500685E-2</v>
      </c>
      <c r="N551" s="2">
        <v>5.2865227506362633E-2</v>
      </c>
      <c r="O551" s="2">
        <v>5.7721153846153851E-3</v>
      </c>
      <c r="P551" s="2">
        <v>5.7652731672389934E-2</v>
      </c>
      <c r="Q551" s="2">
        <v>6.1762978265852829E-2</v>
      </c>
      <c r="R551" s="2">
        <v>5.9834848464875322E-2</v>
      </c>
      <c r="S551" s="2">
        <v>1.7176530241003969E-2</v>
      </c>
      <c r="T551" s="2">
        <v>1.8521287303990025E-2</v>
      </c>
      <c r="U551" s="2">
        <v>5.3318929835782375E-2</v>
      </c>
      <c r="V551" s="2">
        <v>4.5760326206374949E-2</v>
      </c>
      <c r="W551" s="2"/>
    </row>
    <row r="552" spans="1:23" x14ac:dyDescent="0.25">
      <c r="A552" t="str">
        <f t="shared" si="32"/>
        <v/>
      </c>
      <c r="B552" t="str">
        <f t="shared" si="33"/>
        <v>UTHeatingGeothermal Heat Pump</v>
      </c>
      <c r="C552" t="str">
        <f t="shared" si="34"/>
        <v>UT2016 CPAHeating_Geothermal Heat Pump</v>
      </c>
      <c r="D552" t="s">
        <v>117</v>
      </c>
      <c r="E552" t="s">
        <v>142</v>
      </c>
      <c r="F552" s="3" t="s">
        <v>78</v>
      </c>
      <c r="G552" s="3" t="s">
        <v>12</v>
      </c>
      <c r="H552" s="3" t="s">
        <v>11</v>
      </c>
      <c r="I552" s="2">
        <v>2.6887561234117813E-2</v>
      </c>
      <c r="J552" s="2">
        <v>4.4414101008106083E-2</v>
      </c>
      <c r="K552" s="2">
        <v>0</v>
      </c>
      <c r="L552" s="2">
        <v>3.4095737720383566E-2</v>
      </c>
      <c r="M552" s="2">
        <v>0</v>
      </c>
      <c r="N552" s="2">
        <v>0</v>
      </c>
      <c r="O552" s="2">
        <v>8.6581730769230772E-3</v>
      </c>
      <c r="P552" s="2">
        <v>6.2183571184622893E-3</v>
      </c>
      <c r="Q552" s="2">
        <v>4.1954344079676791E-2</v>
      </c>
      <c r="R552" s="2">
        <v>3.4126549570884041E-2</v>
      </c>
      <c r="S552" s="2">
        <v>0</v>
      </c>
      <c r="T552" s="2">
        <v>0</v>
      </c>
      <c r="U552" s="2">
        <v>3.2207286859136833E-2</v>
      </c>
      <c r="V552" s="2">
        <v>1.0655227709202016E-2</v>
      </c>
      <c r="W552" s="2"/>
    </row>
    <row r="553" spans="1:23" x14ac:dyDescent="0.25">
      <c r="A553" t="str">
        <f t="shared" si="32"/>
        <v/>
      </c>
      <c r="B553" t="str">
        <f t="shared" si="33"/>
        <v>UTVentilationVentilation</v>
      </c>
      <c r="C553" t="str">
        <f t="shared" si="34"/>
        <v>UT2016 CPAVentilation_Ventilation</v>
      </c>
      <c r="D553" t="s">
        <v>117</v>
      </c>
      <c r="E553" t="s">
        <v>142</v>
      </c>
      <c r="F553" s="3" t="s">
        <v>79</v>
      </c>
      <c r="G553" s="3" t="s">
        <v>15</v>
      </c>
      <c r="H553" s="3" t="s">
        <v>15</v>
      </c>
      <c r="I553" s="2">
        <v>1</v>
      </c>
      <c r="J553" s="2">
        <v>1</v>
      </c>
      <c r="K553" s="2">
        <v>1</v>
      </c>
      <c r="L553" s="2">
        <v>1</v>
      </c>
      <c r="M553" s="2">
        <v>1</v>
      </c>
      <c r="N553" s="2">
        <v>1</v>
      </c>
      <c r="O553" s="2">
        <v>1</v>
      </c>
      <c r="P553" s="2">
        <v>1</v>
      </c>
      <c r="Q553" s="2">
        <v>1</v>
      </c>
      <c r="R553" s="2">
        <v>1</v>
      </c>
      <c r="S553" s="2">
        <v>1</v>
      </c>
      <c r="T553" s="2">
        <v>1</v>
      </c>
      <c r="U553" s="2">
        <v>1</v>
      </c>
      <c r="V553" s="2">
        <v>1</v>
      </c>
      <c r="W553" s="2"/>
    </row>
    <row r="554" spans="1:23" x14ac:dyDescent="0.25">
      <c r="A554" t="str">
        <f t="shared" si="32"/>
        <v/>
      </c>
      <c r="B554" t="str">
        <f t="shared" si="33"/>
        <v>UTWater HeatingWater Heater</v>
      </c>
      <c r="C554" t="str">
        <f t="shared" si="34"/>
        <v>UT2016 CPAWater Heating_Water Heater</v>
      </c>
      <c r="D554" t="s">
        <v>117</v>
      </c>
      <c r="E554" t="s">
        <v>142</v>
      </c>
      <c r="F554" s="3" t="s">
        <v>80</v>
      </c>
      <c r="G554" s="3" t="s">
        <v>16</v>
      </c>
      <c r="H554" s="3" t="s">
        <v>17</v>
      </c>
      <c r="I554" s="2">
        <v>0.45178015900449359</v>
      </c>
      <c r="J554" s="2">
        <v>0.2857142857142857</v>
      </c>
      <c r="K554" s="2">
        <v>0.38221024258760106</v>
      </c>
      <c r="L554" s="2">
        <v>0.37777777777777777</v>
      </c>
      <c r="M554" s="2">
        <v>0.35214400000000001</v>
      </c>
      <c r="N554" s="2">
        <v>0.27272727272727271</v>
      </c>
      <c r="O554" s="2">
        <v>0.1384705</v>
      </c>
      <c r="P554" s="2">
        <v>0.42881704923286468</v>
      </c>
      <c r="Q554" s="2">
        <v>0.33333333333333331</v>
      </c>
      <c r="R554" s="2">
        <v>0.33333333333333331</v>
      </c>
      <c r="S554" s="2">
        <v>0.38283828382838286</v>
      </c>
      <c r="T554" s="2">
        <v>0.38862434390902079</v>
      </c>
      <c r="U554" s="2">
        <v>0.45178015900449359</v>
      </c>
      <c r="V554" s="2">
        <v>8.5106382978723402E-2</v>
      </c>
      <c r="W554" s="2"/>
    </row>
    <row r="555" spans="1:23" x14ac:dyDescent="0.25">
      <c r="A555" t="str">
        <f t="shared" si="32"/>
        <v/>
      </c>
      <c r="B555" t="str">
        <f t="shared" si="33"/>
        <v>UTInterior LightingScrew-in</v>
      </c>
      <c r="C555" t="str">
        <f t="shared" si="34"/>
        <v>UT2016 CPAInterior Lighting_Screw-in</v>
      </c>
      <c r="D555" t="s">
        <v>117</v>
      </c>
      <c r="E555" t="s">
        <v>142</v>
      </c>
      <c r="F555" s="3" t="s">
        <v>149</v>
      </c>
      <c r="G555" s="3" t="s">
        <v>18</v>
      </c>
      <c r="H555" s="3" t="s">
        <v>150</v>
      </c>
      <c r="I555" s="2">
        <v>1</v>
      </c>
      <c r="J555" s="2">
        <v>1</v>
      </c>
      <c r="K555" s="2">
        <v>1</v>
      </c>
      <c r="L555" s="2">
        <v>1</v>
      </c>
      <c r="M555" s="2">
        <v>1</v>
      </c>
      <c r="N555" s="2">
        <v>1</v>
      </c>
      <c r="O555" s="2">
        <v>1</v>
      </c>
      <c r="P555" s="2">
        <v>1</v>
      </c>
      <c r="Q555" s="2">
        <v>1</v>
      </c>
      <c r="R555" s="2">
        <v>1</v>
      </c>
      <c r="S555" s="2">
        <v>1</v>
      </c>
      <c r="T555" s="2">
        <v>1</v>
      </c>
      <c r="U555" s="2">
        <v>1</v>
      </c>
      <c r="V555" s="2">
        <v>1</v>
      </c>
      <c r="W555" s="2"/>
    </row>
    <row r="556" spans="1:23" x14ac:dyDescent="0.25">
      <c r="A556" t="str">
        <f t="shared" si="32"/>
        <v/>
      </c>
      <c r="B556" t="str">
        <f t="shared" si="33"/>
        <v>UTInterior LightingHigh-Bay Fixtures</v>
      </c>
      <c r="C556" t="str">
        <f t="shared" si="34"/>
        <v>UT2016 CPAInterior Lighting_High-Bay Fixtures</v>
      </c>
      <c r="D556" t="s">
        <v>117</v>
      </c>
      <c r="E556" t="s">
        <v>142</v>
      </c>
      <c r="F556" s="3" t="s">
        <v>151</v>
      </c>
      <c r="G556" s="3" t="s">
        <v>18</v>
      </c>
      <c r="H556" s="3" t="s">
        <v>152</v>
      </c>
      <c r="I556" s="2">
        <v>1</v>
      </c>
      <c r="J556" s="2">
        <v>1</v>
      </c>
      <c r="K556" s="2">
        <v>1</v>
      </c>
      <c r="L556" s="2">
        <v>1</v>
      </c>
      <c r="M556" s="2">
        <v>1</v>
      </c>
      <c r="N556" s="2">
        <v>1</v>
      </c>
      <c r="O556" s="2">
        <v>1</v>
      </c>
      <c r="P556" s="2">
        <v>1</v>
      </c>
      <c r="Q556" s="2">
        <v>1</v>
      </c>
      <c r="R556" s="2">
        <v>1</v>
      </c>
      <c r="S556" s="2">
        <v>1</v>
      </c>
      <c r="T556" s="2">
        <v>1</v>
      </c>
      <c r="U556" s="2">
        <v>1</v>
      </c>
      <c r="V556" s="2">
        <v>1</v>
      </c>
      <c r="W556" s="2"/>
    </row>
    <row r="557" spans="1:23" x14ac:dyDescent="0.25">
      <c r="A557" t="str">
        <f t="shared" si="32"/>
        <v/>
      </c>
      <c r="B557" t="str">
        <f t="shared" si="33"/>
        <v>UTInterior LightingLinear Lighting</v>
      </c>
      <c r="C557" t="str">
        <f t="shared" si="34"/>
        <v>UT2016 CPAInterior Lighting_Linear Lighting</v>
      </c>
      <c r="D557" t="s">
        <v>117</v>
      </c>
      <c r="E557" t="s">
        <v>142</v>
      </c>
      <c r="F557" s="3" t="s">
        <v>84</v>
      </c>
      <c r="G557" s="3" t="s">
        <v>18</v>
      </c>
      <c r="H557" s="3" t="s">
        <v>22</v>
      </c>
      <c r="I557" s="2">
        <v>1</v>
      </c>
      <c r="J557" s="2">
        <v>1</v>
      </c>
      <c r="K557" s="2">
        <v>1</v>
      </c>
      <c r="L557" s="2">
        <v>1</v>
      </c>
      <c r="M557" s="2">
        <v>1</v>
      </c>
      <c r="N557" s="2">
        <v>1</v>
      </c>
      <c r="O557" s="2">
        <v>1</v>
      </c>
      <c r="P557" s="2">
        <v>1</v>
      </c>
      <c r="Q557" s="2">
        <v>1</v>
      </c>
      <c r="R557" s="2">
        <v>1</v>
      </c>
      <c r="S557" s="2">
        <v>1</v>
      </c>
      <c r="T557" s="2">
        <v>1</v>
      </c>
      <c r="U557" s="2">
        <v>1</v>
      </c>
      <c r="V557" s="2">
        <v>1</v>
      </c>
      <c r="W557" s="2"/>
    </row>
    <row r="558" spans="1:23" x14ac:dyDescent="0.25">
      <c r="A558" t="str">
        <f t="shared" si="32"/>
        <v/>
      </c>
      <c r="B558" t="str">
        <f t="shared" si="33"/>
        <v>UTExterior LightingScrew-in</v>
      </c>
      <c r="C558" t="str">
        <f t="shared" si="34"/>
        <v>UT2016 CPAExterior Lighting_Screw-in</v>
      </c>
      <c r="D558" t="s">
        <v>117</v>
      </c>
      <c r="E558" t="s">
        <v>142</v>
      </c>
      <c r="F558" s="3" t="s">
        <v>153</v>
      </c>
      <c r="G558" s="3" t="s">
        <v>23</v>
      </c>
      <c r="H558" s="3" t="s">
        <v>150</v>
      </c>
      <c r="I558" s="2">
        <v>1</v>
      </c>
      <c r="J558" s="2">
        <v>1</v>
      </c>
      <c r="K558" s="2">
        <v>1</v>
      </c>
      <c r="L558" s="2">
        <v>1</v>
      </c>
      <c r="M558" s="2">
        <v>1</v>
      </c>
      <c r="N558" s="2">
        <v>1</v>
      </c>
      <c r="O558" s="2">
        <v>1</v>
      </c>
      <c r="P558" s="2">
        <v>1</v>
      </c>
      <c r="Q558" s="2">
        <v>1</v>
      </c>
      <c r="R558" s="2">
        <v>1</v>
      </c>
      <c r="S558" s="2">
        <v>1</v>
      </c>
      <c r="T558" s="2">
        <v>1</v>
      </c>
      <c r="U558" s="2">
        <v>1</v>
      </c>
      <c r="V558" s="2">
        <v>1</v>
      </c>
      <c r="W558" s="2"/>
    </row>
    <row r="559" spans="1:23" x14ac:dyDescent="0.25">
      <c r="A559" t="str">
        <f t="shared" si="32"/>
        <v/>
      </c>
      <c r="B559" t="str">
        <f t="shared" si="33"/>
        <v>UTExterior LightingArea Lighting</v>
      </c>
      <c r="C559" t="str">
        <f t="shared" si="34"/>
        <v>UT2016 CPAExterior Lighting_Area Lighting</v>
      </c>
      <c r="D559" t="s">
        <v>117</v>
      </c>
      <c r="E559" t="s">
        <v>142</v>
      </c>
      <c r="F559" s="3" t="s">
        <v>86</v>
      </c>
      <c r="G559" s="3" t="s">
        <v>23</v>
      </c>
      <c r="H559" s="3" t="s">
        <v>24</v>
      </c>
      <c r="I559" s="2">
        <v>1</v>
      </c>
      <c r="J559" s="2">
        <v>1</v>
      </c>
      <c r="K559" s="2">
        <v>1</v>
      </c>
      <c r="L559" s="2">
        <v>1</v>
      </c>
      <c r="M559" s="2">
        <v>1</v>
      </c>
      <c r="N559" s="2">
        <v>1</v>
      </c>
      <c r="O559" s="2">
        <v>1</v>
      </c>
      <c r="P559" s="2">
        <v>1</v>
      </c>
      <c r="Q559" s="2">
        <v>1</v>
      </c>
      <c r="R559" s="2">
        <v>1</v>
      </c>
      <c r="S559" s="2">
        <v>1</v>
      </c>
      <c r="T559" s="2">
        <v>1</v>
      </c>
      <c r="U559" s="2">
        <v>1</v>
      </c>
      <c r="V559" s="2">
        <v>1</v>
      </c>
      <c r="W559" s="2"/>
    </row>
    <row r="560" spans="1:23" x14ac:dyDescent="0.25">
      <c r="A560" t="str">
        <f t="shared" si="32"/>
        <v/>
      </c>
      <c r="B560" t="str">
        <f t="shared" si="33"/>
        <v>UTExterior LightingLinear Lighting</v>
      </c>
      <c r="C560" t="str">
        <f t="shared" si="34"/>
        <v>UT2016 CPAExterior Lighting_Linear Lighting</v>
      </c>
      <c r="D560" t="s">
        <v>117</v>
      </c>
      <c r="E560" t="s">
        <v>142</v>
      </c>
      <c r="F560" s="3" t="s">
        <v>87</v>
      </c>
      <c r="G560" s="3" t="s">
        <v>23</v>
      </c>
      <c r="H560" s="3" t="s">
        <v>22</v>
      </c>
      <c r="I560" s="2">
        <v>1</v>
      </c>
      <c r="J560" s="2">
        <v>1</v>
      </c>
      <c r="K560" s="2">
        <v>1</v>
      </c>
      <c r="L560" s="2">
        <v>1</v>
      </c>
      <c r="M560" s="2">
        <v>1</v>
      </c>
      <c r="N560" s="2">
        <v>1</v>
      </c>
      <c r="O560" s="2">
        <v>1</v>
      </c>
      <c r="P560" s="2">
        <v>1</v>
      </c>
      <c r="Q560" s="2">
        <v>1</v>
      </c>
      <c r="R560" s="2">
        <v>1</v>
      </c>
      <c r="S560" s="2">
        <v>1</v>
      </c>
      <c r="T560" s="2">
        <v>1</v>
      </c>
      <c r="U560" s="2">
        <v>1</v>
      </c>
      <c r="V560" s="2">
        <v>1</v>
      </c>
      <c r="W560" s="2"/>
    </row>
    <row r="561" spans="1:23" x14ac:dyDescent="0.25">
      <c r="A561" t="str">
        <f t="shared" si="32"/>
        <v/>
      </c>
      <c r="B561" t="str">
        <f t="shared" si="33"/>
        <v>UTRefrigeration Walk-in Refrigerator/Freezer</v>
      </c>
      <c r="C561" t="str">
        <f t="shared" si="34"/>
        <v>UT2016 CPARefrigeration _Walk-in Refrigerator/Freezer</v>
      </c>
      <c r="D561" t="s">
        <v>117</v>
      </c>
      <c r="E561" t="s">
        <v>142</v>
      </c>
      <c r="F561" s="3" t="s">
        <v>88</v>
      </c>
      <c r="G561" s="3" t="s">
        <v>25</v>
      </c>
      <c r="H561" s="3" t="s">
        <v>26</v>
      </c>
      <c r="I561" s="2">
        <v>0.02</v>
      </c>
      <c r="J561" s="2">
        <v>0</v>
      </c>
      <c r="K561" s="2">
        <v>0.02</v>
      </c>
      <c r="L561" s="2">
        <v>0</v>
      </c>
      <c r="M561" s="2">
        <v>0.74</v>
      </c>
      <c r="N561" s="2">
        <v>0.16</v>
      </c>
      <c r="O561" s="2">
        <v>0.33</v>
      </c>
      <c r="P561" s="2">
        <v>7.6925418569254181E-2</v>
      </c>
      <c r="Q561" s="2">
        <v>0.19</v>
      </c>
      <c r="R561" s="2">
        <v>0.03</v>
      </c>
      <c r="S561" s="2">
        <v>1.0989010989011E-2</v>
      </c>
      <c r="T561" s="2">
        <v>0.91700000000000004</v>
      </c>
      <c r="U561" s="2">
        <v>0.02</v>
      </c>
      <c r="V561" s="2">
        <v>2.3255813953488372E-2</v>
      </c>
      <c r="W561" s="2"/>
    </row>
    <row r="562" spans="1:23" x14ac:dyDescent="0.25">
      <c r="A562" t="str">
        <f t="shared" si="32"/>
        <v/>
      </c>
      <c r="B562" t="str">
        <f t="shared" si="33"/>
        <v>UTRefrigeration Reach-in Refrigerator/Freezer</v>
      </c>
      <c r="C562" t="str">
        <f t="shared" si="34"/>
        <v>UT2016 CPARefrigeration _Reach-in Refrigerator/Freezer</v>
      </c>
      <c r="D562" t="s">
        <v>117</v>
      </c>
      <c r="E562" t="s">
        <v>142</v>
      </c>
      <c r="F562" s="3" t="s">
        <v>89</v>
      </c>
      <c r="G562" s="3" t="s">
        <v>25</v>
      </c>
      <c r="H562" s="3" t="s">
        <v>27</v>
      </c>
      <c r="I562" s="2">
        <v>0.14000000000000001</v>
      </c>
      <c r="J562" s="2">
        <v>0.15789473684210525</v>
      </c>
      <c r="K562" s="2">
        <v>0.14000000000000001</v>
      </c>
      <c r="L562" s="2">
        <v>0.15</v>
      </c>
      <c r="M562" s="2">
        <v>7.0000000000000007E-2</v>
      </c>
      <c r="N562" s="2">
        <v>0.83055975794251102</v>
      </c>
      <c r="O562" s="2">
        <v>0.5</v>
      </c>
      <c r="P562" s="2">
        <v>0.13360730593607306</v>
      </c>
      <c r="Q562" s="2">
        <v>0.33</v>
      </c>
      <c r="R562" s="2">
        <v>0.19</v>
      </c>
      <c r="S562" s="2">
        <v>0.02</v>
      </c>
      <c r="T562" s="2">
        <v>0.02</v>
      </c>
      <c r="U562" s="2">
        <v>0.14000000000000001</v>
      </c>
      <c r="V562" s="2">
        <v>0.18604651162790697</v>
      </c>
      <c r="W562" s="2"/>
    </row>
    <row r="563" spans="1:23" x14ac:dyDescent="0.25">
      <c r="A563" t="str">
        <f t="shared" si="32"/>
        <v/>
      </c>
      <c r="B563" t="str">
        <f t="shared" si="33"/>
        <v>UTRefrigeration Glass Door Display</v>
      </c>
      <c r="C563" t="str">
        <f t="shared" si="34"/>
        <v>UT2016 CPARefrigeration _Glass Door Display</v>
      </c>
      <c r="D563" t="s">
        <v>117</v>
      </c>
      <c r="E563" t="s">
        <v>142</v>
      </c>
      <c r="F563" s="3" t="s">
        <v>90</v>
      </c>
      <c r="G563" s="3" t="s">
        <v>25</v>
      </c>
      <c r="H563" s="3" t="s">
        <v>28</v>
      </c>
      <c r="I563" s="2">
        <v>0.77400000000000002</v>
      </c>
      <c r="J563" s="2">
        <v>0</v>
      </c>
      <c r="K563" s="2">
        <v>0.81699999999999995</v>
      </c>
      <c r="L563" s="2">
        <v>7.4999999999999997E-2</v>
      </c>
      <c r="M563" s="2">
        <v>5.1999999999999998E-2</v>
      </c>
      <c r="N563" s="2">
        <v>0.94899999999999995</v>
      </c>
      <c r="O563" s="2">
        <v>0.90400000000000003</v>
      </c>
      <c r="P563" s="2">
        <v>0.26600000000000001</v>
      </c>
      <c r="Q563" s="2">
        <v>0.65700000000000003</v>
      </c>
      <c r="R563" s="2">
        <v>0.58899999999999997</v>
      </c>
      <c r="S563" s="2">
        <v>0.10100000000000001</v>
      </c>
      <c r="T563" s="2">
        <v>0.10100000000000001</v>
      </c>
      <c r="U563" s="2">
        <v>5.0999999999999997E-2</v>
      </c>
      <c r="V563" s="2">
        <v>2.3255813953488372E-2</v>
      </c>
      <c r="W563" s="2"/>
    </row>
    <row r="564" spans="1:23" x14ac:dyDescent="0.25">
      <c r="A564" t="str">
        <f t="shared" si="32"/>
        <v/>
      </c>
      <c r="B564" t="str">
        <f t="shared" si="33"/>
        <v>UTRefrigeration Open Display Case</v>
      </c>
      <c r="C564" t="str">
        <f t="shared" si="34"/>
        <v>UT2016 CPARefrigeration _Open Display Case</v>
      </c>
      <c r="D564" t="s">
        <v>117</v>
      </c>
      <c r="E564" t="s">
        <v>142</v>
      </c>
      <c r="F564" s="3" t="s">
        <v>91</v>
      </c>
      <c r="G564" s="3" t="s">
        <v>25</v>
      </c>
      <c r="H564" s="3" t="s">
        <v>29</v>
      </c>
      <c r="I564" s="2">
        <v>0.77400000000000002</v>
      </c>
      <c r="J564" s="2">
        <v>0</v>
      </c>
      <c r="K564" s="2">
        <v>0.81699999999999995</v>
      </c>
      <c r="L564" s="2">
        <v>7.4999999999999997E-2</v>
      </c>
      <c r="M564" s="2">
        <v>5.1999999999999998E-2</v>
      </c>
      <c r="N564" s="2">
        <v>0.94899999999999995</v>
      </c>
      <c r="O564" s="2">
        <v>0.90400000000000003</v>
      </c>
      <c r="P564" s="2">
        <v>0.26600000000000001</v>
      </c>
      <c r="Q564" s="2">
        <v>0.65700000000000003</v>
      </c>
      <c r="R564" s="2">
        <v>0.58899999999999997</v>
      </c>
      <c r="S564" s="2">
        <v>0.10100000000000001</v>
      </c>
      <c r="T564" s="2">
        <v>0.10100000000000001</v>
      </c>
      <c r="U564" s="2">
        <v>5.0999999999999997E-2</v>
      </c>
      <c r="V564" s="2">
        <v>2.3255813953488372E-2</v>
      </c>
      <c r="W564" s="2"/>
    </row>
    <row r="565" spans="1:23" x14ac:dyDescent="0.25">
      <c r="A565" t="str">
        <f t="shared" si="32"/>
        <v/>
      </c>
      <c r="B565" t="str">
        <f t="shared" si="33"/>
        <v>UTRefrigeration Icemaker</v>
      </c>
      <c r="C565" t="str">
        <f t="shared" si="34"/>
        <v>UT2016 CPARefrigeration _Icemaker</v>
      </c>
      <c r="D565" t="s">
        <v>117</v>
      </c>
      <c r="E565" t="s">
        <v>142</v>
      </c>
      <c r="F565" s="3" t="s">
        <v>92</v>
      </c>
      <c r="G565" s="3" t="s">
        <v>25</v>
      </c>
      <c r="H565" s="3" t="s">
        <v>30</v>
      </c>
      <c r="I565" s="2">
        <v>0.44900000000000001</v>
      </c>
      <c r="J565" s="2">
        <v>5.0999999999999997E-2</v>
      </c>
      <c r="K565" s="2">
        <v>0.52400000000000002</v>
      </c>
      <c r="L565" s="2">
        <v>5.0999999999999997E-2</v>
      </c>
      <c r="M565" s="2">
        <v>0.97299999999999998</v>
      </c>
      <c r="N565" s="2">
        <v>0.98899999999999999</v>
      </c>
      <c r="O565" s="2">
        <v>0.90400000000000003</v>
      </c>
      <c r="P565" s="2">
        <v>0.26600000000000001</v>
      </c>
      <c r="Q565" s="2">
        <v>0.65700000000000003</v>
      </c>
      <c r="R565" s="2">
        <v>0.58899999999999997</v>
      </c>
      <c r="S565" s="2">
        <v>0.10100000000000001</v>
      </c>
      <c r="T565" s="2">
        <v>0.91700000000000004</v>
      </c>
      <c r="U565" s="2">
        <v>5.0999999999999997E-2</v>
      </c>
      <c r="V565" s="2">
        <v>0.216</v>
      </c>
      <c r="W565" s="2"/>
    </row>
    <row r="566" spans="1:23" x14ac:dyDescent="0.25">
      <c r="A566" t="str">
        <f t="shared" si="32"/>
        <v/>
      </c>
      <c r="B566" t="str">
        <f t="shared" si="33"/>
        <v>UTRefrigeration Vending Machine</v>
      </c>
      <c r="C566" t="str">
        <f t="shared" si="34"/>
        <v>UT2016 CPARefrigeration _Vending Machine</v>
      </c>
      <c r="D566" t="s">
        <v>117</v>
      </c>
      <c r="E566" t="s">
        <v>142</v>
      </c>
      <c r="F566" s="3" t="s">
        <v>93</v>
      </c>
      <c r="G566" s="3" t="s">
        <v>25</v>
      </c>
      <c r="H566" s="3" t="s">
        <v>31</v>
      </c>
      <c r="I566" s="2">
        <v>0.44900000000000001</v>
      </c>
      <c r="J566" s="2">
        <v>5.0999999999999997E-2</v>
      </c>
      <c r="K566" s="2">
        <v>0.52400000000000002</v>
      </c>
      <c r="L566" s="2">
        <v>5.0999999999999997E-2</v>
      </c>
      <c r="M566" s="2">
        <v>0.97299999999999998</v>
      </c>
      <c r="N566" s="2">
        <v>0.98899999999999999</v>
      </c>
      <c r="O566" s="2">
        <v>0.90400000000000003</v>
      </c>
      <c r="P566" s="2">
        <v>0.26600000000000001</v>
      </c>
      <c r="Q566" s="2">
        <v>0.65700000000000003</v>
      </c>
      <c r="R566" s="2">
        <v>0.58899999999999997</v>
      </c>
      <c r="S566" s="2">
        <v>0.10100000000000001</v>
      </c>
      <c r="T566" s="2">
        <v>0.91700000000000004</v>
      </c>
      <c r="U566" s="2">
        <v>5.0999999999999997E-2</v>
      </c>
      <c r="V566" s="2">
        <v>0.216</v>
      </c>
      <c r="W566" s="2"/>
    </row>
    <row r="567" spans="1:23" x14ac:dyDescent="0.25">
      <c r="A567" t="str">
        <f t="shared" si="32"/>
        <v/>
      </c>
      <c r="B567" t="str">
        <f t="shared" si="33"/>
        <v>UTFood PreparationOven</v>
      </c>
      <c r="C567" t="str">
        <f t="shared" si="34"/>
        <v>UT2016 CPAFood Preparation_Oven</v>
      </c>
      <c r="D567" t="s">
        <v>117</v>
      </c>
      <c r="E567" t="s">
        <v>142</v>
      </c>
      <c r="F567" s="3" t="s">
        <v>94</v>
      </c>
      <c r="G567" s="3" t="s">
        <v>32</v>
      </c>
      <c r="H567" s="3" t="s">
        <v>33</v>
      </c>
      <c r="I567" s="2">
        <v>0.66</v>
      </c>
      <c r="J567" s="2">
        <v>1.5009E-2</v>
      </c>
      <c r="K567" s="2">
        <v>0.48899999999999999</v>
      </c>
      <c r="L567" s="2">
        <v>1.5009E-2</v>
      </c>
      <c r="M567" s="2">
        <v>0.21</v>
      </c>
      <c r="N567" s="2">
        <v>0.11</v>
      </c>
      <c r="O567" s="2">
        <v>0.69699999999999995</v>
      </c>
      <c r="P567" s="2">
        <v>9.4340999999999994E-2</v>
      </c>
      <c r="Q567" s="2">
        <v>0.64800000000000002</v>
      </c>
      <c r="R567" s="2">
        <v>0.13800000000000001</v>
      </c>
      <c r="S567" s="2">
        <v>8.5810000000000001E-3</v>
      </c>
      <c r="T567" s="2">
        <v>0.197743</v>
      </c>
      <c r="U567" s="2">
        <v>1.5009E-2</v>
      </c>
      <c r="V567" s="2">
        <v>0.58899999999999997</v>
      </c>
      <c r="W567" s="2"/>
    </row>
    <row r="568" spans="1:23" x14ac:dyDescent="0.25">
      <c r="A568" t="str">
        <f t="shared" si="32"/>
        <v/>
      </c>
      <c r="B568" t="str">
        <f t="shared" si="33"/>
        <v>UTFood PreparationFryer</v>
      </c>
      <c r="C568" t="str">
        <f t="shared" si="34"/>
        <v>UT2016 CPAFood Preparation_Fryer</v>
      </c>
      <c r="D568" t="s">
        <v>117</v>
      </c>
      <c r="E568" t="s">
        <v>142</v>
      </c>
      <c r="F568" s="3" t="s">
        <v>95</v>
      </c>
      <c r="G568" s="3" t="s">
        <v>32</v>
      </c>
      <c r="H568" s="3" t="s">
        <v>34</v>
      </c>
      <c r="I568" s="2">
        <v>0.76400000000000001</v>
      </c>
      <c r="J568" s="2">
        <v>1.5009E-2</v>
      </c>
      <c r="K568" s="2">
        <v>0.45200000000000001</v>
      </c>
      <c r="L568" s="2">
        <v>1.5009E-2</v>
      </c>
      <c r="M568" s="2">
        <v>0.82</v>
      </c>
      <c r="N568" s="2">
        <v>0.87</v>
      </c>
      <c r="O568" s="2">
        <v>0.80700000000000005</v>
      </c>
      <c r="P568" s="2">
        <v>9.4340999999999994E-2</v>
      </c>
      <c r="Q568" s="2">
        <v>0.58599999999999997</v>
      </c>
      <c r="R568" s="2">
        <v>0.21</v>
      </c>
      <c r="S568" s="2">
        <v>8.5810000000000001E-3</v>
      </c>
      <c r="T568" s="2">
        <v>0.197743</v>
      </c>
      <c r="U568" s="2">
        <v>1.5009E-2</v>
      </c>
      <c r="V568" s="2">
        <v>0.29899999999999999</v>
      </c>
      <c r="W568" s="2"/>
    </row>
    <row r="569" spans="1:23" x14ac:dyDescent="0.25">
      <c r="A569" t="str">
        <f t="shared" si="32"/>
        <v/>
      </c>
      <c r="B569" t="str">
        <f t="shared" si="33"/>
        <v>UTFood PreparationDishwasher</v>
      </c>
      <c r="C569" t="str">
        <f t="shared" si="34"/>
        <v>UT2016 CPAFood Preparation_Dishwasher</v>
      </c>
      <c r="D569" t="s">
        <v>117</v>
      </c>
      <c r="E569" t="s">
        <v>142</v>
      </c>
      <c r="F569" s="3" t="s">
        <v>96</v>
      </c>
      <c r="G569" s="3" t="s">
        <v>32</v>
      </c>
      <c r="H569" s="3" t="s">
        <v>35</v>
      </c>
      <c r="I569" s="2">
        <v>0.200325</v>
      </c>
      <c r="J569" s="2">
        <v>1.5009E-2</v>
      </c>
      <c r="K569" s="2">
        <v>0.18492800000000001</v>
      </c>
      <c r="L569" s="2">
        <v>1.5009E-2</v>
      </c>
      <c r="M569" s="2">
        <v>0.31740200000000002</v>
      </c>
      <c r="N569" s="2">
        <v>0.25333600000000001</v>
      </c>
      <c r="O569" s="2">
        <v>0.30880099999999999</v>
      </c>
      <c r="P569" s="2">
        <v>9.4340999999999994E-2</v>
      </c>
      <c r="Q569" s="2">
        <v>0.24459500000000001</v>
      </c>
      <c r="R569" s="2">
        <v>0.15263599999999999</v>
      </c>
      <c r="S569" s="2">
        <v>8.5810000000000001E-3</v>
      </c>
      <c r="T569" s="2">
        <v>0.197743</v>
      </c>
      <c r="U569" s="2">
        <v>1.5009E-2</v>
      </c>
      <c r="V569" s="2">
        <v>7.3105000000000003E-2</v>
      </c>
      <c r="W569" s="2"/>
    </row>
    <row r="570" spans="1:23" x14ac:dyDescent="0.25">
      <c r="A570" t="str">
        <f t="shared" si="32"/>
        <v/>
      </c>
      <c r="B570" t="str">
        <f t="shared" si="33"/>
        <v>UTFood PreparationHot Food Container</v>
      </c>
      <c r="C570" t="str">
        <f t="shared" si="34"/>
        <v>UT2016 CPAFood Preparation_Hot Food Container</v>
      </c>
      <c r="D570" t="s">
        <v>117</v>
      </c>
      <c r="E570" t="s">
        <v>142</v>
      </c>
      <c r="F570" s="3" t="s">
        <v>97</v>
      </c>
      <c r="G570" s="3" t="s">
        <v>32</v>
      </c>
      <c r="H570" s="3" t="s">
        <v>36</v>
      </c>
      <c r="I570" s="2">
        <v>0.200325</v>
      </c>
      <c r="J570" s="2">
        <v>1.5009E-2</v>
      </c>
      <c r="K570" s="2">
        <v>0.18492800000000001</v>
      </c>
      <c r="L570" s="2">
        <v>1.5009E-2</v>
      </c>
      <c r="M570" s="2">
        <v>0.84</v>
      </c>
      <c r="N570" s="2">
        <v>0.73</v>
      </c>
      <c r="O570" s="2">
        <v>0.30880099999999999</v>
      </c>
      <c r="P570" s="2">
        <v>9.4340999999999994E-2</v>
      </c>
      <c r="Q570" s="2">
        <v>0.24459500000000001</v>
      </c>
      <c r="R570" s="2">
        <v>0.15263599999999999</v>
      </c>
      <c r="S570" s="2">
        <v>8.5810000000000001E-3</v>
      </c>
      <c r="T570" s="2">
        <v>0.197743</v>
      </c>
      <c r="U570" s="2">
        <v>1.5009E-2</v>
      </c>
      <c r="V570" s="2">
        <v>7.3105000000000003E-2</v>
      </c>
      <c r="W570" s="2"/>
    </row>
    <row r="571" spans="1:23" x14ac:dyDescent="0.25">
      <c r="A571" t="str">
        <f t="shared" si="32"/>
        <v/>
      </c>
      <c r="B571" t="str">
        <f t="shared" si="33"/>
        <v>UTFood PreparationSteamer</v>
      </c>
      <c r="C571" t="str">
        <f t="shared" si="34"/>
        <v>UT2016 CPAFood Preparation_Steamer</v>
      </c>
      <c r="D571" t="s">
        <v>117</v>
      </c>
      <c r="E571" t="s">
        <v>142</v>
      </c>
      <c r="F571" s="3" t="s">
        <v>98</v>
      </c>
      <c r="G571" s="3" t="s">
        <v>32</v>
      </c>
      <c r="H571" s="3" t="s">
        <v>37</v>
      </c>
      <c r="I571" s="2">
        <v>0.200325</v>
      </c>
      <c r="J571" s="2">
        <v>1.5009E-2</v>
      </c>
      <c r="K571" s="2">
        <v>0.18492800000000001</v>
      </c>
      <c r="L571" s="2">
        <v>1.5009E-2</v>
      </c>
      <c r="M571" s="2">
        <v>0.16</v>
      </c>
      <c r="N571" s="2">
        <v>0.2</v>
      </c>
      <c r="O571" s="2">
        <v>0.30880099999999999</v>
      </c>
      <c r="P571" s="2">
        <v>9.4340999999999994E-2</v>
      </c>
      <c r="Q571" s="2">
        <v>0.24459500000000001</v>
      </c>
      <c r="R571" s="2">
        <v>0.15263599999999999</v>
      </c>
      <c r="S571" s="2">
        <v>8.5810000000000001E-3</v>
      </c>
      <c r="T571" s="2">
        <v>0.197743</v>
      </c>
      <c r="U571" s="2">
        <v>1.5009E-2</v>
      </c>
      <c r="V571" s="2">
        <v>7.3105000000000003E-2</v>
      </c>
      <c r="W571" s="2"/>
    </row>
    <row r="572" spans="1:23" x14ac:dyDescent="0.25">
      <c r="A572" t="str">
        <f t="shared" si="32"/>
        <v/>
      </c>
      <c r="B572" t="str">
        <f t="shared" si="33"/>
        <v>UTOffice EquipmentDesktop Computer</v>
      </c>
      <c r="C572" t="str">
        <f t="shared" si="34"/>
        <v>UT2016 CPAOffice Equipment_Desktop Computer</v>
      </c>
      <c r="D572" t="s">
        <v>117</v>
      </c>
      <c r="E572" t="s">
        <v>142</v>
      </c>
      <c r="F572" s="3" t="s">
        <v>99</v>
      </c>
      <c r="G572" s="3" t="s">
        <v>38</v>
      </c>
      <c r="H572" s="3" t="s">
        <v>39</v>
      </c>
      <c r="I572" s="2">
        <v>1</v>
      </c>
      <c r="J572" s="2">
        <v>1</v>
      </c>
      <c r="K572" s="2">
        <v>1</v>
      </c>
      <c r="L572" s="2">
        <v>1</v>
      </c>
      <c r="M572" s="2">
        <v>1</v>
      </c>
      <c r="N572" s="2">
        <v>1</v>
      </c>
      <c r="O572" s="2">
        <v>1</v>
      </c>
      <c r="P572" s="2">
        <v>1</v>
      </c>
      <c r="Q572" s="2">
        <v>1</v>
      </c>
      <c r="R572" s="2">
        <v>1</v>
      </c>
      <c r="S572" s="2">
        <v>1</v>
      </c>
      <c r="T572" s="2">
        <v>1</v>
      </c>
      <c r="U572" s="2">
        <v>1</v>
      </c>
      <c r="V572" s="2">
        <v>1</v>
      </c>
      <c r="W572" s="2"/>
    </row>
    <row r="573" spans="1:23" x14ac:dyDescent="0.25">
      <c r="A573" t="str">
        <f t="shared" si="32"/>
        <v/>
      </c>
      <c r="B573" t="str">
        <f t="shared" si="33"/>
        <v>UTOffice EquipmentLaptop</v>
      </c>
      <c r="C573" t="str">
        <f t="shared" si="34"/>
        <v>UT2016 CPAOffice Equipment_Laptop</v>
      </c>
      <c r="D573" t="s">
        <v>117</v>
      </c>
      <c r="E573" t="s">
        <v>142</v>
      </c>
      <c r="F573" s="3" t="s">
        <v>100</v>
      </c>
      <c r="G573" s="3" t="s">
        <v>38</v>
      </c>
      <c r="H573" s="3" t="s">
        <v>40</v>
      </c>
      <c r="I573" s="2">
        <v>1</v>
      </c>
      <c r="J573" s="2">
        <v>1</v>
      </c>
      <c r="K573" s="2">
        <v>1</v>
      </c>
      <c r="L573" s="2">
        <v>1</v>
      </c>
      <c r="M573" s="2">
        <v>1</v>
      </c>
      <c r="N573" s="2">
        <v>0.64</v>
      </c>
      <c r="O573" s="2">
        <v>1</v>
      </c>
      <c r="P573" s="2">
        <v>1</v>
      </c>
      <c r="Q573" s="2">
        <v>1</v>
      </c>
      <c r="R573" s="2">
        <v>1</v>
      </c>
      <c r="S573" s="2">
        <v>1</v>
      </c>
      <c r="T573" s="2">
        <v>1</v>
      </c>
      <c r="U573" s="2">
        <v>1</v>
      </c>
      <c r="V573" s="2">
        <v>1</v>
      </c>
      <c r="W573" s="2"/>
    </row>
    <row r="574" spans="1:23" x14ac:dyDescent="0.25">
      <c r="A574" t="str">
        <f t="shared" si="32"/>
        <v/>
      </c>
      <c r="B574" t="str">
        <f t="shared" si="33"/>
        <v>UTOffice EquipmentServer</v>
      </c>
      <c r="C574" t="str">
        <f t="shared" si="34"/>
        <v>UT2016 CPAOffice Equipment_Server</v>
      </c>
      <c r="D574" t="s">
        <v>117</v>
      </c>
      <c r="E574" t="s">
        <v>142</v>
      </c>
      <c r="F574" s="3" t="s">
        <v>101</v>
      </c>
      <c r="G574" s="3" t="s">
        <v>38</v>
      </c>
      <c r="H574" s="3" t="s">
        <v>41</v>
      </c>
      <c r="I574" s="2">
        <v>1</v>
      </c>
      <c r="J574" s="2">
        <v>1</v>
      </c>
      <c r="K574" s="2">
        <v>0.82</v>
      </c>
      <c r="L574" s="2">
        <v>1</v>
      </c>
      <c r="M574" s="2">
        <v>0.5</v>
      </c>
      <c r="N574" s="2">
        <v>1</v>
      </c>
      <c r="O574" s="2">
        <v>1</v>
      </c>
      <c r="P574" s="2">
        <v>1</v>
      </c>
      <c r="Q574" s="2">
        <v>1</v>
      </c>
      <c r="R574" s="2">
        <v>1</v>
      </c>
      <c r="S574" s="2">
        <v>0.89</v>
      </c>
      <c r="T574" s="2">
        <v>0.89</v>
      </c>
      <c r="U574" s="2">
        <v>1</v>
      </c>
      <c r="V574" s="2">
        <v>0.66</v>
      </c>
      <c r="W574" s="2"/>
    </row>
    <row r="575" spans="1:23" x14ac:dyDescent="0.25">
      <c r="A575" t="str">
        <f t="shared" si="32"/>
        <v/>
      </c>
      <c r="B575" t="str">
        <f t="shared" si="33"/>
        <v>UTOffice EquipmentMonitor</v>
      </c>
      <c r="C575" t="str">
        <f t="shared" si="34"/>
        <v>UT2016 CPAOffice Equipment_Monitor</v>
      </c>
      <c r="D575" t="s">
        <v>117</v>
      </c>
      <c r="E575" t="s">
        <v>142</v>
      </c>
      <c r="F575" s="3" t="s">
        <v>102</v>
      </c>
      <c r="G575" s="3" t="s">
        <v>38</v>
      </c>
      <c r="H575" s="3" t="s">
        <v>42</v>
      </c>
      <c r="I575" s="2">
        <v>1</v>
      </c>
      <c r="J575" s="2">
        <v>1</v>
      </c>
      <c r="K575" s="2">
        <v>1</v>
      </c>
      <c r="L575" s="2">
        <v>1</v>
      </c>
      <c r="M575" s="2">
        <v>1</v>
      </c>
      <c r="N575" s="2">
        <v>1</v>
      </c>
      <c r="O575" s="2">
        <v>1</v>
      </c>
      <c r="P575" s="2">
        <v>1</v>
      </c>
      <c r="Q575" s="2">
        <v>1</v>
      </c>
      <c r="R575" s="2">
        <v>1</v>
      </c>
      <c r="S575" s="2">
        <v>1</v>
      </c>
      <c r="T575" s="2">
        <v>1</v>
      </c>
      <c r="U575" s="2">
        <v>1</v>
      </c>
      <c r="V575" s="2">
        <v>1</v>
      </c>
      <c r="W575" s="2"/>
    </row>
    <row r="576" spans="1:23" x14ac:dyDescent="0.25">
      <c r="A576" t="str">
        <f t="shared" si="32"/>
        <v/>
      </c>
      <c r="B576" t="str">
        <f t="shared" si="33"/>
        <v>UTOffice EquipmentPrinter/Copier/Fax</v>
      </c>
      <c r="C576" t="str">
        <f t="shared" si="34"/>
        <v>UT2016 CPAOffice Equipment_Printer/Copier/Fax</v>
      </c>
      <c r="D576" t="s">
        <v>117</v>
      </c>
      <c r="E576" t="s">
        <v>142</v>
      </c>
      <c r="F576" s="3" t="s">
        <v>103</v>
      </c>
      <c r="G576" s="3" t="s">
        <v>38</v>
      </c>
      <c r="H576" s="3" t="s">
        <v>43</v>
      </c>
      <c r="I576" s="2">
        <v>1</v>
      </c>
      <c r="J576" s="2">
        <v>1</v>
      </c>
      <c r="K576" s="2">
        <v>1</v>
      </c>
      <c r="L576" s="2">
        <v>1</v>
      </c>
      <c r="M576" s="2">
        <v>1</v>
      </c>
      <c r="N576" s="2">
        <v>1</v>
      </c>
      <c r="O576" s="2">
        <v>1</v>
      </c>
      <c r="P576" s="2">
        <v>1</v>
      </c>
      <c r="Q576" s="2">
        <v>1</v>
      </c>
      <c r="R576" s="2">
        <v>1</v>
      </c>
      <c r="S576" s="2">
        <v>1</v>
      </c>
      <c r="T576" s="2">
        <v>1</v>
      </c>
      <c r="U576" s="2">
        <v>1</v>
      </c>
      <c r="V576" s="2">
        <v>1</v>
      </c>
      <c r="W576" s="2"/>
    </row>
    <row r="577" spans="1:23" x14ac:dyDescent="0.25">
      <c r="A577" t="str">
        <f t="shared" si="32"/>
        <v/>
      </c>
      <c r="B577" t="str">
        <f t="shared" si="33"/>
        <v>UTOffice EquipmentPOS Terminal</v>
      </c>
      <c r="C577" t="str">
        <f t="shared" si="34"/>
        <v>UT2016 CPAOffice Equipment_POS Terminal</v>
      </c>
      <c r="D577" t="s">
        <v>117</v>
      </c>
      <c r="E577" t="s">
        <v>142</v>
      </c>
      <c r="F577" s="3" t="s">
        <v>104</v>
      </c>
      <c r="G577" s="3" t="s">
        <v>38</v>
      </c>
      <c r="H577" s="3" t="s">
        <v>44</v>
      </c>
      <c r="I577" s="2">
        <v>0.4</v>
      </c>
      <c r="J577" s="2">
        <v>0.2</v>
      </c>
      <c r="K577" s="2">
        <v>1</v>
      </c>
      <c r="L577" s="2">
        <v>1</v>
      </c>
      <c r="M577" s="2">
        <v>1</v>
      </c>
      <c r="N577" s="2">
        <v>1</v>
      </c>
      <c r="O577" s="2">
        <v>1</v>
      </c>
      <c r="P577" s="2">
        <v>1</v>
      </c>
      <c r="Q577" s="2">
        <v>0.36</v>
      </c>
      <c r="R577" s="2">
        <v>0.57999999999999996</v>
      </c>
      <c r="S577" s="2">
        <v>0.77</v>
      </c>
      <c r="T577" s="2">
        <v>0.77</v>
      </c>
      <c r="U577" s="2">
        <v>0.4</v>
      </c>
      <c r="V577" s="2">
        <v>0.28000000000000003</v>
      </c>
      <c r="W577" s="2"/>
    </row>
    <row r="578" spans="1:23" x14ac:dyDescent="0.25">
      <c r="A578" t="str">
        <f t="shared" ref="A578:A641" si="35">IF(D578=D577,"",1)</f>
        <v/>
      </c>
      <c r="B578" t="str">
        <f t="shared" ref="B578:B641" si="36">D578&amp;G578&amp;H578</f>
        <v>UTMiscellaneousNon-HVAC Motors</v>
      </c>
      <c r="C578" t="str">
        <f t="shared" ref="C578:C641" si="37">D578&amp;E578&amp;F578</f>
        <v>UT2016 CPAMiscellaneous_Non-HVAC Motors</v>
      </c>
      <c r="D578" t="s">
        <v>117</v>
      </c>
      <c r="E578" t="s">
        <v>142</v>
      </c>
      <c r="F578" s="3" t="s">
        <v>105</v>
      </c>
      <c r="G578" s="3" t="s">
        <v>45</v>
      </c>
      <c r="H578" s="3" t="s">
        <v>46</v>
      </c>
      <c r="I578" s="2">
        <v>0.8957499208271652</v>
      </c>
      <c r="J578" s="2">
        <v>0.21970777803924474</v>
      </c>
      <c r="K578" s="2">
        <v>0.40173654010717463</v>
      </c>
      <c r="L578" s="2">
        <v>0.21970777803924474</v>
      </c>
      <c r="M578" s="2">
        <v>0.19994718336345799</v>
      </c>
      <c r="N578" s="2">
        <v>0.34644139250345779</v>
      </c>
      <c r="O578" s="2">
        <v>0.74104394863625245</v>
      </c>
      <c r="P578" s="2">
        <v>0.88831888096371459</v>
      </c>
      <c r="Q578" s="2">
        <v>0.43663447205500328</v>
      </c>
      <c r="R578" s="2">
        <v>0.91274673866983413</v>
      </c>
      <c r="S578" s="2">
        <v>0.49853334976354247</v>
      </c>
      <c r="T578" s="2">
        <v>0.79471679065865775</v>
      </c>
      <c r="U578" s="2">
        <v>0.8957499208271652</v>
      </c>
      <c r="V578" s="2">
        <v>0.59897778685790826</v>
      </c>
      <c r="W578" s="2"/>
    </row>
    <row r="579" spans="1:23" x14ac:dyDescent="0.25">
      <c r="A579" t="str">
        <f t="shared" si="35"/>
        <v/>
      </c>
      <c r="B579" t="str">
        <f t="shared" si="36"/>
        <v>UTMiscellaneousPool Pump</v>
      </c>
      <c r="C579" t="str">
        <f t="shared" si="37"/>
        <v>UT2016 CPAMiscellaneous_Pool Pump</v>
      </c>
      <c r="D579" t="s">
        <v>117</v>
      </c>
      <c r="E579" t="s">
        <v>142</v>
      </c>
      <c r="F579" s="3" t="s">
        <v>106</v>
      </c>
      <c r="G579" s="3" t="s">
        <v>45</v>
      </c>
      <c r="H579" s="3" t="s">
        <v>47</v>
      </c>
      <c r="I579" s="2">
        <v>0</v>
      </c>
      <c r="J579" s="2">
        <v>0</v>
      </c>
      <c r="K579" s="2">
        <v>0</v>
      </c>
      <c r="L579" s="2">
        <v>0</v>
      </c>
      <c r="M579" s="2">
        <v>0</v>
      </c>
      <c r="N579" s="2">
        <v>0</v>
      </c>
      <c r="O579" s="2">
        <v>0</v>
      </c>
      <c r="P579" s="2">
        <v>0.90300000000000002</v>
      </c>
      <c r="Q579" s="2">
        <v>0.06</v>
      </c>
      <c r="R579" s="2">
        <v>0.76</v>
      </c>
      <c r="S579" s="2">
        <v>0</v>
      </c>
      <c r="T579" s="2">
        <v>0</v>
      </c>
      <c r="U579" s="2">
        <v>0</v>
      </c>
      <c r="V579" s="2">
        <v>0.04</v>
      </c>
      <c r="W579" s="2"/>
    </row>
    <row r="580" spans="1:23" x14ac:dyDescent="0.25">
      <c r="A580" t="str">
        <f t="shared" si="35"/>
        <v/>
      </c>
      <c r="B580" t="str">
        <f t="shared" si="36"/>
        <v>UTMiscellaneousPool Heater</v>
      </c>
      <c r="C580" t="str">
        <f t="shared" si="37"/>
        <v>UT2016 CPAMiscellaneous_Pool Heater</v>
      </c>
      <c r="D580" t="s">
        <v>117</v>
      </c>
      <c r="E580" t="s">
        <v>142</v>
      </c>
      <c r="F580" s="3" t="s">
        <v>107</v>
      </c>
      <c r="G580" s="3" t="s">
        <v>45</v>
      </c>
      <c r="H580" s="3" t="s">
        <v>48</v>
      </c>
      <c r="I580" s="2">
        <v>0</v>
      </c>
      <c r="J580" s="2">
        <v>0</v>
      </c>
      <c r="K580" s="2">
        <v>0</v>
      </c>
      <c r="L580" s="2">
        <v>0</v>
      </c>
      <c r="M580" s="2">
        <v>0</v>
      </c>
      <c r="N580" s="2">
        <v>0</v>
      </c>
      <c r="O580" s="2">
        <v>0</v>
      </c>
      <c r="P580" s="2">
        <v>0.36199999999999999</v>
      </c>
      <c r="Q580" s="2">
        <v>0.01</v>
      </c>
      <c r="R580" s="2">
        <v>0.27</v>
      </c>
      <c r="S580" s="2">
        <v>0</v>
      </c>
      <c r="T580" s="2">
        <v>0</v>
      </c>
      <c r="U580" s="2">
        <v>0</v>
      </c>
      <c r="V580" s="2">
        <v>0.01</v>
      </c>
      <c r="W580" s="2"/>
    </row>
    <row r="581" spans="1:23" x14ac:dyDescent="0.25">
      <c r="A581" t="str">
        <f t="shared" si="35"/>
        <v/>
      </c>
      <c r="B581" t="str">
        <f t="shared" si="36"/>
        <v>UTMiscellaneousOther Miscellaneous</v>
      </c>
      <c r="C581" t="str">
        <f t="shared" si="37"/>
        <v>UT2016 CPAMiscellaneous_Other Miscellaneous</v>
      </c>
      <c r="D581" t="s">
        <v>117</v>
      </c>
      <c r="E581" t="s">
        <v>142</v>
      </c>
      <c r="F581" s="3" t="s">
        <v>110</v>
      </c>
      <c r="G581" s="3" t="s">
        <v>45</v>
      </c>
      <c r="H581" s="3" t="s">
        <v>51</v>
      </c>
      <c r="I581" s="2">
        <v>1</v>
      </c>
      <c r="J581" s="2">
        <v>1</v>
      </c>
      <c r="K581" s="2">
        <v>1</v>
      </c>
      <c r="L581" s="2">
        <v>1</v>
      </c>
      <c r="M581" s="2">
        <v>1</v>
      </c>
      <c r="N581" s="2">
        <v>1</v>
      </c>
      <c r="O581" s="2">
        <v>1</v>
      </c>
      <c r="P581" s="2">
        <v>1</v>
      </c>
      <c r="Q581" s="2">
        <v>1</v>
      </c>
      <c r="R581" s="2">
        <v>1</v>
      </c>
      <c r="S581" s="2">
        <v>1</v>
      </c>
      <c r="T581" s="2">
        <v>1</v>
      </c>
      <c r="U581" s="2">
        <v>1</v>
      </c>
      <c r="V581" s="2">
        <v>1</v>
      </c>
      <c r="W581" s="2"/>
    </row>
    <row r="582" spans="1:23" x14ac:dyDescent="0.25">
      <c r="A582">
        <f t="shared" si="35"/>
        <v>1</v>
      </c>
      <c r="B582" t="str">
        <f t="shared" si="36"/>
        <v>IDCoolingAir-Cooled Chiller</v>
      </c>
      <c r="C582" t="str">
        <f t="shared" si="37"/>
        <v>ID2016 CPACooling_Air-Cooled Chiller</v>
      </c>
      <c r="D582" t="s">
        <v>119</v>
      </c>
      <c r="E582" t="s">
        <v>142</v>
      </c>
      <c r="F582" s="3" t="s">
        <v>66</v>
      </c>
      <c r="G582" s="3" t="s">
        <v>3</v>
      </c>
      <c r="H582" s="3" t="s">
        <v>4</v>
      </c>
      <c r="I582" s="2">
        <v>0.16363469889825541</v>
      </c>
      <c r="J582" s="2">
        <v>0</v>
      </c>
      <c r="K582" s="2">
        <v>9.9606438666700377E-3</v>
      </c>
      <c r="L582" s="2">
        <v>0</v>
      </c>
      <c r="M582" s="2">
        <v>0</v>
      </c>
      <c r="N582" s="2">
        <v>5.4005669592088554E-3</v>
      </c>
      <c r="O582" s="2">
        <v>0.16505372852401407</v>
      </c>
      <c r="P582" s="2">
        <v>0.301597553394649</v>
      </c>
      <c r="Q582" s="2">
        <v>0.23310087374971364</v>
      </c>
      <c r="R582" s="2">
        <v>2.311712263400871E-2</v>
      </c>
      <c r="S582" s="2">
        <v>0</v>
      </c>
      <c r="T582" s="2">
        <v>0.15044077003550774</v>
      </c>
      <c r="U582" s="2">
        <v>0.17978562294569106</v>
      </c>
      <c r="V582" s="2">
        <v>8.6661746912141652E-2</v>
      </c>
      <c r="W582" s="2"/>
    </row>
    <row r="583" spans="1:23" x14ac:dyDescent="0.25">
      <c r="A583" t="str">
        <f t="shared" si="35"/>
        <v/>
      </c>
      <c r="B583" t="str">
        <f t="shared" si="36"/>
        <v>IDCoolingWater-Cooled Chiller</v>
      </c>
      <c r="C583" t="str">
        <f t="shared" si="37"/>
        <v>ID2016 CPACooling_Water-Cooled Chiller</v>
      </c>
      <c r="D583" t="s">
        <v>119</v>
      </c>
      <c r="E583" t="s">
        <v>142</v>
      </c>
      <c r="F583" s="3" t="s">
        <v>67</v>
      </c>
      <c r="G583" s="3" t="s">
        <v>3</v>
      </c>
      <c r="H583" s="3" t="s">
        <v>5</v>
      </c>
      <c r="I583" s="2">
        <v>0.10077315842436696</v>
      </c>
      <c r="J583" s="2">
        <v>0</v>
      </c>
      <c r="K583" s="2">
        <v>6.1341851645338305E-3</v>
      </c>
      <c r="L583" s="2">
        <v>0</v>
      </c>
      <c r="M583" s="2">
        <v>0</v>
      </c>
      <c r="N583" s="2">
        <v>3.3258972175586534E-3</v>
      </c>
      <c r="O583" s="2">
        <v>0.66021491409605626</v>
      </c>
      <c r="P583" s="2">
        <v>0</v>
      </c>
      <c r="Q583" s="2">
        <v>0</v>
      </c>
      <c r="R583" s="2">
        <v>8.3841504837570482E-2</v>
      </c>
      <c r="S583" s="2">
        <v>0</v>
      </c>
      <c r="T583" s="2">
        <v>1.6715641115056419E-2</v>
      </c>
      <c r="U583" s="2">
        <v>0.11071957956053531</v>
      </c>
      <c r="V583" s="2">
        <v>4.4860948107235739E-2</v>
      </c>
      <c r="W583" s="2"/>
    </row>
    <row r="584" spans="1:23" x14ac:dyDescent="0.25">
      <c r="A584" t="str">
        <f t="shared" si="35"/>
        <v/>
      </c>
      <c r="B584" t="str">
        <f t="shared" si="36"/>
        <v>IDCoolingRTU</v>
      </c>
      <c r="C584" t="str">
        <f t="shared" si="37"/>
        <v>ID2016 CPACooling_RTU</v>
      </c>
      <c r="D584" t="s">
        <v>119</v>
      </c>
      <c r="E584" t="s">
        <v>142</v>
      </c>
      <c r="F584" s="3" t="s">
        <v>68</v>
      </c>
      <c r="G584" s="3" t="s">
        <v>3</v>
      </c>
      <c r="H584" s="3" t="s">
        <v>6</v>
      </c>
      <c r="I584" s="2">
        <v>0.53021841057136643</v>
      </c>
      <c r="J584" s="2">
        <v>0.74035392992623239</v>
      </c>
      <c r="K584" s="2">
        <v>0.69760263306140624</v>
      </c>
      <c r="L584" s="2">
        <v>0.69198644995356318</v>
      </c>
      <c r="M584" s="2">
        <v>0.75440315104759625</v>
      </c>
      <c r="N584" s="2">
        <v>0.74728368207514062</v>
      </c>
      <c r="O584" s="2">
        <v>0.10851283190160094</v>
      </c>
      <c r="P584" s="2">
        <v>0.49495620504959498</v>
      </c>
      <c r="Q584" s="2">
        <v>0.38254529112154945</v>
      </c>
      <c r="R584" s="2">
        <v>0.18143907988291924</v>
      </c>
      <c r="S584" s="2">
        <v>0.15323623190467245</v>
      </c>
      <c r="T584" s="2">
        <v>0.19726040936725348</v>
      </c>
      <c r="U584" s="2">
        <v>0.58255154856317348</v>
      </c>
      <c r="V584" s="2">
        <v>0.50984217887171623</v>
      </c>
      <c r="W584" s="2"/>
    </row>
    <row r="585" spans="1:23" x14ac:dyDescent="0.25">
      <c r="A585" t="str">
        <f t="shared" si="35"/>
        <v/>
      </c>
      <c r="B585" t="str">
        <f t="shared" si="36"/>
        <v>IDCoolingRoom AC</v>
      </c>
      <c r="C585" t="str">
        <f t="shared" si="37"/>
        <v>ID2016 CPACooling_Room AC</v>
      </c>
      <c r="D585" t="s">
        <v>119</v>
      </c>
      <c r="E585" t="s">
        <v>142</v>
      </c>
      <c r="F585" s="3" t="s">
        <v>148</v>
      </c>
      <c r="G585" s="3" t="s">
        <v>3</v>
      </c>
      <c r="H585" s="3" t="s">
        <v>130</v>
      </c>
      <c r="I585" s="2">
        <v>2.8032305835291621E-2</v>
      </c>
      <c r="J585" s="2">
        <v>2.6117721787698285E-2</v>
      </c>
      <c r="K585" s="2">
        <v>3.0536269991291699E-2</v>
      </c>
      <c r="L585" s="2">
        <v>2.2747891106050824E-2</v>
      </c>
      <c r="M585" s="2">
        <v>2.7616937009502535E-2</v>
      </c>
      <c r="N585" s="2">
        <v>2.230851897794036E-2</v>
      </c>
      <c r="O585" s="2">
        <v>3.8074677860210852E-3</v>
      </c>
      <c r="P585" s="2">
        <v>3.2133284297031876E-2</v>
      </c>
      <c r="Q585" s="2">
        <v>2.4835402548126172E-2</v>
      </c>
      <c r="R585" s="2">
        <v>0.44606040573809602</v>
      </c>
      <c r="S585" s="2">
        <v>1.0055149371997195E-2</v>
      </c>
      <c r="T585" s="2">
        <v>1.1883157190798401E-2</v>
      </c>
      <c r="U585" s="2">
        <v>3.0799125131373752E-2</v>
      </c>
      <c r="V585" s="2">
        <v>4.5569159815855305E-2</v>
      </c>
      <c r="W585" s="2"/>
    </row>
    <row r="586" spans="1:23" x14ac:dyDescent="0.25">
      <c r="A586" t="str">
        <f t="shared" si="35"/>
        <v/>
      </c>
      <c r="B586" t="str">
        <f t="shared" si="36"/>
        <v>IDCoolingEvaporative AC</v>
      </c>
      <c r="C586" t="str">
        <f t="shared" si="37"/>
        <v>ID2016 CPACooling_Evaporative AC</v>
      </c>
      <c r="D586" t="s">
        <v>119</v>
      </c>
      <c r="E586" t="s">
        <v>142</v>
      </c>
      <c r="F586" s="3" t="s">
        <v>71</v>
      </c>
      <c r="G586" s="3" t="s">
        <v>3</v>
      </c>
      <c r="H586" s="3" t="s">
        <v>9</v>
      </c>
      <c r="I586" s="2">
        <v>5.6239782305033542E-4</v>
      </c>
      <c r="J586" s="2">
        <v>5.2398650195744864E-4</v>
      </c>
      <c r="K586" s="2">
        <v>3.5672963955425303E-2</v>
      </c>
      <c r="L586" s="2">
        <v>4.5637931150575227E-4</v>
      </c>
      <c r="M586" s="2">
        <v>3.4072776897399057E-2</v>
      </c>
      <c r="N586" s="2">
        <v>1.2316377071421429E-2</v>
      </c>
      <c r="O586" s="2">
        <v>0</v>
      </c>
      <c r="P586" s="2">
        <v>4.2204901167781698E-5</v>
      </c>
      <c r="Q586" s="2">
        <v>3.2619625815919411E-5</v>
      </c>
      <c r="R586" s="2">
        <v>5.462108734095571E-3</v>
      </c>
      <c r="S586" s="2">
        <v>0</v>
      </c>
      <c r="T586" s="2">
        <v>1.1883157190798401E-3</v>
      </c>
      <c r="U586" s="2">
        <v>6.1790710430722161E-4</v>
      </c>
      <c r="V586" s="2">
        <v>7.8467749611045416E-5</v>
      </c>
      <c r="W586" s="2"/>
    </row>
    <row r="587" spans="1:23" x14ac:dyDescent="0.25">
      <c r="A587" t="str">
        <f t="shared" si="35"/>
        <v/>
      </c>
      <c r="B587" t="str">
        <f t="shared" si="36"/>
        <v>IDCoolingAir-Source Heat Pump</v>
      </c>
      <c r="C587" t="str">
        <f t="shared" si="37"/>
        <v>ID2016 CPACooling_Air-Source Heat Pump</v>
      </c>
      <c r="D587" t="s">
        <v>119</v>
      </c>
      <c r="E587" t="s">
        <v>142</v>
      </c>
      <c r="F587" s="3" t="s">
        <v>72</v>
      </c>
      <c r="G587" s="3" t="s">
        <v>3</v>
      </c>
      <c r="H587" s="3" t="s">
        <v>10</v>
      </c>
      <c r="I587" s="2">
        <v>3.8644934470595249E-2</v>
      </c>
      <c r="J587" s="2">
        <v>6.1333159183421651E-2</v>
      </c>
      <c r="K587" s="2">
        <v>2.7447995709413024E-2</v>
      </c>
      <c r="L587" s="2">
        <v>5.7044911960440862E-2</v>
      </c>
      <c r="M587" s="2">
        <v>5.4018681794629833E-2</v>
      </c>
      <c r="N587" s="2">
        <v>4.2865227506362638E-2</v>
      </c>
      <c r="O587" s="2">
        <v>1.5772115384615384E-2</v>
      </c>
      <c r="P587" s="2">
        <v>5.6729766049722588E-2</v>
      </c>
      <c r="Q587" s="2">
        <v>5.275217220168351E-2</v>
      </c>
      <c r="R587" s="2">
        <v>0.10483484846487531</v>
      </c>
      <c r="S587" s="2">
        <v>2.7176530241003964E-2</v>
      </c>
      <c r="T587" s="2">
        <v>1.8616946265584161E-2</v>
      </c>
      <c r="U587" s="2">
        <v>4.331892983578238E-2</v>
      </c>
      <c r="V587" s="2">
        <v>4.9523973933293539E-2</v>
      </c>
      <c r="W587" s="2"/>
    </row>
    <row r="588" spans="1:23" x14ac:dyDescent="0.25">
      <c r="A588" t="str">
        <f t="shared" si="35"/>
        <v/>
      </c>
      <c r="B588" t="str">
        <f t="shared" si="36"/>
        <v>IDCoolingGeothermal Heat Pump</v>
      </c>
      <c r="C588" t="str">
        <f t="shared" si="37"/>
        <v>ID2016 CPACooling_Geothermal Heat Pump</v>
      </c>
      <c r="D588" t="s">
        <v>119</v>
      </c>
      <c r="E588" t="s">
        <v>142</v>
      </c>
      <c r="F588" s="3" t="s">
        <v>73</v>
      </c>
      <c r="G588" s="3" t="s">
        <v>3</v>
      </c>
      <c r="H588" s="3" t="s">
        <v>11</v>
      </c>
      <c r="I588" s="2">
        <v>2.4339312906751148E-2</v>
      </c>
      <c r="J588" s="2">
        <v>4.3099774029261614E-2</v>
      </c>
      <c r="K588" s="2">
        <v>0.02</v>
      </c>
      <c r="L588" s="2">
        <v>4.1323689702337942E-2</v>
      </c>
      <c r="M588" s="2">
        <v>0.02</v>
      </c>
      <c r="N588" s="2">
        <v>0</v>
      </c>
      <c r="O588" s="2">
        <v>8.6581730769230772E-3</v>
      </c>
      <c r="P588" s="2">
        <v>5.5501564014278151E-3</v>
      </c>
      <c r="Q588" s="2">
        <v>3.5430778168591234E-2</v>
      </c>
      <c r="R588" s="2">
        <v>3.4126549570884041E-2</v>
      </c>
      <c r="S588" s="2">
        <v>0</v>
      </c>
      <c r="T588" s="2">
        <v>0</v>
      </c>
      <c r="U588" s="2">
        <v>3.2207286859136833E-2</v>
      </c>
      <c r="V588" s="2">
        <v>1.3463524610146526E-2</v>
      </c>
      <c r="W588" s="2"/>
    </row>
    <row r="589" spans="1:23" x14ac:dyDescent="0.25">
      <c r="A589" t="str">
        <f t="shared" si="35"/>
        <v/>
      </c>
      <c r="B589" t="str">
        <f t="shared" si="36"/>
        <v>IDHeatingElectric Furnace</v>
      </c>
      <c r="C589" t="str">
        <f t="shared" si="37"/>
        <v>ID2016 CPAHeating_Electric Furnace</v>
      </c>
      <c r="D589" t="s">
        <v>119</v>
      </c>
      <c r="E589" t="s">
        <v>142</v>
      </c>
      <c r="F589" s="3" t="s">
        <v>74</v>
      </c>
      <c r="G589" s="3" t="s">
        <v>12</v>
      </c>
      <c r="H589" s="3" t="s">
        <v>13</v>
      </c>
      <c r="I589" s="2">
        <v>1.0192127735795496E-2</v>
      </c>
      <c r="J589" s="2">
        <v>6.8810231040393657E-3</v>
      </c>
      <c r="K589" s="2">
        <v>1.9562619538770965E-2</v>
      </c>
      <c r="L589" s="2">
        <v>8.3496669858918061E-3</v>
      </c>
      <c r="M589" s="2">
        <v>6.1910296168785107E-2</v>
      </c>
      <c r="N589" s="2">
        <v>9.3921230947246304E-2</v>
      </c>
      <c r="O589" s="2">
        <v>2.7013122476446841E-2</v>
      </c>
      <c r="P589" s="2">
        <v>0</v>
      </c>
      <c r="Q589" s="2">
        <v>0</v>
      </c>
      <c r="R589" s="2">
        <v>1.3479386027778355E-2</v>
      </c>
      <c r="S589" s="2">
        <v>2.718695341064804E-2</v>
      </c>
      <c r="T589" s="2">
        <v>2.0432434448190616E-2</v>
      </c>
      <c r="U589" s="2">
        <v>9.5733431481388603E-3</v>
      </c>
      <c r="V589" s="2">
        <v>5.4910762335110781E-2</v>
      </c>
      <c r="W589" s="2"/>
    </row>
    <row r="590" spans="1:23" x14ac:dyDescent="0.25">
      <c r="A590" t="str">
        <f t="shared" si="35"/>
        <v/>
      </c>
      <c r="B590" t="str">
        <f t="shared" si="36"/>
        <v>IDHeatingElectric Room Heat</v>
      </c>
      <c r="C590" t="str">
        <f t="shared" si="37"/>
        <v>ID2016 CPAHeating_Electric Room Heat</v>
      </c>
      <c r="D590" t="s">
        <v>119</v>
      </c>
      <c r="E590" t="s">
        <v>142</v>
      </c>
      <c r="F590" s="3" t="s">
        <v>75</v>
      </c>
      <c r="G590" s="3" t="s">
        <v>12</v>
      </c>
      <c r="H590" s="3" t="s">
        <v>14</v>
      </c>
      <c r="I590" s="2">
        <v>0.19638921881523289</v>
      </c>
      <c r="J590" s="2">
        <v>0.1325884827076676</v>
      </c>
      <c r="K590" s="2">
        <v>0.22875219837182156</v>
      </c>
      <c r="L590" s="2">
        <v>0.16088736515414626</v>
      </c>
      <c r="M590" s="2">
        <v>5.6101329407030496E-3</v>
      </c>
      <c r="N590" s="2">
        <v>1.7294461146837761E-2</v>
      </c>
      <c r="O590" s="2">
        <v>5.5658906201470199E-4</v>
      </c>
      <c r="P590" s="2">
        <v>0.1762018736466035</v>
      </c>
      <c r="Q590" s="2">
        <v>0.11171258651942219</v>
      </c>
      <c r="R590" s="2">
        <v>0.47827442785584207</v>
      </c>
      <c r="S590" s="2">
        <v>0.14705398825753976</v>
      </c>
      <c r="T590" s="2">
        <v>0.11051885549781261</v>
      </c>
      <c r="U590" s="2">
        <v>0.1844660340853167</v>
      </c>
      <c r="V590" s="2">
        <v>6.5200330670744933E-2</v>
      </c>
      <c r="W590" s="2"/>
    </row>
    <row r="591" spans="1:23" x14ac:dyDescent="0.25">
      <c r="A591" t="str">
        <f t="shared" si="35"/>
        <v/>
      </c>
      <c r="B591" t="str">
        <f t="shared" si="36"/>
        <v>IDHeatingAir-Source Heat Pump</v>
      </c>
      <c r="C591" t="str">
        <f t="shared" si="37"/>
        <v>ID2016 CPAHeating_Air-Source Heat Pump</v>
      </c>
      <c r="D591" t="s">
        <v>119</v>
      </c>
      <c r="E591" t="s">
        <v>142</v>
      </c>
      <c r="F591" s="3" t="s">
        <v>77</v>
      </c>
      <c r="G591" s="3" t="s">
        <v>12</v>
      </c>
      <c r="H591" s="3" t="s">
        <v>10</v>
      </c>
      <c r="I591" s="2">
        <v>3.8644934470595249E-2</v>
      </c>
      <c r="J591" s="2">
        <v>6.1333159183421651E-2</v>
      </c>
      <c r="K591" s="2">
        <v>2.7447995709413024E-2</v>
      </c>
      <c r="L591" s="2">
        <v>5.7044911960440862E-2</v>
      </c>
      <c r="M591" s="2">
        <v>5.4018681794629833E-2</v>
      </c>
      <c r="N591" s="2">
        <v>4.2865227506362638E-2</v>
      </c>
      <c r="O591" s="2">
        <v>1.5772115384615384E-2</v>
      </c>
      <c r="P591" s="2">
        <v>5.6729766049722588E-2</v>
      </c>
      <c r="Q591" s="2">
        <v>5.275217220168351E-2</v>
      </c>
      <c r="R591" s="2">
        <v>0.10483484846487531</v>
      </c>
      <c r="S591" s="2">
        <v>2.7176530241003971E-2</v>
      </c>
      <c r="T591" s="2">
        <v>1.8616946265584161E-2</v>
      </c>
      <c r="U591" s="2">
        <v>4.331892983578238E-2</v>
      </c>
      <c r="V591" s="2">
        <v>4.9523973933293539E-2</v>
      </c>
      <c r="W591" s="2"/>
    </row>
    <row r="592" spans="1:23" x14ac:dyDescent="0.25">
      <c r="A592" t="str">
        <f t="shared" si="35"/>
        <v/>
      </c>
      <c r="B592" t="str">
        <f t="shared" si="36"/>
        <v>IDHeatingGeothermal Heat Pump</v>
      </c>
      <c r="C592" t="str">
        <f t="shared" si="37"/>
        <v>ID2016 CPAHeating_Geothermal Heat Pump</v>
      </c>
      <c r="D592" t="s">
        <v>119</v>
      </c>
      <c r="E592" t="s">
        <v>142</v>
      </c>
      <c r="F592" s="3" t="s">
        <v>78</v>
      </c>
      <c r="G592" s="3" t="s">
        <v>12</v>
      </c>
      <c r="H592" s="3" t="s">
        <v>11</v>
      </c>
      <c r="I592" s="2">
        <v>2.4339312906751148E-2</v>
      </c>
      <c r="J592" s="2">
        <v>4.3099774029261614E-2</v>
      </c>
      <c r="K592" s="2">
        <v>0.02</v>
      </c>
      <c r="L592" s="2">
        <v>4.1323689702337942E-2</v>
      </c>
      <c r="M592" s="2">
        <v>0.02</v>
      </c>
      <c r="N592" s="2">
        <v>0</v>
      </c>
      <c r="O592" s="2">
        <v>8.6581730769230772E-3</v>
      </c>
      <c r="P592" s="2">
        <v>5.5501564014278151E-3</v>
      </c>
      <c r="Q592" s="2">
        <v>3.5430778168591234E-2</v>
      </c>
      <c r="R592" s="2">
        <v>3.4126549570884041E-2</v>
      </c>
      <c r="S592" s="2">
        <v>0</v>
      </c>
      <c r="T592" s="2">
        <v>0</v>
      </c>
      <c r="U592" s="2">
        <v>3.2207286859136833E-2</v>
      </c>
      <c r="V592" s="2">
        <v>1.3463524610146526E-2</v>
      </c>
      <c r="W592" s="2"/>
    </row>
    <row r="593" spans="1:23" x14ac:dyDescent="0.25">
      <c r="A593" t="str">
        <f t="shared" si="35"/>
        <v/>
      </c>
      <c r="B593" t="str">
        <f t="shared" si="36"/>
        <v>IDVentilationVentilation</v>
      </c>
      <c r="C593" t="str">
        <f t="shared" si="37"/>
        <v>ID2016 CPAVentilation_Ventilation</v>
      </c>
      <c r="D593" t="s">
        <v>119</v>
      </c>
      <c r="E593" t="s">
        <v>142</v>
      </c>
      <c r="F593" s="3" t="s">
        <v>79</v>
      </c>
      <c r="G593" s="3" t="s">
        <v>15</v>
      </c>
      <c r="H593" s="3" t="s">
        <v>15</v>
      </c>
      <c r="I593" s="2">
        <v>1</v>
      </c>
      <c r="J593" s="2">
        <v>1</v>
      </c>
      <c r="K593" s="2">
        <v>1</v>
      </c>
      <c r="L593" s="2">
        <v>1</v>
      </c>
      <c r="M593" s="2">
        <v>1</v>
      </c>
      <c r="N593" s="2">
        <v>1</v>
      </c>
      <c r="O593" s="2">
        <v>1</v>
      </c>
      <c r="P593" s="2">
        <v>1</v>
      </c>
      <c r="Q593" s="2">
        <v>1</v>
      </c>
      <c r="R593" s="2">
        <v>1</v>
      </c>
      <c r="S593" s="2">
        <v>1</v>
      </c>
      <c r="T593" s="2">
        <v>1</v>
      </c>
      <c r="U593" s="2">
        <v>1</v>
      </c>
      <c r="V593" s="2">
        <v>1</v>
      </c>
      <c r="W593" s="2"/>
    </row>
    <row r="594" spans="1:23" x14ac:dyDescent="0.25">
      <c r="A594" t="str">
        <f t="shared" si="35"/>
        <v/>
      </c>
      <c r="B594" t="str">
        <f t="shared" si="36"/>
        <v>IDWater HeatingWater Heater</v>
      </c>
      <c r="C594" t="str">
        <f t="shared" si="37"/>
        <v>ID2016 CPAWater Heating_Water Heater</v>
      </c>
      <c r="D594" t="s">
        <v>119</v>
      </c>
      <c r="E594" t="s">
        <v>142</v>
      </c>
      <c r="F594" s="3" t="s">
        <v>80</v>
      </c>
      <c r="G594" s="3" t="s">
        <v>16</v>
      </c>
      <c r="H594" s="3" t="s">
        <v>17</v>
      </c>
      <c r="I594" s="2">
        <v>0.45178015900449359</v>
      </c>
      <c r="J594" s="2">
        <v>0.45783132530120479</v>
      </c>
      <c r="K594" s="2">
        <v>0.51863912129380052</v>
      </c>
      <c r="L594" s="2">
        <v>0.49315068493150682</v>
      </c>
      <c r="M594" s="2">
        <v>0.32142857142857145</v>
      </c>
      <c r="N594" s="2">
        <v>0.52380952380952384</v>
      </c>
      <c r="O594" s="2">
        <v>0.25198399999999999</v>
      </c>
      <c r="P594" s="2">
        <v>0.36863269021703537</v>
      </c>
      <c r="Q594" s="2">
        <v>0.33333333333333331</v>
      </c>
      <c r="R594" s="2">
        <v>0.5</v>
      </c>
      <c r="S594" s="2">
        <v>0.38283828382838286</v>
      </c>
      <c r="T594" s="2">
        <v>0.46733950486494152</v>
      </c>
      <c r="U594" s="2">
        <v>0.45178015900449359</v>
      </c>
      <c r="V594" s="2">
        <v>0.36486486486486486</v>
      </c>
      <c r="W594" s="2"/>
    </row>
    <row r="595" spans="1:23" x14ac:dyDescent="0.25">
      <c r="A595" t="str">
        <f t="shared" si="35"/>
        <v/>
      </c>
      <c r="B595" t="str">
        <f t="shared" si="36"/>
        <v>IDInterior LightingScrew-in</v>
      </c>
      <c r="C595" t="str">
        <f t="shared" si="37"/>
        <v>ID2016 CPAInterior Lighting_Screw-in</v>
      </c>
      <c r="D595" t="s">
        <v>119</v>
      </c>
      <c r="E595" t="s">
        <v>142</v>
      </c>
      <c r="F595" s="3" t="s">
        <v>149</v>
      </c>
      <c r="G595" s="3" t="s">
        <v>18</v>
      </c>
      <c r="H595" s="3" t="s">
        <v>150</v>
      </c>
      <c r="I595" s="2">
        <v>1</v>
      </c>
      <c r="J595" s="2">
        <v>1</v>
      </c>
      <c r="K595" s="2">
        <v>1</v>
      </c>
      <c r="L595" s="2">
        <v>1</v>
      </c>
      <c r="M595" s="2">
        <v>1</v>
      </c>
      <c r="N595" s="2">
        <v>1</v>
      </c>
      <c r="O595" s="2">
        <v>1</v>
      </c>
      <c r="P595" s="2">
        <v>1</v>
      </c>
      <c r="Q595" s="2">
        <v>1</v>
      </c>
      <c r="R595" s="2">
        <v>1</v>
      </c>
      <c r="S595" s="2">
        <v>1</v>
      </c>
      <c r="T595" s="2">
        <v>1</v>
      </c>
      <c r="U595" s="2">
        <v>1</v>
      </c>
      <c r="V595" s="2">
        <v>1</v>
      </c>
      <c r="W595" s="2"/>
    </row>
    <row r="596" spans="1:23" x14ac:dyDescent="0.25">
      <c r="A596" t="str">
        <f t="shared" si="35"/>
        <v/>
      </c>
      <c r="B596" t="str">
        <f t="shared" si="36"/>
        <v>IDInterior LightingHigh-Bay Fixtures</v>
      </c>
      <c r="C596" t="str">
        <f t="shared" si="37"/>
        <v>ID2016 CPAInterior Lighting_High-Bay Fixtures</v>
      </c>
      <c r="D596" t="s">
        <v>119</v>
      </c>
      <c r="E596" t="s">
        <v>142</v>
      </c>
      <c r="F596" s="3" t="s">
        <v>151</v>
      </c>
      <c r="G596" s="3" t="s">
        <v>18</v>
      </c>
      <c r="H596" s="3" t="s">
        <v>152</v>
      </c>
      <c r="I596" s="2">
        <v>1</v>
      </c>
      <c r="J596" s="2">
        <v>1</v>
      </c>
      <c r="K596" s="2">
        <v>1</v>
      </c>
      <c r="L596" s="2">
        <v>1</v>
      </c>
      <c r="M596" s="2">
        <v>1</v>
      </c>
      <c r="N596" s="2">
        <v>1</v>
      </c>
      <c r="O596" s="2">
        <v>1</v>
      </c>
      <c r="P596" s="2">
        <v>1</v>
      </c>
      <c r="Q596" s="2">
        <v>1</v>
      </c>
      <c r="R596" s="2">
        <v>1</v>
      </c>
      <c r="S596" s="2">
        <v>1</v>
      </c>
      <c r="T596" s="2">
        <v>1</v>
      </c>
      <c r="U596" s="2">
        <v>1</v>
      </c>
      <c r="V596" s="2">
        <v>1</v>
      </c>
      <c r="W596" s="2"/>
    </row>
    <row r="597" spans="1:23" x14ac:dyDescent="0.25">
      <c r="A597" t="str">
        <f t="shared" si="35"/>
        <v/>
      </c>
      <c r="B597" t="str">
        <f t="shared" si="36"/>
        <v>IDInterior LightingLinear Lighting</v>
      </c>
      <c r="C597" t="str">
        <f t="shared" si="37"/>
        <v>ID2016 CPAInterior Lighting_Linear Lighting</v>
      </c>
      <c r="D597" t="s">
        <v>119</v>
      </c>
      <c r="E597" t="s">
        <v>142</v>
      </c>
      <c r="F597" s="3" t="s">
        <v>84</v>
      </c>
      <c r="G597" s="3" t="s">
        <v>18</v>
      </c>
      <c r="H597" s="3" t="s">
        <v>22</v>
      </c>
      <c r="I597" s="2">
        <v>1</v>
      </c>
      <c r="J597" s="2">
        <v>1</v>
      </c>
      <c r="K597" s="2">
        <v>1</v>
      </c>
      <c r="L597" s="2">
        <v>1</v>
      </c>
      <c r="M597" s="2">
        <v>1</v>
      </c>
      <c r="N597" s="2">
        <v>1</v>
      </c>
      <c r="O597" s="2">
        <v>1</v>
      </c>
      <c r="P597" s="2">
        <v>1</v>
      </c>
      <c r="Q597" s="2">
        <v>1</v>
      </c>
      <c r="R597" s="2">
        <v>1</v>
      </c>
      <c r="S597" s="2">
        <v>1</v>
      </c>
      <c r="T597" s="2">
        <v>1</v>
      </c>
      <c r="U597" s="2">
        <v>1</v>
      </c>
      <c r="V597" s="2">
        <v>1</v>
      </c>
      <c r="W597" s="2"/>
    </row>
    <row r="598" spans="1:23" x14ac:dyDescent="0.25">
      <c r="A598" t="str">
        <f t="shared" si="35"/>
        <v/>
      </c>
      <c r="B598" t="str">
        <f t="shared" si="36"/>
        <v>IDExterior LightingScrew-in</v>
      </c>
      <c r="C598" t="str">
        <f t="shared" si="37"/>
        <v>ID2016 CPAExterior Lighting_Screw-in</v>
      </c>
      <c r="D598" t="s">
        <v>119</v>
      </c>
      <c r="E598" t="s">
        <v>142</v>
      </c>
      <c r="F598" s="3" t="s">
        <v>153</v>
      </c>
      <c r="G598" s="3" t="s">
        <v>23</v>
      </c>
      <c r="H598" s="3" t="s">
        <v>150</v>
      </c>
      <c r="I598" s="2">
        <v>1</v>
      </c>
      <c r="J598" s="2">
        <v>1</v>
      </c>
      <c r="K598" s="2">
        <v>1</v>
      </c>
      <c r="L598" s="2">
        <v>1</v>
      </c>
      <c r="M598" s="2">
        <v>1</v>
      </c>
      <c r="N598" s="2">
        <v>1</v>
      </c>
      <c r="O598" s="2">
        <v>1</v>
      </c>
      <c r="P598" s="2">
        <v>1</v>
      </c>
      <c r="Q598" s="2">
        <v>1</v>
      </c>
      <c r="R598" s="2">
        <v>1</v>
      </c>
      <c r="S598" s="2">
        <v>1</v>
      </c>
      <c r="T598" s="2">
        <v>1</v>
      </c>
      <c r="U598" s="2">
        <v>1</v>
      </c>
      <c r="V598" s="2">
        <v>1</v>
      </c>
      <c r="W598" s="2"/>
    </row>
    <row r="599" spans="1:23" x14ac:dyDescent="0.25">
      <c r="A599" t="str">
        <f t="shared" si="35"/>
        <v/>
      </c>
      <c r="B599" t="str">
        <f t="shared" si="36"/>
        <v>IDExterior LightingArea Lighting</v>
      </c>
      <c r="C599" t="str">
        <f t="shared" si="37"/>
        <v>ID2016 CPAExterior Lighting_Area Lighting</v>
      </c>
      <c r="D599" t="s">
        <v>119</v>
      </c>
      <c r="E599" t="s">
        <v>142</v>
      </c>
      <c r="F599" s="3" t="s">
        <v>86</v>
      </c>
      <c r="G599" s="3" t="s">
        <v>23</v>
      </c>
      <c r="H599" s="3" t="s">
        <v>24</v>
      </c>
      <c r="I599" s="2">
        <v>1</v>
      </c>
      <c r="J599" s="2">
        <v>1</v>
      </c>
      <c r="K599" s="2">
        <v>1</v>
      </c>
      <c r="L599" s="2">
        <v>1</v>
      </c>
      <c r="M599" s="2">
        <v>1</v>
      </c>
      <c r="N599" s="2">
        <v>1</v>
      </c>
      <c r="O599" s="2">
        <v>1</v>
      </c>
      <c r="P599" s="2">
        <v>1</v>
      </c>
      <c r="Q599" s="2">
        <v>1</v>
      </c>
      <c r="R599" s="2">
        <v>1</v>
      </c>
      <c r="S599" s="2">
        <v>1</v>
      </c>
      <c r="T599" s="2">
        <v>1</v>
      </c>
      <c r="U599" s="2">
        <v>1</v>
      </c>
      <c r="V599" s="2">
        <v>1</v>
      </c>
      <c r="W599" s="2"/>
    </row>
    <row r="600" spans="1:23" x14ac:dyDescent="0.25">
      <c r="A600" t="str">
        <f t="shared" si="35"/>
        <v/>
      </c>
      <c r="B600" t="str">
        <f t="shared" si="36"/>
        <v>IDExterior LightingLinear Lighting</v>
      </c>
      <c r="C600" t="str">
        <f t="shared" si="37"/>
        <v>ID2016 CPAExterior Lighting_Linear Lighting</v>
      </c>
      <c r="D600" t="s">
        <v>119</v>
      </c>
      <c r="E600" t="s">
        <v>142</v>
      </c>
      <c r="F600" s="3" t="s">
        <v>87</v>
      </c>
      <c r="G600" s="3" t="s">
        <v>23</v>
      </c>
      <c r="H600" s="3" t="s">
        <v>22</v>
      </c>
      <c r="I600" s="2">
        <v>1</v>
      </c>
      <c r="J600" s="2">
        <v>1</v>
      </c>
      <c r="K600" s="2">
        <v>1</v>
      </c>
      <c r="L600" s="2">
        <v>1</v>
      </c>
      <c r="M600" s="2">
        <v>1</v>
      </c>
      <c r="N600" s="2">
        <v>1</v>
      </c>
      <c r="O600" s="2">
        <v>1</v>
      </c>
      <c r="P600" s="2">
        <v>1</v>
      </c>
      <c r="Q600" s="2">
        <v>1</v>
      </c>
      <c r="R600" s="2">
        <v>1</v>
      </c>
      <c r="S600" s="2">
        <v>1</v>
      </c>
      <c r="T600" s="2">
        <v>1</v>
      </c>
      <c r="U600" s="2">
        <v>1</v>
      </c>
      <c r="V600" s="2">
        <v>1</v>
      </c>
      <c r="W600" s="2"/>
    </row>
    <row r="601" spans="1:23" x14ac:dyDescent="0.25">
      <c r="A601" t="str">
        <f t="shared" si="35"/>
        <v/>
      </c>
      <c r="B601" t="str">
        <f t="shared" si="36"/>
        <v>IDRefrigeration Walk-in Refrigerator/Freezer</v>
      </c>
      <c r="C601" t="str">
        <f t="shared" si="37"/>
        <v>ID2016 CPARefrigeration _Walk-in Refrigerator/Freezer</v>
      </c>
      <c r="D601" t="s">
        <v>119</v>
      </c>
      <c r="E601" t="s">
        <v>142</v>
      </c>
      <c r="F601" s="3" t="s">
        <v>88</v>
      </c>
      <c r="G601" s="3" t="s">
        <v>25</v>
      </c>
      <c r="H601" s="3" t="s">
        <v>26</v>
      </c>
      <c r="I601" s="2">
        <v>0.02</v>
      </c>
      <c r="J601" s="2">
        <v>0</v>
      </c>
      <c r="K601" s="2">
        <v>0.02</v>
      </c>
      <c r="L601" s="2">
        <v>0</v>
      </c>
      <c r="M601" s="2">
        <v>0.74</v>
      </c>
      <c r="N601" s="2">
        <v>0.16</v>
      </c>
      <c r="O601" s="2">
        <v>0.33</v>
      </c>
      <c r="P601" s="2">
        <v>7.6925418569254181E-2</v>
      </c>
      <c r="Q601" s="2">
        <v>0.19</v>
      </c>
      <c r="R601" s="2">
        <v>0.03</v>
      </c>
      <c r="S601" s="2">
        <v>1.0989010989011E-2</v>
      </c>
      <c r="T601" s="2">
        <v>0.91700000000000004</v>
      </c>
      <c r="U601" s="2">
        <v>0.02</v>
      </c>
      <c r="V601" s="2">
        <v>6.6666666666666666E-2</v>
      </c>
      <c r="W601" s="2"/>
    </row>
    <row r="602" spans="1:23" x14ac:dyDescent="0.25">
      <c r="A602" t="str">
        <f t="shared" si="35"/>
        <v/>
      </c>
      <c r="B602" t="str">
        <f t="shared" si="36"/>
        <v>IDRefrigeration Reach-in Refrigerator/Freezer</v>
      </c>
      <c r="C602" t="str">
        <f t="shared" si="37"/>
        <v>ID2016 CPARefrigeration _Reach-in Refrigerator/Freezer</v>
      </c>
      <c r="D602" t="s">
        <v>119</v>
      </c>
      <c r="E602" t="s">
        <v>142</v>
      </c>
      <c r="F602" s="3" t="s">
        <v>89</v>
      </c>
      <c r="G602" s="3" t="s">
        <v>25</v>
      </c>
      <c r="H602" s="3" t="s">
        <v>27</v>
      </c>
      <c r="I602" s="2">
        <v>0.14000000000000001</v>
      </c>
      <c r="J602" s="2">
        <v>8.9552238805970144E-2</v>
      </c>
      <c r="K602" s="2">
        <v>0.14000000000000001</v>
      </c>
      <c r="L602" s="2">
        <v>0.10526315789473684</v>
      </c>
      <c r="M602" s="2">
        <v>7.0000000000000007E-2</v>
      </c>
      <c r="N602" s="2">
        <v>0.83055975794251102</v>
      </c>
      <c r="O602" s="2">
        <v>0.5</v>
      </c>
      <c r="P602" s="2">
        <v>0.13360730593607306</v>
      </c>
      <c r="Q602" s="2">
        <v>0.33</v>
      </c>
      <c r="R602" s="2">
        <v>0.19</v>
      </c>
      <c r="S602" s="2">
        <v>0.02</v>
      </c>
      <c r="T602" s="2">
        <v>0.02</v>
      </c>
      <c r="U602" s="2">
        <v>0.14000000000000001</v>
      </c>
      <c r="V602" s="2">
        <v>0.16666666666666666</v>
      </c>
      <c r="W602" s="2"/>
    </row>
    <row r="603" spans="1:23" x14ac:dyDescent="0.25">
      <c r="A603" t="str">
        <f t="shared" si="35"/>
        <v/>
      </c>
      <c r="B603" t="str">
        <f t="shared" si="36"/>
        <v>IDRefrigeration Glass Door Display</v>
      </c>
      <c r="C603" t="str">
        <f t="shared" si="37"/>
        <v>ID2016 CPARefrigeration _Glass Door Display</v>
      </c>
      <c r="D603" t="s">
        <v>119</v>
      </c>
      <c r="E603" t="s">
        <v>142</v>
      </c>
      <c r="F603" s="3" t="s">
        <v>90</v>
      </c>
      <c r="G603" s="3" t="s">
        <v>25</v>
      </c>
      <c r="H603" s="3" t="s">
        <v>28</v>
      </c>
      <c r="I603" s="2">
        <v>0.77400000000000002</v>
      </c>
      <c r="J603" s="2">
        <v>0</v>
      </c>
      <c r="K603" s="2">
        <v>0.81699999999999995</v>
      </c>
      <c r="L603" s="2">
        <v>1.7543859649122806E-2</v>
      </c>
      <c r="M603" s="2">
        <v>5.1999999999999998E-2</v>
      </c>
      <c r="N603" s="2">
        <v>0.94899999999999995</v>
      </c>
      <c r="O603" s="2">
        <v>0.90400000000000003</v>
      </c>
      <c r="P603" s="2">
        <v>0.26600000000000001</v>
      </c>
      <c r="Q603" s="2">
        <v>0.65700000000000003</v>
      </c>
      <c r="R603" s="2">
        <v>0.58899999999999997</v>
      </c>
      <c r="S603" s="2">
        <v>0.10100000000000001</v>
      </c>
      <c r="T603" s="2">
        <v>0.10100000000000001</v>
      </c>
      <c r="U603" s="2">
        <v>5.0999999999999997E-2</v>
      </c>
      <c r="V603" s="2">
        <v>1.6666666666666666E-2</v>
      </c>
      <c r="W603" s="2"/>
    </row>
    <row r="604" spans="1:23" x14ac:dyDescent="0.25">
      <c r="A604" t="str">
        <f t="shared" si="35"/>
        <v/>
      </c>
      <c r="B604" t="str">
        <f t="shared" si="36"/>
        <v>IDRefrigeration Open Display Case</v>
      </c>
      <c r="C604" t="str">
        <f t="shared" si="37"/>
        <v>ID2016 CPARefrigeration _Open Display Case</v>
      </c>
      <c r="D604" t="s">
        <v>119</v>
      </c>
      <c r="E604" t="s">
        <v>142</v>
      </c>
      <c r="F604" s="3" t="s">
        <v>91</v>
      </c>
      <c r="G604" s="3" t="s">
        <v>25</v>
      </c>
      <c r="H604" s="3" t="s">
        <v>29</v>
      </c>
      <c r="I604" s="2">
        <v>0.77400000000000002</v>
      </c>
      <c r="J604" s="2">
        <v>0</v>
      </c>
      <c r="K604" s="2">
        <v>0.81699999999999995</v>
      </c>
      <c r="L604" s="2">
        <v>1.7543859649122806E-2</v>
      </c>
      <c r="M604" s="2">
        <v>5.1999999999999998E-2</v>
      </c>
      <c r="N604" s="2">
        <v>0.94899999999999995</v>
      </c>
      <c r="O604" s="2">
        <v>0.90400000000000003</v>
      </c>
      <c r="P604" s="2">
        <v>0.26600000000000001</v>
      </c>
      <c r="Q604" s="2">
        <v>0.65700000000000003</v>
      </c>
      <c r="R604" s="2">
        <v>0.58899999999999997</v>
      </c>
      <c r="S604" s="2">
        <v>0.10100000000000001</v>
      </c>
      <c r="T604" s="2">
        <v>0.10100000000000001</v>
      </c>
      <c r="U604" s="2">
        <v>5.0999999999999997E-2</v>
      </c>
      <c r="V604" s="2">
        <v>1.6666666666666666E-2</v>
      </c>
      <c r="W604" s="2"/>
    </row>
    <row r="605" spans="1:23" x14ac:dyDescent="0.25">
      <c r="A605" t="str">
        <f t="shared" si="35"/>
        <v/>
      </c>
      <c r="B605" t="str">
        <f t="shared" si="36"/>
        <v>IDRefrigeration Icemaker</v>
      </c>
      <c r="C605" t="str">
        <f t="shared" si="37"/>
        <v>ID2016 CPARefrigeration _Icemaker</v>
      </c>
      <c r="D605" t="s">
        <v>119</v>
      </c>
      <c r="E605" t="s">
        <v>142</v>
      </c>
      <c r="F605" s="3" t="s">
        <v>92</v>
      </c>
      <c r="G605" s="3" t="s">
        <v>25</v>
      </c>
      <c r="H605" s="3" t="s">
        <v>30</v>
      </c>
      <c r="I605" s="2">
        <v>0.44900000000000001</v>
      </c>
      <c r="J605" s="2">
        <v>5.0999999999999997E-2</v>
      </c>
      <c r="K605" s="2">
        <v>0.52400000000000002</v>
      </c>
      <c r="L605" s="2">
        <v>5.0999999999999997E-2</v>
      </c>
      <c r="M605" s="2">
        <v>0.97299999999999998</v>
      </c>
      <c r="N605" s="2">
        <v>0.98899999999999999</v>
      </c>
      <c r="O605" s="2">
        <v>0.90400000000000003</v>
      </c>
      <c r="P605" s="2">
        <v>0.26600000000000001</v>
      </c>
      <c r="Q605" s="2">
        <v>0.65700000000000003</v>
      </c>
      <c r="R605" s="2">
        <v>0.58899999999999997</v>
      </c>
      <c r="S605" s="2">
        <v>0.10100000000000001</v>
      </c>
      <c r="T605" s="2">
        <v>0.91700000000000004</v>
      </c>
      <c r="U605" s="2">
        <v>5.0999999999999997E-2</v>
      </c>
      <c r="V605" s="2">
        <v>0.216</v>
      </c>
      <c r="W605" s="2"/>
    </row>
    <row r="606" spans="1:23" x14ac:dyDescent="0.25">
      <c r="A606" t="str">
        <f t="shared" si="35"/>
        <v/>
      </c>
      <c r="B606" t="str">
        <f t="shared" si="36"/>
        <v>IDRefrigeration Vending Machine</v>
      </c>
      <c r="C606" t="str">
        <f t="shared" si="37"/>
        <v>ID2016 CPARefrigeration _Vending Machine</v>
      </c>
      <c r="D606" t="s">
        <v>119</v>
      </c>
      <c r="E606" t="s">
        <v>142</v>
      </c>
      <c r="F606" s="3" t="s">
        <v>93</v>
      </c>
      <c r="G606" s="3" t="s">
        <v>25</v>
      </c>
      <c r="H606" s="3" t="s">
        <v>31</v>
      </c>
      <c r="I606" s="2">
        <v>0.44900000000000001</v>
      </c>
      <c r="J606" s="2">
        <v>5.0999999999999997E-2</v>
      </c>
      <c r="K606" s="2">
        <v>0.52400000000000002</v>
      </c>
      <c r="L606" s="2">
        <v>5.0999999999999997E-2</v>
      </c>
      <c r="M606" s="2">
        <v>0.97299999999999998</v>
      </c>
      <c r="N606" s="2">
        <v>0.98899999999999999</v>
      </c>
      <c r="O606" s="2">
        <v>0.90400000000000003</v>
      </c>
      <c r="P606" s="2">
        <v>0.26600000000000001</v>
      </c>
      <c r="Q606" s="2">
        <v>0.65700000000000003</v>
      </c>
      <c r="R606" s="2">
        <v>0.58899999999999997</v>
      </c>
      <c r="S606" s="2">
        <v>0.10100000000000001</v>
      </c>
      <c r="T606" s="2">
        <v>0.91700000000000004</v>
      </c>
      <c r="U606" s="2">
        <v>5.0999999999999997E-2</v>
      </c>
      <c r="V606" s="2">
        <v>0.216</v>
      </c>
      <c r="W606" s="2"/>
    </row>
    <row r="607" spans="1:23" x14ac:dyDescent="0.25">
      <c r="A607" t="str">
        <f t="shared" si="35"/>
        <v/>
      </c>
      <c r="B607" t="str">
        <f t="shared" si="36"/>
        <v>IDFood PreparationOven</v>
      </c>
      <c r="C607" t="str">
        <f t="shared" si="37"/>
        <v>ID2016 CPAFood Preparation_Oven</v>
      </c>
      <c r="D607" t="s">
        <v>119</v>
      </c>
      <c r="E607" t="s">
        <v>142</v>
      </c>
      <c r="F607" s="3" t="s">
        <v>94</v>
      </c>
      <c r="G607" s="3" t="s">
        <v>32</v>
      </c>
      <c r="H607" s="3" t="s">
        <v>33</v>
      </c>
      <c r="I607" s="2">
        <v>0.66</v>
      </c>
      <c r="J607" s="2">
        <v>3.6464000000000003E-2</v>
      </c>
      <c r="K607" s="2">
        <v>0.48899999999999999</v>
      </c>
      <c r="L607" s="2">
        <v>3.6464000000000003E-2</v>
      </c>
      <c r="M607" s="2">
        <v>0.21</v>
      </c>
      <c r="N607" s="2">
        <v>0.11</v>
      </c>
      <c r="O607" s="2">
        <v>0.69699999999999995</v>
      </c>
      <c r="P607" s="2">
        <v>0.21049200000000001</v>
      </c>
      <c r="Q607" s="2">
        <v>0.64800000000000002</v>
      </c>
      <c r="R607" s="2">
        <v>0.13800000000000001</v>
      </c>
      <c r="S607" s="2">
        <v>2.2665999999999999E-2</v>
      </c>
      <c r="T607" s="2">
        <v>0.40838600000000003</v>
      </c>
      <c r="U607" s="2">
        <v>3.6464000000000003E-2</v>
      </c>
      <c r="V607" s="2">
        <v>0.58899999999999997</v>
      </c>
      <c r="W607" s="2"/>
    </row>
    <row r="608" spans="1:23" x14ac:dyDescent="0.25">
      <c r="A608" t="str">
        <f t="shared" si="35"/>
        <v/>
      </c>
      <c r="B608" t="str">
        <f t="shared" si="36"/>
        <v>IDFood PreparationFryer</v>
      </c>
      <c r="C608" t="str">
        <f t="shared" si="37"/>
        <v>ID2016 CPAFood Preparation_Fryer</v>
      </c>
      <c r="D608" t="s">
        <v>119</v>
      </c>
      <c r="E608" t="s">
        <v>142</v>
      </c>
      <c r="F608" s="3" t="s">
        <v>95</v>
      </c>
      <c r="G608" s="3" t="s">
        <v>32</v>
      </c>
      <c r="H608" s="3" t="s">
        <v>34</v>
      </c>
      <c r="I608" s="2">
        <v>0.76400000000000001</v>
      </c>
      <c r="J608" s="2">
        <v>3.6464000000000003E-2</v>
      </c>
      <c r="K608" s="2">
        <v>0.45200000000000001</v>
      </c>
      <c r="L608" s="2">
        <v>3.6464000000000003E-2</v>
      </c>
      <c r="M608" s="2">
        <v>0.82</v>
      </c>
      <c r="N608" s="2">
        <v>0.87</v>
      </c>
      <c r="O608" s="2">
        <v>0.80700000000000005</v>
      </c>
      <c r="P608" s="2">
        <v>0.21049200000000001</v>
      </c>
      <c r="Q608" s="2">
        <v>0.58599999999999997</v>
      </c>
      <c r="R608" s="2">
        <v>0.21</v>
      </c>
      <c r="S608" s="2">
        <v>2.2665999999999999E-2</v>
      </c>
      <c r="T608" s="2">
        <v>0.40838600000000003</v>
      </c>
      <c r="U608" s="2">
        <v>3.6464000000000003E-2</v>
      </c>
      <c r="V608" s="2">
        <v>0.29899999999999999</v>
      </c>
      <c r="W608" s="2"/>
    </row>
    <row r="609" spans="1:23" x14ac:dyDescent="0.25">
      <c r="A609" t="str">
        <f t="shared" si="35"/>
        <v/>
      </c>
      <c r="B609" t="str">
        <f t="shared" si="36"/>
        <v>IDFood PreparationDishwasher</v>
      </c>
      <c r="C609" t="str">
        <f t="shared" si="37"/>
        <v>ID2016 CPAFood Preparation_Dishwasher</v>
      </c>
      <c r="D609" t="s">
        <v>119</v>
      </c>
      <c r="E609" t="s">
        <v>142</v>
      </c>
      <c r="F609" s="3" t="s">
        <v>96</v>
      </c>
      <c r="G609" s="3" t="s">
        <v>32</v>
      </c>
      <c r="H609" s="3" t="s">
        <v>35</v>
      </c>
      <c r="I609" s="2">
        <v>0.430614</v>
      </c>
      <c r="J609" s="2">
        <v>3.6464000000000003E-2</v>
      </c>
      <c r="K609" s="2">
        <v>0.3957</v>
      </c>
      <c r="L609" s="2">
        <v>3.6464000000000003E-2</v>
      </c>
      <c r="M609" s="2">
        <v>0.52509700000000004</v>
      </c>
      <c r="N609" s="2">
        <v>0.548682</v>
      </c>
      <c r="O609" s="2">
        <v>0.53468099999999996</v>
      </c>
      <c r="P609" s="2">
        <v>0.21049200000000001</v>
      </c>
      <c r="Q609" s="2">
        <v>0.523231</v>
      </c>
      <c r="R609" s="2">
        <v>0.30025000000000002</v>
      </c>
      <c r="S609" s="2">
        <v>2.2665999999999999E-2</v>
      </c>
      <c r="T609" s="2">
        <v>0.40838600000000003</v>
      </c>
      <c r="U609" s="2">
        <v>3.6464000000000003E-2</v>
      </c>
      <c r="V609" s="2">
        <v>0.15409500000000001</v>
      </c>
      <c r="W609" s="2"/>
    </row>
    <row r="610" spans="1:23" x14ac:dyDescent="0.25">
      <c r="A610" t="str">
        <f t="shared" si="35"/>
        <v/>
      </c>
      <c r="B610" t="str">
        <f t="shared" si="36"/>
        <v>IDFood PreparationHot Food Container</v>
      </c>
      <c r="C610" t="str">
        <f t="shared" si="37"/>
        <v>ID2016 CPAFood Preparation_Hot Food Container</v>
      </c>
      <c r="D610" t="s">
        <v>119</v>
      </c>
      <c r="E610" t="s">
        <v>142</v>
      </c>
      <c r="F610" s="3" t="s">
        <v>97</v>
      </c>
      <c r="G610" s="3" t="s">
        <v>32</v>
      </c>
      <c r="H610" s="3" t="s">
        <v>36</v>
      </c>
      <c r="I610" s="2">
        <v>0.430614</v>
      </c>
      <c r="J610" s="2">
        <v>3.6464000000000003E-2</v>
      </c>
      <c r="K610" s="2">
        <v>0.3957</v>
      </c>
      <c r="L610" s="2">
        <v>3.6464000000000003E-2</v>
      </c>
      <c r="M610" s="2">
        <v>0.84</v>
      </c>
      <c r="N610" s="2">
        <v>0.73</v>
      </c>
      <c r="O610" s="2">
        <v>0.53468099999999996</v>
      </c>
      <c r="P610" s="2">
        <v>0.21049200000000001</v>
      </c>
      <c r="Q610" s="2">
        <v>0.523231</v>
      </c>
      <c r="R610" s="2">
        <v>0.30025000000000002</v>
      </c>
      <c r="S610" s="2">
        <v>2.2665999999999999E-2</v>
      </c>
      <c r="T610" s="2">
        <v>0.40838600000000003</v>
      </c>
      <c r="U610" s="2">
        <v>3.6464000000000003E-2</v>
      </c>
      <c r="V610" s="2">
        <v>0.15409500000000001</v>
      </c>
      <c r="W610" s="2"/>
    </row>
    <row r="611" spans="1:23" x14ac:dyDescent="0.25">
      <c r="A611" t="str">
        <f t="shared" si="35"/>
        <v/>
      </c>
      <c r="B611" t="str">
        <f t="shared" si="36"/>
        <v>IDFood PreparationSteamer</v>
      </c>
      <c r="C611" t="str">
        <f t="shared" si="37"/>
        <v>ID2016 CPAFood Preparation_Steamer</v>
      </c>
      <c r="D611" t="s">
        <v>119</v>
      </c>
      <c r="E611" t="s">
        <v>142</v>
      </c>
      <c r="F611" s="3" t="s">
        <v>98</v>
      </c>
      <c r="G611" s="3" t="s">
        <v>32</v>
      </c>
      <c r="H611" s="3" t="s">
        <v>37</v>
      </c>
      <c r="I611" s="2">
        <v>0.430614</v>
      </c>
      <c r="J611" s="2">
        <v>3.6464000000000003E-2</v>
      </c>
      <c r="K611" s="2">
        <v>0.3957</v>
      </c>
      <c r="L611" s="2">
        <v>3.6464000000000003E-2</v>
      </c>
      <c r="M611" s="2">
        <v>0.16</v>
      </c>
      <c r="N611" s="2">
        <v>0.2</v>
      </c>
      <c r="O611" s="2">
        <v>0.53468099999999996</v>
      </c>
      <c r="P611" s="2">
        <v>0.21049200000000001</v>
      </c>
      <c r="Q611" s="2">
        <v>0.523231</v>
      </c>
      <c r="R611" s="2">
        <v>0.30025000000000002</v>
      </c>
      <c r="S611" s="2">
        <v>2.2665999999999999E-2</v>
      </c>
      <c r="T611" s="2">
        <v>0.40838600000000003</v>
      </c>
      <c r="U611" s="2">
        <v>3.6464000000000003E-2</v>
      </c>
      <c r="V611" s="2">
        <v>0.15409500000000001</v>
      </c>
      <c r="W611" s="2"/>
    </row>
    <row r="612" spans="1:23" x14ac:dyDescent="0.25">
      <c r="A612" t="str">
        <f t="shared" si="35"/>
        <v/>
      </c>
      <c r="B612" t="str">
        <f t="shared" si="36"/>
        <v>IDOffice EquipmentDesktop Computer</v>
      </c>
      <c r="C612" t="str">
        <f t="shared" si="37"/>
        <v>ID2016 CPAOffice Equipment_Desktop Computer</v>
      </c>
      <c r="D612" t="s">
        <v>119</v>
      </c>
      <c r="E612" t="s">
        <v>142</v>
      </c>
      <c r="F612" s="3" t="s">
        <v>99</v>
      </c>
      <c r="G612" s="3" t="s">
        <v>38</v>
      </c>
      <c r="H612" s="3" t="s">
        <v>39</v>
      </c>
      <c r="I612" s="2">
        <v>1</v>
      </c>
      <c r="J612" s="2">
        <v>1</v>
      </c>
      <c r="K612" s="2">
        <v>1</v>
      </c>
      <c r="L612" s="2">
        <v>1</v>
      </c>
      <c r="M612" s="2">
        <v>1</v>
      </c>
      <c r="N612" s="2">
        <v>1</v>
      </c>
      <c r="O612" s="2">
        <v>1</v>
      </c>
      <c r="P612" s="2">
        <v>1</v>
      </c>
      <c r="Q612" s="2">
        <v>1</v>
      </c>
      <c r="R612" s="2">
        <v>1</v>
      </c>
      <c r="S612" s="2">
        <v>1</v>
      </c>
      <c r="T612" s="2">
        <v>1</v>
      </c>
      <c r="U612" s="2">
        <v>1</v>
      </c>
      <c r="V612" s="2">
        <v>1</v>
      </c>
      <c r="W612" s="2"/>
    </row>
    <row r="613" spans="1:23" x14ac:dyDescent="0.25">
      <c r="A613" t="str">
        <f t="shared" si="35"/>
        <v/>
      </c>
      <c r="B613" t="str">
        <f t="shared" si="36"/>
        <v>IDOffice EquipmentLaptop</v>
      </c>
      <c r="C613" t="str">
        <f t="shared" si="37"/>
        <v>ID2016 CPAOffice Equipment_Laptop</v>
      </c>
      <c r="D613" t="s">
        <v>119</v>
      </c>
      <c r="E613" t="s">
        <v>142</v>
      </c>
      <c r="F613" s="3" t="s">
        <v>100</v>
      </c>
      <c r="G613" s="3" t="s">
        <v>38</v>
      </c>
      <c r="H613" s="3" t="s">
        <v>40</v>
      </c>
      <c r="I613" s="2">
        <v>1</v>
      </c>
      <c r="J613" s="2">
        <v>1</v>
      </c>
      <c r="K613" s="2">
        <v>1</v>
      </c>
      <c r="L613" s="2">
        <v>1</v>
      </c>
      <c r="M613" s="2">
        <v>1</v>
      </c>
      <c r="N613" s="2">
        <v>0.64</v>
      </c>
      <c r="O613" s="2">
        <v>1</v>
      </c>
      <c r="P613" s="2">
        <v>1</v>
      </c>
      <c r="Q613" s="2">
        <v>1</v>
      </c>
      <c r="R613" s="2">
        <v>1</v>
      </c>
      <c r="S613" s="2">
        <v>1</v>
      </c>
      <c r="T613" s="2">
        <v>1</v>
      </c>
      <c r="U613" s="2">
        <v>1</v>
      </c>
      <c r="V613" s="2">
        <v>1</v>
      </c>
      <c r="W613" s="2"/>
    </row>
    <row r="614" spans="1:23" x14ac:dyDescent="0.25">
      <c r="A614" t="str">
        <f t="shared" si="35"/>
        <v/>
      </c>
      <c r="B614" t="str">
        <f t="shared" si="36"/>
        <v>IDOffice EquipmentServer</v>
      </c>
      <c r="C614" t="str">
        <f t="shared" si="37"/>
        <v>ID2016 CPAOffice Equipment_Server</v>
      </c>
      <c r="D614" t="s">
        <v>119</v>
      </c>
      <c r="E614" t="s">
        <v>142</v>
      </c>
      <c r="F614" s="3" t="s">
        <v>101</v>
      </c>
      <c r="G614" s="3" t="s">
        <v>38</v>
      </c>
      <c r="H614" s="3" t="s">
        <v>41</v>
      </c>
      <c r="I614" s="2">
        <v>1</v>
      </c>
      <c r="J614" s="2">
        <v>1</v>
      </c>
      <c r="K614" s="2">
        <v>0.82</v>
      </c>
      <c r="L614" s="2">
        <v>1</v>
      </c>
      <c r="M614" s="2">
        <v>0.5</v>
      </c>
      <c r="N614" s="2">
        <v>1</v>
      </c>
      <c r="O614" s="2">
        <v>1</v>
      </c>
      <c r="P614" s="2">
        <v>1</v>
      </c>
      <c r="Q614" s="2">
        <v>1</v>
      </c>
      <c r="R614" s="2">
        <v>1</v>
      </c>
      <c r="S614" s="2">
        <v>0.89</v>
      </c>
      <c r="T614" s="2">
        <v>0.89</v>
      </c>
      <c r="U614" s="2">
        <v>1</v>
      </c>
      <c r="V614" s="2">
        <v>0.66</v>
      </c>
      <c r="W614" s="2"/>
    </row>
    <row r="615" spans="1:23" x14ac:dyDescent="0.25">
      <c r="A615" t="str">
        <f t="shared" si="35"/>
        <v/>
      </c>
      <c r="B615" t="str">
        <f t="shared" si="36"/>
        <v>IDOffice EquipmentMonitor</v>
      </c>
      <c r="C615" t="str">
        <f t="shared" si="37"/>
        <v>ID2016 CPAOffice Equipment_Monitor</v>
      </c>
      <c r="D615" t="s">
        <v>119</v>
      </c>
      <c r="E615" t="s">
        <v>142</v>
      </c>
      <c r="F615" s="3" t="s">
        <v>102</v>
      </c>
      <c r="G615" s="3" t="s">
        <v>38</v>
      </c>
      <c r="H615" s="3" t="s">
        <v>42</v>
      </c>
      <c r="I615" s="2">
        <v>1</v>
      </c>
      <c r="J615" s="2">
        <v>1</v>
      </c>
      <c r="K615" s="2">
        <v>1</v>
      </c>
      <c r="L615" s="2">
        <v>1</v>
      </c>
      <c r="M615" s="2">
        <v>1</v>
      </c>
      <c r="N615" s="2">
        <v>1</v>
      </c>
      <c r="O615" s="2">
        <v>1</v>
      </c>
      <c r="P615" s="2">
        <v>1</v>
      </c>
      <c r="Q615" s="2">
        <v>1</v>
      </c>
      <c r="R615" s="2">
        <v>1</v>
      </c>
      <c r="S615" s="2">
        <v>1</v>
      </c>
      <c r="T615" s="2">
        <v>1</v>
      </c>
      <c r="U615" s="2">
        <v>1</v>
      </c>
      <c r="V615" s="2">
        <v>1</v>
      </c>
      <c r="W615" s="2"/>
    </row>
    <row r="616" spans="1:23" x14ac:dyDescent="0.25">
      <c r="A616" t="str">
        <f t="shared" si="35"/>
        <v/>
      </c>
      <c r="B616" t="str">
        <f t="shared" si="36"/>
        <v>IDOffice EquipmentPrinter/Copier/Fax</v>
      </c>
      <c r="C616" t="str">
        <f t="shared" si="37"/>
        <v>ID2016 CPAOffice Equipment_Printer/Copier/Fax</v>
      </c>
      <c r="D616" t="s">
        <v>119</v>
      </c>
      <c r="E616" t="s">
        <v>142</v>
      </c>
      <c r="F616" s="3" t="s">
        <v>103</v>
      </c>
      <c r="G616" s="3" t="s">
        <v>38</v>
      </c>
      <c r="H616" s="3" t="s">
        <v>43</v>
      </c>
      <c r="I616" s="2">
        <v>1</v>
      </c>
      <c r="J616" s="2">
        <v>1</v>
      </c>
      <c r="K616" s="2">
        <v>1</v>
      </c>
      <c r="L616" s="2">
        <v>1</v>
      </c>
      <c r="M616" s="2">
        <v>1</v>
      </c>
      <c r="N616" s="2">
        <v>1</v>
      </c>
      <c r="O616" s="2">
        <v>1</v>
      </c>
      <c r="P616" s="2">
        <v>1</v>
      </c>
      <c r="Q616" s="2">
        <v>1</v>
      </c>
      <c r="R616" s="2">
        <v>1</v>
      </c>
      <c r="S616" s="2">
        <v>1</v>
      </c>
      <c r="T616" s="2">
        <v>1</v>
      </c>
      <c r="U616" s="2">
        <v>1</v>
      </c>
      <c r="V616" s="2">
        <v>1</v>
      </c>
      <c r="W616" s="2"/>
    </row>
    <row r="617" spans="1:23" x14ac:dyDescent="0.25">
      <c r="A617" t="str">
        <f t="shared" si="35"/>
        <v/>
      </c>
      <c r="B617" t="str">
        <f t="shared" si="36"/>
        <v>IDOffice EquipmentPOS Terminal</v>
      </c>
      <c r="C617" t="str">
        <f t="shared" si="37"/>
        <v>ID2016 CPAOffice Equipment_POS Terminal</v>
      </c>
      <c r="D617" t="s">
        <v>119</v>
      </c>
      <c r="E617" t="s">
        <v>142</v>
      </c>
      <c r="F617" s="3" t="s">
        <v>104</v>
      </c>
      <c r="G617" s="3" t="s">
        <v>38</v>
      </c>
      <c r="H617" s="3" t="s">
        <v>44</v>
      </c>
      <c r="I617" s="2">
        <v>0.4</v>
      </c>
      <c r="J617" s="2">
        <v>0.2</v>
      </c>
      <c r="K617" s="2">
        <v>1</v>
      </c>
      <c r="L617" s="2">
        <v>1</v>
      </c>
      <c r="M617" s="2">
        <v>1</v>
      </c>
      <c r="N617" s="2">
        <v>1</v>
      </c>
      <c r="O617" s="2">
        <v>1</v>
      </c>
      <c r="P617" s="2">
        <v>1</v>
      </c>
      <c r="Q617" s="2">
        <v>0.36</v>
      </c>
      <c r="R617" s="2">
        <v>0.57999999999999996</v>
      </c>
      <c r="S617" s="2">
        <v>0.77</v>
      </c>
      <c r="T617" s="2">
        <v>0.77</v>
      </c>
      <c r="U617" s="2">
        <v>0.4</v>
      </c>
      <c r="V617" s="2">
        <v>0.28000000000000003</v>
      </c>
      <c r="W617" s="2"/>
    </row>
    <row r="618" spans="1:23" x14ac:dyDescent="0.25">
      <c r="A618" t="str">
        <f t="shared" si="35"/>
        <v/>
      </c>
      <c r="B618" t="str">
        <f t="shared" si="36"/>
        <v>IDMiscellaneousNon-HVAC Motors</v>
      </c>
      <c r="C618" t="str">
        <f t="shared" si="37"/>
        <v>ID2016 CPAMiscellaneous_Non-HVAC Motors</v>
      </c>
      <c r="D618" t="s">
        <v>119</v>
      </c>
      <c r="E618" t="s">
        <v>142</v>
      </c>
      <c r="F618" s="3" t="s">
        <v>105</v>
      </c>
      <c r="G618" s="3" t="s">
        <v>45</v>
      </c>
      <c r="H618" s="3" t="s">
        <v>46</v>
      </c>
      <c r="I618" s="2">
        <v>0.8957499208271652</v>
      </c>
      <c r="J618" s="2">
        <v>0.21970777803924474</v>
      </c>
      <c r="K618" s="2">
        <v>0.40173654010717463</v>
      </c>
      <c r="L618" s="2">
        <v>0.21970777803924474</v>
      </c>
      <c r="M618" s="2">
        <v>0.19994718336345799</v>
      </c>
      <c r="N618" s="2">
        <v>0.34644139250345779</v>
      </c>
      <c r="O618" s="2">
        <v>0.74104394863625245</v>
      </c>
      <c r="P618" s="2">
        <v>0.88831888096371459</v>
      </c>
      <c r="Q618" s="2">
        <v>0.43663447205500328</v>
      </c>
      <c r="R618" s="2">
        <v>0.91274673866983413</v>
      </c>
      <c r="S618" s="2">
        <v>0.49853334976354247</v>
      </c>
      <c r="T618" s="2">
        <v>0.79471679065865775</v>
      </c>
      <c r="U618" s="2">
        <v>0.8957499208271652</v>
      </c>
      <c r="V618" s="2">
        <v>0.59897778685790826</v>
      </c>
      <c r="W618" s="2"/>
    </row>
    <row r="619" spans="1:23" x14ac:dyDescent="0.25">
      <c r="A619" t="str">
        <f t="shared" si="35"/>
        <v/>
      </c>
      <c r="B619" t="str">
        <f t="shared" si="36"/>
        <v>IDMiscellaneousPool Pump</v>
      </c>
      <c r="C619" t="str">
        <f t="shared" si="37"/>
        <v>ID2016 CPAMiscellaneous_Pool Pump</v>
      </c>
      <c r="D619" t="s">
        <v>119</v>
      </c>
      <c r="E619" t="s">
        <v>142</v>
      </c>
      <c r="F619" s="3" t="s">
        <v>106</v>
      </c>
      <c r="G619" s="3" t="s">
        <v>45</v>
      </c>
      <c r="H619" s="3" t="s">
        <v>47</v>
      </c>
      <c r="I619" s="2">
        <v>0</v>
      </c>
      <c r="J619" s="2">
        <v>0</v>
      </c>
      <c r="K619" s="2">
        <v>0</v>
      </c>
      <c r="L619" s="2">
        <v>0</v>
      </c>
      <c r="M619" s="2">
        <v>0</v>
      </c>
      <c r="N619" s="2">
        <v>0</v>
      </c>
      <c r="O619" s="2">
        <v>0</v>
      </c>
      <c r="P619" s="2">
        <v>0.90300000000000002</v>
      </c>
      <c r="Q619" s="2">
        <v>0.06</v>
      </c>
      <c r="R619" s="2">
        <v>0.76</v>
      </c>
      <c r="S619" s="2">
        <v>0</v>
      </c>
      <c r="T619" s="2">
        <v>0</v>
      </c>
      <c r="U619" s="2">
        <v>0</v>
      </c>
      <c r="V619" s="2">
        <v>0.04</v>
      </c>
      <c r="W619" s="2"/>
    </row>
    <row r="620" spans="1:23" x14ac:dyDescent="0.25">
      <c r="A620" t="str">
        <f t="shared" si="35"/>
        <v/>
      </c>
      <c r="B620" t="str">
        <f t="shared" si="36"/>
        <v>IDMiscellaneousPool Heater</v>
      </c>
      <c r="C620" t="str">
        <f t="shared" si="37"/>
        <v>ID2016 CPAMiscellaneous_Pool Heater</v>
      </c>
      <c r="D620" t="s">
        <v>119</v>
      </c>
      <c r="E620" t="s">
        <v>142</v>
      </c>
      <c r="F620" s="3" t="s">
        <v>107</v>
      </c>
      <c r="G620" s="3" t="s">
        <v>45</v>
      </c>
      <c r="H620" s="3" t="s">
        <v>48</v>
      </c>
      <c r="I620" s="2">
        <v>0</v>
      </c>
      <c r="J620" s="2">
        <v>0</v>
      </c>
      <c r="K620" s="2">
        <v>0</v>
      </c>
      <c r="L620" s="2">
        <v>0</v>
      </c>
      <c r="M620" s="2">
        <v>0</v>
      </c>
      <c r="N620" s="2">
        <v>0</v>
      </c>
      <c r="O620" s="2">
        <v>0</v>
      </c>
      <c r="P620" s="2">
        <v>0.36199999999999999</v>
      </c>
      <c r="Q620" s="2">
        <v>0.01</v>
      </c>
      <c r="R620" s="2">
        <v>0.27</v>
      </c>
      <c r="S620" s="2">
        <v>0</v>
      </c>
      <c r="T620" s="2">
        <v>0</v>
      </c>
      <c r="U620" s="2">
        <v>0</v>
      </c>
      <c r="V620" s="2">
        <v>0.01</v>
      </c>
      <c r="W620" s="2"/>
    </row>
    <row r="621" spans="1:23" x14ac:dyDescent="0.25">
      <c r="A621" t="str">
        <f t="shared" si="35"/>
        <v/>
      </c>
      <c r="B621" t="str">
        <f t="shared" si="36"/>
        <v>IDMiscellaneousOther Miscellaneous</v>
      </c>
      <c r="C621" t="str">
        <f t="shared" si="37"/>
        <v>ID2016 CPAMiscellaneous_Other Miscellaneous</v>
      </c>
      <c r="D621" t="s">
        <v>119</v>
      </c>
      <c r="E621" t="s">
        <v>142</v>
      </c>
      <c r="F621" s="3" t="s">
        <v>110</v>
      </c>
      <c r="G621" s="3" t="s">
        <v>45</v>
      </c>
      <c r="H621" s="3" t="s">
        <v>51</v>
      </c>
      <c r="I621" s="2">
        <v>1</v>
      </c>
      <c r="J621" s="2">
        <v>1</v>
      </c>
      <c r="K621" s="2">
        <v>1</v>
      </c>
      <c r="L621" s="2">
        <v>1</v>
      </c>
      <c r="M621" s="2">
        <v>1</v>
      </c>
      <c r="N621" s="2">
        <v>1</v>
      </c>
      <c r="O621" s="2">
        <v>1</v>
      </c>
      <c r="P621" s="2">
        <v>1</v>
      </c>
      <c r="Q621" s="2">
        <v>1</v>
      </c>
      <c r="R621" s="2">
        <v>1</v>
      </c>
      <c r="S621" s="2">
        <v>1</v>
      </c>
      <c r="T621" s="2">
        <v>1</v>
      </c>
      <c r="U621" s="2">
        <v>1</v>
      </c>
      <c r="V621" s="2">
        <v>1</v>
      </c>
      <c r="W621" s="2"/>
    </row>
    <row r="622" spans="1:23" x14ac:dyDescent="0.25">
      <c r="A622">
        <f t="shared" si="35"/>
        <v>1</v>
      </c>
      <c r="B622" t="str">
        <f t="shared" si="36"/>
        <v>CACoolingAir-Cooled Chiller</v>
      </c>
      <c r="C622" t="str">
        <f t="shared" si="37"/>
        <v>CA2016 CPACooling_Air-Cooled Chiller</v>
      </c>
      <c r="D622" t="s">
        <v>118</v>
      </c>
      <c r="E622" t="s">
        <v>142</v>
      </c>
      <c r="F622" s="3" t="s">
        <v>66</v>
      </c>
      <c r="G622" s="3" t="s">
        <v>3</v>
      </c>
      <c r="H622" s="3" t="s">
        <v>4</v>
      </c>
      <c r="I622" s="2">
        <v>0.15483928395688576</v>
      </c>
      <c r="J622" s="2">
        <v>0</v>
      </c>
      <c r="K622" s="2">
        <v>9.1003961397599451E-3</v>
      </c>
      <c r="L622" s="2">
        <v>0</v>
      </c>
      <c r="M622" s="2">
        <v>0</v>
      </c>
      <c r="N622" s="2">
        <v>5.4005669592088554E-3</v>
      </c>
      <c r="O622" s="2">
        <v>0.16505372852401407</v>
      </c>
      <c r="P622" s="2">
        <v>0.301597553394649</v>
      </c>
      <c r="Q622" s="2">
        <v>0.25236558914393026</v>
      </c>
      <c r="R622" s="2">
        <v>2.0773918398732716E-2</v>
      </c>
      <c r="S622" s="2">
        <v>0</v>
      </c>
      <c r="T622" s="2">
        <v>0.15044077003550774</v>
      </c>
      <c r="U622" s="2">
        <v>0.16388372495689779</v>
      </c>
      <c r="V622" s="2">
        <v>9.1393615241908713E-2</v>
      </c>
      <c r="W622" s="2"/>
    </row>
    <row r="623" spans="1:23" x14ac:dyDescent="0.25">
      <c r="A623" t="str">
        <f t="shared" si="35"/>
        <v/>
      </c>
      <c r="B623" t="str">
        <f t="shared" si="36"/>
        <v>CACoolingWater-Cooled Chiller</v>
      </c>
      <c r="C623" t="str">
        <f t="shared" si="37"/>
        <v>CA2016 CPACooling_Water-Cooled Chiller</v>
      </c>
      <c r="D623" t="s">
        <v>118</v>
      </c>
      <c r="E623" t="s">
        <v>142</v>
      </c>
      <c r="F623" s="3" t="s">
        <v>67</v>
      </c>
      <c r="G623" s="3" t="s">
        <v>3</v>
      </c>
      <c r="H623" s="3" t="s">
        <v>5</v>
      </c>
      <c r="I623" s="2">
        <v>9.5356570443563493E-2</v>
      </c>
      <c r="J623" s="2">
        <v>0</v>
      </c>
      <c r="K623" s="2">
        <v>5.6044082831523687E-3</v>
      </c>
      <c r="L623" s="2">
        <v>0</v>
      </c>
      <c r="M623" s="2">
        <v>0</v>
      </c>
      <c r="N623" s="2">
        <v>3.3258972175586534E-3</v>
      </c>
      <c r="O623" s="2">
        <v>0.66021491409605626</v>
      </c>
      <c r="P623" s="2">
        <v>0</v>
      </c>
      <c r="Q623" s="2">
        <v>0</v>
      </c>
      <c r="R623" s="2">
        <v>7.5343138828200026E-2</v>
      </c>
      <c r="S623" s="2">
        <v>0</v>
      </c>
      <c r="T623" s="2">
        <v>1.6715641115056419E-2</v>
      </c>
      <c r="U623" s="2">
        <v>0.10092651918848564</v>
      </c>
      <c r="V623" s="2">
        <v>4.7310426765993431E-2</v>
      </c>
      <c r="W623" s="2"/>
    </row>
    <row r="624" spans="1:23" x14ac:dyDescent="0.25">
      <c r="A624" t="str">
        <f t="shared" si="35"/>
        <v/>
      </c>
      <c r="B624" t="str">
        <f t="shared" si="36"/>
        <v>CACoolingRTU</v>
      </c>
      <c r="C624" t="str">
        <f t="shared" si="37"/>
        <v>CA2016 CPACooling_RTU</v>
      </c>
      <c r="D624" t="s">
        <v>118</v>
      </c>
      <c r="E624" t="s">
        <v>142</v>
      </c>
      <c r="F624" s="3" t="s">
        <v>68</v>
      </c>
      <c r="G624" s="3" t="s">
        <v>3</v>
      </c>
      <c r="H624" s="3" t="s">
        <v>6</v>
      </c>
      <c r="I624" s="2">
        <v>0.50171900939345182</v>
      </c>
      <c r="J624" s="2">
        <v>0.67309643496177229</v>
      </c>
      <c r="K624" s="2">
        <v>0.63735441141926519</v>
      </c>
      <c r="L624" s="2">
        <v>0.61229472371792049</v>
      </c>
      <c r="M624" s="2">
        <v>0.71742681252319773</v>
      </c>
      <c r="N624" s="2">
        <v>0.74728368207514062</v>
      </c>
      <c r="O624" s="2">
        <v>0.10851283190160094</v>
      </c>
      <c r="P624" s="2">
        <v>0.49495620504959498</v>
      </c>
      <c r="Q624" s="2">
        <v>0.41416090045112802</v>
      </c>
      <c r="R624" s="2">
        <v>0.16304800123713747</v>
      </c>
      <c r="S624" s="2">
        <v>0.15323623190467245</v>
      </c>
      <c r="T624" s="2">
        <v>0.19726040936725348</v>
      </c>
      <c r="U624" s="2">
        <v>0.53102531889761528</v>
      </c>
      <c r="V624" s="2">
        <v>0.53768036752291337</v>
      </c>
      <c r="W624" s="2"/>
    </row>
    <row r="625" spans="1:23" x14ac:dyDescent="0.25">
      <c r="A625" t="str">
        <f t="shared" si="35"/>
        <v/>
      </c>
      <c r="B625" t="str">
        <f t="shared" si="36"/>
        <v>CACoolingRoom AC</v>
      </c>
      <c r="C625" t="str">
        <f t="shared" si="37"/>
        <v>CA2016 CPACooling_Room AC</v>
      </c>
      <c r="D625" t="s">
        <v>118</v>
      </c>
      <c r="E625" t="s">
        <v>142</v>
      </c>
      <c r="F625" s="3" t="s">
        <v>148</v>
      </c>
      <c r="G625" s="3" t="s">
        <v>3</v>
      </c>
      <c r="H625" s="3" t="s">
        <v>130</v>
      </c>
      <c r="I625" s="2">
        <v>2.6525560852443758E-2</v>
      </c>
      <c r="J625" s="2">
        <v>2.3745055863179841E-2</v>
      </c>
      <c r="K625" s="2">
        <v>2.7899015090911097E-2</v>
      </c>
      <c r="L625" s="2">
        <v>1.9931771858525887E-2</v>
      </c>
      <c r="M625" s="2">
        <v>2.6263319636016864E-2</v>
      </c>
      <c r="N625" s="2">
        <v>2.230851897794036E-2</v>
      </c>
      <c r="O625" s="2">
        <v>3.8074677860210852E-3</v>
      </c>
      <c r="P625" s="2">
        <v>3.2133284297031876E-2</v>
      </c>
      <c r="Q625" s="2">
        <v>2.6887934373056917E-2</v>
      </c>
      <c r="R625" s="2">
        <v>0.4008467064182345</v>
      </c>
      <c r="S625" s="2">
        <v>1.0055149371997195E-2</v>
      </c>
      <c r="T625" s="2">
        <v>1.1883157190798401E-2</v>
      </c>
      <c r="U625" s="2">
        <v>2.8074966558743447E-2</v>
      </c>
      <c r="V625" s="2">
        <v>4.8057307953064496E-2</v>
      </c>
      <c r="W625" s="2"/>
    </row>
    <row r="626" spans="1:23" x14ac:dyDescent="0.25">
      <c r="A626" t="str">
        <f t="shared" si="35"/>
        <v/>
      </c>
      <c r="B626" t="str">
        <f t="shared" si="36"/>
        <v>CACoolingEvaporative AC</v>
      </c>
      <c r="C626" t="str">
        <f t="shared" si="37"/>
        <v>CA2016 CPACooling_Evaporative AC</v>
      </c>
      <c r="D626" t="s">
        <v>118</v>
      </c>
      <c r="E626" t="s">
        <v>142</v>
      </c>
      <c r="F626" s="3" t="s">
        <v>71</v>
      </c>
      <c r="G626" s="3" t="s">
        <v>3</v>
      </c>
      <c r="H626" s="3" t="s">
        <v>9</v>
      </c>
      <c r="I626" s="2">
        <v>5.32168768643444E-4</v>
      </c>
      <c r="J626" s="2">
        <v>4.7638491831979629E-4</v>
      </c>
      <c r="K626" s="2">
        <v>3.2592080172652381E-2</v>
      </c>
      <c r="L626" s="2">
        <v>3.998809505231086E-4</v>
      </c>
      <c r="M626" s="2">
        <v>3.2402732795283364E-2</v>
      </c>
      <c r="N626" s="2">
        <v>1.2316377071421429E-2</v>
      </c>
      <c r="O626" s="2">
        <v>0</v>
      </c>
      <c r="P626" s="2">
        <v>4.2204901167781698E-5</v>
      </c>
      <c r="Q626" s="2">
        <v>3.5315487901293934E-5</v>
      </c>
      <c r="R626" s="2">
        <v>4.9084569443853003E-3</v>
      </c>
      <c r="S626" s="2">
        <v>0</v>
      </c>
      <c r="T626" s="2">
        <v>1.1883157190798401E-3</v>
      </c>
      <c r="U626" s="2">
        <v>5.6325370333860111E-4</v>
      </c>
      <c r="V626" s="2">
        <v>8.2752212739500735E-5</v>
      </c>
      <c r="W626" s="2"/>
    </row>
    <row r="627" spans="1:23" x14ac:dyDescent="0.25">
      <c r="A627" t="str">
        <f t="shared" si="35"/>
        <v/>
      </c>
      <c r="B627" t="str">
        <f t="shared" si="36"/>
        <v>CACoolingAir-Source Heat Pump</v>
      </c>
      <c r="C627" t="str">
        <f t="shared" si="37"/>
        <v>CA2016 CPACooling_Air-Source Heat Pump</v>
      </c>
      <c r="D627" t="s">
        <v>118</v>
      </c>
      <c r="E627" t="s">
        <v>142</v>
      </c>
      <c r="F627" s="3" t="s">
        <v>72</v>
      </c>
      <c r="G627" s="3" t="s">
        <v>3</v>
      </c>
      <c r="H627" s="3" t="s">
        <v>10</v>
      </c>
      <c r="I627" s="2">
        <v>7.39482926197437E-2</v>
      </c>
      <c r="J627" s="2">
        <v>0.11154808876967276</v>
      </c>
      <c r="K627" s="2">
        <v>2.4254755765199504E-2</v>
      </c>
      <c r="L627" s="2">
        <v>6.6050528535841382E-2</v>
      </c>
      <c r="M627" s="2">
        <v>7.4018681794629837E-2</v>
      </c>
      <c r="N627" s="2">
        <v>4.2865227506362638E-2</v>
      </c>
      <c r="O627" s="2">
        <v>1.5772115384615384E-2</v>
      </c>
      <c r="P627" s="2">
        <v>5.6729766049722588E-2</v>
      </c>
      <c r="Q627" s="2">
        <v>7.0128094364402274E-2</v>
      </c>
      <c r="R627" s="2">
        <v>0.17983484846487532</v>
      </c>
      <c r="S627" s="2">
        <v>2.7176530241003964E-2</v>
      </c>
      <c r="T627" s="2">
        <v>1.8616946265584161E-2</v>
      </c>
      <c r="U627" s="2">
        <v>8.3318929835782374E-2</v>
      </c>
      <c r="V627" s="2">
        <v>8.4792481798537517E-2</v>
      </c>
      <c r="W627" s="2"/>
    </row>
    <row r="628" spans="1:23" x14ac:dyDescent="0.25">
      <c r="A628" t="str">
        <f t="shared" si="35"/>
        <v/>
      </c>
      <c r="B628" t="str">
        <f t="shared" si="36"/>
        <v>CACoolingGeothermal Heat Pump</v>
      </c>
      <c r="C628" t="str">
        <f t="shared" si="37"/>
        <v>CA2016 CPACooling_Geothermal Heat Pump</v>
      </c>
      <c r="D628" t="s">
        <v>118</v>
      </c>
      <c r="E628" t="s">
        <v>142</v>
      </c>
      <c r="F628" s="3" t="s">
        <v>73</v>
      </c>
      <c r="G628" s="3" t="s">
        <v>3</v>
      </c>
      <c r="H628" s="3" t="s">
        <v>11</v>
      </c>
      <c r="I628" s="2">
        <v>6.7182893181872788E-2</v>
      </c>
      <c r="J628" s="2">
        <v>9.5895940248960157E-2</v>
      </c>
      <c r="K628" s="2">
        <v>0.02</v>
      </c>
      <c r="L628" s="2">
        <v>4.5509141448817049E-2</v>
      </c>
      <c r="M628" s="2">
        <v>0.04</v>
      </c>
      <c r="N628" s="2">
        <v>0</v>
      </c>
      <c r="O628" s="2">
        <v>8.6581730769230772E-3</v>
      </c>
      <c r="P628" s="2">
        <v>5.5501564014278151E-3</v>
      </c>
      <c r="Q628" s="2">
        <v>5.0770734887321083E-2</v>
      </c>
      <c r="R628" s="2">
        <v>3.4126549570884041E-2</v>
      </c>
      <c r="S628" s="2">
        <v>0</v>
      </c>
      <c r="T628" s="2">
        <v>0</v>
      </c>
      <c r="U628" s="2">
        <v>7.2207286859136841E-2</v>
      </c>
      <c r="V628" s="2">
        <v>2.0470282547396156E-2</v>
      </c>
      <c r="W628" s="2"/>
    </row>
    <row r="629" spans="1:23" x14ac:dyDescent="0.25">
      <c r="A629" t="str">
        <f t="shared" si="35"/>
        <v/>
      </c>
      <c r="B629" t="str">
        <f t="shared" si="36"/>
        <v>CAHeatingElectric Furnace</v>
      </c>
      <c r="C629" t="str">
        <f t="shared" si="37"/>
        <v>CA2016 CPAHeating_Electric Furnace</v>
      </c>
      <c r="D629" t="s">
        <v>118</v>
      </c>
      <c r="E629" t="s">
        <v>142</v>
      </c>
      <c r="F629" s="3" t="s">
        <v>74</v>
      </c>
      <c r="G629" s="3" t="s">
        <v>12</v>
      </c>
      <c r="H629" s="3" t="s">
        <v>13</v>
      </c>
      <c r="I629" s="2">
        <v>2.0835742789610784E-2</v>
      </c>
      <c r="J629" s="2">
        <v>1.4917564913295425E-2</v>
      </c>
      <c r="K629" s="2">
        <v>1.7174418083222971E-2</v>
      </c>
      <c r="L629" s="2">
        <v>6.2030798177196509E-3</v>
      </c>
      <c r="M629" s="2">
        <v>2.5233813518833886E-2</v>
      </c>
      <c r="N629" s="2">
        <v>9.3921230947246304E-2</v>
      </c>
      <c r="O629" s="2">
        <v>2.7013122476446841E-2</v>
      </c>
      <c r="P629" s="2">
        <v>0</v>
      </c>
      <c r="Q629" s="2">
        <v>0</v>
      </c>
      <c r="R629" s="2">
        <v>1.0800599209371204E-2</v>
      </c>
      <c r="S629" s="2">
        <v>2.718695341064804E-2</v>
      </c>
      <c r="T629" s="2">
        <v>2.0432434448190616E-2</v>
      </c>
      <c r="U629" s="2">
        <v>2.0125533489135424E-2</v>
      </c>
      <c r="V629" s="2">
        <v>0.12771064649755903</v>
      </c>
      <c r="W629" s="2"/>
    </row>
    <row r="630" spans="1:23" x14ac:dyDescent="0.25">
      <c r="A630" t="str">
        <f t="shared" si="35"/>
        <v/>
      </c>
      <c r="B630" t="str">
        <f t="shared" si="36"/>
        <v>CAHeatingElectric Room Heat</v>
      </c>
      <c r="C630" t="str">
        <f t="shared" si="37"/>
        <v>CA2016 CPAHeating_Electric Room Heat</v>
      </c>
      <c r="D630" t="s">
        <v>118</v>
      </c>
      <c r="E630" t="s">
        <v>142</v>
      </c>
      <c r="F630" s="3" t="s">
        <v>75</v>
      </c>
      <c r="G630" s="3" t="s">
        <v>12</v>
      </c>
      <c r="H630" s="3" t="s">
        <v>14</v>
      </c>
      <c r="I630" s="2">
        <v>0.40147801871788541</v>
      </c>
      <c r="J630" s="2">
        <v>0.28744232763669897</v>
      </c>
      <c r="K630" s="2">
        <v>0.20082616668528447</v>
      </c>
      <c r="L630" s="2">
        <v>0.1195253857908422</v>
      </c>
      <c r="M630" s="2">
        <v>2.2866155906542795E-3</v>
      </c>
      <c r="N630" s="2">
        <v>1.7294461146837761E-2</v>
      </c>
      <c r="O630" s="2">
        <v>5.5658906201470199E-4</v>
      </c>
      <c r="P630" s="2">
        <v>0.29556739954139777</v>
      </c>
      <c r="Q630" s="2">
        <v>0.12905764445231702</v>
      </c>
      <c r="R630" s="2">
        <v>0.3832259419469764</v>
      </c>
      <c r="S630" s="2">
        <v>0.14705398825753976</v>
      </c>
      <c r="T630" s="2">
        <v>0.11051885549781261</v>
      </c>
      <c r="U630" s="2">
        <v>0.38779319712505805</v>
      </c>
      <c r="V630" s="2">
        <v>0.15164197377189192</v>
      </c>
      <c r="W630" s="2"/>
    </row>
    <row r="631" spans="1:23" x14ac:dyDescent="0.25">
      <c r="A631" t="str">
        <f t="shared" si="35"/>
        <v/>
      </c>
      <c r="B631" t="str">
        <f t="shared" si="36"/>
        <v>CAHeatingAir-Source Heat Pump</v>
      </c>
      <c r="C631" t="str">
        <f t="shared" si="37"/>
        <v>CA2016 CPAHeating_Air-Source Heat Pump</v>
      </c>
      <c r="D631" t="s">
        <v>118</v>
      </c>
      <c r="E631" t="s">
        <v>142</v>
      </c>
      <c r="F631" s="3" t="s">
        <v>77</v>
      </c>
      <c r="G631" s="3" t="s">
        <v>12</v>
      </c>
      <c r="H631" s="3" t="s">
        <v>10</v>
      </c>
      <c r="I631" s="2">
        <v>7.39482926197437E-2</v>
      </c>
      <c r="J631" s="2">
        <v>0.11154808876967276</v>
      </c>
      <c r="K631" s="2">
        <v>2.4254755765199504E-2</v>
      </c>
      <c r="L631" s="2">
        <v>6.6050528535841382E-2</v>
      </c>
      <c r="M631" s="2">
        <v>7.4018681794629837E-2</v>
      </c>
      <c r="N631" s="2">
        <v>4.2865227506362638E-2</v>
      </c>
      <c r="O631" s="2">
        <v>1.5772115384615384E-2</v>
      </c>
      <c r="P631" s="2">
        <v>5.6729766049722588E-2</v>
      </c>
      <c r="Q631" s="2">
        <v>7.0128094364402274E-2</v>
      </c>
      <c r="R631" s="2">
        <v>0.17983484846487532</v>
      </c>
      <c r="S631" s="2">
        <v>2.7176530241003971E-2</v>
      </c>
      <c r="T631" s="2">
        <v>1.8616946265584161E-2</v>
      </c>
      <c r="U631" s="2">
        <v>8.3318929835782374E-2</v>
      </c>
      <c r="V631" s="2">
        <v>8.4792481798537517E-2</v>
      </c>
      <c r="W631" s="2"/>
    </row>
    <row r="632" spans="1:23" x14ac:dyDescent="0.25">
      <c r="A632" t="str">
        <f t="shared" si="35"/>
        <v/>
      </c>
      <c r="B632" t="str">
        <f t="shared" si="36"/>
        <v>CAHeatingGeothermal Heat Pump</v>
      </c>
      <c r="C632" t="str">
        <f t="shared" si="37"/>
        <v>CA2016 CPAHeating_Geothermal Heat Pump</v>
      </c>
      <c r="D632" t="s">
        <v>118</v>
      </c>
      <c r="E632" t="s">
        <v>142</v>
      </c>
      <c r="F632" s="3" t="s">
        <v>78</v>
      </c>
      <c r="G632" s="3" t="s">
        <v>12</v>
      </c>
      <c r="H632" s="3" t="s">
        <v>11</v>
      </c>
      <c r="I632" s="2">
        <v>6.7182893181872788E-2</v>
      </c>
      <c r="J632" s="2">
        <v>9.5895940248960157E-2</v>
      </c>
      <c r="K632" s="2">
        <v>0.02</v>
      </c>
      <c r="L632" s="2">
        <v>4.5509141448817049E-2</v>
      </c>
      <c r="M632" s="2">
        <v>0.04</v>
      </c>
      <c r="N632" s="2">
        <v>0</v>
      </c>
      <c r="O632" s="2">
        <v>8.6581730769230772E-3</v>
      </c>
      <c r="P632" s="2">
        <v>5.5501564014278151E-3</v>
      </c>
      <c r="Q632" s="2">
        <v>5.0770734887321083E-2</v>
      </c>
      <c r="R632" s="2">
        <v>3.4126549570884041E-2</v>
      </c>
      <c r="S632" s="2">
        <v>0</v>
      </c>
      <c r="T632" s="2">
        <v>0</v>
      </c>
      <c r="U632" s="2">
        <v>7.2207286859136841E-2</v>
      </c>
      <c r="V632" s="2">
        <v>2.0470282547396156E-2</v>
      </c>
      <c r="W632" s="2"/>
    </row>
    <row r="633" spans="1:23" x14ac:dyDescent="0.25">
      <c r="A633" t="str">
        <f t="shared" si="35"/>
        <v/>
      </c>
      <c r="B633" t="str">
        <f t="shared" si="36"/>
        <v>CAVentilationVentilation</v>
      </c>
      <c r="C633" t="str">
        <f t="shared" si="37"/>
        <v>CA2016 CPAVentilation_Ventilation</v>
      </c>
      <c r="D633" t="s">
        <v>118</v>
      </c>
      <c r="E633" t="s">
        <v>142</v>
      </c>
      <c r="F633" s="3" t="s">
        <v>79</v>
      </c>
      <c r="G633" s="3" t="s">
        <v>15</v>
      </c>
      <c r="H633" s="3" t="s">
        <v>15</v>
      </c>
      <c r="I633" s="2">
        <v>1</v>
      </c>
      <c r="J633" s="2">
        <v>1</v>
      </c>
      <c r="K633" s="2">
        <v>1</v>
      </c>
      <c r="L633" s="2">
        <v>1</v>
      </c>
      <c r="M633" s="2">
        <v>1</v>
      </c>
      <c r="N633" s="2">
        <v>1</v>
      </c>
      <c r="O633" s="2">
        <v>1</v>
      </c>
      <c r="P633" s="2">
        <v>1</v>
      </c>
      <c r="Q633" s="2">
        <v>1</v>
      </c>
      <c r="R633" s="2">
        <v>1</v>
      </c>
      <c r="S633" s="2">
        <v>1</v>
      </c>
      <c r="T633" s="2">
        <v>1</v>
      </c>
      <c r="U633" s="2">
        <v>1</v>
      </c>
      <c r="V633" s="2">
        <v>1</v>
      </c>
      <c r="W633" s="2"/>
    </row>
    <row r="634" spans="1:23" x14ac:dyDescent="0.25">
      <c r="A634" t="str">
        <f t="shared" si="35"/>
        <v/>
      </c>
      <c r="B634" t="str">
        <f t="shared" si="36"/>
        <v>CAWater HeatingWater Heater</v>
      </c>
      <c r="C634" t="str">
        <f t="shared" si="37"/>
        <v>CA2016 CPAWater Heating_Water Heater</v>
      </c>
      <c r="D634" t="s">
        <v>118</v>
      </c>
      <c r="E634" t="s">
        <v>142</v>
      </c>
      <c r="F634" s="3" t="s">
        <v>80</v>
      </c>
      <c r="G634" s="3" t="s">
        <v>16</v>
      </c>
      <c r="H634" s="3" t="s">
        <v>17</v>
      </c>
      <c r="I634" s="2">
        <v>0.55501207950224685</v>
      </c>
      <c r="J634" s="2">
        <v>0.66666666666666663</v>
      </c>
      <c r="K634" s="2">
        <v>0.51863912129380052</v>
      </c>
      <c r="L634" s="2">
        <v>0.6</v>
      </c>
      <c r="M634" s="2">
        <v>0.5625</v>
      </c>
      <c r="N634" s="2">
        <v>0.65</v>
      </c>
      <c r="O634" s="2">
        <v>0.25198399999999999</v>
      </c>
      <c r="P634" s="2">
        <v>0.58216233456516231</v>
      </c>
      <c r="Q634" s="2">
        <v>0.52641590578271802</v>
      </c>
      <c r="R634" s="2">
        <v>0.45454545454545453</v>
      </c>
      <c r="S634" s="2">
        <v>0.38283828382838286</v>
      </c>
      <c r="T634" s="2">
        <v>0.46733950486494152</v>
      </c>
      <c r="U634" s="2">
        <v>0.55501207950224685</v>
      </c>
      <c r="V634" s="2">
        <v>0.52941176470588236</v>
      </c>
      <c r="W634" s="2"/>
    </row>
    <row r="635" spans="1:23" x14ac:dyDescent="0.25">
      <c r="A635" t="str">
        <f t="shared" si="35"/>
        <v/>
      </c>
      <c r="B635" t="str">
        <f t="shared" si="36"/>
        <v>CAInterior LightingScrew-in</v>
      </c>
      <c r="C635" t="str">
        <f t="shared" si="37"/>
        <v>CA2016 CPAInterior Lighting_Screw-in</v>
      </c>
      <c r="D635" t="s">
        <v>118</v>
      </c>
      <c r="E635" t="s">
        <v>142</v>
      </c>
      <c r="F635" s="3" t="s">
        <v>149</v>
      </c>
      <c r="G635" s="3" t="s">
        <v>18</v>
      </c>
      <c r="H635" s="3" t="s">
        <v>150</v>
      </c>
      <c r="I635" s="2">
        <v>1</v>
      </c>
      <c r="J635" s="2">
        <v>1</v>
      </c>
      <c r="K635" s="2">
        <v>1</v>
      </c>
      <c r="L635" s="2">
        <v>1</v>
      </c>
      <c r="M635" s="2">
        <v>1</v>
      </c>
      <c r="N635" s="2">
        <v>1</v>
      </c>
      <c r="O635" s="2">
        <v>1</v>
      </c>
      <c r="P635" s="2">
        <v>1</v>
      </c>
      <c r="Q635" s="2">
        <v>1</v>
      </c>
      <c r="R635" s="2">
        <v>1</v>
      </c>
      <c r="S635" s="2">
        <v>1</v>
      </c>
      <c r="T635" s="2">
        <v>1</v>
      </c>
      <c r="U635" s="2">
        <v>1</v>
      </c>
      <c r="V635" s="2">
        <v>1</v>
      </c>
      <c r="W635" s="2"/>
    </row>
    <row r="636" spans="1:23" x14ac:dyDescent="0.25">
      <c r="A636" t="str">
        <f t="shared" si="35"/>
        <v/>
      </c>
      <c r="B636" t="str">
        <f t="shared" si="36"/>
        <v>CAInterior LightingHigh-Bay Fixtures</v>
      </c>
      <c r="C636" t="str">
        <f t="shared" si="37"/>
        <v>CA2016 CPAInterior Lighting_High-Bay Fixtures</v>
      </c>
      <c r="D636" t="s">
        <v>118</v>
      </c>
      <c r="E636" t="s">
        <v>142</v>
      </c>
      <c r="F636" s="3" t="s">
        <v>151</v>
      </c>
      <c r="G636" s="3" t="s">
        <v>18</v>
      </c>
      <c r="H636" s="3" t="s">
        <v>152</v>
      </c>
      <c r="I636" s="2">
        <v>1</v>
      </c>
      <c r="J636" s="2">
        <v>1</v>
      </c>
      <c r="K636" s="2">
        <v>1</v>
      </c>
      <c r="L636" s="2">
        <v>1</v>
      </c>
      <c r="M636" s="2">
        <v>1</v>
      </c>
      <c r="N636" s="2">
        <v>1</v>
      </c>
      <c r="O636" s="2">
        <v>1</v>
      </c>
      <c r="P636" s="2">
        <v>1</v>
      </c>
      <c r="Q636" s="2">
        <v>1</v>
      </c>
      <c r="R636" s="2">
        <v>1</v>
      </c>
      <c r="S636" s="2">
        <v>1</v>
      </c>
      <c r="T636" s="2">
        <v>1</v>
      </c>
      <c r="U636" s="2">
        <v>1</v>
      </c>
      <c r="V636" s="2">
        <v>1</v>
      </c>
      <c r="W636" s="2"/>
    </row>
    <row r="637" spans="1:23" x14ac:dyDescent="0.25">
      <c r="A637" t="str">
        <f t="shared" si="35"/>
        <v/>
      </c>
      <c r="B637" t="str">
        <f t="shared" si="36"/>
        <v>CAInterior LightingLinear Lighting</v>
      </c>
      <c r="C637" t="str">
        <f t="shared" si="37"/>
        <v>CA2016 CPAInterior Lighting_Linear Lighting</v>
      </c>
      <c r="D637" t="s">
        <v>118</v>
      </c>
      <c r="E637" t="s">
        <v>142</v>
      </c>
      <c r="F637" s="3" t="s">
        <v>84</v>
      </c>
      <c r="G637" s="3" t="s">
        <v>18</v>
      </c>
      <c r="H637" s="3" t="s">
        <v>22</v>
      </c>
      <c r="I637" s="2">
        <v>1</v>
      </c>
      <c r="J637" s="2">
        <v>1</v>
      </c>
      <c r="K637" s="2">
        <v>1</v>
      </c>
      <c r="L637" s="2">
        <v>1</v>
      </c>
      <c r="M637" s="2">
        <v>1</v>
      </c>
      <c r="N637" s="2">
        <v>1</v>
      </c>
      <c r="O637" s="2">
        <v>1</v>
      </c>
      <c r="P637" s="2">
        <v>1</v>
      </c>
      <c r="Q637" s="2">
        <v>1</v>
      </c>
      <c r="R637" s="2">
        <v>1</v>
      </c>
      <c r="S637" s="2">
        <v>1</v>
      </c>
      <c r="T637" s="2">
        <v>1</v>
      </c>
      <c r="U637" s="2">
        <v>1</v>
      </c>
      <c r="V637" s="2">
        <v>1</v>
      </c>
      <c r="W637" s="2"/>
    </row>
    <row r="638" spans="1:23" x14ac:dyDescent="0.25">
      <c r="A638" t="str">
        <f t="shared" si="35"/>
        <v/>
      </c>
      <c r="B638" t="str">
        <f t="shared" si="36"/>
        <v>CAExterior LightingScrew-in</v>
      </c>
      <c r="C638" t="str">
        <f t="shared" si="37"/>
        <v>CA2016 CPAExterior Lighting_Screw-in</v>
      </c>
      <c r="D638" t="s">
        <v>118</v>
      </c>
      <c r="E638" t="s">
        <v>142</v>
      </c>
      <c r="F638" s="3" t="s">
        <v>153</v>
      </c>
      <c r="G638" s="3" t="s">
        <v>23</v>
      </c>
      <c r="H638" s="3" t="s">
        <v>150</v>
      </c>
      <c r="I638" s="2">
        <v>1</v>
      </c>
      <c r="J638" s="2">
        <v>1</v>
      </c>
      <c r="K638" s="2">
        <v>1</v>
      </c>
      <c r="L638" s="2">
        <v>1</v>
      </c>
      <c r="M638" s="2">
        <v>1</v>
      </c>
      <c r="N638" s="2">
        <v>1</v>
      </c>
      <c r="O638" s="2">
        <v>1</v>
      </c>
      <c r="P638" s="2">
        <v>1</v>
      </c>
      <c r="Q638" s="2">
        <v>1</v>
      </c>
      <c r="R638" s="2">
        <v>1</v>
      </c>
      <c r="S638" s="2">
        <v>1</v>
      </c>
      <c r="T638" s="2">
        <v>1</v>
      </c>
      <c r="U638" s="2">
        <v>1</v>
      </c>
      <c r="V638" s="2">
        <v>1</v>
      </c>
      <c r="W638" s="2"/>
    </row>
    <row r="639" spans="1:23" x14ac:dyDescent="0.25">
      <c r="A639" t="str">
        <f t="shared" si="35"/>
        <v/>
      </c>
      <c r="B639" t="str">
        <f t="shared" si="36"/>
        <v>CAExterior LightingArea Lighting</v>
      </c>
      <c r="C639" t="str">
        <f t="shared" si="37"/>
        <v>CA2016 CPAExterior Lighting_Area Lighting</v>
      </c>
      <c r="D639" t="s">
        <v>118</v>
      </c>
      <c r="E639" t="s">
        <v>142</v>
      </c>
      <c r="F639" s="3" t="s">
        <v>86</v>
      </c>
      <c r="G639" s="3" t="s">
        <v>23</v>
      </c>
      <c r="H639" s="3" t="s">
        <v>24</v>
      </c>
      <c r="I639" s="2">
        <v>1</v>
      </c>
      <c r="J639" s="2">
        <v>1</v>
      </c>
      <c r="K639" s="2">
        <v>1</v>
      </c>
      <c r="L639" s="2">
        <v>1</v>
      </c>
      <c r="M639" s="2">
        <v>1</v>
      </c>
      <c r="N639" s="2">
        <v>1</v>
      </c>
      <c r="O639" s="2">
        <v>1</v>
      </c>
      <c r="P639" s="2">
        <v>1</v>
      </c>
      <c r="Q639" s="2">
        <v>1</v>
      </c>
      <c r="R639" s="2">
        <v>1</v>
      </c>
      <c r="S639" s="2">
        <v>1</v>
      </c>
      <c r="T639" s="2">
        <v>1</v>
      </c>
      <c r="U639" s="2">
        <v>1</v>
      </c>
      <c r="V639" s="2">
        <v>1</v>
      </c>
      <c r="W639" s="2"/>
    </row>
    <row r="640" spans="1:23" x14ac:dyDescent="0.25">
      <c r="A640" t="str">
        <f t="shared" si="35"/>
        <v/>
      </c>
      <c r="B640" t="str">
        <f t="shared" si="36"/>
        <v>CAExterior LightingLinear Lighting</v>
      </c>
      <c r="C640" t="str">
        <f t="shared" si="37"/>
        <v>CA2016 CPAExterior Lighting_Linear Lighting</v>
      </c>
      <c r="D640" t="s">
        <v>118</v>
      </c>
      <c r="E640" t="s">
        <v>142</v>
      </c>
      <c r="F640" s="3" t="s">
        <v>87</v>
      </c>
      <c r="G640" s="3" t="s">
        <v>23</v>
      </c>
      <c r="H640" s="3" t="s">
        <v>22</v>
      </c>
      <c r="I640" s="2">
        <v>1</v>
      </c>
      <c r="J640" s="2">
        <v>1</v>
      </c>
      <c r="K640" s="2">
        <v>1</v>
      </c>
      <c r="L640" s="2">
        <v>1</v>
      </c>
      <c r="M640" s="2">
        <v>1</v>
      </c>
      <c r="N640" s="2">
        <v>1</v>
      </c>
      <c r="O640" s="2">
        <v>1</v>
      </c>
      <c r="P640" s="2">
        <v>1</v>
      </c>
      <c r="Q640" s="2">
        <v>1</v>
      </c>
      <c r="R640" s="2">
        <v>1</v>
      </c>
      <c r="S640" s="2">
        <v>1</v>
      </c>
      <c r="T640" s="2">
        <v>1</v>
      </c>
      <c r="U640" s="2">
        <v>1</v>
      </c>
      <c r="V640" s="2">
        <v>1</v>
      </c>
      <c r="W640" s="2"/>
    </row>
    <row r="641" spans="1:23" x14ac:dyDescent="0.25">
      <c r="A641" t="str">
        <f t="shared" si="35"/>
        <v/>
      </c>
      <c r="B641" t="str">
        <f t="shared" si="36"/>
        <v>CARefrigeration Walk-in Refrigerator/Freezer</v>
      </c>
      <c r="C641" t="str">
        <f t="shared" si="37"/>
        <v>CA2016 CPARefrigeration _Walk-in Refrigerator/Freezer</v>
      </c>
      <c r="D641" t="s">
        <v>118</v>
      </c>
      <c r="E641" t="s">
        <v>142</v>
      </c>
      <c r="F641" s="3" t="s">
        <v>88</v>
      </c>
      <c r="G641" s="3" t="s">
        <v>25</v>
      </c>
      <c r="H641" s="3" t="s">
        <v>26</v>
      </c>
      <c r="I641" s="2">
        <v>0.02</v>
      </c>
      <c r="J641" s="2">
        <v>0</v>
      </c>
      <c r="K641" s="2">
        <v>0.02</v>
      </c>
      <c r="L641" s="2">
        <v>0</v>
      </c>
      <c r="M641" s="2">
        <v>0.74</v>
      </c>
      <c r="N641" s="2">
        <v>0.16</v>
      </c>
      <c r="O641" s="2">
        <v>0.33</v>
      </c>
      <c r="P641" s="2">
        <v>7.6925418569254181E-2</v>
      </c>
      <c r="Q641" s="2">
        <v>0.19</v>
      </c>
      <c r="R641" s="2">
        <v>0.03</v>
      </c>
      <c r="S641" s="2">
        <v>1.0989010989011E-2</v>
      </c>
      <c r="T641" s="2">
        <v>0.91700000000000004</v>
      </c>
      <c r="U641" s="2">
        <v>0.02</v>
      </c>
      <c r="V641" s="2">
        <v>6.5573770491803282E-2</v>
      </c>
      <c r="W641" s="2"/>
    </row>
    <row r="642" spans="1:23" x14ac:dyDescent="0.25">
      <c r="A642" t="str">
        <f t="shared" ref="A642:A705" si="38">IF(D642=D641,"",1)</f>
        <v/>
      </c>
      <c r="B642" t="str">
        <f t="shared" ref="B642:B705" si="39">D642&amp;G642&amp;H642</f>
        <v>CARefrigeration Reach-in Refrigerator/Freezer</v>
      </c>
      <c r="C642" t="str">
        <f t="shared" ref="C642:C705" si="40">D642&amp;E642&amp;F642</f>
        <v>CA2016 CPARefrigeration _Reach-in Refrigerator/Freezer</v>
      </c>
      <c r="D642" t="s">
        <v>118</v>
      </c>
      <c r="E642" t="s">
        <v>142</v>
      </c>
      <c r="F642" s="3" t="s">
        <v>89</v>
      </c>
      <c r="G642" s="3" t="s">
        <v>25</v>
      </c>
      <c r="H642" s="3" t="s">
        <v>27</v>
      </c>
      <c r="I642" s="2">
        <v>0.14000000000000001</v>
      </c>
      <c r="J642" s="2">
        <v>0.14893617021276595</v>
      </c>
      <c r="K642" s="2">
        <v>0.14000000000000001</v>
      </c>
      <c r="L642" s="2">
        <v>6.5217391304347824E-2</v>
      </c>
      <c r="M642" s="2">
        <v>7.0000000000000007E-2</v>
      </c>
      <c r="N642" s="2">
        <v>0.83055975794251102</v>
      </c>
      <c r="O642" s="2">
        <v>0.5</v>
      </c>
      <c r="P642" s="2">
        <v>0.13360730593607306</v>
      </c>
      <c r="Q642" s="2">
        <v>0.33</v>
      </c>
      <c r="R642" s="2">
        <v>0.19</v>
      </c>
      <c r="S642" s="2">
        <v>0.02</v>
      </c>
      <c r="T642" s="2">
        <v>0.02</v>
      </c>
      <c r="U642" s="2">
        <v>0.14000000000000001</v>
      </c>
      <c r="V642" s="2">
        <v>0.14754098360655737</v>
      </c>
      <c r="W642" s="2"/>
    </row>
    <row r="643" spans="1:23" x14ac:dyDescent="0.25">
      <c r="A643" t="str">
        <f t="shared" si="38"/>
        <v/>
      </c>
      <c r="B643" t="str">
        <f t="shared" si="39"/>
        <v>CARefrigeration Glass Door Display</v>
      </c>
      <c r="C643" t="str">
        <f t="shared" si="40"/>
        <v>CA2016 CPARefrigeration _Glass Door Display</v>
      </c>
      <c r="D643" t="s">
        <v>118</v>
      </c>
      <c r="E643" t="s">
        <v>142</v>
      </c>
      <c r="F643" s="3" t="s">
        <v>90</v>
      </c>
      <c r="G643" s="3" t="s">
        <v>25</v>
      </c>
      <c r="H643" s="3" t="s">
        <v>28</v>
      </c>
      <c r="I643" s="2">
        <v>0.77400000000000002</v>
      </c>
      <c r="J643" s="2">
        <v>2.1276595744680851E-2</v>
      </c>
      <c r="K643" s="2">
        <v>0.81699999999999995</v>
      </c>
      <c r="L643" s="2">
        <v>4.3478260869565216E-2</v>
      </c>
      <c r="M643" s="2">
        <v>5.1999999999999998E-2</v>
      </c>
      <c r="N643" s="2">
        <v>0.94899999999999995</v>
      </c>
      <c r="O643" s="2">
        <v>0.90400000000000003</v>
      </c>
      <c r="P643" s="2">
        <v>0.26600000000000001</v>
      </c>
      <c r="Q643" s="2">
        <v>0.65700000000000003</v>
      </c>
      <c r="R643" s="2">
        <v>0.58899999999999997</v>
      </c>
      <c r="S643" s="2">
        <v>0.10100000000000001</v>
      </c>
      <c r="T643" s="2">
        <v>0.10100000000000001</v>
      </c>
      <c r="U643" s="2">
        <v>5.0999999999999997E-2</v>
      </c>
      <c r="V643" s="2">
        <v>8.1967213114754092E-2</v>
      </c>
      <c r="W643" s="2"/>
    </row>
    <row r="644" spans="1:23" x14ac:dyDescent="0.25">
      <c r="A644" t="str">
        <f t="shared" si="38"/>
        <v/>
      </c>
      <c r="B644" t="str">
        <f t="shared" si="39"/>
        <v>CARefrigeration Open Display Case</v>
      </c>
      <c r="C644" t="str">
        <f t="shared" si="40"/>
        <v>CA2016 CPARefrigeration _Open Display Case</v>
      </c>
      <c r="D644" t="s">
        <v>118</v>
      </c>
      <c r="E644" t="s">
        <v>142</v>
      </c>
      <c r="F644" s="3" t="s">
        <v>91</v>
      </c>
      <c r="G644" s="3" t="s">
        <v>25</v>
      </c>
      <c r="H644" s="3" t="s">
        <v>29</v>
      </c>
      <c r="I644" s="2">
        <v>0.77400000000000002</v>
      </c>
      <c r="J644" s="2">
        <v>2.1276595744680851E-2</v>
      </c>
      <c r="K644" s="2">
        <v>0.81699999999999995</v>
      </c>
      <c r="L644" s="2">
        <v>4.3478260869565216E-2</v>
      </c>
      <c r="M644" s="2">
        <v>5.1999999999999998E-2</v>
      </c>
      <c r="N644" s="2">
        <v>0.94899999999999995</v>
      </c>
      <c r="O644" s="2">
        <v>0.90400000000000003</v>
      </c>
      <c r="P644" s="2">
        <v>0.26600000000000001</v>
      </c>
      <c r="Q644" s="2">
        <v>0.65700000000000003</v>
      </c>
      <c r="R644" s="2">
        <v>0.58899999999999997</v>
      </c>
      <c r="S644" s="2">
        <v>0.10100000000000001</v>
      </c>
      <c r="T644" s="2">
        <v>0.10100000000000001</v>
      </c>
      <c r="U644" s="2">
        <v>5.0999999999999997E-2</v>
      </c>
      <c r="V644" s="2">
        <v>8.1967213114754092E-2</v>
      </c>
      <c r="W644" s="2"/>
    </row>
    <row r="645" spans="1:23" x14ac:dyDescent="0.25">
      <c r="A645" t="str">
        <f t="shared" si="38"/>
        <v/>
      </c>
      <c r="B645" t="str">
        <f t="shared" si="39"/>
        <v>CARefrigeration Icemaker</v>
      </c>
      <c r="C645" t="str">
        <f t="shared" si="40"/>
        <v>CA2016 CPARefrigeration _Icemaker</v>
      </c>
      <c r="D645" t="s">
        <v>118</v>
      </c>
      <c r="E645" t="s">
        <v>142</v>
      </c>
      <c r="F645" s="3" t="s">
        <v>92</v>
      </c>
      <c r="G645" s="3" t="s">
        <v>25</v>
      </c>
      <c r="H645" s="3" t="s">
        <v>30</v>
      </c>
      <c r="I645" s="2">
        <v>0.44900000000000001</v>
      </c>
      <c r="J645" s="2">
        <v>5.0999999999999997E-2</v>
      </c>
      <c r="K645" s="2">
        <v>0.52400000000000002</v>
      </c>
      <c r="L645" s="2">
        <v>5.0999999999999997E-2</v>
      </c>
      <c r="M645" s="2">
        <v>0.97299999999999998</v>
      </c>
      <c r="N645" s="2">
        <v>0.98899999999999999</v>
      </c>
      <c r="O645" s="2">
        <v>0.90400000000000003</v>
      </c>
      <c r="P645" s="2">
        <v>0.26600000000000001</v>
      </c>
      <c r="Q645" s="2">
        <v>0.65700000000000003</v>
      </c>
      <c r="R645" s="2">
        <v>0.58899999999999997</v>
      </c>
      <c r="S645" s="2">
        <v>0.10100000000000001</v>
      </c>
      <c r="T645" s="2">
        <v>0.91700000000000004</v>
      </c>
      <c r="U645" s="2">
        <v>5.0999999999999997E-2</v>
      </c>
      <c r="V645" s="2">
        <v>0.216</v>
      </c>
      <c r="W645" s="2"/>
    </row>
    <row r="646" spans="1:23" x14ac:dyDescent="0.25">
      <c r="A646" t="str">
        <f t="shared" si="38"/>
        <v/>
      </c>
      <c r="B646" t="str">
        <f t="shared" si="39"/>
        <v>CARefrigeration Vending Machine</v>
      </c>
      <c r="C646" t="str">
        <f t="shared" si="40"/>
        <v>CA2016 CPARefrigeration _Vending Machine</v>
      </c>
      <c r="D646" t="s">
        <v>118</v>
      </c>
      <c r="E646" t="s">
        <v>142</v>
      </c>
      <c r="F646" s="3" t="s">
        <v>93</v>
      </c>
      <c r="G646" s="3" t="s">
        <v>25</v>
      </c>
      <c r="H646" s="3" t="s">
        <v>31</v>
      </c>
      <c r="I646" s="2">
        <v>0.44900000000000001</v>
      </c>
      <c r="J646" s="2">
        <v>5.0999999999999997E-2</v>
      </c>
      <c r="K646" s="2">
        <v>0.52400000000000002</v>
      </c>
      <c r="L646" s="2">
        <v>5.0999999999999997E-2</v>
      </c>
      <c r="M646" s="2">
        <v>0.97299999999999998</v>
      </c>
      <c r="N646" s="2">
        <v>0.98899999999999999</v>
      </c>
      <c r="O646" s="2">
        <v>0.90400000000000003</v>
      </c>
      <c r="P646" s="2">
        <v>0.26600000000000001</v>
      </c>
      <c r="Q646" s="2">
        <v>0.65700000000000003</v>
      </c>
      <c r="R646" s="2">
        <v>0.58899999999999997</v>
      </c>
      <c r="S646" s="2">
        <v>0.10100000000000001</v>
      </c>
      <c r="T646" s="2">
        <v>0.91700000000000004</v>
      </c>
      <c r="U646" s="2">
        <v>5.0999999999999997E-2</v>
      </c>
      <c r="V646" s="2">
        <v>0.216</v>
      </c>
      <c r="W646" s="2"/>
    </row>
    <row r="647" spans="1:23" x14ac:dyDescent="0.25">
      <c r="A647" t="str">
        <f t="shared" si="38"/>
        <v/>
      </c>
      <c r="B647" t="str">
        <f t="shared" si="39"/>
        <v>CAFood PreparationOven</v>
      </c>
      <c r="C647" t="str">
        <f t="shared" si="40"/>
        <v>CA2016 CPAFood Preparation_Oven</v>
      </c>
      <c r="D647" t="s">
        <v>118</v>
      </c>
      <c r="E647" t="s">
        <v>142</v>
      </c>
      <c r="F647" s="3" t="s">
        <v>94</v>
      </c>
      <c r="G647" s="3" t="s">
        <v>32</v>
      </c>
      <c r="H647" s="3" t="s">
        <v>33</v>
      </c>
      <c r="I647" s="2">
        <v>0.66</v>
      </c>
      <c r="J647" s="2">
        <v>3.6464000000000003E-2</v>
      </c>
      <c r="K647" s="2">
        <v>0.48899999999999999</v>
      </c>
      <c r="L647" s="2">
        <v>3.6464000000000003E-2</v>
      </c>
      <c r="M647" s="2">
        <v>0.21</v>
      </c>
      <c r="N647" s="2">
        <v>0.11</v>
      </c>
      <c r="O647" s="2">
        <v>0.69699999999999995</v>
      </c>
      <c r="P647" s="2">
        <v>0.21049200000000001</v>
      </c>
      <c r="Q647" s="2">
        <v>0.64800000000000002</v>
      </c>
      <c r="R647" s="2">
        <v>0.13800000000000001</v>
      </c>
      <c r="S647" s="2">
        <v>2.2665999999999999E-2</v>
      </c>
      <c r="T647" s="2">
        <v>0.40838600000000003</v>
      </c>
      <c r="U647" s="2">
        <v>3.6464000000000003E-2</v>
      </c>
      <c r="V647" s="2">
        <v>0.58899999999999997</v>
      </c>
      <c r="W647" s="2"/>
    </row>
    <row r="648" spans="1:23" x14ac:dyDescent="0.25">
      <c r="A648" t="str">
        <f t="shared" si="38"/>
        <v/>
      </c>
      <c r="B648" t="str">
        <f t="shared" si="39"/>
        <v>CAFood PreparationFryer</v>
      </c>
      <c r="C648" t="str">
        <f t="shared" si="40"/>
        <v>CA2016 CPAFood Preparation_Fryer</v>
      </c>
      <c r="D648" t="s">
        <v>118</v>
      </c>
      <c r="E648" t="s">
        <v>142</v>
      </c>
      <c r="F648" s="3" t="s">
        <v>95</v>
      </c>
      <c r="G648" s="3" t="s">
        <v>32</v>
      </c>
      <c r="H648" s="3" t="s">
        <v>34</v>
      </c>
      <c r="I648" s="2">
        <v>0.76400000000000001</v>
      </c>
      <c r="J648" s="2">
        <v>3.6464000000000003E-2</v>
      </c>
      <c r="K648" s="2">
        <v>0.45200000000000001</v>
      </c>
      <c r="L648" s="2">
        <v>3.6464000000000003E-2</v>
      </c>
      <c r="M648" s="2">
        <v>0.82</v>
      </c>
      <c r="N648" s="2">
        <v>0.87</v>
      </c>
      <c r="O648" s="2">
        <v>0.80700000000000005</v>
      </c>
      <c r="P648" s="2">
        <v>0.21049200000000001</v>
      </c>
      <c r="Q648" s="2">
        <v>0.58599999999999997</v>
      </c>
      <c r="R648" s="2">
        <v>0.21</v>
      </c>
      <c r="S648" s="2">
        <v>2.2665999999999999E-2</v>
      </c>
      <c r="T648" s="2">
        <v>0.40838600000000003</v>
      </c>
      <c r="U648" s="2">
        <v>3.6464000000000003E-2</v>
      </c>
      <c r="V648" s="2">
        <v>0.29899999999999999</v>
      </c>
      <c r="W648" s="2"/>
    </row>
    <row r="649" spans="1:23" x14ac:dyDescent="0.25">
      <c r="A649" t="str">
        <f t="shared" si="38"/>
        <v/>
      </c>
      <c r="B649" t="str">
        <f t="shared" si="39"/>
        <v>CAFood PreparationDishwasher</v>
      </c>
      <c r="C649" t="str">
        <f t="shared" si="40"/>
        <v>CA2016 CPAFood Preparation_Dishwasher</v>
      </c>
      <c r="D649" t="s">
        <v>118</v>
      </c>
      <c r="E649" t="s">
        <v>142</v>
      </c>
      <c r="F649" s="3" t="s">
        <v>96</v>
      </c>
      <c r="G649" s="3" t="s">
        <v>32</v>
      </c>
      <c r="H649" s="3" t="s">
        <v>35</v>
      </c>
      <c r="I649" s="2">
        <v>0.430614</v>
      </c>
      <c r="J649" s="2">
        <v>3.6464000000000003E-2</v>
      </c>
      <c r="K649" s="2">
        <v>0.3957</v>
      </c>
      <c r="L649" s="2">
        <v>3.6464000000000003E-2</v>
      </c>
      <c r="M649" s="2">
        <v>0.52509700000000004</v>
      </c>
      <c r="N649" s="2">
        <v>0.548682</v>
      </c>
      <c r="O649" s="2">
        <v>0.53468099999999996</v>
      </c>
      <c r="P649" s="2">
        <v>0.21049200000000001</v>
      </c>
      <c r="Q649" s="2">
        <v>0.523231</v>
      </c>
      <c r="R649" s="2">
        <v>0.30025000000000002</v>
      </c>
      <c r="S649" s="2">
        <v>2.2665999999999999E-2</v>
      </c>
      <c r="T649" s="2">
        <v>0.40838600000000003</v>
      </c>
      <c r="U649" s="2">
        <v>3.6464000000000003E-2</v>
      </c>
      <c r="V649" s="2">
        <v>0.15409500000000001</v>
      </c>
      <c r="W649" s="2"/>
    </row>
    <row r="650" spans="1:23" x14ac:dyDescent="0.25">
      <c r="A650" t="str">
        <f t="shared" si="38"/>
        <v/>
      </c>
      <c r="B650" t="str">
        <f t="shared" si="39"/>
        <v>CAFood PreparationHot Food Container</v>
      </c>
      <c r="C650" t="str">
        <f t="shared" si="40"/>
        <v>CA2016 CPAFood Preparation_Hot Food Container</v>
      </c>
      <c r="D650" t="s">
        <v>118</v>
      </c>
      <c r="E650" t="s">
        <v>142</v>
      </c>
      <c r="F650" s="3" t="s">
        <v>97</v>
      </c>
      <c r="G650" s="3" t="s">
        <v>32</v>
      </c>
      <c r="H650" s="3" t="s">
        <v>36</v>
      </c>
      <c r="I650" s="2">
        <v>0.430614</v>
      </c>
      <c r="J650" s="2">
        <v>3.6464000000000003E-2</v>
      </c>
      <c r="K650" s="2">
        <v>0.3957</v>
      </c>
      <c r="L650" s="2">
        <v>3.6464000000000003E-2</v>
      </c>
      <c r="M650" s="2">
        <v>0.84</v>
      </c>
      <c r="N650" s="2">
        <v>0.73</v>
      </c>
      <c r="O650" s="2">
        <v>0.53468099999999996</v>
      </c>
      <c r="P650" s="2">
        <v>0.21049200000000001</v>
      </c>
      <c r="Q650" s="2">
        <v>0.523231</v>
      </c>
      <c r="R650" s="2">
        <v>0.30025000000000002</v>
      </c>
      <c r="S650" s="2">
        <v>2.2665999999999999E-2</v>
      </c>
      <c r="T650" s="2">
        <v>0.40838600000000003</v>
      </c>
      <c r="U650" s="2">
        <v>3.6464000000000003E-2</v>
      </c>
      <c r="V650" s="2">
        <v>0.15409500000000001</v>
      </c>
      <c r="W650" s="2"/>
    </row>
    <row r="651" spans="1:23" x14ac:dyDescent="0.25">
      <c r="A651" t="str">
        <f t="shared" si="38"/>
        <v/>
      </c>
      <c r="B651" t="str">
        <f t="shared" si="39"/>
        <v>CAFood PreparationSteamer</v>
      </c>
      <c r="C651" t="str">
        <f t="shared" si="40"/>
        <v>CA2016 CPAFood Preparation_Steamer</v>
      </c>
      <c r="D651" t="s">
        <v>118</v>
      </c>
      <c r="E651" t="s">
        <v>142</v>
      </c>
      <c r="F651" s="3" t="s">
        <v>98</v>
      </c>
      <c r="G651" s="3" t="s">
        <v>32</v>
      </c>
      <c r="H651" s="3" t="s">
        <v>37</v>
      </c>
      <c r="I651" s="2">
        <v>0.430614</v>
      </c>
      <c r="J651" s="2">
        <v>3.6464000000000003E-2</v>
      </c>
      <c r="K651" s="2">
        <v>0.3957</v>
      </c>
      <c r="L651" s="2">
        <v>3.6464000000000003E-2</v>
      </c>
      <c r="M651" s="2">
        <v>0.16</v>
      </c>
      <c r="N651" s="2">
        <v>0.2</v>
      </c>
      <c r="O651" s="2">
        <v>0.53468099999999996</v>
      </c>
      <c r="P651" s="2">
        <v>0.21049200000000001</v>
      </c>
      <c r="Q651" s="2">
        <v>0.523231</v>
      </c>
      <c r="R651" s="2">
        <v>0.30025000000000002</v>
      </c>
      <c r="S651" s="2">
        <v>2.2665999999999999E-2</v>
      </c>
      <c r="T651" s="2">
        <v>0.40838600000000003</v>
      </c>
      <c r="U651" s="2">
        <v>3.6464000000000003E-2</v>
      </c>
      <c r="V651" s="2">
        <v>0.15409500000000001</v>
      </c>
      <c r="W651" s="2"/>
    </row>
    <row r="652" spans="1:23" x14ac:dyDescent="0.25">
      <c r="A652" t="str">
        <f t="shared" si="38"/>
        <v/>
      </c>
      <c r="B652" t="str">
        <f t="shared" si="39"/>
        <v>CAOffice EquipmentDesktop Computer</v>
      </c>
      <c r="C652" t="str">
        <f t="shared" si="40"/>
        <v>CA2016 CPAOffice Equipment_Desktop Computer</v>
      </c>
      <c r="D652" t="s">
        <v>118</v>
      </c>
      <c r="E652" t="s">
        <v>142</v>
      </c>
      <c r="F652" s="3" t="s">
        <v>99</v>
      </c>
      <c r="G652" s="3" t="s">
        <v>38</v>
      </c>
      <c r="H652" s="3" t="s">
        <v>39</v>
      </c>
      <c r="I652" s="2">
        <v>1</v>
      </c>
      <c r="J652" s="2">
        <v>1</v>
      </c>
      <c r="K652" s="2">
        <v>1</v>
      </c>
      <c r="L652" s="2">
        <v>1</v>
      </c>
      <c r="M652" s="2">
        <v>1</v>
      </c>
      <c r="N652" s="2">
        <v>1</v>
      </c>
      <c r="O652" s="2">
        <v>1</v>
      </c>
      <c r="P652" s="2">
        <v>1</v>
      </c>
      <c r="Q652" s="2">
        <v>1</v>
      </c>
      <c r="R652" s="2">
        <v>1</v>
      </c>
      <c r="S652" s="2">
        <v>1</v>
      </c>
      <c r="T652" s="2">
        <v>1</v>
      </c>
      <c r="U652" s="2">
        <v>1</v>
      </c>
      <c r="V652" s="2">
        <v>1</v>
      </c>
      <c r="W652" s="2"/>
    </row>
    <row r="653" spans="1:23" x14ac:dyDescent="0.25">
      <c r="A653" t="str">
        <f t="shared" si="38"/>
        <v/>
      </c>
      <c r="B653" t="str">
        <f t="shared" si="39"/>
        <v>CAOffice EquipmentLaptop</v>
      </c>
      <c r="C653" t="str">
        <f t="shared" si="40"/>
        <v>CA2016 CPAOffice Equipment_Laptop</v>
      </c>
      <c r="D653" t="s">
        <v>118</v>
      </c>
      <c r="E653" t="s">
        <v>142</v>
      </c>
      <c r="F653" s="3" t="s">
        <v>100</v>
      </c>
      <c r="G653" s="3" t="s">
        <v>38</v>
      </c>
      <c r="H653" s="3" t="s">
        <v>40</v>
      </c>
      <c r="I653" s="2">
        <v>1</v>
      </c>
      <c r="J653" s="2">
        <v>1</v>
      </c>
      <c r="K653" s="2">
        <v>1</v>
      </c>
      <c r="L653" s="2">
        <v>1</v>
      </c>
      <c r="M653" s="2">
        <v>1</v>
      </c>
      <c r="N653" s="2">
        <v>0.64</v>
      </c>
      <c r="O653" s="2">
        <v>1</v>
      </c>
      <c r="P653" s="2">
        <v>1</v>
      </c>
      <c r="Q653" s="2">
        <v>1</v>
      </c>
      <c r="R653" s="2">
        <v>1</v>
      </c>
      <c r="S653" s="2">
        <v>1</v>
      </c>
      <c r="T653" s="2">
        <v>1</v>
      </c>
      <c r="U653" s="2">
        <v>1</v>
      </c>
      <c r="V653" s="2">
        <v>1</v>
      </c>
      <c r="W653" s="2"/>
    </row>
    <row r="654" spans="1:23" x14ac:dyDescent="0.25">
      <c r="A654" t="str">
        <f t="shared" si="38"/>
        <v/>
      </c>
      <c r="B654" t="str">
        <f t="shared" si="39"/>
        <v>CAOffice EquipmentServer</v>
      </c>
      <c r="C654" t="str">
        <f t="shared" si="40"/>
        <v>CA2016 CPAOffice Equipment_Server</v>
      </c>
      <c r="D654" t="s">
        <v>118</v>
      </c>
      <c r="E654" t="s">
        <v>142</v>
      </c>
      <c r="F654" s="3" t="s">
        <v>101</v>
      </c>
      <c r="G654" s="3" t="s">
        <v>38</v>
      </c>
      <c r="H654" s="3" t="s">
        <v>41</v>
      </c>
      <c r="I654" s="2">
        <v>1</v>
      </c>
      <c r="J654" s="2">
        <v>1</v>
      </c>
      <c r="K654" s="2">
        <v>0.82</v>
      </c>
      <c r="L654" s="2">
        <v>1</v>
      </c>
      <c r="M654" s="2">
        <v>0.5</v>
      </c>
      <c r="N654" s="2">
        <v>1</v>
      </c>
      <c r="O654" s="2">
        <v>1</v>
      </c>
      <c r="P654" s="2">
        <v>1</v>
      </c>
      <c r="Q654" s="2">
        <v>1</v>
      </c>
      <c r="R654" s="2">
        <v>1</v>
      </c>
      <c r="S654" s="2">
        <v>0.89</v>
      </c>
      <c r="T654" s="2">
        <v>0.89</v>
      </c>
      <c r="U654" s="2">
        <v>1</v>
      </c>
      <c r="V654" s="2">
        <v>0.66</v>
      </c>
      <c r="W654" s="2"/>
    </row>
    <row r="655" spans="1:23" x14ac:dyDescent="0.25">
      <c r="A655" t="str">
        <f t="shared" si="38"/>
        <v/>
      </c>
      <c r="B655" t="str">
        <f t="shared" si="39"/>
        <v>CAOffice EquipmentMonitor</v>
      </c>
      <c r="C655" t="str">
        <f t="shared" si="40"/>
        <v>CA2016 CPAOffice Equipment_Monitor</v>
      </c>
      <c r="D655" t="s">
        <v>118</v>
      </c>
      <c r="E655" t="s">
        <v>142</v>
      </c>
      <c r="F655" s="3" t="s">
        <v>102</v>
      </c>
      <c r="G655" s="3" t="s">
        <v>38</v>
      </c>
      <c r="H655" s="3" t="s">
        <v>42</v>
      </c>
      <c r="I655" s="2">
        <v>1</v>
      </c>
      <c r="J655" s="2">
        <v>1</v>
      </c>
      <c r="K655" s="2">
        <v>1</v>
      </c>
      <c r="L655" s="2">
        <v>1</v>
      </c>
      <c r="M655" s="2">
        <v>1</v>
      </c>
      <c r="N655" s="2">
        <v>1</v>
      </c>
      <c r="O655" s="2">
        <v>1</v>
      </c>
      <c r="P655" s="2">
        <v>1</v>
      </c>
      <c r="Q655" s="2">
        <v>1</v>
      </c>
      <c r="R655" s="2">
        <v>1</v>
      </c>
      <c r="S655" s="2">
        <v>1</v>
      </c>
      <c r="T655" s="2">
        <v>1</v>
      </c>
      <c r="U655" s="2">
        <v>1</v>
      </c>
      <c r="V655" s="2">
        <v>1</v>
      </c>
      <c r="W655" s="2"/>
    </row>
    <row r="656" spans="1:23" x14ac:dyDescent="0.25">
      <c r="A656" t="str">
        <f t="shared" si="38"/>
        <v/>
      </c>
      <c r="B656" t="str">
        <f t="shared" si="39"/>
        <v>CAOffice EquipmentPrinter/Copier/Fax</v>
      </c>
      <c r="C656" t="str">
        <f t="shared" si="40"/>
        <v>CA2016 CPAOffice Equipment_Printer/Copier/Fax</v>
      </c>
      <c r="D656" t="s">
        <v>118</v>
      </c>
      <c r="E656" t="s">
        <v>142</v>
      </c>
      <c r="F656" s="3" t="s">
        <v>103</v>
      </c>
      <c r="G656" s="3" t="s">
        <v>38</v>
      </c>
      <c r="H656" s="3" t="s">
        <v>43</v>
      </c>
      <c r="I656" s="2">
        <v>1</v>
      </c>
      <c r="J656" s="2">
        <v>1</v>
      </c>
      <c r="K656" s="2">
        <v>1</v>
      </c>
      <c r="L656" s="2">
        <v>1</v>
      </c>
      <c r="M656" s="2">
        <v>1</v>
      </c>
      <c r="N656" s="2">
        <v>1</v>
      </c>
      <c r="O656" s="2">
        <v>1</v>
      </c>
      <c r="P656" s="2">
        <v>1</v>
      </c>
      <c r="Q656" s="2">
        <v>1</v>
      </c>
      <c r="R656" s="2">
        <v>1</v>
      </c>
      <c r="S656" s="2">
        <v>1</v>
      </c>
      <c r="T656" s="2">
        <v>1</v>
      </c>
      <c r="U656" s="2">
        <v>1</v>
      </c>
      <c r="V656" s="2">
        <v>1</v>
      </c>
      <c r="W656" s="2"/>
    </row>
    <row r="657" spans="1:23" x14ac:dyDescent="0.25">
      <c r="A657" t="str">
        <f t="shared" si="38"/>
        <v/>
      </c>
      <c r="B657" t="str">
        <f t="shared" si="39"/>
        <v>CAOffice EquipmentPOS Terminal</v>
      </c>
      <c r="C657" t="str">
        <f t="shared" si="40"/>
        <v>CA2016 CPAOffice Equipment_POS Terminal</v>
      </c>
      <c r="D657" t="s">
        <v>118</v>
      </c>
      <c r="E657" t="s">
        <v>142</v>
      </c>
      <c r="F657" s="3" t="s">
        <v>104</v>
      </c>
      <c r="G657" s="3" t="s">
        <v>38</v>
      </c>
      <c r="H657" s="3" t="s">
        <v>44</v>
      </c>
      <c r="I657" s="2">
        <v>0.4</v>
      </c>
      <c r="J657" s="2">
        <v>0.2</v>
      </c>
      <c r="K657" s="2">
        <v>1</v>
      </c>
      <c r="L657" s="2">
        <v>1</v>
      </c>
      <c r="M657" s="2">
        <v>1</v>
      </c>
      <c r="N657" s="2">
        <v>1</v>
      </c>
      <c r="O657" s="2">
        <v>1</v>
      </c>
      <c r="P657" s="2">
        <v>1</v>
      </c>
      <c r="Q657" s="2">
        <v>0.36</v>
      </c>
      <c r="R657" s="2">
        <v>0.57999999999999996</v>
      </c>
      <c r="S657" s="2">
        <v>0.77</v>
      </c>
      <c r="T657" s="2">
        <v>0.77</v>
      </c>
      <c r="U657" s="2">
        <v>0.4</v>
      </c>
      <c r="V657" s="2">
        <v>0.28000000000000003</v>
      </c>
      <c r="W657" s="2"/>
    </row>
    <row r="658" spans="1:23" x14ac:dyDescent="0.25">
      <c r="A658" t="str">
        <f t="shared" si="38"/>
        <v/>
      </c>
      <c r="B658" t="str">
        <f t="shared" si="39"/>
        <v>CAMiscellaneousNon-HVAC Motors</v>
      </c>
      <c r="C658" t="str">
        <f t="shared" si="40"/>
        <v>CA2016 CPAMiscellaneous_Non-HVAC Motors</v>
      </c>
      <c r="D658" t="s">
        <v>118</v>
      </c>
      <c r="E658" t="s">
        <v>142</v>
      </c>
      <c r="F658" s="3" t="s">
        <v>105</v>
      </c>
      <c r="G658" s="3" t="s">
        <v>45</v>
      </c>
      <c r="H658" s="3" t="s">
        <v>46</v>
      </c>
      <c r="I658" s="2">
        <v>0.8957499208271652</v>
      </c>
      <c r="J658" s="2">
        <v>0.21970777803924474</v>
      </c>
      <c r="K658" s="2">
        <v>0.40173654010717463</v>
      </c>
      <c r="L658" s="2">
        <v>0.21970777803924474</v>
      </c>
      <c r="M658" s="2">
        <v>0.19994718336345799</v>
      </c>
      <c r="N658" s="2">
        <v>0.34644139250345779</v>
      </c>
      <c r="O658" s="2">
        <v>0.74104394863625245</v>
      </c>
      <c r="P658" s="2">
        <v>0.88831888096371459</v>
      </c>
      <c r="Q658" s="2">
        <v>0.43663447205500328</v>
      </c>
      <c r="R658" s="2">
        <v>0.91274673866983413</v>
      </c>
      <c r="S658" s="2">
        <v>0.49853334976354247</v>
      </c>
      <c r="T658" s="2">
        <v>0.79471679065865775</v>
      </c>
      <c r="U658" s="2">
        <v>0.8957499208271652</v>
      </c>
      <c r="V658" s="2">
        <v>0.59897778685790826</v>
      </c>
      <c r="W658" s="2"/>
    </row>
    <row r="659" spans="1:23" x14ac:dyDescent="0.25">
      <c r="A659" t="str">
        <f t="shared" si="38"/>
        <v/>
      </c>
      <c r="B659" t="str">
        <f t="shared" si="39"/>
        <v>CAMiscellaneousPool Pump</v>
      </c>
      <c r="C659" t="str">
        <f t="shared" si="40"/>
        <v>CA2016 CPAMiscellaneous_Pool Pump</v>
      </c>
      <c r="D659" t="s">
        <v>118</v>
      </c>
      <c r="E659" t="s">
        <v>142</v>
      </c>
      <c r="F659" s="3" t="s">
        <v>106</v>
      </c>
      <c r="G659" s="3" t="s">
        <v>45</v>
      </c>
      <c r="H659" s="3" t="s">
        <v>47</v>
      </c>
      <c r="I659" s="2">
        <v>0</v>
      </c>
      <c r="J659" s="2">
        <v>0</v>
      </c>
      <c r="K659" s="2">
        <v>0</v>
      </c>
      <c r="L659" s="2">
        <v>0</v>
      </c>
      <c r="M659" s="2">
        <v>0</v>
      </c>
      <c r="N659" s="2">
        <v>0</v>
      </c>
      <c r="O659" s="2">
        <v>0</v>
      </c>
      <c r="P659" s="2">
        <v>0.90300000000000002</v>
      </c>
      <c r="Q659" s="2">
        <v>0.06</v>
      </c>
      <c r="R659" s="2">
        <v>0.76</v>
      </c>
      <c r="S659" s="2">
        <v>0</v>
      </c>
      <c r="T659" s="2">
        <v>0</v>
      </c>
      <c r="U659" s="2">
        <v>0</v>
      </c>
      <c r="V659" s="2">
        <v>0.04</v>
      </c>
      <c r="W659" s="2"/>
    </row>
    <row r="660" spans="1:23" x14ac:dyDescent="0.25">
      <c r="A660" t="str">
        <f t="shared" si="38"/>
        <v/>
      </c>
      <c r="B660" t="str">
        <f t="shared" si="39"/>
        <v>CAMiscellaneousPool Heater</v>
      </c>
      <c r="C660" t="str">
        <f t="shared" si="40"/>
        <v>CA2016 CPAMiscellaneous_Pool Heater</v>
      </c>
      <c r="D660" t="s">
        <v>118</v>
      </c>
      <c r="E660" t="s">
        <v>142</v>
      </c>
      <c r="F660" s="3" t="s">
        <v>107</v>
      </c>
      <c r="G660" s="3" t="s">
        <v>45</v>
      </c>
      <c r="H660" s="3" t="s">
        <v>48</v>
      </c>
      <c r="I660" s="2">
        <v>0</v>
      </c>
      <c r="J660" s="2">
        <v>0</v>
      </c>
      <c r="K660" s="2">
        <v>0</v>
      </c>
      <c r="L660" s="2">
        <v>0</v>
      </c>
      <c r="M660" s="2">
        <v>0</v>
      </c>
      <c r="N660" s="2">
        <v>0</v>
      </c>
      <c r="O660" s="2">
        <v>0</v>
      </c>
      <c r="P660" s="2">
        <v>0.36199999999999999</v>
      </c>
      <c r="Q660" s="2">
        <v>0.01</v>
      </c>
      <c r="R660" s="2">
        <v>0.27</v>
      </c>
      <c r="S660" s="2">
        <v>0</v>
      </c>
      <c r="T660" s="2">
        <v>0</v>
      </c>
      <c r="U660" s="2">
        <v>0</v>
      </c>
      <c r="V660" s="2">
        <v>0.01</v>
      </c>
      <c r="W660" s="2"/>
    </row>
    <row r="661" spans="1:23" x14ac:dyDescent="0.25">
      <c r="A661" t="str">
        <f t="shared" si="38"/>
        <v/>
      </c>
      <c r="B661" t="str">
        <f t="shared" si="39"/>
        <v>CAMiscellaneousOther Miscellaneous</v>
      </c>
      <c r="C661" t="str">
        <f t="shared" si="40"/>
        <v>CA2016 CPAMiscellaneous_Other Miscellaneous</v>
      </c>
      <c r="D661" t="s">
        <v>118</v>
      </c>
      <c r="E661" t="s">
        <v>142</v>
      </c>
      <c r="F661" s="3" t="s">
        <v>110</v>
      </c>
      <c r="G661" s="3" t="s">
        <v>45</v>
      </c>
      <c r="H661" s="3" t="s">
        <v>51</v>
      </c>
      <c r="I661" s="2">
        <v>1</v>
      </c>
      <c r="J661" s="2">
        <v>1</v>
      </c>
      <c r="K661" s="2">
        <v>1</v>
      </c>
      <c r="L661" s="2">
        <v>1</v>
      </c>
      <c r="M661" s="2">
        <v>1</v>
      </c>
      <c r="N661" s="2">
        <v>1</v>
      </c>
      <c r="O661" s="2">
        <v>1</v>
      </c>
      <c r="P661" s="2">
        <v>1</v>
      </c>
      <c r="Q661" s="2">
        <v>1</v>
      </c>
      <c r="R661" s="2">
        <v>1</v>
      </c>
      <c r="S661" s="2">
        <v>1</v>
      </c>
      <c r="T661" s="2">
        <v>1</v>
      </c>
      <c r="U661" s="2">
        <v>1</v>
      </c>
      <c r="V661" s="2">
        <v>1</v>
      </c>
      <c r="W661" s="2"/>
    </row>
    <row r="662" spans="1:23" x14ac:dyDescent="0.25">
      <c r="A662">
        <f t="shared" si="38"/>
        <v>1</v>
      </c>
      <c r="B662" t="str">
        <f t="shared" si="39"/>
        <v>WYCoolingAir-Cooled Chiller</v>
      </c>
      <c r="C662" t="str">
        <f t="shared" si="40"/>
        <v>WY2014 CPACooling_Air-Cooled Chiller</v>
      </c>
      <c r="D662" t="s">
        <v>115</v>
      </c>
      <c r="E662" t="s">
        <v>143</v>
      </c>
      <c r="F662" s="4" t="str">
        <f t="shared" ref="F662:F693" si="41">G662&amp;"_"&amp;H662</f>
        <v>Cooling_Air-Cooled Chiller</v>
      </c>
      <c r="G662" s="4" t="s">
        <v>3</v>
      </c>
      <c r="H662" s="4" t="s">
        <v>4</v>
      </c>
      <c r="I662" s="2">
        <v>0.18005924683720809</v>
      </c>
      <c r="J662" s="2">
        <v>0</v>
      </c>
      <c r="K662" s="2">
        <v>0.11715342435162157</v>
      </c>
      <c r="L662" s="2">
        <v>0</v>
      </c>
      <c r="M662" s="2">
        <v>2.826E-3</v>
      </c>
      <c r="N662" s="2">
        <v>6.228800000000001E-2</v>
      </c>
      <c r="O662" s="2">
        <v>0.17166600000000001</v>
      </c>
      <c r="P662" s="2">
        <v>0.49410400353825773</v>
      </c>
      <c r="Q662" s="2">
        <v>0.45544000000000018</v>
      </c>
      <c r="R662" s="2">
        <v>4.987500000000001E-2</v>
      </c>
      <c r="S662" s="2">
        <v>3.1229303852236778E-2</v>
      </c>
      <c r="T662" s="2">
        <v>0.1298916</v>
      </c>
      <c r="U662" s="2">
        <v>0.19058291457286433</v>
      </c>
      <c r="V662" s="2">
        <v>4.7652830188679239E-2</v>
      </c>
      <c r="W662" s="2"/>
    </row>
    <row r="663" spans="1:23" x14ac:dyDescent="0.25">
      <c r="A663" t="str">
        <f t="shared" si="38"/>
        <v/>
      </c>
      <c r="B663" t="str">
        <f t="shared" si="39"/>
        <v>WYCoolingWater-Cooled Chiller</v>
      </c>
      <c r="C663" t="str">
        <f t="shared" si="40"/>
        <v>WY2014 CPACooling_Water-Cooled Chiller</v>
      </c>
      <c r="D663" t="s">
        <v>115</v>
      </c>
      <c r="E663" t="s">
        <v>143</v>
      </c>
      <c r="F663" s="4" t="str">
        <f t="shared" si="41"/>
        <v>Cooling_Water-Cooled Chiller</v>
      </c>
      <c r="G663" s="4" t="s">
        <v>3</v>
      </c>
      <c r="H663" s="4" t="s">
        <v>5</v>
      </c>
      <c r="I663" s="2">
        <v>0.18005924683720809</v>
      </c>
      <c r="J663" s="2">
        <v>0</v>
      </c>
      <c r="K663" s="2">
        <v>2.9288356087905393E-2</v>
      </c>
      <c r="L663" s="2">
        <v>0</v>
      </c>
      <c r="M663" s="2">
        <v>0</v>
      </c>
      <c r="N663" s="2">
        <v>0</v>
      </c>
      <c r="O663" s="2">
        <v>0.68666400000000005</v>
      </c>
      <c r="P663" s="2">
        <v>0.12352600088456443</v>
      </c>
      <c r="Q663" s="2">
        <v>0.11136000000000004</v>
      </c>
      <c r="R663" s="2">
        <v>0.24950000000000006</v>
      </c>
      <c r="S663" s="2">
        <v>3.4699226502485311E-3</v>
      </c>
      <c r="T663" s="2">
        <v>1.4432400000000001E-2</v>
      </c>
      <c r="U663" s="2">
        <v>0.19058291457286433</v>
      </c>
      <c r="V663" s="2">
        <v>0.19061132075471696</v>
      </c>
      <c r="W663" s="2"/>
    </row>
    <row r="664" spans="1:23" x14ac:dyDescent="0.25">
      <c r="A664" t="str">
        <f t="shared" si="38"/>
        <v/>
      </c>
      <c r="B664" t="str">
        <f t="shared" si="39"/>
        <v>WYCoolingRTU</v>
      </c>
      <c r="C664" t="str">
        <f t="shared" si="40"/>
        <v>WY2014 CPACooling_RTU</v>
      </c>
      <c r="D664" t="s">
        <v>115</v>
      </c>
      <c r="E664" t="s">
        <v>143</v>
      </c>
      <c r="F664" s="4" t="str">
        <f t="shared" si="41"/>
        <v>Cooling_RTU</v>
      </c>
      <c r="G664" s="4" t="s">
        <v>3</v>
      </c>
      <c r="H664" s="4" t="s">
        <v>6</v>
      </c>
      <c r="I664" s="2">
        <v>0.52339512822185885</v>
      </c>
      <c r="J664" s="2">
        <v>0.78045001125028124</v>
      </c>
      <c r="K664" s="2">
        <v>0.6883070343694776</v>
      </c>
      <c r="L664" s="2">
        <v>0.63803636363636362</v>
      </c>
      <c r="M664" s="2">
        <v>0.74267549999999982</v>
      </c>
      <c r="N664" s="2">
        <v>0.73707200000000006</v>
      </c>
      <c r="O664" s="2">
        <v>0.11285999999999999</v>
      </c>
      <c r="P664" s="2">
        <v>0.31195138434321101</v>
      </c>
      <c r="Q664" s="2">
        <v>0.32952000000000004</v>
      </c>
      <c r="R664" s="2">
        <v>0.19099999999999995</v>
      </c>
      <c r="S664" s="2">
        <v>9.0283769430637123E-2</v>
      </c>
      <c r="T664" s="2">
        <v>0.17031600000000002</v>
      </c>
      <c r="U664" s="2">
        <v>0.56814070351758805</v>
      </c>
      <c r="V664" s="2">
        <v>0.38530188679245275</v>
      </c>
      <c r="W664" s="2"/>
    </row>
    <row r="665" spans="1:23" x14ac:dyDescent="0.25">
      <c r="A665" t="str">
        <f t="shared" si="38"/>
        <v/>
      </c>
      <c r="B665" t="str">
        <f t="shared" si="39"/>
        <v>WYCoolingPTAC</v>
      </c>
      <c r="C665" t="str">
        <f t="shared" si="40"/>
        <v>WY2014 CPACooling_PTAC</v>
      </c>
      <c r="D665" t="s">
        <v>115</v>
      </c>
      <c r="E665" t="s">
        <v>143</v>
      </c>
      <c r="F665" s="4" t="str">
        <f t="shared" si="41"/>
        <v>Cooling_PTAC</v>
      </c>
      <c r="G665" s="4" t="s">
        <v>3</v>
      </c>
      <c r="H665" s="4" t="s">
        <v>7</v>
      </c>
      <c r="I665" s="2">
        <v>5.5832324600684682E-3</v>
      </c>
      <c r="J665" s="2">
        <v>2.8235205880147007E-2</v>
      </c>
      <c r="K665" s="2">
        <v>1.0650311304692869E-2</v>
      </c>
      <c r="L665" s="2">
        <v>3.1418181818181817E-2</v>
      </c>
      <c r="M665" s="2">
        <v>5.0942000000000001E-2</v>
      </c>
      <c r="N665" s="2">
        <v>0</v>
      </c>
      <c r="O665" s="2">
        <v>3.96E-3</v>
      </c>
      <c r="P665" s="2">
        <v>0</v>
      </c>
      <c r="Q665" s="2">
        <v>0</v>
      </c>
      <c r="R665" s="2">
        <v>0.30887500000000001</v>
      </c>
      <c r="S665" s="2">
        <v>1.480061793944871E-2</v>
      </c>
      <c r="T665" s="2">
        <v>1.026E-2</v>
      </c>
      <c r="U665" s="2">
        <v>5.9095477386934686E-3</v>
      </c>
      <c r="V665" s="2">
        <v>3.945283018867924E-2</v>
      </c>
      <c r="W665" s="2"/>
    </row>
    <row r="666" spans="1:23" x14ac:dyDescent="0.25">
      <c r="A666" t="str">
        <f t="shared" si="38"/>
        <v/>
      </c>
      <c r="B666" t="str">
        <f t="shared" si="39"/>
        <v>WYCoolingEvaporative AC</v>
      </c>
      <c r="C666" t="str">
        <f t="shared" si="40"/>
        <v>WY2014 CPACooling_Evaporative AC</v>
      </c>
      <c r="D666" t="s">
        <v>115</v>
      </c>
      <c r="E666" t="s">
        <v>143</v>
      </c>
      <c r="F666" s="4" t="str">
        <f t="shared" si="41"/>
        <v>Cooling_Evaporative AC</v>
      </c>
      <c r="G666" s="4" t="s">
        <v>3</v>
      </c>
      <c r="H666" s="4" t="s">
        <v>9</v>
      </c>
      <c r="I666" s="2">
        <v>0</v>
      </c>
      <c r="J666" s="2">
        <v>0.06</v>
      </c>
      <c r="K666" s="2">
        <v>2.3963200435558957E-2</v>
      </c>
      <c r="L666" s="2">
        <v>0.17069090909090912</v>
      </c>
      <c r="M666" s="2">
        <v>9.5939999999999998E-2</v>
      </c>
      <c r="N666" s="2">
        <v>0.1</v>
      </c>
      <c r="O666" s="2">
        <v>0</v>
      </c>
      <c r="P666" s="2">
        <v>0</v>
      </c>
      <c r="Q666" s="2">
        <v>0</v>
      </c>
      <c r="R666" s="2">
        <v>0.05</v>
      </c>
      <c r="S666" s="2">
        <v>1.480061793944871E-3</v>
      </c>
      <c r="T666" s="2">
        <v>1.026E-3</v>
      </c>
      <c r="U666" s="2">
        <v>0</v>
      </c>
      <c r="V666" s="2">
        <v>7.7018867924528292E-2</v>
      </c>
      <c r="W666" s="2"/>
    </row>
    <row r="667" spans="1:23" x14ac:dyDescent="0.25">
      <c r="A667" t="str">
        <f t="shared" si="38"/>
        <v/>
      </c>
      <c r="B667" t="str">
        <f t="shared" si="39"/>
        <v>WYCoolingAir Source Heat Pump</v>
      </c>
      <c r="C667" t="str">
        <f t="shared" si="40"/>
        <v>WY2014 CPACooling_Air Source Heat Pump</v>
      </c>
      <c r="D667" t="s">
        <v>115</v>
      </c>
      <c r="E667" t="s">
        <v>143</v>
      </c>
      <c r="F667" s="4" t="str">
        <f t="shared" si="41"/>
        <v>Cooling_Air Source Heat Pump</v>
      </c>
      <c r="G667" s="4" t="s">
        <v>3</v>
      </c>
      <c r="H667" s="4" t="s">
        <v>155</v>
      </c>
      <c r="I667" s="2">
        <v>2.3512560724234827E-2</v>
      </c>
      <c r="J667" s="2">
        <v>2.84302107552689E-2</v>
      </c>
      <c r="K667" s="2">
        <v>1.1300622609385738E-2</v>
      </c>
      <c r="L667" s="2">
        <v>2.2836363636363634E-2</v>
      </c>
      <c r="M667" s="2">
        <v>3.6410999999999985E-2</v>
      </c>
      <c r="N667" s="2">
        <v>1.6639999999999999E-2</v>
      </c>
      <c r="O667" s="2">
        <v>5.94E-3</v>
      </c>
      <c r="P667" s="2">
        <v>3.1644829721362247E-2</v>
      </c>
      <c r="Q667" s="2">
        <v>3.7600000000000008E-2</v>
      </c>
      <c r="R667" s="2">
        <v>1.7750000000000016E-2</v>
      </c>
      <c r="S667" s="2">
        <v>2.3187634771802981E-2</v>
      </c>
      <c r="T667" s="2">
        <v>1.6074000000000001E-2</v>
      </c>
      <c r="U667" s="2">
        <v>1.7809045226130665E-2</v>
      </c>
      <c r="V667" s="2">
        <v>2.0396226415094323E-2</v>
      </c>
      <c r="W667" s="2"/>
    </row>
    <row r="668" spans="1:23" x14ac:dyDescent="0.25">
      <c r="A668" t="str">
        <f t="shared" si="38"/>
        <v/>
      </c>
      <c r="B668" t="str">
        <f t="shared" si="39"/>
        <v>WYCoolingGeothermal Heat Pump</v>
      </c>
      <c r="C668" t="str">
        <f t="shared" si="40"/>
        <v>WY2014 CPACooling_Geothermal Heat Pump</v>
      </c>
      <c r="D668" t="s">
        <v>115</v>
      </c>
      <c r="E668" t="s">
        <v>143</v>
      </c>
      <c r="F668" s="4" t="str">
        <f t="shared" si="41"/>
        <v>Cooling_Geothermal Heat Pump</v>
      </c>
      <c r="G668" s="4" t="s">
        <v>3</v>
      </c>
      <c r="H668" s="4" t="s">
        <v>11</v>
      </c>
      <c r="I668" s="2">
        <v>1.3276634547442628E-2</v>
      </c>
      <c r="J668" s="2">
        <v>1.3332333308332722E-2</v>
      </c>
      <c r="K668" s="2">
        <v>6.8629928990970434E-3</v>
      </c>
      <c r="L668" s="2">
        <v>9.7454545454545433E-3</v>
      </c>
      <c r="M668" s="2">
        <v>1.3205499999999992E-2</v>
      </c>
      <c r="N668" s="2">
        <v>0</v>
      </c>
      <c r="O668" s="2">
        <v>8.9099999999999995E-3</v>
      </c>
      <c r="P668" s="2">
        <v>0</v>
      </c>
      <c r="Q668" s="2">
        <v>2.6079999999999996E-2</v>
      </c>
      <c r="R668" s="2">
        <v>8.0000000000000002E-3</v>
      </c>
      <c r="S668" s="2">
        <v>0</v>
      </c>
      <c r="T668" s="2">
        <v>0</v>
      </c>
      <c r="U668" s="2">
        <v>6.9748743718593131E-3</v>
      </c>
      <c r="V668" s="2">
        <v>1.3150943396226415E-2</v>
      </c>
      <c r="W668" s="2"/>
    </row>
    <row r="669" spans="1:23" x14ac:dyDescent="0.25">
      <c r="A669" t="str">
        <f t="shared" si="38"/>
        <v/>
      </c>
      <c r="B669" t="str">
        <f t="shared" si="39"/>
        <v>WYHeatingElectric Furnace</v>
      </c>
      <c r="C669" t="str">
        <f t="shared" si="40"/>
        <v>WY2014 CPAHeating_Electric Furnace</v>
      </c>
      <c r="D669" t="s">
        <v>115</v>
      </c>
      <c r="E669" t="s">
        <v>143</v>
      </c>
      <c r="F669" s="4" t="str">
        <f t="shared" si="41"/>
        <v>Heating_Electric Furnace</v>
      </c>
      <c r="G669" s="4" t="s">
        <v>12</v>
      </c>
      <c r="H669" s="4" t="s">
        <v>13</v>
      </c>
      <c r="I669" s="2">
        <v>8.453803841745584E-3</v>
      </c>
      <c r="J669" s="2">
        <v>7.131024910536633E-4</v>
      </c>
      <c r="K669" s="2">
        <v>1.9890545641686037E-2</v>
      </c>
      <c r="L669" s="2">
        <v>7.1152897422185751E-3</v>
      </c>
      <c r="M669" s="2">
        <v>0.16052662532507733</v>
      </c>
      <c r="N669" s="2">
        <v>7.5263832265579506E-2</v>
      </c>
      <c r="O669" s="2">
        <v>2.8947582410960015E-2</v>
      </c>
      <c r="P669" s="2">
        <v>0</v>
      </c>
      <c r="Q669" s="2">
        <v>0</v>
      </c>
      <c r="R669" s="2">
        <v>4.5479155123980593E-3</v>
      </c>
      <c r="S669" s="2">
        <v>1.6252499818806287E-2</v>
      </c>
      <c r="T669" s="2">
        <v>1.2247351151576541E-2</v>
      </c>
      <c r="U669" s="2">
        <v>1.2747559143613791E-2</v>
      </c>
      <c r="V669" s="2">
        <v>9.0979115021249723E-2</v>
      </c>
      <c r="W669" s="2"/>
    </row>
    <row r="670" spans="1:23" x14ac:dyDescent="0.25">
      <c r="A670" t="str">
        <f t="shared" si="38"/>
        <v/>
      </c>
      <c r="B670" t="str">
        <f t="shared" si="39"/>
        <v>WYHeatingElectric Zonal Heat</v>
      </c>
      <c r="C670" t="str">
        <f t="shared" si="40"/>
        <v>WY2014 CPAHeating_Electric Zonal Heat</v>
      </c>
      <c r="D670" t="s">
        <v>115</v>
      </c>
      <c r="E670" t="s">
        <v>143</v>
      </c>
      <c r="F670" s="4" t="str">
        <f t="shared" si="41"/>
        <v>Heating_Electric Zonal Heat</v>
      </c>
      <c r="G670" s="4" t="s">
        <v>12</v>
      </c>
      <c r="H670" s="4" t="s">
        <v>156</v>
      </c>
      <c r="I670" s="2">
        <v>0.2628939486959882</v>
      </c>
      <c r="J670" s="2">
        <v>0.17374056966156096</v>
      </c>
      <c r="K670" s="2">
        <v>0.25258674705261847</v>
      </c>
      <c r="L670" s="2">
        <v>0.16320144280060092</v>
      </c>
      <c r="M670" s="2">
        <v>1.0015604833652797E-2</v>
      </c>
      <c r="N670" s="2">
        <v>1.0176167734420496E-2</v>
      </c>
      <c r="O670" s="2">
        <v>5.9644743978626465E-4</v>
      </c>
      <c r="P670" s="2">
        <v>0.17235517027863773</v>
      </c>
      <c r="Q670" s="2">
        <v>0.14332</v>
      </c>
      <c r="R670" s="2">
        <v>0.36136875115426859</v>
      </c>
      <c r="S670" s="2">
        <v>8.7909626408317676E-2</v>
      </c>
      <c r="T670" s="2">
        <v>6.6245813027527939E-2</v>
      </c>
      <c r="U670" s="2">
        <v>0.36562910188251235</v>
      </c>
      <c r="V670" s="2">
        <v>0.11427968531668325</v>
      </c>
      <c r="W670" s="2"/>
    </row>
    <row r="671" spans="1:23" x14ac:dyDescent="0.25">
      <c r="A671" t="str">
        <f t="shared" si="38"/>
        <v/>
      </c>
      <c r="B671" t="str">
        <f t="shared" si="39"/>
        <v>WYHeatingAir Source Heat Pump</v>
      </c>
      <c r="C671" t="str">
        <f t="shared" si="40"/>
        <v>WY2014 CPAHeating_Air Source Heat Pump</v>
      </c>
      <c r="D671" t="s">
        <v>115</v>
      </c>
      <c r="E671" t="s">
        <v>143</v>
      </c>
      <c r="F671" s="4" t="str">
        <f t="shared" si="41"/>
        <v>Heating_Air Source Heat Pump</v>
      </c>
      <c r="G671" s="4" t="s">
        <v>12</v>
      </c>
      <c r="H671" s="4" t="s">
        <v>155</v>
      </c>
      <c r="I671" s="2">
        <v>2.3512560724234827E-2</v>
      </c>
      <c r="J671" s="2">
        <v>2.84302107552689E-2</v>
      </c>
      <c r="K671" s="2">
        <v>1.1300622609385738E-2</v>
      </c>
      <c r="L671" s="2">
        <v>2.2836363636363634E-2</v>
      </c>
      <c r="M671" s="2">
        <v>3.6410999999999985E-2</v>
      </c>
      <c r="N671" s="2">
        <v>1.6639999999999999E-2</v>
      </c>
      <c r="O671" s="2">
        <v>5.94E-3</v>
      </c>
      <c r="P671" s="2">
        <v>3.1644829721362247E-2</v>
      </c>
      <c r="Q671" s="2">
        <v>3.7600000000000008E-2</v>
      </c>
      <c r="R671" s="2">
        <v>1.7750000000000016E-2</v>
      </c>
      <c r="S671" s="2">
        <v>2.3187634771802981E-2</v>
      </c>
      <c r="T671" s="2">
        <v>1.6074000000000001E-2</v>
      </c>
      <c r="U671" s="2">
        <v>1.7809045226130665E-2</v>
      </c>
      <c r="V671" s="2">
        <v>2.0396226415094323E-2</v>
      </c>
      <c r="W671" s="2"/>
    </row>
    <row r="672" spans="1:23" x14ac:dyDescent="0.25">
      <c r="A672" t="str">
        <f t="shared" si="38"/>
        <v/>
      </c>
      <c r="B672" t="str">
        <f t="shared" si="39"/>
        <v>WYHeatingGeothermal Heat Pump</v>
      </c>
      <c r="C672" t="str">
        <f t="shared" si="40"/>
        <v>WY2014 CPAHeating_Geothermal Heat Pump</v>
      </c>
      <c r="D672" t="s">
        <v>115</v>
      </c>
      <c r="E672" t="s">
        <v>143</v>
      </c>
      <c r="F672" s="4" t="str">
        <f t="shared" si="41"/>
        <v>Heating_Geothermal Heat Pump</v>
      </c>
      <c r="G672" s="4" t="s">
        <v>12</v>
      </c>
      <c r="H672" s="4" t="s">
        <v>11</v>
      </c>
      <c r="I672" s="2">
        <v>1.3276634547442628E-2</v>
      </c>
      <c r="J672" s="2">
        <v>1.3332333308332722E-2</v>
      </c>
      <c r="K672" s="2">
        <v>6.8629928990970434E-3</v>
      </c>
      <c r="L672" s="2">
        <v>9.7454545454545433E-3</v>
      </c>
      <c r="M672" s="2">
        <v>1.3205499999999992E-2</v>
      </c>
      <c r="N672" s="2">
        <v>0</v>
      </c>
      <c r="O672" s="2">
        <v>8.9099999999999995E-3</v>
      </c>
      <c r="P672" s="2">
        <v>0</v>
      </c>
      <c r="Q672" s="2">
        <v>2.6079999999999996E-2</v>
      </c>
      <c r="R672" s="2">
        <v>8.0000000000000002E-3</v>
      </c>
      <c r="S672" s="2">
        <v>0</v>
      </c>
      <c r="T672" s="2">
        <v>0</v>
      </c>
      <c r="U672" s="2">
        <v>6.9748743718593131E-3</v>
      </c>
      <c r="V672" s="2">
        <v>1.3150943396226415E-2</v>
      </c>
      <c r="W672" s="2"/>
    </row>
    <row r="673" spans="1:23" x14ac:dyDescent="0.25">
      <c r="A673" t="str">
        <f t="shared" si="38"/>
        <v/>
      </c>
      <c r="B673" t="str">
        <f t="shared" si="39"/>
        <v>WYVentilationVentilation</v>
      </c>
      <c r="C673" t="str">
        <f t="shared" si="40"/>
        <v>WY2014 CPAVentilation_Ventilation</v>
      </c>
      <c r="D673" t="s">
        <v>115</v>
      </c>
      <c r="E673" t="s">
        <v>143</v>
      </c>
      <c r="F673" s="4" t="str">
        <f t="shared" si="41"/>
        <v>Ventilation_Ventilation</v>
      </c>
      <c r="G673" s="4" t="s">
        <v>15</v>
      </c>
      <c r="H673" s="4" t="s">
        <v>15</v>
      </c>
      <c r="I673" s="2">
        <v>1</v>
      </c>
      <c r="J673" s="2">
        <v>1</v>
      </c>
      <c r="K673" s="2">
        <v>1</v>
      </c>
      <c r="L673" s="2">
        <v>1</v>
      </c>
      <c r="M673" s="2">
        <v>1</v>
      </c>
      <c r="N673" s="2">
        <v>1</v>
      </c>
      <c r="O673" s="2">
        <v>1</v>
      </c>
      <c r="P673" s="2">
        <v>1</v>
      </c>
      <c r="Q673" s="2">
        <v>1</v>
      </c>
      <c r="R673" s="2">
        <v>1</v>
      </c>
      <c r="S673" s="2">
        <v>1</v>
      </c>
      <c r="T673" s="2">
        <v>1</v>
      </c>
      <c r="U673" s="2">
        <v>1</v>
      </c>
      <c r="V673" s="2">
        <v>1</v>
      </c>
      <c r="W673" s="2"/>
    </row>
    <row r="674" spans="1:23" x14ac:dyDescent="0.25">
      <c r="A674" t="str">
        <f t="shared" si="38"/>
        <v/>
      </c>
      <c r="B674" t="str">
        <f t="shared" si="39"/>
        <v>WYWater HeatingWater Heating</v>
      </c>
      <c r="C674" t="str">
        <f t="shared" si="40"/>
        <v>WY2014 CPAWater Heating_Water Heating</v>
      </c>
      <c r="D674" t="s">
        <v>115</v>
      </c>
      <c r="E674" t="s">
        <v>143</v>
      </c>
      <c r="F674" s="4" t="str">
        <f t="shared" si="41"/>
        <v>Water Heating_Water Heating</v>
      </c>
      <c r="G674" s="4" t="s">
        <v>16</v>
      </c>
      <c r="H674" s="4" t="s">
        <v>16</v>
      </c>
      <c r="I674" s="2">
        <v>0.39819819819819824</v>
      </c>
      <c r="J674" s="2">
        <v>0.35135135135135137</v>
      </c>
      <c r="K674" s="2">
        <v>0.45171428571428562</v>
      </c>
      <c r="L674" s="2">
        <v>0.44285714285714284</v>
      </c>
      <c r="M674" s="2">
        <v>0.19047619047619047</v>
      </c>
      <c r="N674" s="2">
        <v>0.5</v>
      </c>
      <c r="O674" s="2">
        <v>0.223</v>
      </c>
      <c r="P674" s="2">
        <v>0.13150000000000001</v>
      </c>
      <c r="Q674" s="2">
        <v>0.1905</v>
      </c>
      <c r="R674" s="2">
        <v>0.16666666666666666</v>
      </c>
      <c r="S674" s="2">
        <v>0.63975630252100835</v>
      </c>
      <c r="T674" s="2">
        <v>0.63975630252100835</v>
      </c>
      <c r="U674" s="2">
        <v>0.39819819819819824</v>
      </c>
      <c r="V674" s="2">
        <v>0.44117647058823528</v>
      </c>
      <c r="W674" s="2"/>
    </row>
    <row r="675" spans="1:23" x14ac:dyDescent="0.25">
      <c r="A675" t="str">
        <f t="shared" si="38"/>
        <v/>
      </c>
      <c r="B675" t="str">
        <f t="shared" si="39"/>
        <v>WYInterior LightingScrew-in</v>
      </c>
      <c r="C675" t="str">
        <f t="shared" si="40"/>
        <v>WY2014 CPAInterior Lighting_Screw-in</v>
      </c>
      <c r="D675" t="s">
        <v>115</v>
      </c>
      <c r="E675" t="s">
        <v>143</v>
      </c>
      <c r="F675" s="4" t="str">
        <f t="shared" si="41"/>
        <v>Interior Lighting_Screw-in</v>
      </c>
      <c r="G675" s="4" t="s">
        <v>18</v>
      </c>
      <c r="H675" s="4" t="s">
        <v>150</v>
      </c>
      <c r="I675" s="2">
        <v>1</v>
      </c>
      <c r="J675" s="2">
        <v>1</v>
      </c>
      <c r="K675" s="2">
        <v>1</v>
      </c>
      <c r="L675" s="2">
        <v>1</v>
      </c>
      <c r="M675" s="2">
        <v>1</v>
      </c>
      <c r="N675" s="2">
        <v>1</v>
      </c>
      <c r="O675" s="2">
        <v>1</v>
      </c>
      <c r="P675" s="2">
        <v>1</v>
      </c>
      <c r="Q675" s="2">
        <v>1</v>
      </c>
      <c r="R675" s="2">
        <v>1</v>
      </c>
      <c r="S675" s="2">
        <v>1</v>
      </c>
      <c r="T675" s="2">
        <v>1</v>
      </c>
      <c r="U675" s="2">
        <v>1</v>
      </c>
      <c r="V675" s="2">
        <v>1</v>
      </c>
      <c r="W675" s="2"/>
    </row>
    <row r="676" spans="1:23" x14ac:dyDescent="0.25">
      <c r="A676" t="str">
        <f t="shared" si="38"/>
        <v/>
      </c>
      <c r="B676" t="str">
        <f t="shared" si="39"/>
        <v>WYInterior LightingHigh-Bay Fixtures</v>
      </c>
      <c r="C676" t="str">
        <f t="shared" si="40"/>
        <v>WY2014 CPAInterior Lighting_High-Bay Fixtures</v>
      </c>
      <c r="D676" t="s">
        <v>115</v>
      </c>
      <c r="E676" t="s">
        <v>143</v>
      </c>
      <c r="F676" s="4" t="str">
        <f t="shared" si="41"/>
        <v>Interior Lighting_High-Bay Fixtures</v>
      </c>
      <c r="G676" s="4" t="s">
        <v>18</v>
      </c>
      <c r="H676" s="4" t="s">
        <v>152</v>
      </c>
      <c r="I676" s="2">
        <v>1</v>
      </c>
      <c r="J676" s="2">
        <v>1</v>
      </c>
      <c r="K676" s="2">
        <v>1</v>
      </c>
      <c r="L676" s="2">
        <v>1</v>
      </c>
      <c r="M676" s="2">
        <v>1</v>
      </c>
      <c r="N676" s="2">
        <v>1</v>
      </c>
      <c r="O676" s="2">
        <v>1</v>
      </c>
      <c r="P676" s="2">
        <v>1</v>
      </c>
      <c r="Q676" s="2">
        <v>1</v>
      </c>
      <c r="R676" s="2">
        <v>1</v>
      </c>
      <c r="S676" s="2">
        <v>1</v>
      </c>
      <c r="T676" s="2">
        <v>1</v>
      </c>
      <c r="U676" s="2">
        <v>1</v>
      </c>
      <c r="V676" s="2">
        <v>1</v>
      </c>
      <c r="W676" s="2"/>
    </row>
    <row r="677" spans="1:23" x14ac:dyDescent="0.25">
      <c r="A677" t="str">
        <f t="shared" si="38"/>
        <v/>
      </c>
      <c r="B677" t="str">
        <f t="shared" si="39"/>
        <v>WYInterior LightingLinear Fluorescent</v>
      </c>
      <c r="C677" t="str">
        <f t="shared" si="40"/>
        <v>WY2014 CPAInterior Lighting_Linear Fluorescent</v>
      </c>
      <c r="D677" t="s">
        <v>115</v>
      </c>
      <c r="E677" t="s">
        <v>143</v>
      </c>
      <c r="F677" s="4" t="str">
        <f t="shared" si="41"/>
        <v>Interior Lighting_Linear Fluorescent</v>
      </c>
      <c r="G677" s="4" t="s">
        <v>18</v>
      </c>
      <c r="H677" s="4" t="s">
        <v>157</v>
      </c>
      <c r="I677" s="2">
        <v>1</v>
      </c>
      <c r="J677" s="2">
        <v>1</v>
      </c>
      <c r="K677" s="2">
        <v>1</v>
      </c>
      <c r="L677" s="2">
        <v>1</v>
      </c>
      <c r="M677" s="2">
        <v>1</v>
      </c>
      <c r="N677" s="2">
        <v>1</v>
      </c>
      <c r="O677" s="2">
        <v>1</v>
      </c>
      <c r="P677" s="2">
        <v>1</v>
      </c>
      <c r="Q677" s="2">
        <v>1</v>
      </c>
      <c r="R677" s="2">
        <v>1</v>
      </c>
      <c r="S677" s="2">
        <v>1</v>
      </c>
      <c r="T677" s="2">
        <v>1</v>
      </c>
      <c r="U677" s="2">
        <v>1</v>
      </c>
      <c r="V677" s="2">
        <v>1</v>
      </c>
      <c r="W677" s="2"/>
    </row>
    <row r="678" spans="1:23" x14ac:dyDescent="0.25">
      <c r="A678" t="str">
        <f t="shared" si="38"/>
        <v/>
      </c>
      <c r="B678" t="str">
        <f t="shared" si="39"/>
        <v>WYExterior LightingScrew-in</v>
      </c>
      <c r="C678" t="str">
        <f t="shared" si="40"/>
        <v>WY2014 CPAExterior Lighting_Screw-in</v>
      </c>
      <c r="D678" t="s">
        <v>115</v>
      </c>
      <c r="E678" t="s">
        <v>143</v>
      </c>
      <c r="F678" s="4" t="str">
        <f t="shared" si="41"/>
        <v>Exterior Lighting_Screw-in</v>
      </c>
      <c r="G678" s="4" t="s">
        <v>23</v>
      </c>
      <c r="H678" s="4" t="s">
        <v>150</v>
      </c>
      <c r="I678" s="2">
        <v>1</v>
      </c>
      <c r="J678" s="2">
        <v>1</v>
      </c>
      <c r="K678" s="2">
        <v>1</v>
      </c>
      <c r="L678" s="2">
        <v>1</v>
      </c>
      <c r="M678" s="2">
        <v>1</v>
      </c>
      <c r="N678" s="2">
        <v>1</v>
      </c>
      <c r="O678" s="2">
        <v>1</v>
      </c>
      <c r="P678" s="2">
        <v>1</v>
      </c>
      <c r="Q678" s="2">
        <v>1</v>
      </c>
      <c r="R678" s="2">
        <v>1</v>
      </c>
      <c r="S678" s="2">
        <v>1</v>
      </c>
      <c r="T678" s="2">
        <v>1</v>
      </c>
      <c r="U678" s="2">
        <v>1</v>
      </c>
      <c r="V678" s="2">
        <v>1</v>
      </c>
      <c r="W678" s="2"/>
    </row>
    <row r="679" spans="1:23" x14ac:dyDescent="0.25">
      <c r="A679" t="str">
        <f t="shared" si="38"/>
        <v/>
      </c>
      <c r="B679" t="str">
        <f t="shared" si="39"/>
        <v>WYExterior LightingHID</v>
      </c>
      <c r="C679" t="str">
        <f t="shared" si="40"/>
        <v>WY2014 CPAExterior Lighting_HID</v>
      </c>
      <c r="D679" t="s">
        <v>115</v>
      </c>
      <c r="E679" t="s">
        <v>143</v>
      </c>
      <c r="F679" s="4" t="str">
        <f t="shared" si="41"/>
        <v>Exterior Lighting_HID</v>
      </c>
      <c r="G679" s="4" t="s">
        <v>23</v>
      </c>
      <c r="H679" s="4" t="s">
        <v>158</v>
      </c>
      <c r="I679" s="2">
        <v>1</v>
      </c>
      <c r="J679" s="2">
        <v>1</v>
      </c>
      <c r="K679" s="2">
        <v>1</v>
      </c>
      <c r="L679" s="2">
        <v>1</v>
      </c>
      <c r="M679" s="2">
        <v>1</v>
      </c>
      <c r="N679" s="2">
        <v>1</v>
      </c>
      <c r="O679" s="2">
        <v>1</v>
      </c>
      <c r="P679" s="2">
        <v>1</v>
      </c>
      <c r="Q679" s="2">
        <v>1</v>
      </c>
      <c r="R679" s="2">
        <v>1</v>
      </c>
      <c r="S679" s="2">
        <v>1</v>
      </c>
      <c r="T679" s="2">
        <v>1</v>
      </c>
      <c r="U679" s="2">
        <v>1</v>
      </c>
      <c r="V679" s="2">
        <v>1</v>
      </c>
      <c r="W679" s="2"/>
    </row>
    <row r="680" spans="1:23" x14ac:dyDescent="0.25">
      <c r="A680" t="str">
        <f t="shared" si="38"/>
        <v/>
      </c>
      <c r="B680" t="str">
        <f t="shared" si="39"/>
        <v>WYExterior LightingLinear Fluorescent</v>
      </c>
      <c r="C680" t="str">
        <f t="shared" si="40"/>
        <v>WY2014 CPAExterior Lighting_Linear Fluorescent</v>
      </c>
      <c r="D680" t="s">
        <v>115</v>
      </c>
      <c r="E680" t="s">
        <v>143</v>
      </c>
      <c r="F680" s="4" t="str">
        <f t="shared" si="41"/>
        <v>Exterior Lighting_Linear Fluorescent</v>
      </c>
      <c r="G680" s="4" t="s">
        <v>23</v>
      </c>
      <c r="H680" s="4" t="s">
        <v>157</v>
      </c>
      <c r="I680" s="2">
        <v>1</v>
      </c>
      <c r="J680" s="2">
        <v>1</v>
      </c>
      <c r="K680" s="2">
        <v>1</v>
      </c>
      <c r="L680" s="2">
        <v>1</v>
      </c>
      <c r="M680" s="2">
        <v>1</v>
      </c>
      <c r="N680" s="2">
        <v>1</v>
      </c>
      <c r="O680" s="2">
        <v>1</v>
      </c>
      <c r="P680" s="2">
        <v>1</v>
      </c>
      <c r="Q680" s="2">
        <v>1</v>
      </c>
      <c r="R680" s="2">
        <v>1</v>
      </c>
      <c r="S680" s="2">
        <v>1</v>
      </c>
      <c r="T680" s="2">
        <v>1</v>
      </c>
      <c r="U680" s="2">
        <v>1</v>
      </c>
      <c r="V680" s="2">
        <v>1</v>
      </c>
      <c r="W680" s="2"/>
    </row>
    <row r="681" spans="1:23" x14ac:dyDescent="0.25">
      <c r="A681" t="str">
        <f t="shared" si="38"/>
        <v/>
      </c>
      <c r="B681" t="str">
        <f t="shared" si="39"/>
        <v>WYRefrigerationWalk-in Refrigerator</v>
      </c>
      <c r="C681" t="str">
        <f t="shared" si="40"/>
        <v>WY2014 CPARefrigeration_Walk-in Refrigerator</v>
      </c>
      <c r="D681" t="s">
        <v>115</v>
      </c>
      <c r="E681" t="s">
        <v>143</v>
      </c>
      <c r="F681" s="4" t="str">
        <f t="shared" si="41"/>
        <v>Refrigeration_Walk-in Refrigerator</v>
      </c>
      <c r="G681" s="4" t="s">
        <v>161</v>
      </c>
      <c r="H681" s="4" t="s">
        <v>159</v>
      </c>
      <c r="I681" s="2">
        <v>0.02</v>
      </c>
      <c r="J681" s="2">
        <v>0</v>
      </c>
      <c r="K681" s="2">
        <v>0.02</v>
      </c>
      <c r="L681" s="2">
        <v>0</v>
      </c>
      <c r="M681" s="2">
        <v>0.74</v>
      </c>
      <c r="N681" s="2">
        <v>0.16</v>
      </c>
      <c r="O681" s="2">
        <v>0.33</v>
      </c>
      <c r="P681" s="2">
        <v>7.6925418569254181E-2</v>
      </c>
      <c r="Q681" s="2">
        <v>0.19</v>
      </c>
      <c r="R681" s="2">
        <v>0.03</v>
      </c>
      <c r="S681" s="2">
        <v>1.0989010989011E-2</v>
      </c>
      <c r="T681" s="2">
        <v>0.91700000000000004</v>
      </c>
      <c r="U681" s="2">
        <v>0.02</v>
      </c>
      <c r="V681" s="2">
        <v>7.2727272727272724E-2</v>
      </c>
      <c r="W681" s="2"/>
    </row>
    <row r="682" spans="1:23" x14ac:dyDescent="0.25">
      <c r="A682" t="str">
        <f t="shared" si="38"/>
        <v/>
      </c>
      <c r="B682" t="str">
        <f t="shared" si="39"/>
        <v>WYRefrigerationReach-in Refrigerator</v>
      </c>
      <c r="C682" t="str">
        <f t="shared" si="40"/>
        <v>WY2014 CPARefrigeration_Reach-in Refrigerator</v>
      </c>
      <c r="D682" t="s">
        <v>115</v>
      </c>
      <c r="E682" t="s">
        <v>143</v>
      </c>
      <c r="F682" s="4" t="str">
        <f t="shared" si="41"/>
        <v>Refrigeration_Reach-in Refrigerator</v>
      </c>
      <c r="G682" s="4" t="s">
        <v>161</v>
      </c>
      <c r="H682" s="4" t="s">
        <v>160</v>
      </c>
      <c r="I682" s="2">
        <v>0.14000000000000001</v>
      </c>
      <c r="J682" s="2">
        <v>0.11290322580645161</v>
      </c>
      <c r="K682" s="2">
        <v>0.14000000000000001</v>
      </c>
      <c r="L682" s="2">
        <v>0.13793103448275862</v>
      </c>
      <c r="M682" s="2">
        <v>7.0000000000000007E-2</v>
      </c>
      <c r="N682" s="2">
        <v>0.83055975794251102</v>
      </c>
      <c r="O682" s="2">
        <v>0.5</v>
      </c>
      <c r="P682" s="2">
        <v>0.13360730593607306</v>
      </c>
      <c r="Q682" s="2">
        <v>0.33</v>
      </c>
      <c r="R682" s="2">
        <v>0.19</v>
      </c>
      <c r="S682" s="2">
        <v>0.02</v>
      </c>
      <c r="T682" s="2">
        <v>0.02</v>
      </c>
      <c r="U682" s="2">
        <v>0.14000000000000001</v>
      </c>
      <c r="V682" s="2">
        <v>0.16363636363636364</v>
      </c>
      <c r="W682" s="2"/>
    </row>
    <row r="683" spans="1:23" x14ac:dyDescent="0.25">
      <c r="A683" t="str">
        <f t="shared" si="38"/>
        <v/>
      </c>
      <c r="B683" t="str">
        <f t="shared" si="39"/>
        <v>WYRefrigerationGlass Door Display</v>
      </c>
      <c r="C683" t="str">
        <f t="shared" si="40"/>
        <v>WY2014 CPARefrigeration_Glass Door Display</v>
      </c>
      <c r="D683" t="s">
        <v>115</v>
      </c>
      <c r="E683" t="s">
        <v>143</v>
      </c>
      <c r="F683" s="4" t="str">
        <f t="shared" si="41"/>
        <v>Refrigeration_Glass Door Display</v>
      </c>
      <c r="G683" s="4" t="s">
        <v>161</v>
      </c>
      <c r="H683" s="4" t="s">
        <v>28</v>
      </c>
      <c r="I683" s="2">
        <v>0.77400000000000002</v>
      </c>
      <c r="J683" s="2">
        <v>1.6129032258064516E-2</v>
      </c>
      <c r="K683" s="2">
        <v>0.81699999999999995</v>
      </c>
      <c r="L683" s="2">
        <v>1.7241379310344827E-2</v>
      </c>
      <c r="M683" s="2">
        <v>5.1999999999999998E-2</v>
      </c>
      <c r="N683" s="2">
        <v>0.94899999999999995</v>
      </c>
      <c r="O683" s="2">
        <v>0.90400000000000003</v>
      </c>
      <c r="P683" s="2">
        <v>0.26600000000000001</v>
      </c>
      <c r="Q683" s="2">
        <v>0.65700000000000003</v>
      </c>
      <c r="R683" s="2">
        <v>0.58899999999999997</v>
      </c>
      <c r="S683" s="2">
        <v>0.10100000000000001</v>
      </c>
      <c r="T683" s="2">
        <v>0.10100000000000001</v>
      </c>
      <c r="U683" s="2">
        <v>5.0999999999999997E-2</v>
      </c>
      <c r="V683" s="2">
        <v>1.8181818181818181E-2</v>
      </c>
      <c r="W683" s="2"/>
    </row>
    <row r="684" spans="1:23" x14ac:dyDescent="0.25">
      <c r="A684" t="str">
        <f t="shared" si="38"/>
        <v/>
      </c>
      <c r="B684" t="str">
        <f t="shared" si="39"/>
        <v>WYRefrigerationOpen Display Case</v>
      </c>
      <c r="C684" t="str">
        <f t="shared" si="40"/>
        <v>WY2014 CPARefrigeration_Open Display Case</v>
      </c>
      <c r="D684" t="s">
        <v>115</v>
      </c>
      <c r="E684" t="s">
        <v>143</v>
      </c>
      <c r="F684" s="4" t="str">
        <f t="shared" si="41"/>
        <v>Refrigeration_Open Display Case</v>
      </c>
      <c r="G684" s="4" t="s">
        <v>161</v>
      </c>
      <c r="H684" s="4" t="s">
        <v>29</v>
      </c>
      <c r="I684" s="2">
        <v>0.77400000000000002</v>
      </c>
      <c r="J684" s="2">
        <v>1.6129032258064516E-2</v>
      </c>
      <c r="K684" s="2">
        <v>0.81699999999999995</v>
      </c>
      <c r="L684" s="2">
        <v>1.7241379310344827E-2</v>
      </c>
      <c r="M684" s="2">
        <v>5.1999999999999998E-2</v>
      </c>
      <c r="N684" s="2">
        <v>0.94899999999999995</v>
      </c>
      <c r="O684" s="2">
        <v>0.90400000000000003</v>
      </c>
      <c r="P684" s="2">
        <v>0.26600000000000001</v>
      </c>
      <c r="Q684" s="2">
        <v>0.65700000000000003</v>
      </c>
      <c r="R684" s="2">
        <v>0.58899999999999997</v>
      </c>
      <c r="S684" s="2">
        <v>0.10100000000000001</v>
      </c>
      <c r="T684" s="2">
        <v>0.10100000000000001</v>
      </c>
      <c r="U684" s="2">
        <v>5.0999999999999997E-2</v>
      </c>
      <c r="V684" s="2">
        <v>1.8181818181818181E-2</v>
      </c>
      <c r="W684" s="2"/>
    </row>
    <row r="685" spans="1:23" x14ac:dyDescent="0.25">
      <c r="A685" t="str">
        <f t="shared" si="38"/>
        <v/>
      </c>
      <c r="B685" t="str">
        <f t="shared" si="39"/>
        <v>WYRefrigerationIcemaker</v>
      </c>
      <c r="C685" t="str">
        <f t="shared" si="40"/>
        <v>WY2014 CPARefrigeration_Icemaker</v>
      </c>
      <c r="D685" t="s">
        <v>115</v>
      </c>
      <c r="E685" t="s">
        <v>143</v>
      </c>
      <c r="F685" s="4" t="str">
        <f t="shared" si="41"/>
        <v>Refrigeration_Icemaker</v>
      </c>
      <c r="G685" s="4" t="s">
        <v>161</v>
      </c>
      <c r="H685" s="4" t="s">
        <v>30</v>
      </c>
      <c r="I685" s="2">
        <v>0.44900000000000001</v>
      </c>
      <c r="J685" s="2">
        <v>5.0999999999999997E-2</v>
      </c>
      <c r="K685" s="2">
        <v>0.52400000000000002</v>
      </c>
      <c r="L685" s="2">
        <v>5.0999999999999997E-2</v>
      </c>
      <c r="M685" s="2">
        <v>0.97299999999999998</v>
      </c>
      <c r="N685" s="2">
        <v>0.98899999999999999</v>
      </c>
      <c r="O685" s="2">
        <v>0.90400000000000003</v>
      </c>
      <c r="P685" s="2">
        <v>0.26600000000000001</v>
      </c>
      <c r="Q685" s="2">
        <v>0.65700000000000003</v>
      </c>
      <c r="R685" s="2">
        <v>0.58899999999999997</v>
      </c>
      <c r="S685" s="2">
        <v>0.10100000000000001</v>
      </c>
      <c r="T685" s="2">
        <v>0.91700000000000004</v>
      </c>
      <c r="U685" s="2">
        <v>5.0999999999999997E-2</v>
      </c>
      <c r="V685" s="2">
        <v>0.216</v>
      </c>
      <c r="W685" s="2"/>
    </row>
    <row r="686" spans="1:23" x14ac:dyDescent="0.25">
      <c r="A686" t="str">
        <f t="shared" si="38"/>
        <v/>
      </c>
      <c r="B686" t="str">
        <f t="shared" si="39"/>
        <v>WYRefrigerationVending Machine</v>
      </c>
      <c r="C686" t="str">
        <f t="shared" si="40"/>
        <v>WY2014 CPARefrigeration_Vending Machine</v>
      </c>
      <c r="D686" t="s">
        <v>115</v>
      </c>
      <c r="E686" t="s">
        <v>143</v>
      </c>
      <c r="F686" s="4" t="str">
        <f t="shared" si="41"/>
        <v>Refrigeration_Vending Machine</v>
      </c>
      <c r="G686" s="4" t="s">
        <v>161</v>
      </c>
      <c r="H686" s="4" t="s">
        <v>31</v>
      </c>
      <c r="I686" s="2">
        <v>0.44900000000000001</v>
      </c>
      <c r="J686" s="2">
        <v>5.0999999999999997E-2</v>
      </c>
      <c r="K686" s="2">
        <v>0.52400000000000002</v>
      </c>
      <c r="L686" s="2">
        <v>5.0999999999999997E-2</v>
      </c>
      <c r="M686" s="2">
        <v>0.97299999999999998</v>
      </c>
      <c r="N686" s="2">
        <v>0.98899999999999999</v>
      </c>
      <c r="O686" s="2">
        <v>0.90400000000000003</v>
      </c>
      <c r="P686" s="2">
        <v>0.26600000000000001</v>
      </c>
      <c r="Q686" s="2">
        <v>0.65700000000000003</v>
      </c>
      <c r="R686" s="2">
        <v>0.58899999999999997</v>
      </c>
      <c r="S686" s="2">
        <v>0.10100000000000001</v>
      </c>
      <c r="T686" s="2">
        <v>0.91700000000000004</v>
      </c>
      <c r="U686" s="2">
        <v>5.0999999999999997E-2</v>
      </c>
      <c r="V686" s="2">
        <v>0.216</v>
      </c>
      <c r="W686" s="2"/>
    </row>
    <row r="687" spans="1:23" x14ac:dyDescent="0.25">
      <c r="A687" t="str">
        <f t="shared" si="38"/>
        <v/>
      </c>
      <c r="B687" t="str">
        <f t="shared" si="39"/>
        <v>WYFood PreparationOven</v>
      </c>
      <c r="C687" t="str">
        <f t="shared" si="40"/>
        <v>WY2014 CPAFood Preparation_Oven</v>
      </c>
      <c r="D687" t="s">
        <v>115</v>
      </c>
      <c r="E687" t="s">
        <v>143</v>
      </c>
      <c r="F687" s="4" t="str">
        <f t="shared" si="41"/>
        <v>Food Preparation_Oven</v>
      </c>
      <c r="G687" s="4" t="s">
        <v>32</v>
      </c>
      <c r="H687" s="4" t="s">
        <v>33</v>
      </c>
      <c r="I687" s="2">
        <v>0.66</v>
      </c>
      <c r="J687" s="2">
        <v>3.6464000000000003E-2</v>
      </c>
      <c r="K687" s="2">
        <v>0.48899999999999999</v>
      </c>
      <c r="L687" s="2">
        <v>3.6464000000000003E-2</v>
      </c>
      <c r="M687" s="2">
        <v>0.152</v>
      </c>
      <c r="N687" s="2">
        <v>0.54400000000000004</v>
      </c>
      <c r="O687" s="2">
        <v>0.69699999999999995</v>
      </c>
      <c r="P687" s="2">
        <v>0.21049200000000001</v>
      </c>
      <c r="Q687" s="2">
        <v>0.64800000000000002</v>
      </c>
      <c r="R687" s="2">
        <v>0.13800000000000001</v>
      </c>
      <c r="S687" s="2">
        <v>2.2665999999999999E-2</v>
      </c>
      <c r="T687" s="2">
        <v>0.40838600000000003</v>
      </c>
      <c r="U687" s="2">
        <v>3.6464000000000003E-2</v>
      </c>
      <c r="V687" s="2">
        <v>0.58899999999999997</v>
      </c>
      <c r="W687" s="2"/>
    </row>
    <row r="688" spans="1:23" x14ac:dyDescent="0.25">
      <c r="A688" t="str">
        <f t="shared" si="38"/>
        <v/>
      </c>
      <c r="B688" t="str">
        <f t="shared" si="39"/>
        <v>WYFood PreparationFryer</v>
      </c>
      <c r="C688" t="str">
        <f t="shared" si="40"/>
        <v>WY2014 CPAFood Preparation_Fryer</v>
      </c>
      <c r="D688" t="s">
        <v>115</v>
      </c>
      <c r="E688" t="s">
        <v>143</v>
      </c>
      <c r="F688" s="4" t="str">
        <f t="shared" si="41"/>
        <v>Food Preparation_Fryer</v>
      </c>
      <c r="G688" s="4" t="s">
        <v>32</v>
      </c>
      <c r="H688" s="4" t="s">
        <v>34</v>
      </c>
      <c r="I688" s="2">
        <v>0.76400000000000001</v>
      </c>
      <c r="J688" s="2">
        <v>3.6464000000000003E-2</v>
      </c>
      <c r="K688" s="2">
        <v>0.45200000000000001</v>
      </c>
      <c r="L688" s="2">
        <v>3.6464000000000003E-2</v>
      </c>
      <c r="M688" s="2">
        <v>8.8999999999999996E-2</v>
      </c>
      <c r="N688" s="2">
        <v>0.61</v>
      </c>
      <c r="O688" s="2">
        <v>0.80700000000000005</v>
      </c>
      <c r="P688" s="2">
        <v>0.21049200000000001</v>
      </c>
      <c r="Q688" s="2">
        <v>0.58599999999999997</v>
      </c>
      <c r="R688" s="2">
        <v>0.21</v>
      </c>
      <c r="S688" s="2">
        <v>2.2665999999999999E-2</v>
      </c>
      <c r="T688" s="2">
        <v>0.40838600000000003</v>
      </c>
      <c r="U688" s="2">
        <v>3.6464000000000003E-2</v>
      </c>
      <c r="V688" s="2">
        <v>0.29899999999999999</v>
      </c>
      <c r="W688" s="2"/>
    </row>
    <row r="689" spans="1:23" x14ac:dyDescent="0.25">
      <c r="A689" t="str">
        <f t="shared" si="38"/>
        <v/>
      </c>
      <c r="B689" t="str">
        <f t="shared" si="39"/>
        <v>WYFood PreparationDishwasher</v>
      </c>
      <c r="C689" t="str">
        <f t="shared" si="40"/>
        <v>WY2014 CPAFood Preparation_Dishwasher</v>
      </c>
      <c r="D689" t="s">
        <v>115</v>
      </c>
      <c r="E689" t="s">
        <v>143</v>
      </c>
      <c r="F689" s="4" t="str">
        <f t="shared" si="41"/>
        <v>Food Preparation_Dishwasher</v>
      </c>
      <c r="G689" s="4" t="s">
        <v>32</v>
      </c>
      <c r="H689" s="4" t="s">
        <v>35</v>
      </c>
      <c r="I689" s="2">
        <v>0.430614</v>
      </c>
      <c r="J689" s="2">
        <v>3.6464000000000003E-2</v>
      </c>
      <c r="K689" s="2">
        <v>0.3957</v>
      </c>
      <c r="L689" s="2">
        <v>3.6464000000000003E-2</v>
      </c>
      <c r="M689" s="2">
        <v>0.52509700000000004</v>
      </c>
      <c r="N689" s="2">
        <v>0.548682</v>
      </c>
      <c r="O689" s="2">
        <v>0.53468099999999996</v>
      </c>
      <c r="P689" s="2">
        <v>0.21049200000000001</v>
      </c>
      <c r="Q689" s="2">
        <v>0.523231</v>
      </c>
      <c r="R689" s="2">
        <v>0.30025000000000002</v>
      </c>
      <c r="S689" s="2">
        <v>2.2665999999999999E-2</v>
      </c>
      <c r="T689" s="2">
        <v>0.40838600000000003</v>
      </c>
      <c r="U689" s="2">
        <v>3.6464000000000003E-2</v>
      </c>
      <c r="V689" s="2">
        <v>0.15409500000000001</v>
      </c>
      <c r="W689" s="2"/>
    </row>
    <row r="690" spans="1:23" x14ac:dyDescent="0.25">
      <c r="A690" t="str">
        <f t="shared" si="38"/>
        <v/>
      </c>
      <c r="B690" t="str">
        <f t="shared" si="39"/>
        <v>WYFood PreparationHot Food Container</v>
      </c>
      <c r="C690" t="str">
        <f t="shared" si="40"/>
        <v>WY2014 CPAFood Preparation_Hot Food Container</v>
      </c>
      <c r="D690" t="s">
        <v>115</v>
      </c>
      <c r="E690" t="s">
        <v>143</v>
      </c>
      <c r="F690" s="4" t="str">
        <f t="shared" si="41"/>
        <v>Food Preparation_Hot Food Container</v>
      </c>
      <c r="G690" s="4" t="s">
        <v>32</v>
      </c>
      <c r="H690" s="4" t="s">
        <v>36</v>
      </c>
      <c r="I690" s="2">
        <v>0.430614</v>
      </c>
      <c r="J690" s="2">
        <v>3.6464000000000003E-2</v>
      </c>
      <c r="K690" s="2">
        <v>0.3957</v>
      </c>
      <c r="L690" s="2">
        <v>3.6464000000000003E-2</v>
      </c>
      <c r="M690" s="2">
        <v>0.52509700000000004</v>
      </c>
      <c r="N690" s="2">
        <v>0.548682</v>
      </c>
      <c r="O690" s="2">
        <v>0.53468099999999996</v>
      </c>
      <c r="P690" s="2">
        <v>0.21049200000000001</v>
      </c>
      <c r="Q690" s="2">
        <v>0.523231</v>
      </c>
      <c r="R690" s="2">
        <v>0.30025000000000002</v>
      </c>
      <c r="S690" s="2">
        <v>2.2665999999999999E-2</v>
      </c>
      <c r="T690" s="2">
        <v>0.40838600000000003</v>
      </c>
      <c r="U690" s="2">
        <v>3.6464000000000003E-2</v>
      </c>
      <c r="V690" s="2">
        <v>0.15409500000000001</v>
      </c>
      <c r="W690" s="2"/>
    </row>
    <row r="691" spans="1:23" x14ac:dyDescent="0.25">
      <c r="A691" t="str">
        <f t="shared" si="38"/>
        <v/>
      </c>
      <c r="B691" t="str">
        <f t="shared" si="39"/>
        <v>WYOffice EquipmentDesktop Computer</v>
      </c>
      <c r="C691" t="str">
        <f t="shared" si="40"/>
        <v>WY2014 CPAOffice Equipment_Desktop Computer</v>
      </c>
      <c r="D691" t="s">
        <v>115</v>
      </c>
      <c r="E691" t="s">
        <v>143</v>
      </c>
      <c r="F691" s="4" t="str">
        <f t="shared" si="41"/>
        <v>Office Equipment_Desktop Computer</v>
      </c>
      <c r="G691" s="4" t="s">
        <v>38</v>
      </c>
      <c r="H691" s="4" t="s">
        <v>39</v>
      </c>
      <c r="I691" s="2">
        <v>1</v>
      </c>
      <c r="J691" s="2">
        <v>1</v>
      </c>
      <c r="K691" s="2">
        <v>1</v>
      </c>
      <c r="L691" s="2">
        <v>1</v>
      </c>
      <c r="M691" s="2">
        <v>1</v>
      </c>
      <c r="N691" s="2">
        <v>1</v>
      </c>
      <c r="O691" s="2">
        <v>1</v>
      </c>
      <c r="P691" s="2">
        <v>1</v>
      </c>
      <c r="Q691" s="2">
        <v>1</v>
      </c>
      <c r="R691" s="2">
        <v>1</v>
      </c>
      <c r="S691" s="2">
        <v>1</v>
      </c>
      <c r="T691" s="2">
        <v>1</v>
      </c>
      <c r="U691" s="2">
        <v>1</v>
      </c>
      <c r="V691" s="2">
        <v>1</v>
      </c>
      <c r="W691" s="2"/>
    </row>
    <row r="692" spans="1:23" x14ac:dyDescent="0.25">
      <c r="A692" t="str">
        <f t="shared" si="38"/>
        <v/>
      </c>
      <c r="B692" t="str">
        <f t="shared" si="39"/>
        <v>WYOffice EquipmentLaptop</v>
      </c>
      <c r="C692" t="str">
        <f t="shared" si="40"/>
        <v>WY2014 CPAOffice Equipment_Laptop</v>
      </c>
      <c r="D692" t="s">
        <v>115</v>
      </c>
      <c r="E692" t="s">
        <v>143</v>
      </c>
      <c r="F692" s="4" t="str">
        <f t="shared" si="41"/>
        <v>Office Equipment_Laptop</v>
      </c>
      <c r="G692" s="4" t="s">
        <v>38</v>
      </c>
      <c r="H692" s="4" t="s">
        <v>40</v>
      </c>
      <c r="I692" s="2">
        <v>1</v>
      </c>
      <c r="J692" s="2">
        <v>1</v>
      </c>
      <c r="K692" s="2">
        <v>1</v>
      </c>
      <c r="L692" s="2">
        <v>1</v>
      </c>
      <c r="M692" s="2">
        <v>1</v>
      </c>
      <c r="N692" s="2">
        <v>0.64</v>
      </c>
      <c r="O692" s="2">
        <v>1</v>
      </c>
      <c r="P692" s="2">
        <v>1</v>
      </c>
      <c r="Q692" s="2">
        <v>1</v>
      </c>
      <c r="R692" s="2">
        <v>1</v>
      </c>
      <c r="S692" s="2">
        <v>1</v>
      </c>
      <c r="T692" s="2">
        <v>1</v>
      </c>
      <c r="U692" s="2">
        <v>1</v>
      </c>
      <c r="V692" s="2">
        <v>1</v>
      </c>
      <c r="W692" s="2"/>
    </row>
    <row r="693" spans="1:23" x14ac:dyDescent="0.25">
      <c r="A693" t="str">
        <f t="shared" si="38"/>
        <v/>
      </c>
      <c r="B693" t="str">
        <f t="shared" si="39"/>
        <v>WYOffice EquipmentServer</v>
      </c>
      <c r="C693" t="str">
        <f t="shared" si="40"/>
        <v>WY2014 CPAOffice Equipment_Server</v>
      </c>
      <c r="D693" t="s">
        <v>115</v>
      </c>
      <c r="E693" t="s">
        <v>143</v>
      </c>
      <c r="F693" s="4" t="str">
        <f t="shared" si="41"/>
        <v>Office Equipment_Server</v>
      </c>
      <c r="G693" s="4" t="s">
        <v>38</v>
      </c>
      <c r="H693" s="4" t="s">
        <v>41</v>
      </c>
      <c r="I693" s="2">
        <v>1</v>
      </c>
      <c r="J693" s="2">
        <v>1</v>
      </c>
      <c r="K693" s="2">
        <v>0.82</v>
      </c>
      <c r="L693" s="2">
        <v>1</v>
      </c>
      <c r="M693" s="2">
        <v>0.5</v>
      </c>
      <c r="N693" s="2">
        <v>1</v>
      </c>
      <c r="O693" s="2">
        <v>1</v>
      </c>
      <c r="P693" s="2">
        <v>1</v>
      </c>
      <c r="Q693" s="2">
        <v>1</v>
      </c>
      <c r="R693" s="2">
        <v>1</v>
      </c>
      <c r="S693" s="2">
        <v>0.89</v>
      </c>
      <c r="T693" s="2">
        <v>0.89</v>
      </c>
      <c r="U693" s="2">
        <v>1</v>
      </c>
      <c r="V693" s="2">
        <v>0.66</v>
      </c>
      <c r="W693" s="2"/>
    </row>
    <row r="694" spans="1:23" x14ac:dyDescent="0.25">
      <c r="A694" t="str">
        <f t="shared" si="38"/>
        <v/>
      </c>
      <c r="B694" t="str">
        <f t="shared" si="39"/>
        <v>WYOffice EquipmentMonitor</v>
      </c>
      <c r="C694" t="str">
        <f t="shared" si="40"/>
        <v>WY2014 CPAOffice Equipment_Monitor</v>
      </c>
      <c r="D694" t="s">
        <v>115</v>
      </c>
      <c r="E694" t="s">
        <v>143</v>
      </c>
      <c r="F694" s="4" t="str">
        <f t="shared" ref="F694:F725" si="42">G694&amp;"_"&amp;H694</f>
        <v>Office Equipment_Monitor</v>
      </c>
      <c r="G694" s="4" t="s">
        <v>38</v>
      </c>
      <c r="H694" s="4" t="s">
        <v>42</v>
      </c>
      <c r="I694" s="2">
        <v>1</v>
      </c>
      <c r="J694" s="2">
        <v>1</v>
      </c>
      <c r="K694" s="2">
        <v>1</v>
      </c>
      <c r="L694" s="2">
        <v>1</v>
      </c>
      <c r="M694" s="2">
        <v>1</v>
      </c>
      <c r="N694" s="2">
        <v>1</v>
      </c>
      <c r="O694" s="2">
        <v>1</v>
      </c>
      <c r="P694" s="2">
        <v>1</v>
      </c>
      <c r="Q694" s="2">
        <v>1</v>
      </c>
      <c r="R694" s="2">
        <v>1</v>
      </c>
      <c r="S694" s="2">
        <v>1</v>
      </c>
      <c r="T694" s="2">
        <v>1</v>
      </c>
      <c r="U694" s="2">
        <v>1</v>
      </c>
      <c r="V694" s="2">
        <v>1</v>
      </c>
      <c r="W694" s="2"/>
    </row>
    <row r="695" spans="1:23" x14ac:dyDescent="0.25">
      <c r="A695" t="str">
        <f t="shared" si="38"/>
        <v/>
      </c>
      <c r="B695" t="str">
        <f t="shared" si="39"/>
        <v>WYOffice EquipmentPrinter/Copier/Fax</v>
      </c>
      <c r="C695" t="str">
        <f t="shared" si="40"/>
        <v>WY2014 CPAOffice Equipment_Printer/Copier/Fax</v>
      </c>
      <c r="D695" t="s">
        <v>115</v>
      </c>
      <c r="E695" t="s">
        <v>143</v>
      </c>
      <c r="F695" s="4" t="str">
        <f t="shared" si="42"/>
        <v>Office Equipment_Printer/Copier/Fax</v>
      </c>
      <c r="G695" s="4" t="s">
        <v>38</v>
      </c>
      <c r="H695" s="4" t="s">
        <v>43</v>
      </c>
      <c r="I695" s="2">
        <v>1</v>
      </c>
      <c r="J695" s="2">
        <v>1</v>
      </c>
      <c r="K695" s="2">
        <v>1</v>
      </c>
      <c r="L695" s="2">
        <v>1</v>
      </c>
      <c r="M695" s="2">
        <v>1</v>
      </c>
      <c r="N695" s="2">
        <v>1</v>
      </c>
      <c r="O695" s="2">
        <v>1</v>
      </c>
      <c r="P695" s="2">
        <v>1</v>
      </c>
      <c r="Q695" s="2">
        <v>1</v>
      </c>
      <c r="R695" s="2">
        <v>1</v>
      </c>
      <c r="S695" s="2">
        <v>1</v>
      </c>
      <c r="T695" s="2">
        <v>1</v>
      </c>
      <c r="U695" s="2">
        <v>1</v>
      </c>
      <c r="V695" s="2">
        <v>1</v>
      </c>
      <c r="W695" s="2"/>
    </row>
    <row r="696" spans="1:23" x14ac:dyDescent="0.25">
      <c r="A696" t="str">
        <f t="shared" si="38"/>
        <v/>
      </c>
      <c r="B696" t="str">
        <f t="shared" si="39"/>
        <v>WYOffice EquipmentPOS Terminal</v>
      </c>
      <c r="C696" t="str">
        <f t="shared" si="40"/>
        <v>WY2014 CPAOffice Equipment_POS Terminal</v>
      </c>
      <c r="D696" t="s">
        <v>115</v>
      </c>
      <c r="E696" t="s">
        <v>143</v>
      </c>
      <c r="F696" s="4" t="str">
        <f t="shared" si="42"/>
        <v>Office Equipment_POS Terminal</v>
      </c>
      <c r="G696" s="4" t="s">
        <v>38</v>
      </c>
      <c r="H696" s="4" t="s">
        <v>44</v>
      </c>
      <c r="I696" s="2">
        <v>0.4</v>
      </c>
      <c r="J696" s="2">
        <v>0.2</v>
      </c>
      <c r="K696" s="2">
        <v>1</v>
      </c>
      <c r="L696" s="2">
        <v>1</v>
      </c>
      <c r="M696" s="2">
        <v>1</v>
      </c>
      <c r="N696" s="2">
        <v>1</v>
      </c>
      <c r="O696" s="2">
        <v>1</v>
      </c>
      <c r="P696" s="2">
        <v>1</v>
      </c>
      <c r="Q696" s="2">
        <v>0.36</v>
      </c>
      <c r="R696" s="2">
        <v>0.57999999999999996</v>
      </c>
      <c r="S696" s="2">
        <v>0.77</v>
      </c>
      <c r="T696" s="2">
        <v>0.77</v>
      </c>
      <c r="U696" s="2">
        <v>0.4</v>
      </c>
      <c r="V696" s="2">
        <v>0.28000000000000003</v>
      </c>
      <c r="W696" s="2"/>
    </row>
    <row r="697" spans="1:23" x14ac:dyDescent="0.25">
      <c r="A697" t="str">
        <f t="shared" si="38"/>
        <v/>
      </c>
      <c r="B697" t="str">
        <f t="shared" si="39"/>
        <v>WYMiscellaneousNon-HVAC Motors</v>
      </c>
      <c r="C697" t="str">
        <f t="shared" si="40"/>
        <v>WY2014 CPAMiscellaneous_Non-HVAC Motors</v>
      </c>
      <c r="D697" t="s">
        <v>115</v>
      </c>
      <c r="E697" t="s">
        <v>143</v>
      </c>
      <c r="F697" s="4" t="str">
        <f t="shared" si="42"/>
        <v>Miscellaneous_Non-HVAC Motors</v>
      </c>
      <c r="G697" s="4" t="s">
        <v>45</v>
      </c>
      <c r="H697" s="4" t="s">
        <v>46</v>
      </c>
      <c r="I697" s="2">
        <v>0.8957499208271652</v>
      </c>
      <c r="J697" s="2">
        <v>0.21970777803924474</v>
      </c>
      <c r="K697" s="2">
        <v>0.40173654010717463</v>
      </c>
      <c r="L697" s="2">
        <v>0.21970777803924474</v>
      </c>
      <c r="M697" s="2">
        <v>0.19994718336345799</v>
      </c>
      <c r="N697" s="2">
        <v>0.34644139250345779</v>
      </c>
      <c r="O697" s="2">
        <v>0.74104394863625245</v>
      </c>
      <c r="P697" s="2">
        <v>0.88831888096371459</v>
      </c>
      <c r="Q697" s="2">
        <v>0.43663447205500328</v>
      </c>
      <c r="R697" s="2">
        <v>0.91274673866983413</v>
      </c>
      <c r="S697" s="2">
        <v>0.49853334976354247</v>
      </c>
      <c r="T697" s="2">
        <v>0.79471679065865775</v>
      </c>
      <c r="U697" s="2">
        <v>0.8957499208271652</v>
      </c>
      <c r="V697" s="2">
        <v>0.59897778685790826</v>
      </c>
      <c r="W697" s="2"/>
    </row>
    <row r="698" spans="1:23" x14ac:dyDescent="0.25">
      <c r="A698" t="str">
        <f t="shared" si="38"/>
        <v/>
      </c>
      <c r="B698" t="str">
        <f t="shared" si="39"/>
        <v>WYMiscellaneousPool Pump</v>
      </c>
      <c r="C698" t="str">
        <f t="shared" si="40"/>
        <v>WY2014 CPAMiscellaneous_Pool Pump</v>
      </c>
      <c r="D698" t="s">
        <v>115</v>
      </c>
      <c r="E698" t="s">
        <v>143</v>
      </c>
      <c r="F698" s="4" t="str">
        <f t="shared" si="42"/>
        <v>Miscellaneous_Pool Pump</v>
      </c>
      <c r="G698" s="4" t="s">
        <v>45</v>
      </c>
      <c r="H698" s="4" t="s">
        <v>47</v>
      </c>
      <c r="I698" s="2">
        <v>0</v>
      </c>
      <c r="J698" s="2">
        <v>0</v>
      </c>
      <c r="K698" s="2">
        <v>0</v>
      </c>
      <c r="L698" s="2">
        <v>0</v>
      </c>
      <c r="M698" s="2">
        <v>0</v>
      </c>
      <c r="N698" s="2">
        <v>0</v>
      </c>
      <c r="O698" s="2">
        <v>0</v>
      </c>
      <c r="P698" s="2">
        <v>0.90300000000000002</v>
      </c>
      <c r="Q698" s="2">
        <v>0.06</v>
      </c>
      <c r="R698" s="2">
        <v>0.76</v>
      </c>
      <c r="S698" s="2">
        <v>0</v>
      </c>
      <c r="T698" s="2">
        <v>0</v>
      </c>
      <c r="U698" s="2">
        <v>0</v>
      </c>
      <c r="V698" s="2">
        <v>0.04</v>
      </c>
      <c r="W698" s="2"/>
    </row>
    <row r="699" spans="1:23" x14ac:dyDescent="0.25">
      <c r="A699" t="str">
        <f t="shared" si="38"/>
        <v/>
      </c>
      <c r="B699" t="str">
        <f t="shared" si="39"/>
        <v>WYMiscellaneousPool Heater</v>
      </c>
      <c r="C699" t="str">
        <f t="shared" si="40"/>
        <v>WY2014 CPAMiscellaneous_Pool Heater</v>
      </c>
      <c r="D699" t="s">
        <v>115</v>
      </c>
      <c r="E699" t="s">
        <v>143</v>
      </c>
      <c r="F699" s="4" t="str">
        <f t="shared" si="42"/>
        <v>Miscellaneous_Pool Heater</v>
      </c>
      <c r="G699" s="4" t="s">
        <v>45</v>
      </c>
      <c r="H699" s="4" t="s">
        <v>48</v>
      </c>
      <c r="I699" s="2">
        <v>0</v>
      </c>
      <c r="J699" s="2">
        <v>0</v>
      </c>
      <c r="K699" s="2">
        <v>0</v>
      </c>
      <c r="L699" s="2">
        <v>0</v>
      </c>
      <c r="M699" s="2">
        <v>0</v>
      </c>
      <c r="N699" s="2">
        <v>0</v>
      </c>
      <c r="O699" s="2">
        <v>0</v>
      </c>
      <c r="P699" s="2">
        <v>0.36199999999999999</v>
      </c>
      <c r="Q699" s="2">
        <v>0.01</v>
      </c>
      <c r="R699" s="2">
        <v>0.27</v>
      </c>
      <c r="S699" s="2">
        <v>0</v>
      </c>
      <c r="T699" s="2">
        <v>0</v>
      </c>
      <c r="U699" s="2">
        <v>0</v>
      </c>
      <c r="V699" s="2">
        <v>0.01</v>
      </c>
      <c r="W699" s="2"/>
    </row>
    <row r="700" spans="1:23" x14ac:dyDescent="0.25">
      <c r="A700" t="str">
        <f t="shared" si="38"/>
        <v/>
      </c>
      <c r="B700" t="str">
        <f t="shared" si="39"/>
        <v>WYMiscellaneousOther Miscellaneous</v>
      </c>
      <c r="C700" t="str">
        <f t="shared" si="40"/>
        <v>WY2014 CPAMiscellaneous_Other Miscellaneous</v>
      </c>
      <c r="D700" t="s">
        <v>115</v>
      </c>
      <c r="E700" t="s">
        <v>143</v>
      </c>
      <c r="F700" s="4" t="str">
        <f t="shared" si="42"/>
        <v>Miscellaneous_Other Miscellaneous</v>
      </c>
      <c r="G700" s="4" t="s">
        <v>45</v>
      </c>
      <c r="H700" s="4" t="s">
        <v>51</v>
      </c>
      <c r="I700" s="2">
        <v>1</v>
      </c>
      <c r="J700" s="2">
        <v>1</v>
      </c>
      <c r="K700" s="2">
        <v>1</v>
      </c>
      <c r="L700" s="2">
        <v>1</v>
      </c>
      <c r="M700" s="2">
        <v>1</v>
      </c>
      <c r="N700" s="2">
        <v>1</v>
      </c>
      <c r="O700" s="2">
        <v>1</v>
      </c>
      <c r="P700" s="2">
        <v>1</v>
      </c>
      <c r="Q700" s="2">
        <v>1</v>
      </c>
      <c r="R700" s="2">
        <v>1</v>
      </c>
      <c r="S700" s="2">
        <v>1</v>
      </c>
      <c r="T700" s="2">
        <v>1</v>
      </c>
      <c r="U700" s="2">
        <v>1</v>
      </c>
      <c r="V700" s="2">
        <v>1</v>
      </c>
      <c r="W700" s="2"/>
    </row>
    <row r="701" spans="1:23" x14ac:dyDescent="0.25">
      <c r="A701">
        <f t="shared" si="38"/>
        <v>1</v>
      </c>
      <c r="B701" t="str">
        <f t="shared" si="39"/>
        <v>WACoolingAir-Cooled Chiller</v>
      </c>
      <c r="C701" t="str">
        <f t="shared" si="40"/>
        <v>WA2014 CPACooling_Air-Cooled Chiller</v>
      </c>
      <c r="D701" t="s">
        <v>116</v>
      </c>
      <c r="E701" t="s">
        <v>143</v>
      </c>
      <c r="F701" s="4" t="str">
        <f t="shared" si="42"/>
        <v>Cooling_Air-Cooled Chiller</v>
      </c>
      <c r="G701" s="4" t="s">
        <v>3</v>
      </c>
      <c r="H701" s="4" t="s">
        <v>4</v>
      </c>
      <c r="I701" s="2">
        <v>0.18540936790101856</v>
      </c>
      <c r="J701" s="2">
        <v>0</v>
      </c>
      <c r="K701" s="2">
        <v>0.12375093164746487</v>
      </c>
      <c r="L701" s="2">
        <v>0</v>
      </c>
      <c r="M701" s="2">
        <v>2.826E-3</v>
      </c>
      <c r="N701" s="2">
        <v>6.228800000000001E-2</v>
      </c>
      <c r="O701" s="2">
        <v>0.17166600000000001</v>
      </c>
      <c r="P701" s="2">
        <v>0.48739741510639356</v>
      </c>
      <c r="Q701" s="2">
        <v>0.38666666666666677</v>
      </c>
      <c r="R701" s="2">
        <v>4.987500000000001E-2</v>
      </c>
      <c r="S701" s="2">
        <v>3.1229303852236781E-2</v>
      </c>
      <c r="T701" s="2">
        <v>0.1298916</v>
      </c>
      <c r="U701" s="2">
        <v>0.19058291457286433</v>
      </c>
      <c r="V701" s="2">
        <v>5.2799999999999979E-2</v>
      </c>
      <c r="W701" s="2"/>
    </row>
    <row r="702" spans="1:23" x14ac:dyDescent="0.25">
      <c r="A702" t="str">
        <f t="shared" si="38"/>
        <v/>
      </c>
      <c r="B702" t="str">
        <f t="shared" si="39"/>
        <v>WACoolingWater-Cooled Chiller</v>
      </c>
      <c r="C702" t="str">
        <f t="shared" si="40"/>
        <v>WA2014 CPACooling_Water-Cooled Chiller</v>
      </c>
      <c r="D702" t="s">
        <v>116</v>
      </c>
      <c r="E702" t="s">
        <v>143</v>
      </c>
      <c r="F702" s="4" t="str">
        <f t="shared" si="42"/>
        <v>Cooling_Water-Cooled Chiller</v>
      </c>
      <c r="G702" s="4" t="s">
        <v>3</v>
      </c>
      <c r="H702" s="4" t="s">
        <v>5</v>
      </c>
      <c r="I702" s="2">
        <v>0.18540936790101856</v>
      </c>
      <c r="J702" s="2">
        <v>0</v>
      </c>
      <c r="K702" s="2">
        <v>3.0937732911866217E-2</v>
      </c>
      <c r="L702" s="2">
        <v>0</v>
      </c>
      <c r="M702" s="2">
        <v>0</v>
      </c>
      <c r="N702" s="2">
        <v>0</v>
      </c>
      <c r="O702" s="2">
        <v>0.68666400000000005</v>
      </c>
      <c r="P702" s="2">
        <v>0.12184935377659839</v>
      </c>
      <c r="Q702" s="2">
        <v>9.6666666666666692E-2</v>
      </c>
      <c r="R702" s="2">
        <v>0.19950000000000004</v>
      </c>
      <c r="S702" s="2">
        <v>3.469922650248532E-3</v>
      </c>
      <c r="T702" s="2">
        <v>1.4432400000000001E-2</v>
      </c>
      <c r="U702" s="2">
        <v>0.19058291457286433</v>
      </c>
      <c r="V702" s="2">
        <v>0.21119999999999992</v>
      </c>
      <c r="W702" s="2"/>
    </row>
    <row r="703" spans="1:23" x14ac:dyDescent="0.25">
      <c r="A703" t="str">
        <f t="shared" si="38"/>
        <v/>
      </c>
      <c r="B703" t="str">
        <f t="shared" si="39"/>
        <v>WACoolingRTU</v>
      </c>
      <c r="C703" t="str">
        <f t="shared" si="40"/>
        <v>WA2014 CPACooling_RTU</v>
      </c>
      <c r="D703" t="s">
        <v>116</v>
      </c>
      <c r="E703" t="s">
        <v>143</v>
      </c>
      <c r="F703" s="4" t="str">
        <f t="shared" si="42"/>
        <v>Cooling_RTU</v>
      </c>
      <c r="G703" s="4" t="s">
        <v>3</v>
      </c>
      <c r="H703" s="4" t="s">
        <v>6</v>
      </c>
      <c r="I703" s="2">
        <v>0.4359755162530411</v>
      </c>
      <c r="J703" s="2">
        <v>0.72126256281407031</v>
      </c>
      <c r="K703" s="2">
        <v>0.70594281462531094</v>
      </c>
      <c r="L703" s="2">
        <v>0.69509374999999995</v>
      </c>
      <c r="M703" s="2">
        <v>0.77267549999999985</v>
      </c>
      <c r="N703" s="2">
        <v>0.81707200000000002</v>
      </c>
      <c r="O703" s="2">
        <v>0.11285999999999999</v>
      </c>
      <c r="P703" s="2">
        <v>0.28798866037643117</v>
      </c>
      <c r="Q703" s="2">
        <v>0.25999999999999995</v>
      </c>
      <c r="R703" s="2">
        <v>9.0999999999999956E-2</v>
      </c>
      <c r="S703" s="2">
        <v>9.0283769430637137E-2</v>
      </c>
      <c r="T703" s="2">
        <v>0.17031600000000002</v>
      </c>
      <c r="U703" s="2">
        <v>0.44814070351758795</v>
      </c>
      <c r="V703" s="2">
        <v>0.43799999999999983</v>
      </c>
      <c r="W703" s="2"/>
    </row>
    <row r="704" spans="1:23" x14ac:dyDescent="0.25">
      <c r="A704" t="str">
        <f t="shared" si="38"/>
        <v/>
      </c>
      <c r="B704" t="str">
        <f t="shared" si="39"/>
        <v>WACoolingPTAC</v>
      </c>
      <c r="C704" t="str">
        <f t="shared" si="40"/>
        <v>WA2014 CPACooling_PTAC</v>
      </c>
      <c r="D704" t="s">
        <v>116</v>
      </c>
      <c r="E704" t="s">
        <v>143</v>
      </c>
      <c r="F704" s="4" t="str">
        <f t="shared" si="42"/>
        <v>Cooling_PTAC</v>
      </c>
      <c r="G704" s="4" t="s">
        <v>3</v>
      </c>
      <c r="H704" s="4" t="s">
        <v>7</v>
      </c>
      <c r="I704" s="2">
        <v>5.7491276868532892E-3</v>
      </c>
      <c r="J704" s="2">
        <v>8.4798994974874392E-3</v>
      </c>
      <c r="K704" s="2">
        <v>1.1250084695224077E-2</v>
      </c>
      <c r="L704" s="2">
        <v>3.3187499999999995E-2</v>
      </c>
      <c r="M704" s="2">
        <v>9.4200000000000002E-4</v>
      </c>
      <c r="N704" s="2">
        <v>0</v>
      </c>
      <c r="O704" s="2">
        <v>3.96E-3</v>
      </c>
      <c r="P704" s="2">
        <v>0</v>
      </c>
      <c r="Q704" s="2">
        <v>0</v>
      </c>
      <c r="R704" s="2">
        <v>0.30887500000000001</v>
      </c>
      <c r="S704" s="2">
        <v>1.4800617939448714E-2</v>
      </c>
      <c r="T704" s="2">
        <v>1.026E-2</v>
      </c>
      <c r="U704" s="2">
        <v>5.9095477386934677E-3</v>
      </c>
      <c r="V704" s="2">
        <v>4.3714285714285699E-2</v>
      </c>
      <c r="W704" s="2"/>
    </row>
    <row r="705" spans="1:23" x14ac:dyDescent="0.25">
      <c r="A705" t="str">
        <f t="shared" si="38"/>
        <v/>
      </c>
      <c r="B705" t="str">
        <f t="shared" si="39"/>
        <v>WACoolingEvaporative AC</v>
      </c>
      <c r="C705" t="str">
        <f t="shared" si="40"/>
        <v>WA2014 CPACooling_Evaporative AC</v>
      </c>
      <c r="D705" t="s">
        <v>116</v>
      </c>
      <c r="E705" t="s">
        <v>143</v>
      </c>
      <c r="F705" s="4" t="str">
        <f t="shared" si="42"/>
        <v>Cooling_Evaporative AC</v>
      </c>
      <c r="G705" s="4" t="s">
        <v>3</v>
      </c>
      <c r="H705" s="4" t="s">
        <v>9</v>
      </c>
      <c r="I705" s="2">
        <v>0</v>
      </c>
      <c r="J705" s="2">
        <v>0</v>
      </c>
      <c r="K705" s="2">
        <v>2.5312690564254177E-2</v>
      </c>
      <c r="L705" s="2">
        <v>7.4671874999999999E-2</v>
      </c>
      <c r="M705" s="2">
        <v>6.5939999999999999E-2</v>
      </c>
      <c r="N705" s="2">
        <v>0</v>
      </c>
      <c r="O705" s="2">
        <v>0</v>
      </c>
      <c r="P705" s="2">
        <v>0</v>
      </c>
      <c r="Q705" s="2">
        <v>0</v>
      </c>
      <c r="R705" s="2">
        <v>0</v>
      </c>
      <c r="S705" s="2">
        <v>1.4800617939448712E-3</v>
      </c>
      <c r="T705" s="2">
        <v>1.026E-3</v>
      </c>
      <c r="U705" s="2">
        <v>0</v>
      </c>
      <c r="V705" s="2">
        <v>1.885714285714285E-2</v>
      </c>
      <c r="W705" s="2"/>
    </row>
    <row r="706" spans="1:23" x14ac:dyDescent="0.25">
      <c r="A706" t="str">
        <f t="shared" ref="A706:A769" si="43">IF(D706=D705,"",1)</f>
        <v/>
      </c>
      <c r="B706" t="str">
        <f t="shared" ref="B706:B769" si="44">D706&amp;G706&amp;H706</f>
        <v>WACoolingAir Source Heat Pump</v>
      </c>
      <c r="C706" t="str">
        <f t="shared" ref="C706:C769" si="45">D706&amp;E706&amp;F706</f>
        <v>WA2014 CPACooling_Air Source Heat Pump</v>
      </c>
      <c r="D706" t="s">
        <v>116</v>
      </c>
      <c r="E706" t="s">
        <v>143</v>
      </c>
      <c r="F706" s="4" t="str">
        <f t="shared" si="42"/>
        <v>Cooling_Air Source Heat Pump</v>
      </c>
      <c r="G706" s="4" t="s">
        <v>3</v>
      </c>
      <c r="H706" s="4" t="s">
        <v>155</v>
      </c>
      <c r="I706" s="2">
        <v>7.5696847876901632E-2</v>
      </c>
      <c r="J706" s="2">
        <v>0.11165201005025127</v>
      </c>
      <c r="K706" s="2">
        <v>2.2500169390448153E-2</v>
      </c>
      <c r="L706" s="2">
        <v>6.637499999999999E-2</v>
      </c>
      <c r="M706" s="2">
        <v>6.6410999999999984E-2</v>
      </c>
      <c r="N706" s="2">
        <v>3.6639999999999999E-2</v>
      </c>
      <c r="O706" s="2">
        <v>5.94E-3</v>
      </c>
      <c r="P706" s="2">
        <v>5.0943842449260403E-2</v>
      </c>
      <c r="Q706" s="2">
        <v>0.05</v>
      </c>
      <c r="R706" s="2">
        <v>0.19775000000000001</v>
      </c>
      <c r="S706" s="2">
        <v>2.3187634771802988E-2</v>
      </c>
      <c r="T706" s="2">
        <v>1.6074000000000001E-2</v>
      </c>
      <c r="U706" s="2">
        <v>7.7809045226130649E-2</v>
      </c>
      <c r="V706" s="2">
        <v>7.7999999999999972E-2</v>
      </c>
      <c r="W706" s="2"/>
    </row>
    <row r="707" spans="1:23" x14ac:dyDescent="0.25">
      <c r="A707" t="str">
        <f t="shared" si="43"/>
        <v/>
      </c>
      <c r="B707" t="str">
        <f t="shared" si="44"/>
        <v>WACoolingGeothermal Heat Pump</v>
      </c>
      <c r="C707" t="str">
        <f t="shared" si="45"/>
        <v>WA2014 CPACooling_Geothermal Heat Pump</v>
      </c>
      <c r="D707" t="s">
        <v>116</v>
      </c>
      <c r="E707" t="s">
        <v>143</v>
      </c>
      <c r="F707" s="4" t="str">
        <f t="shared" si="42"/>
        <v>Cooling_Geothermal Heat Pump</v>
      </c>
      <c r="G707" s="4" t="s">
        <v>3</v>
      </c>
      <c r="H707" s="4" t="s">
        <v>11</v>
      </c>
      <c r="I707" s="2">
        <v>6.515678045100394E-2</v>
      </c>
      <c r="J707" s="2">
        <v>9.6105527638190955E-2</v>
      </c>
      <c r="K707" s="2">
        <v>1.7812634100771458E-2</v>
      </c>
      <c r="L707" s="2">
        <v>5.2546874999999993E-2</v>
      </c>
      <c r="M707" s="2">
        <v>3.3205499999999992E-2</v>
      </c>
      <c r="N707" s="2">
        <v>0</v>
      </c>
      <c r="O707" s="2">
        <v>8.9099999999999995E-3</v>
      </c>
      <c r="P707" s="2">
        <v>0</v>
      </c>
      <c r="Q707" s="2">
        <v>3.9999999999999994E-2</v>
      </c>
      <c r="R707" s="2">
        <v>2.8000000000000001E-2</v>
      </c>
      <c r="S707" s="2">
        <v>0</v>
      </c>
      <c r="T707" s="2">
        <v>0</v>
      </c>
      <c r="U707" s="2">
        <v>6.6974874371859297E-2</v>
      </c>
      <c r="V707" s="2">
        <v>1.4571428571428567E-2</v>
      </c>
      <c r="W707" s="2"/>
    </row>
    <row r="708" spans="1:23" x14ac:dyDescent="0.25">
      <c r="A708" t="str">
        <f t="shared" si="43"/>
        <v/>
      </c>
      <c r="B708" t="str">
        <f t="shared" si="44"/>
        <v>WAHeatingElectric Furnace</v>
      </c>
      <c r="C708" t="str">
        <f t="shared" si="45"/>
        <v>WA2014 CPAHeating_Electric Furnace</v>
      </c>
      <c r="D708" t="s">
        <v>116</v>
      </c>
      <c r="E708" t="s">
        <v>143</v>
      </c>
      <c r="F708" s="4" t="str">
        <f t="shared" si="42"/>
        <v>Heating_Electric Furnace</v>
      </c>
      <c r="G708" s="4" t="s">
        <v>12</v>
      </c>
      <c r="H708" s="4" t="s">
        <v>13</v>
      </c>
      <c r="I708" s="2">
        <v>2.3338921608518599E-2</v>
      </c>
      <c r="J708" s="2">
        <v>1.1002753638717156E-2</v>
      </c>
      <c r="K708" s="2">
        <v>3.3879371523532487E-2</v>
      </c>
      <c r="L708" s="2">
        <v>1.649971336078793E-2</v>
      </c>
      <c r="M708" s="2">
        <v>0.24333333333333326</v>
      </c>
      <c r="N708" s="2">
        <v>0.11599999999999999</v>
      </c>
      <c r="O708" s="2">
        <v>3.6399999999999995E-2</v>
      </c>
      <c r="P708" s="2">
        <v>0</v>
      </c>
      <c r="Q708" s="2">
        <v>0</v>
      </c>
      <c r="R708" s="2">
        <v>1.3136645962732917E-2</v>
      </c>
      <c r="S708" s="2">
        <v>2.6639344254618662E-2</v>
      </c>
      <c r="T708" s="2">
        <v>1.9960396039603961E-2</v>
      </c>
      <c r="U708" s="2">
        <v>2.3145012374541914E-2</v>
      </c>
      <c r="V708" s="2">
        <v>0.12392179485043266</v>
      </c>
      <c r="W708" s="2"/>
    </row>
    <row r="709" spans="1:23" x14ac:dyDescent="0.25">
      <c r="A709" t="str">
        <f t="shared" si="43"/>
        <v/>
      </c>
      <c r="B709" t="str">
        <f t="shared" si="44"/>
        <v>WAHeatingElectric Zonal Heat</v>
      </c>
      <c r="C709" t="str">
        <f t="shared" si="45"/>
        <v>WA2014 CPAHeating_Electric Zonal Heat</v>
      </c>
      <c r="D709" t="s">
        <v>116</v>
      </c>
      <c r="E709" t="s">
        <v>143</v>
      </c>
      <c r="F709" s="4" t="str">
        <f t="shared" si="42"/>
        <v>Heating_Electric Zonal Heat</v>
      </c>
      <c r="G709" s="4" t="s">
        <v>12</v>
      </c>
      <c r="H709" s="4" t="s">
        <v>156</v>
      </c>
      <c r="I709" s="2">
        <v>0.44971106146847983</v>
      </c>
      <c r="J709" s="2">
        <v>0.21200893944207139</v>
      </c>
      <c r="K709" s="2">
        <v>0.3961627275991404</v>
      </c>
      <c r="L709" s="2">
        <v>0.19293662059443598</v>
      </c>
      <c r="M709" s="2">
        <v>2.2050166666666704E-2</v>
      </c>
      <c r="N709" s="2">
        <v>2.135999999999999E-2</v>
      </c>
      <c r="O709" s="2">
        <v>7.5000000000000077E-4</v>
      </c>
      <c r="P709" s="2">
        <v>0.19543296914494249</v>
      </c>
      <c r="Q709" s="2">
        <v>0.16</v>
      </c>
      <c r="R709" s="2">
        <v>0.466113354037267</v>
      </c>
      <c r="S709" s="2">
        <v>0.14409197522194436</v>
      </c>
      <c r="T709" s="2">
        <v>0.10796560396039603</v>
      </c>
      <c r="U709" s="2">
        <v>0.44597467943237212</v>
      </c>
      <c r="V709" s="2">
        <v>0.14714314021450245</v>
      </c>
      <c r="W709" s="2"/>
    </row>
    <row r="710" spans="1:23" x14ac:dyDescent="0.25">
      <c r="A710" t="str">
        <f t="shared" si="43"/>
        <v/>
      </c>
      <c r="B710" t="str">
        <f t="shared" si="44"/>
        <v>WAHeatingAir Source Heat Pump</v>
      </c>
      <c r="C710" t="str">
        <f t="shared" si="45"/>
        <v>WA2014 CPAHeating_Air Source Heat Pump</v>
      </c>
      <c r="D710" t="s">
        <v>116</v>
      </c>
      <c r="E710" t="s">
        <v>143</v>
      </c>
      <c r="F710" s="4" t="str">
        <f t="shared" si="42"/>
        <v>Heating_Air Source Heat Pump</v>
      </c>
      <c r="G710" s="4" t="s">
        <v>12</v>
      </c>
      <c r="H710" s="4" t="s">
        <v>155</v>
      </c>
      <c r="I710" s="2">
        <v>7.5696847876901632E-2</v>
      </c>
      <c r="J710" s="2">
        <v>0.11165201005025127</v>
      </c>
      <c r="K710" s="2">
        <v>2.2500169390448153E-2</v>
      </c>
      <c r="L710" s="2">
        <v>6.637499999999999E-2</v>
      </c>
      <c r="M710" s="2">
        <v>6.6410999999999984E-2</v>
      </c>
      <c r="N710" s="2">
        <v>3.6639999999999999E-2</v>
      </c>
      <c r="O710" s="2">
        <v>5.94E-3</v>
      </c>
      <c r="P710" s="2">
        <v>5.0943842449260403E-2</v>
      </c>
      <c r="Q710" s="2">
        <v>0.05</v>
      </c>
      <c r="R710" s="2">
        <v>0.19775000000000001</v>
      </c>
      <c r="S710" s="2">
        <v>2.3187634771802988E-2</v>
      </c>
      <c r="T710" s="2">
        <v>1.6074000000000001E-2</v>
      </c>
      <c r="U710" s="2">
        <v>7.7809045226130649E-2</v>
      </c>
      <c r="V710" s="2">
        <v>7.7999999999999972E-2</v>
      </c>
      <c r="W710" s="2"/>
    </row>
    <row r="711" spans="1:23" x14ac:dyDescent="0.25">
      <c r="A711" t="str">
        <f t="shared" si="43"/>
        <v/>
      </c>
      <c r="B711" t="str">
        <f t="shared" si="44"/>
        <v>WAHeatingGeothermal Heat Pump</v>
      </c>
      <c r="C711" t="str">
        <f t="shared" si="45"/>
        <v>WA2014 CPAHeating_Geothermal Heat Pump</v>
      </c>
      <c r="D711" t="s">
        <v>116</v>
      </c>
      <c r="E711" t="s">
        <v>143</v>
      </c>
      <c r="F711" s="4" t="str">
        <f t="shared" si="42"/>
        <v>Heating_Geothermal Heat Pump</v>
      </c>
      <c r="G711" s="4" t="s">
        <v>12</v>
      </c>
      <c r="H711" s="4" t="s">
        <v>11</v>
      </c>
      <c r="I711" s="2">
        <v>6.515678045100394E-2</v>
      </c>
      <c r="J711" s="2">
        <v>9.6105527638190955E-2</v>
      </c>
      <c r="K711" s="2">
        <v>1.7812634100771458E-2</v>
      </c>
      <c r="L711" s="2">
        <v>5.2546874999999993E-2</v>
      </c>
      <c r="M711" s="2">
        <v>3.3205499999999992E-2</v>
      </c>
      <c r="N711" s="2">
        <v>0</v>
      </c>
      <c r="O711" s="2">
        <v>8.9099999999999995E-3</v>
      </c>
      <c r="P711" s="2">
        <v>0</v>
      </c>
      <c r="Q711" s="2">
        <v>3.9999999999999994E-2</v>
      </c>
      <c r="R711" s="2">
        <v>2.8000000000000001E-2</v>
      </c>
      <c r="S711" s="2">
        <v>0</v>
      </c>
      <c r="T711" s="2">
        <v>0</v>
      </c>
      <c r="U711" s="2">
        <v>6.6974874371859297E-2</v>
      </c>
      <c r="V711" s="2">
        <v>1.4571428571428567E-2</v>
      </c>
      <c r="W711" s="2"/>
    </row>
    <row r="712" spans="1:23" x14ac:dyDescent="0.25">
      <c r="A712" t="str">
        <f t="shared" si="43"/>
        <v/>
      </c>
      <c r="B712" t="str">
        <f t="shared" si="44"/>
        <v>WAVentilationVentilation</v>
      </c>
      <c r="C712" t="str">
        <f t="shared" si="45"/>
        <v>WA2014 CPAVentilation_Ventilation</v>
      </c>
      <c r="D712" t="s">
        <v>116</v>
      </c>
      <c r="E712" t="s">
        <v>143</v>
      </c>
      <c r="F712" s="4" t="str">
        <f t="shared" si="42"/>
        <v>Ventilation_Ventilation</v>
      </c>
      <c r="G712" s="4" t="s">
        <v>15</v>
      </c>
      <c r="H712" s="4" t="s">
        <v>15</v>
      </c>
      <c r="I712" s="2">
        <v>1</v>
      </c>
      <c r="J712" s="2">
        <v>1</v>
      </c>
      <c r="K712" s="2">
        <v>1</v>
      </c>
      <c r="L712" s="2">
        <v>1</v>
      </c>
      <c r="M712" s="2">
        <v>1</v>
      </c>
      <c r="N712" s="2">
        <v>1</v>
      </c>
      <c r="O712" s="2">
        <v>1</v>
      </c>
      <c r="P712" s="2">
        <v>1</v>
      </c>
      <c r="Q712" s="2">
        <v>1</v>
      </c>
      <c r="R712" s="2">
        <v>1</v>
      </c>
      <c r="S712" s="2">
        <v>1</v>
      </c>
      <c r="T712" s="2">
        <v>1</v>
      </c>
      <c r="U712" s="2">
        <v>1</v>
      </c>
      <c r="V712" s="2">
        <v>1</v>
      </c>
      <c r="W712" s="2"/>
    </row>
    <row r="713" spans="1:23" x14ac:dyDescent="0.25">
      <c r="A713" t="str">
        <f t="shared" si="43"/>
        <v/>
      </c>
      <c r="B713" t="str">
        <f t="shared" si="44"/>
        <v>WAWater HeatingWater Heating</v>
      </c>
      <c r="C713" t="str">
        <f t="shared" si="45"/>
        <v>WA2014 CPAWater Heating_Water Heating</v>
      </c>
      <c r="D713" t="s">
        <v>116</v>
      </c>
      <c r="E713" t="s">
        <v>143</v>
      </c>
      <c r="F713" s="4" t="str">
        <f t="shared" si="42"/>
        <v>Water Heating_Water Heating</v>
      </c>
      <c r="G713" s="4" t="s">
        <v>16</v>
      </c>
      <c r="H713" s="4" t="s">
        <v>16</v>
      </c>
      <c r="I713" s="2">
        <v>0.68</v>
      </c>
      <c r="J713" s="2">
        <v>0.6</v>
      </c>
      <c r="K713" s="2">
        <v>0.63</v>
      </c>
      <c r="L713" s="2">
        <v>0.61764705882352944</v>
      </c>
      <c r="M713" s="2">
        <v>0.57894736842105265</v>
      </c>
      <c r="N713" s="2">
        <v>0.625</v>
      </c>
      <c r="O713" s="2">
        <v>0.223</v>
      </c>
      <c r="P713" s="2">
        <v>0.34514435695538059</v>
      </c>
      <c r="Q713" s="2">
        <v>0.5</v>
      </c>
      <c r="R713" s="2">
        <v>0.5</v>
      </c>
      <c r="S713" s="2">
        <v>0.76900000000000002</v>
      </c>
      <c r="T713" s="2">
        <v>0.76900000000000002</v>
      </c>
      <c r="U713" s="2">
        <v>0.68</v>
      </c>
      <c r="V713" s="2">
        <v>0.53030303030303028</v>
      </c>
      <c r="W713" s="2"/>
    </row>
    <row r="714" spans="1:23" x14ac:dyDescent="0.25">
      <c r="A714" t="str">
        <f t="shared" si="43"/>
        <v/>
      </c>
      <c r="B714" t="str">
        <f t="shared" si="44"/>
        <v>WAInterior LightingScrew-in</v>
      </c>
      <c r="C714" t="str">
        <f t="shared" si="45"/>
        <v>WA2014 CPAInterior Lighting_Screw-in</v>
      </c>
      <c r="D714" t="s">
        <v>116</v>
      </c>
      <c r="E714" t="s">
        <v>143</v>
      </c>
      <c r="F714" s="4" t="str">
        <f t="shared" si="42"/>
        <v>Interior Lighting_Screw-in</v>
      </c>
      <c r="G714" s="4" t="s">
        <v>18</v>
      </c>
      <c r="H714" s="4" t="s">
        <v>150</v>
      </c>
      <c r="I714" s="2">
        <v>1</v>
      </c>
      <c r="J714" s="2">
        <v>1</v>
      </c>
      <c r="K714" s="2">
        <v>1</v>
      </c>
      <c r="L714" s="2">
        <v>1</v>
      </c>
      <c r="M714" s="2">
        <v>1</v>
      </c>
      <c r="N714" s="2">
        <v>1</v>
      </c>
      <c r="O714" s="2">
        <v>1</v>
      </c>
      <c r="P714" s="2">
        <v>1</v>
      </c>
      <c r="Q714" s="2">
        <v>1</v>
      </c>
      <c r="R714" s="2">
        <v>1</v>
      </c>
      <c r="S714" s="2">
        <v>1</v>
      </c>
      <c r="T714" s="2">
        <v>1</v>
      </c>
      <c r="U714" s="2">
        <v>1</v>
      </c>
      <c r="V714" s="2">
        <v>1</v>
      </c>
      <c r="W714" s="2"/>
    </row>
    <row r="715" spans="1:23" x14ac:dyDescent="0.25">
      <c r="A715" t="str">
        <f t="shared" si="43"/>
        <v/>
      </c>
      <c r="B715" t="str">
        <f t="shared" si="44"/>
        <v>WAInterior LightingHigh-Bay Fixtures</v>
      </c>
      <c r="C715" t="str">
        <f t="shared" si="45"/>
        <v>WA2014 CPAInterior Lighting_High-Bay Fixtures</v>
      </c>
      <c r="D715" t="s">
        <v>116</v>
      </c>
      <c r="E715" t="s">
        <v>143</v>
      </c>
      <c r="F715" s="4" t="str">
        <f t="shared" si="42"/>
        <v>Interior Lighting_High-Bay Fixtures</v>
      </c>
      <c r="G715" s="4" t="s">
        <v>18</v>
      </c>
      <c r="H715" s="4" t="s">
        <v>152</v>
      </c>
      <c r="I715" s="2">
        <v>1</v>
      </c>
      <c r="J715" s="2">
        <v>1</v>
      </c>
      <c r="K715" s="2">
        <v>1</v>
      </c>
      <c r="L715" s="2">
        <v>1</v>
      </c>
      <c r="M715" s="2">
        <v>1</v>
      </c>
      <c r="N715" s="2">
        <v>1</v>
      </c>
      <c r="O715" s="2">
        <v>1</v>
      </c>
      <c r="P715" s="2">
        <v>1</v>
      </c>
      <c r="Q715" s="2">
        <v>1</v>
      </c>
      <c r="R715" s="2">
        <v>1</v>
      </c>
      <c r="S715" s="2">
        <v>1</v>
      </c>
      <c r="T715" s="2">
        <v>1</v>
      </c>
      <c r="U715" s="2">
        <v>1</v>
      </c>
      <c r="V715" s="2">
        <v>1</v>
      </c>
      <c r="W715" s="2"/>
    </row>
    <row r="716" spans="1:23" x14ac:dyDescent="0.25">
      <c r="A716" t="str">
        <f t="shared" si="43"/>
        <v/>
      </c>
      <c r="B716" t="str">
        <f t="shared" si="44"/>
        <v>WAInterior LightingLinear Fluorescent</v>
      </c>
      <c r="C716" t="str">
        <f t="shared" si="45"/>
        <v>WA2014 CPAInterior Lighting_Linear Fluorescent</v>
      </c>
      <c r="D716" t="s">
        <v>116</v>
      </c>
      <c r="E716" t="s">
        <v>143</v>
      </c>
      <c r="F716" s="4" t="str">
        <f t="shared" si="42"/>
        <v>Interior Lighting_Linear Fluorescent</v>
      </c>
      <c r="G716" s="4" t="s">
        <v>18</v>
      </c>
      <c r="H716" s="4" t="s">
        <v>157</v>
      </c>
      <c r="I716" s="2">
        <v>1</v>
      </c>
      <c r="J716" s="2">
        <v>1</v>
      </c>
      <c r="K716" s="2">
        <v>1</v>
      </c>
      <c r="L716" s="2">
        <v>1</v>
      </c>
      <c r="M716" s="2">
        <v>1</v>
      </c>
      <c r="N716" s="2">
        <v>1</v>
      </c>
      <c r="O716" s="2">
        <v>1</v>
      </c>
      <c r="P716" s="2">
        <v>1</v>
      </c>
      <c r="Q716" s="2">
        <v>1</v>
      </c>
      <c r="R716" s="2">
        <v>1</v>
      </c>
      <c r="S716" s="2">
        <v>1</v>
      </c>
      <c r="T716" s="2">
        <v>1</v>
      </c>
      <c r="U716" s="2">
        <v>1</v>
      </c>
      <c r="V716" s="2">
        <v>1</v>
      </c>
      <c r="W716" s="2"/>
    </row>
    <row r="717" spans="1:23" x14ac:dyDescent="0.25">
      <c r="A717" t="str">
        <f t="shared" si="43"/>
        <v/>
      </c>
      <c r="B717" t="str">
        <f t="shared" si="44"/>
        <v>WAExterior LightingScrew-in</v>
      </c>
      <c r="C717" t="str">
        <f t="shared" si="45"/>
        <v>WA2014 CPAExterior Lighting_Screw-in</v>
      </c>
      <c r="D717" t="s">
        <v>116</v>
      </c>
      <c r="E717" t="s">
        <v>143</v>
      </c>
      <c r="F717" s="4" t="str">
        <f t="shared" si="42"/>
        <v>Exterior Lighting_Screw-in</v>
      </c>
      <c r="G717" s="4" t="s">
        <v>23</v>
      </c>
      <c r="H717" s="4" t="s">
        <v>150</v>
      </c>
      <c r="I717" s="2">
        <v>1</v>
      </c>
      <c r="J717" s="2">
        <v>1</v>
      </c>
      <c r="K717" s="2">
        <v>1</v>
      </c>
      <c r="L717" s="2">
        <v>1</v>
      </c>
      <c r="M717" s="2">
        <v>1</v>
      </c>
      <c r="N717" s="2">
        <v>1</v>
      </c>
      <c r="O717" s="2">
        <v>1</v>
      </c>
      <c r="P717" s="2">
        <v>1</v>
      </c>
      <c r="Q717" s="2">
        <v>1</v>
      </c>
      <c r="R717" s="2">
        <v>1</v>
      </c>
      <c r="S717" s="2">
        <v>1</v>
      </c>
      <c r="T717" s="2">
        <v>1</v>
      </c>
      <c r="U717" s="2">
        <v>1</v>
      </c>
      <c r="V717" s="2">
        <v>1</v>
      </c>
      <c r="W717" s="2"/>
    </row>
    <row r="718" spans="1:23" x14ac:dyDescent="0.25">
      <c r="A718" t="str">
        <f t="shared" si="43"/>
        <v/>
      </c>
      <c r="B718" t="str">
        <f t="shared" si="44"/>
        <v>WAExterior LightingHID</v>
      </c>
      <c r="C718" t="str">
        <f t="shared" si="45"/>
        <v>WA2014 CPAExterior Lighting_HID</v>
      </c>
      <c r="D718" t="s">
        <v>116</v>
      </c>
      <c r="E718" t="s">
        <v>143</v>
      </c>
      <c r="F718" s="4" t="str">
        <f t="shared" si="42"/>
        <v>Exterior Lighting_HID</v>
      </c>
      <c r="G718" s="4" t="s">
        <v>23</v>
      </c>
      <c r="H718" s="4" t="s">
        <v>158</v>
      </c>
      <c r="I718" s="2">
        <v>1</v>
      </c>
      <c r="J718" s="2">
        <v>1</v>
      </c>
      <c r="K718" s="2">
        <v>1</v>
      </c>
      <c r="L718" s="2">
        <v>1</v>
      </c>
      <c r="M718" s="2">
        <v>1</v>
      </c>
      <c r="N718" s="2">
        <v>1</v>
      </c>
      <c r="O718" s="2">
        <v>1</v>
      </c>
      <c r="P718" s="2">
        <v>1</v>
      </c>
      <c r="Q718" s="2">
        <v>1</v>
      </c>
      <c r="R718" s="2">
        <v>1</v>
      </c>
      <c r="S718" s="2">
        <v>1</v>
      </c>
      <c r="T718" s="2">
        <v>1</v>
      </c>
      <c r="U718" s="2">
        <v>1</v>
      </c>
      <c r="V718" s="2">
        <v>1</v>
      </c>
      <c r="W718" s="2"/>
    </row>
    <row r="719" spans="1:23" x14ac:dyDescent="0.25">
      <c r="A719" t="str">
        <f t="shared" si="43"/>
        <v/>
      </c>
      <c r="B719" t="str">
        <f t="shared" si="44"/>
        <v>WAExterior LightingLinear Fluorescent</v>
      </c>
      <c r="C719" t="str">
        <f t="shared" si="45"/>
        <v>WA2014 CPAExterior Lighting_Linear Fluorescent</v>
      </c>
      <c r="D719" t="s">
        <v>116</v>
      </c>
      <c r="E719" t="s">
        <v>143</v>
      </c>
      <c r="F719" s="4" t="str">
        <f t="shared" si="42"/>
        <v>Exterior Lighting_Linear Fluorescent</v>
      </c>
      <c r="G719" s="4" t="s">
        <v>23</v>
      </c>
      <c r="H719" s="4" t="s">
        <v>157</v>
      </c>
      <c r="I719" s="2">
        <v>1</v>
      </c>
      <c r="J719" s="2">
        <v>1</v>
      </c>
      <c r="K719" s="2">
        <v>1</v>
      </c>
      <c r="L719" s="2">
        <v>1</v>
      </c>
      <c r="M719" s="2">
        <v>1</v>
      </c>
      <c r="N719" s="2">
        <v>1</v>
      </c>
      <c r="O719" s="2">
        <v>1</v>
      </c>
      <c r="P719" s="2">
        <v>1</v>
      </c>
      <c r="Q719" s="2">
        <v>1</v>
      </c>
      <c r="R719" s="2">
        <v>1</v>
      </c>
      <c r="S719" s="2">
        <v>1</v>
      </c>
      <c r="T719" s="2">
        <v>1</v>
      </c>
      <c r="U719" s="2">
        <v>1</v>
      </c>
      <c r="V719" s="2">
        <v>1</v>
      </c>
      <c r="W719" s="2"/>
    </row>
    <row r="720" spans="1:23" x14ac:dyDescent="0.25">
      <c r="A720" t="str">
        <f t="shared" si="43"/>
        <v/>
      </c>
      <c r="B720" t="str">
        <f t="shared" si="44"/>
        <v>WARefrigerationWalk-in Refrigerator</v>
      </c>
      <c r="C720" t="str">
        <f t="shared" si="45"/>
        <v>WA2014 CPARefrigeration_Walk-in Refrigerator</v>
      </c>
      <c r="D720" t="s">
        <v>116</v>
      </c>
      <c r="E720" t="s">
        <v>143</v>
      </c>
      <c r="F720" s="4" t="str">
        <f t="shared" si="42"/>
        <v>Refrigeration_Walk-in Refrigerator</v>
      </c>
      <c r="G720" s="4" t="s">
        <v>161</v>
      </c>
      <c r="H720" s="4" t="s">
        <v>159</v>
      </c>
      <c r="I720" s="2">
        <v>0.02</v>
      </c>
      <c r="J720" s="2">
        <v>0</v>
      </c>
      <c r="K720" s="2">
        <v>0.02</v>
      </c>
      <c r="L720" s="2">
        <v>0</v>
      </c>
      <c r="M720" s="2">
        <v>0.74</v>
      </c>
      <c r="N720" s="2">
        <v>0.16</v>
      </c>
      <c r="O720" s="2">
        <v>0.33</v>
      </c>
      <c r="P720" s="2">
        <v>7.6925418569254181E-2</v>
      </c>
      <c r="Q720" s="2">
        <v>0.19</v>
      </c>
      <c r="R720" s="2">
        <v>0.03</v>
      </c>
      <c r="S720" s="2">
        <v>1.0989010989011E-2</v>
      </c>
      <c r="T720" s="2">
        <v>0.91700000000000004</v>
      </c>
      <c r="U720" s="2">
        <v>0.02</v>
      </c>
      <c r="V720" s="2">
        <v>0.10344827586206896</v>
      </c>
      <c r="W720" s="2"/>
    </row>
    <row r="721" spans="1:23" x14ac:dyDescent="0.25">
      <c r="A721" t="str">
        <f t="shared" si="43"/>
        <v/>
      </c>
      <c r="B721" t="str">
        <f t="shared" si="44"/>
        <v>WARefrigerationReach-in Refrigerator</v>
      </c>
      <c r="C721" t="str">
        <f t="shared" si="45"/>
        <v>WA2014 CPARefrigeration_Reach-in Refrigerator</v>
      </c>
      <c r="D721" t="s">
        <v>116</v>
      </c>
      <c r="E721" t="s">
        <v>143</v>
      </c>
      <c r="F721" s="4" t="str">
        <f t="shared" si="42"/>
        <v>Refrigeration_Reach-in Refrigerator</v>
      </c>
      <c r="G721" s="4" t="s">
        <v>161</v>
      </c>
      <c r="H721" s="4" t="s">
        <v>160</v>
      </c>
      <c r="I721" s="2">
        <v>0.14000000000000001</v>
      </c>
      <c r="J721" s="2">
        <v>8.771929824561403E-2</v>
      </c>
      <c r="K721" s="2">
        <v>0.14000000000000001</v>
      </c>
      <c r="L721" s="2">
        <v>5.3571428571428568E-2</v>
      </c>
      <c r="M721" s="2">
        <v>7.0000000000000007E-2</v>
      </c>
      <c r="N721" s="2">
        <v>0.83055975794251102</v>
      </c>
      <c r="O721" s="2">
        <v>0.5</v>
      </c>
      <c r="P721" s="2">
        <v>0.13360730593607306</v>
      </c>
      <c r="Q721" s="2">
        <v>0.33</v>
      </c>
      <c r="R721" s="2">
        <v>0.19</v>
      </c>
      <c r="S721" s="2">
        <v>0.02</v>
      </c>
      <c r="T721" s="2">
        <v>0.02</v>
      </c>
      <c r="U721" s="2">
        <v>0.14000000000000001</v>
      </c>
      <c r="V721" s="2">
        <v>0.1206896551724138</v>
      </c>
      <c r="W721" s="2"/>
    </row>
    <row r="722" spans="1:23" x14ac:dyDescent="0.25">
      <c r="A722" t="str">
        <f t="shared" si="43"/>
        <v/>
      </c>
      <c r="B722" t="str">
        <f t="shared" si="44"/>
        <v>WARefrigerationGlass Door Display</v>
      </c>
      <c r="C722" t="str">
        <f t="shared" si="45"/>
        <v>WA2014 CPARefrigeration_Glass Door Display</v>
      </c>
      <c r="D722" t="s">
        <v>116</v>
      </c>
      <c r="E722" t="s">
        <v>143</v>
      </c>
      <c r="F722" s="4" t="str">
        <f t="shared" si="42"/>
        <v>Refrigeration_Glass Door Display</v>
      </c>
      <c r="G722" s="4" t="s">
        <v>161</v>
      </c>
      <c r="H722" s="4" t="s">
        <v>28</v>
      </c>
      <c r="I722" s="2">
        <v>0.77400000000000002</v>
      </c>
      <c r="J722" s="2">
        <v>0</v>
      </c>
      <c r="K722" s="2">
        <v>0.81699999999999995</v>
      </c>
      <c r="L722" s="2">
        <v>5.3571428571428568E-2</v>
      </c>
      <c r="M722" s="2">
        <v>5.1999999999999998E-2</v>
      </c>
      <c r="N722" s="2">
        <v>0.94899999999999995</v>
      </c>
      <c r="O722" s="2">
        <v>0.90400000000000003</v>
      </c>
      <c r="P722" s="2">
        <v>0.26600000000000001</v>
      </c>
      <c r="Q722" s="2">
        <v>0.65700000000000003</v>
      </c>
      <c r="R722" s="2">
        <v>0.58899999999999997</v>
      </c>
      <c r="S722" s="2">
        <v>0.10100000000000001</v>
      </c>
      <c r="T722" s="2">
        <v>0.10100000000000001</v>
      </c>
      <c r="U722" s="2">
        <v>5.0999999999999997E-2</v>
      </c>
      <c r="V722" s="2">
        <v>3.4482758620689655E-2</v>
      </c>
      <c r="W722" s="2"/>
    </row>
    <row r="723" spans="1:23" x14ac:dyDescent="0.25">
      <c r="A723" t="str">
        <f t="shared" si="43"/>
        <v/>
      </c>
      <c r="B723" t="str">
        <f t="shared" si="44"/>
        <v>WARefrigerationOpen Display Case</v>
      </c>
      <c r="C723" t="str">
        <f t="shared" si="45"/>
        <v>WA2014 CPARefrigeration_Open Display Case</v>
      </c>
      <c r="D723" t="s">
        <v>116</v>
      </c>
      <c r="E723" t="s">
        <v>143</v>
      </c>
      <c r="F723" s="4" t="str">
        <f t="shared" si="42"/>
        <v>Refrigeration_Open Display Case</v>
      </c>
      <c r="G723" s="4" t="s">
        <v>161</v>
      </c>
      <c r="H723" s="4" t="s">
        <v>29</v>
      </c>
      <c r="I723" s="2">
        <v>0.77400000000000002</v>
      </c>
      <c r="J723" s="2">
        <v>0</v>
      </c>
      <c r="K723" s="2">
        <v>0.81699999999999995</v>
      </c>
      <c r="L723" s="2">
        <v>5.3571428571428568E-2</v>
      </c>
      <c r="M723" s="2">
        <v>5.1999999999999998E-2</v>
      </c>
      <c r="N723" s="2">
        <v>0.94899999999999995</v>
      </c>
      <c r="O723" s="2">
        <v>0.90400000000000003</v>
      </c>
      <c r="P723" s="2">
        <v>0.26600000000000001</v>
      </c>
      <c r="Q723" s="2">
        <v>0.65700000000000003</v>
      </c>
      <c r="R723" s="2">
        <v>0.58899999999999997</v>
      </c>
      <c r="S723" s="2">
        <v>0.10100000000000001</v>
      </c>
      <c r="T723" s="2">
        <v>0.10100000000000001</v>
      </c>
      <c r="U723" s="2">
        <v>5.0999999999999997E-2</v>
      </c>
      <c r="V723" s="2">
        <v>3.4482758620689655E-2</v>
      </c>
      <c r="W723" s="2"/>
    </row>
    <row r="724" spans="1:23" x14ac:dyDescent="0.25">
      <c r="A724" t="str">
        <f t="shared" si="43"/>
        <v/>
      </c>
      <c r="B724" t="str">
        <f t="shared" si="44"/>
        <v>WARefrigerationIcemaker</v>
      </c>
      <c r="C724" t="str">
        <f t="shared" si="45"/>
        <v>WA2014 CPARefrigeration_Icemaker</v>
      </c>
      <c r="D724" t="s">
        <v>116</v>
      </c>
      <c r="E724" t="s">
        <v>143</v>
      </c>
      <c r="F724" s="4" t="str">
        <f t="shared" si="42"/>
        <v>Refrigeration_Icemaker</v>
      </c>
      <c r="G724" s="4" t="s">
        <v>161</v>
      </c>
      <c r="H724" s="4" t="s">
        <v>30</v>
      </c>
      <c r="I724" s="2">
        <v>0.44900000000000001</v>
      </c>
      <c r="J724" s="2">
        <v>5.0999999999999997E-2</v>
      </c>
      <c r="K724" s="2">
        <v>0.52400000000000002</v>
      </c>
      <c r="L724" s="2">
        <v>5.0999999999999997E-2</v>
      </c>
      <c r="M724" s="2">
        <v>0.97299999999999998</v>
      </c>
      <c r="N724" s="2">
        <v>0.98899999999999999</v>
      </c>
      <c r="O724" s="2">
        <v>0.90400000000000003</v>
      </c>
      <c r="P724" s="2">
        <v>0.26600000000000001</v>
      </c>
      <c r="Q724" s="2">
        <v>0.65700000000000003</v>
      </c>
      <c r="R724" s="2">
        <v>0.58899999999999997</v>
      </c>
      <c r="S724" s="2">
        <v>0.10100000000000001</v>
      </c>
      <c r="T724" s="2">
        <v>0.91700000000000004</v>
      </c>
      <c r="U724" s="2">
        <v>5.0999999999999997E-2</v>
      </c>
      <c r="V724" s="2">
        <v>0.216</v>
      </c>
      <c r="W724" s="2"/>
    </row>
    <row r="725" spans="1:23" x14ac:dyDescent="0.25">
      <c r="A725" t="str">
        <f t="shared" si="43"/>
        <v/>
      </c>
      <c r="B725" t="str">
        <f t="shared" si="44"/>
        <v>WARefrigerationVending Machine</v>
      </c>
      <c r="C725" t="str">
        <f t="shared" si="45"/>
        <v>WA2014 CPARefrigeration_Vending Machine</v>
      </c>
      <c r="D725" t="s">
        <v>116</v>
      </c>
      <c r="E725" t="s">
        <v>143</v>
      </c>
      <c r="F725" s="4" t="str">
        <f t="shared" si="42"/>
        <v>Refrigeration_Vending Machine</v>
      </c>
      <c r="G725" s="4" t="s">
        <v>161</v>
      </c>
      <c r="H725" s="4" t="s">
        <v>31</v>
      </c>
      <c r="I725" s="2">
        <v>0.44900000000000001</v>
      </c>
      <c r="J725" s="2">
        <v>5.0999999999999997E-2</v>
      </c>
      <c r="K725" s="2">
        <v>0.52400000000000002</v>
      </c>
      <c r="L725" s="2">
        <v>5.0999999999999997E-2</v>
      </c>
      <c r="M725" s="2">
        <v>0.97299999999999998</v>
      </c>
      <c r="N725" s="2">
        <v>0.98899999999999999</v>
      </c>
      <c r="O725" s="2">
        <v>0.90400000000000003</v>
      </c>
      <c r="P725" s="2">
        <v>0.26600000000000001</v>
      </c>
      <c r="Q725" s="2">
        <v>0.65700000000000003</v>
      </c>
      <c r="R725" s="2">
        <v>0.58899999999999997</v>
      </c>
      <c r="S725" s="2">
        <v>0.10100000000000001</v>
      </c>
      <c r="T725" s="2">
        <v>0.91700000000000004</v>
      </c>
      <c r="U725" s="2">
        <v>5.0999999999999997E-2</v>
      </c>
      <c r="V725" s="2">
        <v>0.216</v>
      </c>
      <c r="W725" s="2"/>
    </row>
    <row r="726" spans="1:23" x14ac:dyDescent="0.25">
      <c r="A726" t="str">
        <f t="shared" si="43"/>
        <v/>
      </c>
      <c r="B726" t="str">
        <f t="shared" si="44"/>
        <v>WAFood PreparationOven</v>
      </c>
      <c r="C726" t="str">
        <f t="shared" si="45"/>
        <v>WA2014 CPAFood Preparation_Oven</v>
      </c>
      <c r="D726" t="s">
        <v>116</v>
      </c>
      <c r="E726" t="s">
        <v>143</v>
      </c>
      <c r="F726" s="4" t="str">
        <f t="shared" ref="F726:F757" si="46">G726&amp;"_"&amp;H726</f>
        <v>Food Preparation_Oven</v>
      </c>
      <c r="G726" s="4" t="s">
        <v>32</v>
      </c>
      <c r="H726" s="4" t="s">
        <v>33</v>
      </c>
      <c r="I726" s="2">
        <v>0.66</v>
      </c>
      <c r="J726" s="2">
        <v>3.6464000000000003E-2</v>
      </c>
      <c r="K726" s="2">
        <v>0.48899999999999999</v>
      </c>
      <c r="L726" s="2">
        <v>3.6464000000000003E-2</v>
      </c>
      <c r="M726" s="2">
        <v>0.152</v>
      </c>
      <c r="N726" s="2">
        <v>0.54400000000000004</v>
      </c>
      <c r="O726" s="2">
        <v>0.69699999999999995</v>
      </c>
      <c r="P726" s="2">
        <v>0.21049200000000001</v>
      </c>
      <c r="Q726" s="2">
        <v>0.64800000000000002</v>
      </c>
      <c r="R726" s="2">
        <v>0.13800000000000001</v>
      </c>
      <c r="S726" s="2">
        <v>2.2665999999999999E-2</v>
      </c>
      <c r="T726" s="2">
        <v>0.40838600000000003</v>
      </c>
      <c r="U726" s="2">
        <v>3.6464000000000003E-2</v>
      </c>
      <c r="V726" s="2">
        <v>0.58899999999999997</v>
      </c>
      <c r="W726" s="2"/>
    </row>
    <row r="727" spans="1:23" x14ac:dyDescent="0.25">
      <c r="A727" t="str">
        <f t="shared" si="43"/>
        <v/>
      </c>
      <c r="B727" t="str">
        <f t="shared" si="44"/>
        <v>WAFood PreparationFryer</v>
      </c>
      <c r="C727" t="str">
        <f t="shared" si="45"/>
        <v>WA2014 CPAFood Preparation_Fryer</v>
      </c>
      <c r="D727" t="s">
        <v>116</v>
      </c>
      <c r="E727" t="s">
        <v>143</v>
      </c>
      <c r="F727" s="4" t="str">
        <f t="shared" si="46"/>
        <v>Food Preparation_Fryer</v>
      </c>
      <c r="G727" s="4" t="s">
        <v>32</v>
      </c>
      <c r="H727" s="4" t="s">
        <v>34</v>
      </c>
      <c r="I727" s="2">
        <v>0.76400000000000001</v>
      </c>
      <c r="J727" s="2">
        <v>3.6464000000000003E-2</v>
      </c>
      <c r="K727" s="2">
        <v>0.45200000000000001</v>
      </c>
      <c r="L727" s="2">
        <v>3.6464000000000003E-2</v>
      </c>
      <c r="M727" s="2">
        <v>8.8999999999999996E-2</v>
      </c>
      <c r="N727" s="2">
        <v>0.61</v>
      </c>
      <c r="O727" s="2">
        <v>0.80700000000000005</v>
      </c>
      <c r="P727" s="2">
        <v>0.21049200000000001</v>
      </c>
      <c r="Q727" s="2">
        <v>0.58599999999999997</v>
      </c>
      <c r="R727" s="2">
        <v>0.21</v>
      </c>
      <c r="S727" s="2">
        <v>2.2665999999999999E-2</v>
      </c>
      <c r="T727" s="2">
        <v>0.40838600000000003</v>
      </c>
      <c r="U727" s="2">
        <v>3.6464000000000003E-2</v>
      </c>
      <c r="V727" s="2">
        <v>0.29899999999999999</v>
      </c>
      <c r="W727" s="2"/>
    </row>
    <row r="728" spans="1:23" x14ac:dyDescent="0.25">
      <c r="A728" t="str">
        <f t="shared" si="43"/>
        <v/>
      </c>
      <c r="B728" t="str">
        <f t="shared" si="44"/>
        <v>WAFood PreparationDishwasher</v>
      </c>
      <c r="C728" t="str">
        <f t="shared" si="45"/>
        <v>WA2014 CPAFood Preparation_Dishwasher</v>
      </c>
      <c r="D728" t="s">
        <v>116</v>
      </c>
      <c r="E728" t="s">
        <v>143</v>
      </c>
      <c r="F728" s="4" t="str">
        <f t="shared" si="46"/>
        <v>Food Preparation_Dishwasher</v>
      </c>
      <c r="G728" s="4" t="s">
        <v>32</v>
      </c>
      <c r="H728" s="4" t="s">
        <v>35</v>
      </c>
      <c r="I728" s="2">
        <v>0.430614</v>
      </c>
      <c r="J728" s="2">
        <v>3.6464000000000003E-2</v>
      </c>
      <c r="K728" s="2">
        <v>0.3957</v>
      </c>
      <c r="L728" s="2">
        <v>3.6464000000000003E-2</v>
      </c>
      <c r="M728" s="2">
        <v>0.52509700000000004</v>
      </c>
      <c r="N728" s="2">
        <v>0.548682</v>
      </c>
      <c r="O728" s="2">
        <v>0.53468099999999996</v>
      </c>
      <c r="P728" s="2">
        <v>0.21049200000000001</v>
      </c>
      <c r="Q728" s="2">
        <v>0.523231</v>
      </c>
      <c r="R728" s="2">
        <v>0.30025000000000002</v>
      </c>
      <c r="S728" s="2">
        <v>2.2665999999999999E-2</v>
      </c>
      <c r="T728" s="2">
        <v>0.40838600000000003</v>
      </c>
      <c r="U728" s="2">
        <v>3.6464000000000003E-2</v>
      </c>
      <c r="V728" s="2">
        <v>0.15409500000000001</v>
      </c>
      <c r="W728" s="2"/>
    </row>
    <row r="729" spans="1:23" x14ac:dyDescent="0.25">
      <c r="A729" t="str">
        <f t="shared" si="43"/>
        <v/>
      </c>
      <c r="B729" t="str">
        <f t="shared" si="44"/>
        <v>WAFood PreparationHot Food Container</v>
      </c>
      <c r="C729" t="str">
        <f t="shared" si="45"/>
        <v>WA2014 CPAFood Preparation_Hot Food Container</v>
      </c>
      <c r="D729" t="s">
        <v>116</v>
      </c>
      <c r="E729" t="s">
        <v>143</v>
      </c>
      <c r="F729" s="4" t="str">
        <f t="shared" si="46"/>
        <v>Food Preparation_Hot Food Container</v>
      </c>
      <c r="G729" s="4" t="s">
        <v>32</v>
      </c>
      <c r="H729" s="4" t="s">
        <v>36</v>
      </c>
      <c r="I729" s="2">
        <v>0.430614</v>
      </c>
      <c r="J729" s="2">
        <v>3.6464000000000003E-2</v>
      </c>
      <c r="K729" s="2">
        <v>0.3957</v>
      </c>
      <c r="L729" s="2">
        <v>3.6464000000000003E-2</v>
      </c>
      <c r="M729" s="2">
        <v>0.52509700000000004</v>
      </c>
      <c r="N729" s="2">
        <v>0.548682</v>
      </c>
      <c r="O729" s="2">
        <v>0.53468099999999996</v>
      </c>
      <c r="P729" s="2">
        <v>0.21049200000000001</v>
      </c>
      <c r="Q729" s="2">
        <v>0.523231</v>
      </c>
      <c r="R729" s="2">
        <v>0.30025000000000002</v>
      </c>
      <c r="S729" s="2">
        <v>2.2665999999999999E-2</v>
      </c>
      <c r="T729" s="2">
        <v>0.40838600000000003</v>
      </c>
      <c r="U729" s="2">
        <v>3.6464000000000003E-2</v>
      </c>
      <c r="V729" s="2">
        <v>0.15409500000000001</v>
      </c>
      <c r="W729" s="2"/>
    </row>
    <row r="730" spans="1:23" x14ac:dyDescent="0.25">
      <c r="A730" t="str">
        <f t="shared" si="43"/>
        <v/>
      </c>
      <c r="B730" t="str">
        <f t="shared" si="44"/>
        <v>WAOffice EquipmentDesktop Computer</v>
      </c>
      <c r="C730" t="str">
        <f t="shared" si="45"/>
        <v>WA2014 CPAOffice Equipment_Desktop Computer</v>
      </c>
      <c r="D730" t="s">
        <v>116</v>
      </c>
      <c r="E730" t="s">
        <v>143</v>
      </c>
      <c r="F730" s="4" t="str">
        <f t="shared" si="46"/>
        <v>Office Equipment_Desktop Computer</v>
      </c>
      <c r="G730" s="4" t="s">
        <v>38</v>
      </c>
      <c r="H730" s="4" t="s">
        <v>39</v>
      </c>
      <c r="I730" s="2">
        <v>1</v>
      </c>
      <c r="J730" s="2">
        <v>1</v>
      </c>
      <c r="K730" s="2">
        <v>1</v>
      </c>
      <c r="L730" s="2">
        <v>1</v>
      </c>
      <c r="M730" s="2">
        <v>1</v>
      </c>
      <c r="N730" s="2">
        <v>1</v>
      </c>
      <c r="O730" s="2">
        <v>1</v>
      </c>
      <c r="P730" s="2">
        <v>1</v>
      </c>
      <c r="Q730" s="2">
        <v>1</v>
      </c>
      <c r="R730" s="2">
        <v>1</v>
      </c>
      <c r="S730" s="2">
        <v>1</v>
      </c>
      <c r="T730" s="2">
        <v>1</v>
      </c>
      <c r="U730" s="2">
        <v>1</v>
      </c>
      <c r="V730" s="2">
        <v>1</v>
      </c>
      <c r="W730" s="2"/>
    </row>
    <row r="731" spans="1:23" x14ac:dyDescent="0.25">
      <c r="A731" t="str">
        <f t="shared" si="43"/>
        <v/>
      </c>
      <c r="B731" t="str">
        <f t="shared" si="44"/>
        <v>WAOffice EquipmentLaptop</v>
      </c>
      <c r="C731" t="str">
        <f t="shared" si="45"/>
        <v>WA2014 CPAOffice Equipment_Laptop</v>
      </c>
      <c r="D731" t="s">
        <v>116</v>
      </c>
      <c r="E731" t="s">
        <v>143</v>
      </c>
      <c r="F731" s="4" t="str">
        <f t="shared" si="46"/>
        <v>Office Equipment_Laptop</v>
      </c>
      <c r="G731" s="4" t="s">
        <v>38</v>
      </c>
      <c r="H731" s="4" t="s">
        <v>40</v>
      </c>
      <c r="I731" s="2">
        <v>1</v>
      </c>
      <c r="J731" s="2">
        <v>1</v>
      </c>
      <c r="K731" s="2">
        <v>1</v>
      </c>
      <c r="L731" s="2">
        <v>1</v>
      </c>
      <c r="M731" s="2">
        <v>1</v>
      </c>
      <c r="N731" s="2">
        <v>0.64</v>
      </c>
      <c r="O731" s="2">
        <v>1</v>
      </c>
      <c r="P731" s="2">
        <v>1</v>
      </c>
      <c r="Q731" s="2">
        <v>1</v>
      </c>
      <c r="R731" s="2">
        <v>1</v>
      </c>
      <c r="S731" s="2">
        <v>1</v>
      </c>
      <c r="T731" s="2">
        <v>1</v>
      </c>
      <c r="U731" s="2">
        <v>1</v>
      </c>
      <c r="V731" s="2">
        <v>1</v>
      </c>
      <c r="W731" s="2"/>
    </row>
    <row r="732" spans="1:23" x14ac:dyDescent="0.25">
      <c r="A732" t="str">
        <f t="shared" si="43"/>
        <v/>
      </c>
      <c r="B732" t="str">
        <f t="shared" si="44"/>
        <v>WAOffice EquipmentServer</v>
      </c>
      <c r="C732" t="str">
        <f t="shared" si="45"/>
        <v>WA2014 CPAOffice Equipment_Server</v>
      </c>
      <c r="D732" t="s">
        <v>116</v>
      </c>
      <c r="E732" t="s">
        <v>143</v>
      </c>
      <c r="F732" s="4" t="str">
        <f t="shared" si="46"/>
        <v>Office Equipment_Server</v>
      </c>
      <c r="G732" s="4" t="s">
        <v>38</v>
      </c>
      <c r="H732" s="4" t="s">
        <v>41</v>
      </c>
      <c r="I732" s="2">
        <v>1</v>
      </c>
      <c r="J732" s="2">
        <v>1</v>
      </c>
      <c r="K732" s="2">
        <v>0.82</v>
      </c>
      <c r="L732" s="2">
        <v>1</v>
      </c>
      <c r="M732" s="2">
        <v>0.5</v>
      </c>
      <c r="N732" s="2">
        <v>1</v>
      </c>
      <c r="O732" s="2">
        <v>1</v>
      </c>
      <c r="P732" s="2">
        <v>1</v>
      </c>
      <c r="Q732" s="2">
        <v>1</v>
      </c>
      <c r="R732" s="2">
        <v>1</v>
      </c>
      <c r="S732" s="2">
        <v>0.89</v>
      </c>
      <c r="T732" s="2">
        <v>0.89</v>
      </c>
      <c r="U732" s="2">
        <v>1</v>
      </c>
      <c r="V732" s="2">
        <v>0.66</v>
      </c>
      <c r="W732" s="2"/>
    </row>
    <row r="733" spans="1:23" x14ac:dyDescent="0.25">
      <c r="A733" t="str">
        <f t="shared" si="43"/>
        <v/>
      </c>
      <c r="B733" t="str">
        <f t="shared" si="44"/>
        <v>WAOffice EquipmentMonitor</v>
      </c>
      <c r="C733" t="str">
        <f t="shared" si="45"/>
        <v>WA2014 CPAOffice Equipment_Monitor</v>
      </c>
      <c r="D733" t="s">
        <v>116</v>
      </c>
      <c r="E733" t="s">
        <v>143</v>
      </c>
      <c r="F733" s="4" t="str">
        <f t="shared" si="46"/>
        <v>Office Equipment_Monitor</v>
      </c>
      <c r="G733" s="4" t="s">
        <v>38</v>
      </c>
      <c r="H733" s="4" t="s">
        <v>42</v>
      </c>
      <c r="I733" s="2">
        <v>1</v>
      </c>
      <c r="J733" s="2">
        <v>1</v>
      </c>
      <c r="K733" s="2">
        <v>1</v>
      </c>
      <c r="L733" s="2">
        <v>1</v>
      </c>
      <c r="M733" s="2">
        <v>1</v>
      </c>
      <c r="N733" s="2">
        <v>1</v>
      </c>
      <c r="O733" s="2">
        <v>1</v>
      </c>
      <c r="P733" s="2">
        <v>1</v>
      </c>
      <c r="Q733" s="2">
        <v>1</v>
      </c>
      <c r="R733" s="2">
        <v>1</v>
      </c>
      <c r="S733" s="2">
        <v>1</v>
      </c>
      <c r="T733" s="2">
        <v>1</v>
      </c>
      <c r="U733" s="2">
        <v>1</v>
      </c>
      <c r="V733" s="2">
        <v>1</v>
      </c>
      <c r="W733" s="2"/>
    </row>
    <row r="734" spans="1:23" x14ac:dyDescent="0.25">
      <c r="A734" t="str">
        <f t="shared" si="43"/>
        <v/>
      </c>
      <c r="B734" t="str">
        <f t="shared" si="44"/>
        <v>WAOffice EquipmentPrinter/Copier/Fax</v>
      </c>
      <c r="C734" t="str">
        <f t="shared" si="45"/>
        <v>WA2014 CPAOffice Equipment_Printer/Copier/Fax</v>
      </c>
      <c r="D734" t="s">
        <v>116</v>
      </c>
      <c r="E734" t="s">
        <v>143</v>
      </c>
      <c r="F734" s="4" t="str">
        <f t="shared" si="46"/>
        <v>Office Equipment_Printer/Copier/Fax</v>
      </c>
      <c r="G734" s="4" t="s">
        <v>38</v>
      </c>
      <c r="H734" s="4" t="s">
        <v>43</v>
      </c>
      <c r="I734" s="2">
        <v>1</v>
      </c>
      <c r="J734" s="2">
        <v>1</v>
      </c>
      <c r="K734" s="2">
        <v>1</v>
      </c>
      <c r="L734" s="2">
        <v>1</v>
      </c>
      <c r="M734" s="2">
        <v>1</v>
      </c>
      <c r="N734" s="2">
        <v>1</v>
      </c>
      <c r="O734" s="2">
        <v>1</v>
      </c>
      <c r="P734" s="2">
        <v>1</v>
      </c>
      <c r="Q734" s="2">
        <v>1</v>
      </c>
      <c r="R734" s="2">
        <v>1</v>
      </c>
      <c r="S734" s="2">
        <v>1</v>
      </c>
      <c r="T734" s="2">
        <v>1</v>
      </c>
      <c r="U734" s="2">
        <v>1</v>
      </c>
      <c r="V734" s="2">
        <v>1</v>
      </c>
      <c r="W734" s="2"/>
    </row>
    <row r="735" spans="1:23" x14ac:dyDescent="0.25">
      <c r="A735" t="str">
        <f t="shared" si="43"/>
        <v/>
      </c>
      <c r="B735" t="str">
        <f t="shared" si="44"/>
        <v>WAOffice EquipmentPOS Terminal</v>
      </c>
      <c r="C735" t="str">
        <f t="shared" si="45"/>
        <v>WA2014 CPAOffice Equipment_POS Terminal</v>
      </c>
      <c r="D735" t="s">
        <v>116</v>
      </c>
      <c r="E735" t="s">
        <v>143</v>
      </c>
      <c r="F735" s="4" t="str">
        <f t="shared" si="46"/>
        <v>Office Equipment_POS Terminal</v>
      </c>
      <c r="G735" s="4" t="s">
        <v>38</v>
      </c>
      <c r="H735" s="4" t="s">
        <v>44</v>
      </c>
      <c r="I735" s="2">
        <v>0.4</v>
      </c>
      <c r="J735" s="2">
        <v>0.2</v>
      </c>
      <c r="K735" s="2">
        <v>1</v>
      </c>
      <c r="L735" s="2">
        <v>1</v>
      </c>
      <c r="M735" s="2">
        <v>1</v>
      </c>
      <c r="N735" s="2">
        <v>1</v>
      </c>
      <c r="O735" s="2">
        <v>1</v>
      </c>
      <c r="P735" s="2">
        <v>1</v>
      </c>
      <c r="Q735" s="2">
        <v>0.36</v>
      </c>
      <c r="R735" s="2">
        <v>0.57999999999999996</v>
      </c>
      <c r="S735" s="2">
        <v>0.77</v>
      </c>
      <c r="T735" s="2">
        <v>0.77</v>
      </c>
      <c r="U735" s="2">
        <v>0.4</v>
      </c>
      <c r="V735" s="2">
        <v>0.28000000000000003</v>
      </c>
      <c r="W735" s="2"/>
    </row>
    <row r="736" spans="1:23" x14ac:dyDescent="0.25">
      <c r="A736" t="str">
        <f t="shared" si="43"/>
        <v/>
      </c>
      <c r="B736" t="str">
        <f t="shared" si="44"/>
        <v>WAMiscellaneousNon-HVAC Motors</v>
      </c>
      <c r="C736" t="str">
        <f t="shared" si="45"/>
        <v>WA2014 CPAMiscellaneous_Non-HVAC Motors</v>
      </c>
      <c r="D736" t="s">
        <v>116</v>
      </c>
      <c r="E736" t="s">
        <v>143</v>
      </c>
      <c r="F736" s="4" t="str">
        <f t="shared" si="46"/>
        <v>Miscellaneous_Non-HVAC Motors</v>
      </c>
      <c r="G736" s="4" t="s">
        <v>45</v>
      </c>
      <c r="H736" s="4" t="s">
        <v>46</v>
      </c>
      <c r="I736" s="2">
        <v>0.8957499208271652</v>
      </c>
      <c r="J736" s="2">
        <v>0.21970777803924474</v>
      </c>
      <c r="K736" s="2">
        <v>0.40173654010717463</v>
      </c>
      <c r="L736" s="2">
        <v>0.21970777803924474</v>
      </c>
      <c r="M736" s="2">
        <v>0.19994718336345799</v>
      </c>
      <c r="N736" s="2">
        <v>0.34644139250345779</v>
      </c>
      <c r="O736" s="2">
        <v>0.74104394863625245</v>
      </c>
      <c r="P736" s="2">
        <v>0.88831888096371459</v>
      </c>
      <c r="Q736" s="2">
        <v>0.43663447205500328</v>
      </c>
      <c r="R736" s="2">
        <v>0.91274673866983413</v>
      </c>
      <c r="S736" s="2">
        <v>0.49853334976354247</v>
      </c>
      <c r="T736" s="2">
        <v>0.79471679065865775</v>
      </c>
      <c r="U736" s="2">
        <v>0.8957499208271652</v>
      </c>
      <c r="V736" s="2">
        <v>0.59897778685790826</v>
      </c>
      <c r="W736" s="2"/>
    </row>
    <row r="737" spans="1:23" x14ac:dyDescent="0.25">
      <c r="A737" t="str">
        <f t="shared" si="43"/>
        <v/>
      </c>
      <c r="B737" t="str">
        <f t="shared" si="44"/>
        <v>WAMiscellaneousPool Pump</v>
      </c>
      <c r="C737" t="str">
        <f t="shared" si="45"/>
        <v>WA2014 CPAMiscellaneous_Pool Pump</v>
      </c>
      <c r="D737" t="s">
        <v>116</v>
      </c>
      <c r="E737" t="s">
        <v>143</v>
      </c>
      <c r="F737" s="4" t="str">
        <f t="shared" si="46"/>
        <v>Miscellaneous_Pool Pump</v>
      </c>
      <c r="G737" s="4" t="s">
        <v>45</v>
      </c>
      <c r="H737" s="4" t="s">
        <v>47</v>
      </c>
      <c r="I737" s="2">
        <v>0</v>
      </c>
      <c r="J737" s="2">
        <v>0</v>
      </c>
      <c r="K737" s="2">
        <v>0</v>
      </c>
      <c r="L737" s="2">
        <v>0</v>
      </c>
      <c r="M737" s="2">
        <v>0</v>
      </c>
      <c r="N737" s="2">
        <v>0</v>
      </c>
      <c r="O737" s="2">
        <v>0</v>
      </c>
      <c r="P737" s="2">
        <v>0.90300000000000002</v>
      </c>
      <c r="Q737" s="2">
        <v>0.06</v>
      </c>
      <c r="R737" s="2">
        <v>0.76</v>
      </c>
      <c r="S737" s="2">
        <v>0</v>
      </c>
      <c r="T737" s="2">
        <v>0</v>
      </c>
      <c r="U737" s="2">
        <v>0</v>
      </c>
      <c r="V737" s="2">
        <v>0.04</v>
      </c>
      <c r="W737" s="2"/>
    </row>
    <row r="738" spans="1:23" x14ac:dyDescent="0.25">
      <c r="A738" t="str">
        <f t="shared" si="43"/>
        <v/>
      </c>
      <c r="B738" t="str">
        <f t="shared" si="44"/>
        <v>WAMiscellaneousPool Heater</v>
      </c>
      <c r="C738" t="str">
        <f t="shared" si="45"/>
        <v>WA2014 CPAMiscellaneous_Pool Heater</v>
      </c>
      <c r="D738" t="s">
        <v>116</v>
      </c>
      <c r="E738" t="s">
        <v>143</v>
      </c>
      <c r="F738" s="4" t="str">
        <f t="shared" si="46"/>
        <v>Miscellaneous_Pool Heater</v>
      </c>
      <c r="G738" s="4" t="s">
        <v>45</v>
      </c>
      <c r="H738" s="4" t="s">
        <v>48</v>
      </c>
      <c r="I738" s="2">
        <v>0</v>
      </c>
      <c r="J738" s="2">
        <v>0</v>
      </c>
      <c r="K738" s="2">
        <v>0</v>
      </c>
      <c r="L738" s="2">
        <v>0</v>
      </c>
      <c r="M738" s="2">
        <v>0</v>
      </c>
      <c r="N738" s="2">
        <v>0</v>
      </c>
      <c r="O738" s="2">
        <v>0</v>
      </c>
      <c r="P738" s="2">
        <v>0.36199999999999999</v>
      </c>
      <c r="Q738" s="2">
        <v>0.01</v>
      </c>
      <c r="R738" s="2">
        <v>0.27</v>
      </c>
      <c r="S738" s="2">
        <v>0</v>
      </c>
      <c r="T738" s="2">
        <v>0</v>
      </c>
      <c r="U738" s="2">
        <v>0</v>
      </c>
      <c r="V738" s="2">
        <v>0.01</v>
      </c>
      <c r="W738" s="2"/>
    </row>
    <row r="739" spans="1:23" x14ac:dyDescent="0.25">
      <c r="A739" t="str">
        <f t="shared" si="43"/>
        <v/>
      </c>
      <c r="B739" t="str">
        <f t="shared" si="44"/>
        <v>WAMiscellaneousOther Miscellaneous</v>
      </c>
      <c r="C739" t="str">
        <f t="shared" si="45"/>
        <v>WA2014 CPAMiscellaneous_Other Miscellaneous</v>
      </c>
      <c r="D739" t="s">
        <v>116</v>
      </c>
      <c r="E739" t="s">
        <v>143</v>
      </c>
      <c r="F739" s="4" t="str">
        <f t="shared" si="46"/>
        <v>Miscellaneous_Other Miscellaneous</v>
      </c>
      <c r="G739" s="4" t="s">
        <v>45</v>
      </c>
      <c r="H739" s="4" t="s">
        <v>51</v>
      </c>
      <c r="I739" s="2">
        <v>1</v>
      </c>
      <c r="J739" s="2">
        <v>1</v>
      </c>
      <c r="K739" s="2">
        <v>1</v>
      </c>
      <c r="L739" s="2">
        <v>1</v>
      </c>
      <c r="M739" s="2">
        <v>1</v>
      </c>
      <c r="N739" s="2">
        <v>1</v>
      </c>
      <c r="O739" s="2">
        <v>1</v>
      </c>
      <c r="P739" s="2">
        <v>1</v>
      </c>
      <c r="Q739" s="2">
        <v>1</v>
      </c>
      <c r="R739" s="2">
        <v>1</v>
      </c>
      <c r="S739" s="2">
        <v>1</v>
      </c>
      <c r="T739" s="2">
        <v>1</v>
      </c>
      <c r="U739" s="2">
        <v>1</v>
      </c>
      <c r="V739" s="2">
        <v>1</v>
      </c>
      <c r="W739" s="2"/>
    </row>
    <row r="740" spans="1:23" x14ac:dyDescent="0.25">
      <c r="A740">
        <f t="shared" si="43"/>
        <v>1</v>
      </c>
      <c r="B740" t="str">
        <f t="shared" si="44"/>
        <v>UTCoolingAir-Cooled Chiller</v>
      </c>
      <c r="C740" t="str">
        <f t="shared" si="45"/>
        <v>UT2014 CPACooling_Air-Cooled Chiller</v>
      </c>
      <c r="D740" t="s">
        <v>117</v>
      </c>
      <c r="E740" t="s">
        <v>143</v>
      </c>
      <c r="F740" s="4" t="str">
        <f t="shared" si="46"/>
        <v>Cooling_Air-Cooled Chiller</v>
      </c>
      <c r="G740" s="4" t="s">
        <v>3</v>
      </c>
      <c r="H740" s="4" t="s">
        <v>4</v>
      </c>
      <c r="I740" s="2">
        <v>0.17438486547887389</v>
      </c>
      <c r="J740" s="2">
        <v>0</v>
      </c>
      <c r="K740" s="2">
        <v>0.12453476623833322</v>
      </c>
      <c r="L740" s="2">
        <v>0</v>
      </c>
      <c r="M740" s="2">
        <v>2.826E-3</v>
      </c>
      <c r="N740" s="2">
        <v>6.228800000000001E-2</v>
      </c>
      <c r="O740" s="2">
        <v>0.17166600000000001</v>
      </c>
      <c r="P740" s="2">
        <v>0.48739741510639362</v>
      </c>
      <c r="Q740" s="2">
        <v>0.39666666666666683</v>
      </c>
      <c r="R740" s="2">
        <v>4.987500000000001E-2</v>
      </c>
      <c r="S740" s="2">
        <v>3.1390597326539142E-2</v>
      </c>
      <c r="T740" s="2">
        <v>0.1298916</v>
      </c>
      <c r="U740" s="2">
        <v>0.19058291457286433</v>
      </c>
      <c r="V740" s="2">
        <v>5.2017777777777767E-2</v>
      </c>
      <c r="W740" s="2"/>
    </row>
    <row r="741" spans="1:23" x14ac:dyDescent="0.25">
      <c r="A741" t="str">
        <f t="shared" si="43"/>
        <v/>
      </c>
      <c r="B741" t="str">
        <f t="shared" si="44"/>
        <v>UTCoolingWater-Cooled Chiller</v>
      </c>
      <c r="C741" t="str">
        <f t="shared" si="45"/>
        <v>UT2014 CPACooling_Water-Cooled Chiller</v>
      </c>
      <c r="D741" t="s">
        <v>117</v>
      </c>
      <c r="E741" t="s">
        <v>143</v>
      </c>
      <c r="F741" s="4" t="str">
        <f t="shared" si="46"/>
        <v>Cooling_Water-Cooled Chiller</v>
      </c>
      <c r="G741" s="4" t="s">
        <v>3</v>
      </c>
      <c r="H741" s="4" t="s">
        <v>5</v>
      </c>
      <c r="I741" s="2">
        <v>0.17438486547887389</v>
      </c>
      <c r="J741" s="2">
        <v>0</v>
      </c>
      <c r="K741" s="2">
        <v>3.1133691559583305E-2</v>
      </c>
      <c r="L741" s="2">
        <v>0</v>
      </c>
      <c r="M741" s="2">
        <v>0</v>
      </c>
      <c r="N741" s="2">
        <v>0</v>
      </c>
      <c r="O741" s="2">
        <v>0.68666400000000005</v>
      </c>
      <c r="P741" s="2">
        <v>0.1218493537765984</v>
      </c>
      <c r="Q741" s="2">
        <v>9.6666666666666706E-2</v>
      </c>
      <c r="R741" s="2">
        <v>0.19950000000000004</v>
      </c>
      <c r="S741" s="2">
        <v>3.4878441473932382E-3</v>
      </c>
      <c r="T741" s="2">
        <v>1.4432400000000001E-2</v>
      </c>
      <c r="U741" s="2">
        <v>0.19058291457286433</v>
      </c>
      <c r="V741" s="2">
        <v>0.20807111111111107</v>
      </c>
      <c r="W741" s="2"/>
    </row>
    <row r="742" spans="1:23" x14ac:dyDescent="0.25">
      <c r="A742" t="str">
        <f t="shared" si="43"/>
        <v/>
      </c>
      <c r="B742" t="str">
        <f t="shared" si="44"/>
        <v>UTCoolingRTU</v>
      </c>
      <c r="C742" t="str">
        <f t="shared" si="45"/>
        <v>UT2014 CPACooling_RTU</v>
      </c>
      <c r="D742" t="s">
        <v>117</v>
      </c>
      <c r="E742" t="s">
        <v>143</v>
      </c>
      <c r="F742" s="4" t="str">
        <f t="shared" si="46"/>
        <v>Cooling_RTU</v>
      </c>
      <c r="G742" s="4" t="s">
        <v>3</v>
      </c>
      <c r="H742" s="4" t="s">
        <v>6</v>
      </c>
      <c r="I742" s="2">
        <v>0.49005226766350191</v>
      </c>
      <c r="J742" s="2">
        <v>0.76248500567352895</v>
      </c>
      <c r="K742" s="2">
        <v>0.71041423467776443</v>
      </c>
      <c r="L742" s="2">
        <v>0.60373333333333346</v>
      </c>
      <c r="M742" s="2">
        <v>0.77267549999999985</v>
      </c>
      <c r="N742" s="2">
        <v>0.71707200000000004</v>
      </c>
      <c r="O742" s="2">
        <v>0.11285999999999999</v>
      </c>
      <c r="P742" s="2">
        <v>0.28798866037643123</v>
      </c>
      <c r="Q742" s="2">
        <v>0.27</v>
      </c>
      <c r="R742" s="2">
        <v>0.24099999999999994</v>
      </c>
      <c r="S742" s="2">
        <v>9.0750068100421202E-2</v>
      </c>
      <c r="T742" s="2">
        <v>0.17031600000000002</v>
      </c>
      <c r="U742" s="2">
        <v>0.52814070351758802</v>
      </c>
      <c r="V742" s="2">
        <v>0.45151111111111103</v>
      </c>
      <c r="W742" s="2"/>
    </row>
    <row r="743" spans="1:23" x14ac:dyDescent="0.25">
      <c r="A743" t="str">
        <f t="shared" si="43"/>
        <v/>
      </c>
      <c r="B743" t="str">
        <f t="shared" si="44"/>
        <v>UTCoolingPTAC</v>
      </c>
      <c r="C743" t="str">
        <f t="shared" si="45"/>
        <v>UT2014 CPACooling_PTAC</v>
      </c>
      <c r="D743" t="s">
        <v>117</v>
      </c>
      <c r="E743" t="s">
        <v>143</v>
      </c>
      <c r="F743" s="4" t="str">
        <f t="shared" si="46"/>
        <v>Cooling_PTAC</v>
      </c>
      <c r="G743" s="4" t="s">
        <v>3</v>
      </c>
      <c r="H743" s="4" t="s">
        <v>7</v>
      </c>
      <c r="I743" s="2">
        <v>5.4072826505077174E-3</v>
      </c>
      <c r="J743" s="2">
        <v>8.0239909223537055E-3</v>
      </c>
      <c r="K743" s="2">
        <v>1.1321342385303017E-2</v>
      </c>
      <c r="L743" s="2">
        <v>3.3600000000000005E-2</v>
      </c>
      <c r="M743" s="2">
        <v>4.0941999999999999E-2</v>
      </c>
      <c r="N743" s="2">
        <v>0</v>
      </c>
      <c r="O743" s="2">
        <v>3.96E-3</v>
      </c>
      <c r="P743" s="2">
        <v>0</v>
      </c>
      <c r="Q743" s="2">
        <v>0</v>
      </c>
      <c r="R743" s="2">
        <v>0.30887500000000001</v>
      </c>
      <c r="S743" s="2">
        <v>1.4877060344331346E-2</v>
      </c>
      <c r="T743" s="2">
        <v>1.026E-2</v>
      </c>
      <c r="U743" s="2">
        <v>5.9095477386934686E-3</v>
      </c>
      <c r="V743" s="2">
        <v>4.3066666666666656E-2</v>
      </c>
      <c r="W743" s="2"/>
    </row>
    <row r="744" spans="1:23" x14ac:dyDescent="0.25">
      <c r="A744" t="str">
        <f t="shared" si="43"/>
        <v/>
      </c>
      <c r="B744" t="str">
        <f t="shared" si="44"/>
        <v>UTCoolingEvaporative AC</v>
      </c>
      <c r="C744" t="str">
        <f t="shared" si="45"/>
        <v>UT2014 CPACooling_Evaporative AC</v>
      </c>
      <c r="D744" t="s">
        <v>117</v>
      </c>
      <c r="E744" t="s">
        <v>143</v>
      </c>
      <c r="F744" s="4" t="str">
        <f t="shared" si="46"/>
        <v>Cooling_Evaporative AC</v>
      </c>
      <c r="G744" s="4" t="s">
        <v>3</v>
      </c>
      <c r="H744" s="4" t="s">
        <v>9</v>
      </c>
      <c r="I744" s="2">
        <v>0</v>
      </c>
      <c r="J744" s="2">
        <v>0.02</v>
      </c>
      <c r="K744" s="2">
        <v>2.5473020366931793E-2</v>
      </c>
      <c r="L744" s="2">
        <v>0.1956</v>
      </c>
      <c r="M744" s="2">
        <v>6.5939999999999999E-2</v>
      </c>
      <c r="N744" s="2">
        <v>0.1</v>
      </c>
      <c r="O744" s="2">
        <v>0</v>
      </c>
      <c r="P744" s="2">
        <v>0</v>
      </c>
      <c r="Q744" s="2">
        <v>0</v>
      </c>
      <c r="R744" s="2">
        <v>0</v>
      </c>
      <c r="S744" s="2">
        <v>1.4877060344331346E-3</v>
      </c>
      <c r="T744" s="2">
        <v>1.026E-3</v>
      </c>
      <c r="U744" s="2">
        <v>0</v>
      </c>
      <c r="V744" s="2">
        <v>1.8577777777777773E-2</v>
      </c>
      <c r="W744" s="2"/>
    </row>
    <row r="745" spans="1:23" x14ac:dyDescent="0.25">
      <c r="A745" t="str">
        <f t="shared" si="43"/>
        <v/>
      </c>
      <c r="B745" t="str">
        <f t="shared" si="44"/>
        <v>UTCoolingAir Source Heat Pump</v>
      </c>
      <c r="C745" t="str">
        <f t="shared" si="45"/>
        <v>UT2014 CPACooling_Air Source Heat Pump</v>
      </c>
      <c r="D745" t="s">
        <v>117</v>
      </c>
      <c r="E745" t="s">
        <v>143</v>
      </c>
      <c r="F745" s="4" t="str">
        <f t="shared" si="46"/>
        <v>Cooling_Air Source Heat Pump</v>
      </c>
      <c r="G745" s="4" t="s">
        <v>3</v>
      </c>
      <c r="H745" s="4" t="s">
        <v>155</v>
      </c>
      <c r="I745" s="2">
        <v>3.1195888231684933E-2</v>
      </c>
      <c r="J745" s="2">
        <v>5.5649213810990444E-2</v>
      </c>
      <c r="K745" s="2">
        <v>2.2642684770606034E-2</v>
      </c>
      <c r="L745" s="2">
        <v>5.7200000000000008E-2</v>
      </c>
      <c r="M745" s="2">
        <v>4.641099999999998E-2</v>
      </c>
      <c r="N745" s="2">
        <v>3.6639999999999999E-2</v>
      </c>
      <c r="O745" s="2">
        <v>5.94E-3</v>
      </c>
      <c r="P745" s="2">
        <v>5.094384244926041E-2</v>
      </c>
      <c r="Q745" s="2">
        <v>4.0000000000000008E-2</v>
      </c>
      <c r="R745" s="2">
        <v>4.7750000000000015E-2</v>
      </c>
      <c r="S745" s="2">
        <v>2.3307394539452447E-2</v>
      </c>
      <c r="T745" s="2">
        <v>1.6074000000000001E-2</v>
      </c>
      <c r="U745" s="2">
        <v>3.7809045226130662E-2</v>
      </c>
      <c r="V745" s="2">
        <v>5.684444444444442E-2</v>
      </c>
      <c r="W745" s="2"/>
    </row>
    <row r="746" spans="1:23" x14ac:dyDescent="0.25">
      <c r="A746" t="str">
        <f t="shared" si="43"/>
        <v/>
      </c>
      <c r="B746" t="str">
        <f t="shared" si="44"/>
        <v>UTCoolingGeothermal Heat Pump</v>
      </c>
      <c r="C746" t="str">
        <f t="shared" si="45"/>
        <v>UT2014 CPACooling_Geothermal Heat Pump</v>
      </c>
      <c r="D746" t="s">
        <v>117</v>
      </c>
      <c r="E746" t="s">
        <v>143</v>
      </c>
      <c r="F746" s="4" t="str">
        <f t="shared" si="46"/>
        <v>Cooling_Geothermal Heat Pump</v>
      </c>
      <c r="G746" s="4" t="s">
        <v>3</v>
      </c>
      <c r="H746" s="4" t="s">
        <v>11</v>
      </c>
      <c r="I746" s="2">
        <v>2.1282536705754126E-2</v>
      </c>
      <c r="J746" s="2">
        <v>4.0938563786675305E-2</v>
      </c>
      <c r="K746" s="2">
        <v>1.7925458776729779E-2</v>
      </c>
      <c r="L746" s="2">
        <v>4.3200000000000002E-2</v>
      </c>
      <c r="M746" s="2">
        <v>1.3205499999999992E-2</v>
      </c>
      <c r="N746" s="2">
        <v>0</v>
      </c>
      <c r="O746" s="2">
        <v>8.9099999999999995E-3</v>
      </c>
      <c r="P746" s="2">
        <v>0</v>
      </c>
      <c r="Q746" s="2">
        <v>2.9999999999999992E-2</v>
      </c>
      <c r="R746" s="2">
        <v>2.8000000000000001E-2</v>
      </c>
      <c r="S746" s="2">
        <v>0</v>
      </c>
      <c r="T746" s="2">
        <v>0</v>
      </c>
      <c r="U746" s="2">
        <v>2.697487437185931E-2</v>
      </c>
      <c r="V746" s="2">
        <v>1.4355555555555554E-2</v>
      </c>
      <c r="W746" s="2"/>
    </row>
    <row r="747" spans="1:23" x14ac:dyDescent="0.25">
      <c r="A747" t="str">
        <f t="shared" si="43"/>
        <v/>
      </c>
      <c r="B747" t="str">
        <f t="shared" si="44"/>
        <v>UTHeatingElectric Furnace</v>
      </c>
      <c r="C747" t="str">
        <f t="shared" si="45"/>
        <v>UT2014 CPAHeating_Electric Furnace</v>
      </c>
      <c r="D747" t="s">
        <v>117</v>
      </c>
      <c r="E747" t="s">
        <v>143</v>
      </c>
      <c r="F747" s="4" t="str">
        <f t="shared" si="46"/>
        <v>Heating_Electric Furnace</v>
      </c>
      <c r="G747" s="4" t="s">
        <v>12</v>
      </c>
      <c r="H747" s="4" t="s">
        <v>13</v>
      </c>
      <c r="I747" s="2">
        <v>1.0204841949987465E-2</v>
      </c>
      <c r="J747" s="2">
        <v>2.0478583688350767E-3</v>
      </c>
      <c r="K747" s="2">
        <v>1.6866230078487813E-2</v>
      </c>
      <c r="L747" s="2">
        <v>4.5203087197597837E-3</v>
      </c>
      <c r="M747" s="2">
        <v>6.6415710253181923E-2</v>
      </c>
      <c r="N747" s="2">
        <v>9.967307318967189E-2</v>
      </c>
      <c r="O747" s="2">
        <v>3.5830875404484409E-2</v>
      </c>
      <c r="P747" s="2">
        <v>0</v>
      </c>
      <c r="Q747" s="2">
        <v>0</v>
      </c>
      <c r="R747" s="2">
        <v>1.0560026827632463E-2</v>
      </c>
      <c r="S747" s="2">
        <v>2.0616659856939792E-2</v>
      </c>
      <c r="T747" s="2">
        <v>1.4582313167864213E-2</v>
      </c>
      <c r="U747" s="2">
        <v>1.5895169291459513E-2</v>
      </c>
      <c r="V747" s="2">
        <v>9.4756714965659183E-2</v>
      </c>
      <c r="W747" s="2"/>
    </row>
    <row r="748" spans="1:23" x14ac:dyDescent="0.25">
      <c r="A748" t="str">
        <f t="shared" si="43"/>
        <v/>
      </c>
      <c r="B748" t="str">
        <f t="shared" si="44"/>
        <v>UTHeatingElectric Zonal Heat</v>
      </c>
      <c r="C748" t="str">
        <f t="shared" si="45"/>
        <v>UT2014 CPAHeating_Electric Zonal Heat</v>
      </c>
      <c r="D748" t="s">
        <v>117</v>
      </c>
      <c r="E748" t="s">
        <v>143</v>
      </c>
      <c r="F748" s="4" t="str">
        <f t="shared" si="46"/>
        <v>Heating_Electric Zonal Heat</v>
      </c>
      <c r="G748" s="4" t="s">
        <v>12</v>
      </c>
      <c r="H748" s="4" t="s">
        <v>156</v>
      </c>
      <c r="I748" s="2">
        <v>0.2766342054026989</v>
      </c>
      <c r="J748" s="2">
        <v>0.13945960212873723</v>
      </c>
      <c r="K748" s="2">
        <v>0.19722242213280911</v>
      </c>
      <c r="L748" s="2">
        <v>7.2857469058018001E-2</v>
      </c>
      <c r="M748" s="2">
        <v>2.3937156727439918E-3</v>
      </c>
      <c r="N748" s="2">
        <v>1.8353593476994747E-2</v>
      </c>
      <c r="O748" s="2">
        <v>7.3827353168580596E-4</v>
      </c>
      <c r="P748" s="2">
        <v>0.10422637031669703</v>
      </c>
      <c r="Q748" s="2">
        <v>8.7452127659574455E-2</v>
      </c>
      <c r="R748" s="2">
        <v>0.52468997317236765</v>
      </c>
      <c r="S748" s="2">
        <v>0.11151532908886717</v>
      </c>
      <c r="T748" s="2">
        <v>7.8875601725752809E-2</v>
      </c>
      <c r="U748" s="2">
        <v>0.38627950914725945</v>
      </c>
      <c r="V748" s="2">
        <v>0.11063902971519191</v>
      </c>
      <c r="W748" s="2"/>
    </row>
    <row r="749" spans="1:23" x14ac:dyDescent="0.25">
      <c r="A749" t="str">
        <f t="shared" si="43"/>
        <v/>
      </c>
      <c r="B749" t="str">
        <f t="shared" si="44"/>
        <v>UTHeatingAir Source Heat Pump</v>
      </c>
      <c r="C749" t="str">
        <f t="shared" si="45"/>
        <v>UT2014 CPAHeating_Air Source Heat Pump</v>
      </c>
      <c r="D749" t="s">
        <v>117</v>
      </c>
      <c r="E749" t="s">
        <v>143</v>
      </c>
      <c r="F749" s="4" t="str">
        <f t="shared" si="46"/>
        <v>Heating_Air Source Heat Pump</v>
      </c>
      <c r="G749" s="4" t="s">
        <v>12</v>
      </c>
      <c r="H749" s="4" t="s">
        <v>155</v>
      </c>
      <c r="I749" s="2">
        <v>3.1195888231684933E-2</v>
      </c>
      <c r="J749" s="2">
        <v>5.5649213810990444E-2</v>
      </c>
      <c r="K749" s="2">
        <v>2.2642684770606034E-2</v>
      </c>
      <c r="L749" s="2">
        <v>5.7200000000000008E-2</v>
      </c>
      <c r="M749" s="2">
        <v>4.641099999999998E-2</v>
      </c>
      <c r="N749" s="2">
        <v>3.6639999999999999E-2</v>
      </c>
      <c r="O749" s="2">
        <v>5.94E-3</v>
      </c>
      <c r="P749" s="2">
        <v>5.094384244926041E-2</v>
      </c>
      <c r="Q749" s="2">
        <v>4.0000000000000008E-2</v>
      </c>
      <c r="R749" s="2">
        <v>4.7750000000000015E-2</v>
      </c>
      <c r="S749" s="2">
        <v>2.3307394539452447E-2</v>
      </c>
      <c r="T749" s="2">
        <v>1.6074000000000001E-2</v>
      </c>
      <c r="U749" s="2">
        <v>3.7809045226130662E-2</v>
      </c>
      <c r="V749" s="2">
        <v>5.684444444444442E-2</v>
      </c>
      <c r="W749" s="2"/>
    </row>
    <row r="750" spans="1:23" x14ac:dyDescent="0.25">
      <c r="A750" t="str">
        <f t="shared" si="43"/>
        <v/>
      </c>
      <c r="B750" t="str">
        <f t="shared" si="44"/>
        <v>UTHeatingGeothermal Heat Pump</v>
      </c>
      <c r="C750" t="str">
        <f t="shared" si="45"/>
        <v>UT2014 CPAHeating_Geothermal Heat Pump</v>
      </c>
      <c r="D750" t="s">
        <v>117</v>
      </c>
      <c r="E750" t="s">
        <v>143</v>
      </c>
      <c r="F750" s="4" t="str">
        <f t="shared" si="46"/>
        <v>Heating_Geothermal Heat Pump</v>
      </c>
      <c r="G750" s="4" t="s">
        <v>12</v>
      </c>
      <c r="H750" s="4" t="s">
        <v>11</v>
      </c>
      <c r="I750" s="2">
        <v>2.1282536705754126E-2</v>
      </c>
      <c r="J750" s="2">
        <v>4.0938563786675305E-2</v>
      </c>
      <c r="K750" s="2">
        <v>1.7925458776729779E-2</v>
      </c>
      <c r="L750" s="2">
        <v>4.3200000000000002E-2</v>
      </c>
      <c r="M750" s="2">
        <v>1.3205499999999992E-2</v>
      </c>
      <c r="N750" s="2">
        <v>0</v>
      </c>
      <c r="O750" s="2">
        <v>8.9099999999999995E-3</v>
      </c>
      <c r="P750" s="2">
        <v>0</v>
      </c>
      <c r="Q750" s="2">
        <v>2.9999999999999992E-2</v>
      </c>
      <c r="R750" s="2">
        <v>2.8000000000000001E-2</v>
      </c>
      <c r="S750" s="2">
        <v>0</v>
      </c>
      <c r="T750" s="2">
        <v>0</v>
      </c>
      <c r="U750" s="2">
        <v>2.697487437185931E-2</v>
      </c>
      <c r="V750" s="2">
        <v>1.4355555555555554E-2</v>
      </c>
      <c r="W750" s="2"/>
    </row>
    <row r="751" spans="1:23" x14ac:dyDescent="0.25">
      <c r="A751" t="str">
        <f t="shared" si="43"/>
        <v/>
      </c>
      <c r="B751" t="str">
        <f t="shared" si="44"/>
        <v>UTVentilationVentilation</v>
      </c>
      <c r="C751" t="str">
        <f t="shared" si="45"/>
        <v>UT2014 CPAVentilation_Ventilation</v>
      </c>
      <c r="D751" t="s">
        <v>117</v>
      </c>
      <c r="E751" t="s">
        <v>143</v>
      </c>
      <c r="F751" s="4" t="str">
        <f t="shared" si="46"/>
        <v>Ventilation_Ventilation</v>
      </c>
      <c r="G751" s="4" t="s">
        <v>15</v>
      </c>
      <c r="H751" s="4" t="s">
        <v>15</v>
      </c>
      <c r="I751" s="2">
        <v>1</v>
      </c>
      <c r="J751" s="2">
        <v>1</v>
      </c>
      <c r="K751" s="2">
        <v>1</v>
      </c>
      <c r="L751" s="2">
        <v>1</v>
      </c>
      <c r="M751" s="2">
        <v>1</v>
      </c>
      <c r="N751" s="2">
        <v>1</v>
      </c>
      <c r="O751" s="2">
        <v>1</v>
      </c>
      <c r="P751" s="2">
        <v>1</v>
      </c>
      <c r="Q751" s="2">
        <v>1</v>
      </c>
      <c r="R751" s="2">
        <v>1</v>
      </c>
      <c r="S751" s="2">
        <v>1</v>
      </c>
      <c r="T751" s="2">
        <v>1</v>
      </c>
      <c r="U751" s="2">
        <v>1</v>
      </c>
      <c r="V751" s="2">
        <v>1</v>
      </c>
      <c r="W751" s="2"/>
    </row>
    <row r="752" spans="1:23" x14ac:dyDescent="0.25">
      <c r="A752" t="str">
        <f t="shared" si="43"/>
        <v/>
      </c>
      <c r="B752" t="str">
        <f t="shared" si="44"/>
        <v>UTWater HeatingWater Heating</v>
      </c>
      <c r="C752" t="str">
        <f t="shared" si="45"/>
        <v>UT2014 CPAWater Heating_Water Heating</v>
      </c>
      <c r="D752" t="s">
        <v>117</v>
      </c>
      <c r="E752" t="s">
        <v>143</v>
      </c>
      <c r="F752" s="4" t="str">
        <f t="shared" si="46"/>
        <v>Water Heating_Water Heating</v>
      </c>
      <c r="G752" s="4" t="s">
        <v>16</v>
      </c>
      <c r="H752" s="4" t="s">
        <v>16</v>
      </c>
      <c r="I752" s="2">
        <v>0.32380952380952382</v>
      </c>
      <c r="J752" s="2">
        <v>0.2857142857142857</v>
      </c>
      <c r="K752" s="2">
        <v>0.38533333333333331</v>
      </c>
      <c r="L752" s="2">
        <v>0.37777777777777777</v>
      </c>
      <c r="M752" s="2">
        <v>0.35199999999999998</v>
      </c>
      <c r="N752" s="2">
        <v>0.38200000000000001</v>
      </c>
      <c r="O752" s="2">
        <v>0.13632832068311193</v>
      </c>
      <c r="P752" s="2">
        <v>0.26300000000000001</v>
      </c>
      <c r="Q752" s="2">
        <v>0.38100000000000001</v>
      </c>
      <c r="R752" s="2">
        <v>0.315</v>
      </c>
      <c r="S752" s="2">
        <v>0.31341249209361166</v>
      </c>
      <c r="T752" s="2">
        <v>0.31341249209361166</v>
      </c>
      <c r="U752" s="2">
        <v>0.32380952380952382</v>
      </c>
      <c r="V752" s="2">
        <v>8.5106382978723402E-2</v>
      </c>
      <c r="W752" s="2"/>
    </row>
    <row r="753" spans="1:23" x14ac:dyDescent="0.25">
      <c r="A753" t="str">
        <f t="shared" si="43"/>
        <v/>
      </c>
      <c r="B753" t="str">
        <f t="shared" si="44"/>
        <v>UTInterior LightingScrew-in</v>
      </c>
      <c r="C753" t="str">
        <f t="shared" si="45"/>
        <v>UT2014 CPAInterior Lighting_Screw-in</v>
      </c>
      <c r="D753" t="s">
        <v>117</v>
      </c>
      <c r="E753" t="s">
        <v>143</v>
      </c>
      <c r="F753" s="4" t="str">
        <f t="shared" si="46"/>
        <v>Interior Lighting_Screw-in</v>
      </c>
      <c r="G753" s="4" t="s">
        <v>18</v>
      </c>
      <c r="H753" s="4" t="s">
        <v>150</v>
      </c>
      <c r="I753" s="2">
        <v>1</v>
      </c>
      <c r="J753" s="2">
        <v>1</v>
      </c>
      <c r="K753" s="2">
        <v>1</v>
      </c>
      <c r="L753" s="2">
        <v>1</v>
      </c>
      <c r="M753" s="2">
        <v>1</v>
      </c>
      <c r="N753" s="2">
        <v>1</v>
      </c>
      <c r="O753" s="2">
        <v>1</v>
      </c>
      <c r="P753" s="2">
        <v>1</v>
      </c>
      <c r="Q753" s="2">
        <v>1</v>
      </c>
      <c r="R753" s="2">
        <v>1</v>
      </c>
      <c r="S753" s="2">
        <v>1</v>
      </c>
      <c r="T753" s="2">
        <v>1</v>
      </c>
      <c r="U753" s="2">
        <v>1</v>
      </c>
      <c r="V753" s="2">
        <v>1</v>
      </c>
      <c r="W753" s="2"/>
    </row>
    <row r="754" spans="1:23" x14ac:dyDescent="0.25">
      <c r="A754" t="str">
        <f t="shared" si="43"/>
        <v/>
      </c>
      <c r="B754" t="str">
        <f t="shared" si="44"/>
        <v>UTInterior LightingHigh-Bay Fixtures</v>
      </c>
      <c r="C754" t="str">
        <f t="shared" si="45"/>
        <v>UT2014 CPAInterior Lighting_High-Bay Fixtures</v>
      </c>
      <c r="D754" t="s">
        <v>117</v>
      </c>
      <c r="E754" t="s">
        <v>143</v>
      </c>
      <c r="F754" s="4" t="str">
        <f t="shared" si="46"/>
        <v>Interior Lighting_High-Bay Fixtures</v>
      </c>
      <c r="G754" s="4" t="s">
        <v>18</v>
      </c>
      <c r="H754" s="4" t="s">
        <v>152</v>
      </c>
      <c r="I754" s="2">
        <v>1</v>
      </c>
      <c r="J754" s="2">
        <v>1</v>
      </c>
      <c r="K754" s="2">
        <v>1</v>
      </c>
      <c r="L754" s="2">
        <v>1</v>
      </c>
      <c r="M754" s="2">
        <v>1</v>
      </c>
      <c r="N754" s="2">
        <v>1</v>
      </c>
      <c r="O754" s="2">
        <v>1</v>
      </c>
      <c r="P754" s="2">
        <v>1</v>
      </c>
      <c r="Q754" s="2">
        <v>1</v>
      </c>
      <c r="R754" s="2">
        <v>1</v>
      </c>
      <c r="S754" s="2">
        <v>1</v>
      </c>
      <c r="T754" s="2">
        <v>1</v>
      </c>
      <c r="U754" s="2">
        <v>1</v>
      </c>
      <c r="V754" s="2">
        <v>1</v>
      </c>
      <c r="W754" s="2"/>
    </row>
    <row r="755" spans="1:23" x14ac:dyDescent="0.25">
      <c r="A755" t="str">
        <f t="shared" si="43"/>
        <v/>
      </c>
      <c r="B755" t="str">
        <f t="shared" si="44"/>
        <v>UTInterior LightingLinear Fluorescent</v>
      </c>
      <c r="C755" t="str">
        <f t="shared" si="45"/>
        <v>UT2014 CPAInterior Lighting_Linear Fluorescent</v>
      </c>
      <c r="D755" t="s">
        <v>117</v>
      </c>
      <c r="E755" t="s">
        <v>143</v>
      </c>
      <c r="F755" s="4" t="str">
        <f t="shared" si="46"/>
        <v>Interior Lighting_Linear Fluorescent</v>
      </c>
      <c r="G755" s="4" t="s">
        <v>18</v>
      </c>
      <c r="H755" s="4" t="s">
        <v>157</v>
      </c>
      <c r="I755" s="2">
        <v>1</v>
      </c>
      <c r="J755" s="2">
        <v>1</v>
      </c>
      <c r="K755" s="2">
        <v>1</v>
      </c>
      <c r="L755" s="2">
        <v>1</v>
      </c>
      <c r="M755" s="2">
        <v>1</v>
      </c>
      <c r="N755" s="2">
        <v>1</v>
      </c>
      <c r="O755" s="2">
        <v>1</v>
      </c>
      <c r="P755" s="2">
        <v>1</v>
      </c>
      <c r="Q755" s="2">
        <v>1</v>
      </c>
      <c r="R755" s="2">
        <v>1</v>
      </c>
      <c r="S755" s="2">
        <v>1</v>
      </c>
      <c r="T755" s="2">
        <v>1</v>
      </c>
      <c r="U755" s="2">
        <v>1</v>
      </c>
      <c r="V755" s="2">
        <v>1</v>
      </c>
      <c r="W755" s="2"/>
    </row>
    <row r="756" spans="1:23" x14ac:dyDescent="0.25">
      <c r="A756" t="str">
        <f t="shared" si="43"/>
        <v/>
      </c>
      <c r="B756" t="str">
        <f t="shared" si="44"/>
        <v>UTExterior LightingScrew-in</v>
      </c>
      <c r="C756" t="str">
        <f t="shared" si="45"/>
        <v>UT2014 CPAExterior Lighting_Screw-in</v>
      </c>
      <c r="D756" t="s">
        <v>117</v>
      </c>
      <c r="E756" t="s">
        <v>143</v>
      </c>
      <c r="F756" s="4" t="str">
        <f t="shared" si="46"/>
        <v>Exterior Lighting_Screw-in</v>
      </c>
      <c r="G756" s="4" t="s">
        <v>23</v>
      </c>
      <c r="H756" s="4" t="s">
        <v>150</v>
      </c>
      <c r="I756" s="2">
        <v>1</v>
      </c>
      <c r="J756" s="2">
        <v>1</v>
      </c>
      <c r="K756" s="2">
        <v>1</v>
      </c>
      <c r="L756" s="2">
        <v>1</v>
      </c>
      <c r="M756" s="2">
        <v>1</v>
      </c>
      <c r="N756" s="2">
        <v>1</v>
      </c>
      <c r="O756" s="2">
        <v>1</v>
      </c>
      <c r="P756" s="2">
        <v>1</v>
      </c>
      <c r="Q756" s="2">
        <v>1</v>
      </c>
      <c r="R756" s="2">
        <v>1</v>
      </c>
      <c r="S756" s="2">
        <v>1</v>
      </c>
      <c r="T756" s="2">
        <v>1</v>
      </c>
      <c r="U756" s="2">
        <v>1</v>
      </c>
      <c r="V756" s="2">
        <v>1</v>
      </c>
      <c r="W756" s="2"/>
    </row>
    <row r="757" spans="1:23" x14ac:dyDescent="0.25">
      <c r="A757" t="str">
        <f t="shared" si="43"/>
        <v/>
      </c>
      <c r="B757" t="str">
        <f t="shared" si="44"/>
        <v>UTExterior LightingHID</v>
      </c>
      <c r="C757" t="str">
        <f t="shared" si="45"/>
        <v>UT2014 CPAExterior Lighting_HID</v>
      </c>
      <c r="D757" t="s">
        <v>117</v>
      </c>
      <c r="E757" t="s">
        <v>143</v>
      </c>
      <c r="F757" s="4" t="str">
        <f t="shared" si="46"/>
        <v>Exterior Lighting_HID</v>
      </c>
      <c r="G757" s="4" t="s">
        <v>23</v>
      </c>
      <c r="H757" s="4" t="s">
        <v>158</v>
      </c>
      <c r="I757" s="2">
        <v>1</v>
      </c>
      <c r="J757" s="2">
        <v>1</v>
      </c>
      <c r="K757" s="2">
        <v>1</v>
      </c>
      <c r="L757" s="2">
        <v>1</v>
      </c>
      <c r="M757" s="2">
        <v>1</v>
      </c>
      <c r="N757" s="2">
        <v>1</v>
      </c>
      <c r="O757" s="2">
        <v>1</v>
      </c>
      <c r="P757" s="2">
        <v>1</v>
      </c>
      <c r="Q757" s="2">
        <v>1</v>
      </c>
      <c r="R757" s="2">
        <v>1</v>
      </c>
      <c r="S757" s="2">
        <v>1</v>
      </c>
      <c r="T757" s="2">
        <v>1</v>
      </c>
      <c r="U757" s="2">
        <v>1</v>
      </c>
      <c r="V757" s="2">
        <v>1</v>
      </c>
      <c r="W757" s="2"/>
    </row>
    <row r="758" spans="1:23" x14ac:dyDescent="0.25">
      <c r="A758" t="str">
        <f t="shared" si="43"/>
        <v/>
      </c>
      <c r="B758" t="str">
        <f t="shared" si="44"/>
        <v>UTExterior LightingLinear Fluorescent</v>
      </c>
      <c r="C758" t="str">
        <f t="shared" si="45"/>
        <v>UT2014 CPAExterior Lighting_Linear Fluorescent</v>
      </c>
      <c r="D758" t="s">
        <v>117</v>
      </c>
      <c r="E758" t="s">
        <v>143</v>
      </c>
      <c r="F758" s="4" t="str">
        <f t="shared" ref="F758:F789" si="47">G758&amp;"_"&amp;H758</f>
        <v>Exterior Lighting_Linear Fluorescent</v>
      </c>
      <c r="G758" s="4" t="s">
        <v>23</v>
      </c>
      <c r="H758" s="4" t="s">
        <v>157</v>
      </c>
      <c r="I758" s="2">
        <v>1</v>
      </c>
      <c r="J758" s="2">
        <v>1</v>
      </c>
      <c r="K758" s="2">
        <v>1</v>
      </c>
      <c r="L758" s="2">
        <v>1</v>
      </c>
      <c r="M758" s="2">
        <v>1</v>
      </c>
      <c r="N758" s="2">
        <v>1</v>
      </c>
      <c r="O758" s="2">
        <v>1</v>
      </c>
      <c r="P758" s="2">
        <v>1</v>
      </c>
      <c r="Q758" s="2">
        <v>1</v>
      </c>
      <c r="R758" s="2">
        <v>1</v>
      </c>
      <c r="S758" s="2">
        <v>1</v>
      </c>
      <c r="T758" s="2">
        <v>1</v>
      </c>
      <c r="U758" s="2">
        <v>1</v>
      </c>
      <c r="V758" s="2">
        <v>1</v>
      </c>
      <c r="W758" s="2"/>
    </row>
    <row r="759" spans="1:23" x14ac:dyDescent="0.25">
      <c r="A759" t="str">
        <f t="shared" si="43"/>
        <v/>
      </c>
      <c r="B759" t="str">
        <f t="shared" si="44"/>
        <v>UTRefrigerationWalk-in Refrigerator</v>
      </c>
      <c r="C759" t="str">
        <f t="shared" si="45"/>
        <v>UT2014 CPARefrigeration_Walk-in Refrigerator</v>
      </c>
      <c r="D759" t="s">
        <v>117</v>
      </c>
      <c r="E759" t="s">
        <v>143</v>
      </c>
      <c r="F759" s="4" t="str">
        <f t="shared" si="47"/>
        <v>Refrigeration_Walk-in Refrigerator</v>
      </c>
      <c r="G759" s="4" t="s">
        <v>161</v>
      </c>
      <c r="H759" s="4" t="s">
        <v>159</v>
      </c>
      <c r="I759" s="2">
        <v>0.02</v>
      </c>
      <c r="J759" s="2">
        <v>0</v>
      </c>
      <c r="K759" s="2">
        <v>0.02</v>
      </c>
      <c r="L759" s="2">
        <v>0</v>
      </c>
      <c r="M759" s="2">
        <v>0.74</v>
      </c>
      <c r="N759" s="2">
        <v>0.16</v>
      </c>
      <c r="O759" s="2">
        <v>0.33</v>
      </c>
      <c r="P759" s="2">
        <v>7.6925418569254181E-2</v>
      </c>
      <c r="Q759" s="2">
        <v>0.19</v>
      </c>
      <c r="R759" s="2">
        <v>0.03</v>
      </c>
      <c r="S759" s="2">
        <v>1.0989010989011E-2</v>
      </c>
      <c r="T759" s="2">
        <v>0.91700000000000004</v>
      </c>
      <c r="U759" s="2">
        <v>0.02</v>
      </c>
      <c r="V759" s="2">
        <v>2.3255813953488372E-2</v>
      </c>
      <c r="W759" s="2"/>
    </row>
    <row r="760" spans="1:23" x14ac:dyDescent="0.25">
      <c r="A760" t="str">
        <f t="shared" si="43"/>
        <v/>
      </c>
      <c r="B760" t="str">
        <f t="shared" si="44"/>
        <v>UTRefrigerationReach-in Refrigerator</v>
      </c>
      <c r="C760" t="str">
        <f t="shared" si="45"/>
        <v>UT2014 CPARefrigeration_Reach-in Refrigerator</v>
      </c>
      <c r="D760" t="s">
        <v>117</v>
      </c>
      <c r="E760" t="s">
        <v>143</v>
      </c>
      <c r="F760" s="4" t="str">
        <f t="shared" si="47"/>
        <v>Refrigeration_Reach-in Refrigerator</v>
      </c>
      <c r="G760" s="4" t="s">
        <v>161</v>
      </c>
      <c r="H760" s="4" t="s">
        <v>160</v>
      </c>
      <c r="I760" s="2">
        <v>0.14000000000000001</v>
      </c>
      <c r="J760" s="2">
        <v>0.15789473684210525</v>
      </c>
      <c r="K760" s="2">
        <v>0.14000000000000001</v>
      </c>
      <c r="L760" s="2">
        <v>0.15</v>
      </c>
      <c r="M760" s="2">
        <v>7.0000000000000007E-2</v>
      </c>
      <c r="N760" s="2">
        <v>0.83055975794251102</v>
      </c>
      <c r="O760" s="2">
        <v>0.5</v>
      </c>
      <c r="P760" s="2">
        <v>0.13360730593607306</v>
      </c>
      <c r="Q760" s="2">
        <v>0.33</v>
      </c>
      <c r="R760" s="2">
        <v>0.19</v>
      </c>
      <c r="S760" s="2">
        <v>0.02</v>
      </c>
      <c r="T760" s="2">
        <v>0.02</v>
      </c>
      <c r="U760" s="2">
        <v>0.14000000000000001</v>
      </c>
      <c r="V760" s="2">
        <v>0.18604651162790697</v>
      </c>
      <c r="W760" s="2"/>
    </row>
    <row r="761" spans="1:23" x14ac:dyDescent="0.25">
      <c r="A761" t="str">
        <f t="shared" si="43"/>
        <v/>
      </c>
      <c r="B761" t="str">
        <f t="shared" si="44"/>
        <v>UTRefrigerationGlass Door Display</v>
      </c>
      <c r="C761" t="str">
        <f t="shared" si="45"/>
        <v>UT2014 CPARefrigeration_Glass Door Display</v>
      </c>
      <c r="D761" t="s">
        <v>117</v>
      </c>
      <c r="E761" t="s">
        <v>143</v>
      </c>
      <c r="F761" s="4" t="str">
        <f t="shared" si="47"/>
        <v>Refrigeration_Glass Door Display</v>
      </c>
      <c r="G761" s="4" t="s">
        <v>161</v>
      </c>
      <c r="H761" s="4" t="s">
        <v>28</v>
      </c>
      <c r="I761" s="2">
        <v>0.77400000000000002</v>
      </c>
      <c r="J761" s="2">
        <v>0</v>
      </c>
      <c r="K761" s="2">
        <v>0.81699999999999995</v>
      </c>
      <c r="L761" s="2">
        <v>7.4999999999999997E-2</v>
      </c>
      <c r="M761" s="2">
        <v>5.1999999999999998E-2</v>
      </c>
      <c r="N761" s="2">
        <v>0.94899999999999995</v>
      </c>
      <c r="O761" s="2">
        <v>0.90400000000000003</v>
      </c>
      <c r="P761" s="2">
        <v>0.26600000000000001</v>
      </c>
      <c r="Q761" s="2">
        <v>0.65700000000000003</v>
      </c>
      <c r="R761" s="2">
        <v>0.58899999999999997</v>
      </c>
      <c r="S761" s="2">
        <v>0.10100000000000001</v>
      </c>
      <c r="T761" s="2">
        <v>0.10100000000000001</v>
      </c>
      <c r="U761" s="2">
        <v>5.0999999999999997E-2</v>
      </c>
      <c r="V761" s="2">
        <v>2.3255813953488372E-2</v>
      </c>
      <c r="W761" s="2"/>
    </row>
    <row r="762" spans="1:23" x14ac:dyDescent="0.25">
      <c r="A762" t="str">
        <f t="shared" si="43"/>
        <v/>
      </c>
      <c r="B762" t="str">
        <f t="shared" si="44"/>
        <v>UTRefrigerationOpen Display Case</v>
      </c>
      <c r="C762" t="str">
        <f t="shared" si="45"/>
        <v>UT2014 CPARefrigeration_Open Display Case</v>
      </c>
      <c r="D762" t="s">
        <v>117</v>
      </c>
      <c r="E762" t="s">
        <v>143</v>
      </c>
      <c r="F762" s="4" t="str">
        <f t="shared" si="47"/>
        <v>Refrigeration_Open Display Case</v>
      </c>
      <c r="G762" s="4" t="s">
        <v>161</v>
      </c>
      <c r="H762" s="4" t="s">
        <v>29</v>
      </c>
      <c r="I762" s="2">
        <v>0.77400000000000002</v>
      </c>
      <c r="J762" s="2">
        <v>0</v>
      </c>
      <c r="K762" s="2">
        <v>0.81699999999999995</v>
      </c>
      <c r="L762" s="2">
        <v>7.4999999999999997E-2</v>
      </c>
      <c r="M762" s="2">
        <v>5.1999999999999998E-2</v>
      </c>
      <c r="N762" s="2">
        <v>0.94899999999999995</v>
      </c>
      <c r="O762" s="2">
        <v>0.90400000000000003</v>
      </c>
      <c r="P762" s="2">
        <v>0.26600000000000001</v>
      </c>
      <c r="Q762" s="2">
        <v>0.65700000000000003</v>
      </c>
      <c r="R762" s="2">
        <v>0.58899999999999997</v>
      </c>
      <c r="S762" s="2">
        <v>0.10100000000000001</v>
      </c>
      <c r="T762" s="2">
        <v>0.10100000000000001</v>
      </c>
      <c r="U762" s="2">
        <v>5.0999999999999997E-2</v>
      </c>
      <c r="V762" s="2">
        <v>2.3255813953488372E-2</v>
      </c>
      <c r="W762" s="2"/>
    </row>
    <row r="763" spans="1:23" x14ac:dyDescent="0.25">
      <c r="A763" t="str">
        <f t="shared" si="43"/>
        <v/>
      </c>
      <c r="B763" t="str">
        <f t="shared" si="44"/>
        <v>UTRefrigerationIcemaker</v>
      </c>
      <c r="C763" t="str">
        <f t="shared" si="45"/>
        <v>UT2014 CPARefrigeration_Icemaker</v>
      </c>
      <c r="D763" t="s">
        <v>117</v>
      </c>
      <c r="E763" t="s">
        <v>143</v>
      </c>
      <c r="F763" s="4" t="str">
        <f t="shared" si="47"/>
        <v>Refrigeration_Icemaker</v>
      </c>
      <c r="G763" s="4" t="s">
        <v>161</v>
      </c>
      <c r="H763" s="4" t="s">
        <v>30</v>
      </c>
      <c r="I763" s="2">
        <v>0.44900000000000001</v>
      </c>
      <c r="J763" s="2">
        <v>5.0999999999999997E-2</v>
      </c>
      <c r="K763" s="2">
        <v>0.52400000000000002</v>
      </c>
      <c r="L763" s="2">
        <v>5.0999999999999997E-2</v>
      </c>
      <c r="M763" s="2">
        <v>0.97299999999999998</v>
      </c>
      <c r="N763" s="2">
        <v>0.98899999999999999</v>
      </c>
      <c r="O763" s="2">
        <v>0.90400000000000003</v>
      </c>
      <c r="P763" s="2">
        <v>0.26600000000000001</v>
      </c>
      <c r="Q763" s="2">
        <v>0.65700000000000003</v>
      </c>
      <c r="R763" s="2">
        <v>0.58899999999999997</v>
      </c>
      <c r="S763" s="2">
        <v>0.10100000000000001</v>
      </c>
      <c r="T763" s="2">
        <v>0.91700000000000004</v>
      </c>
      <c r="U763" s="2">
        <v>5.0999999999999997E-2</v>
      </c>
      <c r="V763" s="2">
        <v>0.216</v>
      </c>
      <c r="W763" s="2"/>
    </row>
    <row r="764" spans="1:23" x14ac:dyDescent="0.25">
      <c r="A764" t="str">
        <f t="shared" si="43"/>
        <v/>
      </c>
      <c r="B764" t="str">
        <f t="shared" si="44"/>
        <v>UTRefrigerationVending Machine</v>
      </c>
      <c r="C764" t="str">
        <f t="shared" si="45"/>
        <v>UT2014 CPARefrigeration_Vending Machine</v>
      </c>
      <c r="D764" t="s">
        <v>117</v>
      </c>
      <c r="E764" t="s">
        <v>143</v>
      </c>
      <c r="F764" s="4" t="str">
        <f t="shared" si="47"/>
        <v>Refrigeration_Vending Machine</v>
      </c>
      <c r="G764" s="4" t="s">
        <v>161</v>
      </c>
      <c r="H764" s="4" t="s">
        <v>31</v>
      </c>
      <c r="I764" s="2">
        <v>0.44900000000000001</v>
      </c>
      <c r="J764" s="2">
        <v>5.0999999999999997E-2</v>
      </c>
      <c r="K764" s="2">
        <v>0.52400000000000002</v>
      </c>
      <c r="L764" s="2">
        <v>5.0999999999999997E-2</v>
      </c>
      <c r="M764" s="2">
        <v>0.97299999999999998</v>
      </c>
      <c r="N764" s="2">
        <v>0.98899999999999999</v>
      </c>
      <c r="O764" s="2">
        <v>0.90400000000000003</v>
      </c>
      <c r="P764" s="2">
        <v>0.26600000000000001</v>
      </c>
      <c r="Q764" s="2">
        <v>0.65700000000000003</v>
      </c>
      <c r="R764" s="2">
        <v>0.58899999999999997</v>
      </c>
      <c r="S764" s="2">
        <v>0.10100000000000001</v>
      </c>
      <c r="T764" s="2">
        <v>0.91700000000000004</v>
      </c>
      <c r="U764" s="2">
        <v>5.0999999999999997E-2</v>
      </c>
      <c r="V764" s="2">
        <v>0.216</v>
      </c>
      <c r="W764" s="2"/>
    </row>
    <row r="765" spans="1:23" x14ac:dyDescent="0.25">
      <c r="A765" t="str">
        <f t="shared" si="43"/>
        <v/>
      </c>
      <c r="B765" t="str">
        <f t="shared" si="44"/>
        <v>UTFood PreparationOven</v>
      </c>
      <c r="C765" t="str">
        <f t="shared" si="45"/>
        <v>UT2014 CPAFood Preparation_Oven</v>
      </c>
      <c r="D765" t="s">
        <v>117</v>
      </c>
      <c r="E765" t="s">
        <v>143</v>
      </c>
      <c r="F765" s="4" t="str">
        <f t="shared" si="47"/>
        <v>Food Preparation_Oven</v>
      </c>
      <c r="G765" s="4" t="s">
        <v>32</v>
      </c>
      <c r="H765" s="4" t="s">
        <v>33</v>
      </c>
      <c r="I765" s="2">
        <v>0.66</v>
      </c>
      <c r="J765" s="2">
        <v>1.5009E-2</v>
      </c>
      <c r="K765" s="2">
        <v>0.48899999999999999</v>
      </c>
      <c r="L765" s="2">
        <v>1.5009E-2</v>
      </c>
      <c r="M765" s="2">
        <v>0.152</v>
      </c>
      <c r="N765" s="2">
        <v>0.54400000000000004</v>
      </c>
      <c r="O765" s="2">
        <v>0.69699999999999995</v>
      </c>
      <c r="P765" s="2">
        <v>9.4340999999999994E-2</v>
      </c>
      <c r="Q765" s="2">
        <v>0.64800000000000002</v>
      </c>
      <c r="R765" s="2">
        <v>0.13800000000000001</v>
      </c>
      <c r="S765" s="2">
        <v>8.5810000000000001E-3</v>
      </c>
      <c r="T765" s="2">
        <v>0.197743</v>
      </c>
      <c r="U765" s="2">
        <v>1.5009E-2</v>
      </c>
      <c r="V765" s="2">
        <v>0.58899999999999997</v>
      </c>
      <c r="W765" s="2"/>
    </row>
    <row r="766" spans="1:23" x14ac:dyDescent="0.25">
      <c r="A766" t="str">
        <f t="shared" si="43"/>
        <v/>
      </c>
      <c r="B766" t="str">
        <f t="shared" si="44"/>
        <v>UTFood PreparationFryer</v>
      </c>
      <c r="C766" t="str">
        <f t="shared" si="45"/>
        <v>UT2014 CPAFood Preparation_Fryer</v>
      </c>
      <c r="D766" t="s">
        <v>117</v>
      </c>
      <c r="E766" t="s">
        <v>143</v>
      </c>
      <c r="F766" s="4" t="str">
        <f t="shared" si="47"/>
        <v>Food Preparation_Fryer</v>
      </c>
      <c r="G766" s="4" t="s">
        <v>32</v>
      </c>
      <c r="H766" s="4" t="s">
        <v>34</v>
      </c>
      <c r="I766" s="2">
        <v>0.76400000000000001</v>
      </c>
      <c r="J766" s="2">
        <v>1.5009E-2</v>
      </c>
      <c r="K766" s="2">
        <v>0.45200000000000001</v>
      </c>
      <c r="L766" s="2">
        <v>1.5009E-2</v>
      </c>
      <c r="M766" s="2">
        <v>8.8999999999999996E-2</v>
      </c>
      <c r="N766" s="2">
        <v>0.61</v>
      </c>
      <c r="O766" s="2">
        <v>0.80700000000000005</v>
      </c>
      <c r="P766" s="2">
        <v>9.4340999999999994E-2</v>
      </c>
      <c r="Q766" s="2">
        <v>0.58599999999999997</v>
      </c>
      <c r="R766" s="2">
        <v>0.21</v>
      </c>
      <c r="S766" s="2">
        <v>8.5810000000000001E-3</v>
      </c>
      <c r="T766" s="2">
        <v>0.197743</v>
      </c>
      <c r="U766" s="2">
        <v>1.5009E-2</v>
      </c>
      <c r="V766" s="2">
        <v>0.29899999999999999</v>
      </c>
      <c r="W766" s="2"/>
    </row>
    <row r="767" spans="1:23" x14ac:dyDescent="0.25">
      <c r="A767" t="str">
        <f t="shared" si="43"/>
        <v/>
      </c>
      <c r="B767" t="str">
        <f t="shared" si="44"/>
        <v>UTFood PreparationDishwasher</v>
      </c>
      <c r="C767" t="str">
        <f t="shared" si="45"/>
        <v>UT2014 CPAFood Preparation_Dishwasher</v>
      </c>
      <c r="D767" t="s">
        <v>117</v>
      </c>
      <c r="E767" t="s">
        <v>143</v>
      </c>
      <c r="F767" s="4" t="str">
        <f t="shared" si="47"/>
        <v>Food Preparation_Dishwasher</v>
      </c>
      <c r="G767" s="4" t="s">
        <v>32</v>
      </c>
      <c r="H767" s="4" t="s">
        <v>35</v>
      </c>
      <c r="I767" s="2">
        <v>0.200325</v>
      </c>
      <c r="J767" s="2">
        <v>1.5009E-2</v>
      </c>
      <c r="K767" s="2">
        <v>0.18492800000000001</v>
      </c>
      <c r="L767" s="2">
        <v>1.5009E-2</v>
      </c>
      <c r="M767" s="2">
        <v>0.31740200000000002</v>
      </c>
      <c r="N767" s="2">
        <v>0.25333600000000001</v>
      </c>
      <c r="O767" s="2">
        <v>0.30880099999999999</v>
      </c>
      <c r="P767" s="2">
        <v>9.4340999999999994E-2</v>
      </c>
      <c r="Q767" s="2">
        <v>0.24459500000000001</v>
      </c>
      <c r="R767" s="2">
        <v>0.15263599999999999</v>
      </c>
      <c r="S767" s="2">
        <v>8.5810000000000001E-3</v>
      </c>
      <c r="T767" s="2">
        <v>0.197743</v>
      </c>
      <c r="U767" s="2">
        <v>1.5009E-2</v>
      </c>
      <c r="V767" s="2">
        <v>7.3105000000000003E-2</v>
      </c>
      <c r="W767" s="2"/>
    </row>
    <row r="768" spans="1:23" x14ac:dyDescent="0.25">
      <c r="A768" t="str">
        <f t="shared" si="43"/>
        <v/>
      </c>
      <c r="B768" t="str">
        <f t="shared" si="44"/>
        <v>UTFood PreparationHot Food Container</v>
      </c>
      <c r="C768" t="str">
        <f t="shared" si="45"/>
        <v>UT2014 CPAFood Preparation_Hot Food Container</v>
      </c>
      <c r="D768" t="s">
        <v>117</v>
      </c>
      <c r="E768" t="s">
        <v>143</v>
      </c>
      <c r="F768" s="4" t="str">
        <f t="shared" si="47"/>
        <v>Food Preparation_Hot Food Container</v>
      </c>
      <c r="G768" s="4" t="s">
        <v>32</v>
      </c>
      <c r="H768" s="4" t="s">
        <v>36</v>
      </c>
      <c r="I768" s="2">
        <v>0.200325</v>
      </c>
      <c r="J768" s="2">
        <v>1.5009E-2</v>
      </c>
      <c r="K768" s="2">
        <v>0.18492800000000001</v>
      </c>
      <c r="L768" s="2">
        <v>1.5009E-2</v>
      </c>
      <c r="M768" s="2">
        <v>0.31740200000000002</v>
      </c>
      <c r="N768" s="2">
        <v>0.25333600000000001</v>
      </c>
      <c r="O768" s="2">
        <v>0.30880099999999999</v>
      </c>
      <c r="P768" s="2">
        <v>9.4340999999999994E-2</v>
      </c>
      <c r="Q768" s="2">
        <v>0.24459500000000001</v>
      </c>
      <c r="R768" s="2">
        <v>0.15263599999999999</v>
      </c>
      <c r="S768" s="2">
        <v>8.5810000000000001E-3</v>
      </c>
      <c r="T768" s="2">
        <v>0.197743</v>
      </c>
      <c r="U768" s="2">
        <v>1.5009E-2</v>
      </c>
      <c r="V768" s="2">
        <v>7.3105000000000003E-2</v>
      </c>
      <c r="W768" s="2"/>
    </row>
    <row r="769" spans="1:23" x14ac:dyDescent="0.25">
      <c r="A769" t="str">
        <f t="shared" si="43"/>
        <v/>
      </c>
      <c r="B769" t="str">
        <f t="shared" si="44"/>
        <v>UTOffice EquipmentDesktop Computer</v>
      </c>
      <c r="C769" t="str">
        <f t="shared" si="45"/>
        <v>UT2014 CPAOffice Equipment_Desktop Computer</v>
      </c>
      <c r="D769" t="s">
        <v>117</v>
      </c>
      <c r="E769" t="s">
        <v>143</v>
      </c>
      <c r="F769" s="4" t="str">
        <f t="shared" si="47"/>
        <v>Office Equipment_Desktop Computer</v>
      </c>
      <c r="G769" s="4" t="s">
        <v>38</v>
      </c>
      <c r="H769" s="4" t="s">
        <v>39</v>
      </c>
      <c r="I769" s="2">
        <v>1</v>
      </c>
      <c r="J769" s="2">
        <v>1</v>
      </c>
      <c r="K769" s="2">
        <v>1</v>
      </c>
      <c r="L769" s="2">
        <v>1</v>
      </c>
      <c r="M769" s="2">
        <v>1</v>
      </c>
      <c r="N769" s="2">
        <v>1</v>
      </c>
      <c r="O769" s="2">
        <v>1</v>
      </c>
      <c r="P769" s="2">
        <v>1</v>
      </c>
      <c r="Q769" s="2">
        <v>1</v>
      </c>
      <c r="R769" s="2">
        <v>1</v>
      </c>
      <c r="S769" s="2">
        <v>1</v>
      </c>
      <c r="T769" s="2">
        <v>1</v>
      </c>
      <c r="U769" s="2">
        <v>1</v>
      </c>
      <c r="V769" s="2">
        <v>1</v>
      </c>
      <c r="W769" s="2"/>
    </row>
    <row r="770" spans="1:23" x14ac:dyDescent="0.25">
      <c r="A770" t="str">
        <f t="shared" ref="A770:A833" si="48">IF(D770=D769,"",1)</f>
        <v/>
      </c>
      <c r="B770" t="str">
        <f t="shared" ref="B770:B833" si="49">D770&amp;G770&amp;H770</f>
        <v>UTOffice EquipmentLaptop</v>
      </c>
      <c r="C770" t="str">
        <f t="shared" ref="C770:C833" si="50">D770&amp;E770&amp;F770</f>
        <v>UT2014 CPAOffice Equipment_Laptop</v>
      </c>
      <c r="D770" t="s">
        <v>117</v>
      </c>
      <c r="E770" t="s">
        <v>143</v>
      </c>
      <c r="F770" s="4" t="str">
        <f t="shared" si="47"/>
        <v>Office Equipment_Laptop</v>
      </c>
      <c r="G770" s="4" t="s">
        <v>38</v>
      </c>
      <c r="H770" s="4" t="s">
        <v>40</v>
      </c>
      <c r="I770" s="2">
        <v>1</v>
      </c>
      <c r="J770" s="2">
        <v>1</v>
      </c>
      <c r="K770" s="2">
        <v>1</v>
      </c>
      <c r="L770" s="2">
        <v>1</v>
      </c>
      <c r="M770" s="2">
        <v>1</v>
      </c>
      <c r="N770" s="2">
        <v>0.64</v>
      </c>
      <c r="O770" s="2">
        <v>1</v>
      </c>
      <c r="P770" s="2">
        <v>1</v>
      </c>
      <c r="Q770" s="2">
        <v>1</v>
      </c>
      <c r="R770" s="2">
        <v>1</v>
      </c>
      <c r="S770" s="2">
        <v>1</v>
      </c>
      <c r="T770" s="2">
        <v>1</v>
      </c>
      <c r="U770" s="2">
        <v>1</v>
      </c>
      <c r="V770" s="2">
        <v>1</v>
      </c>
      <c r="W770" s="2"/>
    </row>
    <row r="771" spans="1:23" x14ac:dyDescent="0.25">
      <c r="A771" t="str">
        <f t="shared" si="48"/>
        <v/>
      </c>
      <c r="B771" t="str">
        <f t="shared" si="49"/>
        <v>UTOffice EquipmentServer</v>
      </c>
      <c r="C771" t="str">
        <f t="shared" si="50"/>
        <v>UT2014 CPAOffice Equipment_Server</v>
      </c>
      <c r="D771" t="s">
        <v>117</v>
      </c>
      <c r="E771" t="s">
        <v>143</v>
      </c>
      <c r="F771" s="4" t="str">
        <f t="shared" si="47"/>
        <v>Office Equipment_Server</v>
      </c>
      <c r="G771" s="4" t="s">
        <v>38</v>
      </c>
      <c r="H771" s="4" t="s">
        <v>41</v>
      </c>
      <c r="I771" s="2">
        <v>1</v>
      </c>
      <c r="J771" s="2">
        <v>1</v>
      </c>
      <c r="K771" s="2">
        <v>0.82</v>
      </c>
      <c r="L771" s="2">
        <v>1</v>
      </c>
      <c r="M771" s="2">
        <v>0.5</v>
      </c>
      <c r="N771" s="2">
        <v>1</v>
      </c>
      <c r="O771" s="2">
        <v>1</v>
      </c>
      <c r="P771" s="2">
        <v>1</v>
      </c>
      <c r="Q771" s="2">
        <v>1</v>
      </c>
      <c r="R771" s="2">
        <v>1</v>
      </c>
      <c r="S771" s="2">
        <v>0.89</v>
      </c>
      <c r="T771" s="2">
        <v>0.89</v>
      </c>
      <c r="U771" s="2">
        <v>1</v>
      </c>
      <c r="V771" s="2">
        <v>0.66</v>
      </c>
      <c r="W771" s="2"/>
    </row>
    <row r="772" spans="1:23" x14ac:dyDescent="0.25">
      <c r="A772" t="str">
        <f t="shared" si="48"/>
        <v/>
      </c>
      <c r="B772" t="str">
        <f t="shared" si="49"/>
        <v>UTOffice EquipmentMonitor</v>
      </c>
      <c r="C772" t="str">
        <f t="shared" si="50"/>
        <v>UT2014 CPAOffice Equipment_Monitor</v>
      </c>
      <c r="D772" t="s">
        <v>117</v>
      </c>
      <c r="E772" t="s">
        <v>143</v>
      </c>
      <c r="F772" s="4" t="str">
        <f t="shared" si="47"/>
        <v>Office Equipment_Monitor</v>
      </c>
      <c r="G772" s="4" t="s">
        <v>38</v>
      </c>
      <c r="H772" s="4" t="s">
        <v>42</v>
      </c>
      <c r="I772" s="2">
        <v>1</v>
      </c>
      <c r="J772" s="2">
        <v>1</v>
      </c>
      <c r="K772" s="2">
        <v>1</v>
      </c>
      <c r="L772" s="2">
        <v>1</v>
      </c>
      <c r="M772" s="2">
        <v>1</v>
      </c>
      <c r="N772" s="2">
        <v>1</v>
      </c>
      <c r="O772" s="2">
        <v>1</v>
      </c>
      <c r="P772" s="2">
        <v>1</v>
      </c>
      <c r="Q772" s="2">
        <v>1</v>
      </c>
      <c r="R772" s="2">
        <v>1</v>
      </c>
      <c r="S772" s="2">
        <v>1</v>
      </c>
      <c r="T772" s="2">
        <v>1</v>
      </c>
      <c r="U772" s="2">
        <v>1</v>
      </c>
      <c r="V772" s="2">
        <v>1</v>
      </c>
      <c r="W772" s="2"/>
    </row>
    <row r="773" spans="1:23" x14ac:dyDescent="0.25">
      <c r="A773" t="str">
        <f t="shared" si="48"/>
        <v/>
      </c>
      <c r="B773" t="str">
        <f t="shared" si="49"/>
        <v>UTOffice EquipmentPrinter/Copier/Fax</v>
      </c>
      <c r="C773" t="str">
        <f t="shared" si="50"/>
        <v>UT2014 CPAOffice Equipment_Printer/Copier/Fax</v>
      </c>
      <c r="D773" t="s">
        <v>117</v>
      </c>
      <c r="E773" t="s">
        <v>143</v>
      </c>
      <c r="F773" s="4" t="str">
        <f t="shared" si="47"/>
        <v>Office Equipment_Printer/Copier/Fax</v>
      </c>
      <c r="G773" s="4" t="s">
        <v>38</v>
      </c>
      <c r="H773" s="4" t="s">
        <v>43</v>
      </c>
      <c r="I773" s="2">
        <v>1</v>
      </c>
      <c r="J773" s="2">
        <v>1</v>
      </c>
      <c r="K773" s="2">
        <v>1</v>
      </c>
      <c r="L773" s="2">
        <v>1</v>
      </c>
      <c r="M773" s="2">
        <v>1</v>
      </c>
      <c r="N773" s="2">
        <v>1</v>
      </c>
      <c r="O773" s="2">
        <v>1</v>
      </c>
      <c r="P773" s="2">
        <v>1</v>
      </c>
      <c r="Q773" s="2">
        <v>1</v>
      </c>
      <c r="R773" s="2">
        <v>1</v>
      </c>
      <c r="S773" s="2">
        <v>1</v>
      </c>
      <c r="T773" s="2">
        <v>1</v>
      </c>
      <c r="U773" s="2">
        <v>1</v>
      </c>
      <c r="V773" s="2">
        <v>1</v>
      </c>
      <c r="W773" s="2"/>
    </row>
    <row r="774" spans="1:23" x14ac:dyDescent="0.25">
      <c r="A774" t="str">
        <f t="shared" si="48"/>
        <v/>
      </c>
      <c r="B774" t="str">
        <f t="shared" si="49"/>
        <v>UTOffice EquipmentPOS Terminal</v>
      </c>
      <c r="C774" t="str">
        <f t="shared" si="50"/>
        <v>UT2014 CPAOffice Equipment_POS Terminal</v>
      </c>
      <c r="D774" t="s">
        <v>117</v>
      </c>
      <c r="E774" t="s">
        <v>143</v>
      </c>
      <c r="F774" s="4" t="str">
        <f t="shared" si="47"/>
        <v>Office Equipment_POS Terminal</v>
      </c>
      <c r="G774" s="4" t="s">
        <v>38</v>
      </c>
      <c r="H774" s="4" t="s">
        <v>44</v>
      </c>
      <c r="I774" s="2">
        <v>0.4</v>
      </c>
      <c r="J774" s="2">
        <v>0.2</v>
      </c>
      <c r="K774" s="2">
        <v>1</v>
      </c>
      <c r="L774" s="2">
        <v>1</v>
      </c>
      <c r="M774" s="2">
        <v>1</v>
      </c>
      <c r="N774" s="2">
        <v>1</v>
      </c>
      <c r="O774" s="2">
        <v>1</v>
      </c>
      <c r="P774" s="2">
        <v>1</v>
      </c>
      <c r="Q774" s="2">
        <v>0.36</v>
      </c>
      <c r="R774" s="2">
        <v>0.57999999999999996</v>
      </c>
      <c r="S774" s="2">
        <v>0.77</v>
      </c>
      <c r="T774" s="2">
        <v>0.77</v>
      </c>
      <c r="U774" s="2">
        <v>0.4</v>
      </c>
      <c r="V774" s="2">
        <v>0.28000000000000003</v>
      </c>
      <c r="W774" s="2"/>
    </row>
    <row r="775" spans="1:23" x14ac:dyDescent="0.25">
      <c r="A775" t="str">
        <f t="shared" si="48"/>
        <v/>
      </c>
      <c r="B775" t="str">
        <f t="shared" si="49"/>
        <v>UTMiscellaneousNon-HVAC Motors</v>
      </c>
      <c r="C775" t="str">
        <f t="shared" si="50"/>
        <v>UT2014 CPAMiscellaneous_Non-HVAC Motors</v>
      </c>
      <c r="D775" t="s">
        <v>117</v>
      </c>
      <c r="E775" t="s">
        <v>143</v>
      </c>
      <c r="F775" s="4" t="str">
        <f t="shared" si="47"/>
        <v>Miscellaneous_Non-HVAC Motors</v>
      </c>
      <c r="G775" s="4" t="s">
        <v>45</v>
      </c>
      <c r="H775" s="4" t="s">
        <v>46</v>
      </c>
      <c r="I775" s="2">
        <v>0.8957499208271652</v>
      </c>
      <c r="J775" s="2">
        <v>0.21970777803924474</v>
      </c>
      <c r="K775" s="2">
        <v>0.40173654010717463</v>
      </c>
      <c r="L775" s="2">
        <v>0.21970777803924474</v>
      </c>
      <c r="M775" s="2">
        <v>0.19994718336345799</v>
      </c>
      <c r="N775" s="2">
        <v>0.34644139250345779</v>
      </c>
      <c r="O775" s="2">
        <v>0.74104394863625245</v>
      </c>
      <c r="P775" s="2">
        <v>0.88831888096371459</v>
      </c>
      <c r="Q775" s="2">
        <v>0.43663447205500328</v>
      </c>
      <c r="R775" s="2">
        <v>0.91274673866983413</v>
      </c>
      <c r="S775" s="2">
        <v>0.49853334976354247</v>
      </c>
      <c r="T775" s="2">
        <v>0.79471679065865775</v>
      </c>
      <c r="U775" s="2">
        <v>0.8957499208271652</v>
      </c>
      <c r="V775" s="2">
        <v>0.59897778685790826</v>
      </c>
      <c r="W775" s="2"/>
    </row>
    <row r="776" spans="1:23" x14ac:dyDescent="0.25">
      <c r="A776" t="str">
        <f t="shared" si="48"/>
        <v/>
      </c>
      <c r="B776" t="str">
        <f t="shared" si="49"/>
        <v>UTMiscellaneousPool Pump</v>
      </c>
      <c r="C776" t="str">
        <f t="shared" si="50"/>
        <v>UT2014 CPAMiscellaneous_Pool Pump</v>
      </c>
      <c r="D776" t="s">
        <v>117</v>
      </c>
      <c r="E776" t="s">
        <v>143</v>
      </c>
      <c r="F776" s="4" t="str">
        <f t="shared" si="47"/>
        <v>Miscellaneous_Pool Pump</v>
      </c>
      <c r="G776" s="4" t="s">
        <v>45</v>
      </c>
      <c r="H776" s="4" t="s">
        <v>47</v>
      </c>
      <c r="I776" s="2">
        <v>0</v>
      </c>
      <c r="J776" s="2">
        <v>0</v>
      </c>
      <c r="K776" s="2">
        <v>0</v>
      </c>
      <c r="L776" s="2">
        <v>0</v>
      </c>
      <c r="M776" s="2">
        <v>0</v>
      </c>
      <c r="N776" s="2">
        <v>0</v>
      </c>
      <c r="O776" s="2">
        <v>0</v>
      </c>
      <c r="P776" s="2">
        <v>0.90300000000000002</v>
      </c>
      <c r="Q776" s="2">
        <v>0.06</v>
      </c>
      <c r="R776" s="2">
        <v>0.76</v>
      </c>
      <c r="S776" s="2">
        <v>0</v>
      </c>
      <c r="T776" s="2">
        <v>0</v>
      </c>
      <c r="U776" s="2">
        <v>0</v>
      </c>
      <c r="V776" s="2">
        <v>0.04</v>
      </c>
      <c r="W776" s="2"/>
    </row>
    <row r="777" spans="1:23" x14ac:dyDescent="0.25">
      <c r="A777" t="str">
        <f t="shared" si="48"/>
        <v/>
      </c>
      <c r="B777" t="str">
        <f t="shared" si="49"/>
        <v>UTMiscellaneousPool Heater</v>
      </c>
      <c r="C777" t="str">
        <f t="shared" si="50"/>
        <v>UT2014 CPAMiscellaneous_Pool Heater</v>
      </c>
      <c r="D777" t="s">
        <v>117</v>
      </c>
      <c r="E777" t="s">
        <v>143</v>
      </c>
      <c r="F777" s="4" t="str">
        <f t="shared" si="47"/>
        <v>Miscellaneous_Pool Heater</v>
      </c>
      <c r="G777" s="4" t="s">
        <v>45</v>
      </c>
      <c r="H777" s="4" t="s">
        <v>48</v>
      </c>
      <c r="I777" s="2">
        <v>0</v>
      </c>
      <c r="J777" s="2">
        <v>0</v>
      </c>
      <c r="K777" s="2">
        <v>0</v>
      </c>
      <c r="L777" s="2">
        <v>0</v>
      </c>
      <c r="M777" s="2">
        <v>0</v>
      </c>
      <c r="N777" s="2">
        <v>0</v>
      </c>
      <c r="O777" s="2">
        <v>0</v>
      </c>
      <c r="P777" s="2">
        <v>0.36199999999999999</v>
      </c>
      <c r="Q777" s="2">
        <v>0.01</v>
      </c>
      <c r="R777" s="2">
        <v>0.27</v>
      </c>
      <c r="S777" s="2">
        <v>0</v>
      </c>
      <c r="T777" s="2">
        <v>0</v>
      </c>
      <c r="U777" s="2">
        <v>0</v>
      </c>
      <c r="V777" s="2">
        <v>0.01</v>
      </c>
      <c r="W777" s="2"/>
    </row>
    <row r="778" spans="1:23" x14ac:dyDescent="0.25">
      <c r="A778" t="str">
        <f t="shared" si="48"/>
        <v/>
      </c>
      <c r="B778" t="str">
        <f t="shared" si="49"/>
        <v>UTMiscellaneousOther Miscellaneous</v>
      </c>
      <c r="C778" t="str">
        <f t="shared" si="50"/>
        <v>UT2014 CPAMiscellaneous_Other Miscellaneous</v>
      </c>
      <c r="D778" t="s">
        <v>117</v>
      </c>
      <c r="E778" t="s">
        <v>143</v>
      </c>
      <c r="F778" s="4" t="str">
        <f t="shared" si="47"/>
        <v>Miscellaneous_Other Miscellaneous</v>
      </c>
      <c r="G778" s="4" t="s">
        <v>45</v>
      </c>
      <c r="H778" s="4" t="s">
        <v>51</v>
      </c>
      <c r="I778" s="2">
        <v>1</v>
      </c>
      <c r="J778" s="2">
        <v>1</v>
      </c>
      <c r="K778" s="2">
        <v>1</v>
      </c>
      <c r="L778" s="2">
        <v>1</v>
      </c>
      <c r="M778" s="2">
        <v>1</v>
      </c>
      <c r="N778" s="2">
        <v>1</v>
      </c>
      <c r="O778" s="2">
        <v>1</v>
      </c>
      <c r="P778" s="2">
        <v>1</v>
      </c>
      <c r="Q778" s="2">
        <v>1</v>
      </c>
      <c r="R778" s="2">
        <v>1</v>
      </c>
      <c r="S778" s="2">
        <v>1</v>
      </c>
      <c r="T778" s="2">
        <v>1</v>
      </c>
      <c r="U778" s="2">
        <v>1</v>
      </c>
      <c r="V778" s="2">
        <v>1</v>
      </c>
      <c r="W778" s="2"/>
    </row>
    <row r="779" spans="1:23" x14ac:dyDescent="0.25">
      <c r="A779">
        <f t="shared" si="48"/>
        <v>1</v>
      </c>
      <c r="B779" t="str">
        <f t="shared" si="49"/>
        <v>IDCoolingAir-Cooled Chiller</v>
      </c>
      <c r="C779" t="str">
        <f t="shared" si="50"/>
        <v>ID2014 CPACooling_Air-Cooled Chiller</v>
      </c>
      <c r="D779" t="s">
        <v>119</v>
      </c>
      <c r="E779" t="s">
        <v>143</v>
      </c>
      <c r="F779" s="4" t="str">
        <f t="shared" si="47"/>
        <v>Cooling_Air-Cooled Chiller</v>
      </c>
      <c r="G779" s="4" t="s">
        <v>3</v>
      </c>
      <c r="H779" s="4" t="s">
        <v>4</v>
      </c>
      <c r="I779" s="6">
        <v>0.17234242197275629</v>
      </c>
      <c r="J779" s="6">
        <v>0</v>
      </c>
      <c r="K779" s="6">
        <v>0.10921081931083369</v>
      </c>
      <c r="L779" s="6">
        <v>0</v>
      </c>
      <c r="M779" s="6">
        <v>2.826E-3</v>
      </c>
      <c r="N779" s="6">
        <v>6.228800000000001E-2</v>
      </c>
      <c r="O779" s="6">
        <v>0.17166600000000001</v>
      </c>
      <c r="P779" s="6">
        <v>0.46714536340852153</v>
      </c>
      <c r="Q779" s="6">
        <v>0.38760000000000017</v>
      </c>
      <c r="R779" s="6">
        <v>4.987500000000001E-2</v>
      </c>
      <c r="S779" s="6">
        <v>3.1229303852236778E-2</v>
      </c>
      <c r="T779" s="6">
        <v>0.1298916</v>
      </c>
      <c r="U779" s="6">
        <v>0.19058291457286433</v>
      </c>
      <c r="V779" s="6">
        <v>4.6199999999999984E-2</v>
      </c>
      <c r="W779" s="2"/>
    </row>
    <row r="780" spans="1:23" x14ac:dyDescent="0.25">
      <c r="A780" t="str">
        <f t="shared" si="48"/>
        <v/>
      </c>
      <c r="B780" t="str">
        <f t="shared" si="49"/>
        <v>IDCoolingWater-Cooled Chiller</v>
      </c>
      <c r="C780" t="str">
        <f t="shared" si="50"/>
        <v>ID2014 CPACooling_Water-Cooled Chiller</v>
      </c>
      <c r="D780" t="s">
        <v>119</v>
      </c>
      <c r="E780" t="s">
        <v>143</v>
      </c>
      <c r="F780" s="4" t="str">
        <f t="shared" si="47"/>
        <v>Cooling_Water-Cooled Chiller</v>
      </c>
      <c r="G780" s="4" t="s">
        <v>3</v>
      </c>
      <c r="H780" s="4" t="s">
        <v>5</v>
      </c>
      <c r="I780" s="6">
        <v>0.17234242197275629</v>
      </c>
      <c r="J780" s="6">
        <v>0</v>
      </c>
      <c r="K780" s="6">
        <v>2.7302704827708423E-2</v>
      </c>
      <c r="L780" s="6">
        <v>0</v>
      </c>
      <c r="M780" s="6">
        <v>0</v>
      </c>
      <c r="N780" s="6">
        <v>0</v>
      </c>
      <c r="O780" s="6">
        <v>0.63666400000000001</v>
      </c>
      <c r="P780" s="6">
        <v>0.12428634085213038</v>
      </c>
      <c r="Q780" s="6">
        <v>0.10440000000000003</v>
      </c>
      <c r="R780" s="6">
        <v>0.19950000000000004</v>
      </c>
      <c r="S780" s="6">
        <v>3.4699226502485311E-3</v>
      </c>
      <c r="T780" s="6">
        <v>1.4432400000000001E-2</v>
      </c>
      <c r="U780" s="6">
        <v>0.19058291457286433</v>
      </c>
      <c r="V780" s="6">
        <v>0.18479999999999994</v>
      </c>
      <c r="W780" s="2"/>
    </row>
    <row r="781" spans="1:23" x14ac:dyDescent="0.25">
      <c r="A781" t="str">
        <f t="shared" si="48"/>
        <v/>
      </c>
      <c r="B781" t="str">
        <f t="shared" si="49"/>
        <v>IDCoolingRTU</v>
      </c>
      <c r="C781" t="str">
        <f t="shared" si="50"/>
        <v>ID2014 CPACooling_RTU</v>
      </c>
      <c r="D781" t="s">
        <v>119</v>
      </c>
      <c r="E781" t="s">
        <v>143</v>
      </c>
      <c r="F781" s="4" t="str">
        <f t="shared" si="47"/>
        <v>Cooling_RTU</v>
      </c>
      <c r="G781" s="4" t="s">
        <v>3</v>
      </c>
      <c r="H781" s="4" t="s">
        <v>6</v>
      </c>
      <c r="I781" s="6">
        <v>0.4852496227266363</v>
      </c>
      <c r="J781" s="6">
        <v>0.75043072505384056</v>
      </c>
      <c r="K781" s="6">
        <v>0.62299808288680125</v>
      </c>
      <c r="L781" s="6">
        <v>0.51342372881355947</v>
      </c>
      <c r="M781" s="6">
        <v>0.77267549999999985</v>
      </c>
      <c r="N781" s="6">
        <v>0.71707200000000004</v>
      </c>
      <c r="O781" s="6">
        <v>0.11285999999999999</v>
      </c>
      <c r="P781" s="6">
        <v>0.27374843358395984</v>
      </c>
      <c r="Q781" s="6">
        <v>0.28079999999999999</v>
      </c>
      <c r="R781" s="6">
        <v>0.19099999999999995</v>
      </c>
      <c r="S781" s="6">
        <v>9.0283769430637123E-2</v>
      </c>
      <c r="T781" s="6">
        <v>0.17031600000000002</v>
      </c>
      <c r="U781" s="6">
        <v>0.52814070351758802</v>
      </c>
      <c r="V781" s="6">
        <v>0.40324999999999989</v>
      </c>
      <c r="W781" s="2"/>
    </row>
    <row r="782" spans="1:23" x14ac:dyDescent="0.25">
      <c r="A782" t="str">
        <f t="shared" si="48"/>
        <v/>
      </c>
      <c r="B782" t="str">
        <f t="shared" si="49"/>
        <v>IDCoolingPTAC</v>
      </c>
      <c r="C782" t="str">
        <f t="shared" si="50"/>
        <v>ID2014 CPACooling_PTAC</v>
      </c>
      <c r="D782" t="s">
        <v>119</v>
      </c>
      <c r="E782" t="s">
        <v>143</v>
      </c>
      <c r="F782" s="4" t="str">
        <f t="shared" si="47"/>
        <v>Cooling_PTAC</v>
      </c>
      <c r="G782" s="4" t="s">
        <v>3</v>
      </c>
      <c r="H782" s="4" t="s">
        <v>7</v>
      </c>
      <c r="I782" s="6">
        <v>5.3439510689226762E-3</v>
      </c>
      <c r="J782" s="6">
        <v>7.8822684852835612E-3</v>
      </c>
      <c r="K782" s="6">
        <v>9.9282563009848793E-3</v>
      </c>
      <c r="L782" s="6">
        <v>2.9288135593220344E-2</v>
      </c>
      <c r="M782" s="6">
        <v>4.0941999999999999E-2</v>
      </c>
      <c r="N782" s="6">
        <v>0</v>
      </c>
      <c r="O782" s="6">
        <v>3.96E-3</v>
      </c>
      <c r="P782" s="6">
        <v>0</v>
      </c>
      <c r="Q782" s="6">
        <v>0</v>
      </c>
      <c r="R782" s="6">
        <v>0.30887500000000001</v>
      </c>
      <c r="S782" s="6">
        <v>1.480061793944871E-2</v>
      </c>
      <c r="T782" s="6">
        <v>1.026E-2</v>
      </c>
      <c r="U782" s="6">
        <v>5.9095477386934686E-3</v>
      </c>
      <c r="V782" s="6">
        <v>3.8249999999999985E-2</v>
      </c>
      <c r="W782" s="2"/>
    </row>
    <row r="783" spans="1:23" x14ac:dyDescent="0.25">
      <c r="A783" t="str">
        <f t="shared" si="48"/>
        <v/>
      </c>
      <c r="B783" t="str">
        <f t="shared" si="49"/>
        <v>IDCoolingEvaporative AC</v>
      </c>
      <c r="C783" t="str">
        <f t="shared" si="50"/>
        <v>ID2014 CPACooling_Evaporative AC</v>
      </c>
      <c r="D783" t="s">
        <v>119</v>
      </c>
      <c r="E783" t="s">
        <v>143</v>
      </c>
      <c r="F783" s="4" t="str">
        <f t="shared" si="47"/>
        <v>Cooling_Evaporative AC</v>
      </c>
      <c r="G783" s="4" t="s">
        <v>3</v>
      </c>
      <c r="H783" s="4" t="s">
        <v>9</v>
      </c>
      <c r="I783" s="6">
        <v>0</v>
      </c>
      <c r="J783" s="6">
        <v>0.02</v>
      </c>
      <c r="K783" s="6">
        <v>2.2338576677215984E-2</v>
      </c>
      <c r="L783" s="6">
        <v>0.18589830508474578</v>
      </c>
      <c r="M783" s="6">
        <v>6.5939999999999999E-2</v>
      </c>
      <c r="N783" s="6">
        <v>0.1</v>
      </c>
      <c r="O783" s="6">
        <v>0.05</v>
      </c>
      <c r="P783" s="6">
        <v>0.05</v>
      </c>
      <c r="Q783" s="6">
        <v>0.05</v>
      </c>
      <c r="R783" s="6">
        <v>0</v>
      </c>
      <c r="S783" s="6">
        <v>1.480061793944871E-3</v>
      </c>
      <c r="T783" s="6">
        <v>1.026E-3</v>
      </c>
      <c r="U783" s="6">
        <v>0</v>
      </c>
      <c r="V783" s="6">
        <v>1.6499999999999994E-2</v>
      </c>
      <c r="W783" s="2"/>
    </row>
    <row r="784" spans="1:23" x14ac:dyDescent="0.25">
      <c r="A784" t="str">
        <f t="shared" si="48"/>
        <v/>
      </c>
      <c r="B784" t="str">
        <f t="shared" si="49"/>
        <v>IDCoolingAir Source Heat Pump</v>
      </c>
      <c r="C784" t="str">
        <f t="shared" si="50"/>
        <v>ID2014 CPACooling_Air Source Heat Pump</v>
      </c>
      <c r="D784" t="s">
        <v>119</v>
      </c>
      <c r="E784" t="s">
        <v>143</v>
      </c>
      <c r="F784" s="4" t="str">
        <f t="shared" si="47"/>
        <v>Cooling_Air Source Heat Pump</v>
      </c>
      <c r="G784" s="4" t="s">
        <v>3</v>
      </c>
      <c r="H784" s="4" t="s">
        <v>155</v>
      </c>
      <c r="I784" s="6">
        <v>3.0362022407481905E-2</v>
      </c>
      <c r="J784" s="6">
        <v>5.3783201722900215E-2</v>
      </c>
      <c r="K784" s="6">
        <v>1.9856512601969759E-2</v>
      </c>
      <c r="L784" s="6">
        <v>4.8576271186440687E-2</v>
      </c>
      <c r="M784" s="6">
        <v>4.641099999999998E-2</v>
      </c>
      <c r="N784" s="6">
        <v>3.6639999999999999E-2</v>
      </c>
      <c r="O784" s="6">
        <v>5.94E-3</v>
      </c>
      <c r="P784" s="6">
        <v>5.196271929824562E-2</v>
      </c>
      <c r="Q784" s="6">
        <v>4.4000000000000011E-2</v>
      </c>
      <c r="R784" s="6">
        <v>9.7750000000000004E-2</v>
      </c>
      <c r="S784" s="6">
        <v>2.3187634771802981E-2</v>
      </c>
      <c r="T784" s="6">
        <v>1.6074000000000001E-2</v>
      </c>
      <c r="U784" s="6">
        <v>3.7809045226130662E-2</v>
      </c>
      <c r="V784" s="6">
        <v>4.8249999999999973E-2</v>
      </c>
      <c r="W784" s="2"/>
    </row>
    <row r="785" spans="1:23" x14ac:dyDescent="0.25">
      <c r="A785" t="str">
        <f t="shared" si="48"/>
        <v/>
      </c>
      <c r="B785" t="str">
        <f t="shared" si="49"/>
        <v>IDCoolingGeothermal Heat Pump</v>
      </c>
      <c r="C785" t="str">
        <f t="shared" si="50"/>
        <v>ID2014 CPACooling_Geothermal Heat Pump</v>
      </c>
      <c r="D785" t="s">
        <v>119</v>
      </c>
      <c r="E785" t="s">
        <v>143</v>
      </c>
      <c r="F785" s="4" t="str">
        <f t="shared" si="47"/>
        <v>Cooling_Geothermal Heat Pump</v>
      </c>
      <c r="G785" s="4" t="s">
        <v>3</v>
      </c>
      <c r="H785" s="4" t="s">
        <v>11</v>
      </c>
      <c r="I785" s="6">
        <v>2.0564778781123658E-2</v>
      </c>
      <c r="J785" s="6">
        <v>3.9332376166547015E-2</v>
      </c>
      <c r="K785" s="6">
        <v>1.5719739143226063E-2</v>
      </c>
      <c r="L785" s="6">
        <v>3.637288135593221E-2</v>
      </c>
      <c r="M785" s="6">
        <v>1.3205499999999992E-2</v>
      </c>
      <c r="N785" s="6">
        <v>0</v>
      </c>
      <c r="O785" s="6">
        <v>8.9099999999999995E-3</v>
      </c>
      <c r="P785" s="6">
        <v>0</v>
      </c>
      <c r="Q785" s="6">
        <v>3.3199999999999993E-2</v>
      </c>
      <c r="R785" s="6">
        <v>2.8000000000000001E-2</v>
      </c>
      <c r="S785" s="6">
        <v>0</v>
      </c>
      <c r="T785" s="6">
        <v>0</v>
      </c>
      <c r="U785" s="6">
        <v>2.697487437185931E-2</v>
      </c>
      <c r="V785" s="6">
        <v>1.2749999999999996E-2</v>
      </c>
      <c r="W785" s="2"/>
    </row>
    <row r="786" spans="1:23" x14ac:dyDescent="0.25">
      <c r="A786" t="str">
        <f t="shared" si="48"/>
        <v/>
      </c>
      <c r="B786" t="str">
        <f t="shared" si="49"/>
        <v>IDHeatingElectric Furnace</v>
      </c>
      <c r="C786" t="str">
        <f t="shared" si="50"/>
        <v>ID2014 CPAHeating_Electric Furnace</v>
      </c>
      <c r="D786" t="s">
        <v>119</v>
      </c>
      <c r="E786" t="s">
        <v>143</v>
      </c>
      <c r="F786" s="4" t="str">
        <f t="shared" si="47"/>
        <v>Heating_Electric Furnace</v>
      </c>
      <c r="G786" s="4" t="s">
        <v>12</v>
      </c>
      <c r="H786" s="4" t="s">
        <v>13</v>
      </c>
      <c r="I786" s="6">
        <v>1.0689710328735658E-2</v>
      </c>
      <c r="J786" s="6">
        <v>2.5056772289921473E-3</v>
      </c>
      <c r="K786" s="6">
        <v>2.7396586612708034E-2</v>
      </c>
      <c r="L786" s="6">
        <v>1.2814325319719714E-2</v>
      </c>
      <c r="M786" s="6">
        <v>4.9593527238802879E-2</v>
      </c>
      <c r="N786" s="6">
        <v>9.2798577690586415E-2</v>
      </c>
      <c r="O786" s="6">
        <v>1.8800652095615416E-2</v>
      </c>
      <c r="P786" s="6">
        <v>0</v>
      </c>
      <c r="Q786" s="6">
        <v>0</v>
      </c>
      <c r="R786" s="6">
        <v>7.5174233808648983E-3</v>
      </c>
      <c r="S786" s="6">
        <v>2.6639344254618672E-2</v>
      </c>
      <c r="T786" s="6">
        <v>1.9960396039603961E-2</v>
      </c>
      <c r="U786" s="6">
        <v>8.1075444209935382E-3</v>
      </c>
      <c r="V786" s="6">
        <v>8.178801102267573E-2</v>
      </c>
      <c r="W786" s="2"/>
    </row>
    <row r="787" spans="1:23" x14ac:dyDescent="0.25">
      <c r="A787" t="str">
        <f t="shared" si="48"/>
        <v/>
      </c>
      <c r="B787" t="str">
        <f t="shared" si="49"/>
        <v>IDHeatingElectric Zonal Heat</v>
      </c>
      <c r="C787" t="str">
        <f t="shared" si="50"/>
        <v>ID2014 CPAHeating_Electric Zonal Heat</v>
      </c>
      <c r="D787" t="s">
        <v>119</v>
      </c>
      <c r="E787" t="s">
        <v>143</v>
      </c>
      <c r="F787" s="4" t="str">
        <f t="shared" si="47"/>
        <v>Heating_Electric Zonal Heat</v>
      </c>
      <c r="G787" s="4" t="s">
        <v>12</v>
      </c>
      <c r="H787" s="4" t="s">
        <v>156</v>
      </c>
      <c r="I787" s="6">
        <v>0.28597699668229959</v>
      </c>
      <c r="J787" s="6">
        <v>0.14828118390595091</v>
      </c>
      <c r="K787" s="6">
        <v>0.32035737356750271</v>
      </c>
      <c r="L787" s="6">
        <v>0.16984215594072427</v>
      </c>
      <c r="M787" s="6">
        <v>8.6933784056223427E-4</v>
      </c>
      <c r="N787" s="6">
        <v>1.7087738098887282E-2</v>
      </c>
      <c r="O787" s="6">
        <v>3.8737607339866967E-4</v>
      </c>
      <c r="P787" s="6">
        <v>0.15203728070175437</v>
      </c>
      <c r="Q787" s="6">
        <v>0.12979999999999997</v>
      </c>
      <c r="R787" s="6">
        <v>0.36673257661913505</v>
      </c>
      <c r="S787" s="6">
        <v>0.14409197522194439</v>
      </c>
      <c r="T787" s="6">
        <v>0.10796560396039603</v>
      </c>
      <c r="U787" s="6">
        <v>0.23622197411799284</v>
      </c>
      <c r="V787" s="6">
        <v>9.5240157991408753E-2</v>
      </c>
      <c r="W787" s="2"/>
    </row>
    <row r="788" spans="1:23" x14ac:dyDescent="0.25">
      <c r="A788" t="str">
        <f t="shared" si="48"/>
        <v/>
      </c>
      <c r="B788" t="str">
        <f t="shared" si="49"/>
        <v>IDHeatingAir Source Heat Pump</v>
      </c>
      <c r="C788" t="str">
        <f t="shared" si="50"/>
        <v>ID2014 CPAHeating_Air Source Heat Pump</v>
      </c>
      <c r="D788" t="s">
        <v>119</v>
      </c>
      <c r="E788" t="s">
        <v>143</v>
      </c>
      <c r="F788" s="4" t="str">
        <f t="shared" si="47"/>
        <v>Heating_Air Source Heat Pump</v>
      </c>
      <c r="G788" s="4" t="s">
        <v>12</v>
      </c>
      <c r="H788" s="4" t="s">
        <v>155</v>
      </c>
      <c r="I788" s="6">
        <v>3.0362022407481905E-2</v>
      </c>
      <c r="J788" s="6">
        <v>5.3783201722900215E-2</v>
      </c>
      <c r="K788" s="6">
        <v>1.9856512601969759E-2</v>
      </c>
      <c r="L788" s="6">
        <v>4.8576271186440687E-2</v>
      </c>
      <c r="M788" s="6">
        <v>4.641099999999998E-2</v>
      </c>
      <c r="N788" s="6">
        <v>3.6639999999999999E-2</v>
      </c>
      <c r="O788" s="6">
        <v>5.94E-3</v>
      </c>
      <c r="P788" s="6">
        <v>5.196271929824562E-2</v>
      </c>
      <c r="Q788" s="6">
        <v>4.4000000000000011E-2</v>
      </c>
      <c r="R788" s="6">
        <v>9.7750000000000004E-2</v>
      </c>
      <c r="S788" s="6">
        <v>2.3187634771802981E-2</v>
      </c>
      <c r="T788" s="6">
        <v>1.6074000000000001E-2</v>
      </c>
      <c r="U788" s="6">
        <v>3.7809045226130662E-2</v>
      </c>
      <c r="V788" s="6">
        <v>4.8249999999999973E-2</v>
      </c>
      <c r="W788" s="2"/>
    </row>
    <row r="789" spans="1:23" x14ac:dyDescent="0.25">
      <c r="A789" t="str">
        <f t="shared" si="48"/>
        <v/>
      </c>
      <c r="B789" t="str">
        <f t="shared" si="49"/>
        <v>IDHeatingGeothermal Heat Pump</v>
      </c>
      <c r="C789" t="str">
        <f t="shared" si="50"/>
        <v>ID2014 CPAHeating_Geothermal Heat Pump</v>
      </c>
      <c r="D789" t="s">
        <v>119</v>
      </c>
      <c r="E789" t="s">
        <v>143</v>
      </c>
      <c r="F789" s="4" t="str">
        <f t="shared" si="47"/>
        <v>Heating_Geothermal Heat Pump</v>
      </c>
      <c r="G789" s="4" t="s">
        <v>12</v>
      </c>
      <c r="H789" s="4" t="s">
        <v>11</v>
      </c>
      <c r="I789" s="6">
        <v>2.0564778781123658E-2</v>
      </c>
      <c r="J789" s="6">
        <v>3.9332376166547015E-2</v>
      </c>
      <c r="K789" s="6">
        <v>1.5719739143226063E-2</v>
      </c>
      <c r="L789" s="6">
        <v>3.637288135593221E-2</v>
      </c>
      <c r="M789" s="6">
        <v>1.3205499999999992E-2</v>
      </c>
      <c r="N789" s="6">
        <v>0</v>
      </c>
      <c r="O789" s="6">
        <v>8.9099999999999995E-3</v>
      </c>
      <c r="P789" s="6">
        <v>0</v>
      </c>
      <c r="Q789" s="6">
        <v>3.3199999999999993E-2</v>
      </c>
      <c r="R789" s="6">
        <v>2.8000000000000001E-2</v>
      </c>
      <c r="S789" s="6">
        <v>0</v>
      </c>
      <c r="T789" s="6">
        <v>0</v>
      </c>
      <c r="U789" s="6">
        <v>2.697487437185931E-2</v>
      </c>
      <c r="V789" s="6">
        <v>1.2749999999999996E-2</v>
      </c>
      <c r="W789" s="2"/>
    </row>
    <row r="790" spans="1:23" x14ac:dyDescent="0.25">
      <c r="A790" t="str">
        <f t="shared" si="48"/>
        <v/>
      </c>
      <c r="B790" t="str">
        <f t="shared" si="49"/>
        <v>IDVentilationVentilation</v>
      </c>
      <c r="C790" t="str">
        <f t="shared" si="50"/>
        <v>ID2014 CPAVentilation_Ventilation</v>
      </c>
      <c r="D790" t="s">
        <v>119</v>
      </c>
      <c r="E790" t="s">
        <v>143</v>
      </c>
      <c r="F790" s="4" t="str">
        <f t="shared" ref="F790:F821" si="51">G790&amp;"_"&amp;H790</f>
        <v>Ventilation_Ventilation</v>
      </c>
      <c r="G790" s="4" t="s">
        <v>15</v>
      </c>
      <c r="H790" s="4" t="s">
        <v>15</v>
      </c>
      <c r="I790" s="6">
        <v>1</v>
      </c>
      <c r="J790" s="6">
        <v>1</v>
      </c>
      <c r="K790" s="6">
        <v>1</v>
      </c>
      <c r="L790" s="6">
        <v>1</v>
      </c>
      <c r="M790" s="6">
        <v>1</v>
      </c>
      <c r="N790" s="6">
        <v>1</v>
      </c>
      <c r="O790" s="6">
        <v>1</v>
      </c>
      <c r="P790" s="6">
        <v>1</v>
      </c>
      <c r="Q790" s="6">
        <v>1</v>
      </c>
      <c r="R790" s="6">
        <v>1</v>
      </c>
      <c r="S790" s="6">
        <v>1</v>
      </c>
      <c r="T790" s="6">
        <v>1</v>
      </c>
      <c r="U790" s="6">
        <v>1</v>
      </c>
      <c r="V790" s="6">
        <v>1</v>
      </c>
      <c r="W790" s="2"/>
    </row>
    <row r="791" spans="1:23" x14ac:dyDescent="0.25">
      <c r="A791" t="str">
        <f t="shared" si="48"/>
        <v/>
      </c>
      <c r="B791" t="str">
        <f t="shared" si="49"/>
        <v>IDWater HeatingWater Heating</v>
      </c>
      <c r="C791" t="str">
        <f t="shared" si="50"/>
        <v>ID2014 CPAWater Heating_Water Heating</v>
      </c>
      <c r="D791" t="s">
        <v>119</v>
      </c>
      <c r="E791" t="s">
        <v>143</v>
      </c>
      <c r="F791" s="4" t="str">
        <f t="shared" si="51"/>
        <v>Water Heating_Water Heating</v>
      </c>
      <c r="G791" s="4" t="s">
        <v>16</v>
      </c>
      <c r="H791" s="4" t="s">
        <v>16</v>
      </c>
      <c r="I791" s="6">
        <v>0.51887550200803212</v>
      </c>
      <c r="J791" s="6">
        <v>0.45783132530120479</v>
      </c>
      <c r="K791" s="6">
        <v>0.5030136986301369</v>
      </c>
      <c r="L791" s="6">
        <v>0.49315068493150682</v>
      </c>
      <c r="M791" s="6">
        <v>0.35199999999999998</v>
      </c>
      <c r="N791" s="6">
        <v>0.52380952380952384</v>
      </c>
      <c r="O791" s="6">
        <v>0.223</v>
      </c>
      <c r="P791" s="6">
        <v>0.26300000000000001</v>
      </c>
      <c r="Q791" s="6">
        <v>0.38100000000000001</v>
      </c>
      <c r="R791" s="6">
        <v>0.5</v>
      </c>
      <c r="S791" s="6">
        <v>0.52909575289575295</v>
      </c>
      <c r="T791" s="6">
        <v>0.52909575289575295</v>
      </c>
      <c r="U791" s="6">
        <v>0.51887550200803212</v>
      </c>
      <c r="V791" s="6">
        <v>0.36486486486486486</v>
      </c>
      <c r="W791" s="2"/>
    </row>
    <row r="792" spans="1:23" x14ac:dyDescent="0.25">
      <c r="A792" t="str">
        <f t="shared" si="48"/>
        <v/>
      </c>
      <c r="B792" t="str">
        <f t="shared" si="49"/>
        <v>IDInterior LightingScrew-in</v>
      </c>
      <c r="C792" t="str">
        <f t="shared" si="50"/>
        <v>ID2014 CPAInterior Lighting_Screw-in</v>
      </c>
      <c r="D792" t="s">
        <v>119</v>
      </c>
      <c r="E792" t="s">
        <v>143</v>
      </c>
      <c r="F792" s="4" t="str">
        <f t="shared" si="51"/>
        <v>Interior Lighting_Screw-in</v>
      </c>
      <c r="G792" s="4" t="s">
        <v>18</v>
      </c>
      <c r="H792" s="4" t="s">
        <v>150</v>
      </c>
      <c r="I792" s="6">
        <v>1</v>
      </c>
      <c r="J792" s="6">
        <v>1</v>
      </c>
      <c r="K792" s="6">
        <v>1</v>
      </c>
      <c r="L792" s="6">
        <v>1</v>
      </c>
      <c r="M792" s="6">
        <v>1</v>
      </c>
      <c r="N792" s="6">
        <v>1</v>
      </c>
      <c r="O792" s="6">
        <v>1</v>
      </c>
      <c r="P792" s="6">
        <v>1</v>
      </c>
      <c r="Q792" s="6">
        <v>1</v>
      </c>
      <c r="R792" s="6">
        <v>1</v>
      </c>
      <c r="S792" s="6">
        <v>1</v>
      </c>
      <c r="T792" s="6">
        <v>1</v>
      </c>
      <c r="U792" s="6">
        <v>1</v>
      </c>
      <c r="V792" s="6">
        <v>1</v>
      </c>
      <c r="W792" s="2"/>
    </row>
    <row r="793" spans="1:23" x14ac:dyDescent="0.25">
      <c r="A793" t="str">
        <f t="shared" si="48"/>
        <v/>
      </c>
      <c r="B793" t="str">
        <f t="shared" si="49"/>
        <v>IDInterior LightingHigh-Bay Fixtures</v>
      </c>
      <c r="C793" t="str">
        <f t="shared" si="50"/>
        <v>ID2014 CPAInterior Lighting_High-Bay Fixtures</v>
      </c>
      <c r="D793" t="s">
        <v>119</v>
      </c>
      <c r="E793" t="s">
        <v>143</v>
      </c>
      <c r="F793" s="4" t="str">
        <f t="shared" si="51"/>
        <v>Interior Lighting_High-Bay Fixtures</v>
      </c>
      <c r="G793" s="4" t="s">
        <v>18</v>
      </c>
      <c r="H793" s="4" t="s">
        <v>152</v>
      </c>
      <c r="I793" s="6">
        <v>1</v>
      </c>
      <c r="J793" s="6">
        <v>1</v>
      </c>
      <c r="K793" s="6">
        <v>1</v>
      </c>
      <c r="L793" s="6">
        <v>1</v>
      </c>
      <c r="M793" s="6">
        <v>1</v>
      </c>
      <c r="N793" s="6">
        <v>1</v>
      </c>
      <c r="O793" s="6">
        <v>1</v>
      </c>
      <c r="P793" s="6">
        <v>1</v>
      </c>
      <c r="Q793" s="6">
        <v>1</v>
      </c>
      <c r="R793" s="6">
        <v>1</v>
      </c>
      <c r="S793" s="6">
        <v>1</v>
      </c>
      <c r="T793" s="6">
        <v>1</v>
      </c>
      <c r="U793" s="6">
        <v>1</v>
      </c>
      <c r="V793" s="6">
        <v>1</v>
      </c>
      <c r="W793" s="2"/>
    </row>
    <row r="794" spans="1:23" x14ac:dyDescent="0.25">
      <c r="A794" t="str">
        <f t="shared" si="48"/>
        <v/>
      </c>
      <c r="B794" t="str">
        <f t="shared" si="49"/>
        <v>IDInterior LightingLinear Fluorescent</v>
      </c>
      <c r="C794" t="str">
        <f t="shared" si="50"/>
        <v>ID2014 CPAInterior Lighting_Linear Fluorescent</v>
      </c>
      <c r="D794" t="s">
        <v>119</v>
      </c>
      <c r="E794" t="s">
        <v>143</v>
      </c>
      <c r="F794" s="4" t="str">
        <f t="shared" si="51"/>
        <v>Interior Lighting_Linear Fluorescent</v>
      </c>
      <c r="G794" s="4" t="s">
        <v>18</v>
      </c>
      <c r="H794" s="4" t="s">
        <v>157</v>
      </c>
      <c r="I794" s="6">
        <v>1</v>
      </c>
      <c r="J794" s="6">
        <v>1</v>
      </c>
      <c r="K794" s="6">
        <v>1</v>
      </c>
      <c r="L794" s="6">
        <v>1</v>
      </c>
      <c r="M794" s="6">
        <v>1</v>
      </c>
      <c r="N794" s="6">
        <v>1</v>
      </c>
      <c r="O794" s="6">
        <v>1</v>
      </c>
      <c r="P794" s="6">
        <v>1</v>
      </c>
      <c r="Q794" s="6">
        <v>1</v>
      </c>
      <c r="R794" s="6">
        <v>1</v>
      </c>
      <c r="S794" s="6">
        <v>1</v>
      </c>
      <c r="T794" s="6">
        <v>1</v>
      </c>
      <c r="U794" s="6">
        <v>1</v>
      </c>
      <c r="V794" s="6">
        <v>1</v>
      </c>
      <c r="W794" s="2"/>
    </row>
    <row r="795" spans="1:23" x14ac:dyDescent="0.25">
      <c r="A795" t="str">
        <f t="shared" si="48"/>
        <v/>
      </c>
      <c r="B795" t="str">
        <f t="shared" si="49"/>
        <v>IDExterior LightingScrew-in</v>
      </c>
      <c r="C795" t="str">
        <f t="shared" si="50"/>
        <v>ID2014 CPAExterior Lighting_Screw-in</v>
      </c>
      <c r="D795" t="s">
        <v>119</v>
      </c>
      <c r="E795" t="s">
        <v>143</v>
      </c>
      <c r="F795" s="4" t="str">
        <f t="shared" si="51"/>
        <v>Exterior Lighting_Screw-in</v>
      </c>
      <c r="G795" s="4" t="s">
        <v>23</v>
      </c>
      <c r="H795" s="4" t="s">
        <v>150</v>
      </c>
      <c r="I795" s="6">
        <v>1</v>
      </c>
      <c r="J795" s="6">
        <v>1</v>
      </c>
      <c r="K795" s="6">
        <v>1</v>
      </c>
      <c r="L795" s="6">
        <v>1</v>
      </c>
      <c r="M795" s="6">
        <v>1</v>
      </c>
      <c r="N795" s="6">
        <v>1</v>
      </c>
      <c r="O795" s="6">
        <v>1</v>
      </c>
      <c r="P795" s="6">
        <v>1</v>
      </c>
      <c r="Q795" s="6">
        <v>1</v>
      </c>
      <c r="R795" s="6">
        <v>1</v>
      </c>
      <c r="S795" s="6">
        <v>1</v>
      </c>
      <c r="T795" s="6">
        <v>1</v>
      </c>
      <c r="U795" s="6">
        <v>1</v>
      </c>
      <c r="V795" s="6">
        <v>1</v>
      </c>
      <c r="W795" s="2"/>
    </row>
    <row r="796" spans="1:23" x14ac:dyDescent="0.25">
      <c r="A796" t="str">
        <f t="shared" si="48"/>
        <v/>
      </c>
      <c r="B796" t="str">
        <f t="shared" si="49"/>
        <v>IDExterior LightingHID</v>
      </c>
      <c r="C796" t="str">
        <f t="shared" si="50"/>
        <v>ID2014 CPAExterior Lighting_HID</v>
      </c>
      <c r="D796" t="s">
        <v>119</v>
      </c>
      <c r="E796" t="s">
        <v>143</v>
      </c>
      <c r="F796" s="4" t="str">
        <f t="shared" si="51"/>
        <v>Exterior Lighting_HID</v>
      </c>
      <c r="G796" s="4" t="s">
        <v>23</v>
      </c>
      <c r="H796" s="4" t="s">
        <v>158</v>
      </c>
      <c r="I796" s="6">
        <v>1</v>
      </c>
      <c r="J796" s="6">
        <v>1</v>
      </c>
      <c r="K796" s="6">
        <v>1</v>
      </c>
      <c r="L796" s="6">
        <v>1</v>
      </c>
      <c r="M796" s="6">
        <v>1</v>
      </c>
      <c r="N796" s="6">
        <v>1</v>
      </c>
      <c r="O796" s="6">
        <v>1</v>
      </c>
      <c r="P796" s="6">
        <v>1</v>
      </c>
      <c r="Q796" s="6">
        <v>1</v>
      </c>
      <c r="R796" s="6">
        <v>1</v>
      </c>
      <c r="S796" s="6">
        <v>1</v>
      </c>
      <c r="T796" s="6">
        <v>1</v>
      </c>
      <c r="U796" s="6">
        <v>1</v>
      </c>
      <c r="V796" s="6">
        <v>1</v>
      </c>
      <c r="W796" s="2"/>
    </row>
    <row r="797" spans="1:23" x14ac:dyDescent="0.25">
      <c r="A797" t="str">
        <f t="shared" si="48"/>
        <v/>
      </c>
      <c r="B797" t="str">
        <f t="shared" si="49"/>
        <v>IDExterior LightingLinear Fluorescent</v>
      </c>
      <c r="C797" t="str">
        <f t="shared" si="50"/>
        <v>ID2014 CPAExterior Lighting_Linear Fluorescent</v>
      </c>
      <c r="D797" t="s">
        <v>119</v>
      </c>
      <c r="E797" t="s">
        <v>143</v>
      </c>
      <c r="F797" s="4" t="str">
        <f t="shared" si="51"/>
        <v>Exterior Lighting_Linear Fluorescent</v>
      </c>
      <c r="G797" s="4" t="s">
        <v>23</v>
      </c>
      <c r="H797" s="4" t="s">
        <v>157</v>
      </c>
      <c r="I797" s="6">
        <v>1</v>
      </c>
      <c r="J797" s="6">
        <v>1</v>
      </c>
      <c r="K797" s="6">
        <v>1</v>
      </c>
      <c r="L797" s="6">
        <v>1</v>
      </c>
      <c r="M797" s="6">
        <v>1</v>
      </c>
      <c r="N797" s="6">
        <v>1</v>
      </c>
      <c r="O797" s="6">
        <v>1</v>
      </c>
      <c r="P797" s="6">
        <v>1</v>
      </c>
      <c r="Q797" s="6">
        <v>1</v>
      </c>
      <c r="R797" s="6">
        <v>1</v>
      </c>
      <c r="S797" s="6">
        <v>1</v>
      </c>
      <c r="T797" s="6">
        <v>1</v>
      </c>
      <c r="U797" s="6">
        <v>1</v>
      </c>
      <c r="V797" s="6">
        <v>1</v>
      </c>
      <c r="W797" s="2"/>
    </row>
    <row r="798" spans="1:23" x14ac:dyDescent="0.25">
      <c r="A798" t="str">
        <f t="shared" si="48"/>
        <v/>
      </c>
      <c r="B798" t="str">
        <f t="shared" si="49"/>
        <v>IDRefrigerationWalk-in Refrigerator</v>
      </c>
      <c r="C798" t="str">
        <f t="shared" si="50"/>
        <v>ID2014 CPARefrigeration_Walk-in Refrigerator</v>
      </c>
      <c r="D798" t="s">
        <v>119</v>
      </c>
      <c r="E798" t="s">
        <v>143</v>
      </c>
      <c r="F798" s="4" t="str">
        <f t="shared" si="51"/>
        <v>Refrigeration_Walk-in Refrigerator</v>
      </c>
      <c r="G798" s="4" t="s">
        <v>161</v>
      </c>
      <c r="H798" s="4" t="s">
        <v>159</v>
      </c>
      <c r="I798" s="6">
        <v>0.02</v>
      </c>
      <c r="J798" s="6">
        <v>0</v>
      </c>
      <c r="K798" s="6">
        <v>0.02</v>
      </c>
      <c r="L798" s="6">
        <v>0</v>
      </c>
      <c r="M798" s="6">
        <v>0.74</v>
      </c>
      <c r="N798" s="6">
        <v>0.16</v>
      </c>
      <c r="O798" s="6">
        <v>0.33</v>
      </c>
      <c r="P798" s="6">
        <v>7.6925418569254181E-2</v>
      </c>
      <c r="Q798" s="6">
        <v>0.19</v>
      </c>
      <c r="R798" s="6">
        <v>0.03</v>
      </c>
      <c r="S798" s="6">
        <v>1.0989010989011E-2</v>
      </c>
      <c r="T798" s="6">
        <v>0.91700000000000004</v>
      </c>
      <c r="U798" s="6">
        <v>0.02</v>
      </c>
      <c r="V798" s="6">
        <v>6.6666666666666666E-2</v>
      </c>
      <c r="W798" s="2"/>
    </row>
    <row r="799" spans="1:23" x14ac:dyDescent="0.25">
      <c r="A799" t="str">
        <f t="shared" si="48"/>
        <v/>
      </c>
      <c r="B799" t="str">
        <f t="shared" si="49"/>
        <v>IDRefrigerationReach-in Refrigerator</v>
      </c>
      <c r="C799" t="str">
        <f t="shared" si="50"/>
        <v>ID2014 CPARefrigeration_Reach-in Refrigerator</v>
      </c>
      <c r="D799" t="s">
        <v>119</v>
      </c>
      <c r="E799" t="s">
        <v>143</v>
      </c>
      <c r="F799" s="4" t="str">
        <f t="shared" si="51"/>
        <v>Refrigeration_Reach-in Refrigerator</v>
      </c>
      <c r="G799" s="4" t="s">
        <v>161</v>
      </c>
      <c r="H799" s="4" t="s">
        <v>160</v>
      </c>
      <c r="I799" s="6">
        <v>0.14000000000000001</v>
      </c>
      <c r="J799" s="6">
        <v>8.9552238805970144E-2</v>
      </c>
      <c r="K799" s="6">
        <v>0.14000000000000001</v>
      </c>
      <c r="L799" s="6">
        <v>0.10526315789473684</v>
      </c>
      <c r="M799" s="6">
        <v>7.0000000000000007E-2</v>
      </c>
      <c r="N799" s="6">
        <v>0.83055975794251102</v>
      </c>
      <c r="O799" s="6">
        <v>0.5</v>
      </c>
      <c r="P799" s="6">
        <v>0.13360730593607306</v>
      </c>
      <c r="Q799" s="6">
        <v>0.33</v>
      </c>
      <c r="R799" s="6">
        <v>0.19</v>
      </c>
      <c r="S799" s="6">
        <v>0.02</v>
      </c>
      <c r="T799" s="6">
        <v>0.02</v>
      </c>
      <c r="U799" s="6">
        <v>0.14000000000000001</v>
      </c>
      <c r="V799" s="6">
        <v>0.16666666666666666</v>
      </c>
      <c r="W799" s="2"/>
    </row>
    <row r="800" spans="1:23" x14ac:dyDescent="0.25">
      <c r="A800" t="str">
        <f t="shared" si="48"/>
        <v/>
      </c>
      <c r="B800" t="str">
        <f t="shared" si="49"/>
        <v>IDRefrigerationGlass Door Display</v>
      </c>
      <c r="C800" t="str">
        <f t="shared" si="50"/>
        <v>ID2014 CPARefrigeration_Glass Door Display</v>
      </c>
      <c r="D800" t="s">
        <v>119</v>
      </c>
      <c r="E800" t="s">
        <v>143</v>
      </c>
      <c r="F800" s="4" t="str">
        <f t="shared" si="51"/>
        <v>Refrigeration_Glass Door Display</v>
      </c>
      <c r="G800" s="4" t="s">
        <v>161</v>
      </c>
      <c r="H800" s="4" t="s">
        <v>28</v>
      </c>
      <c r="I800" s="6">
        <v>0.77400000000000002</v>
      </c>
      <c r="J800" s="6">
        <v>0</v>
      </c>
      <c r="K800" s="6">
        <v>0.81699999999999995</v>
      </c>
      <c r="L800" s="6">
        <v>1.7543859649122806E-2</v>
      </c>
      <c r="M800" s="6">
        <v>5.1999999999999998E-2</v>
      </c>
      <c r="N800" s="6">
        <v>0.94899999999999995</v>
      </c>
      <c r="O800" s="6">
        <v>0.90400000000000003</v>
      </c>
      <c r="P800" s="6">
        <v>0.26600000000000001</v>
      </c>
      <c r="Q800" s="6">
        <v>0.65700000000000003</v>
      </c>
      <c r="R800" s="6">
        <v>0.58899999999999997</v>
      </c>
      <c r="S800" s="6">
        <v>0.10100000000000001</v>
      </c>
      <c r="T800" s="6">
        <v>0.10100000000000001</v>
      </c>
      <c r="U800" s="6">
        <v>5.0999999999999997E-2</v>
      </c>
      <c r="V800" s="6">
        <v>1.6666666666666666E-2</v>
      </c>
      <c r="W800" s="2"/>
    </row>
    <row r="801" spans="1:23" x14ac:dyDescent="0.25">
      <c r="A801" t="str">
        <f t="shared" si="48"/>
        <v/>
      </c>
      <c r="B801" t="str">
        <f t="shared" si="49"/>
        <v>IDRefrigerationOpen Display Case</v>
      </c>
      <c r="C801" t="str">
        <f t="shared" si="50"/>
        <v>ID2014 CPARefrigeration_Open Display Case</v>
      </c>
      <c r="D801" t="s">
        <v>119</v>
      </c>
      <c r="E801" t="s">
        <v>143</v>
      </c>
      <c r="F801" s="4" t="str">
        <f t="shared" si="51"/>
        <v>Refrigeration_Open Display Case</v>
      </c>
      <c r="G801" s="4" t="s">
        <v>161</v>
      </c>
      <c r="H801" s="4" t="s">
        <v>29</v>
      </c>
      <c r="I801" s="6">
        <v>0.77400000000000002</v>
      </c>
      <c r="J801" s="6">
        <v>0</v>
      </c>
      <c r="K801" s="6">
        <v>0.81699999999999995</v>
      </c>
      <c r="L801" s="6">
        <v>1.7543859649122806E-2</v>
      </c>
      <c r="M801" s="6">
        <v>5.1999999999999998E-2</v>
      </c>
      <c r="N801" s="6">
        <v>0.94899999999999995</v>
      </c>
      <c r="O801" s="6">
        <v>0.90400000000000003</v>
      </c>
      <c r="P801" s="6">
        <v>0.26600000000000001</v>
      </c>
      <c r="Q801" s="6">
        <v>0.65700000000000003</v>
      </c>
      <c r="R801" s="6">
        <v>0.58899999999999997</v>
      </c>
      <c r="S801" s="6">
        <v>0.10100000000000001</v>
      </c>
      <c r="T801" s="6">
        <v>0.10100000000000001</v>
      </c>
      <c r="U801" s="6">
        <v>5.0999999999999997E-2</v>
      </c>
      <c r="V801" s="6">
        <v>1.6666666666666666E-2</v>
      </c>
      <c r="W801" s="2"/>
    </row>
    <row r="802" spans="1:23" x14ac:dyDescent="0.25">
      <c r="A802" t="str">
        <f t="shared" si="48"/>
        <v/>
      </c>
      <c r="B802" t="str">
        <f t="shared" si="49"/>
        <v>IDRefrigerationIcemaker</v>
      </c>
      <c r="C802" t="str">
        <f t="shared" si="50"/>
        <v>ID2014 CPARefrigeration_Icemaker</v>
      </c>
      <c r="D802" t="s">
        <v>119</v>
      </c>
      <c r="E802" t="s">
        <v>143</v>
      </c>
      <c r="F802" s="4" t="str">
        <f t="shared" si="51"/>
        <v>Refrigeration_Icemaker</v>
      </c>
      <c r="G802" s="4" t="s">
        <v>161</v>
      </c>
      <c r="H802" s="4" t="s">
        <v>30</v>
      </c>
      <c r="I802" s="6">
        <v>0.44900000000000001</v>
      </c>
      <c r="J802" s="6">
        <v>5.0999999999999997E-2</v>
      </c>
      <c r="K802" s="6">
        <v>0.52400000000000002</v>
      </c>
      <c r="L802" s="6">
        <v>5.0999999999999997E-2</v>
      </c>
      <c r="M802" s="6">
        <v>0.97299999999999998</v>
      </c>
      <c r="N802" s="6">
        <v>0.98899999999999999</v>
      </c>
      <c r="O802" s="6">
        <v>0.90400000000000003</v>
      </c>
      <c r="P802" s="6">
        <v>0.26600000000000001</v>
      </c>
      <c r="Q802" s="6">
        <v>0.65700000000000003</v>
      </c>
      <c r="R802" s="6">
        <v>0.58899999999999997</v>
      </c>
      <c r="S802" s="6">
        <v>0.10100000000000001</v>
      </c>
      <c r="T802" s="6">
        <v>0.91700000000000004</v>
      </c>
      <c r="U802" s="6">
        <v>5.0999999999999997E-2</v>
      </c>
      <c r="V802" s="6">
        <v>0.216</v>
      </c>
      <c r="W802" s="2"/>
    </row>
    <row r="803" spans="1:23" x14ac:dyDescent="0.25">
      <c r="A803" t="str">
        <f t="shared" si="48"/>
        <v/>
      </c>
      <c r="B803" t="str">
        <f t="shared" si="49"/>
        <v>IDRefrigerationVending Machine</v>
      </c>
      <c r="C803" t="str">
        <f t="shared" si="50"/>
        <v>ID2014 CPARefrigeration_Vending Machine</v>
      </c>
      <c r="D803" t="s">
        <v>119</v>
      </c>
      <c r="E803" t="s">
        <v>143</v>
      </c>
      <c r="F803" s="4" t="str">
        <f t="shared" si="51"/>
        <v>Refrigeration_Vending Machine</v>
      </c>
      <c r="G803" s="4" t="s">
        <v>161</v>
      </c>
      <c r="H803" s="4" t="s">
        <v>31</v>
      </c>
      <c r="I803" s="6">
        <v>0.44900000000000001</v>
      </c>
      <c r="J803" s="6">
        <v>5.0999999999999997E-2</v>
      </c>
      <c r="K803" s="6">
        <v>0.52400000000000002</v>
      </c>
      <c r="L803" s="6">
        <v>5.0999999999999997E-2</v>
      </c>
      <c r="M803" s="6">
        <v>0.97299999999999998</v>
      </c>
      <c r="N803" s="6">
        <v>0.98899999999999999</v>
      </c>
      <c r="O803" s="6">
        <v>0.90400000000000003</v>
      </c>
      <c r="P803" s="6">
        <v>0.26600000000000001</v>
      </c>
      <c r="Q803" s="6">
        <v>0.65700000000000003</v>
      </c>
      <c r="R803" s="6">
        <v>0.58899999999999997</v>
      </c>
      <c r="S803" s="6">
        <v>0.10100000000000001</v>
      </c>
      <c r="T803" s="6">
        <v>0.91700000000000004</v>
      </c>
      <c r="U803" s="6">
        <v>5.0999999999999997E-2</v>
      </c>
      <c r="V803" s="6">
        <v>0.216</v>
      </c>
      <c r="W803" s="2"/>
    </row>
    <row r="804" spans="1:23" x14ac:dyDescent="0.25">
      <c r="A804" t="str">
        <f t="shared" si="48"/>
        <v/>
      </c>
      <c r="B804" t="str">
        <f t="shared" si="49"/>
        <v>IDFood PreparationOven</v>
      </c>
      <c r="C804" t="str">
        <f t="shared" si="50"/>
        <v>ID2014 CPAFood Preparation_Oven</v>
      </c>
      <c r="D804" t="s">
        <v>119</v>
      </c>
      <c r="E804" t="s">
        <v>143</v>
      </c>
      <c r="F804" s="4" t="str">
        <f t="shared" si="51"/>
        <v>Food Preparation_Oven</v>
      </c>
      <c r="G804" s="4" t="s">
        <v>32</v>
      </c>
      <c r="H804" s="4" t="s">
        <v>33</v>
      </c>
      <c r="I804" s="6">
        <v>0.66</v>
      </c>
      <c r="J804" s="6">
        <v>3.6464000000000003E-2</v>
      </c>
      <c r="K804" s="6">
        <v>0.48899999999999999</v>
      </c>
      <c r="L804" s="6">
        <v>3.6464000000000003E-2</v>
      </c>
      <c r="M804" s="6">
        <v>0.152</v>
      </c>
      <c r="N804" s="6">
        <v>0.54400000000000004</v>
      </c>
      <c r="O804" s="6">
        <v>0.69699999999999995</v>
      </c>
      <c r="P804" s="6">
        <v>0.21049200000000001</v>
      </c>
      <c r="Q804" s="6">
        <v>0.64800000000000002</v>
      </c>
      <c r="R804" s="6">
        <v>0.13800000000000001</v>
      </c>
      <c r="S804" s="6">
        <v>2.2665999999999999E-2</v>
      </c>
      <c r="T804" s="6">
        <v>0.40838600000000003</v>
      </c>
      <c r="U804" s="6">
        <v>3.6464000000000003E-2</v>
      </c>
      <c r="V804" s="6">
        <v>0.58899999999999997</v>
      </c>
      <c r="W804" s="2"/>
    </row>
    <row r="805" spans="1:23" x14ac:dyDescent="0.25">
      <c r="A805" t="str">
        <f t="shared" si="48"/>
        <v/>
      </c>
      <c r="B805" t="str">
        <f t="shared" si="49"/>
        <v>IDFood PreparationFryer</v>
      </c>
      <c r="C805" t="str">
        <f t="shared" si="50"/>
        <v>ID2014 CPAFood Preparation_Fryer</v>
      </c>
      <c r="D805" t="s">
        <v>119</v>
      </c>
      <c r="E805" t="s">
        <v>143</v>
      </c>
      <c r="F805" s="4" t="str">
        <f t="shared" si="51"/>
        <v>Food Preparation_Fryer</v>
      </c>
      <c r="G805" s="4" t="s">
        <v>32</v>
      </c>
      <c r="H805" s="4" t="s">
        <v>34</v>
      </c>
      <c r="I805" s="6">
        <v>0.76400000000000001</v>
      </c>
      <c r="J805" s="6">
        <v>3.6464000000000003E-2</v>
      </c>
      <c r="K805" s="6">
        <v>0.45200000000000001</v>
      </c>
      <c r="L805" s="6">
        <v>3.6464000000000003E-2</v>
      </c>
      <c r="M805" s="6">
        <v>8.8999999999999996E-2</v>
      </c>
      <c r="N805" s="6">
        <v>0.61</v>
      </c>
      <c r="O805" s="6">
        <v>0.80700000000000005</v>
      </c>
      <c r="P805" s="6">
        <v>0.21049200000000001</v>
      </c>
      <c r="Q805" s="6">
        <v>0.58599999999999997</v>
      </c>
      <c r="R805" s="6">
        <v>0.21</v>
      </c>
      <c r="S805" s="6">
        <v>2.2665999999999999E-2</v>
      </c>
      <c r="T805" s="6">
        <v>0.40838600000000003</v>
      </c>
      <c r="U805" s="6">
        <v>3.6464000000000003E-2</v>
      </c>
      <c r="V805" s="6">
        <v>0.29899999999999999</v>
      </c>
      <c r="W805" s="2"/>
    </row>
    <row r="806" spans="1:23" x14ac:dyDescent="0.25">
      <c r="A806" t="str">
        <f t="shared" si="48"/>
        <v/>
      </c>
      <c r="B806" t="str">
        <f t="shared" si="49"/>
        <v>IDFood PreparationDishwasher</v>
      </c>
      <c r="C806" t="str">
        <f t="shared" si="50"/>
        <v>ID2014 CPAFood Preparation_Dishwasher</v>
      </c>
      <c r="D806" t="s">
        <v>119</v>
      </c>
      <c r="E806" t="s">
        <v>143</v>
      </c>
      <c r="F806" s="4" t="str">
        <f t="shared" si="51"/>
        <v>Food Preparation_Dishwasher</v>
      </c>
      <c r="G806" s="4" t="s">
        <v>32</v>
      </c>
      <c r="H806" s="4" t="s">
        <v>35</v>
      </c>
      <c r="I806" s="6">
        <v>0.430614</v>
      </c>
      <c r="J806" s="6">
        <v>3.6464000000000003E-2</v>
      </c>
      <c r="K806" s="6">
        <v>0.3957</v>
      </c>
      <c r="L806" s="6">
        <v>3.6464000000000003E-2</v>
      </c>
      <c r="M806" s="6">
        <v>0.52509700000000004</v>
      </c>
      <c r="N806" s="6">
        <v>0.548682</v>
      </c>
      <c r="O806" s="6">
        <v>0.53468099999999996</v>
      </c>
      <c r="P806" s="6">
        <v>0.21049200000000001</v>
      </c>
      <c r="Q806" s="6">
        <v>0.523231</v>
      </c>
      <c r="R806" s="6">
        <v>0.30025000000000002</v>
      </c>
      <c r="S806" s="6">
        <v>2.2665999999999999E-2</v>
      </c>
      <c r="T806" s="6">
        <v>0.40838600000000003</v>
      </c>
      <c r="U806" s="6">
        <v>3.6464000000000003E-2</v>
      </c>
      <c r="V806" s="6">
        <v>0.15409500000000001</v>
      </c>
      <c r="W806" s="2"/>
    </row>
    <row r="807" spans="1:23" x14ac:dyDescent="0.25">
      <c r="A807" t="str">
        <f t="shared" si="48"/>
        <v/>
      </c>
      <c r="B807" t="str">
        <f t="shared" si="49"/>
        <v>IDFood PreparationHot Food Container</v>
      </c>
      <c r="C807" t="str">
        <f t="shared" si="50"/>
        <v>ID2014 CPAFood Preparation_Hot Food Container</v>
      </c>
      <c r="D807" t="s">
        <v>119</v>
      </c>
      <c r="E807" t="s">
        <v>143</v>
      </c>
      <c r="F807" s="4" t="str">
        <f t="shared" si="51"/>
        <v>Food Preparation_Hot Food Container</v>
      </c>
      <c r="G807" s="4" t="s">
        <v>32</v>
      </c>
      <c r="H807" s="4" t="s">
        <v>36</v>
      </c>
      <c r="I807" s="6">
        <v>0.430614</v>
      </c>
      <c r="J807" s="6">
        <v>3.6464000000000003E-2</v>
      </c>
      <c r="K807" s="6">
        <v>0.3957</v>
      </c>
      <c r="L807" s="6">
        <v>3.6464000000000003E-2</v>
      </c>
      <c r="M807" s="6">
        <v>0.52509700000000004</v>
      </c>
      <c r="N807" s="6">
        <v>0.548682</v>
      </c>
      <c r="O807" s="6">
        <v>0.53468099999999996</v>
      </c>
      <c r="P807" s="6">
        <v>0.21049200000000001</v>
      </c>
      <c r="Q807" s="6">
        <v>0.523231</v>
      </c>
      <c r="R807" s="6">
        <v>0.30025000000000002</v>
      </c>
      <c r="S807" s="6">
        <v>2.2665999999999999E-2</v>
      </c>
      <c r="T807" s="6">
        <v>0.40838600000000003</v>
      </c>
      <c r="U807" s="6">
        <v>3.6464000000000003E-2</v>
      </c>
      <c r="V807" s="6">
        <v>0.15409500000000001</v>
      </c>
      <c r="W807" s="2"/>
    </row>
    <row r="808" spans="1:23" x14ac:dyDescent="0.25">
      <c r="A808" t="str">
        <f t="shared" si="48"/>
        <v/>
      </c>
      <c r="B808" t="str">
        <f t="shared" si="49"/>
        <v>IDOffice EquipmentDesktop Computer</v>
      </c>
      <c r="C808" t="str">
        <f t="shared" si="50"/>
        <v>ID2014 CPAOffice Equipment_Desktop Computer</v>
      </c>
      <c r="D808" t="s">
        <v>119</v>
      </c>
      <c r="E808" t="s">
        <v>143</v>
      </c>
      <c r="F808" s="4" t="str">
        <f t="shared" si="51"/>
        <v>Office Equipment_Desktop Computer</v>
      </c>
      <c r="G808" s="4" t="s">
        <v>38</v>
      </c>
      <c r="H808" s="4" t="s">
        <v>39</v>
      </c>
      <c r="I808" s="6">
        <v>1</v>
      </c>
      <c r="J808" s="6">
        <v>1</v>
      </c>
      <c r="K808" s="6">
        <v>1</v>
      </c>
      <c r="L808" s="6">
        <v>1</v>
      </c>
      <c r="M808" s="6">
        <v>1</v>
      </c>
      <c r="N808" s="6">
        <v>1</v>
      </c>
      <c r="O808" s="6">
        <v>1</v>
      </c>
      <c r="P808" s="6">
        <v>1</v>
      </c>
      <c r="Q808" s="6">
        <v>1</v>
      </c>
      <c r="R808" s="6">
        <v>1</v>
      </c>
      <c r="S808" s="6">
        <v>1</v>
      </c>
      <c r="T808" s="6">
        <v>1</v>
      </c>
      <c r="U808" s="6">
        <v>1</v>
      </c>
      <c r="V808" s="6">
        <v>1</v>
      </c>
      <c r="W808" s="2"/>
    </row>
    <row r="809" spans="1:23" x14ac:dyDescent="0.25">
      <c r="A809" t="str">
        <f t="shared" si="48"/>
        <v/>
      </c>
      <c r="B809" t="str">
        <f t="shared" si="49"/>
        <v>IDOffice EquipmentLaptop</v>
      </c>
      <c r="C809" t="str">
        <f t="shared" si="50"/>
        <v>ID2014 CPAOffice Equipment_Laptop</v>
      </c>
      <c r="D809" t="s">
        <v>119</v>
      </c>
      <c r="E809" t="s">
        <v>143</v>
      </c>
      <c r="F809" s="4" t="str">
        <f t="shared" si="51"/>
        <v>Office Equipment_Laptop</v>
      </c>
      <c r="G809" s="4" t="s">
        <v>38</v>
      </c>
      <c r="H809" s="4" t="s">
        <v>40</v>
      </c>
      <c r="I809" s="6">
        <v>1</v>
      </c>
      <c r="J809" s="6">
        <v>1</v>
      </c>
      <c r="K809" s="6">
        <v>1</v>
      </c>
      <c r="L809" s="6">
        <v>1</v>
      </c>
      <c r="M809" s="6">
        <v>1</v>
      </c>
      <c r="N809" s="6">
        <v>0.64</v>
      </c>
      <c r="O809" s="6">
        <v>1</v>
      </c>
      <c r="P809" s="6">
        <v>1</v>
      </c>
      <c r="Q809" s="6">
        <v>1</v>
      </c>
      <c r="R809" s="6">
        <v>1</v>
      </c>
      <c r="S809" s="6">
        <v>1</v>
      </c>
      <c r="T809" s="6">
        <v>1</v>
      </c>
      <c r="U809" s="6">
        <v>1</v>
      </c>
      <c r="V809" s="6">
        <v>1</v>
      </c>
      <c r="W809" s="2"/>
    </row>
    <row r="810" spans="1:23" x14ac:dyDescent="0.25">
      <c r="A810" t="str">
        <f t="shared" si="48"/>
        <v/>
      </c>
      <c r="B810" t="str">
        <f t="shared" si="49"/>
        <v>IDOffice EquipmentServer</v>
      </c>
      <c r="C810" t="str">
        <f t="shared" si="50"/>
        <v>ID2014 CPAOffice Equipment_Server</v>
      </c>
      <c r="D810" t="s">
        <v>119</v>
      </c>
      <c r="E810" t="s">
        <v>143</v>
      </c>
      <c r="F810" s="4" t="str">
        <f t="shared" si="51"/>
        <v>Office Equipment_Server</v>
      </c>
      <c r="G810" s="4" t="s">
        <v>38</v>
      </c>
      <c r="H810" s="4" t="s">
        <v>41</v>
      </c>
      <c r="I810" s="6">
        <v>1</v>
      </c>
      <c r="J810" s="6">
        <v>1</v>
      </c>
      <c r="K810" s="6">
        <v>0.82</v>
      </c>
      <c r="L810" s="6">
        <v>1</v>
      </c>
      <c r="M810" s="6">
        <v>0.5</v>
      </c>
      <c r="N810" s="6">
        <v>1</v>
      </c>
      <c r="O810" s="6">
        <v>1</v>
      </c>
      <c r="P810" s="6">
        <v>1</v>
      </c>
      <c r="Q810" s="6">
        <v>1</v>
      </c>
      <c r="R810" s="6">
        <v>1</v>
      </c>
      <c r="S810" s="6">
        <v>0.89</v>
      </c>
      <c r="T810" s="6">
        <v>0.89</v>
      </c>
      <c r="U810" s="6">
        <v>1</v>
      </c>
      <c r="V810" s="6">
        <v>0.66</v>
      </c>
      <c r="W810" s="2"/>
    </row>
    <row r="811" spans="1:23" x14ac:dyDescent="0.25">
      <c r="A811" t="str">
        <f t="shared" si="48"/>
        <v/>
      </c>
      <c r="B811" t="str">
        <f t="shared" si="49"/>
        <v>IDOffice EquipmentMonitor</v>
      </c>
      <c r="C811" t="str">
        <f t="shared" si="50"/>
        <v>ID2014 CPAOffice Equipment_Monitor</v>
      </c>
      <c r="D811" t="s">
        <v>119</v>
      </c>
      <c r="E811" t="s">
        <v>143</v>
      </c>
      <c r="F811" s="4" t="str">
        <f t="shared" si="51"/>
        <v>Office Equipment_Monitor</v>
      </c>
      <c r="G811" s="4" t="s">
        <v>38</v>
      </c>
      <c r="H811" s="4" t="s">
        <v>42</v>
      </c>
      <c r="I811" s="6">
        <v>1</v>
      </c>
      <c r="J811" s="6">
        <v>1</v>
      </c>
      <c r="K811" s="6">
        <v>1</v>
      </c>
      <c r="L811" s="6">
        <v>1</v>
      </c>
      <c r="M811" s="6">
        <v>1</v>
      </c>
      <c r="N811" s="6">
        <v>1</v>
      </c>
      <c r="O811" s="6">
        <v>1</v>
      </c>
      <c r="P811" s="6">
        <v>1</v>
      </c>
      <c r="Q811" s="6">
        <v>1</v>
      </c>
      <c r="R811" s="6">
        <v>1</v>
      </c>
      <c r="S811" s="6">
        <v>1</v>
      </c>
      <c r="T811" s="6">
        <v>1</v>
      </c>
      <c r="U811" s="6">
        <v>1</v>
      </c>
      <c r="V811" s="6">
        <v>1</v>
      </c>
      <c r="W811" s="2"/>
    </row>
    <row r="812" spans="1:23" x14ac:dyDescent="0.25">
      <c r="A812" t="str">
        <f t="shared" si="48"/>
        <v/>
      </c>
      <c r="B812" t="str">
        <f t="shared" si="49"/>
        <v>IDOffice EquipmentPrinter/Copier/Fax</v>
      </c>
      <c r="C812" t="str">
        <f t="shared" si="50"/>
        <v>ID2014 CPAOffice Equipment_Printer/Copier/Fax</v>
      </c>
      <c r="D812" t="s">
        <v>119</v>
      </c>
      <c r="E812" t="s">
        <v>143</v>
      </c>
      <c r="F812" s="4" t="str">
        <f t="shared" si="51"/>
        <v>Office Equipment_Printer/Copier/Fax</v>
      </c>
      <c r="G812" s="4" t="s">
        <v>38</v>
      </c>
      <c r="H812" s="4" t="s">
        <v>43</v>
      </c>
      <c r="I812" s="6">
        <v>1</v>
      </c>
      <c r="J812" s="6">
        <v>1</v>
      </c>
      <c r="K812" s="6">
        <v>1</v>
      </c>
      <c r="L812" s="6">
        <v>1</v>
      </c>
      <c r="M812" s="6">
        <v>1</v>
      </c>
      <c r="N812" s="6">
        <v>1</v>
      </c>
      <c r="O812" s="6">
        <v>1</v>
      </c>
      <c r="P812" s="6">
        <v>1</v>
      </c>
      <c r="Q812" s="6">
        <v>1</v>
      </c>
      <c r="R812" s="6">
        <v>1</v>
      </c>
      <c r="S812" s="6">
        <v>1</v>
      </c>
      <c r="T812" s="6">
        <v>1</v>
      </c>
      <c r="U812" s="6">
        <v>1</v>
      </c>
      <c r="V812" s="6">
        <v>1</v>
      </c>
      <c r="W812" s="2"/>
    </row>
    <row r="813" spans="1:23" x14ac:dyDescent="0.25">
      <c r="A813" t="str">
        <f t="shared" si="48"/>
        <v/>
      </c>
      <c r="B813" t="str">
        <f t="shared" si="49"/>
        <v>IDOffice EquipmentPOS Terminal</v>
      </c>
      <c r="C813" t="str">
        <f t="shared" si="50"/>
        <v>ID2014 CPAOffice Equipment_POS Terminal</v>
      </c>
      <c r="D813" t="s">
        <v>119</v>
      </c>
      <c r="E813" t="s">
        <v>143</v>
      </c>
      <c r="F813" s="4" t="str">
        <f t="shared" si="51"/>
        <v>Office Equipment_POS Terminal</v>
      </c>
      <c r="G813" s="4" t="s">
        <v>38</v>
      </c>
      <c r="H813" s="4" t="s">
        <v>44</v>
      </c>
      <c r="I813" s="6">
        <v>0.4</v>
      </c>
      <c r="J813" s="6">
        <v>0.2</v>
      </c>
      <c r="K813" s="6">
        <v>1</v>
      </c>
      <c r="L813" s="6">
        <v>1</v>
      </c>
      <c r="M813" s="6">
        <v>1</v>
      </c>
      <c r="N813" s="6">
        <v>1</v>
      </c>
      <c r="O813" s="6">
        <v>1</v>
      </c>
      <c r="P813" s="6">
        <v>1</v>
      </c>
      <c r="Q813" s="6">
        <v>0.36</v>
      </c>
      <c r="R813" s="6">
        <v>0.57999999999999996</v>
      </c>
      <c r="S813" s="6">
        <v>0.77</v>
      </c>
      <c r="T813" s="6">
        <v>0.77</v>
      </c>
      <c r="U813" s="6">
        <v>0.4</v>
      </c>
      <c r="V813" s="6">
        <v>0.28000000000000003</v>
      </c>
      <c r="W813" s="2"/>
    </row>
    <row r="814" spans="1:23" x14ac:dyDescent="0.25">
      <c r="A814" t="str">
        <f t="shared" si="48"/>
        <v/>
      </c>
      <c r="B814" t="str">
        <f t="shared" si="49"/>
        <v>IDMiscellaneousNon-HVAC Motors</v>
      </c>
      <c r="C814" t="str">
        <f t="shared" si="50"/>
        <v>ID2014 CPAMiscellaneous_Non-HVAC Motors</v>
      </c>
      <c r="D814" t="s">
        <v>119</v>
      </c>
      <c r="E814" t="s">
        <v>143</v>
      </c>
      <c r="F814" s="4" t="str">
        <f t="shared" si="51"/>
        <v>Miscellaneous_Non-HVAC Motors</v>
      </c>
      <c r="G814" s="4" t="s">
        <v>45</v>
      </c>
      <c r="H814" s="4" t="s">
        <v>46</v>
      </c>
      <c r="I814" s="6">
        <v>0.8957499208271652</v>
      </c>
      <c r="J814" s="6">
        <v>0.21970777803924474</v>
      </c>
      <c r="K814" s="6">
        <v>0.40173654010717463</v>
      </c>
      <c r="L814" s="6">
        <v>0.21970777803924474</v>
      </c>
      <c r="M814" s="6">
        <v>0.19994718336345799</v>
      </c>
      <c r="N814" s="6">
        <v>0.34644139250345779</v>
      </c>
      <c r="O814" s="6">
        <v>0.74104394863625245</v>
      </c>
      <c r="P814" s="6">
        <v>0.88831888096371459</v>
      </c>
      <c r="Q814" s="6">
        <v>0.43663447205500328</v>
      </c>
      <c r="R814" s="6">
        <v>0.91274673866983413</v>
      </c>
      <c r="S814" s="6">
        <v>0.49853334976354247</v>
      </c>
      <c r="T814" s="6">
        <v>0.79471679065865775</v>
      </c>
      <c r="U814" s="6">
        <v>0.8957499208271652</v>
      </c>
      <c r="V814" s="6">
        <v>0.59897778685790826</v>
      </c>
      <c r="W814" s="2"/>
    </row>
    <row r="815" spans="1:23" x14ac:dyDescent="0.25">
      <c r="A815" t="str">
        <f t="shared" si="48"/>
        <v/>
      </c>
      <c r="B815" t="str">
        <f t="shared" si="49"/>
        <v>IDMiscellaneousPool Pump</v>
      </c>
      <c r="C815" t="str">
        <f t="shared" si="50"/>
        <v>ID2014 CPAMiscellaneous_Pool Pump</v>
      </c>
      <c r="D815" t="s">
        <v>119</v>
      </c>
      <c r="E815" t="s">
        <v>143</v>
      </c>
      <c r="F815" s="4" t="str">
        <f t="shared" si="51"/>
        <v>Miscellaneous_Pool Pump</v>
      </c>
      <c r="G815" s="4" t="s">
        <v>45</v>
      </c>
      <c r="H815" s="4" t="s">
        <v>47</v>
      </c>
      <c r="I815" s="6">
        <v>0</v>
      </c>
      <c r="J815" s="6">
        <v>0</v>
      </c>
      <c r="K815" s="6">
        <v>0</v>
      </c>
      <c r="L815" s="6">
        <v>0</v>
      </c>
      <c r="M815" s="6">
        <v>0</v>
      </c>
      <c r="N815" s="6">
        <v>0</v>
      </c>
      <c r="O815" s="6">
        <v>0</v>
      </c>
      <c r="P815" s="6">
        <v>0.90300000000000002</v>
      </c>
      <c r="Q815" s="6">
        <v>0.06</v>
      </c>
      <c r="R815" s="6">
        <v>0.76</v>
      </c>
      <c r="S815" s="6">
        <v>0</v>
      </c>
      <c r="T815" s="6">
        <v>0</v>
      </c>
      <c r="U815" s="6">
        <v>0</v>
      </c>
      <c r="V815" s="6">
        <v>0.04</v>
      </c>
      <c r="W815" s="2"/>
    </row>
    <row r="816" spans="1:23" x14ac:dyDescent="0.25">
      <c r="A816" t="str">
        <f t="shared" si="48"/>
        <v/>
      </c>
      <c r="B816" t="str">
        <f t="shared" si="49"/>
        <v>IDMiscellaneousPool Heater</v>
      </c>
      <c r="C816" t="str">
        <f t="shared" si="50"/>
        <v>ID2014 CPAMiscellaneous_Pool Heater</v>
      </c>
      <c r="D816" t="s">
        <v>119</v>
      </c>
      <c r="E816" t="s">
        <v>143</v>
      </c>
      <c r="F816" s="4" t="str">
        <f t="shared" si="51"/>
        <v>Miscellaneous_Pool Heater</v>
      </c>
      <c r="G816" s="4" t="s">
        <v>45</v>
      </c>
      <c r="H816" s="4" t="s">
        <v>48</v>
      </c>
      <c r="I816" s="6">
        <v>0</v>
      </c>
      <c r="J816" s="6">
        <v>0</v>
      </c>
      <c r="K816" s="6">
        <v>0</v>
      </c>
      <c r="L816" s="6">
        <v>0</v>
      </c>
      <c r="M816" s="6">
        <v>0</v>
      </c>
      <c r="N816" s="6">
        <v>0</v>
      </c>
      <c r="O816" s="6">
        <v>0</v>
      </c>
      <c r="P816" s="6">
        <v>0.36199999999999999</v>
      </c>
      <c r="Q816" s="6">
        <v>0.01</v>
      </c>
      <c r="R816" s="6">
        <v>0.27</v>
      </c>
      <c r="S816" s="6">
        <v>0</v>
      </c>
      <c r="T816" s="6">
        <v>0</v>
      </c>
      <c r="U816" s="6">
        <v>0</v>
      </c>
      <c r="V816" s="6">
        <v>0.01</v>
      </c>
      <c r="W816" s="2"/>
    </row>
    <row r="817" spans="1:23" x14ac:dyDescent="0.25">
      <c r="A817" t="str">
        <f t="shared" si="48"/>
        <v/>
      </c>
      <c r="B817" t="str">
        <f t="shared" si="49"/>
        <v>IDMiscellaneousOther Miscellaneous</v>
      </c>
      <c r="C817" t="str">
        <f t="shared" si="50"/>
        <v>ID2014 CPAMiscellaneous_Other Miscellaneous</v>
      </c>
      <c r="D817" t="s">
        <v>119</v>
      </c>
      <c r="E817" t="s">
        <v>143</v>
      </c>
      <c r="F817" s="4" t="str">
        <f t="shared" si="51"/>
        <v>Miscellaneous_Other Miscellaneous</v>
      </c>
      <c r="G817" s="4" t="s">
        <v>45</v>
      </c>
      <c r="H817" s="4" t="s">
        <v>51</v>
      </c>
      <c r="I817" s="6">
        <v>1</v>
      </c>
      <c r="J817" s="6">
        <v>1</v>
      </c>
      <c r="K817" s="6">
        <v>1</v>
      </c>
      <c r="L817" s="6">
        <v>1</v>
      </c>
      <c r="M817" s="6">
        <v>1</v>
      </c>
      <c r="N817" s="6">
        <v>1</v>
      </c>
      <c r="O817" s="6">
        <v>1</v>
      </c>
      <c r="P817" s="6">
        <v>1</v>
      </c>
      <c r="Q817" s="6">
        <v>1</v>
      </c>
      <c r="R817" s="6">
        <v>1</v>
      </c>
      <c r="S817" s="6">
        <v>1</v>
      </c>
      <c r="T817" s="6">
        <v>1</v>
      </c>
      <c r="U817" s="6">
        <v>1</v>
      </c>
      <c r="V817" s="6">
        <v>1</v>
      </c>
      <c r="W817" s="2"/>
    </row>
    <row r="818" spans="1:23" x14ac:dyDescent="0.25">
      <c r="A818">
        <f t="shared" si="48"/>
        <v>1</v>
      </c>
      <c r="B818" t="str">
        <f t="shared" si="49"/>
        <v>CACoolingAir-Cooled Chiller</v>
      </c>
      <c r="C818" t="str">
        <f t="shared" si="50"/>
        <v>CA2014 CPACooling_Air-Cooled Chiller</v>
      </c>
      <c r="D818" t="s">
        <v>118</v>
      </c>
      <c r="E818" t="s">
        <v>143</v>
      </c>
      <c r="F818" s="4" t="str">
        <f t="shared" si="51"/>
        <v>Cooling_Air-Cooled Chiller</v>
      </c>
      <c r="G818" s="4" t="s">
        <v>3</v>
      </c>
      <c r="H818" s="4" t="s">
        <v>4</v>
      </c>
      <c r="I818" s="6">
        <v>0.17893475505368145</v>
      </c>
      <c r="J818" s="6">
        <v>0</v>
      </c>
      <c r="K818" s="6">
        <v>0.12375093164746487</v>
      </c>
      <c r="L818" s="6">
        <v>0</v>
      </c>
      <c r="M818" s="6">
        <v>2.826E-3</v>
      </c>
      <c r="N818" s="6">
        <v>6.228800000000001E-2</v>
      </c>
      <c r="O818" s="6">
        <v>0.17166600000000001</v>
      </c>
      <c r="P818" s="6">
        <v>0.4626315789473685</v>
      </c>
      <c r="Q818" s="6">
        <v>0.41760000000000008</v>
      </c>
      <c r="R818" s="6">
        <v>4.987500000000001E-2</v>
      </c>
      <c r="S818" s="6">
        <v>3.1229303852236778E-2</v>
      </c>
      <c r="T818" s="6">
        <v>0.1298916</v>
      </c>
      <c r="U818" s="6">
        <v>0.19058291457286433</v>
      </c>
      <c r="V818" s="6">
        <v>5.1114893617021248E-2</v>
      </c>
      <c r="W818" s="2"/>
    </row>
    <row r="819" spans="1:23" x14ac:dyDescent="0.25">
      <c r="A819" t="str">
        <f t="shared" si="48"/>
        <v/>
      </c>
      <c r="B819" t="str">
        <f t="shared" si="49"/>
        <v>CACoolingWater-Cooled Chiller</v>
      </c>
      <c r="C819" t="str">
        <f t="shared" si="50"/>
        <v>CA2014 CPACooling_Water-Cooled Chiller</v>
      </c>
      <c r="D819" t="s">
        <v>118</v>
      </c>
      <c r="E819" t="s">
        <v>143</v>
      </c>
      <c r="F819" s="4" t="str">
        <f t="shared" si="51"/>
        <v>Cooling_Water-Cooled Chiller</v>
      </c>
      <c r="G819" s="4" t="s">
        <v>3</v>
      </c>
      <c r="H819" s="4" t="s">
        <v>5</v>
      </c>
      <c r="I819" s="6">
        <v>0.17893475505368145</v>
      </c>
      <c r="J819" s="6">
        <v>0</v>
      </c>
      <c r="K819" s="6">
        <v>3.0937732911866217E-2</v>
      </c>
      <c r="L819" s="6">
        <v>0</v>
      </c>
      <c r="M819" s="6">
        <v>0</v>
      </c>
      <c r="N819" s="6">
        <v>0</v>
      </c>
      <c r="O819" s="6">
        <v>0.68666400000000005</v>
      </c>
      <c r="P819" s="6">
        <v>0.11565789473684213</v>
      </c>
      <c r="Q819" s="6">
        <v>0.10440000000000002</v>
      </c>
      <c r="R819" s="6">
        <v>0.19950000000000004</v>
      </c>
      <c r="S819" s="6">
        <v>3.4699226502485311E-3</v>
      </c>
      <c r="T819" s="6">
        <v>1.4432400000000001E-2</v>
      </c>
      <c r="U819" s="6">
        <v>0.19058291457286433</v>
      </c>
      <c r="V819" s="6">
        <v>0.20445957446808499</v>
      </c>
      <c r="W819" s="2"/>
    </row>
    <row r="820" spans="1:23" x14ac:dyDescent="0.25">
      <c r="A820" t="str">
        <f t="shared" si="48"/>
        <v/>
      </c>
      <c r="B820" t="str">
        <f t="shared" si="49"/>
        <v>CACoolingRTU</v>
      </c>
      <c r="C820" t="str">
        <f t="shared" si="50"/>
        <v>CA2014 CPACooling_RTU</v>
      </c>
      <c r="D820" t="s">
        <v>118</v>
      </c>
      <c r="E820" t="s">
        <v>143</v>
      </c>
      <c r="F820" s="4" t="str">
        <f t="shared" si="51"/>
        <v>Cooling_RTU</v>
      </c>
      <c r="G820" s="4" t="s">
        <v>3</v>
      </c>
      <c r="H820" s="4" t="s">
        <v>6</v>
      </c>
      <c r="I820" s="6">
        <v>0.43075097441563343</v>
      </c>
      <c r="J820" s="6">
        <v>0.70607561617611869</v>
      </c>
      <c r="K820" s="6">
        <v>0.70594281462531094</v>
      </c>
      <c r="L820" s="6">
        <v>0.56111627906976747</v>
      </c>
      <c r="M820" s="6">
        <v>0.77267549999999985</v>
      </c>
      <c r="N820" s="6">
        <v>0.81707200000000002</v>
      </c>
      <c r="O820" s="6">
        <v>0.11285999999999999</v>
      </c>
      <c r="P820" s="6">
        <v>0.27335526315789466</v>
      </c>
      <c r="Q820" s="6">
        <v>0.28079999999999994</v>
      </c>
      <c r="R820" s="6">
        <v>0.11099999999999996</v>
      </c>
      <c r="S820" s="6">
        <v>9.0283769430637123E-2</v>
      </c>
      <c r="T820" s="6">
        <v>0.17031600000000002</v>
      </c>
      <c r="U820" s="6">
        <v>0.448140703517588</v>
      </c>
      <c r="V820" s="6">
        <v>0.42402127659574446</v>
      </c>
      <c r="W820" s="2"/>
    </row>
    <row r="821" spans="1:23" x14ac:dyDescent="0.25">
      <c r="A821" t="str">
        <f t="shared" si="48"/>
        <v/>
      </c>
      <c r="B821" t="str">
        <f t="shared" si="49"/>
        <v>CACoolingPTAC</v>
      </c>
      <c r="C821" t="str">
        <f t="shared" si="50"/>
        <v>CA2014 CPACooling_PTAC</v>
      </c>
      <c r="D821" t="s">
        <v>118</v>
      </c>
      <c r="E821" t="s">
        <v>143</v>
      </c>
      <c r="F821" s="4" t="str">
        <f t="shared" si="51"/>
        <v>Cooling_PTAC</v>
      </c>
      <c r="G821" s="4" t="s">
        <v>3</v>
      </c>
      <c r="H821" s="4" t="s">
        <v>7</v>
      </c>
      <c r="I821" s="6">
        <v>5.5483644977885726E-3</v>
      </c>
      <c r="J821" s="6">
        <v>8.1837760229720048E-3</v>
      </c>
      <c r="K821" s="6">
        <v>1.1250084695224077E-2</v>
      </c>
      <c r="L821" s="6">
        <v>2.6790697674418603E-2</v>
      </c>
      <c r="M821" s="6">
        <v>9.4200000000000002E-4</v>
      </c>
      <c r="N821" s="6">
        <v>0</v>
      </c>
      <c r="O821" s="6">
        <v>3.96E-3</v>
      </c>
      <c r="P821" s="6">
        <v>0</v>
      </c>
      <c r="Q821" s="6">
        <v>0</v>
      </c>
      <c r="R821" s="6">
        <v>0.30887500000000001</v>
      </c>
      <c r="S821" s="6">
        <v>1.480061793944871E-2</v>
      </c>
      <c r="T821" s="6">
        <v>1.026E-2</v>
      </c>
      <c r="U821" s="6">
        <v>5.9095477386934686E-3</v>
      </c>
      <c r="V821" s="6">
        <v>4.2319148936170191E-2</v>
      </c>
      <c r="W821" s="2"/>
    </row>
    <row r="822" spans="1:23" x14ac:dyDescent="0.25">
      <c r="A822" t="str">
        <f t="shared" si="48"/>
        <v/>
      </c>
      <c r="B822" t="str">
        <f t="shared" si="49"/>
        <v>CACoolingEvaporative AC</v>
      </c>
      <c r="C822" t="str">
        <f t="shared" si="50"/>
        <v>CA2014 CPACooling_Evaporative AC</v>
      </c>
      <c r="D822" t="s">
        <v>118</v>
      </c>
      <c r="E822" t="s">
        <v>143</v>
      </c>
      <c r="F822" s="4" t="str">
        <f t="shared" ref="F822:F853" si="52">G822&amp;"_"&amp;H822</f>
        <v>Cooling_Evaporative AC</v>
      </c>
      <c r="G822" s="4" t="s">
        <v>3</v>
      </c>
      <c r="H822" s="4" t="s">
        <v>9</v>
      </c>
      <c r="I822" s="6">
        <v>0</v>
      </c>
      <c r="J822" s="6">
        <v>0</v>
      </c>
      <c r="K822" s="6">
        <v>2.5312690564254177E-2</v>
      </c>
      <c r="L822" s="6">
        <v>6.0279069767441865E-2</v>
      </c>
      <c r="M822" s="6">
        <v>6.5939999999999999E-2</v>
      </c>
      <c r="N822" s="6">
        <v>0</v>
      </c>
      <c r="O822" s="6">
        <v>0</v>
      </c>
      <c r="P822" s="6">
        <v>0</v>
      </c>
      <c r="Q822" s="6">
        <v>0</v>
      </c>
      <c r="R822" s="6">
        <v>0</v>
      </c>
      <c r="S822" s="6">
        <v>1.480061793944871E-3</v>
      </c>
      <c r="T822" s="6">
        <v>1.026E-3</v>
      </c>
      <c r="U822" s="6">
        <v>0</v>
      </c>
      <c r="V822" s="6">
        <v>1.8255319148936161E-2</v>
      </c>
      <c r="W822" s="2"/>
    </row>
    <row r="823" spans="1:23" x14ac:dyDescent="0.25">
      <c r="A823" t="str">
        <f t="shared" si="48"/>
        <v/>
      </c>
      <c r="B823" t="str">
        <f t="shared" si="49"/>
        <v>CACoolingAir Source Heat Pump</v>
      </c>
      <c r="C823" t="str">
        <f t="shared" si="50"/>
        <v>CA2014 CPACooling_Air Source Heat Pump</v>
      </c>
      <c r="D823" t="s">
        <v>118</v>
      </c>
      <c r="E823" t="s">
        <v>143</v>
      </c>
      <c r="F823" s="4" t="str">
        <f t="shared" si="52"/>
        <v>Cooling_Air Source Heat Pump</v>
      </c>
      <c r="G823" s="4" t="s">
        <v>3</v>
      </c>
      <c r="H823" s="4" t="s">
        <v>155</v>
      </c>
      <c r="I823" s="6">
        <v>6.8053465887549527E-2</v>
      </c>
      <c r="J823" s="6">
        <v>0.10275305096913137</v>
      </c>
      <c r="K823" s="6">
        <v>2.2500169390448153E-2</v>
      </c>
      <c r="L823" s="6">
        <v>5.3581395348837206E-2</v>
      </c>
      <c r="M823" s="6">
        <v>6.6410999999999984E-2</v>
      </c>
      <c r="N823" s="6">
        <v>3.6639999999999999E-2</v>
      </c>
      <c r="O823" s="6">
        <v>5.94E-3</v>
      </c>
      <c r="P823" s="6">
        <v>4.8355263157894735E-2</v>
      </c>
      <c r="Q823" s="6">
        <v>5.4000000000000006E-2</v>
      </c>
      <c r="R823" s="6">
        <v>0.17775000000000002</v>
      </c>
      <c r="S823" s="6">
        <v>2.3187634771802981E-2</v>
      </c>
      <c r="T823" s="6">
        <v>1.6074000000000001E-2</v>
      </c>
      <c r="U823" s="6">
        <v>7.7809045226130663E-2</v>
      </c>
      <c r="V823" s="6">
        <v>7.5510638297872301E-2</v>
      </c>
      <c r="W823" s="2"/>
    </row>
    <row r="824" spans="1:23" x14ac:dyDescent="0.25">
      <c r="A824" t="str">
        <f t="shared" si="48"/>
        <v/>
      </c>
      <c r="B824" t="str">
        <f t="shared" si="49"/>
        <v>CACoolingGeothermal Heat Pump</v>
      </c>
      <c r="C824" t="str">
        <f t="shared" si="50"/>
        <v>CA2014 CPACooling_Geothermal Heat Pump</v>
      </c>
      <c r="D824" t="s">
        <v>118</v>
      </c>
      <c r="E824" t="s">
        <v>143</v>
      </c>
      <c r="F824" s="4" t="str">
        <f t="shared" si="52"/>
        <v>Cooling_Geothermal Heat Pump</v>
      </c>
      <c r="G824" s="4" t="s">
        <v>3</v>
      </c>
      <c r="H824" s="4" t="s">
        <v>11</v>
      </c>
      <c r="I824" s="6">
        <v>5.7881464308270493E-2</v>
      </c>
      <c r="J824" s="6">
        <v>8.7749461593682701E-2</v>
      </c>
      <c r="K824" s="6">
        <v>1.7812634100771458E-2</v>
      </c>
      <c r="L824" s="6">
        <v>4.2418604651162789E-2</v>
      </c>
      <c r="M824" s="6">
        <v>3.3205499999999992E-2</v>
      </c>
      <c r="N824" s="6">
        <v>0</v>
      </c>
      <c r="O824" s="6">
        <v>8.9099999999999995E-3</v>
      </c>
      <c r="P824" s="6">
        <v>0</v>
      </c>
      <c r="Q824" s="6">
        <v>4.3199999999999988E-2</v>
      </c>
      <c r="R824" s="6">
        <v>2.8000000000000001E-2</v>
      </c>
      <c r="S824" s="6">
        <v>0</v>
      </c>
      <c r="T824" s="6">
        <v>0</v>
      </c>
      <c r="U824" s="6">
        <v>6.6974874371859311E-2</v>
      </c>
      <c r="V824" s="6">
        <v>1.4106382978723398E-2</v>
      </c>
      <c r="W824" s="2"/>
    </row>
    <row r="825" spans="1:23" x14ac:dyDescent="0.25">
      <c r="A825" t="str">
        <f t="shared" si="48"/>
        <v/>
      </c>
      <c r="B825" t="str">
        <f t="shared" si="49"/>
        <v>CAHeatingElectric Furnace</v>
      </c>
      <c r="C825" t="str">
        <f t="shared" si="50"/>
        <v>CA2014 CPAHeating_Electric Furnace</v>
      </c>
      <c r="D825" t="s">
        <v>118</v>
      </c>
      <c r="E825" t="s">
        <v>143</v>
      </c>
      <c r="F825" s="4" t="str">
        <f t="shared" si="52"/>
        <v>Heating_Electric Furnace</v>
      </c>
      <c r="G825" s="4" t="s">
        <v>12</v>
      </c>
      <c r="H825" s="4" t="s">
        <v>13</v>
      </c>
      <c r="I825" s="6">
        <v>2.9138680811628084E-2</v>
      </c>
      <c r="J825" s="6">
        <v>1.5260039311778236E-2</v>
      </c>
      <c r="K825" s="6">
        <v>3.3879371523532487E-2</v>
      </c>
      <c r="L825" s="6">
        <v>1.113089450403898E-2</v>
      </c>
      <c r="M825" s="6">
        <v>0.23837521623435837</v>
      </c>
      <c r="N825" s="6">
        <v>0.13040611189146598</v>
      </c>
      <c r="O825" s="6">
        <v>3.9339434724091522E-2</v>
      </c>
      <c r="P825" s="6">
        <v>0</v>
      </c>
      <c r="Q825" s="6">
        <v>0</v>
      </c>
      <c r="R825" s="6">
        <v>1.1379860188800786E-2</v>
      </c>
      <c r="S825" s="6">
        <v>2.8384959414817917E-2</v>
      </c>
      <c r="T825" s="6">
        <v>2.1256651911254056E-2</v>
      </c>
      <c r="U825" s="6">
        <v>2.4892410450977162E-2</v>
      </c>
      <c r="V825" s="6">
        <v>0.13486335535846947</v>
      </c>
      <c r="W825" s="2"/>
    </row>
    <row r="826" spans="1:23" x14ac:dyDescent="0.25">
      <c r="A826" t="str">
        <f t="shared" si="48"/>
        <v/>
      </c>
      <c r="B826" t="str">
        <f t="shared" si="49"/>
        <v>CAHeatingElectric Zonal Heat</v>
      </c>
      <c r="C826" t="str">
        <f t="shared" si="50"/>
        <v>CA2014 CPAHeating_Electric Zonal Heat</v>
      </c>
      <c r="D826" t="s">
        <v>118</v>
      </c>
      <c r="E826" t="s">
        <v>143</v>
      </c>
      <c r="F826" s="4" t="str">
        <f t="shared" si="52"/>
        <v>Heating_Electric Zonal Heat</v>
      </c>
      <c r="G826" s="4" t="s">
        <v>12</v>
      </c>
      <c r="H826" s="4" t="s">
        <v>156</v>
      </c>
      <c r="I826" s="6">
        <v>0.57146497671964402</v>
      </c>
      <c r="J826" s="6">
        <v>0.30404136969403511</v>
      </c>
      <c r="K826" s="6">
        <v>0.3961627275991404</v>
      </c>
      <c r="L826" s="6">
        <v>0.13015724108918134</v>
      </c>
      <c r="M826" s="6">
        <v>2.1600876358234183E-2</v>
      </c>
      <c r="N826" s="6">
        <v>2.4012711637945792E-2</v>
      </c>
      <c r="O826" s="6">
        <v>8.1056527590848005E-4</v>
      </c>
      <c r="P826" s="6">
        <v>0.2990992147313658</v>
      </c>
      <c r="Q826" s="6">
        <v>0.25536410256410258</v>
      </c>
      <c r="R826" s="6">
        <v>0.42377923072029006</v>
      </c>
      <c r="S826" s="6">
        <v>0.15353399203761245</v>
      </c>
      <c r="T826" s="6">
        <v>0.11497704039643826</v>
      </c>
      <c r="U826" s="6">
        <v>0.47964479739852756</v>
      </c>
      <c r="V826" s="6">
        <v>0.16013500798031943</v>
      </c>
      <c r="W826" s="2"/>
    </row>
    <row r="827" spans="1:23" x14ac:dyDescent="0.25">
      <c r="A827" t="str">
        <f t="shared" si="48"/>
        <v/>
      </c>
      <c r="B827" t="str">
        <f t="shared" si="49"/>
        <v>CAHeatingAir Source Heat Pump</v>
      </c>
      <c r="C827" t="str">
        <f t="shared" si="50"/>
        <v>CA2014 CPAHeating_Air Source Heat Pump</v>
      </c>
      <c r="D827" t="s">
        <v>118</v>
      </c>
      <c r="E827" t="s">
        <v>143</v>
      </c>
      <c r="F827" s="4" t="str">
        <f t="shared" si="52"/>
        <v>Heating_Air Source Heat Pump</v>
      </c>
      <c r="G827" s="4" t="s">
        <v>12</v>
      </c>
      <c r="H827" s="4" t="s">
        <v>155</v>
      </c>
      <c r="I827" s="6">
        <v>6.8053465887549527E-2</v>
      </c>
      <c r="J827" s="6">
        <v>0.10275305096913137</v>
      </c>
      <c r="K827" s="6">
        <v>2.2500169390448153E-2</v>
      </c>
      <c r="L827" s="6">
        <v>5.3581395348837206E-2</v>
      </c>
      <c r="M827" s="6">
        <v>6.6410999999999984E-2</v>
      </c>
      <c r="N827" s="6">
        <v>3.6639999999999999E-2</v>
      </c>
      <c r="O827" s="6">
        <v>5.94E-3</v>
      </c>
      <c r="P827" s="6">
        <v>4.8355263157894735E-2</v>
      </c>
      <c r="Q827" s="6">
        <v>5.4000000000000006E-2</v>
      </c>
      <c r="R827" s="6">
        <v>0.17775000000000002</v>
      </c>
      <c r="S827" s="6">
        <v>2.3187634771802981E-2</v>
      </c>
      <c r="T827" s="6">
        <v>1.6074000000000001E-2</v>
      </c>
      <c r="U827" s="6">
        <v>7.7809045226130663E-2</v>
      </c>
      <c r="V827" s="6">
        <v>7.5510638297872301E-2</v>
      </c>
      <c r="W827" s="2"/>
    </row>
    <row r="828" spans="1:23" x14ac:dyDescent="0.25">
      <c r="A828" t="str">
        <f t="shared" si="48"/>
        <v/>
      </c>
      <c r="B828" t="str">
        <f t="shared" si="49"/>
        <v>CAHeatingGeothermal Heat Pump</v>
      </c>
      <c r="C828" t="str">
        <f t="shared" si="50"/>
        <v>CA2014 CPAHeating_Geothermal Heat Pump</v>
      </c>
      <c r="D828" t="s">
        <v>118</v>
      </c>
      <c r="E828" t="s">
        <v>143</v>
      </c>
      <c r="F828" s="4" t="str">
        <f t="shared" si="52"/>
        <v>Heating_Geothermal Heat Pump</v>
      </c>
      <c r="G828" s="4" t="s">
        <v>12</v>
      </c>
      <c r="H828" s="4" t="s">
        <v>11</v>
      </c>
      <c r="I828" s="6">
        <v>5.7881464308270493E-2</v>
      </c>
      <c r="J828" s="6">
        <v>8.7749461593682701E-2</v>
      </c>
      <c r="K828" s="6">
        <v>1.7812634100771458E-2</v>
      </c>
      <c r="L828" s="6">
        <v>4.2418604651162789E-2</v>
      </c>
      <c r="M828" s="6">
        <v>3.3205499999999992E-2</v>
      </c>
      <c r="N828" s="6">
        <v>0</v>
      </c>
      <c r="O828" s="6">
        <v>8.9099999999999995E-3</v>
      </c>
      <c r="P828" s="6">
        <v>0</v>
      </c>
      <c r="Q828" s="6">
        <v>4.3199999999999988E-2</v>
      </c>
      <c r="R828" s="6">
        <v>2.8000000000000001E-2</v>
      </c>
      <c r="S828" s="6">
        <v>0</v>
      </c>
      <c r="T828" s="6">
        <v>0</v>
      </c>
      <c r="U828" s="6">
        <v>6.6974874371859311E-2</v>
      </c>
      <c r="V828" s="6">
        <v>1.4106382978723398E-2</v>
      </c>
      <c r="W828" s="2"/>
    </row>
    <row r="829" spans="1:23" x14ac:dyDescent="0.25">
      <c r="A829" t="str">
        <f t="shared" si="48"/>
        <v/>
      </c>
      <c r="B829" t="str">
        <f t="shared" si="49"/>
        <v>CAVentilationVentilation</v>
      </c>
      <c r="C829" t="str">
        <f t="shared" si="50"/>
        <v>CA2014 CPAVentilation_Ventilation</v>
      </c>
      <c r="D829" t="s">
        <v>118</v>
      </c>
      <c r="E829" t="s">
        <v>143</v>
      </c>
      <c r="F829" s="4" t="str">
        <f t="shared" si="52"/>
        <v>Ventilation_Ventilation</v>
      </c>
      <c r="G829" s="4" t="s">
        <v>15</v>
      </c>
      <c r="H829" s="4" t="s">
        <v>15</v>
      </c>
      <c r="I829" s="6">
        <v>1</v>
      </c>
      <c r="J829" s="6">
        <v>1</v>
      </c>
      <c r="K829" s="6">
        <v>1</v>
      </c>
      <c r="L829" s="6">
        <v>1</v>
      </c>
      <c r="M829" s="6">
        <v>1</v>
      </c>
      <c r="N829" s="6">
        <v>1</v>
      </c>
      <c r="O829" s="6">
        <v>1</v>
      </c>
      <c r="P829" s="6">
        <v>1</v>
      </c>
      <c r="Q829" s="6">
        <v>1</v>
      </c>
      <c r="R829" s="6">
        <v>1</v>
      </c>
      <c r="S829" s="6">
        <v>1</v>
      </c>
      <c r="T829" s="6">
        <v>1</v>
      </c>
      <c r="U829" s="6">
        <v>1</v>
      </c>
      <c r="V829" s="6">
        <v>1</v>
      </c>
      <c r="W829" s="2"/>
    </row>
    <row r="830" spans="1:23" x14ac:dyDescent="0.25">
      <c r="A830" t="str">
        <f t="shared" si="48"/>
        <v/>
      </c>
      <c r="B830" t="str">
        <f t="shared" si="49"/>
        <v>CAWater HeatingWater Heating</v>
      </c>
      <c r="C830" t="str">
        <f t="shared" si="50"/>
        <v>CA2014 CPAWater Heating_Water Heating</v>
      </c>
      <c r="D830" t="s">
        <v>118</v>
      </c>
      <c r="E830" t="s">
        <v>143</v>
      </c>
      <c r="F830" s="4" t="str">
        <f t="shared" si="52"/>
        <v>Water Heating_Water Heating</v>
      </c>
      <c r="G830" s="4" t="s">
        <v>16</v>
      </c>
      <c r="H830" s="4" t="s">
        <v>16</v>
      </c>
      <c r="I830" s="6">
        <v>0.75555555555555565</v>
      </c>
      <c r="J830" s="6">
        <v>0.66666666666666663</v>
      </c>
      <c r="K830" s="6">
        <v>0.61199999999999999</v>
      </c>
      <c r="L830" s="6">
        <v>0.6</v>
      </c>
      <c r="M830" s="6">
        <v>0.5625</v>
      </c>
      <c r="N830" s="6">
        <v>0.65</v>
      </c>
      <c r="O830" s="6">
        <v>0.223</v>
      </c>
      <c r="P830" s="6">
        <v>0.63276465441819774</v>
      </c>
      <c r="Q830" s="6">
        <v>0.91666666666666663</v>
      </c>
      <c r="R830" s="6">
        <v>0.45454545454545453</v>
      </c>
      <c r="S830" s="6">
        <v>0.76900000000000002</v>
      </c>
      <c r="T830" s="6">
        <v>0.76900000000000002</v>
      </c>
      <c r="U830" s="6">
        <v>0.75555555555555565</v>
      </c>
      <c r="V830" s="6">
        <v>0.52941176470588236</v>
      </c>
      <c r="W830" s="2"/>
    </row>
    <row r="831" spans="1:23" x14ac:dyDescent="0.25">
      <c r="A831" t="str">
        <f t="shared" si="48"/>
        <v/>
      </c>
      <c r="B831" t="str">
        <f t="shared" si="49"/>
        <v>CAInterior LightingScrew-in</v>
      </c>
      <c r="C831" t="str">
        <f t="shared" si="50"/>
        <v>CA2014 CPAInterior Lighting_Screw-in</v>
      </c>
      <c r="D831" t="s">
        <v>118</v>
      </c>
      <c r="E831" t="s">
        <v>143</v>
      </c>
      <c r="F831" s="4" t="str">
        <f t="shared" si="52"/>
        <v>Interior Lighting_Screw-in</v>
      </c>
      <c r="G831" s="4" t="s">
        <v>18</v>
      </c>
      <c r="H831" s="4" t="s">
        <v>150</v>
      </c>
      <c r="I831" s="6">
        <v>1</v>
      </c>
      <c r="J831" s="6">
        <v>1</v>
      </c>
      <c r="K831" s="6">
        <v>1</v>
      </c>
      <c r="L831" s="6">
        <v>1</v>
      </c>
      <c r="M831" s="6">
        <v>1</v>
      </c>
      <c r="N831" s="6">
        <v>1</v>
      </c>
      <c r="O831" s="6">
        <v>1</v>
      </c>
      <c r="P831" s="6">
        <v>1</v>
      </c>
      <c r="Q831" s="6">
        <v>1</v>
      </c>
      <c r="R831" s="6">
        <v>1</v>
      </c>
      <c r="S831" s="6">
        <v>1</v>
      </c>
      <c r="T831" s="6">
        <v>1</v>
      </c>
      <c r="U831" s="6">
        <v>1</v>
      </c>
      <c r="V831" s="6">
        <v>1</v>
      </c>
      <c r="W831" s="2"/>
    </row>
    <row r="832" spans="1:23" x14ac:dyDescent="0.25">
      <c r="A832" t="str">
        <f t="shared" si="48"/>
        <v/>
      </c>
      <c r="B832" t="str">
        <f t="shared" si="49"/>
        <v>CAInterior LightingHigh-Bay Fixtures</v>
      </c>
      <c r="C832" t="str">
        <f t="shared" si="50"/>
        <v>CA2014 CPAInterior Lighting_High-Bay Fixtures</v>
      </c>
      <c r="D832" t="s">
        <v>118</v>
      </c>
      <c r="E832" t="s">
        <v>143</v>
      </c>
      <c r="F832" s="4" t="str">
        <f t="shared" si="52"/>
        <v>Interior Lighting_High-Bay Fixtures</v>
      </c>
      <c r="G832" s="4" t="s">
        <v>18</v>
      </c>
      <c r="H832" s="4" t="s">
        <v>152</v>
      </c>
      <c r="I832" s="6">
        <v>1</v>
      </c>
      <c r="J832" s="6">
        <v>1</v>
      </c>
      <c r="K832" s="6">
        <v>1</v>
      </c>
      <c r="L832" s="6">
        <v>1</v>
      </c>
      <c r="M832" s="6">
        <v>1</v>
      </c>
      <c r="N832" s="6">
        <v>1</v>
      </c>
      <c r="O832" s="6">
        <v>1</v>
      </c>
      <c r="P832" s="6">
        <v>1</v>
      </c>
      <c r="Q832" s="6">
        <v>1</v>
      </c>
      <c r="R832" s="6">
        <v>1</v>
      </c>
      <c r="S832" s="6">
        <v>1</v>
      </c>
      <c r="T832" s="6">
        <v>1</v>
      </c>
      <c r="U832" s="6">
        <v>1</v>
      </c>
      <c r="V832" s="6">
        <v>1</v>
      </c>
      <c r="W832" s="2"/>
    </row>
    <row r="833" spans="1:23" x14ac:dyDescent="0.25">
      <c r="A833" t="str">
        <f t="shared" si="48"/>
        <v/>
      </c>
      <c r="B833" t="str">
        <f t="shared" si="49"/>
        <v>CAInterior LightingLinear Fluorescent</v>
      </c>
      <c r="C833" t="str">
        <f t="shared" si="50"/>
        <v>CA2014 CPAInterior Lighting_Linear Fluorescent</v>
      </c>
      <c r="D833" t="s">
        <v>118</v>
      </c>
      <c r="E833" t="s">
        <v>143</v>
      </c>
      <c r="F833" s="4" t="str">
        <f t="shared" si="52"/>
        <v>Interior Lighting_Linear Fluorescent</v>
      </c>
      <c r="G833" s="4" t="s">
        <v>18</v>
      </c>
      <c r="H833" s="4" t="s">
        <v>157</v>
      </c>
      <c r="I833" s="6">
        <v>1</v>
      </c>
      <c r="J833" s="6">
        <v>1</v>
      </c>
      <c r="K833" s="6">
        <v>1</v>
      </c>
      <c r="L833" s="6">
        <v>1</v>
      </c>
      <c r="M833" s="6">
        <v>1</v>
      </c>
      <c r="N833" s="6">
        <v>1</v>
      </c>
      <c r="O833" s="6">
        <v>1</v>
      </c>
      <c r="P833" s="6">
        <v>1</v>
      </c>
      <c r="Q833" s="6">
        <v>1</v>
      </c>
      <c r="R833" s="6">
        <v>1</v>
      </c>
      <c r="S833" s="6">
        <v>1</v>
      </c>
      <c r="T833" s="6">
        <v>1</v>
      </c>
      <c r="U833" s="6">
        <v>1</v>
      </c>
      <c r="V833" s="6">
        <v>1</v>
      </c>
      <c r="W833" s="2"/>
    </row>
    <row r="834" spans="1:23" x14ac:dyDescent="0.25">
      <c r="A834" t="str">
        <f t="shared" ref="A834:A856" si="53">IF(D834=D833,"",1)</f>
        <v/>
      </c>
      <c r="B834" t="str">
        <f t="shared" ref="B834:B857" si="54">D834&amp;G834&amp;H834</f>
        <v>CAExterior LightingScrew-in</v>
      </c>
      <c r="C834" t="str">
        <f t="shared" ref="C834:C857" si="55">D834&amp;E834&amp;F834</f>
        <v>CA2014 CPAExterior Lighting_Screw-in</v>
      </c>
      <c r="D834" t="s">
        <v>118</v>
      </c>
      <c r="E834" t="s">
        <v>143</v>
      </c>
      <c r="F834" s="4" t="str">
        <f t="shared" si="52"/>
        <v>Exterior Lighting_Screw-in</v>
      </c>
      <c r="G834" s="4" t="s">
        <v>23</v>
      </c>
      <c r="H834" s="4" t="s">
        <v>150</v>
      </c>
      <c r="I834" s="6">
        <v>1</v>
      </c>
      <c r="J834" s="6">
        <v>1</v>
      </c>
      <c r="K834" s="6">
        <v>1</v>
      </c>
      <c r="L834" s="6">
        <v>1</v>
      </c>
      <c r="M834" s="6">
        <v>1</v>
      </c>
      <c r="N834" s="6">
        <v>1</v>
      </c>
      <c r="O834" s="6">
        <v>1</v>
      </c>
      <c r="P834" s="6">
        <v>1</v>
      </c>
      <c r="Q834" s="6">
        <v>1</v>
      </c>
      <c r="R834" s="6">
        <v>1</v>
      </c>
      <c r="S834" s="6">
        <v>1</v>
      </c>
      <c r="T834" s="6">
        <v>1</v>
      </c>
      <c r="U834" s="6">
        <v>1</v>
      </c>
      <c r="V834" s="6">
        <v>1</v>
      </c>
      <c r="W834" s="2"/>
    </row>
    <row r="835" spans="1:23" x14ac:dyDescent="0.25">
      <c r="A835" t="str">
        <f t="shared" si="53"/>
        <v/>
      </c>
      <c r="B835" t="str">
        <f t="shared" si="54"/>
        <v>CAExterior LightingHID</v>
      </c>
      <c r="C835" t="str">
        <f t="shared" si="55"/>
        <v>CA2014 CPAExterior Lighting_HID</v>
      </c>
      <c r="D835" t="s">
        <v>118</v>
      </c>
      <c r="E835" t="s">
        <v>143</v>
      </c>
      <c r="F835" s="4" t="str">
        <f t="shared" si="52"/>
        <v>Exterior Lighting_HID</v>
      </c>
      <c r="G835" s="4" t="s">
        <v>23</v>
      </c>
      <c r="H835" s="4" t="s">
        <v>158</v>
      </c>
      <c r="I835" s="6">
        <v>1</v>
      </c>
      <c r="J835" s="6">
        <v>1</v>
      </c>
      <c r="K835" s="6">
        <v>1</v>
      </c>
      <c r="L835" s="6">
        <v>1</v>
      </c>
      <c r="M835" s="6">
        <v>1</v>
      </c>
      <c r="N835" s="6">
        <v>1</v>
      </c>
      <c r="O835" s="6">
        <v>1</v>
      </c>
      <c r="P835" s="6">
        <v>1</v>
      </c>
      <c r="Q835" s="6">
        <v>1</v>
      </c>
      <c r="R835" s="6">
        <v>1</v>
      </c>
      <c r="S835" s="6">
        <v>1</v>
      </c>
      <c r="T835" s="6">
        <v>1</v>
      </c>
      <c r="U835" s="6">
        <v>1</v>
      </c>
      <c r="V835" s="6">
        <v>1</v>
      </c>
      <c r="W835" s="2"/>
    </row>
    <row r="836" spans="1:23" x14ac:dyDescent="0.25">
      <c r="A836" t="str">
        <f t="shared" si="53"/>
        <v/>
      </c>
      <c r="B836" t="str">
        <f t="shared" si="54"/>
        <v>CAExterior LightingLinear Fluorescent</v>
      </c>
      <c r="C836" t="str">
        <f t="shared" si="55"/>
        <v>CA2014 CPAExterior Lighting_Linear Fluorescent</v>
      </c>
      <c r="D836" t="s">
        <v>118</v>
      </c>
      <c r="E836" t="s">
        <v>143</v>
      </c>
      <c r="F836" s="4" t="str">
        <f t="shared" si="52"/>
        <v>Exterior Lighting_Linear Fluorescent</v>
      </c>
      <c r="G836" s="4" t="s">
        <v>23</v>
      </c>
      <c r="H836" s="4" t="s">
        <v>157</v>
      </c>
      <c r="I836" s="6">
        <v>1</v>
      </c>
      <c r="J836" s="6">
        <v>1</v>
      </c>
      <c r="K836" s="6">
        <v>1</v>
      </c>
      <c r="L836" s="6">
        <v>1</v>
      </c>
      <c r="M836" s="6">
        <v>1</v>
      </c>
      <c r="N836" s="6">
        <v>1</v>
      </c>
      <c r="O836" s="6">
        <v>1</v>
      </c>
      <c r="P836" s="6">
        <v>1</v>
      </c>
      <c r="Q836" s="6">
        <v>1</v>
      </c>
      <c r="R836" s="6">
        <v>1</v>
      </c>
      <c r="S836" s="6">
        <v>1</v>
      </c>
      <c r="T836" s="6">
        <v>1</v>
      </c>
      <c r="U836" s="6">
        <v>1</v>
      </c>
      <c r="V836" s="6">
        <v>1</v>
      </c>
      <c r="W836" s="2"/>
    </row>
    <row r="837" spans="1:23" x14ac:dyDescent="0.25">
      <c r="A837" t="str">
        <f t="shared" si="53"/>
        <v/>
      </c>
      <c r="B837" t="str">
        <f t="shared" si="54"/>
        <v>CARefrigerationWalk-in Refrigerator</v>
      </c>
      <c r="C837" t="str">
        <f t="shared" si="55"/>
        <v>CA2014 CPARefrigeration_Walk-in Refrigerator</v>
      </c>
      <c r="D837" t="s">
        <v>118</v>
      </c>
      <c r="E837" t="s">
        <v>143</v>
      </c>
      <c r="F837" s="4" t="str">
        <f t="shared" si="52"/>
        <v>Refrigeration_Walk-in Refrigerator</v>
      </c>
      <c r="G837" s="4" t="s">
        <v>161</v>
      </c>
      <c r="H837" s="4" t="s">
        <v>159</v>
      </c>
      <c r="I837" s="6">
        <v>0.02</v>
      </c>
      <c r="J837" s="6">
        <v>0</v>
      </c>
      <c r="K837" s="6">
        <v>0.02</v>
      </c>
      <c r="L837" s="6">
        <v>0</v>
      </c>
      <c r="M837" s="6">
        <v>0.74</v>
      </c>
      <c r="N837" s="6">
        <v>0.16</v>
      </c>
      <c r="O837" s="6">
        <v>0.33</v>
      </c>
      <c r="P837" s="6">
        <v>7.6925418569254181E-2</v>
      </c>
      <c r="Q837" s="6">
        <v>0.19</v>
      </c>
      <c r="R837" s="6">
        <v>0.03</v>
      </c>
      <c r="S837" s="6">
        <v>1.0989010989011E-2</v>
      </c>
      <c r="T837" s="6">
        <v>0.91700000000000004</v>
      </c>
      <c r="U837" s="6">
        <v>0.02</v>
      </c>
      <c r="V837" s="6">
        <v>6.5573770491803282E-2</v>
      </c>
      <c r="W837" s="2"/>
    </row>
    <row r="838" spans="1:23" x14ac:dyDescent="0.25">
      <c r="A838" t="str">
        <f t="shared" si="53"/>
        <v/>
      </c>
      <c r="B838" t="str">
        <f t="shared" si="54"/>
        <v>CARefrigerationReach-in Refrigerator</v>
      </c>
      <c r="C838" t="str">
        <f t="shared" si="55"/>
        <v>CA2014 CPARefrigeration_Reach-in Refrigerator</v>
      </c>
      <c r="D838" t="s">
        <v>118</v>
      </c>
      <c r="E838" t="s">
        <v>143</v>
      </c>
      <c r="F838" s="4" t="str">
        <f t="shared" si="52"/>
        <v>Refrigeration_Reach-in Refrigerator</v>
      </c>
      <c r="G838" s="4" t="s">
        <v>161</v>
      </c>
      <c r="H838" s="4" t="s">
        <v>160</v>
      </c>
      <c r="I838" s="6">
        <v>0.14000000000000001</v>
      </c>
      <c r="J838" s="6">
        <v>0.14893617021276595</v>
      </c>
      <c r="K838" s="6">
        <v>0.14000000000000001</v>
      </c>
      <c r="L838" s="6">
        <v>6.5217391304347824E-2</v>
      </c>
      <c r="M838" s="6">
        <v>7.0000000000000007E-2</v>
      </c>
      <c r="N838" s="6">
        <v>0.83055975794251102</v>
      </c>
      <c r="O838" s="6">
        <v>0.5</v>
      </c>
      <c r="P838" s="6">
        <v>0.13360730593607306</v>
      </c>
      <c r="Q838" s="6">
        <v>0.33</v>
      </c>
      <c r="R838" s="6">
        <v>0.19</v>
      </c>
      <c r="S838" s="6">
        <v>0.02</v>
      </c>
      <c r="T838" s="6">
        <v>0.02</v>
      </c>
      <c r="U838" s="6">
        <v>0.14000000000000001</v>
      </c>
      <c r="V838" s="6">
        <v>0.14754098360655737</v>
      </c>
      <c r="W838" s="2"/>
    </row>
    <row r="839" spans="1:23" x14ac:dyDescent="0.25">
      <c r="A839" t="str">
        <f t="shared" si="53"/>
        <v/>
      </c>
      <c r="B839" t="str">
        <f t="shared" si="54"/>
        <v>CARefrigerationGlass Door Display</v>
      </c>
      <c r="C839" t="str">
        <f t="shared" si="55"/>
        <v>CA2014 CPARefrigeration_Glass Door Display</v>
      </c>
      <c r="D839" t="s">
        <v>118</v>
      </c>
      <c r="E839" t="s">
        <v>143</v>
      </c>
      <c r="F839" s="4" t="str">
        <f t="shared" si="52"/>
        <v>Refrigeration_Glass Door Display</v>
      </c>
      <c r="G839" s="4" t="s">
        <v>161</v>
      </c>
      <c r="H839" s="4" t="s">
        <v>28</v>
      </c>
      <c r="I839" s="6">
        <v>0.77400000000000002</v>
      </c>
      <c r="J839" s="6">
        <v>2.1276595744680851E-2</v>
      </c>
      <c r="K839" s="6">
        <v>0.81699999999999995</v>
      </c>
      <c r="L839" s="6">
        <v>4.3478260869565216E-2</v>
      </c>
      <c r="M839" s="6">
        <v>5.1999999999999998E-2</v>
      </c>
      <c r="N839" s="6">
        <v>0.94899999999999995</v>
      </c>
      <c r="O839" s="6">
        <v>0.90400000000000003</v>
      </c>
      <c r="P839" s="6">
        <v>0.26600000000000001</v>
      </c>
      <c r="Q839" s="6">
        <v>0.65700000000000003</v>
      </c>
      <c r="R839" s="6">
        <v>0.58899999999999997</v>
      </c>
      <c r="S839" s="6">
        <v>0.10100000000000001</v>
      </c>
      <c r="T839" s="6">
        <v>0.10100000000000001</v>
      </c>
      <c r="U839" s="6">
        <v>5.0999999999999997E-2</v>
      </c>
      <c r="V839" s="6">
        <v>8.1967213114754092E-2</v>
      </c>
      <c r="W839" s="2"/>
    </row>
    <row r="840" spans="1:23" x14ac:dyDescent="0.25">
      <c r="A840" t="str">
        <f t="shared" si="53"/>
        <v/>
      </c>
      <c r="B840" t="str">
        <f t="shared" si="54"/>
        <v>CARefrigerationOpen Display Case</v>
      </c>
      <c r="C840" t="str">
        <f t="shared" si="55"/>
        <v>CA2014 CPARefrigeration_Open Display Case</v>
      </c>
      <c r="D840" t="s">
        <v>118</v>
      </c>
      <c r="E840" t="s">
        <v>143</v>
      </c>
      <c r="F840" s="4" t="str">
        <f t="shared" si="52"/>
        <v>Refrigeration_Open Display Case</v>
      </c>
      <c r="G840" s="4" t="s">
        <v>161</v>
      </c>
      <c r="H840" s="4" t="s">
        <v>29</v>
      </c>
      <c r="I840" s="6">
        <v>0.77400000000000002</v>
      </c>
      <c r="J840" s="6">
        <v>2.1276595744680851E-2</v>
      </c>
      <c r="K840" s="6">
        <v>0.81699999999999995</v>
      </c>
      <c r="L840" s="6">
        <v>4.3478260869565216E-2</v>
      </c>
      <c r="M840" s="6">
        <v>5.1999999999999998E-2</v>
      </c>
      <c r="N840" s="6">
        <v>0.94899999999999995</v>
      </c>
      <c r="O840" s="6">
        <v>0.90400000000000003</v>
      </c>
      <c r="P840" s="6">
        <v>0.26600000000000001</v>
      </c>
      <c r="Q840" s="6">
        <v>0.65700000000000003</v>
      </c>
      <c r="R840" s="6">
        <v>0.58899999999999997</v>
      </c>
      <c r="S840" s="6">
        <v>0.10100000000000001</v>
      </c>
      <c r="T840" s="6">
        <v>0.10100000000000001</v>
      </c>
      <c r="U840" s="6">
        <v>5.0999999999999997E-2</v>
      </c>
      <c r="V840" s="6">
        <v>8.1967213114754092E-2</v>
      </c>
      <c r="W840" s="2"/>
    </row>
    <row r="841" spans="1:23" x14ac:dyDescent="0.25">
      <c r="A841" t="str">
        <f t="shared" si="53"/>
        <v/>
      </c>
      <c r="B841" t="str">
        <f t="shared" si="54"/>
        <v>CARefrigerationIcemaker</v>
      </c>
      <c r="C841" t="str">
        <f t="shared" si="55"/>
        <v>CA2014 CPARefrigeration_Icemaker</v>
      </c>
      <c r="D841" t="s">
        <v>118</v>
      </c>
      <c r="E841" t="s">
        <v>143</v>
      </c>
      <c r="F841" s="4" t="str">
        <f t="shared" si="52"/>
        <v>Refrigeration_Icemaker</v>
      </c>
      <c r="G841" s="4" t="s">
        <v>161</v>
      </c>
      <c r="H841" s="4" t="s">
        <v>30</v>
      </c>
      <c r="I841" s="2">
        <v>0.44900000000000001</v>
      </c>
      <c r="J841" s="2">
        <v>5.0999999999999997E-2</v>
      </c>
      <c r="K841" s="2">
        <v>0.52400000000000002</v>
      </c>
      <c r="L841" s="2">
        <v>5.0999999999999997E-2</v>
      </c>
      <c r="M841" s="2">
        <v>0.97299999999999998</v>
      </c>
      <c r="N841" s="2">
        <v>0.98899999999999999</v>
      </c>
      <c r="O841" s="2">
        <v>0.90400000000000003</v>
      </c>
      <c r="P841" s="2">
        <v>0.26600000000000001</v>
      </c>
      <c r="Q841" s="2">
        <v>0.65700000000000003</v>
      </c>
      <c r="R841" s="2">
        <v>0.58899999999999997</v>
      </c>
      <c r="S841" s="2">
        <v>0.10100000000000001</v>
      </c>
      <c r="T841" s="2">
        <v>0.91700000000000004</v>
      </c>
      <c r="U841" s="2">
        <v>5.0999999999999997E-2</v>
      </c>
      <c r="V841" s="2">
        <v>0.216</v>
      </c>
      <c r="W841" s="2"/>
    </row>
    <row r="842" spans="1:23" x14ac:dyDescent="0.25">
      <c r="A842" t="str">
        <f t="shared" si="53"/>
        <v/>
      </c>
      <c r="B842" t="str">
        <f t="shared" si="54"/>
        <v>CARefrigerationVending Machine</v>
      </c>
      <c r="C842" t="str">
        <f t="shared" si="55"/>
        <v>CA2014 CPARefrigeration_Vending Machine</v>
      </c>
      <c r="D842" t="s">
        <v>118</v>
      </c>
      <c r="E842" t="s">
        <v>143</v>
      </c>
      <c r="F842" s="4" t="str">
        <f t="shared" si="52"/>
        <v>Refrigeration_Vending Machine</v>
      </c>
      <c r="G842" s="4" t="s">
        <v>161</v>
      </c>
      <c r="H842" s="4" t="s">
        <v>31</v>
      </c>
      <c r="I842" s="2">
        <v>0.44900000000000001</v>
      </c>
      <c r="J842" s="2">
        <v>5.0999999999999997E-2</v>
      </c>
      <c r="K842" s="2">
        <v>0.52400000000000002</v>
      </c>
      <c r="L842" s="2">
        <v>5.0999999999999997E-2</v>
      </c>
      <c r="M842" s="2">
        <v>0.97299999999999998</v>
      </c>
      <c r="N842" s="2">
        <v>0.98899999999999999</v>
      </c>
      <c r="O842" s="2">
        <v>0.90400000000000003</v>
      </c>
      <c r="P842" s="2">
        <v>0.26600000000000001</v>
      </c>
      <c r="Q842" s="2">
        <v>0.65700000000000003</v>
      </c>
      <c r="R842" s="2">
        <v>0.58899999999999997</v>
      </c>
      <c r="S842" s="2">
        <v>0.10100000000000001</v>
      </c>
      <c r="T842" s="2">
        <v>0.91700000000000004</v>
      </c>
      <c r="U842" s="2">
        <v>5.0999999999999997E-2</v>
      </c>
      <c r="V842" s="2">
        <v>0.216</v>
      </c>
      <c r="W842" s="2"/>
    </row>
    <row r="843" spans="1:23" x14ac:dyDescent="0.25">
      <c r="A843" t="str">
        <f t="shared" si="53"/>
        <v/>
      </c>
      <c r="B843" t="str">
        <f t="shared" si="54"/>
        <v>CAFood PreparationOven</v>
      </c>
      <c r="C843" t="str">
        <f t="shared" si="55"/>
        <v>CA2014 CPAFood Preparation_Oven</v>
      </c>
      <c r="D843" t="s">
        <v>118</v>
      </c>
      <c r="E843" t="s">
        <v>143</v>
      </c>
      <c r="F843" s="4" t="str">
        <f t="shared" si="52"/>
        <v>Food Preparation_Oven</v>
      </c>
      <c r="G843" s="4" t="s">
        <v>32</v>
      </c>
      <c r="H843" s="4" t="s">
        <v>33</v>
      </c>
      <c r="I843" s="2">
        <v>0.66</v>
      </c>
      <c r="J843" s="2">
        <v>3.6464000000000003E-2</v>
      </c>
      <c r="K843" s="2">
        <v>0.48899999999999999</v>
      </c>
      <c r="L843" s="2">
        <v>3.6464000000000003E-2</v>
      </c>
      <c r="M843" s="2">
        <v>0.152</v>
      </c>
      <c r="N843" s="2">
        <v>0.54400000000000004</v>
      </c>
      <c r="O843" s="2">
        <v>0.69699999999999995</v>
      </c>
      <c r="P843" s="2">
        <v>0.21049200000000001</v>
      </c>
      <c r="Q843" s="2">
        <v>0.64800000000000002</v>
      </c>
      <c r="R843" s="2">
        <v>0.13800000000000001</v>
      </c>
      <c r="S843" s="2">
        <v>2.2665999999999999E-2</v>
      </c>
      <c r="T843" s="2">
        <v>0.40838600000000003</v>
      </c>
      <c r="U843" s="2">
        <v>3.6464000000000003E-2</v>
      </c>
      <c r="V843" s="2">
        <v>0.58899999999999997</v>
      </c>
      <c r="W843" s="2"/>
    </row>
    <row r="844" spans="1:23" x14ac:dyDescent="0.25">
      <c r="A844" t="str">
        <f t="shared" si="53"/>
        <v/>
      </c>
      <c r="B844" t="str">
        <f t="shared" si="54"/>
        <v>CAFood PreparationFryer</v>
      </c>
      <c r="C844" t="str">
        <f t="shared" si="55"/>
        <v>CA2014 CPAFood Preparation_Fryer</v>
      </c>
      <c r="D844" t="s">
        <v>118</v>
      </c>
      <c r="E844" t="s">
        <v>143</v>
      </c>
      <c r="F844" s="4" t="str">
        <f t="shared" si="52"/>
        <v>Food Preparation_Fryer</v>
      </c>
      <c r="G844" s="4" t="s">
        <v>32</v>
      </c>
      <c r="H844" s="4" t="s">
        <v>34</v>
      </c>
      <c r="I844" s="2">
        <v>0.76400000000000001</v>
      </c>
      <c r="J844" s="2">
        <v>3.6464000000000003E-2</v>
      </c>
      <c r="K844" s="2">
        <v>0.45200000000000001</v>
      </c>
      <c r="L844" s="2">
        <v>3.6464000000000003E-2</v>
      </c>
      <c r="M844" s="2">
        <v>8.8999999999999996E-2</v>
      </c>
      <c r="N844" s="2">
        <v>0.61</v>
      </c>
      <c r="O844" s="2">
        <v>0.80700000000000005</v>
      </c>
      <c r="P844" s="2">
        <v>0.21049200000000001</v>
      </c>
      <c r="Q844" s="2">
        <v>0.58599999999999997</v>
      </c>
      <c r="R844" s="2">
        <v>0.21</v>
      </c>
      <c r="S844" s="2">
        <v>2.2665999999999999E-2</v>
      </c>
      <c r="T844" s="2">
        <v>0.40838600000000003</v>
      </c>
      <c r="U844" s="2">
        <v>3.6464000000000003E-2</v>
      </c>
      <c r="V844" s="2">
        <v>0.29899999999999999</v>
      </c>
      <c r="W844" s="2"/>
    </row>
    <row r="845" spans="1:23" x14ac:dyDescent="0.25">
      <c r="A845" t="str">
        <f t="shared" si="53"/>
        <v/>
      </c>
      <c r="B845" t="str">
        <f t="shared" si="54"/>
        <v>CAFood PreparationDishwasher</v>
      </c>
      <c r="C845" t="str">
        <f t="shared" si="55"/>
        <v>CA2014 CPAFood Preparation_Dishwasher</v>
      </c>
      <c r="D845" t="s">
        <v>118</v>
      </c>
      <c r="E845" t="s">
        <v>143</v>
      </c>
      <c r="F845" s="4" t="str">
        <f t="shared" si="52"/>
        <v>Food Preparation_Dishwasher</v>
      </c>
      <c r="G845" s="4" t="s">
        <v>32</v>
      </c>
      <c r="H845" s="4" t="s">
        <v>35</v>
      </c>
      <c r="I845" s="2">
        <v>0.430614</v>
      </c>
      <c r="J845" s="2">
        <v>3.6464000000000003E-2</v>
      </c>
      <c r="K845" s="2">
        <v>0.3957</v>
      </c>
      <c r="L845" s="2">
        <v>3.6464000000000003E-2</v>
      </c>
      <c r="M845" s="2">
        <v>0.52509700000000004</v>
      </c>
      <c r="N845" s="2">
        <v>0.548682</v>
      </c>
      <c r="O845" s="2">
        <v>0.53468099999999996</v>
      </c>
      <c r="P845" s="2">
        <v>0.21049200000000001</v>
      </c>
      <c r="Q845" s="2">
        <v>0.523231</v>
      </c>
      <c r="R845" s="2">
        <v>0.30025000000000002</v>
      </c>
      <c r="S845" s="2">
        <v>2.2665999999999999E-2</v>
      </c>
      <c r="T845" s="2">
        <v>0.40838600000000003</v>
      </c>
      <c r="U845" s="2">
        <v>3.6464000000000003E-2</v>
      </c>
      <c r="V845" s="2">
        <v>0.15409500000000001</v>
      </c>
      <c r="W845" s="2"/>
    </row>
    <row r="846" spans="1:23" x14ac:dyDescent="0.25">
      <c r="A846" t="str">
        <f t="shared" si="53"/>
        <v/>
      </c>
      <c r="B846" t="str">
        <f t="shared" si="54"/>
        <v>CAFood PreparationHot Food Container</v>
      </c>
      <c r="C846" t="str">
        <f t="shared" si="55"/>
        <v>CA2014 CPAFood Preparation_Hot Food Container</v>
      </c>
      <c r="D846" t="s">
        <v>118</v>
      </c>
      <c r="E846" t="s">
        <v>143</v>
      </c>
      <c r="F846" s="4" t="str">
        <f t="shared" si="52"/>
        <v>Food Preparation_Hot Food Container</v>
      </c>
      <c r="G846" s="4" t="s">
        <v>32</v>
      </c>
      <c r="H846" s="4" t="s">
        <v>36</v>
      </c>
      <c r="I846" s="2">
        <v>0.430614</v>
      </c>
      <c r="J846" s="2">
        <v>3.6464000000000003E-2</v>
      </c>
      <c r="K846" s="2">
        <v>0.3957</v>
      </c>
      <c r="L846" s="2">
        <v>3.6464000000000003E-2</v>
      </c>
      <c r="M846" s="2">
        <v>0.52509700000000004</v>
      </c>
      <c r="N846" s="2">
        <v>0.548682</v>
      </c>
      <c r="O846" s="2">
        <v>0.53468099999999996</v>
      </c>
      <c r="P846" s="2">
        <v>0.21049200000000001</v>
      </c>
      <c r="Q846" s="2">
        <v>0.523231</v>
      </c>
      <c r="R846" s="2">
        <v>0.30025000000000002</v>
      </c>
      <c r="S846" s="2">
        <v>2.2665999999999999E-2</v>
      </c>
      <c r="T846" s="2">
        <v>0.40838600000000003</v>
      </c>
      <c r="U846" s="2">
        <v>3.6464000000000003E-2</v>
      </c>
      <c r="V846" s="2">
        <v>0.15409500000000001</v>
      </c>
      <c r="W846" s="2"/>
    </row>
    <row r="847" spans="1:23" x14ac:dyDescent="0.25">
      <c r="A847" t="str">
        <f t="shared" si="53"/>
        <v/>
      </c>
      <c r="B847" t="str">
        <f t="shared" si="54"/>
        <v>CAOffice EquipmentDesktop Computer</v>
      </c>
      <c r="C847" t="str">
        <f t="shared" si="55"/>
        <v>CA2014 CPAOffice Equipment_Desktop Computer</v>
      </c>
      <c r="D847" t="s">
        <v>118</v>
      </c>
      <c r="E847" t="s">
        <v>143</v>
      </c>
      <c r="F847" s="4" t="str">
        <f t="shared" si="52"/>
        <v>Office Equipment_Desktop Computer</v>
      </c>
      <c r="G847" s="4" t="s">
        <v>38</v>
      </c>
      <c r="H847" s="4" t="s">
        <v>39</v>
      </c>
      <c r="I847" s="2">
        <v>1</v>
      </c>
      <c r="J847" s="2">
        <v>1</v>
      </c>
      <c r="K847" s="2">
        <v>1</v>
      </c>
      <c r="L847" s="2">
        <v>1</v>
      </c>
      <c r="M847" s="2">
        <v>1</v>
      </c>
      <c r="N847" s="2">
        <v>1</v>
      </c>
      <c r="O847" s="2">
        <v>1</v>
      </c>
      <c r="P847" s="2">
        <v>1</v>
      </c>
      <c r="Q847" s="2">
        <v>1</v>
      </c>
      <c r="R847" s="2">
        <v>1</v>
      </c>
      <c r="S847" s="2">
        <v>1</v>
      </c>
      <c r="T847" s="2">
        <v>1</v>
      </c>
      <c r="U847" s="2">
        <v>1</v>
      </c>
      <c r="V847" s="2">
        <v>1</v>
      </c>
      <c r="W847" s="2"/>
    </row>
    <row r="848" spans="1:23" x14ac:dyDescent="0.25">
      <c r="A848" t="str">
        <f t="shared" si="53"/>
        <v/>
      </c>
      <c r="B848" t="str">
        <f t="shared" si="54"/>
        <v>CAOffice EquipmentLaptop</v>
      </c>
      <c r="C848" t="str">
        <f t="shared" si="55"/>
        <v>CA2014 CPAOffice Equipment_Laptop</v>
      </c>
      <c r="D848" t="s">
        <v>118</v>
      </c>
      <c r="E848" t="s">
        <v>143</v>
      </c>
      <c r="F848" s="4" t="str">
        <f t="shared" si="52"/>
        <v>Office Equipment_Laptop</v>
      </c>
      <c r="G848" s="4" t="s">
        <v>38</v>
      </c>
      <c r="H848" s="4" t="s">
        <v>40</v>
      </c>
      <c r="I848" s="2">
        <v>1</v>
      </c>
      <c r="J848" s="2">
        <v>1</v>
      </c>
      <c r="K848" s="2">
        <v>1</v>
      </c>
      <c r="L848" s="2">
        <v>1</v>
      </c>
      <c r="M848" s="2">
        <v>1</v>
      </c>
      <c r="N848" s="2">
        <v>0.64</v>
      </c>
      <c r="O848" s="2">
        <v>1</v>
      </c>
      <c r="P848" s="2">
        <v>1</v>
      </c>
      <c r="Q848" s="2">
        <v>1</v>
      </c>
      <c r="R848" s="2">
        <v>1</v>
      </c>
      <c r="S848" s="2">
        <v>1</v>
      </c>
      <c r="T848" s="2">
        <v>1</v>
      </c>
      <c r="U848" s="2">
        <v>1</v>
      </c>
      <c r="V848" s="2">
        <v>1</v>
      </c>
      <c r="W848" s="2"/>
    </row>
    <row r="849" spans="1:23" x14ac:dyDescent="0.25">
      <c r="A849" t="str">
        <f t="shared" si="53"/>
        <v/>
      </c>
      <c r="B849" t="str">
        <f t="shared" si="54"/>
        <v>CAOffice EquipmentServer</v>
      </c>
      <c r="C849" t="str">
        <f t="shared" si="55"/>
        <v>CA2014 CPAOffice Equipment_Server</v>
      </c>
      <c r="D849" t="s">
        <v>118</v>
      </c>
      <c r="E849" t="s">
        <v>143</v>
      </c>
      <c r="F849" s="4" t="str">
        <f t="shared" si="52"/>
        <v>Office Equipment_Server</v>
      </c>
      <c r="G849" s="4" t="s">
        <v>38</v>
      </c>
      <c r="H849" s="4" t="s">
        <v>41</v>
      </c>
      <c r="I849" s="2">
        <v>1</v>
      </c>
      <c r="J849" s="2">
        <v>1</v>
      </c>
      <c r="K849" s="2">
        <v>0.82</v>
      </c>
      <c r="L849" s="2">
        <v>1</v>
      </c>
      <c r="M849" s="2">
        <v>0.5</v>
      </c>
      <c r="N849" s="2">
        <v>1</v>
      </c>
      <c r="O849" s="2">
        <v>1</v>
      </c>
      <c r="P849" s="2">
        <v>1</v>
      </c>
      <c r="Q849" s="2">
        <v>1</v>
      </c>
      <c r="R849" s="2">
        <v>1</v>
      </c>
      <c r="S849" s="2">
        <v>0.89</v>
      </c>
      <c r="T849" s="2">
        <v>0.89</v>
      </c>
      <c r="U849" s="2">
        <v>1</v>
      </c>
      <c r="V849" s="2">
        <v>0.66</v>
      </c>
      <c r="W849" s="2"/>
    </row>
    <row r="850" spans="1:23" x14ac:dyDescent="0.25">
      <c r="A850" t="str">
        <f t="shared" si="53"/>
        <v/>
      </c>
      <c r="B850" t="str">
        <f t="shared" si="54"/>
        <v>CAOffice EquipmentMonitor</v>
      </c>
      <c r="C850" t="str">
        <f t="shared" si="55"/>
        <v>CA2014 CPAOffice Equipment_Monitor</v>
      </c>
      <c r="D850" t="s">
        <v>118</v>
      </c>
      <c r="E850" t="s">
        <v>143</v>
      </c>
      <c r="F850" s="4" t="str">
        <f t="shared" si="52"/>
        <v>Office Equipment_Monitor</v>
      </c>
      <c r="G850" s="4" t="s">
        <v>38</v>
      </c>
      <c r="H850" s="4" t="s">
        <v>42</v>
      </c>
      <c r="I850" s="2">
        <v>1</v>
      </c>
      <c r="J850" s="2">
        <v>1</v>
      </c>
      <c r="K850" s="2">
        <v>1</v>
      </c>
      <c r="L850" s="2">
        <v>1</v>
      </c>
      <c r="M850" s="2">
        <v>1</v>
      </c>
      <c r="N850" s="2">
        <v>1</v>
      </c>
      <c r="O850" s="2">
        <v>1</v>
      </c>
      <c r="P850" s="2">
        <v>1</v>
      </c>
      <c r="Q850" s="2">
        <v>1</v>
      </c>
      <c r="R850" s="2">
        <v>1</v>
      </c>
      <c r="S850" s="2">
        <v>1</v>
      </c>
      <c r="T850" s="2">
        <v>1</v>
      </c>
      <c r="U850" s="2">
        <v>1</v>
      </c>
      <c r="V850" s="2">
        <v>1</v>
      </c>
      <c r="W850" s="2"/>
    </row>
    <row r="851" spans="1:23" x14ac:dyDescent="0.25">
      <c r="A851" t="str">
        <f t="shared" si="53"/>
        <v/>
      </c>
      <c r="B851" t="str">
        <f t="shared" si="54"/>
        <v>CAOffice EquipmentPrinter/Copier/Fax</v>
      </c>
      <c r="C851" t="str">
        <f t="shared" si="55"/>
        <v>CA2014 CPAOffice Equipment_Printer/Copier/Fax</v>
      </c>
      <c r="D851" t="s">
        <v>118</v>
      </c>
      <c r="E851" t="s">
        <v>143</v>
      </c>
      <c r="F851" s="4" t="str">
        <f t="shared" si="52"/>
        <v>Office Equipment_Printer/Copier/Fax</v>
      </c>
      <c r="G851" s="4" t="s">
        <v>38</v>
      </c>
      <c r="H851" s="4" t="s">
        <v>43</v>
      </c>
      <c r="I851" s="2">
        <v>1</v>
      </c>
      <c r="J851" s="2">
        <v>1</v>
      </c>
      <c r="K851" s="2">
        <v>1</v>
      </c>
      <c r="L851" s="2">
        <v>1</v>
      </c>
      <c r="M851" s="2">
        <v>1</v>
      </c>
      <c r="N851" s="2">
        <v>1</v>
      </c>
      <c r="O851" s="2">
        <v>1</v>
      </c>
      <c r="P851" s="2">
        <v>1</v>
      </c>
      <c r="Q851" s="2">
        <v>1</v>
      </c>
      <c r="R851" s="2">
        <v>1</v>
      </c>
      <c r="S851" s="2">
        <v>1</v>
      </c>
      <c r="T851" s="2">
        <v>1</v>
      </c>
      <c r="U851" s="2">
        <v>1</v>
      </c>
      <c r="V851" s="2">
        <v>1</v>
      </c>
      <c r="W851" s="2"/>
    </row>
    <row r="852" spans="1:23" x14ac:dyDescent="0.25">
      <c r="A852" t="str">
        <f t="shared" si="53"/>
        <v/>
      </c>
      <c r="B852" t="str">
        <f t="shared" si="54"/>
        <v>CAOffice EquipmentPOS Terminal</v>
      </c>
      <c r="C852" t="str">
        <f t="shared" si="55"/>
        <v>CA2014 CPAOffice Equipment_POS Terminal</v>
      </c>
      <c r="D852" t="s">
        <v>118</v>
      </c>
      <c r="E852" t="s">
        <v>143</v>
      </c>
      <c r="F852" s="4" t="str">
        <f t="shared" si="52"/>
        <v>Office Equipment_POS Terminal</v>
      </c>
      <c r="G852" s="4" t="s">
        <v>38</v>
      </c>
      <c r="H852" s="4" t="s">
        <v>44</v>
      </c>
      <c r="I852" s="2">
        <v>0.4</v>
      </c>
      <c r="J852" s="2">
        <v>0.2</v>
      </c>
      <c r="K852" s="2">
        <v>1</v>
      </c>
      <c r="L852" s="2">
        <v>1</v>
      </c>
      <c r="M852" s="2">
        <v>1</v>
      </c>
      <c r="N852" s="2">
        <v>1</v>
      </c>
      <c r="O852" s="2">
        <v>1</v>
      </c>
      <c r="P852" s="2">
        <v>1</v>
      </c>
      <c r="Q852" s="2">
        <v>0.36</v>
      </c>
      <c r="R852" s="2">
        <v>0.57999999999999996</v>
      </c>
      <c r="S852" s="2">
        <v>0.77</v>
      </c>
      <c r="T852" s="2">
        <v>0.77</v>
      </c>
      <c r="U852" s="2">
        <v>0.4</v>
      </c>
      <c r="V852" s="2">
        <v>0.28000000000000003</v>
      </c>
      <c r="W852" s="2"/>
    </row>
    <row r="853" spans="1:23" x14ac:dyDescent="0.25">
      <c r="A853" t="str">
        <f t="shared" si="53"/>
        <v/>
      </c>
      <c r="B853" t="str">
        <f t="shared" si="54"/>
        <v>CAMiscellaneousNon-HVAC Motors</v>
      </c>
      <c r="C853" t="str">
        <f t="shared" si="55"/>
        <v>CA2014 CPAMiscellaneous_Non-HVAC Motors</v>
      </c>
      <c r="D853" t="s">
        <v>118</v>
      </c>
      <c r="E853" t="s">
        <v>143</v>
      </c>
      <c r="F853" s="4" t="str">
        <f t="shared" si="52"/>
        <v>Miscellaneous_Non-HVAC Motors</v>
      </c>
      <c r="G853" s="4" t="s">
        <v>45</v>
      </c>
      <c r="H853" s="4" t="s">
        <v>46</v>
      </c>
      <c r="I853" s="2">
        <v>0.8957499208271652</v>
      </c>
      <c r="J853" s="2">
        <v>0.21970777803924474</v>
      </c>
      <c r="K853" s="2">
        <v>0.40173654010717463</v>
      </c>
      <c r="L853" s="2">
        <v>0.21970777803924474</v>
      </c>
      <c r="M853" s="2">
        <v>0.19994718336345799</v>
      </c>
      <c r="N853" s="2">
        <v>0.34644139250345779</v>
      </c>
      <c r="O853" s="2">
        <v>0.74104394863625245</v>
      </c>
      <c r="P853" s="2">
        <v>0.88831888096371459</v>
      </c>
      <c r="Q853" s="2">
        <v>0.43663447205500328</v>
      </c>
      <c r="R853" s="2">
        <v>0.91274673866983413</v>
      </c>
      <c r="S853" s="2">
        <v>0.49853334976354247</v>
      </c>
      <c r="T853" s="2">
        <v>0.79471679065865775</v>
      </c>
      <c r="U853" s="2">
        <v>0.8957499208271652</v>
      </c>
      <c r="V853" s="2">
        <v>0.59897778685790826</v>
      </c>
      <c r="W853" s="2"/>
    </row>
    <row r="854" spans="1:23" x14ac:dyDescent="0.25">
      <c r="A854" t="str">
        <f t="shared" si="53"/>
        <v/>
      </c>
      <c r="B854" t="str">
        <f t="shared" si="54"/>
        <v>CAMiscellaneousPool Pump</v>
      </c>
      <c r="C854" t="str">
        <f t="shared" si="55"/>
        <v>CA2014 CPAMiscellaneous_Pool Pump</v>
      </c>
      <c r="D854" t="s">
        <v>118</v>
      </c>
      <c r="E854" t="s">
        <v>143</v>
      </c>
      <c r="F854" s="4" t="str">
        <f t="shared" ref="F854:F856" si="56">G854&amp;"_"&amp;H854</f>
        <v>Miscellaneous_Pool Pump</v>
      </c>
      <c r="G854" s="4" t="s">
        <v>45</v>
      </c>
      <c r="H854" s="4" t="s">
        <v>47</v>
      </c>
      <c r="I854" s="2">
        <v>0</v>
      </c>
      <c r="J854" s="2">
        <v>0</v>
      </c>
      <c r="K854" s="2">
        <v>0</v>
      </c>
      <c r="L854" s="2">
        <v>0</v>
      </c>
      <c r="M854" s="2">
        <v>0</v>
      </c>
      <c r="N854" s="2">
        <v>0</v>
      </c>
      <c r="O854" s="2">
        <v>0</v>
      </c>
      <c r="P854" s="2">
        <v>0.90300000000000002</v>
      </c>
      <c r="Q854" s="2">
        <v>0.06</v>
      </c>
      <c r="R854" s="2">
        <v>0.76</v>
      </c>
      <c r="S854" s="2">
        <v>0</v>
      </c>
      <c r="T854" s="2">
        <v>0</v>
      </c>
      <c r="U854" s="2">
        <v>0</v>
      </c>
      <c r="V854" s="2">
        <v>0.04</v>
      </c>
      <c r="W854" s="2"/>
    </row>
    <row r="855" spans="1:23" x14ac:dyDescent="0.25">
      <c r="A855" t="str">
        <f t="shared" si="53"/>
        <v/>
      </c>
      <c r="B855" t="str">
        <f t="shared" si="54"/>
        <v>CAMiscellaneousPool Heater</v>
      </c>
      <c r="C855" t="str">
        <f t="shared" si="55"/>
        <v>CA2014 CPAMiscellaneous_Pool Heater</v>
      </c>
      <c r="D855" t="s">
        <v>118</v>
      </c>
      <c r="E855" t="s">
        <v>143</v>
      </c>
      <c r="F855" s="4" t="str">
        <f t="shared" si="56"/>
        <v>Miscellaneous_Pool Heater</v>
      </c>
      <c r="G855" s="4" t="s">
        <v>45</v>
      </c>
      <c r="H855" s="4" t="s">
        <v>48</v>
      </c>
      <c r="I855" s="2">
        <v>0</v>
      </c>
      <c r="J855" s="2">
        <v>0</v>
      </c>
      <c r="K855" s="2">
        <v>0</v>
      </c>
      <c r="L855" s="2">
        <v>0</v>
      </c>
      <c r="M855" s="2">
        <v>0</v>
      </c>
      <c r="N855" s="2">
        <v>0</v>
      </c>
      <c r="O855" s="2">
        <v>0</v>
      </c>
      <c r="P855" s="2">
        <v>0.36199999999999999</v>
      </c>
      <c r="Q855" s="2">
        <v>0.01</v>
      </c>
      <c r="R855" s="2">
        <v>0.27</v>
      </c>
      <c r="S855" s="2">
        <v>0</v>
      </c>
      <c r="T855" s="2">
        <v>0</v>
      </c>
      <c r="U855" s="2">
        <v>0</v>
      </c>
      <c r="V855" s="2">
        <v>0.01</v>
      </c>
      <c r="W855" s="2"/>
    </row>
    <row r="856" spans="1:23" x14ac:dyDescent="0.25">
      <c r="A856" t="str">
        <f t="shared" si="53"/>
        <v/>
      </c>
      <c r="B856" t="str">
        <f t="shared" si="54"/>
        <v>CAMiscellaneousOther Miscellaneous</v>
      </c>
      <c r="C856" t="str">
        <f t="shared" si="55"/>
        <v>CA2014 CPAMiscellaneous_Other Miscellaneous</v>
      </c>
      <c r="D856" t="s">
        <v>118</v>
      </c>
      <c r="E856" t="s">
        <v>143</v>
      </c>
      <c r="F856" s="4" t="str">
        <f t="shared" si="56"/>
        <v>Miscellaneous_Other Miscellaneous</v>
      </c>
      <c r="G856" s="4" t="s">
        <v>45</v>
      </c>
      <c r="H856" s="4" t="s">
        <v>51</v>
      </c>
      <c r="I856" s="2">
        <v>1</v>
      </c>
      <c r="J856" s="2">
        <v>1</v>
      </c>
      <c r="K856" s="2">
        <v>1</v>
      </c>
      <c r="L856" s="2">
        <v>1</v>
      </c>
      <c r="M856" s="2">
        <v>1</v>
      </c>
      <c r="N856" s="2">
        <v>1</v>
      </c>
      <c r="O856" s="2">
        <v>1</v>
      </c>
      <c r="P856" s="2">
        <v>1</v>
      </c>
      <c r="Q856" s="2">
        <v>1</v>
      </c>
      <c r="R856" s="2">
        <v>1</v>
      </c>
      <c r="S856" s="2">
        <v>1</v>
      </c>
      <c r="T856" s="2">
        <v>1</v>
      </c>
      <c r="U856" s="2">
        <v>1</v>
      </c>
      <c r="V856" s="2">
        <v>1</v>
      </c>
      <c r="W856" s="2"/>
    </row>
    <row r="857" spans="1:23" x14ac:dyDescent="0.25">
      <c r="B857" t="str">
        <f t="shared" si="54"/>
        <v>WYCoolingAir-Cooled Chiller</v>
      </c>
      <c r="C857" t="str">
        <f t="shared" si="55"/>
        <v>WY2021 CPACooling_Air-Cooled Chiller</v>
      </c>
      <c r="D857" t="s">
        <v>115</v>
      </c>
      <c r="E857" t="s">
        <v>114</v>
      </c>
      <c r="F857" s="3" t="s">
        <v>66</v>
      </c>
      <c r="G857" s="3" t="s">
        <v>3</v>
      </c>
      <c r="H857" s="3" t="s">
        <v>4</v>
      </c>
      <c r="I857" s="2">
        <v>7.3056692294733591E-2</v>
      </c>
      <c r="J857" s="2">
        <v>7.6853115166733141E-2</v>
      </c>
      <c r="K857" s="2">
        <v>0</v>
      </c>
      <c r="L857" s="2">
        <v>0</v>
      </c>
      <c r="M857" s="2">
        <v>0</v>
      </c>
      <c r="N857" s="2">
        <v>0</v>
      </c>
      <c r="O857" s="2">
        <v>0.18298780213103177</v>
      </c>
      <c r="P857" s="2">
        <v>0</v>
      </c>
      <c r="Q857" s="2">
        <v>0.10299501201360378</v>
      </c>
      <c r="R857" s="2">
        <v>4.5443774609666567E-2</v>
      </c>
      <c r="S857" s="2">
        <v>1.7012373092819316E-4</v>
      </c>
      <c r="T857" s="2">
        <v>3.571697536902072E-4</v>
      </c>
      <c r="U857" s="2">
        <v>7.6853115166733141E-2</v>
      </c>
      <c r="V857" s="2">
        <v>3.8710177838984471E-2</v>
      </c>
      <c r="W857" s="2"/>
    </row>
    <row r="858" spans="1:23" x14ac:dyDescent="0.25">
      <c r="B858" t="str">
        <f t="shared" ref="B858:B921" si="57">D858&amp;G858&amp;H858</f>
        <v>WYCoolingWater-Cooled Chiller</v>
      </c>
      <c r="C858" t="str">
        <f t="shared" ref="C858:C921" si="58">D858&amp;E858&amp;F858</f>
        <v>WY2021 CPACooling_Water-Cooled Chiller</v>
      </c>
      <c r="D858" t="s">
        <v>115</v>
      </c>
      <c r="E858" t="s">
        <v>114</v>
      </c>
      <c r="F858" s="3" t="s">
        <v>67</v>
      </c>
      <c r="G858" s="3" t="s">
        <v>3</v>
      </c>
      <c r="H858" s="3" t="s">
        <v>5</v>
      </c>
      <c r="I858" s="2">
        <v>0.47444818593657406</v>
      </c>
      <c r="J858" s="2">
        <v>7.8963550487952602E-3</v>
      </c>
      <c r="K858" s="2">
        <v>4.1012594140410585E-2</v>
      </c>
      <c r="L858" s="2">
        <v>2.5667560263848729E-3</v>
      </c>
      <c r="M858" s="2">
        <v>0</v>
      </c>
      <c r="N858" s="2">
        <v>0</v>
      </c>
      <c r="O858" s="2">
        <v>0.55334727690065189</v>
      </c>
      <c r="P858" s="2">
        <v>0.56480652046221125</v>
      </c>
      <c r="Q858" s="2">
        <v>0.14716237093729359</v>
      </c>
      <c r="R858" s="2">
        <v>9.901986806343531E-2</v>
      </c>
      <c r="S858" s="2">
        <v>0</v>
      </c>
      <c r="T858" s="2">
        <v>0</v>
      </c>
      <c r="U858" s="2">
        <v>7.8963550487952602E-3</v>
      </c>
      <c r="V858" s="2">
        <v>3.8710177838984471E-2</v>
      </c>
      <c r="W858" s="2"/>
    </row>
    <row r="859" spans="1:23" x14ac:dyDescent="0.25">
      <c r="B859" t="str">
        <f t="shared" si="57"/>
        <v>WYCoolingRTU</v>
      </c>
      <c r="C859" t="str">
        <f t="shared" si="58"/>
        <v>WY2021 CPACooling_RTU</v>
      </c>
      <c r="D859" t="s">
        <v>115</v>
      </c>
      <c r="E859" t="s">
        <v>114</v>
      </c>
      <c r="F859" s="3" t="s">
        <v>68</v>
      </c>
      <c r="G859" s="3" t="s">
        <v>3</v>
      </c>
      <c r="H859" s="3" t="s">
        <v>6</v>
      </c>
      <c r="I859" s="2">
        <v>0.13442669079762645</v>
      </c>
      <c r="J859" s="2">
        <v>0.54471886718182616</v>
      </c>
      <c r="K859" s="2">
        <v>0.68561656140722638</v>
      </c>
      <c r="L859" s="2">
        <v>0.6574917629723811</v>
      </c>
      <c r="M859" s="2">
        <v>0.54181302153059441</v>
      </c>
      <c r="N859" s="2">
        <v>0.29956192874752036</v>
      </c>
      <c r="O859" s="2">
        <v>0.21903346157718856</v>
      </c>
      <c r="P859" s="2">
        <v>0.2486785431748221</v>
      </c>
      <c r="Q859" s="2">
        <v>0.3412977129072714</v>
      </c>
      <c r="R859" s="2">
        <v>0.2919522712877925</v>
      </c>
      <c r="S859" s="2">
        <v>0.18996541422927149</v>
      </c>
      <c r="T859" s="2">
        <v>0.39882678236445196</v>
      </c>
      <c r="U859" s="2">
        <v>0.54471886718182616</v>
      </c>
      <c r="V859" s="2">
        <v>0.21827424273899113</v>
      </c>
      <c r="W859" s="2"/>
    </row>
    <row r="860" spans="1:23" x14ac:dyDescent="0.25">
      <c r="B860" t="str">
        <f t="shared" si="57"/>
        <v>WYCoolingPTAC</v>
      </c>
      <c r="C860" t="str">
        <f t="shared" si="58"/>
        <v>WY2021 CPACooling_PTAC</v>
      </c>
      <c r="D860" t="s">
        <v>115</v>
      </c>
      <c r="E860" t="s">
        <v>114</v>
      </c>
      <c r="F860" s="3" t="s">
        <v>69</v>
      </c>
      <c r="G860" s="3" t="s">
        <v>3</v>
      </c>
      <c r="H860" s="3" t="s">
        <v>7</v>
      </c>
      <c r="I860" s="2">
        <v>1.1374376329811909E-2</v>
      </c>
      <c r="J860" s="2">
        <v>5.1037525638056285E-3</v>
      </c>
      <c r="K860" s="2">
        <v>0</v>
      </c>
      <c r="L860" s="2">
        <v>1.5815813750569667E-2</v>
      </c>
      <c r="M860" s="2">
        <v>1.7934028486014785E-2</v>
      </c>
      <c r="N860" s="2">
        <v>0</v>
      </c>
      <c r="O860" s="2">
        <v>3.460625879021306E-3</v>
      </c>
      <c r="P860" s="2">
        <v>1.5953788756159278E-3</v>
      </c>
      <c r="Q860" s="2">
        <v>5.1445575943583843E-2</v>
      </c>
      <c r="R860" s="2">
        <v>0.35255094470116205</v>
      </c>
      <c r="S860" s="2">
        <v>1.0632280972561506E-2</v>
      </c>
      <c r="T860" s="2">
        <v>2.2322160203139176E-2</v>
      </c>
      <c r="U860" s="2">
        <v>5.1037525638056285E-3</v>
      </c>
      <c r="V860" s="2">
        <v>4.4938814681556999E-2</v>
      </c>
      <c r="W860" s="2"/>
    </row>
    <row r="861" spans="1:23" x14ac:dyDescent="0.25">
      <c r="B861" t="str">
        <f t="shared" si="57"/>
        <v>WYCoolingPTHP</v>
      </c>
      <c r="C861" t="str">
        <f t="shared" si="58"/>
        <v>WY2021 CPACooling_PTHP</v>
      </c>
      <c r="D861" t="s">
        <v>115</v>
      </c>
      <c r="E861" t="s">
        <v>114</v>
      </c>
      <c r="F861" s="3" t="s">
        <v>70</v>
      </c>
      <c r="G861" s="3" t="s">
        <v>3</v>
      </c>
      <c r="H861" s="3" t="s">
        <v>8</v>
      </c>
      <c r="I861" s="2">
        <v>7.4017279286377729E-3</v>
      </c>
      <c r="J861" s="2">
        <v>6.5150387444824018E-3</v>
      </c>
      <c r="K861" s="2">
        <v>5.2744385845371984E-3</v>
      </c>
      <c r="L861" s="2">
        <v>5.9565568658920846E-3</v>
      </c>
      <c r="M861" s="2">
        <v>1.7021773469420302E-2</v>
      </c>
      <c r="N861" s="2">
        <v>8.2950061640632341E-3</v>
      </c>
      <c r="O861" s="2">
        <v>0</v>
      </c>
      <c r="P861" s="2">
        <v>2.8307858750558509E-2</v>
      </c>
      <c r="Q861" s="2">
        <v>1.8417203337670225E-2</v>
      </c>
      <c r="R861" s="2">
        <v>0.1240001616134995</v>
      </c>
      <c r="S861" s="2">
        <v>4.8405812153381016E-3</v>
      </c>
      <c r="T861" s="2">
        <v>1.9641845741919278E-3</v>
      </c>
      <c r="U861" s="2">
        <v>6.5150387444824018E-3</v>
      </c>
      <c r="V861" s="2">
        <v>4.5427696859393928E-2</v>
      </c>
      <c r="W861" s="2"/>
    </row>
    <row r="862" spans="1:23" x14ac:dyDescent="0.25">
      <c r="B862" t="str">
        <f t="shared" si="57"/>
        <v>WYCoolingEvaporative AC</v>
      </c>
      <c r="C862" t="str">
        <f t="shared" si="58"/>
        <v>WY2021 CPACooling_Evaporative AC</v>
      </c>
      <c r="D862" t="s">
        <v>115</v>
      </c>
      <c r="E862" t="s">
        <v>114</v>
      </c>
      <c r="F862" s="3" t="s">
        <v>71</v>
      </c>
      <c r="G862" s="3" t="s">
        <v>3</v>
      </c>
      <c r="H862" s="3" t="s">
        <v>9</v>
      </c>
      <c r="I862" s="2">
        <v>6.0628002274057152E-2</v>
      </c>
      <c r="J862" s="2">
        <v>6.0889077234131637E-2</v>
      </c>
      <c r="K862" s="2">
        <v>1.7680076602791042E-3</v>
      </c>
      <c r="L862" s="2">
        <v>9.0125933992116103E-2</v>
      </c>
      <c r="M862" s="2">
        <v>2.2834063625471555E-2</v>
      </c>
      <c r="N862" s="2">
        <v>0.45352129856401652</v>
      </c>
      <c r="O862" s="2">
        <v>2.180548790474449E-3</v>
      </c>
      <c r="P862" s="2">
        <v>0.15501631986117639</v>
      </c>
      <c r="Q862" s="2">
        <v>9.2819986410731983E-2</v>
      </c>
      <c r="R862" s="2">
        <v>7.153715390187937E-4</v>
      </c>
      <c r="S862" s="2">
        <v>4.101900657041526E-2</v>
      </c>
      <c r="T862" s="2">
        <v>8.6118194054632419E-2</v>
      </c>
      <c r="U862" s="2">
        <v>6.0889077234131637E-2</v>
      </c>
      <c r="V862" s="2">
        <v>8.5061673973946691E-2</v>
      </c>
      <c r="W862" s="2"/>
    </row>
    <row r="863" spans="1:23" x14ac:dyDescent="0.25">
      <c r="B863" t="str">
        <f t="shared" si="57"/>
        <v>WYCoolingAir-Source Heat Pump</v>
      </c>
      <c r="C863" t="str">
        <f t="shared" si="58"/>
        <v>WY2021 CPACooling_Air-Source Heat Pump</v>
      </c>
      <c r="D863" t="s">
        <v>115</v>
      </c>
      <c r="E863" t="s">
        <v>114</v>
      </c>
      <c r="F863" s="3" t="s">
        <v>72</v>
      </c>
      <c r="G863" s="3" t="s">
        <v>3</v>
      </c>
      <c r="H863" s="3" t="s">
        <v>10</v>
      </c>
      <c r="I863" s="2">
        <v>9.6001913899083996E-2</v>
      </c>
      <c r="J863" s="2">
        <v>0.12950644863208427</v>
      </c>
      <c r="K863" s="2">
        <v>0.16703698072074866</v>
      </c>
      <c r="L863" s="2">
        <v>3.6543349370731448E-2</v>
      </c>
      <c r="M863" s="2">
        <v>5.1554951332059763E-2</v>
      </c>
      <c r="N863" s="2">
        <v>0</v>
      </c>
      <c r="O863" s="2">
        <v>7.6703384014084781E-3</v>
      </c>
      <c r="P863" s="2">
        <v>1.5953788756159278E-3</v>
      </c>
      <c r="Q863" s="2">
        <v>4.9954417891049908E-2</v>
      </c>
      <c r="R863" s="2">
        <v>5.5345238477139062E-2</v>
      </c>
      <c r="S863" s="2">
        <v>2.2057197037608587E-2</v>
      </c>
      <c r="T863" s="2">
        <v>4.6308434396752612E-2</v>
      </c>
      <c r="U863" s="2">
        <v>0.12950644863208427</v>
      </c>
      <c r="V863" s="2">
        <v>6.3691017517844353E-2</v>
      </c>
      <c r="W863" s="2"/>
    </row>
    <row r="864" spans="1:23" x14ac:dyDescent="0.25">
      <c r="B864" t="str">
        <f t="shared" si="57"/>
        <v>WYCoolingGeothermal Heat Pump</v>
      </c>
      <c r="C864" t="str">
        <f t="shared" si="58"/>
        <v>WY2021 CPACooling_Geothermal Heat Pump</v>
      </c>
      <c r="D864" t="s">
        <v>115</v>
      </c>
      <c r="E864" t="s">
        <v>114</v>
      </c>
      <c r="F864" s="3" t="s">
        <v>73</v>
      </c>
      <c r="G864" s="3" t="s">
        <v>3</v>
      </c>
      <c r="H864" s="3" t="s">
        <v>11</v>
      </c>
      <c r="I864" s="2">
        <v>5.9794985621563358E-2</v>
      </c>
      <c r="J864" s="2">
        <v>2.8580921316997649E-2</v>
      </c>
      <c r="K864" s="2">
        <v>0</v>
      </c>
      <c r="L864" s="2">
        <v>0</v>
      </c>
      <c r="M864" s="2">
        <v>0</v>
      </c>
      <c r="N864" s="2">
        <v>0</v>
      </c>
      <c r="O864" s="2">
        <v>2.4038308603996035E-2</v>
      </c>
      <c r="P864" s="2">
        <v>0</v>
      </c>
      <c r="Q864" s="2">
        <v>9.1900723321632072E-3</v>
      </c>
      <c r="R864" s="2">
        <v>2.0774296964418999E-4</v>
      </c>
      <c r="S864" s="2">
        <v>0</v>
      </c>
      <c r="T864" s="2">
        <v>0</v>
      </c>
      <c r="U864" s="2">
        <v>2.8580921316997649E-2</v>
      </c>
      <c r="V864" s="2">
        <v>6.9924895218339861E-2</v>
      </c>
      <c r="W864" s="2"/>
    </row>
    <row r="865" spans="2:23" x14ac:dyDescent="0.25">
      <c r="B865" t="str">
        <f t="shared" si="57"/>
        <v>WYHeatingElectric Furnace</v>
      </c>
      <c r="C865" t="str">
        <f t="shared" si="58"/>
        <v>WY2021 CPAHeating_Electric Furnace</v>
      </c>
      <c r="D865" t="s">
        <v>115</v>
      </c>
      <c r="E865" t="s">
        <v>114</v>
      </c>
      <c r="F865" s="3" t="s">
        <v>74</v>
      </c>
      <c r="G865" s="3" t="s">
        <v>12</v>
      </c>
      <c r="H865" s="3" t="s">
        <v>13</v>
      </c>
      <c r="I865" s="2">
        <v>0.10439886541213139</v>
      </c>
      <c r="J865" s="2">
        <v>4.7832889398554027E-2</v>
      </c>
      <c r="K865" s="2">
        <v>0.27293304917779582</v>
      </c>
      <c r="L865" s="2">
        <v>0.38090936288239491</v>
      </c>
      <c r="M865" s="2">
        <v>0.34821170277344232</v>
      </c>
      <c r="N865" s="2">
        <v>0.44567044258559041</v>
      </c>
      <c r="O865" s="2">
        <v>0</v>
      </c>
      <c r="P865" s="2">
        <v>0</v>
      </c>
      <c r="Q865" s="2">
        <v>0.11631488541444709</v>
      </c>
      <c r="R865" s="2">
        <v>9.9857780821440464E-2</v>
      </c>
      <c r="S865" s="2">
        <v>6.1425035015076242E-2</v>
      </c>
      <c r="T865" s="2">
        <v>4.6271066476287676E-2</v>
      </c>
      <c r="U865" s="2">
        <v>4.7832889398554027E-2</v>
      </c>
      <c r="V865" s="2">
        <v>0</v>
      </c>
      <c r="W865" s="2"/>
    </row>
    <row r="866" spans="2:23" x14ac:dyDescent="0.25">
      <c r="B866" t="str">
        <f t="shared" si="57"/>
        <v>WYHeatingElectric Room Heat</v>
      </c>
      <c r="C866" t="str">
        <f t="shared" si="58"/>
        <v>WY2021 CPAHeating_Electric Room Heat</v>
      </c>
      <c r="D866" t="s">
        <v>115</v>
      </c>
      <c r="E866" t="s">
        <v>114</v>
      </c>
      <c r="F866" s="3" t="s">
        <v>75</v>
      </c>
      <c r="G866" s="3" t="s">
        <v>12</v>
      </c>
      <c r="H866" s="3" t="s">
        <v>14</v>
      </c>
      <c r="I866" s="2">
        <v>0</v>
      </c>
      <c r="J866" s="2">
        <v>1.4737397937617865E-2</v>
      </c>
      <c r="K866" s="2">
        <v>0</v>
      </c>
      <c r="L866" s="2">
        <v>2.7981835350928571E-2</v>
      </c>
      <c r="M866" s="2">
        <v>2.7456013440430041E-2</v>
      </c>
      <c r="N866" s="2">
        <v>0</v>
      </c>
      <c r="O866" s="2">
        <v>1.4489431230925221E-3</v>
      </c>
      <c r="P866" s="2">
        <v>0</v>
      </c>
      <c r="Q866" s="2">
        <v>1.6461845218727001E-2</v>
      </c>
      <c r="R866" s="2">
        <v>0.17451216694861241</v>
      </c>
      <c r="S866" s="2">
        <v>9.5741190985577981E-3</v>
      </c>
      <c r="T866" s="2">
        <v>7.2121196374170821E-3</v>
      </c>
      <c r="U866" s="2">
        <v>1.4737397937617865E-2</v>
      </c>
      <c r="V866" s="2">
        <v>7.4320704105044549E-3</v>
      </c>
      <c r="W866" s="2"/>
    </row>
    <row r="867" spans="2:23" x14ac:dyDescent="0.25">
      <c r="B867" t="str">
        <f t="shared" si="57"/>
        <v>WYHeatingPTHP</v>
      </c>
      <c r="C867" t="str">
        <f t="shared" si="58"/>
        <v>WY2021 CPAHeating_PTHP</v>
      </c>
      <c r="D867" t="s">
        <v>115</v>
      </c>
      <c r="E867" t="s">
        <v>114</v>
      </c>
      <c r="F867" s="3" t="s">
        <v>76</v>
      </c>
      <c r="G867" s="3" t="s">
        <v>12</v>
      </c>
      <c r="H867" s="3" t="s">
        <v>8</v>
      </c>
      <c r="I867" s="2">
        <v>7.4017279286377729E-3</v>
      </c>
      <c r="J867" s="2">
        <v>6.5150387444824018E-3</v>
      </c>
      <c r="K867" s="2">
        <v>5.2744385845371992E-3</v>
      </c>
      <c r="L867" s="2">
        <v>5.9565568658920855E-3</v>
      </c>
      <c r="M867" s="2">
        <v>1.7021773469420298E-2</v>
      </c>
      <c r="N867" s="2">
        <v>8.2950061640632341E-3</v>
      </c>
      <c r="O867" s="2">
        <v>0</v>
      </c>
      <c r="P867" s="2">
        <v>2.8307858750558523E-2</v>
      </c>
      <c r="Q867" s="2">
        <v>1.8417203337670225E-2</v>
      </c>
      <c r="R867" s="2">
        <v>0.1240001616134995</v>
      </c>
      <c r="S867" s="2">
        <v>4.840581215338105E-3</v>
      </c>
      <c r="T867" s="2">
        <v>1.9641845741919274E-3</v>
      </c>
      <c r="U867" s="2">
        <v>6.5150387444824018E-3</v>
      </c>
      <c r="V867" s="2">
        <v>4.5427696859393928E-2</v>
      </c>
      <c r="W867" s="2"/>
    </row>
    <row r="868" spans="2:23" x14ac:dyDescent="0.25">
      <c r="B868" t="str">
        <f t="shared" si="57"/>
        <v>WYHeatingAir-Source Heat Pump</v>
      </c>
      <c r="C868" t="str">
        <f t="shared" si="58"/>
        <v>WY2021 CPAHeating_Air-Source Heat Pump</v>
      </c>
      <c r="D868" t="s">
        <v>115</v>
      </c>
      <c r="E868" t="s">
        <v>114</v>
      </c>
      <c r="F868" s="3" t="s">
        <v>77</v>
      </c>
      <c r="G868" s="3" t="s">
        <v>12</v>
      </c>
      <c r="H868" s="3" t="s">
        <v>10</v>
      </c>
      <c r="I868" s="2">
        <v>9.6001913899083996E-2</v>
      </c>
      <c r="J868" s="2">
        <v>0.12950644863208427</v>
      </c>
      <c r="K868" s="2">
        <v>0.16703698072074866</v>
      </c>
      <c r="L868" s="2">
        <v>3.6543349370731448E-2</v>
      </c>
      <c r="M868" s="2">
        <v>5.1554951332059763E-2</v>
      </c>
      <c r="N868" s="2">
        <v>0</v>
      </c>
      <c r="O868" s="2">
        <v>7.6703384014084781E-3</v>
      </c>
      <c r="P868" s="2">
        <v>1.5953788756159278E-3</v>
      </c>
      <c r="Q868" s="2">
        <v>4.9954417891049915E-2</v>
      </c>
      <c r="R868" s="2">
        <v>5.5345238477139062E-2</v>
      </c>
      <c r="S868" s="2">
        <v>2.2057197037608587E-2</v>
      </c>
      <c r="T868" s="2">
        <v>4.6308434396752612E-2</v>
      </c>
      <c r="U868" s="2">
        <v>0.12950644863208427</v>
      </c>
      <c r="V868" s="2">
        <v>6.3691017517844353E-2</v>
      </c>
      <c r="W868" s="2"/>
    </row>
    <row r="869" spans="2:23" x14ac:dyDescent="0.25">
      <c r="B869" t="str">
        <f t="shared" si="57"/>
        <v>WYHeatingGeothermal Heat Pump</v>
      </c>
      <c r="C869" t="str">
        <f t="shared" si="58"/>
        <v>WY2021 CPAHeating_Geothermal Heat Pump</v>
      </c>
      <c r="D869" t="s">
        <v>115</v>
      </c>
      <c r="E869" t="s">
        <v>114</v>
      </c>
      <c r="F869" s="3" t="s">
        <v>78</v>
      </c>
      <c r="G869" s="3" t="s">
        <v>12</v>
      </c>
      <c r="H869" s="3" t="s">
        <v>11</v>
      </c>
      <c r="I869" s="2">
        <v>5.9794985621563358E-2</v>
      </c>
      <c r="J869" s="2">
        <v>2.8580921316997649E-2</v>
      </c>
      <c r="K869" s="2">
        <v>0</v>
      </c>
      <c r="L869" s="2">
        <v>0</v>
      </c>
      <c r="M869" s="2">
        <v>0</v>
      </c>
      <c r="N869" s="2">
        <v>0</v>
      </c>
      <c r="O869" s="2">
        <v>2.4038308603996035E-2</v>
      </c>
      <c r="P869" s="2">
        <v>0</v>
      </c>
      <c r="Q869" s="2">
        <v>9.1900723321632072E-3</v>
      </c>
      <c r="R869" s="2">
        <v>2.0774296964418999E-4</v>
      </c>
      <c r="S869" s="2">
        <v>0</v>
      </c>
      <c r="T869" s="2">
        <v>0</v>
      </c>
      <c r="U869" s="2">
        <v>2.8580921316997649E-2</v>
      </c>
      <c r="V869" s="2">
        <v>6.9924895218339861E-2</v>
      </c>
      <c r="W869" s="2"/>
    </row>
    <row r="870" spans="2:23" x14ac:dyDescent="0.25">
      <c r="B870" t="str">
        <f t="shared" si="57"/>
        <v>WYVentilationVentilation</v>
      </c>
      <c r="C870" t="str">
        <f t="shared" si="58"/>
        <v>WY2021 CPAVentilation_Ventilation</v>
      </c>
      <c r="D870" t="s">
        <v>115</v>
      </c>
      <c r="E870" t="s">
        <v>114</v>
      </c>
      <c r="F870" s="3" t="s">
        <v>79</v>
      </c>
      <c r="G870" s="3" t="s">
        <v>15</v>
      </c>
      <c r="H870" s="3" t="s">
        <v>15</v>
      </c>
      <c r="I870" s="2">
        <v>1</v>
      </c>
      <c r="J870" s="2">
        <v>1</v>
      </c>
      <c r="K870" s="2">
        <v>1</v>
      </c>
      <c r="L870" s="2">
        <v>1</v>
      </c>
      <c r="M870" s="2">
        <v>1</v>
      </c>
      <c r="N870" s="2">
        <v>1</v>
      </c>
      <c r="O870" s="2">
        <v>1</v>
      </c>
      <c r="P870" s="2">
        <v>1</v>
      </c>
      <c r="Q870" s="2">
        <v>1</v>
      </c>
      <c r="R870" s="2">
        <v>1</v>
      </c>
      <c r="S870" s="2">
        <v>1</v>
      </c>
      <c r="T870" s="2">
        <v>1</v>
      </c>
      <c r="U870" s="2">
        <v>1</v>
      </c>
      <c r="V870" s="2">
        <v>1</v>
      </c>
      <c r="W870" s="2"/>
    </row>
    <row r="871" spans="2:23" x14ac:dyDescent="0.25">
      <c r="B871" t="str">
        <f t="shared" si="57"/>
        <v>WYWater HeatingWater Heater</v>
      </c>
      <c r="C871" t="str">
        <f t="shared" si="58"/>
        <v>WY2021 CPAWater Heating_Water Heater</v>
      </c>
      <c r="D871" t="s">
        <v>115</v>
      </c>
      <c r="E871" t="s">
        <v>114</v>
      </c>
      <c r="F871" s="3" t="s">
        <v>80</v>
      </c>
      <c r="G871" s="3" t="s">
        <v>16</v>
      </c>
      <c r="H871" s="3" t="s">
        <v>17</v>
      </c>
      <c r="I871" s="2">
        <v>0.47638457125155281</v>
      </c>
      <c r="J871" s="2">
        <v>0.32370585911804439</v>
      </c>
      <c r="K871" s="2">
        <v>0.38093166583980503</v>
      </c>
      <c r="L871" s="2">
        <v>0.44664690687716274</v>
      </c>
      <c r="M871" s="2">
        <v>0.39156401002843094</v>
      </c>
      <c r="N871" s="2">
        <v>0.68585847577745629</v>
      </c>
      <c r="O871" s="2">
        <v>2.1986010872493248E-2</v>
      </c>
      <c r="P871" s="2">
        <v>0.24484780476647372</v>
      </c>
      <c r="Q871" s="2">
        <v>0.19032810161854644</v>
      </c>
      <c r="R871" s="2">
        <v>0.12928600000000001</v>
      </c>
      <c r="S871" s="2">
        <v>0.53309505366549204</v>
      </c>
      <c r="T871" s="2">
        <v>0.54115203265503886</v>
      </c>
      <c r="U871" s="2">
        <v>0.32370585911804439</v>
      </c>
      <c r="V871" s="2">
        <v>0.12867893406349934</v>
      </c>
      <c r="W871" s="2"/>
    </row>
    <row r="872" spans="2:23" x14ac:dyDescent="0.25">
      <c r="B872" t="str">
        <f t="shared" si="57"/>
        <v>WYInterior LightingGeneral Service Lighting</v>
      </c>
      <c r="C872" t="str">
        <f t="shared" si="58"/>
        <v>WY2021 CPAInterior Lighting_General Service Lighting</v>
      </c>
      <c r="D872" t="s">
        <v>115</v>
      </c>
      <c r="E872" t="s">
        <v>114</v>
      </c>
      <c r="F872" s="3" t="s">
        <v>81</v>
      </c>
      <c r="G872" s="3" t="s">
        <v>18</v>
      </c>
      <c r="H872" s="3" t="s">
        <v>19</v>
      </c>
      <c r="I872" s="2">
        <v>1</v>
      </c>
      <c r="J872" s="2">
        <v>1</v>
      </c>
      <c r="K872" s="2">
        <v>1</v>
      </c>
      <c r="L872" s="2">
        <v>1</v>
      </c>
      <c r="M872" s="2">
        <v>1</v>
      </c>
      <c r="N872" s="2">
        <v>1</v>
      </c>
      <c r="O872" s="2">
        <v>1</v>
      </c>
      <c r="P872" s="2">
        <v>1</v>
      </c>
      <c r="Q872" s="2">
        <v>1</v>
      </c>
      <c r="R872" s="2">
        <v>1</v>
      </c>
      <c r="S872" s="2">
        <v>1</v>
      </c>
      <c r="T872" s="2">
        <v>1</v>
      </c>
      <c r="U872" s="2">
        <v>1</v>
      </c>
      <c r="V872" s="2">
        <v>1</v>
      </c>
      <c r="W872" s="2"/>
    </row>
    <row r="873" spans="2:23" x14ac:dyDescent="0.25">
      <c r="B873" t="str">
        <f t="shared" si="57"/>
        <v>WYInterior LightingExempted Lighting</v>
      </c>
      <c r="C873" t="str">
        <f t="shared" si="58"/>
        <v>WY2021 CPAInterior Lighting_Exempted Lighting</v>
      </c>
      <c r="D873" t="s">
        <v>115</v>
      </c>
      <c r="E873" t="s">
        <v>114</v>
      </c>
      <c r="F873" s="3" t="s">
        <v>82</v>
      </c>
      <c r="G873" s="3" t="s">
        <v>18</v>
      </c>
      <c r="H873" s="3" t="s">
        <v>20</v>
      </c>
      <c r="I873" s="2">
        <v>1</v>
      </c>
      <c r="J873" s="2">
        <v>1</v>
      </c>
      <c r="K873" s="2">
        <v>1</v>
      </c>
      <c r="L873" s="2">
        <v>1</v>
      </c>
      <c r="M873" s="2">
        <v>1</v>
      </c>
      <c r="N873" s="2">
        <v>1</v>
      </c>
      <c r="O873" s="2">
        <v>1</v>
      </c>
      <c r="P873" s="2">
        <v>1</v>
      </c>
      <c r="Q873" s="2">
        <v>1</v>
      </c>
      <c r="R873" s="2">
        <v>1</v>
      </c>
      <c r="S873" s="2">
        <v>1</v>
      </c>
      <c r="T873" s="2">
        <v>1</v>
      </c>
      <c r="U873" s="2">
        <v>1</v>
      </c>
      <c r="V873" s="2">
        <v>1</v>
      </c>
      <c r="W873" s="2"/>
    </row>
    <row r="874" spans="2:23" x14ac:dyDescent="0.25">
      <c r="B874" t="str">
        <f t="shared" si="57"/>
        <v>WYInterior LightingHigh-Bay Lighting</v>
      </c>
      <c r="C874" t="str">
        <f t="shared" si="58"/>
        <v>WY2021 CPAInterior Lighting_High-Bay Lighting</v>
      </c>
      <c r="D874" t="s">
        <v>115</v>
      </c>
      <c r="E874" t="s">
        <v>114</v>
      </c>
      <c r="F874" s="3" t="s">
        <v>83</v>
      </c>
      <c r="G874" s="3" t="s">
        <v>18</v>
      </c>
      <c r="H874" s="3" t="s">
        <v>21</v>
      </c>
      <c r="I874" s="2">
        <v>1</v>
      </c>
      <c r="J874" s="2">
        <v>1</v>
      </c>
      <c r="K874" s="2">
        <v>1</v>
      </c>
      <c r="L874" s="2">
        <v>1</v>
      </c>
      <c r="M874" s="2">
        <v>1</v>
      </c>
      <c r="N874" s="2">
        <v>1</v>
      </c>
      <c r="O874" s="2">
        <v>1</v>
      </c>
      <c r="P874" s="2">
        <v>1</v>
      </c>
      <c r="Q874" s="2">
        <v>1</v>
      </c>
      <c r="R874" s="2">
        <v>1</v>
      </c>
      <c r="S874" s="2">
        <v>1</v>
      </c>
      <c r="T874" s="2">
        <v>1</v>
      </c>
      <c r="U874" s="2">
        <v>1</v>
      </c>
      <c r="V874" s="2">
        <v>1</v>
      </c>
      <c r="W874" s="2"/>
    </row>
    <row r="875" spans="2:23" x14ac:dyDescent="0.25">
      <c r="B875" t="str">
        <f t="shared" si="57"/>
        <v>WYInterior LightingLinear Lighting</v>
      </c>
      <c r="C875" t="str">
        <f t="shared" si="58"/>
        <v>WY2021 CPAInterior Lighting_Linear Lighting</v>
      </c>
      <c r="D875" t="s">
        <v>115</v>
      </c>
      <c r="E875" t="s">
        <v>114</v>
      </c>
      <c r="F875" s="3" t="s">
        <v>84</v>
      </c>
      <c r="G875" s="3" t="s">
        <v>18</v>
      </c>
      <c r="H875" s="3" t="s">
        <v>22</v>
      </c>
      <c r="I875" s="2">
        <v>1</v>
      </c>
      <c r="J875" s="2">
        <v>1</v>
      </c>
      <c r="K875" s="2">
        <v>1</v>
      </c>
      <c r="L875" s="2">
        <v>1</v>
      </c>
      <c r="M875" s="2">
        <v>1</v>
      </c>
      <c r="N875" s="2">
        <v>1</v>
      </c>
      <c r="O875" s="2">
        <v>1</v>
      </c>
      <c r="P875" s="2">
        <v>1</v>
      </c>
      <c r="Q875" s="2">
        <v>1</v>
      </c>
      <c r="R875" s="2">
        <v>1</v>
      </c>
      <c r="S875" s="2">
        <v>1</v>
      </c>
      <c r="T875" s="2">
        <v>1</v>
      </c>
      <c r="U875" s="2">
        <v>1</v>
      </c>
      <c r="V875" s="2">
        <v>1</v>
      </c>
      <c r="W875" s="2"/>
    </row>
    <row r="876" spans="2:23" x14ac:dyDescent="0.25">
      <c r="B876" t="str">
        <f t="shared" si="57"/>
        <v>WYExterior LightingGeneral Service Lighting</v>
      </c>
      <c r="C876" t="str">
        <f t="shared" si="58"/>
        <v>WY2021 CPAExterior Lighting_General Service Lighting</v>
      </c>
      <c r="D876" t="s">
        <v>115</v>
      </c>
      <c r="E876" t="s">
        <v>114</v>
      </c>
      <c r="F876" s="3" t="s">
        <v>85</v>
      </c>
      <c r="G876" s="3" t="s">
        <v>23</v>
      </c>
      <c r="H876" s="3" t="s">
        <v>19</v>
      </c>
      <c r="I876" s="2">
        <v>1</v>
      </c>
      <c r="J876" s="2">
        <v>1</v>
      </c>
      <c r="K876" s="2">
        <v>1</v>
      </c>
      <c r="L876" s="2">
        <v>1</v>
      </c>
      <c r="M876" s="2">
        <v>1</v>
      </c>
      <c r="N876" s="2">
        <v>1</v>
      </c>
      <c r="O876" s="2">
        <v>1</v>
      </c>
      <c r="P876" s="2">
        <v>1</v>
      </c>
      <c r="Q876" s="2">
        <v>1</v>
      </c>
      <c r="R876" s="2">
        <v>1</v>
      </c>
      <c r="S876" s="2">
        <v>1</v>
      </c>
      <c r="T876" s="2">
        <v>1</v>
      </c>
      <c r="U876" s="2">
        <v>1</v>
      </c>
      <c r="V876" s="2">
        <v>1</v>
      </c>
      <c r="W876" s="2"/>
    </row>
    <row r="877" spans="2:23" x14ac:dyDescent="0.25">
      <c r="B877" t="str">
        <f t="shared" si="57"/>
        <v>WYExterior LightingArea Lighting</v>
      </c>
      <c r="C877" t="str">
        <f t="shared" si="58"/>
        <v>WY2021 CPAExterior Lighting_Area Lighting</v>
      </c>
      <c r="D877" t="s">
        <v>115</v>
      </c>
      <c r="E877" t="s">
        <v>114</v>
      </c>
      <c r="F877" s="3" t="s">
        <v>86</v>
      </c>
      <c r="G877" s="3" t="s">
        <v>23</v>
      </c>
      <c r="H877" s="3" t="s">
        <v>24</v>
      </c>
      <c r="I877" s="2">
        <v>1</v>
      </c>
      <c r="J877" s="2">
        <v>1</v>
      </c>
      <c r="K877" s="2">
        <v>1</v>
      </c>
      <c r="L877" s="2">
        <v>1</v>
      </c>
      <c r="M877" s="2">
        <v>1</v>
      </c>
      <c r="N877" s="2">
        <v>1</v>
      </c>
      <c r="O877" s="2">
        <v>1</v>
      </c>
      <c r="P877" s="2">
        <v>1</v>
      </c>
      <c r="Q877" s="2">
        <v>1</v>
      </c>
      <c r="R877" s="2">
        <v>1</v>
      </c>
      <c r="S877" s="2">
        <v>1</v>
      </c>
      <c r="T877" s="2">
        <v>1</v>
      </c>
      <c r="U877" s="2">
        <v>1</v>
      </c>
      <c r="V877" s="2">
        <v>1</v>
      </c>
      <c r="W877" s="2"/>
    </row>
    <row r="878" spans="2:23" x14ac:dyDescent="0.25">
      <c r="B878" t="str">
        <f t="shared" si="57"/>
        <v>WYExterior LightingLinear Lighting</v>
      </c>
      <c r="C878" t="str">
        <f t="shared" si="58"/>
        <v>WY2021 CPAExterior Lighting_Linear Lighting</v>
      </c>
      <c r="D878" t="s">
        <v>115</v>
      </c>
      <c r="E878" t="s">
        <v>114</v>
      </c>
      <c r="F878" s="3" t="s">
        <v>87</v>
      </c>
      <c r="G878" s="3" t="s">
        <v>23</v>
      </c>
      <c r="H878" s="3" t="s">
        <v>22</v>
      </c>
      <c r="I878" s="2">
        <v>1</v>
      </c>
      <c r="J878" s="2">
        <v>1</v>
      </c>
      <c r="K878" s="2">
        <v>1</v>
      </c>
      <c r="L878" s="2">
        <v>1</v>
      </c>
      <c r="M878" s="2">
        <v>1</v>
      </c>
      <c r="N878" s="2">
        <v>1</v>
      </c>
      <c r="O878" s="2">
        <v>1</v>
      </c>
      <c r="P878" s="2">
        <v>1</v>
      </c>
      <c r="Q878" s="2">
        <v>1</v>
      </c>
      <c r="R878" s="2">
        <v>1</v>
      </c>
      <c r="S878" s="2">
        <v>1</v>
      </c>
      <c r="T878" s="2">
        <v>1</v>
      </c>
      <c r="U878" s="2">
        <v>1</v>
      </c>
      <c r="V878" s="2">
        <v>1</v>
      </c>
      <c r="W878" s="2"/>
    </row>
    <row r="879" spans="2:23" x14ac:dyDescent="0.25">
      <c r="B879" t="str">
        <f t="shared" si="57"/>
        <v>WYRefrigeration Walk-in Refrigerator/Freezer</v>
      </c>
      <c r="C879" t="str">
        <f t="shared" si="58"/>
        <v>WY2021 CPARefrigeration _Walk-in Refrigerator/Freezer</v>
      </c>
      <c r="D879" t="s">
        <v>115</v>
      </c>
      <c r="E879" t="s">
        <v>114</v>
      </c>
      <c r="F879" s="3" t="s">
        <v>88</v>
      </c>
      <c r="G879" s="3" t="s">
        <v>25</v>
      </c>
      <c r="H879" s="3" t="s">
        <v>26</v>
      </c>
      <c r="I879" s="2">
        <v>0.02</v>
      </c>
      <c r="J879" s="2">
        <v>2.2717149220489972E-3</v>
      </c>
      <c r="K879" s="2">
        <v>0.02</v>
      </c>
      <c r="L879" s="2">
        <v>8.2442748091603058E-3</v>
      </c>
      <c r="M879" s="2">
        <v>0.74</v>
      </c>
      <c r="N879" s="2">
        <v>0.16</v>
      </c>
      <c r="O879" s="2">
        <v>0.33</v>
      </c>
      <c r="P879" s="2">
        <v>7.6925418569254181E-2</v>
      </c>
      <c r="Q879" s="2">
        <v>0.19</v>
      </c>
      <c r="R879" s="2">
        <v>0.03</v>
      </c>
      <c r="S879" s="2">
        <v>1.0989010989011E-2</v>
      </c>
      <c r="T879" s="2">
        <v>0.91700000000000004</v>
      </c>
      <c r="U879" s="2">
        <v>0.02</v>
      </c>
      <c r="V879" s="2">
        <v>8.2442748091603058E-3</v>
      </c>
      <c r="W879" s="2"/>
    </row>
    <row r="880" spans="2:23" x14ac:dyDescent="0.25">
      <c r="B880" t="str">
        <f t="shared" si="57"/>
        <v>WYRefrigeration Reach-in Refrigerator/Freezer</v>
      </c>
      <c r="C880" t="str">
        <f t="shared" si="58"/>
        <v>WY2021 CPARefrigeration _Reach-in Refrigerator/Freezer</v>
      </c>
      <c r="D880" t="s">
        <v>115</v>
      </c>
      <c r="E880" t="s">
        <v>114</v>
      </c>
      <c r="F880" s="3" t="s">
        <v>89</v>
      </c>
      <c r="G880" s="3" t="s">
        <v>25</v>
      </c>
      <c r="H880" s="3" t="s">
        <v>27</v>
      </c>
      <c r="I880" s="2">
        <v>0.14000000000000001</v>
      </c>
      <c r="J880" s="2">
        <v>1.5902004454342984E-2</v>
      </c>
      <c r="K880" s="2">
        <v>0.14000000000000001</v>
      </c>
      <c r="L880" s="2">
        <v>5.7709923664122142E-2</v>
      </c>
      <c r="M880" s="2">
        <v>7.0000000000000007E-2</v>
      </c>
      <c r="N880" s="2">
        <v>0.83055975794251102</v>
      </c>
      <c r="O880" s="2">
        <v>0.5</v>
      </c>
      <c r="P880" s="2">
        <v>0.13360730593607306</v>
      </c>
      <c r="Q880" s="2">
        <v>0.33</v>
      </c>
      <c r="R880" s="2">
        <v>0.19</v>
      </c>
      <c r="S880" s="2">
        <v>0.02</v>
      </c>
      <c r="T880" s="2">
        <v>0.91700000000000004</v>
      </c>
      <c r="U880" s="2">
        <v>0.14000000000000001</v>
      </c>
      <c r="V880" s="2">
        <v>5.7709923664122142E-2</v>
      </c>
      <c r="W880" s="2"/>
    </row>
    <row r="881" spans="2:23" x14ac:dyDescent="0.25">
      <c r="B881" t="str">
        <f t="shared" si="57"/>
        <v>WYRefrigeration Glass Door Display</v>
      </c>
      <c r="C881" t="str">
        <f t="shared" si="58"/>
        <v>WY2021 CPARefrigeration _Glass Door Display</v>
      </c>
      <c r="D881" t="s">
        <v>115</v>
      </c>
      <c r="E881" t="s">
        <v>114</v>
      </c>
      <c r="F881" s="3" t="s">
        <v>90</v>
      </c>
      <c r="G881" s="3" t="s">
        <v>25</v>
      </c>
      <c r="H881" s="3" t="s">
        <v>28</v>
      </c>
      <c r="I881" s="2">
        <v>0.04</v>
      </c>
      <c r="J881" s="2">
        <v>4.5434298440979945E-3</v>
      </c>
      <c r="K881" s="2">
        <v>0.81699999999999995</v>
      </c>
      <c r="L881" s="2">
        <v>0.33677862595419844</v>
      </c>
      <c r="M881" s="2">
        <v>5.1999999999999998E-2</v>
      </c>
      <c r="N881" s="2">
        <v>0.94899999999999995</v>
      </c>
      <c r="O881" s="2">
        <v>0.90400000000000003</v>
      </c>
      <c r="P881" s="2">
        <v>0.26600000000000001</v>
      </c>
      <c r="Q881" s="2">
        <v>0.65700000000000003</v>
      </c>
      <c r="R881" s="2">
        <v>0.58899999999999997</v>
      </c>
      <c r="S881" s="2">
        <v>0.10100000000000001</v>
      </c>
      <c r="T881" s="2">
        <v>0.10100000000000001</v>
      </c>
      <c r="U881" s="2">
        <v>0.77400000000000002</v>
      </c>
      <c r="V881" s="2">
        <v>0.216</v>
      </c>
      <c r="W881" s="2"/>
    </row>
    <row r="882" spans="2:23" x14ac:dyDescent="0.25">
      <c r="B882" t="str">
        <f t="shared" si="57"/>
        <v>WYRefrigeration Open Display Case</v>
      </c>
      <c r="C882" t="str">
        <f t="shared" si="58"/>
        <v>WY2021 CPARefrigeration _Open Display Case</v>
      </c>
      <c r="D882" t="s">
        <v>115</v>
      </c>
      <c r="E882" t="s">
        <v>114</v>
      </c>
      <c r="F882" s="3" t="s">
        <v>91</v>
      </c>
      <c r="G882" s="3" t="s">
        <v>25</v>
      </c>
      <c r="H882" s="3" t="s">
        <v>29</v>
      </c>
      <c r="I882" s="2">
        <v>1.3333333333333334E-2</v>
      </c>
      <c r="J882" s="2">
        <v>1.5144766146993314E-3</v>
      </c>
      <c r="K882" s="2">
        <v>0.27233333333333332</v>
      </c>
      <c r="L882" s="2">
        <v>0.11225954198473281</v>
      </c>
      <c r="M882" s="2">
        <v>1.7333333333333333E-2</v>
      </c>
      <c r="N882" s="2">
        <v>0.3163333333333333</v>
      </c>
      <c r="O882" s="2">
        <v>0.30133333333333334</v>
      </c>
      <c r="P882" s="2">
        <v>8.8666666666666671E-2</v>
      </c>
      <c r="Q882" s="2">
        <v>0.219</v>
      </c>
      <c r="R882" s="2">
        <v>0.19633333333333333</v>
      </c>
      <c r="S882" s="2">
        <v>3.3666666666666671E-2</v>
      </c>
      <c r="T882" s="2">
        <v>3.3666666666666671E-2</v>
      </c>
      <c r="U882" s="2">
        <v>0.25800000000000001</v>
      </c>
      <c r="V882" s="2">
        <v>7.1999999999999995E-2</v>
      </c>
      <c r="W882" s="2"/>
    </row>
    <row r="883" spans="2:23" x14ac:dyDescent="0.25">
      <c r="B883" t="str">
        <f t="shared" si="57"/>
        <v>WYRefrigeration Icemaker</v>
      </c>
      <c r="C883" t="str">
        <f t="shared" si="58"/>
        <v>WY2021 CPARefrigeration _Icemaker</v>
      </c>
      <c r="D883" t="s">
        <v>115</v>
      </c>
      <c r="E883" t="s">
        <v>114</v>
      </c>
      <c r="F883" s="3" t="s">
        <v>92</v>
      </c>
      <c r="G883" s="3" t="s">
        <v>25</v>
      </c>
      <c r="H883" s="3" t="s">
        <v>30</v>
      </c>
      <c r="I883" s="2">
        <v>0.44900000000000001</v>
      </c>
      <c r="J883" s="2">
        <v>5.0999999999999997E-2</v>
      </c>
      <c r="K883" s="2">
        <v>0.52400000000000002</v>
      </c>
      <c r="L883" s="2">
        <v>0.216</v>
      </c>
      <c r="M883" s="2">
        <v>0.97299999999999998</v>
      </c>
      <c r="N883" s="2">
        <v>0.98899999999999999</v>
      </c>
      <c r="O883" s="2">
        <v>0.90400000000000003</v>
      </c>
      <c r="P883" s="2">
        <v>0.26600000000000001</v>
      </c>
      <c r="Q883" s="2">
        <v>0.65700000000000003</v>
      </c>
      <c r="R883" s="2">
        <v>0.58899999999999997</v>
      </c>
      <c r="S883" s="2">
        <v>0.10100000000000001</v>
      </c>
      <c r="T883" s="2">
        <v>0.91700000000000004</v>
      </c>
      <c r="U883" s="2">
        <v>5.0999999999999997E-2</v>
      </c>
      <c r="V883" s="2">
        <v>0.216</v>
      </c>
      <c r="W883" s="2"/>
    </row>
    <row r="884" spans="2:23" x14ac:dyDescent="0.25">
      <c r="B884" t="str">
        <f t="shared" si="57"/>
        <v>WYRefrigeration Vending Machine</v>
      </c>
      <c r="C884" t="str">
        <f t="shared" si="58"/>
        <v>WY2021 CPARefrigeration _Vending Machine</v>
      </c>
      <c r="D884" t="s">
        <v>115</v>
      </c>
      <c r="E884" t="s">
        <v>114</v>
      </c>
      <c r="F884" s="3" t="s">
        <v>93</v>
      </c>
      <c r="G884" s="3" t="s">
        <v>25</v>
      </c>
      <c r="H884" s="3" t="s">
        <v>31</v>
      </c>
      <c r="I884" s="2">
        <v>0.44900000000000001</v>
      </c>
      <c r="J884" s="2">
        <v>5.0999999999999997E-2</v>
      </c>
      <c r="K884" s="2">
        <v>0.52400000000000002</v>
      </c>
      <c r="L884" s="2">
        <v>0.216</v>
      </c>
      <c r="M884" s="2">
        <v>0.97299999999999998</v>
      </c>
      <c r="N884" s="2">
        <v>0.98899999999999999</v>
      </c>
      <c r="O884" s="2">
        <v>0.90400000000000003</v>
      </c>
      <c r="P884" s="2">
        <v>0.26600000000000001</v>
      </c>
      <c r="Q884" s="2">
        <v>0.65700000000000003</v>
      </c>
      <c r="R884" s="2">
        <v>0.58899999999999997</v>
      </c>
      <c r="S884" s="2">
        <v>0.10100000000000001</v>
      </c>
      <c r="T884" s="2">
        <v>0.91700000000000004</v>
      </c>
      <c r="U884" s="2">
        <v>5.0999999999999997E-2</v>
      </c>
      <c r="V884" s="2">
        <v>0.216</v>
      </c>
      <c r="W884" s="2"/>
    </row>
    <row r="885" spans="2:23" x14ac:dyDescent="0.25">
      <c r="B885" t="str">
        <f t="shared" si="57"/>
        <v>WYFood PreparationOven</v>
      </c>
      <c r="C885" t="str">
        <f t="shared" si="58"/>
        <v>WY2021 CPAFood Preparation_Oven</v>
      </c>
      <c r="D885" t="s">
        <v>115</v>
      </c>
      <c r="E885" t="s">
        <v>114</v>
      </c>
      <c r="F885" s="3" t="s">
        <v>94</v>
      </c>
      <c r="G885" s="3" t="s">
        <v>32</v>
      </c>
      <c r="H885" s="3" t="s">
        <v>33</v>
      </c>
      <c r="I885" s="2">
        <v>0.66</v>
      </c>
      <c r="J885" s="2">
        <v>1.5009E-2</v>
      </c>
      <c r="K885" s="2">
        <v>0.48899999999999999</v>
      </c>
      <c r="L885" s="2">
        <v>7.3105000000000003E-2</v>
      </c>
      <c r="M885" s="2">
        <v>0.21</v>
      </c>
      <c r="N885" s="2">
        <v>0.11</v>
      </c>
      <c r="O885" s="2">
        <v>0.69699999999999995</v>
      </c>
      <c r="P885" s="2">
        <v>9.4340999999999994E-2</v>
      </c>
      <c r="Q885" s="2">
        <v>0.37117050000000001</v>
      </c>
      <c r="R885" s="2">
        <v>0.13800000000000001</v>
      </c>
      <c r="S885" s="2">
        <v>8.5810000000000001E-3</v>
      </c>
      <c r="T885" s="2">
        <v>0.197743</v>
      </c>
      <c r="U885" s="2">
        <v>1.5009E-2</v>
      </c>
      <c r="V885" s="2">
        <v>7.3105000000000003E-2</v>
      </c>
      <c r="W885" s="2"/>
    </row>
    <row r="886" spans="2:23" x14ac:dyDescent="0.25">
      <c r="B886" t="str">
        <f t="shared" si="57"/>
        <v>WYFood PreparationFryer</v>
      </c>
      <c r="C886" t="str">
        <f t="shared" si="58"/>
        <v>WY2021 CPAFood Preparation_Fryer</v>
      </c>
      <c r="D886" t="s">
        <v>115</v>
      </c>
      <c r="E886" t="s">
        <v>114</v>
      </c>
      <c r="F886" s="3" t="s">
        <v>95</v>
      </c>
      <c r="G886" s="3" t="s">
        <v>32</v>
      </c>
      <c r="H886" s="3" t="s">
        <v>34</v>
      </c>
      <c r="I886" s="2">
        <v>0.76400000000000001</v>
      </c>
      <c r="J886" s="2">
        <v>1.5009E-2</v>
      </c>
      <c r="K886" s="2">
        <v>0.45200000000000001</v>
      </c>
      <c r="L886" s="2">
        <v>7.3105000000000003E-2</v>
      </c>
      <c r="M886" s="2">
        <v>0.82</v>
      </c>
      <c r="N886" s="2">
        <v>0.87</v>
      </c>
      <c r="O886" s="2">
        <v>0.80700000000000005</v>
      </c>
      <c r="P886" s="2">
        <v>9.4340999999999994E-2</v>
      </c>
      <c r="Q886" s="2">
        <v>0.34017049999999999</v>
      </c>
      <c r="R886" s="2">
        <v>0.21</v>
      </c>
      <c r="S886" s="2">
        <v>8.5810000000000001E-3</v>
      </c>
      <c r="T886" s="2">
        <v>0.197743</v>
      </c>
      <c r="U886" s="2">
        <v>1.5009E-2</v>
      </c>
      <c r="V886" s="2">
        <v>7.3105000000000003E-2</v>
      </c>
      <c r="W886" s="2"/>
    </row>
    <row r="887" spans="2:23" x14ac:dyDescent="0.25">
      <c r="B887" t="str">
        <f t="shared" si="57"/>
        <v>WYFood PreparationDishwasher</v>
      </c>
      <c r="C887" t="str">
        <f t="shared" si="58"/>
        <v>WY2021 CPAFood Preparation_Dishwasher</v>
      </c>
      <c r="D887" t="s">
        <v>115</v>
      </c>
      <c r="E887" t="s">
        <v>114</v>
      </c>
      <c r="F887" s="3" t="s">
        <v>96</v>
      </c>
      <c r="G887" s="3" t="s">
        <v>32</v>
      </c>
      <c r="H887" s="3" t="s">
        <v>35</v>
      </c>
      <c r="I887" s="2">
        <v>0.200325</v>
      </c>
      <c r="J887" s="2">
        <v>1.5009E-2</v>
      </c>
      <c r="K887" s="2">
        <v>0.18492800000000001</v>
      </c>
      <c r="L887" s="2">
        <v>7.3105000000000003E-2</v>
      </c>
      <c r="M887" s="2">
        <v>0.31740200000000002</v>
      </c>
      <c r="N887" s="2">
        <v>0.25333600000000001</v>
      </c>
      <c r="O887" s="2">
        <v>0.30880099999999999</v>
      </c>
      <c r="P887" s="2">
        <v>9.4340999999999994E-2</v>
      </c>
      <c r="Q887" s="2">
        <v>0.16946800000000001</v>
      </c>
      <c r="R887" s="2">
        <v>0.15263599999999999</v>
      </c>
      <c r="S887" s="2">
        <v>8.5810000000000001E-3</v>
      </c>
      <c r="T887" s="2">
        <v>0.197743</v>
      </c>
      <c r="U887" s="2">
        <v>1.5009E-2</v>
      </c>
      <c r="V887" s="2">
        <v>7.3105000000000003E-2</v>
      </c>
      <c r="W887" s="2"/>
    </row>
    <row r="888" spans="2:23" x14ac:dyDescent="0.25">
      <c r="B888" t="str">
        <f t="shared" si="57"/>
        <v>WYFood PreparationHot Food Container</v>
      </c>
      <c r="C888" t="str">
        <f t="shared" si="58"/>
        <v>WY2021 CPAFood Preparation_Hot Food Container</v>
      </c>
      <c r="D888" t="s">
        <v>115</v>
      </c>
      <c r="E888" t="s">
        <v>114</v>
      </c>
      <c r="F888" s="3" t="s">
        <v>97</v>
      </c>
      <c r="G888" s="3" t="s">
        <v>32</v>
      </c>
      <c r="H888" s="3" t="s">
        <v>36</v>
      </c>
      <c r="I888" s="2">
        <v>0.200325</v>
      </c>
      <c r="J888" s="2">
        <v>1.5009E-2</v>
      </c>
      <c r="K888" s="2">
        <v>0.18492800000000001</v>
      </c>
      <c r="L888" s="2">
        <v>7.3105000000000003E-2</v>
      </c>
      <c r="M888" s="2">
        <v>0.84</v>
      </c>
      <c r="N888" s="2">
        <v>0.73</v>
      </c>
      <c r="O888" s="2">
        <v>0.30880099999999999</v>
      </c>
      <c r="P888" s="2">
        <v>9.4340999999999994E-2</v>
      </c>
      <c r="Q888" s="2">
        <v>0.16946800000000001</v>
      </c>
      <c r="R888" s="2">
        <v>0.15263599999999999</v>
      </c>
      <c r="S888" s="2">
        <v>8.5810000000000001E-3</v>
      </c>
      <c r="T888" s="2">
        <v>0.197743</v>
      </c>
      <c r="U888" s="2">
        <v>1.5009E-2</v>
      </c>
      <c r="V888" s="2">
        <v>7.3105000000000003E-2</v>
      </c>
      <c r="W888" s="2"/>
    </row>
    <row r="889" spans="2:23" x14ac:dyDescent="0.25">
      <c r="B889" t="str">
        <f t="shared" si="57"/>
        <v>WYFood PreparationSteamer</v>
      </c>
      <c r="C889" t="str">
        <f t="shared" si="58"/>
        <v>WY2021 CPAFood Preparation_Steamer</v>
      </c>
      <c r="D889" t="s">
        <v>115</v>
      </c>
      <c r="E889" t="s">
        <v>114</v>
      </c>
      <c r="F889" s="3" t="s">
        <v>98</v>
      </c>
      <c r="G889" s="3" t="s">
        <v>32</v>
      </c>
      <c r="H889" s="3" t="s">
        <v>37</v>
      </c>
      <c r="I889" s="2">
        <v>0.200325</v>
      </c>
      <c r="J889" s="2">
        <v>1.5009E-2</v>
      </c>
      <c r="K889" s="2">
        <v>0.18492800000000001</v>
      </c>
      <c r="L889" s="2">
        <v>7.3105000000000003E-2</v>
      </c>
      <c r="M889" s="2">
        <v>0.16</v>
      </c>
      <c r="N889" s="2">
        <v>0.2</v>
      </c>
      <c r="O889" s="2">
        <v>0.30880099999999999</v>
      </c>
      <c r="P889" s="2">
        <v>9.4340999999999994E-2</v>
      </c>
      <c r="Q889" s="2">
        <v>0.16946800000000001</v>
      </c>
      <c r="R889" s="2">
        <v>0.15263599999999999</v>
      </c>
      <c r="S889" s="2">
        <v>8.5810000000000001E-3</v>
      </c>
      <c r="T889" s="2">
        <v>0.197743</v>
      </c>
      <c r="U889" s="2">
        <v>1.5009E-2</v>
      </c>
      <c r="V889" s="2">
        <v>7.3105000000000003E-2</v>
      </c>
      <c r="W889" s="2"/>
    </row>
    <row r="890" spans="2:23" x14ac:dyDescent="0.25">
      <c r="B890" t="str">
        <f t="shared" si="57"/>
        <v>WYOffice EquipmentDesktop Computer</v>
      </c>
      <c r="C890" t="str">
        <f t="shared" si="58"/>
        <v>WY2021 CPAOffice Equipment_Desktop Computer</v>
      </c>
      <c r="D890" t="s">
        <v>115</v>
      </c>
      <c r="E890" t="s">
        <v>114</v>
      </c>
      <c r="F890" s="3" t="s">
        <v>99</v>
      </c>
      <c r="G890" s="3" t="s">
        <v>38</v>
      </c>
      <c r="H890" s="3" t="s">
        <v>39</v>
      </c>
      <c r="I890" s="2">
        <v>1</v>
      </c>
      <c r="J890" s="2">
        <v>1</v>
      </c>
      <c r="K890" s="2">
        <v>1</v>
      </c>
      <c r="L890" s="2">
        <v>1</v>
      </c>
      <c r="M890" s="2">
        <v>1</v>
      </c>
      <c r="N890" s="2">
        <v>1</v>
      </c>
      <c r="O890" s="2">
        <v>1</v>
      </c>
      <c r="P890" s="2">
        <v>1</v>
      </c>
      <c r="Q890" s="2">
        <v>1</v>
      </c>
      <c r="R890" s="2">
        <v>1</v>
      </c>
      <c r="S890" s="2">
        <v>1</v>
      </c>
      <c r="T890" s="2">
        <v>1</v>
      </c>
      <c r="U890" s="2">
        <v>1</v>
      </c>
      <c r="V890" s="2">
        <v>1</v>
      </c>
      <c r="W890" s="2"/>
    </row>
    <row r="891" spans="2:23" x14ac:dyDescent="0.25">
      <c r="B891" t="str">
        <f t="shared" si="57"/>
        <v>WYOffice EquipmentLaptop</v>
      </c>
      <c r="C891" t="str">
        <f t="shared" si="58"/>
        <v>WY2021 CPAOffice Equipment_Laptop</v>
      </c>
      <c r="D891" t="s">
        <v>115</v>
      </c>
      <c r="E891" t="s">
        <v>114</v>
      </c>
      <c r="F891" s="3" t="s">
        <v>100</v>
      </c>
      <c r="G891" s="3" t="s">
        <v>38</v>
      </c>
      <c r="H891" s="3" t="s">
        <v>40</v>
      </c>
      <c r="I891" s="2">
        <v>1</v>
      </c>
      <c r="J891" s="2">
        <v>1</v>
      </c>
      <c r="K891" s="2">
        <v>1</v>
      </c>
      <c r="L891" s="2">
        <v>1</v>
      </c>
      <c r="M891" s="2">
        <v>1</v>
      </c>
      <c r="N891" s="2">
        <v>0.64</v>
      </c>
      <c r="O891" s="2">
        <v>1</v>
      </c>
      <c r="P891" s="2">
        <v>1</v>
      </c>
      <c r="Q891" s="2">
        <v>1</v>
      </c>
      <c r="R891" s="2">
        <v>1</v>
      </c>
      <c r="S891" s="2">
        <v>1</v>
      </c>
      <c r="T891" s="2">
        <v>1</v>
      </c>
      <c r="U891" s="2">
        <v>1</v>
      </c>
      <c r="V891" s="2">
        <v>1</v>
      </c>
      <c r="W891" s="2"/>
    </row>
    <row r="892" spans="2:23" x14ac:dyDescent="0.25">
      <c r="B892" t="str">
        <f t="shared" si="57"/>
        <v>WYOffice EquipmentServer</v>
      </c>
      <c r="C892" t="str">
        <f t="shared" si="58"/>
        <v>WY2021 CPAOffice Equipment_Server</v>
      </c>
      <c r="D892" t="s">
        <v>115</v>
      </c>
      <c r="E892" t="s">
        <v>114</v>
      </c>
      <c r="F892" s="3" t="s">
        <v>101</v>
      </c>
      <c r="G892" s="3" t="s">
        <v>38</v>
      </c>
      <c r="H892" s="3" t="s">
        <v>41</v>
      </c>
      <c r="I892" s="2">
        <v>1</v>
      </c>
      <c r="J892" s="2">
        <v>1</v>
      </c>
      <c r="K892" s="2">
        <v>0.82</v>
      </c>
      <c r="L892" s="2">
        <v>1</v>
      </c>
      <c r="M892" s="2">
        <v>0.5</v>
      </c>
      <c r="N892" s="2">
        <v>1</v>
      </c>
      <c r="O892" s="2">
        <v>1</v>
      </c>
      <c r="P892" s="2">
        <v>1</v>
      </c>
      <c r="Q892" s="2">
        <v>1</v>
      </c>
      <c r="R892" s="2">
        <v>1</v>
      </c>
      <c r="S892" s="2">
        <v>0.89</v>
      </c>
      <c r="T892" s="2">
        <v>0.89</v>
      </c>
      <c r="U892" s="2">
        <v>1</v>
      </c>
      <c r="V892" s="2">
        <v>0.66</v>
      </c>
      <c r="W892" s="2"/>
    </row>
    <row r="893" spans="2:23" x14ac:dyDescent="0.25">
      <c r="B893" t="str">
        <f t="shared" si="57"/>
        <v>WYOffice EquipmentMonitor</v>
      </c>
      <c r="C893" t="str">
        <f t="shared" si="58"/>
        <v>WY2021 CPAOffice Equipment_Monitor</v>
      </c>
      <c r="D893" t="s">
        <v>115</v>
      </c>
      <c r="E893" t="s">
        <v>114</v>
      </c>
      <c r="F893" s="3" t="s">
        <v>102</v>
      </c>
      <c r="G893" s="3" t="s">
        <v>38</v>
      </c>
      <c r="H893" s="3" t="s">
        <v>42</v>
      </c>
      <c r="I893" s="2">
        <v>1</v>
      </c>
      <c r="J893" s="2">
        <v>1</v>
      </c>
      <c r="K893" s="2">
        <v>1</v>
      </c>
      <c r="L893" s="2">
        <v>1</v>
      </c>
      <c r="M893" s="2">
        <v>1</v>
      </c>
      <c r="N893" s="2">
        <v>1</v>
      </c>
      <c r="O893" s="2">
        <v>1</v>
      </c>
      <c r="P893" s="2">
        <v>1</v>
      </c>
      <c r="Q893" s="2">
        <v>1</v>
      </c>
      <c r="R893" s="2">
        <v>1</v>
      </c>
      <c r="S893" s="2">
        <v>1</v>
      </c>
      <c r="T893" s="2">
        <v>1</v>
      </c>
      <c r="U893" s="2">
        <v>1</v>
      </c>
      <c r="V893" s="2">
        <v>1</v>
      </c>
      <c r="W893" s="2"/>
    </row>
    <row r="894" spans="2:23" x14ac:dyDescent="0.25">
      <c r="B894" t="str">
        <f t="shared" si="57"/>
        <v>WYOffice EquipmentPrinter/Copier/Fax</v>
      </c>
      <c r="C894" t="str">
        <f t="shared" si="58"/>
        <v>WY2021 CPAOffice Equipment_Printer/Copier/Fax</v>
      </c>
      <c r="D894" t="s">
        <v>115</v>
      </c>
      <c r="E894" t="s">
        <v>114</v>
      </c>
      <c r="F894" s="3" t="s">
        <v>103</v>
      </c>
      <c r="G894" s="3" t="s">
        <v>38</v>
      </c>
      <c r="H894" s="3" t="s">
        <v>43</v>
      </c>
      <c r="I894" s="2">
        <v>1</v>
      </c>
      <c r="J894" s="2">
        <v>1</v>
      </c>
      <c r="K894" s="2">
        <v>1</v>
      </c>
      <c r="L894" s="2">
        <v>1</v>
      </c>
      <c r="M894" s="2">
        <v>1</v>
      </c>
      <c r="N894" s="2">
        <v>1</v>
      </c>
      <c r="O894" s="2">
        <v>1</v>
      </c>
      <c r="P894" s="2">
        <v>1</v>
      </c>
      <c r="Q894" s="2">
        <v>1</v>
      </c>
      <c r="R894" s="2">
        <v>1</v>
      </c>
      <c r="S894" s="2">
        <v>1</v>
      </c>
      <c r="T894" s="2">
        <v>1</v>
      </c>
      <c r="U894" s="2">
        <v>1</v>
      </c>
      <c r="V894" s="2">
        <v>1</v>
      </c>
      <c r="W894" s="2"/>
    </row>
    <row r="895" spans="2:23" x14ac:dyDescent="0.25">
      <c r="B895" t="str">
        <f t="shared" si="57"/>
        <v>WYOffice EquipmentPOS Terminal</v>
      </c>
      <c r="C895" t="str">
        <f t="shared" si="58"/>
        <v>WY2021 CPAOffice Equipment_POS Terminal</v>
      </c>
      <c r="D895" t="s">
        <v>115</v>
      </c>
      <c r="E895" t="s">
        <v>114</v>
      </c>
      <c r="F895" s="3" t="s">
        <v>104</v>
      </c>
      <c r="G895" s="3" t="s">
        <v>38</v>
      </c>
      <c r="H895" s="3" t="s">
        <v>44</v>
      </c>
      <c r="I895" s="2">
        <v>0.4</v>
      </c>
      <c r="J895" s="2">
        <v>0.2</v>
      </c>
      <c r="K895" s="2">
        <v>1</v>
      </c>
      <c r="L895" s="2">
        <v>1</v>
      </c>
      <c r="M895" s="2">
        <v>1</v>
      </c>
      <c r="N895" s="2">
        <v>1</v>
      </c>
      <c r="O895" s="2">
        <v>1</v>
      </c>
      <c r="P895" s="2">
        <v>1</v>
      </c>
      <c r="Q895" s="2">
        <v>0.36</v>
      </c>
      <c r="R895" s="2">
        <v>0.57999999999999996</v>
      </c>
      <c r="S895" s="2">
        <v>0.77</v>
      </c>
      <c r="T895" s="2">
        <v>0.77</v>
      </c>
      <c r="U895" s="2">
        <v>0.2</v>
      </c>
      <c r="V895" s="2">
        <v>0.28000000000000003</v>
      </c>
      <c r="W895" s="2"/>
    </row>
    <row r="896" spans="2:23" x14ac:dyDescent="0.25">
      <c r="B896" t="str">
        <f t="shared" si="57"/>
        <v>WYMiscellaneousNon-HVAC Motors</v>
      </c>
      <c r="C896" t="str">
        <f t="shared" si="58"/>
        <v>WY2021 CPAMiscellaneous_Non-HVAC Motors</v>
      </c>
      <c r="D896" t="s">
        <v>115</v>
      </c>
      <c r="E896" t="s">
        <v>114</v>
      </c>
      <c r="F896" s="3" t="s">
        <v>105</v>
      </c>
      <c r="G896" s="3" t="s">
        <v>45</v>
      </c>
      <c r="H896" s="3" t="s">
        <v>46</v>
      </c>
      <c r="I896" s="2">
        <v>0.8957499208271652</v>
      </c>
      <c r="J896" s="2">
        <v>0.21970777803924474</v>
      </c>
      <c r="K896" s="2">
        <v>0.40173654010717463</v>
      </c>
      <c r="L896" s="2">
        <v>0.21970777803924474</v>
      </c>
      <c r="M896" s="2">
        <v>0.19994718336345799</v>
      </c>
      <c r="N896" s="2">
        <v>0.34644139250345779</v>
      </c>
      <c r="O896" s="2">
        <v>0.74104394863625245</v>
      </c>
      <c r="P896" s="2">
        <v>0.88831888096371459</v>
      </c>
      <c r="Q896" s="2">
        <v>0.43663447205500328</v>
      </c>
      <c r="R896" s="2">
        <v>0.91274673866983413</v>
      </c>
      <c r="S896" s="2">
        <v>0.49853334976354247</v>
      </c>
      <c r="T896" s="2">
        <v>0.79471679065865775</v>
      </c>
      <c r="U896" s="2">
        <v>0.21970777803924474</v>
      </c>
      <c r="V896" s="2">
        <v>0.21970777803924474</v>
      </c>
      <c r="W896" s="2"/>
    </row>
    <row r="897" spans="2:23" x14ac:dyDescent="0.25">
      <c r="B897" t="str">
        <f t="shared" si="57"/>
        <v>WYMiscellaneousPool Pump</v>
      </c>
      <c r="C897" t="str">
        <f t="shared" si="58"/>
        <v>WY2021 CPAMiscellaneous_Pool Pump</v>
      </c>
      <c r="D897" t="s">
        <v>115</v>
      </c>
      <c r="E897" t="s">
        <v>114</v>
      </c>
      <c r="F897" s="3" t="s">
        <v>106</v>
      </c>
      <c r="G897" s="3" t="s">
        <v>45</v>
      </c>
      <c r="H897" s="3" t="s">
        <v>47</v>
      </c>
      <c r="I897" s="2">
        <v>0</v>
      </c>
      <c r="J897" s="2">
        <v>0</v>
      </c>
      <c r="K897" s="2">
        <v>0</v>
      </c>
      <c r="L897" s="2">
        <v>0</v>
      </c>
      <c r="M897" s="2">
        <v>0</v>
      </c>
      <c r="N897" s="2">
        <v>0</v>
      </c>
      <c r="O897" s="2">
        <v>0</v>
      </c>
      <c r="P897" s="2">
        <v>0.90300000000000002</v>
      </c>
      <c r="Q897" s="2">
        <v>0.06</v>
      </c>
      <c r="R897" s="2">
        <v>0.76</v>
      </c>
      <c r="S897" s="2">
        <v>0</v>
      </c>
      <c r="T897" s="2">
        <v>0</v>
      </c>
      <c r="U897" s="2">
        <v>0</v>
      </c>
      <c r="V897" s="2">
        <v>0.04</v>
      </c>
      <c r="W897" s="2"/>
    </row>
    <row r="898" spans="2:23" x14ac:dyDescent="0.25">
      <c r="B898" t="str">
        <f t="shared" si="57"/>
        <v>WYMiscellaneousPool Heater</v>
      </c>
      <c r="C898" t="str">
        <f t="shared" si="58"/>
        <v>WY2021 CPAMiscellaneous_Pool Heater</v>
      </c>
      <c r="D898" t="s">
        <v>115</v>
      </c>
      <c r="E898" t="s">
        <v>114</v>
      </c>
      <c r="F898" s="3" t="s">
        <v>107</v>
      </c>
      <c r="G898" s="3" t="s">
        <v>45</v>
      </c>
      <c r="H898" s="3" t="s">
        <v>48</v>
      </c>
      <c r="I898" s="2">
        <v>0</v>
      </c>
      <c r="J898" s="2">
        <v>0</v>
      </c>
      <c r="K898" s="2">
        <v>0</v>
      </c>
      <c r="L898" s="2">
        <v>0</v>
      </c>
      <c r="M898" s="2">
        <v>0</v>
      </c>
      <c r="N898" s="2">
        <v>0</v>
      </c>
      <c r="O898" s="2">
        <v>0</v>
      </c>
      <c r="P898" s="2">
        <v>0.36199999999999999</v>
      </c>
      <c r="Q898" s="2">
        <v>0.01</v>
      </c>
      <c r="R898" s="2">
        <v>0.27</v>
      </c>
      <c r="S898" s="2">
        <v>0</v>
      </c>
      <c r="T898" s="2">
        <v>0</v>
      </c>
      <c r="U898" s="2">
        <v>0</v>
      </c>
      <c r="V898" s="2">
        <v>0.01</v>
      </c>
      <c r="W898" s="2"/>
    </row>
    <row r="899" spans="2:23" x14ac:dyDescent="0.25">
      <c r="B899" t="str">
        <f t="shared" si="57"/>
        <v>WYMiscellaneousClothes Washer</v>
      </c>
      <c r="C899" t="str">
        <f t="shared" si="58"/>
        <v>WY2021 CPAMiscellaneous_Clothes Washer</v>
      </c>
      <c r="D899" t="s">
        <v>115</v>
      </c>
      <c r="E899" t="s">
        <v>114</v>
      </c>
      <c r="F899" s="3" t="s">
        <v>108</v>
      </c>
      <c r="G899" s="3" t="s">
        <v>45</v>
      </c>
      <c r="H899" s="3" t="s">
        <v>49</v>
      </c>
      <c r="I899" s="2">
        <v>0</v>
      </c>
      <c r="J899" s="2">
        <v>0</v>
      </c>
      <c r="K899" s="2">
        <v>7.0000000000000007E-2</v>
      </c>
      <c r="L899" s="2">
        <v>0</v>
      </c>
      <c r="M899" s="2">
        <v>0</v>
      </c>
      <c r="N899" s="2">
        <v>0</v>
      </c>
      <c r="O899" s="2">
        <v>0.63</v>
      </c>
      <c r="P899" s="2">
        <v>0.15</v>
      </c>
      <c r="Q899" s="2">
        <v>0.15</v>
      </c>
      <c r="R899" s="2">
        <v>0.67</v>
      </c>
      <c r="S899" s="2">
        <v>0</v>
      </c>
      <c r="T899" s="2">
        <v>0</v>
      </c>
      <c r="U899" s="2">
        <v>0</v>
      </c>
      <c r="V899" s="2">
        <v>0.15</v>
      </c>
      <c r="W899" s="2"/>
    </row>
    <row r="900" spans="2:23" x14ac:dyDescent="0.25">
      <c r="B900" t="str">
        <f t="shared" si="57"/>
        <v>WYMiscellaneousClothes Dryer</v>
      </c>
      <c r="C900" t="str">
        <f t="shared" si="58"/>
        <v>WY2021 CPAMiscellaneous_Clothes Dryer</v>
      </c>
      <c r="D900" t="s">
        <v>115</v>
      </c>
      <c r="E900" t="s">
        <v>114</v>
      </c>
      <c r="F900" s="3" t="s">
        <v>109</v>
      </c>
      <c r="G900" s="3" t="s">
        <v>45</v>
      </c>
      <c r="H900" s="3" t="s">
        <v>50</v>
      </c>
      <c r="I900" s="2">
        <v>0</v>
      </c>
      <c r="J900" s="2">
        <v>0</v>
      </c>
      <c r="K900" s="2">
        <v>0.04</v>
      </c>
      <c r="L900" s="2">
        <v>0</v>
      </c>
      <c r="M900" s="2">
        <v>0</v>
      </c>
      <c r="N900" s="2">
        <v>0</v>
      </c>
      <c r="O900" s="2">
        <v>0.57999999999999996</v>
      </c>
      <c r="P900" s="2">
        <v>0.11</v>
      </c>
      <c r="Q900" s="2">
        <v>0.11</v>
      </c>
      <c r="R900" s="2">
        <v>0.26</v>
      </c>
      <c r="S900" s="2">
        <v>0</v>
      </c>
      <c r="T900" s="2">
        <v>0</v>
      </c>
      <c r="U900" s="2">
        <v>0</v>
      </c>
      <c r="V900" s="2">
        <v>0.1</v>
      </c>
      <c r="W900" s="2"/>
    </row>
    <row r="901" spans="2:23" x14ac:dyDescent="0.25">
      <c r="B901" t="str">
        <f t="shared" si="57"/>
        <v>WYMiscellaneousOther Miscellaneous</v>
      </c>
      <c r="C901" t="str">
        <f t="shared" si="58"/>
        <v>WY2021 CPAMiscellaneous_Other Miscellaneous</v>
      </c>
      <c r="D901" t="s">
        <v>115</v>
      </c>
      <c r="E901" t="s">
        <v>114</v>
      </c>
      <c r="F901" s="3" t="s">
        <v>110</v>
      </c>
      <c r="G901" s="3" t="s">
        <v>45</v>
      </c>
      <c r="H901" s="3" t="s">
        <v>51</v>
      </c>
      <c r="I901" s="2">
        <v>1</v>
      </c>
      <c r="J901" s="2">
        <v>1</v>
      </c>
      <c r="K901" s="2">
        <v>1</v>
      </c>
      <c r="L901" s="2">
        <v>1</v>
      </c>
      <c r="M901" s="2">
        <v>1</v>
      </c>
      <c r="N901" s="2">
        <v>1</v>
      </c>
      <c r="O901" s="2">
        <v>1</v>
      </c>
      <c r="P901" s="2">
        <v>1</v>
      </c>
      <c r="Q901" s="2">
        <v>1</v>
      </c>
      <c r="R901" s="2">
        <v>1</v>
      </c>
      <c r="S901" s="2">
        <v>1</v>
      </c>
      <c r="T901" s="2">
        <v>1</v>
      </c>
      <c r="U901" s="2">
        <v>1</v>
      </c>
      <c r="V901" s="2">
        <v>1</v>
      </c>
      <c r="W901" s="2"/>
    </row>
    <row r="902" spans="2:23" x14ac:dyDescent="0.25">
      <c r="B902" t="str">
        <f t="shared" si="57"/>
        <v>WACoolingAir-Cooled Chiller</v>
      </c>
      <c r="C902" t="str">
        <f t="shared" si="58"/>
        <v>WA2021 CPACooling_Air-Cooled Chiller</v>
      </c>
      <c r="D902" t="s">
        <v>116</v>
      </c>
      <c r="E902" t="s">
        <v>114</v>
      </c>
      <c r="F902" s="3" t="s">
        <v>66</v>
      </c>
      <c r="G902" s="3" t="s">
        <v>3</v>
      </c>
      <c r="H902" s="3" t="s">
        <v>4</v>
      </c>
      <c r="I902" s="2">
        <v>0.13727939170712</v>
      </c>
      <c r="J902" s="2">
        <v>0</v>
      </c>
      <c r="K902" s="2">
        <v>1.1155043558097535E-2</v>
      </c>
      <c r="L902" s="2">
        <v>0</v>
      </c>
      <c r="M902" s="2">
        <v>0</v>
      </c>
      <c r="N902" s="2">
        <v>5.1563961209992642E-3</v>
      </c>
      <c r="O902" s="2">
        <v>0.14505576923076927</v>
      </c>
      <c r="P902" s="2">
        <v>0.29987075910369748</v>
      </c>
      <c r="Q902" s="2">
        <v>0.22071991397963514</v>
      </c>
      <c r="R902" s="2">
        <v>2.0084556692651273E-2</v>
      </c>
      <c r="S902" s="2">
        <v>0</v>
      </c>
      <c r="T902" s="2">
        <v>0.15044077003550774</v>
      </c>
      <c r="U902" s="2">
        <v>0.14677753010726652</v>
      </c>
      <c r="V902" s="2">
        <v>7.9927023084265025E-2</v>
      </c>
      <c r="W902" s="2"/>
    </row>
    <row r="903" spans="2:23" x14ac:dyDescent="0.25">
      <c r="B903" t="str">
        <f t="shared" si="57"/>
        <v>WACoolingWater-Cooled Chiller</v>
      </c>
      <c r="C903" t="str">
        <f t="shared" si="58"/>
        <v>WA2021 CPACooling_Water-Cooled Chiller</v>
      </c>
      <c r="D903" t="s">
        <v>116</v>
      </c>
      <c r="E903" t="s">
        <v>114</v>
      </c>
      <c r="F903" s="3" t="s">
        <v>67</v>
      </c>
      <c r="G903" s="3" t="s">
        <v>3</v>
      </c>
      <c r="H903" s="3" t="s">
        <v>5</v>
      </c>
      <c r="I903" s="2">
        <v>8.4542447182941738E-2</v>
      </c>
      <c r="J903" s="2">
        <v>0</v>
      </c>
      <c r="K903" s="2">
        <v>6.8697469380246583E-3</v>
      </c>
      <c r="L903" s="2">
        <v>0</v>
      </c>
      <c r="M903" s="2">
        <v>0</v>
      </c>
      <c r="N903" s="2">
        <v>3.1755265032347617E-3</v>
      </c>
      <c r="O903" s="2">
        <v>0.58022307692307706</v>
      </c>
      <c r="P903" s="2">
        <v>0</v>
      </c>
      <c r="Q903" s="2">
        <v>0</v>
      </c>
      <c r="R903" s="2">
        <v>7.2842952116803902E-2</v>
      </c>
      <c r="S903" s="2">
        <v>0</v>
      </c>
      <c r="T903" s="2">
        <v>1.6715641115056419E-2</v>
      </c>
      <c r="U903" s="2">
        <v>9.0391801948031439E-2</v>
      </c>
      <c r="V903" s="2">
        <v>4.13746798640484E-2</v>
      </c>
      <c r="W903" s="2"/>
    </row>
    <row r="904" spans="2:23" x14ac:dyDescent="0.25">
      <c r="B904" t="str">
        <f t="shared" si="57"/>
        <v>WACoolingRTU</v>
      </c>
      <c r="C904" t="str">
        <f t="shared" si="58"/>
        <v>WA2021 CPACooling_RTU</v>
      </c>
      <c r="D904" t="s">
        <v>116</v>
      </c>
      <c r="E904" t="s">
        <v>114</v>
      </c>
      <c r="F904" s="3" t="s">
        <v>68</v>
      </c>
      <c r="G904" s="3" t="s">
        <v>3</v>
      </c>
      <c r="H904" s="3" t="s">
        <v>6</v>
      </c>
      <c r="I904" s="2">
        <v>0.44482045290657624</v>
      </c>
      <c r="J904" s="2">
        <v>0.63077820104009585</v>
      </c>
      <c r="K904" s="2">
        <v>0.78125348744599421</v>
      </c>
      <c r="L904" s="2">
        <v>0.59887935189992214</v>
      </c>
      <c r="M904" s="2">
        <v>0.72906423383809549</v>
      </c>
      <c r="N904" s="2">
        <v>0.71349743622154482</v>
      </c>
      <c r="O904" s="2">
        <v>9.5365384615384616E-2</v>
      </c>
      <c r="P904" s="2">
        <v>0.49212233740202738</v>
      </c>
      <c r="Q904" s="2">
        <v>0.36222671494712316</v>
      </c>
      <c r="R904" s="2">
        <v>0.1576374163802691</v>
      </c>
      <c r="S904" s="2">
        <v>0.16009626602208238</v>
      </c>
      <c r="T904" s="2">
        <v>0.19726040936725348</v>
      </c>
      <c r="U904" s="2">
        <v>0.47559685839893373</v>
      </c>
      <c r="V904" s="2">
        <v>0.47022093428747136</v>
      </c>
      <c r="W904" s="2"/>
    </row>
    <row r="905" spans="2:23" x14ac:dyDescent="0.25">
      <c r="B905" t="str">
        <f t="shared" si="57"/>
        <v>WACoolingPTAC</v>
      </c>
      <c r="C905" t="str">
        <f t="shared" si="58"/>
        <v>WA2021 CPACooling_PTAC</v>
      </c>
      <c r="D905" t="s">
        <v>116</v>
      </c>
      <c r="E905" t="s">
        <v>114</v>
      </c>
      <c r="F905" s="3" t="s">
        <v>69</v>
      </c>
      <c r="G905" s="3" t="s">
        <v>3</v>
      </c>
      <c r="H905" s="3" t="s">
        <v>7</v>
      </c>
      <c r="I905" s="2">
        <v>2.3517370821267865E-2</v>
      </c>
      <c r="J905" s="2">
        <v>2.2252180880773513E-2</v>
      </c>
      <c r="K905" s="2">
        <v>3.4197932022697983E-2</v>
      </c>
      <c r="L905" s="2">
        <v>2.5623660658965326E-2</v>
      </c>
      <c r="M905" s="2">
        <v>2.6689338444342726E-2</v>
      </c>
      <c r="N905" s="2">
        <v>2.1299904545566722E-2</v>
      </c>
      <c r="O905" s="2">
        <v>3.3461538461538464E-3</v>
      </c>
      <c r="P905" s="2">
        <v>3.1949305444255741E-2</v>
      </c>
      <c r="Q905" s="2">
        <v>2.3516290719518388E-2</v>
      </c>
      <c r="R905" s="2">
        <v>0.38754500935224145</v>
      </c>
      <c r="S905" s="2">
        <v>1.0505295312615633E-2</v>
      </c>
      <c r="T905" s="2">
        <v>1.1883157190798401E-2</v>
      </c>
      <c r="U905" s="2">
        <v>2.5144499555524807E-2</v>
      </c>
      <c r="V905" s="2">
        <v>4.2027854483765795E-2</v>
      </c>
      <c r="W905" s="2"/>
    </row>
    <row r="906" spans="2:23" x14ac:dyDescent="0.25">
      <c r="B906" t="str">
        <f t="shared" si="57"/>
        <v>WACoolingPTHP</v>
      </c>
      <c r="C906" t="str">
        <f t="shared" si="58"/>
        <v>WA2021 CPACooling_PTHP</v>
      </c>
      <c r="D906" t="s">
        <v>116</v>
      </c>
      <c r="E906" t="s">
        <v>114</v>
      </c>
      <c r="F906" s="3" t="s">
        <v>70</v>
      </c>
      <c r="G906" s="3" t="s">
        <v>3</v>
      </c>
      <c r="H906" s="3" t="s">
        <v>8</v>
      </c>
      <c r="I906" s="2">
        <v>7.4592818269867177E-3</v>
      </c>
      <c r="J906" s="2">
        <v>7.0579866140762148E-3</v>
      </c>
      <c r="K906" s="2">
        <v>7.0406866957954022E-3</v>
      </c>
      <c r="L906" s="2">
        <v>5.2754115827650643E-3</v>
      </c>
      <c r="M906" s="2">
        <v>1.9225688804840411E-2</v>
      </c>
      <c r="N906" s="2">
        <v>6.2967143602967995E-3</v>
      </c>
      <c r="O906" s="2">
        <v>0</v>
      </c>
      <c r="P906" s="2">
        <v>2.2369060494469413E-2</v>
      </c>
      <c r="Q906" s="2">
        <v>1.6464750090678864E-2</v>
      </c>
      <c r="R906" s="2">
        <v>0.13046625758559927</v>
      </c>
      <c r="S906" s="2">
        <v>2.9564331643705008E-3</v>
      </c>
      <c r="T906" s="2">
        <v>1.1883157190798401E-3</v>
      </c>
      <c r="U906" s="2">
        <v>7.9753774352013251E-3</v>
      </c>
      <c r="V906" s="2">
        <v>2.1455005881469622E-2</v>
      </c>
      <c r="W906" s="2"/>
    </row>
    <row r="907" spans="2:23" x14ac:dyDescent="0.25">
      <c r="B907" t="str">
        <f t="shared" si="57"/>
        <v>WACoolingEvaporative AC</v>
      </c>
      <c r="C907" t="str">
        <f t="shared" si="58"/>
        <v>WA2021 CPACooling_Evaporative AC</v>
      </c>
      <c r="D907" t="s">
        <v>116</v>
      </c>
      <c r="E907" t="s">
        <v>114</v>
      </c>
      <c r="F907" s="3" t="s">
        <v>71</v>
      </c>
      <c r="G907" s="3" t="s">
        <v>3</v>
      </c>
      <c r="H907" s="3" t="s">
        <v>9</v>
      </c>
      <c r="I907" s="2">
        <v>4.7181698970683109E-4</v>
      </c>
      <c r="J907" s="2">
        <v>4.4643413064200866E-4</v>
      </c>
      <c r="K907" s="2">
        <v>3.9950576699239675E-2</v>
      </c>
      <c r="L907" s="2">
        <v>2.9933974364059316E-2</v>
      </c>
      <c r="M907" s="2">
        <v>3.2928339375230604E-2</v>
      </c>
      <c r="N907" s="2">
        <v>1.1759528107979466E-2</v>
      </c>
      <c r="O907" s="2">
        <v>0</v>
      </c>
      <c r="P907" s="2">
        <v>4.1963257356131372E-5</v>
      </c>
      <c r="Q907" s="2">
        <v>3.0887061418174811E-5</v>
      </c>
      <c r="R907" s="2">
        <v>4.7455747096300507E-3</v>
      </c>
      <c r="S907" s="2">
        <v>0</v>
      </c>
      <c r="T907" s="2">
        <v>1.1883157190798401E-3</v>
      </c>
      <c r="U907" s="2">
        <v>5.0446124178318667E-4</v>
      </c>
      <c r="V907" s="2">
        <v>7.2369803956186655E-5</v>
      </c>
      <c r="W907" s="2"/>
    </row>
    <row r="908" spans="2:23" x14ac:dyDescent="0.25">
      <c r="B908" t="str">
        <f t="shared" si="57"/>
        <v>WACoolingAir-Source Heat Pump</v>
      </c>
      <c r="C908" t="str">
        <f t="shared" si="58"/>
        <v>WA2021 CPACooling_Air-Source Heat Pump</v>
      </c>
      <c r="D908" t="s">
        <v>116</v>
      </c>
      <c r="E908" t="s">
        <v>114</v>
      </c>
      <c r="F908" s="3" t="s">
        <v>72</v>
      </c>
      <c r="G908" s="3" t="s">
        <v>3</v>
      </c>
      <c r="H908" s="3" t="s">
        <v>10</v>
      </c>
      <c r="I908" s="2">
        <v>0.14223050124647621</v>
      </c>
      <c r="J908" s="2">
        <v>0.13457877007396882</v>
      </c>
      <c r="K908" s="2">
        <v>4.1407526640150752E-2</v>
      </c>
      <c r="L908" s="2">
        <v>3.1025630750130456E-2</v>
      </c>
      <c r="M908" s="2">
        <v>8.220394628661859E-2</v>
      </c>
      <c r="N908" s="2">
        <v>7.2314763948010702E-2</v>
      </c>
      <c r="O908" s="2">
        <v>5.0192307692307706E-3</v>
      </c>
      <c r="P908" s="2">
        <v>8.3328971128292295E-2</v>
      </c>
      <c r="Q908" s="2">
        <v>6.1334300798191403E-2</v>
      </c>
      <c r="R908" s="2">
        <v>5.0952618394305094E-2</v>
      </c>
      <c r="S908" s="2">
        <v>1.6909917018605058E-2</v>
      </c>
      <c r="T908" s="2">
        <v>1.8616946265584161E-2</v>
      </c>
      <c r="U908" s="2">
        <v>0.15207119888333187</v>
      </c>
      <c r="V908" s="2">
        <v>4.5410932525077718E-2</v>
      </c>
      <c r="W908" s="2"/>
    </row>
    <row r="909" spans="2:23" x14ac:dyDescent="0.25">
      <c r="B909" t="str">
        <f t="shared" si="57"/>
        <v>WACoolingGeothermal Heat Pump</v>
      </c>
      <c r="C909" t="str">
        <f t="shared" si="58"/>
        <v>WA2021 CPACooling_Geothermal Heat Pump</v>
      </c>
      <c r="D909" t="s">
        <v>116</v>
      </c>
      <c r="E909" t="s">
        <v>114</v>
      </c>
      <c r="F909" s="3" t="s">
        <v>73</v>
      </c>
      <c r="G909" s="3" t="s">
        <v>3</v>
      </c>
      <c r="H909" s="3" t="s">
        <v>11</v>
      </c>
      <c r="I909" s="2">
        <v>7.6261839478082877E-2</v>
      </c>
      <c r="J909" s="2">
        <v>7.2159097173913014E-2</v>
      </c>
      <c r="K909" s="2">
        <v>0</v>
      </c>
      <c r="L909" s="2">
        <v>0</v>
      </c>
      <c r="M909" s="2">
        <v>0</v>
      </c>
      <c r="N909" s="2">
        <v>0</v>
      </c>
      <c r="O909" s="2">
        <v>7.5288461538461551E-3</v>
      </c>
      <c r="P909" s="2">
        <v>6.0327792162783951E-2</v>
      </c>
      <c r="Q909" s="2">
        <v>4.4404279818914816E-2</v>
      </c>
      <c r="R909" s="2">
        <v>5.4607234630949311E-2</v>
      </c>
      <c r="S909" s="2">
        <v>0</v>
      </c>
      <c r="T909" s="2">
        <v>0</v>
      </c>
      <c r="U909" s="2">
        <v>8.1538272429927158E-2</v>
      </c>
      <c r="V909" s="2">
        <v>8.6775644882542326E-3</v>
      </c>
      <c r="W909" s="2"/>
    </row>
    <row r="910" spans="2:23" x14ac:dyDescent="0.25">
      <c r="B910" t="str">
        <f t="shared" si="57"/>
        <v>WAHeatingElectric Furnace</v>
      </c>
      <c r="C910" t="str">
        <f t="shared" si="58"/>
        <v>WA2021 CPAHeating_Electric Furnace</v>
      </c>
      <c r="D910" t="s">
        <v>116</v>
      </c>
      <c r="E910" t="s">
        <v>114</v>
      </c>
      <c r="F910" s="3" t="s">
        <v>74</v>
      </c>
      <c r="G910" s="3" t="s">
        <v>12</v>
      </c>
      <c r="H910" s="3" t="s">
        <v>13</v>
      </c>
      <c r="I910" s="2">
        <v>1.234131866398199E-2</v>
      </c>
      <c r="J910" s="2">
        <v>1.809441506387326E-2</v>
      </c>
      <c r="K910" s="2">
        <v>2.2051735758155871E-2</v>
      </c>
      <c r="L910" s="2">
        <v>9.8566597120634727E-3</v>
      </c>
      <c r="M910" s="2">
        <v>3.6776862343540648E-2</v>
      </c>
      <c r="N910" s="2">
        <v>6.3733657468609123E-2</v>
      </c>
      <c r="O910" s="2">
        <v>3.1374697173620451E-2</v>
      </c>
      <c r="P910" s="2">
        <v>0</v>
      </c>
      <c r="Q910" s="2">
        <v>0</v>
      </c>
      <c r="R910" s="2">
        <v>1.4401774543907835E-2</v>
      </c>
      <c r="S910" s="2">
        <v>4.7570697875112767E-3</v>
      </c>
      <c r="T910" s="2">
        <v>1.1240021200291489E-2</v>
      </c>
      <c r="U910" s="2">
        <v>1.1570020378915484E-2</v>
      </c>
      <c r="V910" s="2">
        <v>8.1988360626447376E-2</v>
      </c>
      <c r="W910" s="2"/>
    </row>
    <row r="911" spans="2:23" x14ac:dyDescent="0.25">
      <c r="B911" t="str">
        <f t="shared" si="57"/>
        <v>WAHeatingElectric Room Heat</v>
      </c>
      <c r="C911" t="str">
        <f t="shared" si="58"/>
        <v>WA2021 CPAHeating_Electric Room Heat</v>
      </c>
      <c r="D911" t="s">
        <v>116</v>
      </c>
      <c r="E911" t="s">
        <v>114</v>
      </c>
      <c r="F911" s="3" t="s">
        <v>75</v>
      </c>
      <c r="G911" s="3" t="s">
        <v>12</v>
      </c>
      <c r="H911" s="3" t="s">
        <v>14</v>
      </c>
      <c r="I911" s="2">
        <v>0.23780136929181714</v>
      </c>
      <c r="J911" s="2">
        <v>0.34865615222151625</v>
      </c>
      <c r="K911" s="2">
        <v>0.25785825986112182</v>
      </c>
      <c r="L911" s="2">
        <v>0.11525719105607778</v>
      </c>
      <c r="M911" s="2">
        <v>3.3326134691183413E-3</v>
      </c>
      <c r="N911" s="2">
        <v>1.1735783823530089E-2</v>
      </c>
      <c r="O911" s="2">
        <v>6.4645667253338901E-4</v>
      </c>
      <c r="P911" s="2">
        <v>7.2455972312208211E-2</v>
      </c>
      <c r="Q911" s="2">
        <v>4.4376283366962338E-2</v>
      </c>
      <c r="R911" s="2">
        <v>0.51100253868399792</v>
      </c>
      <c r="S911" s="2">
        <v>2.5730948006811107E-2</v>
      </c>
      <c r="T911" s="2">
        <v>6.0797174315044514E-2</v>
      </c>
      <c r="U911" s="2">
        <v>0.2229394413799691</v>
      </c>
      <c r="V911" s="2">
        <v>9.7351921493512961E-2</v>
      </c>
      <c r="W911" s="2"/>
    </row>
    <row r="912" spans="2:23" x14ac:dyDescent="0.25">
      <c r="B912" t="str">
        <f t="shared" si="57"/>
        <v>WAHeatingPTHP</v>
      </c>
      <c r="C912" t="str">
        <f t="shared" si="58"/>
        <v>WA2021 CPAHeating_PTHP</v>
      </c>
      <c r="D912" t="s">
        <v>116</v>
      </c>
      <c r="E912" t="s">
        <v>114</v>
      </c>
      <c r="F912" s="3" t="s">
        <v>76</v>
      </c>
      <c r="G912" s="3" t="s">
        <v>12</v>
      </c>
      <c r="H912" s="3" t="s">
        <v>8</v>
      </c>
      <c r="I912" s="2">
        <v>7.4592818269867177E-3</v>
      </c>
      <c r="J912" s="2">
        <v>7.0579866140762148E-3</v>
      </c>
      <c r="K912" s="2">
        <v>7.0406866957954022E-3</v>
      </c>
      <c r="L912" s="2">
        <v>5.2754115827650643E-3</v>
      </c>
      <c r="M912" s="2">
        <v>1.9225688804840411E-2</v>
      </c>
      <c r="N912" s="2">
        <v>6.2967143602967995E-3</v>
      </c>
      <c r="O912" s="2">
        <v>0</v>
      </c>
      <c r="P912" s="2">
        <v>2.2369060494469413E-2</v>
      </c>
      <c r="Q912" s="2">
        <v>1.6464750090678864E-2</v>
      </c>
      <c r="R912" s="2">
        <v>0.13046625758559927</v>
      </c>
      <c r="S912" s="2">
        <v>2.9564331643705012E-3</v>
      </c>
      <c r="T912" s="2">
        <v>1.1883157190798396E-3</v>
      </c>
      <c r="U912" s="2">
        <v>7.9753774352013251E-3</v>
      </c>
      <c r="V912" s="2">
        <v>2.1455005881469622E-2</v>
      </c>
      <c r="W912" s="2"/>
    </row>
    <row r="913" spans="2:23" x14ac:dyDescent="0.25">
      <c r="B913" t="str">
        <f t="shared" si="57"/>
        <v>WAHeatingAir-Source Heat Pump</v>
      </c>
      <c r="C913" t="str">
        <f t="shared" si="58"/>
        <v>WA2021 CPAHeating_Air-Source Heat Pump</v>
      </c>
      <c r="D913" t="s">
        <v>116</v>
      </c>
      <c r="E913" t="s">
        <v>114</v>
      </c>
      <c r="F913" s="3" t="s">
        <v>77</v>
      </c>
      <c r="G913" s="3" t="s">
        <v>12</v>
      </c>
      <c r="H913" s="3" t="s">
        <v>10</v>
      </c>
      <c r="I913" s="2">
        <v>0.14223050124647621</v>
      </c>
      <c r="J913" s="2">
        <v>0.13457877007396882</v>
      </c>
      <c r="K913" s="2">
        <v>4.1407526640150752E-2</v>
      </c>
      <c r="L913" s="2">
        <v>3.1025630750130456E-2</v>
      </c>
      <c r="M913" s="2">
        <v>8.220394628661859E-2</v>
      </c>
      <c r="N913" s="2">
        <v>7.2314763948010702E-2</v>
      </c>
      <c r="O913" s="2">
        <v>5.0192307692307706E-3</v>
      </c>
      <c r="P913" s="2">
        <v>8.3328971128292295E-2</v>
      </c>
      <c r="Q913" s="2">
        <v>6.1334300798191403E-2</v>
      </c>
      <c r="R913" s="2">
        <v>5.0952618394305094E-2</v>
      </c>
      <c r="S913" s="2">
        <v>1.6909917018605058E-2</v>
      </c>
      <c r="T913" s="2">
        <v>1.8616946265584161E-2</v>
      </c>
      <c r="U913" s="2">
        <v>0.15207119888333187</v>
      </c>
      <c r="V913" s="2">
        <v>4.5410932525077718E-2</v>
      </c>
      <c r="W913" s="2"/>
    </row>
    <row r="914" spans="2:23" x14ac:dyDescent="0.25">
      <c r="B914" t="str">
        <f t="shared" si="57"/>
        <v>WAHeatingGeothermal Heat Pump</v>
      </c>
      <c r="C914" t="str">
        <f t="shared" si="58"/>
        <v>WA2021 CPAHeating_Geothermal Heat Pump</v>
      </c>
      <c r="D914" t="s">
        <v>116</v>
      </c>
      <c r="E914" t="s">
        <v>114</v>
      </c>
      <c r="F914" s="3" t="s">
        <v>78</v>
      </c>
      <c r="G914" s="3" t="s">
        <v>12</v>
      </c>
      <c r="H914" s="3" t="s">
        <v>11</v>
      </c>
      <c r="I914" s="2">
        <v>7.6261839478082877E-2</v>
      </c>
      <c r="J914" s="2">
        <v>7.2159097173913014E-2</v>
      </c>
      <c r="K914" s="2">
        <v>0</v>
      </c>
      <c r="L914" s="2">
        <v>0</v>
      </c>
      <c r="M914" s="2">
        <v>0</v>
      </c>
      <c r="N914" s="2">
        <v>0</v>
      </c>
      <c r="O914" s="2">
        <v>7.5288461538461551E-3</v>
      </c>
      <c r="P914" s="2">
        <v>6.0327792162783951E-2</v>
      </c>
      <c r="Q914" s="2">
        <v>4.4404279818914816E-2</v>
      </c>
      <c r="R914" s="2">
        <v>5.4607234630949311E-2</v>
      </c>
      <c r="S914" s="2">
        <v>0</v>
      </c>
      <c r="T914" s="2">
        <v>0</v>
      </c>
      <c r="U914" s="2">
        <v>8.1538272429927158E-2</v>
      </c>
      <c r="V914" s="2">
        <v>8.6775644882542326E-3</v>
      </c>
      <c r="W914" s="2"/>
    </row>
    <row r="915" spans="2:23" x14ac:dyDescent="0.25">
      <c r="B915" t="str">
        <f t="shared" si="57"/>
        <v>WAVentilationVentilation</v>
      </c>
      <c r="C915" t="str">
        <f t="shared" si="58"/>
        <v>WA2021 CPAVentilation_Ventilation</v>
      </c>
      <c r="D915" t="s">
        <v>116</v>
      </c>
      <c r="E915" t="s">
        <v>114</v>
      </c>
      <c r="F915" s="3" t="s">
        <v>79</v>
      </c>
      <c r="G915" s="3" t="s">
        <v>15</v>
      </c>
      <c r="H915" s="3" t="s">
        <v>15</v>
      </c>
      <c r="I915" s="2">
        <v>1</v>
      </c>
      <c r="J915" s="2">
        <v>1</v>
      </c>
      <c r="K915" s="2">
        <v>1</v>
      </c>
      <c r="L915" s="2">
        <v>1</v>
      </c>
      <c r="M915" s="2">
        <v>1</v>
      </c>
      <c r="N915" s="2">
        <v>1</v>
      </c>
      <c r="O915" s="2">
        <v>1</v>
      </c>
      <c r="P915" s="2">
        <v>1</v>
      </c>
      <c r="Q915" s="2">
        <v>1</v>
      </c>
      <c r="R915" s="2">
        <v>1</v>
      </c>
      <c r="S915" s="2">
        <v>1</v>
      </c>
      <c r="T915" s="2">
        <v>1</v>
      </c>
      <c r="U915" s="2">
        <v>1</v>
      </c>
      <c r="V915" s="2">
        <v>1</v>
      </c>
      <c r="W915" s="2"/>
    </row>
    <row r="916" spans="2:23" x14ac:dyDescent="0.25">
      <c r="B916" t="str">
        <f t="shared" si="57"/>
        <v>WAWater HeatingWater Heater</v>
      </c>
      <c r="C916" t="str">
        <f t="shared" si="58"/>
        <v>WA2021 CPAWater Heating_Water Heater</v>
      </c>
      <c r="D916" t="s">
        <v>116</v>
      </c>
      <c r="E916" t="s">
        <v>114</v>
      </c>
      <c r="F916" s="3" t="s">
        <v>80</v>
      </c>
      <c r="G916" s="3" t="s">
        <v>16</v>
      </c>
      <c r="H916" s="3" t="s">
        <v>17</v>
      </c>
      <c r="I916" s="2">
        <v>0.45178015900449359</v>
      </c>
      <c r="J916" s="2">
        <v>0.75001321710876034</v>
      </c>
      <c r="K916" s="2">
        <v>0.38221024258760106</v>
      </c>
      <c r="L916" s="2">
        <v>0.38221024258760106</v>
      </c>
      <c r="M916" s="2">
        <v>0.1513872135102533</v>
      </c>
      <c r="N916" s="2">
        <v>0.17533432392273401</v>
      </c>
      <c r="O916" s="2">
        <v>2.6444223876760608E-2</v>
      </c>
      <c r="P916" s="2">
        <v>0.3968121371932109</v>
      </c>
      <c r="Q916" s="2">
        <v>0.13616514489876935</v>
      </c>
      <c r="R916" s="2">
        <v>0.10507738256855824</v>
      </c>
      <c r="S916" s="2">
        <v>0.38283828382838286</v>
      </c>
      <c r="T916" s="2">
        <v>0.46733950486494147</v>
      </c>
      <c r="U916" s="2">
        <v>0.75001321710876034</v>
      </c>
      <c r="V916" s="2">
        <v>0.1244343891402715</v>
      </c>
      <c r="W916" s="2"/>
    </row>
    <row r="917" spans="2:23" x14ac:dyDescent="0.25">
      <c r="B917" t="str">
        <f t="shared" si="57"/>
        <v>WAInterior LightingGeneral Service Lighting</v>
      </c>
      <c r="C917" t="str">
        <f t="shared" si="58"/>
        <v>WA2021 CPAInterior Lighting_General Service Lighting</v>
      </c>
      <c r="D917" t="s">
        <v>116</v>
      </c>
      <c r="E917" t="s">
        <v>114</v>
      </c>
      <c r="F917" s="3" t="s">
        <v>81</v>
      </c>
      <c r="G917" s="3" t="s">
        <v>18</v>
      </c>
      <c r="H917" s="3" t="s">
        <v>19</v>
      </c>
      <c r="I917" s="2">
        <v>1</v>
      </c>
      <c r="J917" s="2">
        <v>1</v>
      </c>
      <c r="K917" s="2">
        <v>1</v>
      </c>
      <c r="L917" s="2">
        <v>1</v>
      </c>
      <c r="M917" s="2">
        <v>1</v>
      </c>
      <c r="N917" s="2">
        <v>1</v>
      </c>
      <c r="O917" s="2">
        <v>1</v>
      </c>
      <c r="P917" s="2">
        <v>1</v>
      </c>
      <c r="Q917" s="2">
        <v>1</v>
      </c>
      <c r="R917" s="2">
        <v>1</v>
      </c>
      <c r="S917" s="2">
        <v>1</v>
      </c>
      <c r="T917" s="2">
        <v>1</v>
      </c>
      <c r="U917" s="2">
        <v>1</v>
      </c>
      <c r="V917" s="2">
        <v>1</v>
      </c>
      <c r="W917" s="2"/>
    </row>
    <row r="918" spans="2:23" x14ac:dyDescent="0.25">
      <c r="B918" t="str">
        <f t="shared" si="57"/>
        <v>WAInterior LightingExempted Lighting</v>
      </c>
      <c r="C918" t="str">
        <f t="shared" si="58"/>
        <v>WA2021 CPAInterior Lighting_Exempted Lighting</v>
      </c>
      <c r="D918" t="s">
        <v>116</v>
      </c>
      <c r="E918" t="s">
        <v>114</v>
      </c>
      <c r="F918" s="3" t="s">
        <v>82</v>
      </c>
      <c r="G918" s="3" t="s">
        <v>18</v>
      </c>
      <c r="H918" s="3" t="s">
        <v>20</v>
      </c>
      <c r="I918" s="2">
        <v>1</v>
      </c>
      <c r="J918" s="2">
        <v>1</v>
      </c>
      <c r="K918" s="2">
        <v>1</v>
      </c>
      <c r="L918" s="2">
        <v>1</v>
      </c>
      <c r="M918" s="2">
        <v>1</v>
      </c>
      <c r="N918" s="2">
        <v>1</v>
      </c>
      <c r="O918" s="2">
        <v>1</v>
      </c>
      <c r="P918" s="2">
        <v>1</v>
      </c>
      <c r="Q918" s="2">
        <v>1</v>
      </c>
      <c r="R918" s="2">
        <v>1</v>
      </c>
      <c r="S918" s="2">
        <v>1</v>
      </c>
      <c r="T918" s="2">
        <v>1</v>
      </c>
      <c r="U918" s="2">
        <v>1</v>
      </c>
      <c r="V918" s="2">
        <v>1</v>
      </c>
      <c r="W918" s="2"/>
    </row>
    <row r="919" spans="2:23" x14ac:dyDescent="0.25">
      <c r="B919" t="str">
        <f t="shared" si="57"/>
        <v>WAInterior LightingHigh-Bay Lighting</v>
      </c>
      <c r="C919" t="str">
        <f t="shared" si="58"/>
        <v>WA2021 CPAInterior Lighting_High-Bay Lighting</v>
      </c>
      <c r="D919" t="s">
        <v>116</v>
      </c>
      <c r="E919" t="s">
        <v>114</v>
      </c>
      <c r="F919" s="3" t="s">
        <v>83</v>
      </c>
      <c r="G919" s="3" t="s">
        <v>18</v>
      </c>
      <c r="H919" s="3" t="s">
        <v>21</v>
      </c>
      <c r="I919" s="2">
        <v>1</v>
      </c>
      <c r="J919" s="2">
        <v>1</v>
      </c>
      <c r="K919" s="2">
        <v>1</v>
      </c>
      <c r="L919" s="2">
        <v>1</v>
      </c>
      <c r="M919" s="2">
        <v>1</v>
      </c>
      <c r="N919" s="2">
        <v>1</v>
      </c>
      <c r="O919" s="2">
        <v>1</v>
      </c>
      <c r="P919" s="2">
        <v>1</v>
      </c>
      <c r="Q919" s="2">
        <v>1</v>
      </c>
      <c r="R919" s="2">
        <v>1</v>
      </c>
      <c r="S919" s="2">
        <v>1</v>
      </c>
      <c r="T919" s="2">
        <v>1</v>
      </c>
      <c r="U919" s="2">
        <v>1</v>
      </c>
      <c r="V919" s="2">
        <v>1</v>
      </c>
      <c r="W919" s="2"/>
    </row>
    <row r="920" spans="2:23" x14ac:dyDescent="0.25">
      <c r="B920" t="str">
        <f t="shared" si="57"/>
        <v>WAInterior LightingLinear Lighting</v>
      </c>
      <c r="C920" t="str">
        <f t="shared" si="58"/>
        <v>WA2021 CPAInterior Lighting_Linear Lighting</v>
      </c>
      <c r="D920" t="s">
        <v>116</v>
      </c>
      <c r="E920" t="s">
        <v>114</v>
      </c>
      <c r="F920" s="3" t="s">
        <v>84</v>
      </c>
      <c r="G920" s="3" t="s">
        <v>18</v>
      </c>
      <c r="H920" s="3" t="s">
        <v>22</v>
      </c>
      <c r="I920" s="2">
        <v>1</v>
      </c>
      <c r="J920" s="2">
        <v>1</v>
      </c>
      <c r="K920" s="2">
        <v>1</v>
      </c>
      <c r="L920" s="2">
        <v>1</v>
      </c>
      <c r="M920" s="2">
        <v>1</v>
      </c>
      <c r="N920" s="2">
        <v>1</v>
      </c>
      <c r="O920" s="2">
        <v>1</v>
      </c>
      <c r="P920" s="2">
        <v>1</v>
      </c>
      <c r="Q920" s="2">
        <v>1</v>
      </c>
      <c r="R920" s="2">
        <v>1</v>
      </c>
      <c r="S920" s="2">
        <v>1</v>
      </c>
      <c r="T920" s="2">
        <v>1</v>
      </c>
      <c r="U920" s="2">
        <v>1</v>
      </c>
      <c r="V920" s="2">
        <v>1</v>
      </c>
      <c r="W920" s="2"/>
    </row>
    <row r="921" spans="2:23" x14ac:dyDescent="0.25">
      <c r="B921" t="str">
        <f t="shared" si="57"/>
        <v>WAExterior LightingGeneral Service Lighting</v>
      </c>
      <c r="C921" t="str">
        <f t="shared" si="58"/>
        <v>WA2021 CPAExterior Lighting_General Service Lighting</v>
      </c>
      <c r="D921" t="s">
        <v>116</v>
      </c>
      <c r="E921" t="s">
        <v>114</v>
      </c>
      <c r="F921" s="3" t="s">
        <v>85</v>
      </c>
      <c r="G921" s="3" t="s">
        <v>23</v>
      </c>
      <c r="H921" s="3" t="s">
        <v>19</v>
      </c>
      <c r="I921" s="2">
        <v>1</v>
      </c>
      <c r="J921" s="2">
        <v>1</v>
      </c>
      <c r="K921" s="2">
        <v>1</v>
      </c>
      <c r="L921" s="2">
        <v>1</v>
      </c>
      <c r="M921" s="2">
        <v>1</v>
      </c>
      <c r="N921" s="2">
        <v>1</v>
      </c>
      <c r="O921" s="2">
        <v>1</v>
      </c>
      <c r="P921" s="2">
        <v>1</v>
      </c>
      <c r="Q921" s="2">
        <v>1</v>
      </c>
      <c r="R921" s="2">
        <v>1</v>
      </c>
      <c r="S921" s="2">
        <v>1</v>
      </c>
      <c r="T921" s="2">
        <v>1</v>
      </c>
      <c r="U921" s="2">
        <v>1</v>
      </c>
      <c r="V921" s="2">
        <v>1</v>
      </c>
      <c r="W921" s="2"/>
    </row>
    <row r="922" spans="2:23" x14ac:dyDescent="0.25">
      <c r="B922" t="str">
        <f t="shared" ref="B922:B985" si="59">D922&amp;G922&amp;H922</f>
        <v>WAExterior LightingArea Lighting</v>
      </c>
      <c r="C922" t="str">
        <f t="shared" ref="C922:C985" si="60">D922&amp;E922&amp;F922</f>
        <v>WA2021 CPAExterior Lighting_Area Lighting</v>
      </c>
      <c r="D922" t="s">
        <v>116</v>
      </c>
      <c r="E922" t="s">
        <v>114</v>
      </c>
      <c r="F922" s="3" t="s">
        <v>86</v>
      </c>
      <c r="G922" s="3" t="s">
        <v>23</v>
      </c>
      <c r="H922" s="3" t="s">
        <v>24</v>
      </c>
      <c r="I922" s="2">
        <v>1</v>
      </c>
      <c r="J922" s="2">
        <v>1</v>
      </c>
      <c r="K922" s="2">
        <v>1</v>
      </c>
      <c r="L922" s="2">
        <v>1</v>
      </c>
      <c r="M922" s="2">
        <v>1</v>
      </c>
      <c r="N922" s="2">
        <v>1</v>
      </c>
      <c r="O922" s="2">
        <v>1</v>
      </c>
      <c r="P922" s="2">
        <v>1</v>
      </c>
      <c r="Q922" s="2">
        <v>1</v>
      </c>
      <c r="R922" s="2">
        <v>1</v>
      </c>
      <c r="S922" s="2">
        <v>1</v>
      </c>
      <c r="T922" s="2">
        <v>1</v>
      </c>
      <c r="U922" s="2">
        <v>1</v>
      </c>
      <c r="V922" s="2">
        <v>1</v>
      </c>
      <c r="W922" s="2"/>
    </row>
    <row r="923" spans="2:23" x14ac:dyDescent="0.25">
      <c r="B923" t="str">
        <f t="shared" si="59"/>
        <v>WAExterior LightingLinear Lighting</v>
      </c>
      <c r="C923" t="str">
        <f t="shared" si="60"/>
        <v>WA2021 CPAExterior Lighting_Linear Lighting</v>
      </c>
      <c r="D923" t="s">
        <v>116</v>
      </c>
      <c r="E923" t="s">
        <v>114</v>
      </c>
      <c r="F923" s="3" t="s">
        <v>87</v>
      </c>
      <c r="G923" s="3" t="s">
        <v>23</v>
      </c>
      <c r="H923" s="3" t="s">
        <v>22</v>
      </c>
      <c r="I923" s="2">
        <v>1</v>
      </c>
      <c r="J923" s="2">
        <v>1</v>
      </c>
      <c r="K923" s="2">
        <v>1</v>
      </c>
      <c r="L923" s="2">
        <v>1</v>
      </c>
      <c r="M923" s="2">
        <v>1</v>
      </c>
      <c r="N923" s="2">
        <v>1</v>
      </c>
      <c r="O923" s="2">
        <v>1</v>
      </c>
      <c r="P923" s="2">
        <v>1</v>
      </c>
      <c r="Q923" s="2">
        <v>1</v>
      </c>
      <c r="R923" s="2">
        <v>1</v>
      </c>
      <c r="S923" s="2">
        <v>1</v>
      </c>
      <c r="T923" s="2">
        <v>1</v>
      </c>
      <c r="U923" s="2">
        <v>1</v>
      </c>
      <c r="V923" s="2">
        <v>1</v>
      </c>
      <c r="W923" s="2"/>
    </row>
    <row r="924" spans="2:23" x14ac:dyDescent="0.25">
      <c r="B924" t="str">
        <f t="shared" si="59"/>
        <v>WARefrigeration Walk-in Refrigerator/Freezer</v>
      </c>
      <c r="C924" t="str">
        <f t="shared" si="60"/>
        <v>WA2021 CPARefrigeration _Walk-in Refrigerator/Freezer</v>
      </c>
      <c r="D924" t="s">
        <v>116</v>
      </c>
      <c r="E924" t="s">
        <v>114</v>
      </c>
      <c r="F924" s="3" t="s">
        <v>88</v>
      </c>
      <c r="G924" s="3" t="s">
        <v>25</v>
      </c>
      <c r="H924" s="3" t="s">
        <v>26</v>
      </c>
      <c r="I924" s="2">
        <v>0.02</v>
      </c>
      <c r="J924" s="2">
        <v>0</v>
      </c>
      <c r="K924" s="2">
        <v>0.02</v>
      </c>
      <c r="L924" s="2">
        <v>0</v>
      </c>
      <c r="M924" s="2">
        <v>0.74</v>
      </c>
      <c r="N924" s="2">
        <v>0.16</v>
      </c>
      <c r="O924" s="2">
        <v>0.33</v>
      </c>
      <c r="P924" s="2">
        <v>7.6925418569254181E-2</v>
      </c>
      <c r="Q924" s="2">
        <v>0.19</v>
      </c>
      <c r="R924" s="2">
        <v>0.03</v>
      </c>
      <c r="S924" s="2">
        <v>1.0989010989011E-2</v>
      </c>
      <c r="T924" s="2">
        <v>0.91700000000000004</v>
      </c>
      <c r="U924" s="2">
        <v>0</v>
      </c>
      <c r="V924" s="2">
        <v>0.10344827586206896</v>
      </c>
      <c r="W924" s="2"/>
    </row>
    <row r="925" spans="2:23" x14ac:dyDescent="0.25">
      <c r="B925" t="str">
        <f t="shared" si="59"/>
        <v>WARefrigeration Reach-in Refrigerator/Freezer</v>
      </c>
      <c r="C925" t="str">
        <f t="shared" si="60"/>
        <v>WA2021 CPARefrigeration _Reach-in Refrigerator/Freezer</v>
      </c>
      <c r="D925" t="s">
        <v>116</v>
      </c>
      <c r="E925" t="s">
        <v>114</v>
      </c>
      <c r="F925" s="3" t="s">
        <v>89</v>
      </c>
      <c r="G925" s="3" t="s">
        <v>25</v>
      </c>
      <c r="H925" s="3" t="s">
        <v>27</v>
      </c>
      <c r="I925" s="2">
        <v>0.14000000000000001</v>
      </c>
      <c r="J925" s="2">
        <v>8.771929824561403E-2</v>
      </c>
      <c r="K925" s="2">
        <v>0.14000000000000001</v>
      </c>
      <c r="L925" s="2">
        <v>5.3571428571428568E-2</v>
      </c>
      <c r="M925" s="2">
        <v>7.0000000000000007E-2</v>
      </c>
      <c r="N925" s="2">
        <v>0.83055975794251102</v>
      </c>
      <c r="O925" s="2">
        <v>0.5</v>
      </c>
      <c r="P925" s="2">
        <v>0.13360730593607306</v>
      </c>
      <c r="Q925" s="2">
        <v>0.33</v>
      </c>
      <c r="R925" s="2">
        <v>0.19</v>
      </c>
      <c r="S925" s="2">
        <v>0.02</v>
      </c>
      <c r="T925" s="2">
        <v>0.02</v>
      </c>
      <c r="U925" s="2">
        <v>8.771929824561403E-2</v>
      </c>
      <c r="V925" s="2">
        <v>0.1206896551724138</v>
      </c>
      <c r="W925" s="2"/>
    </row>
    <row r="926" spans="2:23" x14ac:dyDescent="0.25">
      <c r="B926" t="str">
        <f t="shared" si="59"/>
        <v>WARefrigeration Glass Door Display</v>
      </c>
      <c r="C926" t="str">
        <f t="shared" si="60"/>
        <v>WA2021 CPARefrigeration _Glass Door Display</v>
      </c>
      <c r="D926" t="s">
        <v>116</v>
      </c>
      <c r="E926" t="s">
        <v>114</v>
      </c>
      <c r="F926" s="3" t="s">
        <v>90</v>
      </c>
      <c r="G926" s="3" t="s">
        <v>25</v>
      </c>
      <c r="H926" s="3" t="s">
        <v>28</v>
      </c>
      <c r="I926" s="2">
        <v>0.77400000000000002</v>
      </c>
      <c r="J926" s="2">
        <v>0</v>
      </c>
      <c r="K926" s="2">
        <v>0.81699999999999995</v>
      </c>
      <c r="L926" s="2">
        <v>5.3571428571428568E-2</v>
      </c>
      <c r="M926" s="2">
        <v>5.1999999999999998E-2</v>
      </c>
      <c r="N926" s="2">
        <v>0.94899999999999995</v>
      </c>
      <c r="O926" s="2">
        <v>0.85127804409160546</v>
      </c>
      <c r="P926" s="2">
        <v>0.26600000000000001</v>
      </c>
      <c r="Q926" s="2">
        <v>0.65700000000000003</v>
      </c>
      <c r="R926" s="2">
        <v>0.58899999999999997</v>
      </c>
      <c r="S926" s="2">
        <v>0.10100000000000001</v>
      </c>
      <c r="T926" s="2">
        <v>0.10100000000000001</v>
      </c>
      <c r="U926" s="2">
        <v>0</v>
      </c>
      <c r="V926" s="2">
        <v>3.4482758620689655E-2</v>
      </c>
      <c r="W926" s="2"/>
    </row>
    <row r="927" spans="2:23" x14ac:dyDescent="0.25">
      <c r="B927" t="str">
        <f t="shared" si="59"/>
        <v>WARefrigeration Open Display Case</v>
      </c>
      <c r="C927" t="str">
        <f t="shared" si="60"/>
        <v>WA2021 CPARefrigeration _Open Display Case</v>
      </c>
      <c r="D927" t="s">
        <v>116</v>
      </c>
      <c r="E927" t="s">
        <v>114</v>
      </c>
      <c r="F927" s="3" t="s">
        <v>91</v>
      </c>
      <c r="G927" s="3" t="s">
        <v>25</v>
      </c>
      <c r="H927" s="3" t="s">
        <v>29</v>
      </c>
      <c r="I927" s="2">
        <v>0.77400000000000002</v>
      </c>
      <c r="J927" s="2">
        <v>0</v>
      </c>
      <c r="K927" s="2">
        <v>0.81699999999999995</v>
      </c>
      <c r="L927" s="2">
        <v>5.3571428571428568E-2</v>
      </c>
      <c r="M927" s="2">
        <v>5.1999999999999998E-2</v>
      </c>
      <c r="N927" s="2">
        <v>0.94899999999999995</v>
      </c>
      <c r="O927" s="2">
        <v>0.85127804409160546</v>
      </c>
      <c r="P927" s="2">
        <v>0.26600000000000001</v>
      </c>
      <c r="Q927" s="2">
        <v>0.65700000000000003</v>
      </c>
      <c r="R927" s="2">
        <v>0.58899999999999997</v>
      </c>
      <c r="S927" s="2">
        <v>0.10100000000000001</v>
      </c>
      <c r="T927" s="2">
        <v>0.10100000000000001</v>
      </c>
      <c r="U927" s="2">
        <v>0</v>
      </c>
      <c r="V927" s="2">
        <v>3.4482758620689655E-2</v>
      </c>
      <c r="W927" s="2"/>
    </row>
    <row r="928" spans="2:23" x14ac:dyDescent="0.25">
      <c r="B928" t="str">
        <f t="shared" si="59"/>
        <v>WARefrigeration Icemaker</v>
      </c>
      <c r="C928" t="str">
        <f t="shared" si="60"/>
        <v>WA2021 CPARefrigeration _Icemaker</v>
      </c>
      <c r="D928" t="s">
        <v>116</v>
      </c>
      <c r="E928" t="s">
        <v>114</v>
      </c>
      <c r="F928" s="3" t="s">
        <v>92</v>
      </c>
      <c r="G928" s="3" t="s">
        <v>25</v>
      </c>
      <c r="H928" s="3" t="s">
        <v>30</v>
      </c>
      <c r="I928" s="2">
        <v>0.44900000000000001</v>
      </c>
      <c r="J928" s="2">
        <v>5.0999999999999997E-2</v>
      </c>
      <c r="K928" s="2">
        <v>0.52400000000000002</v>
      </c>
      <c r="L928" s="2">
        <v>5.0999999999999997E-2</v>
      </c>
      <c r="M928" s="2">
        <v>0.97299999999999998</v>
      </c>
      <c r="N928" s="2">
        <v>0.98899999999999999</v>
      </c>
      <c r="O928" s="2">
        <v>0.85127804409160546</v>
      </c>
      <c r="P928" s="2">
        <v>0.26600000000000001</v>
      </c>
      <c r="Q928" s="2">
        <v>0.65700000000000003</v>
      </c>
      <c r="R928" s="2">
        <v>0.58899999999999997</v>
      </c>
      <c r="S928" s="2">
        <v>0.10100000000000001</v>
      </c>
      <c r="T928" s="2">
        <v>0.91700000000000004</v>
      </c>
      <c r="U928" s="2">
        <v>5.0999999999999997E-2</v>
      </c>
      <c r="V928" s="2">
        <v>0.216</v>
      </c>
      <c r="W928" s="2"/>
    </row>
    <row r="929" spans="2:23" x14ac:dyDescent="0.25">
      <c r="B929" t="str">
        <f t="shared" si="59"/>
        <v>WARefrigeration Vending Machine</v>
      </c>
      <c r="C929" t="str">
        <f t="shared" si="60"/>
        <v>WA2021 CPARefrigeration _Vending Machine</v>
      </c>
      <c r="D929" t="s">
        <v>116</v>
      </c>
      <c r="E929" t="s">
        <v>114</v>
      </c>
      <c r="F929" s="3" t="s">
        <v>93</v>
      </c>
      <c r="G929" s="3" t="s">
        <v>25</v>
      </c>
      <c r="H929" s="3" t="s">
        <v>31</v>
      </c>
      <c r="I929" s="2">
        <v>0.44900000000000001</v>
      </c>
      <c r="J929" s="2">
        <v>5.0999999999999997E-2</v>
      </c>
      <c r="K929" s="2">
        <v>0.52400000000000002</v>
      </c>
      <c r="L929" s="2">
        <v>5.0999999999999997E-2</v>
      </c>
      <c r="M929" s="2">
        <v>0.97299999999999998</v>
      </c>
      <c r="N929" s="2">
        <v>0.98899999999999999</v>
      </c>
      <c r="O929" s="2">
        <v>0.85127804409160546</v>
      </c>
      <c r="P929" s="2">
        <v>0.26600000000000001</v>
      </c>
      <c r="Q929" s="2">
        <v>0.65700000000000003</v>
      </c>
      <c r="R929" s="2">
        <v>0.58899999999999997</v>
      </c>
      <c r="S929" s="2">
        <v>0.10100000000000001</v>
      </c>
      <c r="T929" s="2">
        <v>0.91700000000000004</v>
      </c>
      <c r="U929" s="2">
        <v>5.0999999999999997E-2</v>
      </c>
      <c r="V929" s="2">
        <v>0.216</v>
      </c>
      <c r="W929" s="2"/>
    </row>
    <row r="930" spans="2:23" x14ac:dyDescent="0.25">
      <c r="B930" t="str">
        <f t="shared" si="59"/>
        <v>WAFood PreparationOven</v>
      </c>
      <c r="C930" t="str">
        <f t="shared" si="60"/>
        <v>WA2021 CPAFood Preparation_Oven</v>
      </c>
      <c r="D930" t="s">
        <v>116</v>
      </c>
      <c r="E930" t="s">
        <v>114</v>
      </c>
      <c r="F930" s="3" t="s">
        <v>94</v>
      </c>
      <c r="G930" s="3" t="s">
        <v>32</v>
      </c>
      <c r="H930" s="3" t="s">
        <v>33</v>
      </c>
      <c r="I930" s="2">
        <v>0.66</v>
      </c>
      <c r="J930" s="2">
        <v>3.6464000000000003E-2</v>
      </c>
      <c r="K930" s="2">
        <v>0.48899999999999999</v>
      </c>
      <c r="L930" s="2">
        <v>3.6464000000000003E-2</v>
      </c>
      <c r="M930" s="2">
        <v>0.21</v>
      </c>
      <c r="N930" s="2">
        <v>0.11</v>
      </c>
      <c r="O930" s="2">
        <v>0.69699999999999995</v>
      </c>
      <c r="P930" s="2">
        <v>0.21049200000000001</v>
      </c>
      <c r="Q930" s="2">
        <v>0.42924600000000002</v>
      </c>
      <c r="R930" s="2">
        <v>0.13800000000000001</v>
      </c>
      <c r="S930" s="2">
        <v>2.2665999999999999E-2</v>
      </c>
      <c r="T930" s="2">
        <v>0.40838600000000003</v>
      </c>
      <c r="U930" s="2">
        <v>3.6464000000000003E-2</v>
      </c>
      <c r="V930" s="2">
        <v>3.6464000000000003E-2</v>
      </c>
      <c r="W930" s="2"/>
    </row>
    <row r="931" spans="2:23" x14ac:dyDescent="0.25">
      <c r="B931" t="str">
        <f t="shared" si="59"/>
        <v>WAFood PreparationFryer</v>
      </c>
      <c r="C931" t="str">
        <f t="shared" si="60"/>
        <v>WA2021 CPAFood Preparation_Fryer</v>
      </c>
      <c r="D931" t="s">
        <v>116</v>
      </c>
      <c r="E931" t="s">
        <v>114</v>
      </c>
      <c r="F931" s="3" t="s">
        <v>95</v>
      </c>
      <c r="G931" s="3" t="s">
        <v>32</v>
      </c>
      <c r="H931" s="3" t="s">
        <v>34</v>
      </c>
      <c r="I931" s="2">
        <v>0.76400000000000001</v>
      </c>
      <c r="J931" s="2">
        <v>3.6464000000000003E-2</v>
      </c>
      <c r="K931" s="2">
        <v>0.45200000000000001</v>
      </c>
      <c r="L931" s="2">
        <v>3.6464000000000003E-2</v>
      </c>
      <c r="M931" s="2">
        <v>0.82</v>
      </c>
      <c r="N931" s="2">
        <v>0.87</v>
      </c>
      <c r="O931" s="2">
        <v>0.80700000000000005</v>
      </c>
      <c r="P931" s="2">
        <v>0.21049200000000001</v>
      </c>
      <c r="Q931" s="2">
        <v>0.39824599999999999</v>
      </c>
      <c r="R931" s="2">
        <v>0.21</v>
      </c>
      <c r="S931" s="2">
        <v>2.2665999999999999E-2</v>
      </c>
      <c r="T931" s="2">
        <v>0.40838600000000003</v>
      </c>
      <c r="U931" s="2">
        <v>3.6464000000000003E-2</v>
      </c>
      <c r="V931" s="2">
        <v>3.6464000000000003E-2</v>
      </c>
      <c r="W931" s="2"/>
    </row>
    <row r="932" spans="2:23" x14ac:dyDescent="0.25">
      <c r="B932" t="str">
        <f t="shared" si="59"/>
        <v>WAFood PreparationDishwasher</v>
      </c>
      <c r="C932" t="str">
        <f t="shared" si="60"/>
        <v>WA2021 CPAFood Preparation_Dishwasher</v>
      </c>
      <c r="D932" t="s">
        <v>116</v>
      </c>
      <c r="E932" t="s">
        <v>114</v>
      </c>
      <c r="F932" s="3" t="s">
        <v>96</v>
      </c>
      <c r="G932" s="3" t="s">
        <v>32</v>
      </c>
      <c r="H932" s="3" t="s">
        <v>35</v>
      </c>
      <c r="I932" s="2">
        <v>0.430614</v>
      </c>
      <c r="J932" s="2">
        <v>3.6464000000000003E-2</v>
      </c>
      <c r="K932" s="2">
        <v>0.3957</v>
      </c>
      <c r="L932" s="2">
        <v>3.6464000000000003E-2</v>
      </c>
      <c r="M932" s="2">
        <v>0.52509700000000004</v>
      </c>
      <c r="N932" s="2">
        <v>0.548682</v>
      </c>
      <c r="O932" s="2">
        <v>0.49131464625715887</v>
      </c>
      <c r="P932" s="2">
        <v>0.21049200000000001</v>
      </c>
      <c r="Q932" s="2">
        <v>0.36686150000000001</v>
      </c>
      <c r="R932" s="2">
        <v>0.30025000000000002</v>
      </c>
      <c r="S932" s="2">
        <v>2.2665999999999999E-2</v>
      </c>
      <c r="T932" s="2">
        <v>0.40838600000000003</v>
      </c>
      <c r="U932" s="2">
        <v>3.6464000000000003E-2</v>
      </c>
      <c r="V932" s="2">
        <v>3.6464000000000003E-2</v>
      </c>
      <c r="W932" s="2"/>
    </row>
    <row r="933" spans="2:23" x14ac:dyDescent="0.25">
      <c r="B933" t="str">
        <f t="shared" si="59"/>
        <v>WAFood PreparationHot Food Container</v>
      </c>
      <c r="C933" t="str">
        <f t="shared" si="60"/>
        <v>WA2021 CPAFood Preparation_Hot Food Container</v>
      </c>
      <c r="D933" t="s">
        <v>116</v>
      </c>
      <c r="E933" t="s">
        <v>114</v>
      </c>
      <c r="F933" s="3" t="s">
        <v>97</v>
      </c>
      <c r="G933" s="3" t="s">
        <v>32</v>
      </c>
      <c r="H933" s="3" t="s">
        <v>36</v>
      </c>
      <c r="I933" s="2">
        <v>0.430614</v>
      </c>
      <c r="J933" s="2">
        <v>3.6464000000000003E-2</v>
      </c>
      <c r="K933" s="2">
        <v>0.3957</v>
      </c>
      <c r="L933" s="2">
        <v>3.6464000000000003E-2</v>
      </c>
      <c r="M933" s="2">
        <v>0.84</v>
      </c>
      <c r="N933" s="2">
        <v>0.73</v>
      </c>
      <c r="O933" s="2">
        <v>0.49131464625715887</v>
      </c>
      <c r="P933" s="2">
        <v>0.21049200000000001</v>
      </c>
      <c r="Q933" s="2">
        <v>0.36686150000000001</v>
      </c>
      <c r="R933" s="2">
        <v>0.30025000000000002</v>
      </c>
      <c r="S933" s="2">
        <v>2.2665999999999999E-2</v>
      </c>
      <c r="T933" s="2">
        <v>0.40838600000000003</v>
      </c>
      <c r="U933" s="2">
        <v>3.6464000000000003E-2</v>
      </c>
      <c r="V933" s="2">
        <v>3.6464000000000003E-2</v>
      </c>
      <c r="W933" s="2"/>
    </row>
    <row r="934" spans="2:23" x14ac:dyDescent="0.25">
      <c r="B934" t="str">
        <f t="shared" si="59"/>
        <v>WAFood PreparationSteamer</v>
      </c>
      <c r="C934" t="str">
        <f t="shared" si="60"/>
        <v>WA2021 CPAFood Preparation_Steamer</v>
      </c>
      <c r="D934" t="s">
        <v>116</v>
      </c>
      <c r="E934" t="s">
        <v>114</v>
      </c>
      <c r="F934" s="3" t="s">
        <v>98</v>
      </c>
      <c r="G934" s="3" t="s">
        <v>32</v>
      </c>
      <c r="H934" s="3" t="s">
        <v>37</v>
      </c>
      <c r="I934" s="2">
        <v>0.430614</v>
      </c>
      <c r="J934" s="2">
        <v>3.6464000000000003E-2</v>
      </c>
      <c r="K934" s="2">
        <v>0.3957</v>
      </c>
      <c r="L934" s="2">
        <v>3.6464000000000003E-2</v>
      </c>
      <c r="M934" s="2">
        <v>0.16</v>
      </c>
      <c r="N934" s="2">
        <v>0.2</v>
      </c>
      <c r="O934" s="2">
        <v>0.49131464625715887</v>
      </c>
      <c r="P934" s="2">
        <v>0.21049200000000001</v>
      </c>
      <c r="Q934" s="2">
        <v>0.36686150000000001</v>
      </c>
      <c r="R934" s="2">
        <v>0.30025000000000002</v>
      </c>
      <c r="S934" s="2">
        <v>2.2665999999999999E-2</v>
      </c>
      <c r="T934" s="2">
        <v>0.40838600000000003</v>
      </c>
      <c r="U934" s="2">
        <v>3.6464000000000003E-2</v>
      </c>
      <c r="V934" s="2">
        <v>3.6464000000000003E-2</v>
      </c>
      <c r="W934" s="2"/>
    </row>
    <row r="935" spans="2:23" x14ac:dyDescent="0.25">
      <c r="B935" t="str">
        <f t="shared" si="59"/>
        <v>WAOffice EquipmentDesktop Computer</v>
      </c>
      <c r="C935" t="str">
        <f t="shared" si="60"/>
        <v>WA2021 CPAOffice Equipment_Desktop Computer</v>
      </c>
      <c r="D935" t="s">
        <v>116</v>
      </c>
      <c r="E935" t="s">
        <v>114</v>
      </c>
      <c r="F935" s="3" t="s">
        <v>99</v>
      </c>
      <c r="G935" s="3" t="s">
        <v>38</v>
      </c>
      <c r="H935" s="3" t="s">
        <v>39</v>
      </c>
      <c r="I935" s="2">
        <v>1</v>
      </c>
      <c r="J935" s="2">
        <v>1</v>
      </c>
      <c r="K935" s="2">
        <v>1</v>
      </c>
      <c r="L935" s="2">
        <v>1</v>
      </c>
      <c r="M935" s="2">
        <v>1</v>
      </c>
      <c r="N935" s="2">
        <v>1</v>
      </c>
      <c r="O935" s="2">
        <v>1</v>
      </c>
      <c r="P935" s="2">
        <v>1</v>
      </c>
      <c r="Q935" s="2">
        <v>1</v>
      </c>
      <c r="R935" s="2">
        <v>1</v>
      </c>
      <c r="S935" s="2">
        <v>1</v>
      </c>
      <c r="T935" s="2">
        <v>1</v>
      </c>
      <c r="U935" s="2">
        <v>1</v>
      </c>
      <c r="V935" s="2">
        <v>1</v>
      </c>
      <c r="W935" s="2"/>
    </row>
    <row r="936" spans="2:23" x14ac:dyDescent="0.25">
      <c r="B936" t="str">
        <f t="shared" si="59"/>
        <v>WAOffice EquipmentLaptop</v>
      </c>
      <c r="C936" t="str">
        <f t="shared" si="60"/>
        <v>WA2021 CPAOffice Equipment_Laptop</v>
      </c>
      <c r="D936" t="s">
        <v>116</v>
      </c>
      <c r="E936" t="s">
        <v>114</v>
      </c>
      <c r="F936" s="3" t="s">
        <v>100</v>
      </c>
      <c r="G936" s="3" t="s">
        <v>38</v>
      </c>
      <c r="H936" s="3" t="s">
        <v>40</v>
      </c>
      <c r="I936" s="2">
        <v>1</v>
      </c>
      <c r="J936" s="2">
        <v>1</v>
      </c>
      <c r="K936" s="2">
        <v>1</v>
      </c>
      <c r="L936" s="2">
        <v>1</v>
      </c>
      <c r="M936" s="2">
        <v>1</v>
      </c>
      <c r="N936" s="2">
        <v>0.64</v>
      </c>
      <c r="O936" s="2">
        <v>1</v>
      </c>
      <c r="P936" s="2">
        <v>1</v>
      </c>
      <c r="Q936" s="2">
        <v>1</v>
      </c>
      <c r="R936" s="2">
        <v>1</v>
      </c>
      <c r="S936" s="2">
        <v>1</v>
      </c>
      <c r="T936" s="2">
        <v>1</v>
      </c>
      <c r="U936" s="2">
        <v>1</v>
      </c>
      <c r="V936" s="2">
        <v>1</v>
      </c>
      <c r="W936" s="2"/>
    </row>
    <row r="937" spans="2:23" x14ac:dyDescent="0.25">
      <c r="B937" t="str">
        <f t="shared" si="59"/>
        <v>WAOffice EquipmentServer</v>
      </c>
      <c r="C937" t="str">
        <f t="shared" si="60"/>
        <v>WA2021 CPAOffice Equipment_Server</v>
      </c>
      <c r="D937" t="s">
        <v>116</v>
      </c>
      <c r="E937" t="s">
        <v>114</v>
      </c>
      <c r="F937" s="3" t="s">
        <v>101</v>
      </c>
      <c r="G937" s="3" t="s">
        <v>38</v>
      </c>
      <c r="H937" s="3" t="s">
        <v>41</v>
      </c>
      <c r="I937" s="2">
        <v>1</v>
      </c>
      <c r="J937" s="2">
        <v>1</v>
      </c>
      <c r="K937" s="2">
        <v>0.82</v>
      </c>
      <c r="L937" s="2">
        <v>1</v>
      </c>
      <c r="M937" s="2">
        <v>0.5</v>
      </c>
      <c r="N937" s="2">
        <v>1</v>
      </c>
      <c r="O937" s="2">
        <v>1</v>
      </c>
      <c r="P937" s="2">
        <v>1</v>
      </c>
      <c r="Q937" s="2">
        <v>1</v>
      </c>
      <c r="R937" s="2">
        <v>1</v>
      </c>
      <c r="S937" s="2">
        <v>0.89</v>
      </c>
      <c r="T937" s="2">
        <v>0.89</v>
      </c>
      <c r="U937" s="2">
        <v>1</v>
      </c>
      <c r="V937" s="2">
        <v>0.66</v>
      </c>
      <c r="W937" s="2"/>
    </row>
    <row r="938" spans="2:23" x14ac:dyDescent="0.25">
      <c r="B938" t="str">
        <f t="shared" si="59"/>
        <v>WAOffice EquipmentMonitor</v>
      </c>
      <c r="C938" t="str">
        <f t="shared" si="60"/>
        <v>WA2021 CPAOffice Equipment_Monitor</v>
      </c>
      <c r="D938" t="s">
        <v>116</v>
      </c>
      <c r="E938" t="s">
        <v>114</v>
      </c>
      <c r="F938" s="3" t="s">
        <v>102</v>
      </c>
      <c r="G938" s="3" t="s">
        <v>38</v>
      </c>
      <c r="H938" s="3" t="s">
        <v>42</v>
      </c>
      <c r="I938" s="2">
        <v>1</v>
      </c>
      <c r="J938" s="2">
        <v>1</v>
      </c>
      <c r="K938" s="2">
        <v>1</v>
      </c>
      <c r="L938" s="2">
        <v>1</v>
      </c>
      <c r="M938" s="2">
        <v>1</v>
      </c>
      <c r="N938" s="2">
        <v>1</v>
      </c>
      <c r="O938" s="2">
        <v>1</v>
      </c>
      <c r="P938" s="2">
        <v>1</v>
      </c>
      <c r="Q938" s="2">
        <v>1</v>
      </c>
      <c r="R938" s="2">
        <v>1</v>
      </c>
      <c r="S938" s="2">
        <v>1</v>
      </c>
      <c r="T938" s="2">
        <v>1</v>
      </c>
      <c r="U938" s="2">
        <v>1</v>
      </c>
      <c r="V938" s="2">
        <v>1</v>
      </c>
      <c r="W938" s="2"/>
    </row>
    <row r="939" spans="2:23" x14ac:dyDescent="0.25">
      <c r="B939" t="str">
        <f t="shared" si="59"/>
        <v>WAOffice EquipmentPrinter/Copier/Fax</v>
      </c>
      <c r="C939" t="str">
        <f t="shared" si="60"/>
        <v>WA2021 CPAOffice Equipment_Printer/Copier/Fax</v>
      </c>
      <c r="D939" t="s">
        <v>116</v>
      </c>
      <c r="E939" t="s">
        <v>114</v>
      </c>
      <c r="F939" s="3" t="s">
        <v>103</v>
      </c>
      <c r="G939" s="3" t="s">
        <v>38</v>
      </c>
      <c r="H939" s="3" t="s">
        <v>43</v>
      </c>
      <c r="I939" s="2">
        <v>1</v>
      </c>
      <c r="J939" s="2">
        <v>1</v>
      </c>
      <c r="K939" s="2">
        <v>1</v>
      </c>
      <c r="L939" s="2">
        <v>1</v>
      </c>
      <c r="M939" s="2">
        <v>1</v>
      </c>
      <c r="N939" s="2">
        <v>1</v>
      </c>
      <c r="O939" s="2">
        <v>1</v>
      </c>
      <c r="P939" s="2">
        <v>1</v>
      </c>
      <c r="Q939" s="2">
        <v>1</v>
      </c>
      <c r="R939" s="2">
        <v>1</v>
      </c>
      <c r="S939" s="2">
        <v>1</v>
      </c>
      <c r="T939" s="2">
        <v>1</v>
      </c>
      <c r="U939" s="2">
        <v>1</v>
      </c>
      <c r="V939" s="2">
        <v>1</v>
      </c>
      <c r="W939" s="2"/>
    </row>
    <row r="940" spans="2:23" x14ac:dyDescent="0.25">
      <c r="B940" t="str">
        <f t="shared" si="59"/>
        <v>WAOffice EquipmentPOS Terminal</v>
      </c>
      <c r="C940" t="str">
        <f t="shared" si="60"/>
        <v>WA2021 CPAOffice Equipment_POS Terminal</v>
      </c>
      <c r="D940" t="s">
        <v>116</v>
      </c>
      <c r="E940" t="s">
        <v>114</v>
      </c>
      <c r="F940" s="3" t="s">
        <v>104</v>
      </c>
      <c r="G940" s="3" t="s">
        <v>38</v>
      </c>
      <c r="H940" s="3" t="s">
        <v>44</v>
      </c>
      <c r="I940" s="2">
        <v>0.4</v>
      </c>
      <c r="J940" s="2">
        <v>0.2</v>
      </c>
      <c r="K940" s="2">
        <v>1</v>
      </c>
      <c r="L940" s="2">
        <v>1</v>
      </c>
      <c r="M940" s="2">
        <v>1</v>
      </c>
      <c r="N940" s="2">
        <v>1</v>
      </c>
      <c r="O940" s="2">
        <v>1</v>
      </c>
      <c r="P940" s="2">
        <v>1</v>
      </c>
      <c r="Q940" s="2">
        <v>0.36</v>
      </c>
      <c r="R940" s="2">
        <v>0.57999999999999996</v>
      </c>
      <c r="S940" s="2">
        <v>0.77</v>
      </c>
      <c r="T940" s="2">
        <v>0.77</v>
      </c>
      <c r="U940" s="2">
        <v>0.2</v>
      </c>
      <c r="V940" s="2">
        <v>0.28000000000000003</v>
      </c>
      <c r="W940" s="2"/>
    </row>
    <row r="941" spans="2:23" x14ac:dyDescent="0.25">
      <c r="B941" t="str">
        <f t="shared" si="59"/>
        <v>WAMiscellaneousNon-HVAC Motors</v>
      </c>
      <c r="C941" t="str">
        <f t="shared" si="60"/>
        <v>WA2021 CPAMiscellaneous_Non-HVAC Motors</v>
      </c>
      <c r="D941" t="s">
        <v>116</v>
      </c>
      <c r="E941" t="s">
        <v>114</v>
      </c>
      <c r="F941" s="3" t="s">
        <v>105</v>
      </c>
      <c r="G941" s="3" t="s">
        <v>45</v>
      </c>
      <c r="H941" s="3" t="s">
        <v>46</v>
      </c>
      <c r="I941" s="2">
        <v>0.8957499208271652</v>
      </c>
      <c r="J941" s="2">
        <v>0.21970777803924474</v>
      </c>
      <c r="K941" s="2">
        <v>0.40173654010717463</v>
      </c>
      <c r="L941" s="2">
        <v>0.21970777803924474</v>
      </c>
      <c r="M941" s="2">
        <v>0.19994718336345799</v>
      </c>
      <c r="N941" s="2">
        <v>0.34644139250345779</v>
      </c>
      <c r="O941" s="2">
        <v>0.74104394863625245</v>
      </c>
      <c r="P941" s="2">
        <v>0.88831888096371459</v>
      </c>
      <c r="Q941" s="2">
        <v>0.43663447205500328</v>
      </c>
      <c r="R941" s="2">
        <v>0.91274673866983413</v>
      </c>
      <c r="S941" s="2">
        <v>0.49853334976354247</v>
      </c>
      <c r="T941" s="2">
        <v>0.79471679065865775</v>
      </c>
      <c r="U941" s="2">
        <v>0.21970777803924474</v>
      </c>
      <c r="V941" s="2">
        <v>0.21970777803924474</v>
      </c>
      <c r="W941" s="2"/>
    </row>
    <row r="942" spans="2:23" x14ac:dyDescent="0.25">
      <c r="B942" t="str">
        <f t="shared" si="59"/>
        <v>WAMiscellaneousPool Pump</v>
      </c>
      <c r="C942" t="str">
        <f t="shared" si="60"/>
        <v>WA2021 CPAMiscellaneous_Pool Pump</v>
      </c>
      <c r="D942" t="s">
        <v>116</v>
      </c>
      <c r="E942" t="s">
        <v>114</v>
      </c>
      <c r="F942" s="3" t="s">
        <v>106</v>
      </c>
      <c r="G942" s="3" t="s">
        <v>45</v>
      </c>
      <c r="H942" s="3" t="s">
        <v>47</v>
      </c>
      <c r="I942" s="2">
        <v>0</v>
      </c>
      <c r="J942" s="2">
        <v>0</v>
      </c>
      <c r="K942" s="2">
        <v>0</v>
      </c>
      <c r="L942" s="2">
        <v>0</v>
      </c>
      <c r="M942" s="2">
        <v>0</v>
      </c>
      <c r="N942" s="2">
        <v>0</v>
      </c>
      <c r="O942" s="2">
        <v>0</v>
      </c>
      <c r="P942" s="2">
        <v>0.90300000000000002</v>
      </c>
      <c r="Q942" s="2">
        <v>0.06</v>
      </c>
      <c r="R942" s="2">
        <v>0.76</v>
      </c>
      <c r="S942" s="2">
        <v>0</v>
      </c>
      <c r="T942" s="2">
        <v>0</v>
      </c>
      <c r="U942" s="2">
        <v>0</v>
      </c>
      <c r="V942" s="2">
        <v>0.04</v>
      </c>
      <c r="W942" s="2"/>
    </row>
    <row r="943" spans="2:23" x14ac:dyDescent="0.25">
      <c r="B943" t="str">
        <f t="shared" si="59"/>
        <v>WAMiscellaneousPool Heater</v>
      </c>
      <c r="C943" t="str">
        <f t="shared" si="60"/>
        <v>WA2021 CPAMiscellaneous_Pool Heater</v>
      </c>
      <c r="D943" t="s">
        <v>116</v>
      </c>
      <c r="E943" t="s">
        <v>114</v>
      </c>
      <c r="F943" s="3" t="s">
        <v>107</v>
      </c>
      <c r="G943" s="3" t="s">
        <v>45</v>
      </c>
      <c r="H943" s="3" t="s">
        <v>48</v>
      </c>
      <c r="I943" s="2">
        <v>0</v>
      </c>
      <c r="J943" s="2">
        <v>0</v>
      </c>
      <c r="K943" s="2">
        <v>0</v>
      </c>
      <c r="L943" s="2">
        <v>0</v>
      </c>
      <c r="M943" s="2">
        <v>0</v>
      </c>
      <c r="N943" s="2">
        <v>0</v>
      </c>
      <c r="O943" s="2">
        <v>0</v>
      </c>
      <c r="P943" s="2">
        <v>0.36199999999999999</v>
      </c>
      <c r="Q943" s="2">
        <v>0.01</v>
      </c>
      <c r="R943" s="2">
        <v>0.27</v>
      </c>
      <c r="S943" s="2">
        <v>0</v>
      </c>
      <c r="T943" s="2">
        <v>0</v>
      </c>
      <c r="U943" s="2">
        <v>0</v>
      </c>
      <c r="V943" s="2">
        <v>0.01</v>
      </c>
      <c r="W943" s="2"/>
    </row>
    <row r="944" spans="2:23" x14ac:dyDescent="0.25">
      <c r="B944" t="str">
        <f t="shared" si="59"/>
        <v>WAMiscellaneousClothes Washer</v>
      </c>
      <c r="C944" t="str">
        <f t="shared" si="60"/>
        <v>WA2021 CPAMiscellaneous_Clothes Washer</v>
      </c>
      <c r="D944" t="s">
        <v>116</v>
      </c>
      <c r="E944" t="s">
        <v>114</v>
      </c>
      <c r="F944" s="3" t="s">
        <v>108</v>
      </c>
      <c r="G944" s="3" t="s">
        <v>45</v>
      </c>
      <c r="H944" s="3" t="s">
        <v>49</v>
      </c>
      <c r="I944" s="2">
        <v>0</v>
      </c>
      <c r="J944" s="2">
        <v>0</v>
      </c>
      <c r="K944" s="2">
        <v>7.0000000000000007E-2</v>
      </c>
      <c r="L944" s="2">
        <v>0</v>
      </c>
      <c r="M944" s="2">
        <v>0</v>
      </c>
      <c r="N944" s="2">
        <v>0</v>
      </c>
      <c r="O944" s="2">
        <v>0.63</v>
      </c>
      <c r="P944" s="2">
        <v>0.15</v>
      </c>
      <c r="Q944" s="2">
        <v>0.15</v>
      </c>
      <c r="R944" s="2">
        <v>0.67</v>
      </c>
      <c r="S944" s="2">
        <v>0</v>
      </c>
      <c r="T944" s="2">
        <v>0</v>
      </c>
      <c r="U944" s="2">
        <v>0</v>
      </c>
      <c r="V944" s="2">
        <v>0.15</v>
      </c>
      <c r="W944" s="2"/>
    </row>
    <row r="945" spans="2:23" x14ac:dyDescent="0.25">
      <c r="B945" t="str">
        <f t="shared" si="59"/>
        <v>WAMiscellaneousClothes Dryer</v>
      </c>
      <c r="C945" t="str">
        <f t="shared" si="60"/>
        <v>WA2021 CPAMiscellaneous_Clothes Dryer</v>
      </c>
      <c r="D945" t="s">
        <v>116</v>
      </c>
      <c r="E945" t="s">
        <v>114</v>
      </c>
      <c r="F945" s="3" t="s">
        <v>109</v>
      </c>
      <c r="G945" s="3" t="s">
        <v>45</v>
      </c>
      <c r="H945" s="3" t="s">
        <v>50</v>
      </c>
      <c r="I945" s="2">
        <v>0</v>
      </c>
      <c r="J945" s="2">
        <v>0</v>
      </c>
      <c r="K945" s="2">
        <v>0.04</v>
      </c>
      <c r="L945" s="2">
        <v>0</v>
      </c>
      <c r="M945" s="2">
        <v>0</v>
      </c>
      <c r="N945" s="2">
        <v>0</v>
      </c>
      <c r="O945" s="2">
        <v>0.57999999999999996</v>
      </c>
      <c r="P945" s="2">
        <v>0.11</v>
      </c>
      <c r="Q945" s="2">
        <v>0.11</v>
      </c>
      <c r="R945" s="2">
        <v>0.26</v>
      </c>
      <c r="S945" s="2">
        <v>0</v>
      </c>
      <c r="T945" s="2">
        <v>0</v>
      </c>
      <c r="U945" s="2">
        <v>0</v>
      </c>
      <c r="V945" s="2">
        <v>0.1</v>
      </c>
      <c r="W945" s="2"/>
    </row>
    <row r="946" spans="2:23" x14ac:dyDescent="0.25">
      <c r="B946" t="str">
        <f t="shared" si="59"/>
        <v>WAMiscellaneousOther Miscellaneous</v>
      </c>
      <c r="C946" t="str">
        <f t="shared" si="60"/>
        <v>WA2021 CPAMiscellaneous_Other Miscellaneous</v>
      </c>
      <c r="D946" t="s">
        <v>116</v>
      </c>
      <c r="E946" t="s">
        <v>114</v>
      </c>
      <c r="F946" s="3" t="s">
        <v>110</v>
      </c>
      <c r="G946" s="3" t="s">
        <v>45</v>
      </c>
      <c r="H946" s="3" t="s">
        <v>51</v>
      </c>
      <c r="I946" s="2">
        <v>1</v>
      </c>
      <c r="J946" s="2">
        <v>1</v>
      </c>
      <c r="K946" s="2">
        <v>1</v>
      </c>
      <c r="L946" s="2">
        <v>1</v>
      </c>
      <c r="M946" s="2">
        <v>1</v>
      </c>
      <c r="N946" s="2">
        <v>1</v>
      </c>
      <c r="O946" s="2">
        <v>1</v>
      </c>
      <c r="P946" s="2">
        <v>1</v>
      </c>
      <c r="Q946" s="2">
        <v>1</v>
      </c>
      <c r="R946" s="2">
        <v>1</v>
      </c>
      <c r="S946" s="2">
        <v>1</v>
      </c>
      <c r="T946" s="2">
        <v>1</v>
      </c>
      <c r="U946" s="2">
        <v>1</v>
      </c>
      <c r="V946" s="2">
        <v>1</v>
      </c>
      <c r="W946" s="2"/>
    </row>
    <row r="947" spans="2:23" x14ac:dyDescent="0.25">
      <c r="B947" t="str">
        <f t="shared" si="59"/>
        <v>UTCoolingAir-Cooled Chiller</v>
      </c>
      <c r="C947" t="str">
        <f t="shared" si="60"/>
        <v>UT2021 CPACooling_Air-Cooled Chiller</v>
      </c>
      <c r="D947" t="s">
        <v>117</v>
      </c>
      <c r="E947" t="s">
        <v>114</v>
      </c>
      <c r="F947" s="3" t="s">
        <v>66</v>
      </c>
      <c r="G947" s="3" t="s">
        <v>3</v>
      </c>
      <c r="H947" s="3" t="s">
        <v>4</v>
      </c>
      <c r="I947" s="2">
        <v>7.3056692294733591E-2</v>
      </c>
      <c r="J947" s="2">
        <v>7.6853115166733141E-2</v>
      </c>
      <c r="K947" s="2">
        <v>0</v>
      </c>
      <c r="L947" s="2">
        <v>0</v>
      </c>
      <c r="M947" s="2">
        <v>0</v>
      </c>
      <c r="N947" s="2">
        <v>0</v>
      </c>
      <c r="O947" s="2">
        <v>0.18298780213103177</v>
      </c>
      <c r="P947" s="2">
        <v>0</v>
      </c>
      <c r="Q947" s="2">
        <v>0.10299501201360378</v>
      </c>
      <c r="R947" s="2">
        <v>4.5443774609666567E-2</v>
      </c>
      <c r="S947" s="2">
        <v>1.7012373092819316E-4</v>
      </c>
      <c r="T947" s="2">
        <v>3.571697536902072E-4</v>
      </c>
      <c r="U947" s="2">
        <v>7.6853115166733141E-2</v>
      </c>
      <c r="V947" s="2">
        <v>3.8710177838984471E-2</v>
      </c>
      <c r="W947" s="2"/>
    </row>
    <row r="948" spans="2:23" x14ac:dyDescent="0.25">
      <c r="B948" t="str">
        <f t="shared" si="59"/>
        <v>UTCoolingWater-Cooled Chiller</v>
      </c>
      <c r="C948" t="str">
        <f t="shared" si="60"/>
        <v>UT2021 CPACooling_Water-Cooled Chiller</v>
      </c>
      <c r="D948" t="s">
        <v>117</v>
      </c>
      <c r="E948" t="s">
        <v>114</v>
      </c>
      <c r="F948" s="3" t="s">
        <v>67</v>
      </c>
      <c r="G948" s="3" t="s">
        <v>3</v>
      </c>
      <c r="H948" s="3" t="s">
        <v>5</v>
      </c>
      <c r="I948" s="2">
        <v>0.47444818593657406</v>
      </c>
      <c r="J948" s="2">
        <v>7.8963550487952602E-3</v>
      </c>
      <c r="K948" s="2">
        <v>4.1012594140410585E-2</v>
      </c>
      <c r="L948" s="2">
        <v>2.5667560263848729E-3</v>
      </c>
      <c r="M948" s="2">
        <v>0</v>
      </c>
      <c r="N948" s="2">
        <v>0</v>
      </c>
      <c r="O948" s="2">
        <v>0.55334727690065189</v>
      </c>
      <c r="P948" s="2">
        <v>0.56480652046221125</v>
      </c>
      <c r="Q948" s="2">
        <v>0.14716237093729359</v>
      </c>
      <c r="R948" s="2">
        <v>9.901986806343531E-2</v>
      </c>
      <c r="S948" s="2">
        <v>0</v>
      </c>
      <c r="T948" s="2">
        <v>0</v>
      </c>
      <c r="U948" s="2">
        <v>7.8963550487952602E-3</v>
      </c>
      <c r="V948" s="2">
        <v>3.8710177838984471E-2</v>
      </c>
      <c r="W948" s="2"/>
    </row>
    <row r="949" spans="2:23" x14ac:dyDescent="0.25">
      <c r="B949" t="str">
        <f t="shared" si="59"/>
        <v>UTCoolingRTU</v>
      </c>
      <c r="C949" t="str">
        <f t="shared" si="60"/>
        <v>UT2021 CPACooling_RTU</v>
      </c>
      <c r="D949" t="s">
        <v>117</v>
      </c>
      <c r="E949" t="s">
        <v>114</v>
      </c>
      <c r="F949" s="3" t="s">
        <v>68</v>
      </c>
      <c r="G949" s="3" t="s">
        <v>3</v>
      </c>
      <c r="H949" s="3" t="s">
        <v>6</v>
      </c>
      <c r="I949" s="2">
        <v>0.13442669079762645</v>
      </c>
      <c r="J949" s="2">
        <v>0.54471886718182616</v>
      </c>
      <c r="K949" s="2">
        <v>0.68561656140722638</v>
      </c>
      <c r="L949" s="2">
        <v>0.6574917629723811</v>
      </c>
      <c r="M949" s="2">
        <v>0.54181302153059441</v>
      </c>
      <c r="N949" s="2">
        <v>0.29956192874752036</v>
      </c>
      <c r="O949" s="2">
        <v>0.21903346157718856</v>
      </c>
      <c r="P949" s="2">
        <v>0.2486785431748221</v>
      </c>
      <c r="Q949" s="2">
        <v>0.3412977129072714</v>
      </c>
      <c r="R949" s="2">
        <v>0.2919522712877925</v>
      </c>
      <c r="S949" s="2">
        <v>0.18996541422927149</v>
      </c>
      <c r="T949" s="2">
        <v>0.39882678236445196</v>
      </c>
      <c r="U949" s="2">
        <v>0.54471886718182616</v>
      </c>
      <c r="V949" s="2">
        <v>0.21827424273899113</v>
      </c>
      <c r="W949" s="2"/>
    </row>
    <row r="950" spans="2:23" x14ac:dyDescent="0.25">
      <c r="B950" t="str">
        <f t="shared" si="59"/>
        <v>UTCoolingPTAC</v>
      </c>
      <c r="C950" t="str">
        <f t="shared" si="60"/>
        <v>UT2021 CPACooling_PTAC</v>
      </c>
      <c r="D950" t="s">
        <v>117</v>
      </c>
      <c r="E950" t="s">
        <v>114</v>
      </c>
      <c r="F950" s="3" t="s">
        <v>69</v>
      </c>
      <c r="G950" s="3" t="s">
        <v>3</v>
      </c>
      <c r="H950" s="3" t="s">
        <v>7</v>
      </c>
      <c r="I950" s="2">
        <v>1.1374376329811909E-2</v>
      </c>
      <c r="J950" s="2">
        <v>5.1037525638056285E-3</v>
      </c>
      <c r="K950" s="2">
        <v>0</v>
      </c>
      <c r="L950" s="2">
        <v>1.5815813750569667E-2</v>
      </c>
      <c r="M950" s="2">
        <v>1.7934028486014785E-2</v>
      </c>
      <c r="N950" s="2">
        <v>0</v>
      </c>
      <c r="O950" s="2">
        <v>3.460625879021306E-3</v>
      </c>
      <c r="P950" s="2">
        <v>1.5953788756159278E-3</v>
      </c>
      <c r="Q950" s="2">
        <v>5.1445575943583843E-2</v>
      </c>
      <c r="R950" s="2">
        <v>0.35255094470116205</v>
      </c>
      <c r="S950" s="2">
        <v>1.0632280972561506E-2</v>
      </c>
      <c r="T950" s="2">
        <v>2.2322160203139176E-2</v>
      </c>
      <c r="U950" s="2">
        <v>5.1037525638056285E-3</v>
      </c>
      <c r="V950" s="2">
        <v>4.4938814681556999E-2</v>
      </c>
      <c r="W950" s="2"/>
    </row>
    <row r="951" spans="2:23" x14ac:dyDescent="0.25">
      <c r="B951" t="str">
        <f t="shared" si="59"/>
        <v>UTCoolingPTHP</v>
      </c>
      <c r="C951" t="str">
        <f t="shared" si="60"/>
        <v>UT2021 CPACooling_PTHP</v>
      </c>
      <c r="D951" t="s">
        <v>117</v>
      </c>
      <c r="E951" t="s">
        <v>114</v>
      </c>
      <c r="F951" s="3" t="s">
        <v>70</v>
      </c>
      <c r="G951" s="3" t="s">
        <v>3</v>
      </c>
      <c r="H951" s="3" t="s">
        <v>8</v>
      </c>
      <c r="I951" s="2">
        <v>7.4017279286377729E-3</v>
      </c>
      <c r="J951" s="2">
        <v>6.5150387444824018E-3</v>
      </c>
      <c r="K951" s="2">
        <v>5.2744385845371984E-3</v>
      </c>
      <c r="L951" s="2">
        <v>5.9565568658920846E-3</v>
      </c>
      <c r="M951" s="2">
        <v>1.7021773469420302E-2</v>
      </c>
      <c r="N951" s="2">
        <v>8.2950061640632341E-3</v>
      </c>
      <c r="O951" s="2">
        <v>0</v>
      </c>
      <c r="P951" s="2">
        <v>2.8307858750558509E-2</v>
      </c>
      <c r="Q951" s="2">
        <v>1.8417203337670225E-2</v>
      </c>
      <c r="R951" s="2">
        <v>0.1240001616134995</v>
      </c>
      <c r="S951" s="2">
        <v>4.8405812153381016E-3</v>
      </c>
      <c r="T951" s="2">
        <v>1.9641845741919278E-3</v>
      </c>
      <c r="U951" s="2">
        <v>6.5150387444824018E-3</v>
      </c>
      <c r="V951" s="2">
        <v>4.5427696859393928E-2</v>
      </c>
      <c r="W951" s="2"/>
    </row>
    <row r="952" spans="2:23" x14ac:dyDescent="0.25">
      <c r="B952" t="str">
        <f t="shared" si="59"/>
        <v>UTCoolingEvaporative AC</v>
      </c>
      <c r="C952" t="str">
        <f t="shared" si="60"/>
        <v>UT2021 CPACooling_Evaporative AC</v>
      </c>
      <c r="D952" t="s">
        <v>117</v>
      </c>
      <c r="E952" t="s">
        <v>114</v>
      </c>
      <c r="F952" s="3" t="s">
        <v>71</v>
      </c>
      <c r="G952" s="3" t="s">
        <v>3</v>
      </c>
      <c r="H952" s="3" t="s">
        <v>9</v>
      </c>
      <c r="I952" s="2">
        <v>6.0628002274057152E-2</v>
      </c>
      <c r="J952" s="2">
        <v>6.0889077234131637E-2</v>
      </c>
      <c r="K952" s="2">
        <v>1.7680076602791042E-3</v>
      </c>
      <c r="L952" s="2">
        <v>9.0125933992116103E-2</v>
      </c>
      <c r="M952" s="2">
        <v>2.2834063625471555E-2</v>
      </c>
      <c r="N952" s="2">
        <v>0.45352129856401652</v>
      </c>
      <c r="O952" s="2">
        <v>2.180548790474449E-3</v>
      </c>
      <c r="P952" s="2">
        <v>0.15501631986117639</v>
      </c>
      <c r="Q952" s="2">
        <v>9.2819986410731983E-2</v>
      </c>
      <c r="R952" s="2">
        <v>7.153715390187937E-4</v>
      </c>
      <c r="S952" s="2">
        <v>4.101900657041526E-2</v>
      </c>
      <c r="T952" s="2">
        <v>8.6118194054632419E-2</v>
      </c>
      <c r="U952" s="2">
        <v>6.0889077234131637E-2</v>
      </c>
      <c r="V952" s="2">
        <v>8.5061673973946691E-2</v>
      </c>
      <c r="W952" s="2"/>
    </row>
    <row r="953" spans="2:23" x14ac:dyDescent="0.25">
      <c r="B953" t="str">
        <f t="shared" si="59"/>
        <v>UTCoolingAir-Source Heat Pump</v>
      </c>
      <c r="C953" t="str">
        <f t="shared" si="60"/>
        <v>UT2021 CPACooling_Air-Source Heat Pump</v>
      </c>
      <c r="D953" t="s">
        <v>117</v>
      </c>
      <c r="E953" t="s">
        <v>114</v>
      </c>
      <c r="F953" s="3" t="s">
        <v>72</v>
      </c>
      <c r="G953" s="3" t="s">
        <v>3</v>
      </c>
      <c r="H953" s="3" t="s">
        <v>10</v>
      </c>
      <c r="I953" s="2">
        <v>9.6001913899083996E-2</v>
      </c>
      <c r="J953" s="2">
        <v>0.12950644863208427</v>
      </c>
      <c r="K953" s="2">
        <v>0.16703698072074866</v>
      </c>
      <c r="L953" s="2">
        <v>3.6543349370731448E-2</v>
      </c>
      <c r="M953" s="2">
        <v>5.1554951332059763E-2</v>
      </c>
      <c r="N953" s="2">
        <v>0</v>
      </c>
      <c r="O953" s="2">
        <v>7.6703384014084781E-3</v>
      </c>
      <c r="P953" s="2">
        <v>1.5953788756159278E-3</v>
      </c>
      <c r="Q953" s="2">
        <v>4.9954417891049908E-2</v>
      </c>
      <c r="R953" s="2">
        <v>5.5345238477139062E-2</v>
      </c>
      <c r="S953" s="2">
        <v>2.2057197037608587E-2</v>
      </c>
      <c r="T953" s="2">
        <v>4.6308434396752612E-2</v>
      </c>
      <c r="U953" s="2">
        <v>0.12950644863208427</v>
      </c>
      <c r="V953" s="2">
        <v>6.3691017517844353E-2</v>
      </c>
      <c r="W953" s="2"/>
    </row>
    <row r="954" spans="2:23" x14ac:dyDescent="0.25">
      <c r="B954" t="str">
        <f t="shared" si="59"/>
        <v>UTCoolingGeothermal Heat Pump</v>
      </c>
      <c r="C954" t="str">
        <f t="shared" si="60"/>
        <v>UT2021 CPACooling_Geothermal Heat Pump</v>
      </c>
      <c r="D954" t="s">
        <v>117</v>
      </c>
      <c r="E954" t="s">
        <v>114</v>
      </c>
      <c r="F954" s="3" t="s">
        <v>73</v>
      </c>
      <c r="G954" s="3" t="s">
        <v>3</v>
      </c>
      <c r="H954" s="3" t="s">
        <v>11</v>
      </c>
      <c r="I954" s="2">
        <v>5.9794985621563358E-2</v>
      </c>
      <c r="J954" s="2">
        <v>2.8580921316997649E-2</v>
      </c>
      <c r="K954" s="2">
        <v>0</v>
      </c>
      <c r="L954" s="2">
        <v>0</v>
      </c>
      <c r="M954" s="2">
        <v>0</v>
      </c>
      <c r="N954" s="2">
        <v>0</v>
      </c>
      <c r="O954" s="2">
        <v>2.4038308603996035E-2</v>
      </c>
      <c r="P954" s="2">
        <v>0</v>
      </c>
      <c r="Q954" s="2">
        <v>9.1900723321632072E-3</v>
      </c>
      <c r="R954" s="2">
        <v>2.0774296964418999E-4</v>
      </c>
      <c r="S954" s="2">
        <v>0</v>
      </c>
      <c r="T954" s="2">
        <v>0</v>
      </c>
      <c r="U954" s="2">
        <v>2.8580921316997649E-2</v>
      </c>
      <c r="V954" s="2">
        <v>6.9924895218339861E-2</v>
      </c>
      <c r="W954" s="2"/>
    </row>
    <row r="955" spans="2:23" x14ac:dyDescent="0.25">
      <c r="B955" t="str">
        <f t="shared" si="59"/>
        <v>UTHeatingElectric Furnace</v>
      </c>
      <c r="C955" t="str">
        <f t="shared" si="60"/>
        <v>UT2021 CPAHeating_Electric Furnace</v>
      </c>
      <c r="D955" t="s">
        <v>117</v>
      </c>
      <c r="E955" t="s">
        <v>114</v>
      </c>
      <c r="F955" s="3" t="s">
        <v>74</v>
      </c>
      <c r="G955" s="3" t="s">
        <v>12</v>
      </c>
      <c r="H955" s="3" t="s">
        <v>13</v>
      </c>
      <c r="I955" s="2">
        <v>0.10439886541213139</v>
      </c>
      <c r="J955" s="2">
        <v>4.7832889398554027E-2</v>
      </c>
      <c r="K955" s="2">
        <v>0.27293304917779582</v>
      </c>
      <c r="L955" s="2">
        <v>0.38090936288239491</v>
      </c>
      <c r="M955" s="2">
        <v>0.34821170277344232</v>
      </c>
      <c r="N955" s="2">
        <v>0.44567044258559041</v>
      </c>
      <c r="O955" s="2">
        <v>0</v>
      </c>
      <c r="P955" s="2">
        <v>0</v>
      </c>
      <c r="Q955" s="2">
        <v>0.11631488541444709</v>
      </c>
      <c r="R955" s="2">
        <v>9.9857780821440464E-2</v>
      </c>
      <c r="S955" s="2">
        <v>6.1425035015076242E-2</v>
      </c>
      <c r="T955" s="2">
        <v>4.6271066476287676E-2</v>
      </c>
      <c r="U955" s="2">
        <v>4.7832889398554027E-2</v>
      </c>
      <c r="V955" s="2">
        <v>0</v>
      </c>
      <c r="W955" s="2"/>
    </row>
    <row r="956" spans="2:23" x14ac:dyDescent="0.25">
      <c r="B956" t="str">
        <f t="shared" si="59"/>
        <v>UTHeatingElectric Room Heat</v>
      </c>
      <c r="C956" t="str">
        <f t="shared" si="60"/>
        <v>UT2021 CPAHeating_Electric Room Heat</v>
      </c>
      <c r="D956" t="s">
        <v>117</v>
      </c>
      <c r="E956" t="s">
        <v>114</v>
      </c>
      <c r="F956" s="3" t="s">
        <v>75</v>
      </c>
      <c r="G956" s="3" t="s">
        <v>12</v>
      </c>
      <c r="H956" s="3" t="s">
        <v>14</v>
      </c>
      <c r="I956" s="2">
        <v>0</v>
      </c>
      <c r="J956" s="2">
        <v>1.4737397937617865E-2</v>
      </c>
      <c r="K956" s="2">
        <v>0</v>
      </c>
      <c r="L956" s="2">
        <v>2.7981835350928571E-2</v>
      </c>
      <c r="M956" s="2">
        <v>2.7456013440430041E-2</v>
      </c>
      <c r="N956" s="2">
        <v>0</v>
      </c>
      <c r="O956" s="2">
        <v>1.4447078401725608E-3</v>
      </c>
      <c r="P956" s="2">
        <v>0</v>
      </c>
      <c r="Q956" s="2">
        <v>1.6461845218727001E-2</v>
      </c>
      <c r="R956" s="2">
        <v>0.17451216694861241</v>
      </c>
      <c r="S956" s="2">
        <v>9.5741190985577981E-3</v>
      </c>
      <c r="T956" s="2">
        <v>7.2121196374170821E-3</v>
      </c>
      <c r="U956" s="2">
        <v>1.4737397937617865E-2</v>
      </c>
      <c r="V956" s="2">
        <v>7.4320704105044549E-3</v>
      </c>
      <c r="W956" s="2"/>
    </row>
    <row r="957" spans="2:23" x14ac:dyDescent="0.25">
      <c r="B957" t="str">
        <f t="shared" si="59"/>
        <v>UTHeatingPTHP</v>
      </c>
      <c r="C957" t="str">
        <f t="shared" si="60"/>
        <v>UT2021 CPAHeating_PTHP</v>
      </c>
      <c r="D957" t="s">
        <v>117</v>
      </c>
      <c r="E957" t="s">
        <v>114</v>
      </c>
      <c r="F957" s="3" t="s">
        <v>76</v>
      </c>
      <c r="G957" s="3" t="s">
        <v>12</v>
      </c>
      <c r="H957" s="3" t="s">
        <v>8</v>
      </c>
      <c r="I957" s="2">
        <v>7.4017279286377729E-3</v>
      </c>
      <c r="J957" s="2">
        <v>6.5150387444824018E-3</v>
      </c>
      <c r="K957" s="2">
        <v>5.2744385845371992E-3</v>
      </c>
      <c r="L957" s="2">
        <v>5.9565568658920855E-3</v>
      </c>
      <c r="M957" s="2">
        <v>1.7021773469420298E-2</v>
      </c>
      <c r="N957" s="2">
        <v>8.2950061640632341E-3</v>
      </c>
      <c r="O957" s="2">
        <v>0</v>
      </c>
      <c r="P957" s="2">
        <v>2.8307858750558523E-2</v>
      </c>
      <c r="Q957" s="2">
        <v>1.8417203337670225E-2</v>
      </c>
      <c r="R957" s="2">
        <v>0.1240001616134995</v>
      </c>
      <c r="S957" s="2">
        <v>4.840581215338105E-3</v>
      </c>
      <c r="T957" s="2">
        <v>1.9641845741919274E-3</v>
      </c>
      <c r="U957" s="2">
        <v>6.5150387444824018E-3</v>
      </c>
      <c r="V957" s="2">
        <v>4.5427696859393928E-2</v>
      </c>
      <c r="W957" s="2"/>
    </row>
    <row r="958" spans="2:23" x14ac:dyDescent="0.25">
      <c r="B958" t="str">
        <f t="shared" si="59"/>
        <v>UTHeatingAir-Source Heat Pump</v>
      </c>
      <c r="C958" t="str">
        <f t="shared" si="60"/>
        <v>UT2021 CPAHeating_Air-Source Heat Pump</v>
      </c>
      <c r="D958" t="s">
        <v>117</v>
      </c>
      <c r="E958" t="s">
        <v>114</v>
      </c>
      <c r="F958" s="3" t="s">
        <v>77</v>
      </c>
      <c r="G958" s="3" t="s">
        <v>12</v>
      </c>
      <c r="H958" s="3" t="s">
        <v>10</v>
      </c>
      <c r="I958" s="2">
        <v>9.6001913899083996E-2</v>
      </c>
      <c r="J958" s="2">
        <v>0.12950644863208427</v>
      </c>
      <c r="K958" s="2">
        <v>0.16703698072074866</v>
      </c>
      <c r="L958" s="2">
        <v>3.6543349370731448E-2</v>
      </c>
      <c r="M958" s="2">
        <v>5.1554951332059763E-2</v>
      </c>
      <c r="N958" s="2">
        <v>0</v>
      </c>
      <c r="O958" s="2">
        <v>7.6703384014084781E-3</v>
      </c>
      <c r="P958" s="2">
        <v>1.5953788756159278E-3</v>
      </c>
      <c r="Q958" s="2">
        <v>4.9954417891049915E-2</v>
      </c>
      <c r="R958" s="2">
        <v>5.5345238477139062E-2</v>
      </c>
      <c r="S958" s="2">
        <v>2.2057197037608587E-2</v>
      </c>
      <c r="T958" s="2">
        <v>4.6308434396752612E-2</v>
      </c>
      <c r="U958" s="2">
        <v>0.12950644863208427</v>
      </c>
      <c r="V958" s="2">
        <v>6.3691017517844353E-2</v>
      </c>
      <c r="W958" s="2"/>
    </row>
    <row r="959" spans="2:23" x14ac:dyDescent="0.25">
      <c r="B959" t="str">
        <f t="shared" si="59"/>
        <v>UTHeatingGeothermal Heat Pump</v>
      </c>
      <c r="C959" t="str">
        <f t="shared" si="60"/>
        <v>UT2021 CPAHeating_Geothermal Heat Pump</v>
      </c>
      <c r="D959" t="s">
        <v>117</v>
      </c>
      <c r="E959" t="s">
        <v>114</v>
      </c>
      <c r="F959" s="3" t="s">
        <v>78</v>
      </c>
      <c r="G959" s="3" t="s">
        <v>12</v>
      </c>
      <c r="H959" s="3" t="s">
        <v>11</v>
      </c>
      <c r="I959" s="2">
        <v>5.9794985621563358E-2</v>
      </c>
      <c r="J959" s="2">
        <v>2.8580921316997649E-2</v>
      </c>
      <c r="K959" s="2">
        <v>0</v>
      </c>
      <c r="L959" s="2">
        <v>0</v>
      </c>
      <c r="M959" s="2">
        <v>0</v>
      </c>
      <c r="N959" s="2">
        <v>0</v>
      </c>
      <c r="O959" s="2">
        <v>2.4038308603996035E-2</v>
      </c>
      <c r="P959" s="2">
        <v>0</v>
      </c>
      <c r="Q959" s="2">
        <v>9.1900723321632072E-3</v>
      </c>
      <c r="R959" s="2">
        <v>2.0774296964418999E-4</v>
      </c>
      <c r="S959" s="2">
        <v>0</v>
      </c>
      <c r="T959" s="2">
        <v>0</v>
      </c>
      <c r="U959" s="2">
        <v>2.8580921316997649E-2</v>
      </c>
      <c r="V959" s="2">
        <v>6.9924895218339861E-2</v>
      </c>
      <c r="W959" s="2"/>
    </row>
    <row r="960" spans="2:23" x14ac:dyDescent="0.25">
      <c r="B960" t="str">
        <f t="shared" si="59"/>
        <v>UTVentilationVentilation</v>
      </c>
      <c r="C960" t="str">
        <f t="shared" si="60"/>
        <v>UT2021 CPAVentilation_Ventilation</v>
      </c>
      <c r="D960" t="s">
        <v>117</v>
      </c>
      <c r="E960" t="s">
        <v>114</v>
      </c>
      <c r="F960" s="3" t="s">
        <v>79</v>
      </c>
      <c r="G960" s="3" t="s">
        <v>15</v>
      </c>
      <c r="H960" s="3" t="s">
        <v>15</v>
      </c>
      <c r="I960" s="2">
        <v>1</v>
      </c>
      <c r="J960" s="2">
        <v>1</v>
      </c>
      <c r="K960" s="2">
        <v>1</v>
      </c>
      <c r="L960" s="2">
        <v>1</v>
      </c>
      <c r="M960" s="2">
        <v>1</v>
      </c>
      <c r="N960" s="2">
        <v>1</v>
      </c>
      <c r="O960" s="2">
        <v>1</v>
      </c>
      <c r="P960" s="2">
        <v>1</v>
      </c>
      <c r="Q960" s="2">
        <v>1</v>
      </c>
      <c r="R960" s="2">
        <v>1</v>
      </c>
      <c r="S960" s="2">
        <v>1</v>
      </c>
      <c r="T960" s="2">
        <v>1</v>
      </c>
      <c r="U960" s="2">
        <v>1</v>
      </c>
      <c r="V960" s="2">
        <v>1</v>
      </c>
      <c r="W960" s="2"/>
    </row>
    <row r="961" spans="2:23" x14ac:dyDescent="0.25">
      <c r="B961" t="str">
        <f t="shared" si="59"/>
        <v>UTWater HeatingWater Heater</v>
      </c>
      <c r="C961" t="str">
        <f t="shared" si="60"/>
        <v>UT2021 CPAWater Heating_Water Heater</v>
      </c>
      <c r="D961" t="s">
        <v>117</v>
      </c>
      <c r="E961" t="s">
        <v>114</v>
      </c>
      <c r="F961" s="3" t="s">
        <v>80</v>
      </c>
      <c r="G961" s="3" t="s">
        <v>16</v>
      </c>
      <c r="H961" s="3" t="s">
        <v>17</v>
      </c>
      <c r="I961" s="2">
        <v>0.47638457125155281</v>
      </c>
      <c r="J961" s="2">
        <v>0.32370585911804439</v>
      </c>
      <c r="K961" s="2">
        <v>0.38093166583980503</v>
      </c>
      <c r="L961" s="2">
        <v>0.44664690687716274</v>
      </c>
      <c r="M961" s="2">
        <v>0.39156401002843094</v>
      </c>
      <c r="N961" s="2">
        <v>0.68585847577745629</v>
      </c>
      <c r="O961" s="2">
        <v>2.1986010872493248E-2</v>
      </c>
      <c r="P961" s="2">
        <v>0.24484780476647372</v>
      </c>
      <c r="Q961" s="2">
        <v>0.19032810161854644</v>
      </c>
      <c r="R961" s="2">
        <v>0.12928600000000001</v>
      </c>
      <c r="S961" s="2">
        <v>0.53309505366549204</v>
      </c>
      <c r="T961" s="2">
        <v>0.54115203265503886</v>
      </c>
      <c r="U961" s="2">
        <v>0.32370585911804439</v>
      </c>
      <c r="V961" s="2">
        <v>0.12867893406349934</v>
      </c>
      <c r="W961" s="2"/>
    </row>
    <row r="962" spans="2:23" x14ac:dyDescent="0.25">
      <c r="B962" t="str">
        <f t="shared" si="59"/>
        <v>UTInterior LightingGeneral Service Lighting</v>
      </c>
      <c r="C962" t="str">
        <f t="shared" si="60"/>
        <v>UT2021 CPAInterior Lighting_General Service Lighting</v>
      </c>
      <c r="D962" t="s">
        <v>117</v>
      </c>
      <c r="E962" t="s">
        <v>114</v>
      </c>
      <c r="F962" s="3" t="s">
        <v>81</v>
      </c>
      <c r="G962" s="3" t="s">
        <v>18</v>
      </c>
      <c r="H962" s="3" t="s">
        <v>19</v>
      </c>
      <c r="I962" s="2">
        <v>1</v>
      </c>
      <c r="J962" s="2">
        <v>1</v>
      </c>
      <c r="K962" s="2">
        <v>1</v>
      </c>
      <c r="L962" s="2">
        <v>1</v>
      </c>
      <c r="M962" s="2">
        <v>1</v>
      </c>
      <c r="N962" s="2">
        <v>1</v>
      </c>
      <c r="O962" s="2">
        <v>1</v>
      </c>
      <c r="P962" s="2">
        <v>1</v>
      </c>
      <c r="Q962" s="2">
        <v>1</v>
      </c>
      <c r="R962" s="2">
        <v>1</v>
      </c>
      <c r="S962" s="2">
        <v>1</v>
      </c>
      <c r="T962" s="2">
        <v>1</v>
      </c>
      <c r="U962" s="2">
        <v>1</v>
      </c>
      <c r="V962" s="2">
        <v>1</v>
      </c>
      <c r="W962" s="2"/>
    </row>
    <row r="963" spans="2:23" x14ac:dyDescent="0.25">
      <c r="B963" t="str">
        <f t="shared" si="59"/>
        <v>UTInterior LightingExempted Lighting</v>
      </c>
      <c r="C963" t="str">
        <f t="shared" si="60"/>
        <v>UT2021 CPAInterior Lighting_Exempted Lighting</v>
      </c>
      <c r="D963" t="s">
        <v>117</v>
      </c>
      <c r="E963" t="s">
        <v>114</v>
      </c>
      <c r="F963" s="3" t="s">
        <v>82</v>
      </c>
      <c r="G963" s="3" t="s">
        <v>18</v>
      </c>
      <c r="H963" s="3" t="s">
        <v>20</v>
      </c>
      <c r="I963" s="2">
        <v>1</v>
      </c>
      <c r="J963" s="2">
        <v>1</v>
      </c>
      <c r="K963" s="2">
        <v>1</v>
      </c>
      <c r="L963" s="2">
        <v>1</v>
      </c>
      <c r="M963" s="2">
        <v>1</v>
      </c>
      <c r="N963" s="2">
        <v>1</v>
      </c>
      <c r="O963" s="2">
        <v>1</v>
      </c>
      <c r="P963" s="2">
        <v>1</v>
      </c>
      <c r="Q963" s="2">
        <v>1</v>
      </c>
      <c r="R963" s="2">
        <v>1</v>
      </c>
      <c r="S963" s="2">
        <v>1</v>
      </c>
      <c r="T963" s="2">
        <v>1</v>
      </c>
      <c r="U963" s="2">
        <v>1</v>
      </c>
      <c r="V963" s="2">
        <v>1</v>
      </c>
      <c r="W963" s="2"/>
    </row>
    <row r="964" spans="2:23" x14ac:dyDescent="0.25">
      <c r="B964" t="str">
        <f t="shared" si="59"/>
        <v>UTInterior LightingHigh-Bay Lighting</v>
      </c>
      <c r="C964" t="str">
        <f t="shared" si="60"/>
        <v>UT2021 CPAInterior Lighting_High-Bay Lighting</v>
      </c>
      <c r="D964" t="s">
        <v>117</v>
      </c>
      <c r="E964" t="s">
        <v>114</v>
      </c>
      <c r="F964" s="3" t="s">
        <v>83</v>
      </c>
      <c r="G964" s="3" t="s">
        <v>18</v>
      </c>
      <c r="H964" s="3" t="s">
        <v>21</v>
      </c>
      <c r="I964" s="2">
        <v>1</v>
      </c>
      <c r="J964" s="2">
        <v>1</v>
      </c>
      <c r="K964" s="2">
        <v>1</v>
      </c>
      <c r="L964" s="2">
        <v>1</v>
      </c>
      <c r="M964" s="2">
        <v>1</v>
      </c>
      <c r="N964" s="2">
        <v>1</v>
      </c>
      <c r="O964" s="2">
        <v>1</v>
      </c>
      <c r="P964" s="2">
        <v>1</v>
      </c>
      <c r="Q964" s="2">
        <v>1</v>
      </c>
      <c r="R964" s="2">
        <v>1</v>
      </c>
      <c r="S964" s="2">
        <v>1</v>
      </c>
      <c r="T964" s="2">
        <v>1</v>
      </c>
      <c r="U964" s="2">
        <v>1</v>
      </c>
      <c r="V964" s="2">
        <v>1</v>
      </c>
      <c r="W964" s="2"/>
    </row>
    <row r="965" spans="2:23" x14ac:dyDescent="0.25">
      <c r="B965" t="str">
        <f t="shared" si="59"/>
        <v>UTInterior LightingLinear Lighting</v>
      </c>
      <c r="C965" t="str">
        <f t="shared" si="60"/>
        <v>UT2021 CPAInterior Lighting_Linear Lighting</v>
      </c>
      <c r="D965" t="s">
        <v>117</v>
      </c>
      <c r="E965" t="s">
        <v>114</v>
      </c>
      <c r="F965" s="3" t="s">
        <v>84</v>
      </c>
      <c r="G965" s="3" t="s">
        <v>18</v>
      </c>
      <c r="H965" s="3" t="s">
        <v>22</v>
      </c>
      <c r="I965" s="2">
        <v>1</v>
      </c>
      <c r="J965" s="2">
        <v>1</v>
      </c>
      <c r="K965" s="2">
        <v>1</v>
      </c>
      <c r="L965" s="2">
        <v>1</v>
      </c>
      <c r="M965" s="2">
        <v>1</v>
      </c>
      <c r="N965" s="2">
        <v>1</v>
      </c>
      <c r="O965" s="2">
        <v>1</v>
      </c>
      <c r="P965" s="2">
        <v>1</v>
      </c>
      <c r="Q965" s="2">
        <v>1</v>
      </c>
      <c r="R965" s="2">
        <v>1</v>
      </c>
      <c r="S965" s="2">
        <v>1</v>
      </c>
      <c r="T965" s="2">
        <v>1</v>
      </c>
      <c r="U965" s="2">
        <v>1</v>
      </c>
      <c r="V965" s="2">
        <v>1</v>
      </c>
      <c r="W965" s="2"/>
    </row>
    <row r="966" spans="2:23" x14ac:dyDescent="0.25">
      <c r="B966" t="str">
        <f t="shared" si="59"/>
        <v>UTExterior LightingGeneral Service Lighting</v>
      </c>
      <c r="C966" t="str">
        <f t="shared" si="60"/>
        <v>UT2021 CPAExterior Lighting_General Service Lighting</v>
      </c>
      <c r="D966" t="s">
        <v>117</v>
      </c>
      <c r="E966" t="s">
        <v>114</v>
      </c>
      <c r="F966" s="3" t="s">
        <v>85</v>
      </c>
      <c r="G966" s="3" t="s">
        <v>23</v>
      </c>
      <c r="H966" s="3" t="s">
        <v>19</v>
      </c>
      <c r="I966" s="2">
        <v>1</v>
      </c>
      <c r="J966" s="2">
        <v>1</v>
      </c>
      <c r="K966" s="2">
        <v>1</v>
      </c>
      <c r="L966" s="2">
        <v>1</v>
      </c>
      <c r="M966" s="2">
        <v>1</v>
      </c>
      <c r="N966" s="2">
        <v>1</v>
      </c>
      <c r="O966" s="2">
        <v>1</v>
      </c>
      <c r="P966" s="2">
        <v>1</v>
      </c>
      <c r="Q966" s="2">
        <v>1</v>
      </c>
      <c r="R966" s="2">
        <v>1</v>
      </c>
      <c r="S966" s="2">
        <v>1</v>
      </c>
      <c r="T966" s="2">
        <v>1</v>
      </c>
      <c r="U966" s="2">
        <v>1</v>
      </c>
      <c r="V966" s="2">
        <v>1</v>
      </c>
      <c r="W966" s="2"/>
    </row>
    <row r="967" spans="2:23" x14ac:dyDescent="0.25">
      <c r="B967" t="str">
        <f t="shared" si="59"/>
        <v>UTExterior LightingArea Lighting</v>
      </c>
      <c r="C967" t="str">
        <f t="shared" si="60"/>
        <v>UT2021 CPAExterior Lighting_Area Lighting</v>
      </c>
      <c r="D967" t="s">
        <v>117</v>
      </c>
      <c r="E967" t="s">
        <v>114</v>
      </c>
      <c r="F967" s="3" t="s">
        <v>86</v>
      </c>
      <c r="G967" s="3" t="s">
        <v>23</v>
      </c>
      <c r="H967" s="3" t="s">
        <v>24</v>
      </c>
      <c r="I967" s="2">
        <v>1</v>
      </c>
      <c r="J967" s="2">
        <v>1</v>
      </c>
      <c r="K967" s="2">
        <v>1</v>
      </c>
      <c r="L967" s="2">
        <v>1</v>
      </c>
      <c r="M967" s="2">
        <v>1</v>
      </c>
      <c r="N967" s="2">
        <v>1</v>
      </c>
      <c r="O967" s="2">
        <v>1</v>
      </c>
      <c r="P967" s="2">
        <v>1</v>
      </c>
      <c r="Q967" s="2">
        <v>1</v>
      </c>
      <c r="R967" s="2">
        <v>1</v>
      </c>
      <c r="S967" s="2">
        <v>1</v>
      </c>
      <c r="T967" s="2">
        <v>1</v>
      </c>
      <c r="U967" s="2">
        <v>1</v>
      </c>
      <c r="V967" s="2">
        <v>1</v>
      </c>
      <c r="W967" s="2"/>
    </row>
    <row r="968" spans="2:23" x14ac:dyDescent="0.25">
      <c r="B968" t="str">
        <f t="shared" si="59"/>
        <v>UTExterior LightingLinear Lighting</v>
      </c>
      <c r="C968" t="str">
        <f t="shared" si="60"/>
        <v>UT2021 CPAExterior Lighting_Linear Lighting</v>
      </c>
      <c r="D968" t="s">
        <v>117</v>
      </c>
      <c r="E968" t="s">
        <v>114</v>
      </c>
      <c r="F968" s="3" t="s">
        <v>87</v>
      </c>
      <c r="G968" s="3" t="s">
        <v>23</v>
      </c>
      <c r="H968" s="3" t="s">
        <v>22</v>
      </c>
      <c r="I968" s="2">
        <v>1</v>
      </c>
      <c r="J968" s="2">
        <v>1</v>
      </c>
      <c r="K968" s="2">
        <v>1</v>
      </c>
      <c r="L968" s="2">
        <v>1</v>
      </c>
      <c r="M968" s="2">
        <v>1</v>
      </c>
      <c r="N968" s="2">
        <v>1</v>
      </c>
      <c r="O968" s="2">
        <v>1</v>
      </c>
      <c r="P968" s="2">
        <v>1</v>
      </c>
      <c r="Q968" s="2">
        <v>1</v>
      </c>
      <c r="R968" s="2">
        <v>1</v>
      </c>
      <c r="S968" s="2">
        <v>1</v>
      </c>
      <c r="T968" s="2">
        <v>1</v>
      </c>
      <c r="U968" s="2">
        <v>1</v>
      </c>
      <c r="V968" s="2">
        <v>1</v>
      </c>
      <c r="W968" s="2"/>
    </row>
    <row r="969" spans="2:23" x14ac:dyDescent="0.25">
      <c r="B969" t="str">
        <f t="shared" si="59"/>
        <v>UTRefrigeration Walk-in Refrigerator/Freezer</v>
      </c>
      <c r="C969" t="str">
        <f t="shared" si="60"/>
        <v>UT2021 CPARefrigeration _Walk-in Refrigerator/Freezer</v>
      </c>
      <c r="D969" t="s">
        <v>117</v>
      </c>
      <c r="E969" t="s">
        <v>114</v>
      </c>
      <c r="F969" s="3" t="s">
        <v>88</v>
      </c>
      <c r="G969" s="3" t="s">
        <v>25</v>
      </c>
      <c r="H969" s="3" t="s">
        <v>26</v>
      </c>
      <c r="I969" s="2">
        <v>0.02</v>
      </c>
      <c r="J969" s="2">
        <v>2.2717149220489972E-3</v>
      </c>
      <c r="K969" s="2">
        <v>0.02</v>
      </c>
      <c r="L969" s="2">
        <v>8.2442748091603058E-3</v>
      </c>
      <c r="M969" s="2">
        <v>0.74</v>
      </c>
      <c r="N969" s="2">
        <v>0.16</v>
      </c>
      <c r="O969" s="2">
        <v>0.33</v>
      </c>
      <c r="P969" s="2">
        <v>7.6925418569254181E-2</v>
      </c>
      <c r="Q969" s="2">
        <v>0.19</v>
      </c>
      <c r="R969" s="2">
        <v>0.03</v>
      </c>
      <c r="S969" s="2">
        <v>1.0989010989011E-2</v>
      </c>
      <c r="T969" s="2">
        <v>0.91700000000000004</v>
      </c>
      <c r="U969" s="2">
        <v>0.02</v>
      </c>
      <c r="V969" s="2">
        <v>8.2442748091603058E-3</v>
      </c>
      <c r="W969" s="2"/>
    </row>
    <row r="970" spans="2:23" x14ac:dyDescent="0.25">
      <c r="B970" t="str">
        <f t="shared" si="59"/>
        <v>UTRefrigeration Reach-in Refrigerator/Freezer</v>
      </c>
      <c r="C970" t="str">
        <f t="shared" si="60"/>
        <v>UT2021 CPARefrigeration _Reach-in Refrigerator/Freezer</v>
      </c>
      <c r="D970" t="s">
        <v>117</v>
      </c>
      <c r="E970" t="s">
        <v>114</v>
      </c>
      <c r="F970" s="3" t="s">
        <v>89</v>
      </c>
      <c r="G970" s="3" t="s">
        <v>25</v>
      </c>
      <c r="H970" s="3" t="s">
        <v>27</v>
      </c>
      <c r="I970" s="2">
        <v>0.14000000000000001</v>
      </c>
      <c r="J970" s="2">
        <v>1.5902004454342984E-2</v>
      </c>
      <c r="K970" s="2">
        <v>0.14000000000000001</v>
      </c>
      <c r="L970" s="2">
        <v>5.7709923664122142E-2</v>
      </c>
      <c r="M970" s="2">
        <v>7.0000000000000007E-2</v>
      </c>
      <c r="N970" s="2">
        <v>0.83055975794251102</v>
      </c>
      <c r="O970" s="2">
        <v>0.5</v>
      </c>
      <c r="P970" s="2">
        <v>0.13360730593607306</v>
      </c>
      <c r="Q970" s="2">
        <v>0.33</v>
      </c>
      <c r="R970" s="2">
        <v>0.19</v>
      </c>
      <c r="S970" s="2">
        <v>0.02</v>
      </c>
      <c r="T970" s="2">
        <v>0.91700000000000004</v>
      </c>
      <c r="U970" s="2">
        <v>0.14000000000000001</v>
      </c>
      <c r="V970" s="2">
        <v>5.7709923664122142E-2</v>
      </c>
      <c r="W970" s="2"/>
    </row>
    <row r="971" spans="2:23" x14ac:dyDescent="0.25">
      <c r="B971" t="str">
        <f t="shared" si="59"/>
        <v>UTRefrigeration Glass Door Display</v>
      </c>
      <c r="C971" t="str">
        <f t="shared" si="60"/>
        <v>UT2021 CPARefrigeration _Glass Door Display</v>
      </c>
      <c r="D971" t="s">
        <v>117</v>
      </c>
      <c r="E971" t="s">
        <v>114</v>
      </c>
      <c r="F971" s="3" t="s">
        <v>90</v>
      </c>
      <c r="G971" s="3" t="s">
        <v>25</v>
      </c>
      <c r="H971" s="3" t="s">
        <v>28</v>
      </c>
      <c r="I971" s="2">
        <v>0.04</v>
      </c>
      <c r="J971" s="2">
        <v>4.5434298440979945E-3</v>
      </c>
      <c r="K971" s="2">
        <v>0.81699999999999995</v>
      </c>
      <c r="L971" s="2">
        <v>0.33677862595419844</v>
      </c>
      <c r="M971" s="2">
        <v>5.1999999999999998E-2</v>
      </c>
      <c r="N971" s="2">
        <v>0.94899999999999995</v>
      </c>
      <c r="O971" s="2">
        <v>0.90400000000000003</v>
      </c>
      <c r="P971" s="2">
        <v>0.26600000000000001</v>
      </c>
      <c r="Q971" s="2">
        <v>0.65700000000000003</v>
      </c>
      <c r="R971" s="2">
        <v>0.58899999999999997</v>
      </c>
      <c r="S971" s="2">
        <v>0.10100000000000001</v>
      </c>
      <c r="T971" s="2">
        <v>0.10100000000000001</v>
      </c>
      <c r="U971" s="2">
        <v>0.77400000000000002</v>
      </c>
      <c r="V971" s="2">
        <v>0.216</v>
      </c>
      <c r="W971" s="2"/>
    </row>
    <row r="972" spans="2:23" x14ac:dyDescent="0.25">
      <c r="B972" t="str">
        <f t="shared" si="59"/>
        <v>UTRefrigeration Open Display Case</v>
      </c>
      <c r="C972" t="str">
        <f t="shared" si="60"/>
        <v>UT2021 CPARefrigeration _Open Display Case</v>
      </c>
      <c r="D972" t="s">
        <v>117</v>
      </c>
      <c r="E972" t="s">
        <v>114</v>
      </c>
      <c r="F972" s="3" t="s">
        <v>91</v>
      </c>
      <c r="G972" s="3" t="s">
        <v>25</v>
      </c>
      <c r="H972" s="3" t="s">
        <v>29</v>
      </c>
      <c r="I972" s="2">
        <v>1.3333333333333334E-2</v>
      </c>
      <c r="J972" s="2">
        <v>1.5144766146993314E-3</v>
      </c>
      <c r="K972" s="2">
        <v>0.27233333333333332</v>
      </c>
      <c r="L972" s="2">
        <v>0.11225954198473281</v>
      </c>
      <c r="M972" s="2">
        <v>1.7333333333333333E-2</v>
      </c>
      <c r="N972" s="2">
        <v>0.3163333333333333</v>
      </c>
      <c r="O972" s="2">
        <v>0.30133333333333334</v>
      </c>
      <c r="P972" s="2">
        <v>8.8666666666666671E-2</v>
      </c>
      <c r="Q972" s="2">
        <v>0.219</v>
      </c>
      <c r="R972" s="2">
        <v>0.19633333333333333</v>
      </c>
      <c r="S972" s="2">
        <v>3.3666666666666671E-2</v>
      </c>
      <c r="T972" s="2">
        <v>3.3666666666666671E-2</v>
      </c>
      <c r="U972" s="2">
        <v>0.25800000000000001</v>
      </c>
      <c r="V972" s="2">
        <v>7.1999999999999995E-2</v>
      </c>
      <c r="W972" s="2"/>
    </row>
    <row r="973" spans="2:23" x14ac:dyDescent="0.25">
      <c r="B973" t="str">
        <f t="shared" si="59"/>
        <v>UTRefrigeration Icemaker</v>
      </c>
      <c r="C973" t="str">
        <f t="shared" si="60"/>
        <v>UT2021 CPARefrigeration _Icemaker</v>
      </c>
      <c r="D973" t="s">
        <v>117</v>
      </c>
      <c r="E973" t="s">
        <v>114</v>
      </c>
      <c r="F973" s="3" t="s">
        <v>92</v>
      </c>
      <c r="G973" s="3" t="s">
        <v>25</v>
      </c>
      <c r="H973" s="3" t="s">
        <v>30</v>
      </c>
      <c r="I973" s="2">
        <v>0.44900000000000001</v>
      </c>
      <c r="J973" s="2">
        <v>5.0999999999999997E-2</v>
      </c>
      <c r="K973" s="2">
        <v>0.52400000000000002</v>
      </c>
      <c r="L973" s="2">
        <v>0.216</v>
      </c>
      <c r="M973" s="2">
        <v>0.97299999999999998</v>
      </c>
      <c r="N973" s="2">
        <v>0.98899999999999999</v>
      </c>
      <c r="O973" s="2">
        <v>0.90400000000000003</v>
      </c>
      <c r="P973" s="2">
        <v>0.26600000000000001</v>
      </c>
      <c r="Q973" s="2">
        <v>0.65700000000000003</v>
      </c>
      <c r="R973" s="2">
        <v>0.58899999999999997</v>
      </c>
      <c r="S973" s="2">
        <v>0.10100000000000001</v>
      </c>
      <c r="T973" s="2">
        <v>0.91700000000000004</v>
      </c>
      <c r="U973" s="2">
        <v>5.0999999999999997E-2</v>
      </c>
      <c r="V973" s="2">
        <v>0.216</v>
      </c>
      <c r="W973" s="2"/>
    </row>
    <row r="974" spans="2:23" x14ac:dyDescent="0.25">
      <c r="B974" t="str">
        <f t="shared" si="59"/>
        <v>UTRefrigeration Vending Machine</v>
      </c>
      <c r="C974" t="str">
        <f t="shared" si="60"/>
        <v>UT2021 CPARefrigeration _Vending Machine</v>
      </c>
      <c r="D974" t="s">
        <v>117</v>
      </c>
      <c r="E974" t="s">
        <v>114</v>
      </c>
      <c r="F974" s="3" t="s">
        <v>93</v>
      </c>
      <c r="G974" s="3" t="s">
        <v>25</v>
      </c>
      <c r="H974" s="3" t="s">
        <v>31</v>
      </c>
      <c r="I974" s="2">
        <v>0.44900000000000001</v>
      </c>
      <c r="J974" s="2">
        <v>5.0999999999999997E-2</v>
      </c>
      <c r="K974" s="2">
        <v>0.52400000000000002</v>
      </c>
      <c r="L974" s="2">
        <v>0.216</v>
      </c>
      <c r="M974" s="2">
        <v>0.97299999999999998</v>
      </c>
      <c r="N974" s="2">
        <v>0.98899999999999999</v>
      </c>
      <c r="O974" s="2">
        <v>0.90400000000000003</v>
      </c>
      <c r="P974" s="2">
        <v>0.26600000000000001</v>
      </c>
      <c r="Q974" s="2">
        <v>0.65700000000000003</v>
      </c>
      <c r="R974" s="2">
        <v>0.58899999999999997</v>
      </c>
      <c r="S974" s="2">
        <v>0.10100000000000001</v>
      </c>
      <c r="T974" s="2">
        <v>0.91700000000000004</v>
      </c>
      <c r="U974" s="2">
        <v>5.0999999999999997E-2</v>
      </c>
      <c r="V974" s="2">
        <v>0.216</v>
      </c>
      <c r="W974" s="2"/>
    </row>
    <row r="975" spans="2:23" x14ac:dyDescent="0.25">
      <c r="B975" t="str">
        <f t="shared" si="59"/>
        <v>UTFood PreparationOven</v>
      </c>
      <c r="C975" t="str">
        <f t="shared" si="60"/>
        <v>UT2021 CPAFood Preparation_Oven</v>
      </c>
      <c r="D975" t="s">
        <v>117</v>
      </c>
      <c r="E975" t="s">
        <v>114</v>
      </c>
      <c r="F975" s="3" t="s">
        <v>94</v>
      </c>
      <c r="G975" s="3" t="s">
        <v>32</v>
      </c>
      <c r="H975" s="3" t="s">
        <v>33</v>
      </c>
      <c r="I975" s="2">
        <v>0.66</v>
      </c>
      <c r="J975" s="2">
        <v>1.5009E-2</v>
      </c>
      <c r="K975" s="2">
        <v>0.48899999999999999</v>
      </c>
      <c r="L975" s="2">
        <v>7.3105000000000003E-2</v>
      </c>
      <c r="M975" s="2">
        <v>0.21</v>
      </c>
      <c r="N975" s="2">
        <v>0.11</v>
      </c>
      <c r="O975" s="2">
        <v>0.69699999999999995</v>
      </c>
      <c r="P975" s="2">
        <v>9.4340999999999994E-2</v>
      </c>
      <c r="Q975" s="2">
        <v>0.37117050000000001</v>
      </c>
      <c r="R975" s="2">
        <v>0.13800000000000001</v>
      </c>
      <c r="S975" s="2">
        <v>8.5810000000000001E-3</v>
      </c>
      <c r="T975" s="2">
        <v>0.197743</v>
      </c>
      <c r="U975" s="2">
        <v>1.5009E-2</v>
      </c>
      <c r="V975" s="2">
        <v>7.3105000000000003E-2</v>
      </c>
      <c r="W975" s="2"/>
    </row>
    <row r="976" spans="2:23" x14ac:dyDescent="0.25">
      <c r="B976" t="str">
        <f t="shared" si="59"/>
        <v>UTFood PreparationFryer</v>
      </c>
      <c r="C976" t="str">
        <f t="shared" si="60"/>
        <v>UT2021 CPAFood Preparation_Fryer</v>
      </c>
      <c r="D976" t="s">
        <v>117</v>
      </c>
      <c r="E976" t="s">
        <v>114</v>
      </c>
      <c r="F976" s="3" t="s">
        <v>95</v>
      </c>
      <c r="G976" s="3" t="s">
        <v>32</v>
      </c>
      <c r="H976" s="3" t="s">
        <v>34</v>
      </c>
      <c r="I976" s="2">
        <v>0.76400000000000001</v>
      </c>
      <c r="J976" s="2">
        <v>1.5009E-2</v>
      </c>
      <c r="K976" s="2">
        <v>0.45200000000000001</v>
      </c>
      <c r="L976" s="2">
        <v>7.3105000000000003E-2</v>
      </c>
      <c r="M976" s="2">
        <v>0.82</v>
      </c>
      <c r="N976" s="2">
        <v>0.87</v>
      </c>
      <c r="O976" s="2">
        <v>0.80700000000000005</v>
      </c>
      <c r="P976" s="2">
        <v>9.4340999999999994E-2</v>
      </c>
      <c r="Q976" s="2">
        <v>0.34017049999999999</v>
      </c>
      <c r="R976" s="2">
        <v>0.21</v>
      </c>
      <c r="S976" s="2">
        <v>8.5810000000000001E-3</v>
      </c>
      <c r="T976" s="2">
        <v>0.197743</v>
      </c>
      <c r="U976" s="2">
        <v>1.5009E-2</v>
      </c>
      <c r="V976" s="2">
        <v>7.3105000000000003E-2</v>
      </c>
      <c r="W976" s="2"/>
    </row>
    <row r="977" spans="2:23" x14ac:dyDescent="0.25">
      <c r="B977" t="str">
        <f t="shared" si="59"/>
        <v>UTFood PreparationDishwasher</v>
      </c>
      <c r="C977" t="str">
        <f t="shared" si="60"/>
        <v>UT2021 CPAFood Preparation_Dishwasher</v>
      </c>
      <c r="D977" t="s">
        <v>117</v>
      </c>
      <c r="E977" t="s">
        <v>114</v>
      </c>
      <c r="F977" s="3" t="s">
        <v>96</v>
      </c>
      <c r="G977" s="3" t="s">
        <v>32</v>
      </c>
      <c r="H977" s="3" t="s">
        <v>35</v>
      </c>
      <c r="I977" s="2">
        <v>0.200325</v>
      </c>
      <c r="J977" s="2">
        <v>1.5009E-2</v>
      </c>
      <c r="K977" s="2">
        <v>0.18492800000000001</v>
      </c>
      <c r="L977" s="2">
        <v>7.3105000000000003E-2</v>
      </c>
      <c r="M977" s="2">
        <v>0.31740200000000002</v>
      </c>
      <c r="N977" s="2">
        <v>0.25333600000000001</v>
      </c>
      <c r="O977" s="2">
        <v>0.30880099999999999</v>
      </c>
      <c r="P977" s="2">
        <v>9.4340999999999994E-2</v>
      </c>
      <c r="Q977" s="2">
        <v>0.16946800000000001</v>
      </c>
      <c r="R977" s="2">
        <v>0.15263599999999999</v>
      </c>
      <c r="S977" s="2">
        <v>8.5810000000000001E-3</v>
      </c>
      <c r="T977" s="2">
        <v>0.197743</v>
      </c>
      <c r="U977" s="2">
        <v>1.5009E-2</v>
      </c>
      <c r="V977" s="2">
        <v>7.3105000000000003E-2</v>
      </c>
      <c r="W977" s="2"/>
    </row>
    <row r="978" spans="2:23" x14ac:dyDescent="0.25">
      <c r="B978" t="str">
        <f t="shared" si="59"/>
        <v>UTFood PreparationHot Food Container</v>
      </c>
      <c r="C978" t="str">
        <f t="shared" si="60"/>
        <v>UT2021 CPAFood Preparation_Hot Food Container</v>
      </c>
      <c r="D978" t="s">
        <v>117</v>
      </c>
      <c r="E978" t="s">
        <v>114</v>
      </c>
      <c r="F978" s="3" t="s">
        <v>97</v>
      </c>
      <c r="G978" s="3" t="s">
        <v>32</v>
      </c>
      <c r="H978" s="3" t="s">
        <v>36</v>
      </c>
      <c r="I978" s="2">
        <v>0.200325</v>
      </c>
      <c r="J978" s="2">
        <v>1.5009E-2</v>
      </c>
      <c r="K978" s="2">
        <v>0.18492800000000001</v>
      </c>
      <c r="L978" s="2">
        <v>7.3105000000000003E-2</v>
      </c>
      <c r="M978" s="2">
        <v>0.84</v>
      </c>
      <c r="N978" s="2">
        <v>0.73</v>
      </c>
      <c r="O978" s="2">
        <v>0.30880099999999999</v>
      </c>
      <c r="P978" s="2">
        <v>9.4340999999999994E-2</v>
      </c>
      <c r="Q978" s="2">
        <v>0.16946800000000001</v>
      </c>
      <c r="R978" s="2">
        <v>0.15263599999999999</v>
      </c>
      <c r="S978" s="2">
        <v>8.5810000000000001E-3</v>
      </c>
      <c r="T978" s="2">
        <v>0.197743</v>
      </c>
      <c r="U978" s="2">
        <v>1.5009E-2</v>
      </c>
      <c r="V978" s="2">
        <v>7.3105000000000003E-2</v>
      </c>
      <c r="W978" s="2"/>
    </row>
    <row r="979" spans="2:23" x14ac:dyDescent="0.25">
      <c r="B979" t="str">
        <f t="shared" si="59"/>
        <v>UTFood PreparationSteamer</v>
      </c>
      <c r="C979" t="str">
        <f t="shared" si="60"/>
        <v>UT2021 CPAFood Preparation_Steamer</v>
      </c>
      <c r="D979" t="s">
        <v>117</v>
      </c>
      <c r="E979" t="s">
        <v>114</v>
      </c>
      <c r="F979" s="3" t="s">
        <v>98</v>
      </c>
      <c r="G979" s="3" t="s">
        <v>32</v>
      </c>
      <c r="H979" s="3" t="s">
        <v>37</v>
      </c>
      <c r="I979" s="2">
        <v>0.200325</v>
      </c>
      <c r="J979" s="2">
        <v>1.5009E-2</v>
      </c>
      <c r="K979" s="2">
        <v>0.18492800000000001</v>
      </c>
      <c r="L979" s="2">
        <v>7.3105000000000003E-2</v>
      </c>
      <c r="M979" s="2">
        <v>0.16</v>
      </c>
      <c r="N979" s="2">
        <v>0.2</v>
      </c>
      <c r="O979" s="2">
        <v>0.30880099999999999</v>
      </c>
      <c r="P979" s="2">
        <v>9.4340999999999994E-2</v>
      </c>
      <c r="Q979" s="2">
        <v>0.16946800000000001</v>
      </c>
      <c r="R979" s="2">
        <v>0.15263599999999999</v>
      </c>
      <c r="S979" s="2">
        <v>8.5810000000000001E-3</v>
      </c>
      <c r="T979" s="2">
        <v>0.197743</v>
      </c>
      <c r="U979" s="2">
        <v>1.5009E-2</v>
      </c>
      <c r="V979" s="2">
        <v>7.3105000000000003E-2</v>
      </c>
      <c r="W979" s="2"/>
    </row>
    <row r="980" spans="2:23" x14ac:dyDescent="0.25">
      <c r="B980" t="str">
        <f t="shared" si="59"/>
        <v>UTOffice EquipmentDesktop Computer</v>
      </c>
      <c r="C980" t="str">
        <f t="shared" si="60"/>
        <v>UT2021 CPAOffice Equipment_Desktop Computer</v>
      </c>
      <c r="D980" t="s">
        <v>117</v>
      </c>
      <c r="E980" t="s">
        <v>114</v>
      </c>
      <c r="F980" s="3" t="s">
        <v>99</v>
      </c>
      <c r="G980" s="3" t="s">
        <v>38</v>
      </c>
      <c r="H980" s="3" t="s">
        <v>39</v>
      </c>
      <c r="I980" s="2">
        <v>1</v>
      </c>
      <c r="J980" s="2">
        <v>1</v>
      </c>
      <c r="K980" s="2">
        <v>1</v>
      </c>
      <c r="L980" s="2">
        <v>1</v>
      </c>
      <c r="M980" s="2">
        <v>1</v>
      </c>
      <c r="N980" s="2">
        <v>1</v>
      </c>
      <c r="O980" s="2">
        <v>1</v>
      </c>
      <c r="P980" s="2">
        <v>1</v>
      </c>
      <c r="Q980" s="2">
        <v>1</v>
      </c>
      <c r="R980" s="2">
        <v>1</v>
      </c>
      <c r="S980" s="2">
        <v>1</v>
      </c>
      <c r="T980" s="2">
        <v>1</v>
      </c>
      <c r="U980" s="2">
        <v>1</v>
      </c>
      <c r="V980" s="2">
        <v>1</v>
      </c>
      <c r="W980" s="2"/>
    </row>
    <row r="981" spans="2:23" x14ac:dyDescent="0.25">
      <c r="B981" t="str">
        <f t="shared" si="59"/>
        <v>UTOffice EquipmentLaptop</v>
      </c>
      <c r="C981" t="str">
        <f t="shared" si="60"/>
        <v>UT2021 CPAOffice Equipment_Laptop</v>
      </c>
      <c r="D981" t="s">
        <v>117</v>
      </c>
      <c r="E981" t="s">
        <v>114</v>
      </c>
      <c r="F981" s="3" t="s">
        <v>100</v>
      </c>
      <c r="G981" s="3" t="s">
        <v>38</v>
      </c>
      <c r="H981" s="3" t="s">
        <v>40</v>
      </c>
      <c r="I981" s="2">
        <v>1</v>
      </c>
      <c r="J981" s="2">
        <v>1</v>
      </c>
      <c r="K981" s="2">
        <v>1</v>
      </c>
      <c r="L981" s="2">
        <v>1</v>
      </c>
      <c r="M981" s="2">
        <v>1</v>
      </c>
      <c r="N981" s="2">
        <v>0.64</v>
      </c>
      <c r="O981" s="2">
        <v>1</v>
      </c>
      <c r="P981" s="2">
        <v>1</v>
      </c>
      <c r="Q981" s="2">
        <v>1</v>
      </c>
      <c r="R981" s="2">
        <v>1</v>
      </c>
      <c r="S981" s="2">
        <v>1</v>
      </c>
      <c r="T981" s="2">
        <v>1</v>
      </c>
      <c r="U981" s="2">
        <v>1</v>
      </c>
      <c r="V981" s="2">
        <v>1</v>
      </c>
      <c r="W981" s="2"/>
    </row>
    <row r="982" spans="2:23" x14ac:dyDescent="0.25">
      <c r="B982" t="str">
        <f t="shared" si="59"/>
        <v>UTOffice EquipmentServer</v>
      </c>
      <c r="C982" t="str">
        <f t="shared" si="60"/>
        <v>UT2021 CPAOffice Equipment_Server</v>
      </c>
      <c r="D982" t="s">
        <v>117</v>
      </c>
      <c r="E982" t="s">
        <v>114</v>
      </c>
      <c r="F982" s="3" t="s">
        <v>101</v>
      </c>
      <c r="G982" s="3" t="s">
        <v>38</v>
      </c>
      <c r="H982" s="3" t="s">
        <v>41</v>
      </c>
      <c r="I982" s="2">
        <v>1</v>
      </c>
      <c r="J982" s="2">
        <v>1</v>
      </c>
      <c r="K982" s="2">
        <v>0.82</v>
      </c>
      <c r="L982" s="2">
        <v>1</v>
      </c>
      <c r="M982" s="2">
        <v>0.5</v>
      </c>
      <c r="N982" s="2">
        <v>1</v>
      </c>
      <c r="O982" s="2">
        <v>1</v>
      </c>
      <c r="P982" s="2">
        <v>1</v>
      </c>
      <c r="Q982" s="2">
        <v>1</v>
      </c>
      <c r="R982" s="2">
        <v>1</v>
      </c>
      <c r="S982" s="2">
        <v>0.89</v>
      </c>
      <c r="T982" s="2">
        <v>0.89</v>
      </c>
      <c r="U982" s="2">
        <v>1</v>
      </c>
      <c r="V982" s="2">
        <v>0.66</v>
      </c>
      <c r="W982" s="2"/>
    </row>
    <row r="983" spans="2:23" x14ac:dyDescent="0.25">
      <c r="B983" t="str">
        <f t="shared" si="59"/>
        <v>UTOffice EquipmentMonitor</v>
      </c>
      <c r="C983" t="str">
        <f t="shared" si="60"/>
        <v>UT2021 CPAOffice Equipment_Monitor</v>
      </c>
      <c r="D983" t="s">
        <v>117</v>
      </c>
      <c r="E983" t="s">
        <v>114</v>
      </c>
      <c r="F983" s="3" t="s">
        <v>102</v>
      </c>
      <c r="G983" s="3" t="s">
        <v>38</v>
      </c>
      <c r="H983" s="3" t="s">
        <v>42</v>
      </c>
      <c r="I983" s="2">
        <v>1</v>
      </c>
      <c r="J983" s="2">
        <v>1</v>
      </c>
      <c r="K983" s="2">
        <v>1</v>
      </c>
      <c r="L983" s="2">
        <v>1</v>
      </c>
      <c r="M983" s="2">
        <v>1</v>
      </c>
      <c r="N983" s="2">
        <v>1</v>
      </c>
      <c r="O983" s="2">
        <v>1</v>
      </c>
      <c r="P983" s="2">
        <v>1</v>
      </c>
      <c r="Q983" s="2">
        <v>1</v>
      </c>
      <c r="R983" s="2">
        <v>1</v>
      </c>
      <c r="S983" s="2">
        <v>1</v>
      </c>
      <c r="T983" s="2">
        <v>1</v>
      </c>
      <c r="U983" s="2">
        <v>1</v>
      </c>
      <c r="V983" s="2">
        <v>1</v>
      </c>
      <c r="W983" s="2"/>
    </row>
    <row r="984" spans="2:23" x14ac:dyDescent="0.25">
      <c r="B984" t="str">
        <f t="shared" si="59"/>
        <v>UTOffice EquipmentPrinter/Copier/Fax</v>
      </c>
      <c r="C984" t="str">
        <f t="shared" si="60"/>
        <v>UT2021 CPAOffice Equipment_Printer/Copier/Fax</v>
      </c>
      <c r="D984" t="s">
        <v>117</v>
      </c>
      <c r="E984" t="s">
        <v>114</v>
      </c>
      <c r="F984" s="3" t="s">
        <v>103</v>
      </c>
      <c r="G984" s="3" t="s">
        <v>38</v>
      </c>
      <c r="H984" s="3" t="s">
        <v>43</v>
      </c>
      <c r="I984" s="2">
        <v>1</v>
      </c>
      <c r="J984" s="2">
        <v>1</v>
      </c>
      <c r="K984" s="2">
        <v>1</v>
      </c>
      <c r="L984" s="2">
        <v>1</v>
      </c>
      <c r="M984" s="2">
        <v>1</v>
      </c>
      <c r="N984" s="2">
        <v>1</v>
      </c>
      <c r="O984" s="2">
        <v>1</v>
      </c>
      <c r="P984" s="2">
        <v>1</v>
      </c>
      <c r="Q984" s="2">
        <v>1</v>
      </c>
      <c r="R984" s="2">
        <v>1</v>
      </c>
      <c r="S984" s="2">
        <v>1</v>
      </c>
      <c r="T984" s="2">
        <v>1</v>
      </c>
      <c r="U984" s="2">
        <v>1</v>
      </c>
      <c r="V984" s="2">
        <v>1</v>
      </c>
      <c r="W984" s="2"/>
    </row>
    <row r="985" spans="2:23" x14ac:dyDescent="0.25">
      <c r="B985" t="str">
        <f t="shared" si="59"/>
        <v>UTOffice EquipmentPOS Terminal</v>
      </c>
      <c r="C985" t="str">
        <f t="shared" si="60"/>
        <v>UT2021 CPAOffice Equipment_POS Terminal</v>
      </c>
      <c r="D985" t="s">
        <v>117</v>
      </c>
      <c r="E985" t="s">
        <v>114</v>
      </c>
      <c r="F985" s="3" t="s">
        <v>104</v>
      </c>
      <c r="G985" s="3" t="s">
        <v>38</v>
      </c>
      <c r="H985" s="3" t="s">
        <v>44</v>
      </c>
      <c r="I985" s="2">
        <v>0.4</v>
      </c>
      <c r="J985" s="2">
        <v>0.2</v>
      </c>
      <c r="K985" s="2">
        <v>1</v>
      </c>
      <c r="L985" s="2">
        <v>1</v>
      </c>
      <c r="M985" s="2">
        <v>1</v>
      </c>
      <c r="N985" s="2">
        <v>1</v>
      </c>
      <c r="O985" s="2">
        <v>1</v>
      </c>
      <c r="P985" s="2">
        <v>1</v>
      </c>
      <c r="Q985" s="2">
        <v>0.36</v>
      </c>
      <c r="R985" s="2">
        <v>0.57999999999999996</v>
      </c>
      <c r="S985" s="2">
        <v>0.77</v>
      </c>
      <c r="T985" s="2">
        <v>0.77</v>
      </c>
      <c r="U985" s="2">
        <v>0.2</v>
      </c>
      <c r="V985" s="2">
        <v>0.28000000000000003</v>
      </c>
      <c r="W985" s="2"/>
    </row>
    <row r="986" spans="2:23" x14ac:dyDescent="0.25">
      <c r="B986" t="str">
        <f t="shared" ref="B986:B1049" si="61">D986&amp;G986&amp;H986</f>
        <v>UTMiscellaneousNon-HVAC Motors</v>
      </c>
      <c r="C986" t="str">
        <f t="shared" ref="C986:C1049" si="62">D986&amp;E986&amp;F986</f>
        <v>UT2021 CPAMiscellaneous_Non-HVAC Motors</v>
      </c>
      <c r="D986" t="s">
        <v>117</v>
      </c>
      <c r="E986" t="s">
        <v>114</v>
      </c>
      <c r="F986" s="3" t="s">
        <v>105</v>
      </c>
      <c r="G986" s="3" t="s">
        <v>45</v>
      </c>
      <c r="H986" s="3" t="s">
        <v>46</v>
      </c>
      <c r="I986" s="2">
        <v>0.8957499208271652</v>
      </c>
      <c r="J986" s="2">
        <v>0.21970777803924474</v>
      </c>
      <c r="K986" s="2">
        <v>0.40173654010717463</v>
      </c>
      <c r="L986" s="2">
        <v>0.21970777803924474</v>
      </c>
      <c r="M986" s="2">
        <v>0.19994718336345799</v>
      </c>
      <c r="N986" s="2">
        <v>0.34644139250345779</v>
      </c>
      <c r="O986" s="2">
        <v>0.74104394863625245</v>
      </c>
      <c r="P986" s="2">
        <v>0.88831888096371459</v>
      </c>
      <c r="Q986" s="2">
        <v>0.43663447205500328</v>
      </c>
      <c r="R986" s="2">
        <v>0.91274673866983413</v>
      </c>
      <c r="S986" s="2">
        <v>0.49853334976354247</v>
      </c>
      <c r="T986" s="2">
        <v>0.79471679065865775</v>
      </c>
      <c r="U986" s="2">
        <v>0.21970777803924474</v>
      </c>
      <c r="V986" s="2">
        <v>0.21970777803924474</v>
      </c>
      <c r="W986" s="2"/>
    </row>
    <row r="987" spans="2:23" x14ac:dyDescent="0.25">
      <c r="B987" t="str">
        <f t="shared" si="61"/>
        <v>UTMiscellaneousPool Pump</v>
      </c>
      <c r="C987" t="str">
        <f t="shared" si="62"/>
        <v>UT2021 CPAMiscellaneous_Pool Pump</v>
      </c>
      <c r="D987" t="s">
        <v>117</v>
      </c>
      <c r="E987" t="s">
        <v>114</v>
      </c>
      <c r="F987" s="3" t="s">
        <v>106</v>
      </c>
      <c r="G987" s="3" t="s">
        <v>45</v>
      </c>
      <c r="H987" s="3" t="s">
        <v>47</v>
      </c>
      <c r="I987" s="2">
        <v>0</v>
      </c>
      <c r="J987" s="2">
        <v>0</v>
      </c>
      <c r="K987" s="2">
        <v>0</v>
      </c>
      <c r="L987" s="2">
        <v>0</v>
      </c>
      <c r="M987" s="2">
        <v>0</v>
      </c>
      <c r="N987" s="2">
        <v>0</v>
      </c>
      <c r="O987" s="2">
        <v>0</v>
      </c>
      <c r="P987" s="2">
        <v>0.90300000000000002</v>
      </c>
      <c r="Q987" s="2">
        <v>0.06</v>
      </c>
      <c r="R987" s="2">
        <v>0.76</v>
      </c>
      <c r="S987" s="2">
        <v>0</v>
      </c>
      <c r="T987" s="2">
        <v>0</v>
      </c>
      <c r="U987" s="2">
        <v>0</v>
      </c>
      <c r="V987" s="2">
        <v>0.04</v>
      </c>
      <c r="W987" s="2"/>
    </row>
    <row r="988" spans="2:23" x14ac:dyDescent="0.25">
      <c r="B988" t="str">
        <f t="shared" si="61"/>
        <v>UTMiscellaneousPool Heater</v>
      </c>
      <c r="C988" t="str">
        <f t="shared" si="62"/>
        <v>UT2021 CPAMiscellaneous_Pool Heater</v>
      </c>
      <c r="D988" t="s">
        <v>117</v>
      </c>
      <c r="E988" t="s">
        <v>114</v>
      </c>
      <c r="F988" s="3" t="s">
        <v>107</v>
      </c>
      <c r="G988" s="3" t="s">
        <v>45</v>
      </c>
      <c r="H988" s="3" t="s">
        <v>48</v>
      </c>
      <c r="I988" s="2">
        <v>0</v>
      </c>
      <c r="J988" s="2">
        <v>0</v>
      </c>
      <c r="K988" s="2">
        <v>0</v>
      </c>
      <c r="L988" s="2">
        <v>0</v>
      </c>
      <c r="M988" s="2">
        <v>0</v>
      </c>
      <c r="N988" s="2">
        <v>0</v>
      </c>
      <c r="O988" s="2">
        <v>0</v>
      </c>
      <c r="P988" s="2">
        <v>0.36199999999999999</v>
      </c>
      <c r="Q988" s="2">
        <v>0.01</v>
      </c>
      <c r="R988" s="2">
        <v>0.27</v>
      </c>
      <c r="S988" s="2">
        <v>0</v>
      </c>
      <c r="T988" s="2">
        <v>0</v>
      </c>
      <c r="U988" s="2">
        <v>0</v>
      </c>
      <c r="V988" s="2">
        <v>0.01</v>
      </c>
      <c r="W988" s="2"/>
    </row>
    <row r="989" spans="2:23" x14ac:dyDescent="0.25">
      <c r="B989" t="str">
        <f t="shared" si="61"/>
        <v>UTMiscellaneousClothes Washer</v>
      </c>
      <c r="C989" t="str">
        <f t="shared" si="62"/>
        <v>UT2021 CPAMiscellaneous_Clothes Washer</v>
      </c>
      <c r="D989" t="s">
        <v>117</v>
      </c>
      <c r="E989" t="s">
        <v>114</v>
      </c>
      <c r="F989" s="3" t="s">
        <v>108</v>
      </c>
      <c r="G989" s="3" t="s">
        <v>45</v>
      </c>
      <c r="H989" s="3" t="s">
        <v>49</v>
      </c>
      <c r="I989" s="2">
        <v>0</v>
      </c>
      <c r="J989" s="2">
        <v>0</v>
      </c>
      <c r="K989" s="2">
        <v>7.0000000000000007E-2</v>
      </c>
      <c r="L989" s="2">
        <v>0</v>
      </c>
      <c r="M989" s="2">
        <v>0</v>
      </c>
      <c r="N989" s="2">
        <v>0</v>
      </c>
      <c r="O989" s="2">
        <v>0.63</v>
      </c>
      <c r="P989" s="2">
        <v>0.15</v>
      </c>
      <c r="Q989" s="2">
        <v>0.15</v>
      </c>
      <c r="R989" s="2">
        <v>0.67</v>
      </c>
      <c r="S989" s="2">
        <v>0</v>
      </c>
      <c r="T989" s="2">
        <v>0</v>
      </c>
      <c r="U989" s="2">
        <v>0</v>
      </c>
      <c r="V989" s="2">
        <v>0.15</v>
      </c>
      <c r="W989" s="2"/>
    </row>
    <row r="990" spans="2:23" x14ac:dyDescent="0.25">
      <c r="B990" t="str">
        <f t="shared" si="61"/>
        <v>UTMiscellaneousClothes Dryer</v>
      </c>
      <c r="C990" t="str">
        <f t="shared" si="62"/>
        <v>UT2021 CPAMiscellaneous_Clothes Dryer</v>
      </c>
      <c r="D990" t="s">
        <v>117</v>
      </c>
      <c r="E990" t="s">
        <v>114</v>
      </c>
      <c r="F990" s="3" t="s">
        <v>109</v>
      </c>
      <c r="G990" s="3" t="s">
        <v>45</v>
      </c>
      <c r="H990" s="3" t="s">
        <v>50</v>
      </c>
      <c r="I990" s="2">
        <v>0</v>
      </c>
      <c r="J990" s="2">
        <v>0</v>
      </c>
      <c r="K990" s="2">
        <v>0.04</v>
      </c>
      <c r="L990" s="2">
        <v>0</v>
      </c>
      <c r="M990" s="2">
        <v>0</v>
      </c>
      <c r="N990" s="2">
        <v>0</v>
      </c>
      <c r="O990" s="2">
        <v>0.57999999999999996</v>
      </c>
      <c r="P990" s="2">
        <v>0.11</v>
      </c>
      <c r="Q990" s="2">
        <v>0.11</v>
      </c>
      <c r="R990" s="2">
        <v>0.26</v>
      </c>
      <c r="S990" s="2">
        <v>0</v>
      </c>
      <c r="T990" s="2">
        <v>0</v>
      </c>
      <c r="U990" s="2">
        <v>0</v>
      </c>
      <c r="V990" s="2">
        <v>0.1</v>
      </c>
      <c r="W990" s="2"/>
    </row>
    <row r="991" spans="2:23" x14ac:dyDescent="0.25">
      <c r="B991" t="str">
        <f t="shared" si="61"/>
        <v>UTMiscellaneousOther Miscellaneous</v>
      </c>
      <c r="C991" t="str">
        <f t="shared" si="62"/>
        <v>UT2021 CPAMiscellaneous_Other Miscellaneous</v>
      </c>
      <c r="D991" t="s">
        <v>117</v>
      </c>
      <c r="E991" t="s">
        <v>114</v>
      </c>
      <c r="F991" s="3" t="s">
        <v>110</v>
      </c>
      <c r="G991" s="3" t="s">
        <v>45</v>
      </c>
      <c r="H991" s="3" t="s">
        <v>51</v>
      </c>
      <c r="I991" s="2">
        <v>1</v>
      </c>
      <c r="J991" s="2">
        <v>1</v>
      </c>
      <c r="K991" s="2">
        <v>1</v>
      </c>
      <c r="L991" s="2">
        <v>1</v>
      </c>
      <c r="M991" s="2">
        <v>1</v>
      </c>
      <c r="N991" s="2">
        <v>1</v>
      </c>
      <c r="O991" s="2">
        <v>1</v>
      </c>
      <c r="P991" s="2">
        <v>1</v>
      </c>
      <c r="Q991" s="2">
        <v>1</v>
      </c>
      <c r="R991" s="2">
        <v>1</v>
      </c>
      <c r="S991" s="2">
        <v>1</v>
      </c>
      <c r="T991" s="2">
        <v>1</v>
      </c>
      <c r="U991" s="2">
        <v>1</v>
      </c>
      <c r="V991" s="2">
        <v>1</v>
      </c>
      <c r="W991" s="2"/>
    </row>
    <row r="992" spans="2:23" x14ac:dyDescent="0.25">
      <c r="B992" t="str">
        <f t="shared" si="61"/>
        <v>IDCoolingAir-Cooled Chiller</v>
      </c>
      <c r="C992" t="str">
        <f t="shared" si="62"/>
        <v>ID2021 CPACooling_Air-Cooled Chiller</v>
      </c>
      <c r="D992" t="s">
        <v>119</v>
      </c>
      <c r="E992" t="s">
        <v>114</v>
      </c>
      <c r="F992" s="3" t="s">
        <v>66</v>
      </c>
      <c r="G992" s="3" t="s">
        <v>3</v>
      </c>
      <c r="H992" s="3" t="s">
        <v>4</v>
      </c>
      <c r="I992" s="2">
        <v>7.3056692294733591E-2</v>
      </c>
      <c r="J992" s="2">
        <v>7.6853115166733141E-2</v>
      </c>
      <c r="K992" s="2">
        <v>0</v>
      </c>
      <c r="L992" s="2">
        <v>0</v>
      </c>
      <c r="M992" s="2">
        <v>0</v>
      </c>
      <c r="N992" s="2">
        <v>0</v>
      </c>
      <c r="O992" s="2">
        <v>0.18298780213103177</v>
      </c>
      <c r="P992" s="2">
        <v>0</v>
      </c>
      <c r="Q992" s="2">
        <v>0.10299501201360378</v>
      </c>
      <c r="R992" s="2">
        <v>4.5443774609666567E-2</v>
      </c>
      <c r="S992" s="2">
        <v>1.7012373092819316E-4</v>
      </c>
      <c r="T992" s="2">
        <v>3.571697536902072E-4</v>
      </c>
      <c r="U992" s="2">
        <v>7.6853115166733141E-2</v>
      </c>
      <c r="V992" s="2">
        <v>3.8710177838984471E-2</v>
      </c>
      <c r="W992" s="2"/>
    </row>
    <row r="993" spans="2:23" x14ac:dyDescent="0.25">
      <c r="B993" t="str">
        <f t="shared" si="61"/>
        <v>IDCoolingWater-Cooled Chiller</v>
      </c>
      <c r="C993" t="str">
        <f t="shared" si="62"/>
        <v>ID2021 CPACooling_Water-Cooled Chiller</v>
      </c>
      <c r="D993" t="s">
        <v>119</v>
      </c>
      <c r="E993" t="s">
        <v>114</v>
      </c>
      <c r="F993" s="3" t="s">
        <v>67</v>
      </c>
      <c r="G993" s="3" t="s">
        <v>3</v>
      </c>
      <c r="H993" s="3" t="s">
        <v>5</v>
      </c>
      <c r="I993" s="2">
        <v>0.47444818593657406</v>
      </c>
      <c r="J993" s="2">
        <v>7.8963550487952602E-3</v>
      </c>
      <c r="K993" s="2">
        <v>4.1012594140410585E-2</v>
      </c>
      <c r="L993" s="2">
        <v>2.5667560263848729E-3</v>
      </c>
      <c r="M993" s="2">
        <v>0</v>
      </c>
      <c r="N993" s="2">
        <v>0</v>
      </c>
      <c r="O993" s="2">
        <v>0.55334727690065189</v>
      </c>
      <c r="P993" s="2">
        <v>0.56480652046221125</v>
      </c>
      <c r="Q993" s="2">
        <v>0.14716237093729359</v>
      </c>
      <c r="R993" s="2">
        <v>9.901986806343531E-2</v>
      </c>
      <c r="S993" s="2">
        <v>0</v>
      </c>
      <c r="T993" s="2">
        <v>0</v>
      </c>
      <c r="U993" s="2">
        <v>7.8963550487952602E-3</v>
      </c>
      <c r="V993" s="2">
        <v>3.8710177838984471E-2</v>
      </c>
      <c r="W993" s="2"/>
    </row>
    <row r="994" spans="2:23" x14ac:dyDescent="0.25">
      <c r="B994" t="str">
        <f t="shared" si="61"/>
        <v>IDCoolingRTU</v>
      </c>
      <c r="C994" t="str">
        <f t="shared" si="62"/>
        <v>ID2021 CPACooling_RTU</v>
      </c>
      <c r="D994" t="s">
        <v>119</v>
      </c>
      <c r="E994" t="s">
        <v>114</v>
      </c>
      <c r="F994" s="3" t="s">
        <v>68</v>
      </c>
      <c r="G994" s="3" t="s">
        <v>3</v>
      </c>
      <c r="H994" s="3" t="s">
        <v>6</v>
      </c>
      <c r="I994" s="2">
        <v>0.13442669079762645</v>
      </c>
      <c r="J994" s="2">
        <v>0.54471886718182616</v>
      </c>
      <c r="K994" s="2">
        <v>0.68561656140722638</v>
      </c>
      <c r="L994" s="2">
        <v>0.6574917629723811</v>
      </c>
      <c r="M994" s="2">
        <v>0.54181302153059441</v>
      </c>
      <c r="N994" s="2">
        <v>0.29956192874752036</v>
      </c>
      <c r="O994" s="2">
        <v>0.21903346157718856</v>
      </c>
      <c r="P994" s="2">
        <v>0.2486785431748221</v>
      </c>
      <c r="Q994" s="2">
        <v>0.3412977129072714</v>
      </c>
      <c r="R994" s="2">
        <v>0.2919522712877925</v>
      </c>
      <c r="S994" s="2">
        <v>0.18996541422927149</v>
      </c>
      <c r="T994" s="2">
        <v>0.39882678236445196</v>
      </c>
      <c r="U994" s="2">
        <v>0.54471886718182616</v>
      </c>
      <c r="V994" s="2">
        <v>0.21827424273899113</v>
      </c>
      <c r="W994" s="2"/>
    </row>
    <row r="995" spans="2:23" x14ac:dyDescent="0.25">
      <c r="B995" t="str">
        <f t="shared" si="61"/>
        <v>IDCoolingPTAC</v>
      </c>
      <c r="C995" t="str">
        <f t="shared" si="62"/>
        <v>ID2021 CPACooling_PTAC</v>
      </c>
      <c r="D995" t="s">
        <v>119</v>
      </c>
      <c r="E995" t="s">
        <v>114</v>
      </c>
      <c r="F995" s="3" t="s">
        <v>69</v>
      </c>
      <c r="G995" s="3" t="s">
        <v>3</v>
      </c>
      <c r="H995" s="3" t="s">
        <v>7</v>
      </c>
      <c r="I995" s="2">
        <v>1.1374376329811909E-2</v>
      </c>
      <c r="J995" s="2">
        <v>5.1037525638056285E-3</v>
      </c>
      <c r="K995" s="2">
        <v>0</v>
      </c>
      <c r="L995" s="2">
        <v>1.5815813750569667E-2</v>
      </c>
      <c r="M995" s="2">
        <v>1.7934028486014785E-2</v>
      </c>
      <c r="N995" s="2">
        <v>0</v>
      </c>
      <c r="O995" s="2">
        <v>3.460625879021306E-3</v>
      </c>
      <c r="P995" s="2">
        <v>1.5953788756159278E-3</v>
      </c>
      <c r="Q995" s="2">
        <v>5.1445575943583843E-2</v>
      </c>
      <c r="R995" s="2">
        <v>0.35255094470116205</v>
      </c>
      <c r="S995" s="2">
        <v>1.0632280972561506E-2</v>
      </c>
      <c r="T995" s="2">
        <v>2.2322160203139176E-2</v>
      </c>
      <c r="U995" s="2">
        <v>5.1037525638056285E-3</v>
      </c>
      <c r="V995" s="2">
        <v>4.4938814681556999E-2</v>
      </c>
      <c r="W995" s="2"/>
    </row>
    <row r="996" spans="2:23" x14ac:dyDescent="0.25">
      <c r="B996" t="str">
        <f t="shared" si="61"/>
        <v>IDCoolingPTHP</v>
      </c>
      <c r="C996" t="str">
        <f t="shared" si="62"/>
        <v>ID2021 CPACooling_PTHP</v>
      </c>
      <c r="D996" t="s">
        <v>119</v>
      </c>
      <c r="E996" t="s">
        <v>114</v>
      </c>
      <c r="F996" s="3" t="s">
        <v>70</v>
      </c>
      <c r="G996" s="3" t="s">
        <v>3</v>
      </c>
      <c r="H996" s="3" t="s">
        <v>8</v>
      </c>
      <c r="I996" s="2">
        <v>7.4017279286377729E-3</v>
      </c>
      <c r="J996" s="2">
        <v>6.5150387444824018E-3</v>
      </c>
      <c r="K996" s="2">
        <v>5.2744385845371984E-3</v>
      </c>
      <c r="L996" s="2">
        <v>5.9565568658920846E-3</v>
      </c>
      <c r="M996" s="2">
        <v>1.7021773469420302E-2</v>
      </c>
      <c r="N996" s="2">
        <v>8.2950061640632341E-3</v>
      </c>
      <c r="O996" s="2">
        <v>0</v>
      </c>
      <c r="P996" s="2">
        <v>2.8307858750558509E-2</v>
      </c>
      <c r="Q996" s="2">
        <v>1.8417203337670225E-2</v>
      </c>
      <c r="R996" s="2">
        <v>0.1240001616134995</v>
      </c>
      <c r="S996" s="2">
        <v>4.8405812153381016E-3</v>
      </c>
      <c r="T996" s="2">
        <v>1.9641845741919278E-3</v>
      </c>
      <c r="U996" s="2">
        <v>6.5150387444824018E-3</v>
      </c>
      <c r="V996" s="2">
        <v>4.5427696859393928E-2</v>
      </c>
      <c r="W996" s="2"/>
    </row>
    <row r="997" spans="2:23" x14ac:dyDescent="0.25">
      <c r="B997" t="str">
        <f t="shared" si="61"/>
        <v>IDCoolingEvaporative AC</v>
      </c>
      <c r="C997" t="str">
        <f t="shared" si="62"/>
        <v>ID2021 CPACooling_Evaporative AC</v>
      </c>
      <c r="D997" t="s">
        <v>119</v>
      </c>
      <c r="E997" t="s">
        <v>114</v>
      </c>
      <c r="F997" s="3" t="s">
        <v>71</v>
      </c>
      <c r="G997" s="3" t="s">
        <v>3</v>
      </c>
      <c r="H997" s="3" t="s">
        <v>9</v>
      </c>
      <c r="I997" s="2">
        <v>6.0628002274057152E-2</v>
      </c>
      <c r="J997" s="2">
        <v>6.0889077234131637E-2</v>
      </c>
      <c r="K997" s="2">
        <v>1.7680076602791042E-3</v>
      </c>
      <c r="L997" s="2">
        <v>9.0125933992116103E-2</v>
      </c>
      <c r="M997" s="2">
        <v>2.2834063625471555E-2</v>
      </c>
      <c r="N997" s="2">
        <v>0.45352129856401652</v>
      </c>
      <c r="O997" s="2">
        <v>2.180548790474449E-3</v>
      </c>
      <c r="P997" s="2">
        <v>0.15501631986117639</v>
      </c>
      <c r="Q997" s="2">
        <v>9.2819986410731983E-2</v>
      </c>
      <c r="R997" s="2">
        <v>7.153715390187937E-4</v>
      </c>
      <c r="S997" s="2">
        <v>4.101900657041526E-2</v>
      </c>
      <c r="T997" s="2">
        <v>8.6118194054632419E-2</v>
      </c>
      <c r="U997" s="2">
        <v>6.0889077234131637E-2</v>
      </c>
      <c r="V997" s="2">
        <v>8.5061673973946691E-2</v>
      </c>
      <c r="W997" s="2"/>
    </row>
    <row r="998" spans="2:23" x14ac:dyDescent="0.25">
      <c r="B998" t="str">
        <f t="shared" si="61"/>
        <v>IDCoolingAir-Source Heat Pump</v>
      </c>
      <c r="C998" t="str">
        <f t="shared" si="62"/>
        <v>ID2021 CPACooling_Air-Source Heat Pump</v>
      </c>
      <c r="D998" t="s">
        <v>119</v>
      </c>
      <c r="E998" t="s">
        <v>114</v>
      </c>
      <c r="F998" s="3" t="s">
        <v>72</v>
      </c>
      <c r="G998" s="3" t="s">
        <v>3</v>
      </c>
      <c r="H998" s="3" t="s">
        <v>10</v>
      </c>
      <c r="I998" s="2">
        <v>9.6001913899083996E-2</v>
      </c>
      <c r="J998" s="2">
        <v>0.12950644863208427</v>
      </c>
      <c r="K998" s="2">
        <v>0.16703698072074866</v>
      </c>
      <c r="L998" s="2">
        <v>3.6543349370731448E-2</v>
      </c>
      <c r="M998" s="2">
        <v>5.1554951332059763E-2</v>
      </c>
      <c r="N998" s="2">
        <v>0</v>
      </c>
      <c r="O998" s="2">
        <v>7.6703384014084781E-3</v>
      </c>
      <c r="P998" s="2">
        <v>1.5953788756159278E-3</v>
      </c>
      <c r="Q998" s="2">
        <v>4.9954417891049908E-2</v>
      </c>
      <c r="R998" s="2">
        <v>5.5345238477139062E-2</v>
      </c>
      <c r="S998" s="2">
        <v>2.2057197037608587E-2</v>
      </c>
      <c r="T998" s="2">
        <v>4.6308434396752612E-2</v>
      </c>
      <c r="U998" s="2">
        <v>0.12950644863208427</v>
      </c>
      <c r="V998" s="2">
        <v>6.3691017517844353E-2</v>
      </c>
      <c r="W998" s="2"/>
    </row>
    <row r="999" spans="2:23" x14ac:dyDescent="0.25">
      <c r="B999" t="str">
        <f t="shared" si="61"/>
        <v>IDCoolingGeothermal Heat Pump</v>
      </c>
      <c r="C999" t="str">
        <f t="shared" si="62"/>
        <v>ID2021 CPACooling_Geothermal Heat Pump</v>
      </c>
      <c r="D999" t="s">
        <v>119</v>
      </c>
      <c r="E999" t="s">
        <v>114</v>
      </c>
      <c r="F999" s="3" t="s">
        <v>73</v>
      </c>
      <c r="G999" s="3" t="s">
        <v>3</v>
      </c>
      <c r="H999" s="3" t="s">
        <v>11</v>
      </c>
      <c r="I999" s="2">
        <v>5.9794985621563358E-2</v>
      </c>
      <c r="J999" s="2">
        <v>2.8580921316997649E-2</v>
      </c>
      <c r="K999" s="2">
        <v>0</v>
      </c>
      <c r="L999" s="2">
        <v>0</v>
      </c>
      <c r="M999" s="2">
        <v>0</v>
      </c>
      <c r="N999" s="2">
        <v>0</v>
      </c>
      <c r="O999" s="2">
        <v>2.4038308603996035E-2</v>
      </c>
      <c r="P999" s="2">
        <v>0</v>
      </c>
      <c r="Q999" s="2">
        <v>9.1900723321632072E-3</v>
      </c>
      <c r="R999" s="2">
        <v>2.0774296964418999E-4</v>
      </c>
      <c r="S999" s="2">
        <v>0</v>
      </c>
      <c r="T999" s="2">
        <v>0</v>
      </c>
      <c r="U999" s="2">
        <v>2.8580921316997649E-2</v>
      </c>
      <c r="V999" s="2">
        <v>6.9924895218339861E-2</v>
      </c>
      <c r="W999" s="2"/>
    </row>
    <row r="1000" spans="2:23" x14ac:dyDescent="0.25">
      <c r="B1000" t="str">
        <f t="shared" si="61"/>
        <v>IDHeatingElectric Furnace</v>
      </c>
      <c r="C1000" t="str">
        <f t="shared" si="62"/>
        <v>ID2021 CPAHeating_Electric Furnace</v>
      </c>
      <c r="D1000" t="s">
        <v>119</v>
      </c>
      <c r="E1000" t="s">
        <v>114</v>
      </c>
      <c r="F1000" s="3" t="s">
        <v>74</v>
      </c>
      <c r="G1000" s="3" t="s">
        <v>12</v>
      </c>
      <c r="H1000" s="3" t="s">
        <v>13</v>
      </c>
      <c r="I1000" s="2">
        <v>0.10439886541213139</v>
      </c>
      <c r="J1000" s="2">
        <v>4.7832889398554027E-2</v>
      </c>
      <c r="K1000" s="2">
        <v>0.27293304917779582</v>
      </c>
      <c r="L1000" s="2">
        <v>0.38090936288239491</v>
      </c>
      <c r="M1000" s="2">
        <v>0.34821170277344232</v>
      </c>
      <c r="N1000" s="2">
        <v>0.44567044258559041</v>
      </c>
      <c r="O1000" s="2">
        <v>0</v>
      </c>
      <c r="P1000" s="2">
        <v>0</v>
      </c>
      <c r="Q1000" s="2">
        <v>0.11631488541444709</v>
      </c>
      <c r="R1000" s="2">
        <v>9.9857780821440464E-2</v>
      </c>
      <c r="S1000" s="2">
        <v>6.1425035015076242E-2</v>
      </c>
      <c r="T1000" s="2">
        <v>4.6271066476287676E-2</v>
      </c>
      <c r="U1000" s="2">
        <v>4.7832889398554027E-2</v>
      </c>
      <c r="V1000" s="2">
        <v>0</v>
      </c>
      <c r="W1000" s="2"/>
    </row>
    <row r="1001" spans="2:23" x14ac:dyDescent="0.25">
      <c r="B1001" t="str">
        <f t="shared" si="61"/>
        <v>IDHeatingElectric Room Heat</v>
      </c>
      <c r="C1001" t="str">
        <f t="shared" si="62"/>
        <v>ID2021 CPAHeating_Electric Room Heat</v>
      </c>
      <c r="D1001" t="s">
        <v>119</v>
      </c>
      <c r="E1001" t="s">
        <v>114</v>
      </c>
      <c r="F1001" s="3" t="s">
        <v>75</v>
      </c>
      <c r="G1001" s="3" t="s">
        <v>12</v>
      </c>
      <c r="H1001" s="3" t="s">
        <v>14</v>
      </c>
      <c r="I1001" s="2">
        <v>0</v>
      </c>
      <c r="J1001" s="2">
        <v>1.4737397937617865E-2</v>
      </c>
      <c r="K1001" s="2">
        <v>0</v>
      </c>
      <c r="L1001" s="2">
        <v>2.7981835350928571E-2</v>
      </c>
      <c r="M1001" s="2">
        <v>2.7456013440430041E-2</v>
      </c>
      <c r="N1001" s="2">
        <v>0</v>
      </c>
      <c r="O1001" s="2">
        <v>1.4489431230925221E-3</v>
      </c>
      <c r="P1001" s="2">
        <v>0</v>
      </c>
      <c r="Q1001" s="2">
        <v>1.6461845218727001E-2</v>
      </c>
      <c r="R1001" s="2">
        <v>0.17451216694861241</v>
      </c>
      <c r="S1001" s="2">
        <v>9.5741190985577981E-3</v>
      </c>
      <c r="T1001" s="2">
        <v>7.2121196374170821E-3</v>
      </c>
      <c r="U1001" s="2">
        <v>1.4737397937617865E-2</v>
      </c>
      <c r="V1001" s="2">
        <v>7.4320704105044549E-3</v>
      </c>
      <c r="W1001" s="2"/>
    </row>
    <row r="1002" spans="2:23" x14ac:dyDescent="0.25">
      <c r="B1002" t="str">
        <f t="shared" si="61"/>
        <v>IDHeatingPTHP</v>
      </c>
      <c r="C1002" t="str">
        <f t="shared" si="62"/>
        <v>ID2021 CPAHeating_PTHP</v>
      </c>
      <c r="D1002" t="s">
        <v>119</v>
      </c>
      <c r="E1002" t="s">
        <v>114</v>
      </c>
      <c r="F1002" s="3" t="s">
        <v>76</v>
      </c>
      <c r="G1002" s="3" t="s">
        <v>12</v>
      </c>
      <c r="H1002" s="3" t="s">
        <v>8</v>
      </c>
      <c r="I1002" s="2">
        <v>7.4017279286377729E-3</v>
      </c>
      <c r="J1002" s="2">
        <v>6.5150387444824018E-3</v>
      </c>
      <c r="K1002" s="2">
        <v>5.2744385845371992E-3</v>
      </c>
      <c r="L1002" s="2">
        <v>5.9565568658920855E-3</v>
      </c>
      <c r="M1002" s="2">
        <v>1.7021773469420298E-2</v>
      </c>
      <c r="N1002" s="2">
        <v>8.2950061640632341E-3</v>
      </c>
      <c r="O1002" s="2">
        <v>0</v>
      </c>
      <c r="P1002" s="2">
        <v>2.8307858750558523E-2</v>
      </c>
      <c r="Q1002" s="2">
        <v>1.8417203337670225E-2</v>
      </c>
      <c r="R1002" s="2">
        <v>0.1240001616134995</v>
      </c>
      <c r="S1002" s="2">
        <v>4.840581215338105E-3</v>
      </c>
      <c r="T1002" s="2">
        <v>1.9641845741919274E-3</v>
      </c>
      <c r="U1002" s="2">
        <v>6.5150387444824018E-3</v>
      </c>
      <c r="V1002" s="2">
        <v>4.5427696859393928E-2</v>
      </c>
      <c r="W1002" s="2"/>
    </row>
    <row r="1003" spans="2:23" x14ac:dyDescent="0.25">
      <c r="B1003" t="str">
        <f t="shared" si="61"/>
        <v>IDHeatingAir-Source Heat Pump</v>
      </c>
      <c r="C1003" t="str">
        <f t="shared" si="62"/>
        <v>ID2021 CPAHeating_Air-Source Heat Pump</v>
      </c>
      <c r="D1003" t="s">
        <v>119</v>
      </c>
      <c r="E1003" t="s">
        <v>114</v>
      </c>
      <c r="F1003" s="3" t="s">
        <v>77</v>
      </c>
      <c r="G1003" s="3" t="s">
        <v>12</v>
      </c>
      <c r="H1003" s="3" t="s">
        <v>10</v>
      </c>
      <c r="I1003" s="2">
        <v>9.6001913899083996E-2</v>
      </c>
      <c r="J1003" s="2">
        <v>0.12950644863208427</v>
      </c>
      <c r="K1003" s="2">
        <v>0.16703698072074866</v>
      </c>
      <c r="L1003" s="2">
        <v>3.6543349370731448E-2</v>
      </c>
      <c r="M1003" s="2">
        <v>5.1554951332059763E-2</v>
      </c>
      <c r="N1003" s="2">
        <v>0</v>
      </c>
      <c r="O1003" s="2">
        <v>7.6703384014084781E-3</v>
      </c>
      <c r="P1003" s="2">
        <v>1.5953788756159278E-3</v>
      </c>
      <c r="Q1003" s="2">
        <v>4.9954417891049915E-2</v>
      </c>
      <c r="R1003" s="2">
        <v>5.5345238477139062E-2</v>
      </c>
      <c r="S1003" s="2">
        <v>2.2057197037608587E-2</v>
      </c>
      <c r="T1003" s="2">
        <v>4.6308434396752612E-2</v>
      </c>
      <c r="U1003" s="2">
        <v>0.12950644863208427</v>
      </c>
      <c r="V1003" s="2">
        <v>6.3691017517844353E-2</v>
      </c>
      <c r="W1003" s="2"/>
    </row>
    <row r="1004" spans="2:23" x14ac:dyDescent="0.25">
      <c r="B1004" t="str">
        <f t="shared" si="61"/>
        <v>IDHeatingGeothermal Heat Pump</v>
      </c>
      <c r="C1004" t="str">
        <f t="shared" si="62"/>
        <v>ID2021 CPAHeating_Geothermal Heat Pump</v>
      </c>
      <c r="D1004" t="s">
        <v>119</v>
      </c>
      <c r="E1004" t="s">
        <v>114</v>
      </c>
      <c r="F1004" s="3" t="s">
        <v>78</v>
      </c>
      <c r="G1004" s="3" t="s">
        <v>12</v>
      </c>
      <c r="H1004" s="3" t="s">
        <v>11</v>
      </c>
      <c r="I1004" s="2">
        <v>5.9794985621563358E-2</v>
      </c>
      <c r="J1004" s="2">
        <v>2.8580921316997649E-2</v>
      </c>
      <c r="K1004" s="2">
        <v>0</v>
      </c>
      <c r="L1004" s="2">
        <v>0</v>
      </c>
      <c r="M1004" s="2">
        <v>0</v>
      </c>
      <c r="N1004" s="2">
        <v>0</v>
      </c>
      <c r="O1004" s="2">
        <v>2.4038308603996035E-2</v>
      </c>
      <c r="P1004" s="2">
        <v>0</v>
      </c>
      <c r="Q1004" s="2">
        <v>9.1900723321632072E-3</v>
      </c>
      <c r="R1004" s="2">
        <v>2.0774296964418999E-4</v>
      </c>
      <c r="S1004" s="2">
        <v>0</v>
      </c>
      <c r="T1004" s="2">
        <v>0</v>
      </c>
      <c r="U1004" s="2">
        <v>2.8580921316997649E-2</v>
      </c>
      <c r="V1004" s="2">
        <v>6.9924895218339861E-2</v>
      </c>
      <c r="W1004" s="2"/>
    </row>
    <row r="1005" spans="2:23" x14ac:dyDescent="0.25">
      <c r="B1005" t="str">
        <f t="shared" si="61"/>
        <v>IDVentilationVentilation</v>
      </c>
      <c r="C1005" t="str">
        <f t="shared" si="62"/>
        <v>ID2021 CPAVentilation_Ventilation</v>
      </c>
      <c r="D1005" t="s">
        <v>119</v>
      </c>
      <c r="E1005" t="s">
        <v>114</v>
      </c>
      <c r="F1005" s="3" t="s">
        <v>79</v>
      </c>
      <c r="G1005" s="3" t="s">
        <v>15</v>
      </c>
      <c r="H1005" s="3" t="s">
        <v>15</v>
      </c>
      <c r="I1005" s="2">
        <v>1</v>
      </c>
      <c r="J1005" s="2">
        <v>1</v>
      </c>
      <c r="K1005" s="2">
        <v>1</v>
      </c>
      <c r="L1005" s="2">
        <v>1</v>
      </c>
      <c r="M1005" s="2">
        <v>1</v>
      </c>
      <c r="N1005" s="2">
        <v>1</v>
      </c>
      <c r="O1005" s="2">
        <v>1</v>
      </c>
      <c r="P1005" s="2">
        <v>1</v>
      </c>
      <c r="Q1005" s="2">
        <v>1</v>
      </c>
      <c r="R1005" s="2">
        <v>1</v>
      </c>
      <c r="S1005" s="2">
        <v>1</v>
      </c>
      <c r="T1005" s="2">
        <v>1</v>
      </c>
      <c r="U1005" s="2">
        <v>1</v>
      </c>
      <c r="V1005" s="2">
        <v>1</v>
      </c>
      <c r="W1005" s="2"/>
    </row>
    <row r="1006" spans="2:23" x14ac:dyDescent="0.25">
      <c r="B1006" t="str">
        <f t="shared" si="61"/>
        <v>IDWater HeatingWater Heater</v>
      </c>
      <c r="C1006" t="str">
        <f t="shared" si="62"/>
        <v>ID2021 CPAWater Heating_Water Heater</v>
      </c>
      <c r="D1006" t="s">
        <v>119</v>
      </c>
      <c r="E1006" t="s">
        <v>114</v>
      </c>
      <c r="F1006" s="3" t="s">
        <v>80</v>
      </c>
      <c r="G1006" s="3" t="s">
        <v>16</v>
      </c>
      <c r="H1006" s="3" t="s">
        <v>17</v>
      </c>
      <c r="I1006" s="2">
        <v>0.47638457125155281</v>
      </c>
      <c r="J1006" s="2">
        <v>0.32370585911804439</v>
      </c>
      <c r="K1006" s="2">
        <v>0.38093166583980503</v>
      </c>
      <c r="L1006" s="2">
        <v>0.44664690687716274</v>
      </c>
      <c r="M1006" s="2">
        <v>0.39156401002843094</v>
      </c>
      <c r="N1006" s="2">
        <v>0.68585847577745629</v>
      </c>
      <c r="O1006" s="2">
        <v>2.1986010872493248E-2</v>
      </c>
      <c r="P1006" s="2">
        <v>0.24484780476647372</v>
      </c>
      <c r="Q1006" s="2">
        <v>0.19032810161854644</v>
      </c>
      <c r="R1006" s="2">
        <v>0.12928600000000001</v>
      </c>
      <c r="S1006" s="2">
        <v>0.53309505366549204</v>
      </c>
      <c r="T1006" s="2">
        <v>0.54115203265503886</v>
      </c>
      <c r="U1006" s="2">
        <v>0.32370585911804439</v>
      </c>
      <c r="V1006" s="2">
        <v>0.12867893406349934</v>
      </c>
      <c r="W1006" s="2"/>
    </row>
    <row r="1007" spans="2:23" x14ac:dyDescent="0.25">
      <c r="B1007" t="str">
        <f t="shared" si="61"/>
        <v>IDInterior LightingGeneral Service Lighting</v>
      </c>
      <c r="C1007" t="str">
        <f t="shared" si="62"/>
        <v>ID2021 CPAInterior Lighting_General Service Lighting</v>
      </c>
      <c r="D1007" t="s">
        <v>119</v>
      </c>
      <c r="E1007" t="s">
        <v>114</v>
      </c>
      <c r="F1007" s="3" t="s">
        <v>81</v>
      </c>
      <c r="G1007" s="3" t="s">
        <v>18</v>
      </c>
      <c r="H1007" s="3" t="s">
        <v>19</v>
      </c>
      <c r="I1007" s="2">
        <v>1</v>
      </c>
      <c r="J1007" s="2">
        <v>1</v>
      </c>
      <c r="K1007" s="2">
        <v>1</v>
      </c>
      <c r="L1007" s="2">
        <v>1</v>
      </c>
      <c r="M1007" s="2">
        <v>1</v>
      </c>
      <c r="N1007" s="2">
        <v>1</v>
      </c>
      <c r="O1007" s="2">
        <v>1</v>
      </c>
      <c r="P1007" s="2">
        <v>1</v>
      </c>
      <c r="Q1007" s="2">
        <v>1</v>
      </c>
      <c r="R1007" s="2">
        <v>1</v>
      </c>
      <c r="S1007" s="2">
        <v>1</v>
      </c>
      <c r="T1007" s="2">
        <v>1</v>
      </c>
      <c r="U1007" s="2">
        <v>1</v>
      </c>
      <c r="V1007" s="2">
        <v>1</v>
      </c>
      <c r="W1007" s="2"/>
    </row>
    <row r="1008" spans="2:23" x14ac:dyDescent="0.25">
      <c r="B1008" t="str">
        <f t="shared" si="61"/>
        <v>IDInterior LightingExempted Lighting</v>
      </c>
      <c r="C1008" t="str">
        <f t="shared" si="62"/>
        <v>ID2021 CPAInterior Lighting_Exempted Lighting</v>
      </c>
      <c r="D1008" t="s">
        <v>119</v>
      </c>
      <c r="E1008" t="s">
        <v>114</v>
      </c>
      <c r="F1008" s="3" t="s">
        <v>82</v>
      </c>
      <c r="G1008" s="3" t="s">
        <v>18</v>
      </c>
      <c r="H1008" s="3" t="s">
        <v>20</v>
      </c>
      <c r="I1008" s="2">
        <v>1</v>
      </c>
      <c r="J1008" s="2">
        <v>1</v>
      </c>
      <c r="K1008" s="2">
        <v>1</v>
      </c>
      <c r="L1008" s="2">
        <v>1</v>
      </c>
      <c r="M1008" s="2">
        <v>1</v>
      </c>
      <c r="N1008" s="2">
        <v>1</v>
      </c>
      <c r="O1008" s="2">
        <v>1</v>
      </c>
      <c r="P1008" s="2">
        <v>1</v>
      </c>
      <c r="Q1008" s="2">
        <v>1</v>
      </c>
      <c r="R1008" s="2">
        <v>1</v>
      </c>
      <c r="S1008" s="2">
        <v>1</v>
      </c>
      <c r="T1008" s="2">
        <v>1</v>
      </c>
      <c r="U1008" s="2">
        <v>1</v>
      </c>
      <c r="V1008" s="2">
        <v>1</v>
      </c>
      <c r="W1008" s="2"/>
    </row>
    <row r="1009" spans="2:23" x14ac:dyDescent="0.25">
      <c r="B1009" t="str">
        <f t="shared" si="61"/>
        <v>IDInterior LightingHigh-Bay Lighting</v>
      </c>
      <c r="C1009" t="str">
        <f t="shared" si="62"/>
        <v>ID2021 CPAInterior Lighting_High-Bay Lighting</v>
      </c>
      <c r="D1009" t="s">
        <v>119</v>
      </c>
      <c r="E1009" t="s">
        <v>114</v>
      </c>
      <c r="F1009" s="3" t="s">
        <v>83</v>
      </c>
      <c r="G1009" s="3" t="s">
        <v>18</v>
      </c>
      <c r="H1009" s="3" t="s">
        <v>21</v>
      </c>
      <c r="I1009" s="2">
        <v>1</v>
      </c>
      <c r="J1009" s="2">
        <v>1</v>
      </c>
      <c r="K1009" s="2">
        <v>1</v>
      </c>
      <c r="L1009" s="2">
        <v>1</v>
      </c>
      <c r="M1009" s="2">
        <v>1</v>
      </c>
      <c r="N1009" s="2">
        <v>1</v>
      </c>
      <c r="O1009" s="2">
        <v>1</v>
      </c>
      <c r="P1009" s="2">
        <v>1</v>
      </c>
      <c r="Q1009" s="2">
        <v>1</v>
      </c>
      <c r="R1009" s="2">
        <v>1</v>
      </c>
      <c r="S1009" s="2">
        <v>1</v>
      </c>
      <c r="T1009" s="2">
        <v>1</v>
      </c>
      <c r="U1009" s="2">
        <v>1</v>
      </c>
      <c r="V1009" s="2">
        <v>1</v>
      </c>
      <c r="W1009" s="2"/>
    </row>
    <row r="1010" spans="2:23" x14ac:dyDescent="0.25">
      <c r="B1010" t="str">
        <f t="shared" si="61"/>
        <v>IDInterior LightingLinear Lighting</v>
      </c>
      <c r="C1010" t="str">
        <f t="shared" si="62"/>
        <v>ID2021 CPAInterior Lighting_Linear Lighting</v>
      </c>
      <c r="D1010" t="s">
        <v>119</v>
      </c>
      <c r="E1010" t="s">
        <v>114</v>
      </c>
      <c r="F1010" s="3" t="s">
        <v>84</v>
      </c>
      <c r="G1010" s="3" t="s">
        <v>18</v>
      </c>
      <c r="H1010" s="3" t="s">
        <v>22</v>
      </c>
      <c r="I1010" s="2">
        <v>1</v>
      </c>
      <c r="J1010" s="2">
        <v>1</v>
      </c>
      <c r="K1010" s="2">
        <v>1</v>
      </c>
      <c r="L1010" s="2">
        <v>1</v>
      </c>
      <c r="M1010" s="2">
        <v>1</v>
      </c>
      <c r="N1010" s="2">
        <v>1</v>
      </c>
      <c r="O1010" s="2">
        <v>1</v>
      </c>
      <c r="P1010" s="2">
        <v>1</v>
      </c>
      <c r="Q1010" s="2">
        <v>1</v>
      </c>
      <c r="R1010" s="2">
        <v>1</v>
      </c>
      <c r="S1010" s="2">
        <v>1</v>
      </c>
      <c r="T1010" s="2">
        <v>1</v>
      </c>
      <c r="U1010" s="2">
        <v>1</v>
      </c>
      <c r="V1010" s="2">
        <v>1</v>
      </c>
      <c r="W1010" s="2"/>
    </row>
    <row r="1011" spans="2:23" x14ac:dyDescent="0.25">
      <c r="B1011" t="str">
        <f t="shared" si="61"/>
        <v>IDExterior LightingGeneral Service Lighting</v>
      </c>
      <c r="C1011" t="str">
        <f t="shared" si="62"/>
        <v>ID2021 CPAExterior Lighting_General Service Lighting</v>
      </c>
      <c r="D1011" t="s">
        <v>119</v>
      </c>
      <c r="E1011" t="s">
        <v>114</v>
      </c>
      <c r="F1011" s="3" t="s">
        <v>85</v>
      </c>
      <c r="G1011" s="3" t="s">
        <v>23</v>
      </c>
      <c r="H1011" s="3" t="s">
        <v>19</v>
      </c>
      <c r="I1011" s="2">
        <v>1</v>
      </c>
      <c r="J1011" s="2">
        <v>1</v>
      </c>
      <c r="K1011" s="2">
        <v>1</v>
      </c>
      <c r="L1011" s="2">
        <v>1</v>
      </c>
      <c r="M1011" s="2">
        <v>1</v>
      </c>
      <c r="N1011" s="2">
        <v>1</v>
      </c>
      <c r="O1011" s="2">
        <v>1</v>
      </c>
      <c r="P1011" s="2">
        <v>1</v>
      </c>
      <c r="Q1011" s="2">
        <v>1</v>
      </c>
      <c r="R1011" s="2">
        <v>1</v>
      </c>
      <c r="S1011" s="2">
        <v>1</v>
      </c>
      <c r="T1011" s="2">
        <v>1</v>
      </c>
      <c r="U1011" s="2">
        <v>1</v>
      </c>
      <c r="V1011" s="2">
        <v>1</v>
      </c>
      <c r="W1011" s="2"/>
    </row>
    <row r="1012" spans="2:23" x14ac:dyDescent="0.25">
      <c r="B1012" t="str">
        <f t="shared" si="61"/>
        <v>IDExterior LightingArea Lighting</v>
      </c>
      <c r="C1012" t="str">
        <f t="shared" si="62"/>
        <v>ID2021 CPAExterior Lighting_Area Lighting</v>
      </c>
      <c r="D1012" t="s">
        <v>119</v>
      </c>
      <c r="E1012" t="s">
        <v>114</v>
      </c>
      <c r="F1012" s="3" t="s">
        <v>86</v>
      </c>
      <c r="G1012" s="3" t="s">
        <v>23</v>
      </c>
      <c r="H1012" s="3" t="s">
        <v>24</v>
      </c>
      <c r="I1012" s="2">
        <v>1</v>
      </c>
      <c r="J1012" s="2">
        <v>1</v>
      </c>
      <c r="K1012" s="2">
        <v>1</v>
      </c>
      <c r="L1012" s="2">
        <v>1</v>
      </c>
      <c r="M1012" s="2">
        <v>1</v>
      </c>
      <c r="N1012" s="2">
        <v>1</v>
      </c>
      <c r="O1012" s="2">
        <v>1</v>
      </c>
      <c r="P1012" s="2">
        <v>1</v>
      </c>
      <c r="Q1012" s="2">
        <v>1</v>
      </c>
      <c r="R1012" s="2">
        <v>1</v>
      </c>
      <c r="S1012" s="2">
        <v>1</v>
      </c>
      <c r="T1012" s="2">
        <v>1</v>
      </c>
      <c r="U1012" s="2">
        <v>1</v>
      </c>
      <c r="V1012" s="2">
        <v>1</v>
      </c>
      <c r="W1012" s="2"/>
    </row>
    <row r="1013" spans="2:23" x14ac:dyDescent="0.25">
      <c r="B1013" t="str">
        <f t="shared" si="61"/>
        <v>IDExterior LightingLinear Lighting</v>
      </c>
      <c r="C1013" t="str">
        <f t="shared" si="62"/>
        <v>ID2021 CPAExterior Lighting_Linear Lighting</v>
      </c>
      <c r="D1013" t="s">
        <v>119</v>
      </c>
      <c r="E1013" t="s">
        <v>114</v>
      </c>
      <c r="F1013" s="3" t="s">
        <v>87</v>
      </c>
      <c r="G1013" s="3" t="s">
        <v>23</v>
      </c>
      <c r="H1013" s="3" t="s">
        <v>22</v>
      </c>
      <c r="I1013" s="2">
        <v>1</v>
      </c>
      <c r="J1013" s="2">
        <v>1</v>
      </c>
      <c r="K1013" s="2">
        <v>1</v>
      </c>
      <c r="L1013" s="2">
        <v>1</v>
      </c>
      <c r="M1013" s="2">
        <v>1</v>
      </c>
      <c r="N1013" s="2">
        <v>1</v>
      </c>
      <c r="O1013" s="2">
        <v>1</v>
      </c>
      <c r="P1013" s="2">
        <v>1</v>
      </c>
      <c r="Q1013" s="2">
        <v>1</v>
      </c>
      <c r="R1013" s="2">
        <v>1</v>
      </c>
      <c r="S1013" s="2">
        <v>1</v>
      </c>
      <c r="T1013" s="2">
        <v>1</v>
      </c>
      <c r="U1013" s="2">
        <v>1</v>
      </c>
      <c r="V1013" s="2">
        <v>1</v>
      </c>
      <c r="W1013" s="2"/>
    </row>
    <row r="1014" spans="2:23" x14ac:dyDescent="0.25">
      <c r="B1014" t="str">
        <f t="shared" si="61"/>
        <v>IDRefrigeration Walk-in Refrigerator/Freezer</v>
      </c>
      <c r="C1014" t="str">
        <f t="shared" si="62"/>
        <v>ID2021 CPARefrigeration _Walk-in Refrigerator/Freezer</v>
      </c>
      <c r="D1014" t="s">
        <v>119</v>
      </c>
      <c r="E1014" t="s">
        <v>114</v>
      </c>
      <c r="F1014" s="3" t="s">
        <v>88</v>
      </c>
      <c r="G1014" s="3" t="s">
        <v>25</v>
      </c>
      <c r="H1014" s="3" t="s">
        <v>26</v>
      </c>
      <c r="I1014" s="2">
        <v>0.02</v>
      </c>
      <c r="J1014" s="2">
        <v>2.2717149220489972E-3</v>
      </c>
      <c r="K1014" s="2">
        <v>0.02</v>
      </c>
      <c r="L1014" s="2">
        <v>8.2442748091603058E-3</v>
      </c>
      <c r="M1014" s="2">
        <v>0.74</v>
      </c>
      <c r="N1014" s="2">
        <v>0.16</v>
      </c>
      <c r="O1014" s="2">
        <v>0.33</v>
      </c>
      <c r="P1014" s="2">
        <v>7.6925418569254181E-2</v>
      </c>
      <c r="Q1014" s="2">
        <v>0.19</v>
      </c>
      <c r="R1014" s="2">
        <v>0.03</v>
      </c>
      <c r="S1014" s="2">
        <v>1.0989010989011E-2</v>
      </c>
      <c r="T1014" s="2">
        <v>0.91700000000000004</v>
      </c>
      <c r="U1014" s="2">
        <v>0.02</v>
      </c>
      <c r="V1014" s="2">
        <v>8.2442748091603058E-3</v>
      </c>
      <c r="W1014" s="2"/>
    </row>
    <row r="1015" spans="2:23" x14ac:dyDescent="0.25">
      <c r="B1015" t="str">
        <f t="shared" si="61"/>
        <v>IDRefrigeration Reach-in Refrigerator/Freezer</v>
      </c>
      <c r="C1015" t="str">
        <f t="shared" si="62"/>
        <v>ID2021 CPARefrigeration _Reach-in Refrigerator/Freezer</v>
      </c>
      <c r="D1015" t="s">
        <v>119</v>
      </c>
      <c r="E1015" t="s">
        <v>114</v>
      </c>
      <c r="F1015" s="3" t="s">
        <v>89</v>
      </c>
      <c r="G1015" s="3" t="s">
        <v>25</v>
      </c>
      <c r="H1015" s="3" t="s">
        <v>27</v>
      </c>
      <c r="I1015" s="2">
        <v>0.14000000000000001</v>
      </c>
      <c r="J1015" s="2">
        <v>1.5902004454342984E-2</v>
      </c>
      <c r="K1015" s="2">
        <v>0.14000000000000001</v>
      </c>
      <c r="L1015" s="2">
        <v>5.7709923664122142E-2</v>
      </c>
      <c r="M1015" s="2">
        <v>7.0000000000000007E-2</v>
      </c>
      <c r="N1015" s="2">
        <v>0.83055975794251102</v>
      </c>
      <c r="O1015" s="2">
        <v>0.5</v>
      </c>
      <c r="P1015" s="2">
        <v>0.13360730593607306</v>
      </c>
      <c r="Q1015" s="2">
        <v>0.33</v>
      </c>
      <c r="R1015" s="2">
        <v>0.19</v>
      </c>
      <c r="S1015" s="2">
        <v>0.02</v>
      </c>
      <c r="T1015" s="2">
        <v>0.91700000000000004</v>
      </c>
      <c r="U1015" s="2">
        <v>0.14000000000000001</v>
      </c>
      <c r="V1015" s="2">
        <v>5.7709923664122142E-2</v>
      </c>
      <c r="W1015" s="2"/>
    </row>
    <row r="1016" spans="2:23" x14ac:dyDescent="0.25">
      <c r="B1016" t="str">
        <f t="shared" si="61"/>
        <v>IDRefrigeration Glass Door Display</v>
      </c>
      <c r="C1016" t="str">
        <f t="shared" si="62"/>
        <v>ID2021 CPARefrigeration _Glass Door Display</v>
      </c>
      <c r="D1016" t="s">
        <v>119</v>
      </c>
      <c r="E1016" t="s">
        <v>114</v>
      </c>
      <c r="F1016" s="3" t="s">
        <v>90</v>
      </c>
      <c r="G1016" s="3" t="s">
        <v>25</v>
      </c>
      <c r="H1016" s="3" t="s">
        <v>28</v>
      </c>
      <c r="I1016" s="2">
        <v>0.04</v>
      </c>
      <c r="J1016" s="2">
        <v>4.5434298440979945E-3</v>
      </c>
      <c r="K1016" s="2">
        <v>0.81699999999999995</v>
      </c>
      <c r="L1016" s="2">
        <v>0.33677862595419844</v>
      </c>
      <c r="M1016" s="2">
        <v>5.1999999999999998E-2</v>
      </c>
      <c r="N1016" s="2">
        <v>0.94899999999999995</v>
      </c>
      <c r="O1016" s="2">
        <v>0.90400000000000003</v>
      </c>
      <c r="P1016" s="2">
        <v>0.26600000000000001</v>
      </c>
      <c r="Q1016" s="2">
        <v>0.65700000000000003</v>
      </c>
      <c r="R1016" s="2">
        <v>0.58899999999999997</v>
      </c>
      <c r="S1016" s="2">
        <v>0.10100000000000001</v>
      </c>
      <c r="T1016" s="2">
        <v>0.10100000000000001</v>
      </c>
      <c r="U1016" s="2">
        <v>0.77400000000000002</v>
      </c>
      <c r="V1016" s="2">
        <v>0.216</v>
      </c>
      <c r="W1016" s="2"/>
    </row>
    <row r="1017" spans="2:23" x14ac:dyDescent="0.25">
      <c r="B1017" t="str">
        <f t="shared" si="61"/>
        <v>IDRefrigeration Open Display Case</v>
      </c>
      <c r="C1017" t="str">
        <f t="shared" si="62"/>
        <v>ID2021 CPARefrigeration _Open Display Case</v>
      </c>
      <c r="D1017" t="s">
        <v>119</v>
      </c>
      <c r="E1017" t="s">
        <v>114</v>
      </c>
      <c r="F1017" s="3" t="s">
        <v>91</v>
      </c>
      <c r="G1017" s="3" t="s">
        <v>25</v>
      </c>
      <c r="H1017" s="3" t="s">
        <v>29</v>
      </c>
      <c r="I1017" s="2">
        <v>1.3333333333333334E-2</v>
      </c>
      <c r="J1017" s="2">
        <v>1.5144766146993314E-3</v>
      </c>
      <c r="K1017" s="2">
        <v>0.27233333333333332</v>
      </c>
      <c r="L1017" s="2">
        <v>0.11225954198473281</v>
      </c>
      <c r="M1017" s="2">
        <v>1.7333333333333333E-2</v>
      </c>
      <c r="N1017" s="2">
        <v>0.3163333333333333</v>
      </c>
      <c r="O1017" s="2">
        <v>0.30133333333333334</v>
      </c>
      <c r="P1017" s="2">
        <v>8.8666666666666671E-2</v>
      </c>
      <c r="Q1017" s="2">
        <v>0.219</v>
      </c>
      <c r="R1017" s="2">
        <v>0.19633333333333333</v>
      </c>
      <c r="S1017" s="2">
        <v>3.3666666666666671E-2</v>
      </c>
      <c r="T1017" s="2">
        <v>3.3666666666666671E-2</v>
      </c>
      <c r="U1017" s="2">
        <v>0.25800000000000001</v>
      </c>
      <c r="V1017" s="2">
        <v>7.1999999999999995E-2</v>
      </c>
      <c r="W1017" s="2"/>
    </row>
    <row r="1018" spans="2:23" x14ac:dyDescent="0.25">
      <c r="B1018" t="str">
        <f t="shared" si="61"/>
        <v>IDRefrigeration Icemaker</v>
      </c>
      <c r="C1018" t="str">
        <f t="shared" si="62"/>
        <v>ID2021 CPARefrigeration _Icemaker</v>
      </c>
      <c r="D1018" t="s">
        <v>119</v>
      </c>
      <c r="E1018" t="s">
        <v>114</v>
      </c>
      <c r="F1018" s="3" t="s">
        <v>92</v>
      </c>
      <c r="G1018" s="3" t="s">
        <v>25</v>
      </c>
      <c r="H1018" s="3" t="s">
        <v>30</v>
      </c>
      <c r="I1018" s="2">
        <v>0.44900000000000001</v>
      </c>
      <c r="J1018" s="2">
        <v>5.0999999999999997E-2</v>
      </c>
      <c r="K1018" s="2">
        <v>0.52400000000000002</v>
      </c>
      <c r="L1018" s="2">
        <v>0.216</v>
      </c>
      <c r="M1018" s="2">
        <v>0.97299999999999998</v>
      </c>
      <c r="N1018" s="2">
        <v>0.98899999999999999</v>
      </c>
      <c r="O1018" s="2">
        <v>0.90400000000000003</v>
      </c>
      <c r="P1018" s="2">
        <v>0.26600000000000001</v>
      </c>
      <c r="Q1018" s="2">
        <v>0.65700000000000003</v>
      </c>
      <c r="R1018" s="2">
        <v>0.58899999999999997</v>
      </c>
      <c r="S1018" s="2">
        <v>0.10100000000000001</v>
      </c>
      <c r="T1018" s="2">
        <v>0.91700000000000004</v>
      </c>
      <c r="U1018" s="2">
        <v>5.0999999999999997E-2</v>
      </c>
      <c r="V1018" s="2">
        <v>0.216</v>
      </c>
      <c r="W1018" s="2"/>
    </row>
    <row r="1019" spans="2:23" x14ac:dyDescent="0.25">
      <c r="B1019" t="str">
        <f t="shared" si="61"/>
        <v>IDRefrigeration Vending Machine</v>
      </c>
      <c r="C1019" t="str">
        <f t="shared" si="62"/>
        <v>ID2021 CPARefrigeration _Vending Machine</v>
      </c>
      <c r="D1019" t="s">
        <v>119</v>
      </c>
      <c r="E1019" t="s">
        <v>114</v>
      </c>
      <c r="F1019" s="3" t="s">
        <v>93</v>
      </c>
      <c r="G1019" s="3" t="s">
        <v>25</v>
      </c>
      <c r="H1019" s="3" t="s">
        <v>31</v>
      </c>
      <c r="I1019" s="2">
        <v>0.44900000000000001</v>
      </c>
      <c r="J1019" s="2">
        <v>5.0999999999999997E-2</v>
      </c>
      <c r="K1019" s="2">
        <v>0.52400000000000002</v>
      </c>
      <c r="L1019" s="2">
        <v>0.216</v>
      </c>
      <c r="M1019" s="2">
        <v>0.97299999999999998</v>
      </c>
      <c r="N1019" s="2">
        <v>0.98899999999999999</v>
      </c>
      <c r="O1019" s="2">
        <v>0.90400000000000003</v>
      </c>
      <c r="P1019" s="2">
        <v>0.26600000000000001</v>
      </c>
      <c r="Q1019" s="2">
        <v>0.65700000000000003</v>
      </c>
      <c r="R1019" s="2">
        <v>0.58899999999999997</v>
      </c>
      <c r="S1019" s="2">
        <v>0.10100000000000001</v>
      </c>
      <c r="T1019" s="2">
        <v>0.91700000000000004</v>
      </c>
      <c r="U1019" s="2">
        <v>5.0999999999999997E-2</v>
      </c>
      <c r="V1019" s="2">
        <v>0.216</v>
      </c>
      <c r="W1019" s="2"/>
    </row>
    <row r="1020" spans="2:23" x14ac:dyDescent="0.25">
      <c r="B1020" t="str">
        <f t="shared" si="61"/>
        <v>IDFood PreparationOven</v>
      </c>
      <c r="C1020" t="str">
        <f t="shared" si="62"/>
        <v>ID2021 CPAFood Preparation_Oven</v>
      </c>
      <c r="D1020" t="s">
        <v>119</v>
      </c>
      <c r="E1020" t="s">
        <v>114</v>
      </c>
      <c r="F1020" s="3" t="s">
        <v>94</v>
      </c>
      <c r="G1020" s="3" t="s">
        <v>32</v>
      </c>
      <c r="H1020" s="3" t="s">
        <v>33</v>
      </c>
      <c r="I1020" s="2">
        <v>0.66</v>
      </c>
      <c r="J1020" s="2">
        <v>1.5009E-2</v>
      </c>
      <c r="K1020" s="2">
        <v>0.48899999999999999</v>
      </c>
      <c r="L1020" s="2">
        <v>7.3105000000000003E-2</v>
      </c>
      <c r="M1020" s="2">
        <v>0.21</v>
      </c>
      <c r="N1020" s="2">
        <v>0.11</v>
      </c>
      <c r="O1020" s="2">
        <v>0.69699999999999995</v>
      </c>
      <c r="P1020" s="2">
        <v>9.4340999999999994E-2</v>
      </c>
      <c r="Q1020" s="2">
        <v>0.37117050000000001</v>
      </c>
      <c r="R1020" s="2">
        <v>0.13800000000000001</v>
      </c>
      <c r="S1020" s="2">
        <v>8.5810000000000001E-3</v>
      </c>
      <c r="T1020" s="2">
        <v>0.197743</v>
      </c>
      <c r="U1020" s="2">
        <v>1.5009E-2</v>
      </c>
      <c r="V1020" s="2">
        <v>7.3105000000000003E-2</v>
      </c>
      <c r="W1020" s="2"/>
    </row>
    <row r="1021" spans="2:23" x14ac:dyDescent="0.25">
      <c r="B1021" t="str">
        <f t="shared" si="61"/>
        <v>IDFood PreparationFryer</v>
      </c>
      <c r="C1021" t="str">
        <f t="shared" si="62"/>
        <v>ID2021 CPAFood Preparation_Fryer</v>
      </c>
      <c r="D1021" t="s">
        <v>119</v>
      </c>
      <c r="E1021" t="s">
        <v>114</v>
      </c>
      <c r="F1021" s="3" t="s">
        <v>95</v>
      </c>
      <c r="G1021" s="3" t="s">
        <v>32</v>
      </c>
      <c r="H1021" s="3" t="s">
        <v>34</v>
      </c>
      <c r="I1021" s="2">
        <v>0.76400000000000001</v>
      </c>
      <c r="J1021" s="2">
        <v>1.5009E-2</v>
      </c>
      <c r="K1021" s="2">
        <v>0.45200000000000001</v>
      </c>
      <c r="L1021" s="2">
        <v>7.3105000000000003E-2</v>
      </c>
      <c r="M1021" s="2">
        <v>0.82</v>
      </c>
      <c r="N1021" s="2">
        <v>0.87</v>
      </c>
      <c r="O1021" s="2">
        <v>0.80700000000000005</v>
      </c>
      <c r="P1021" s="2">
        <v>9.4340999999999994E-2</v>
      </c>
      <c r="Q1021" s="2">
        <v>0.34017049999999999</v>
      </c>
      <c r="R1021" s="2">
        <v>0.21</v>
      </c>
      <c r="S1021" s="2">
        <v>8.5810000000000001E-3</v>
      </c>
      <c r="T1021" s="2">
        <v>0.197743</v>
      </c>
      <c r="U1021" s="2">
        <v>1.5009E-2</v>
      </c>
      <c r="V1021" s="2">
        <v>7.3105000000000003E-2</v>
      </c>
      <c r="W1021" s="2"/>
    </row>
    <row r="1022" spans="2:23" x14ac:dyDescent="0.25">
      <c r="B1022" t="str">
        <f t="shared" si="61"/>
        <v>IDFood PreparationDishwasher</v>
      </c>
      <c r="C1022" t="str">
        <f t="shared" si="62"/>
        <v>ID2021 CPAFood Preparation_Dishwasher</v>
      </c>
      <c r="D1022" t="s">
        <v>119</v>
      </c>
      <c r="E1022" t="s">
        <v>114</v>
      </c>
      <c r="F1022" s="3" t="s">
        <v>96</v>
      </c>
      <c r="G1022" s="3" t="s">
        <v>32</v>
      </c>
      <c r="H1022" s="3" t="s">
        <v>35</v>
      </c>
      <c r="I1022" s="2">
        <v>0.200325</v>
      </c>
      <c r="J1022" s="2">
        <v>1.5009E-2</v>
      </c>
      <c r="K1022" s="2">
        <v>0.18492800000000001</v>
      </c>
      <c r="L1022" s="2">
        <v>7.3105000000000003E-2</v>
      </c>
      <c r="M1022" s="2">
        <v>0.31740200000000002</v>
      </c>
      <c r="N1022" s="2">
        <v>0.25333600000000001</v>
      </c>
      <c r="O1022" s="2">
        <v>0.30880099999999999</v>
      </c>
      <c r="P1022" s="2">
        <v>9.4340999999999994E-2</v>
      </c>
      <c r="Q1022" s="2">
        <v>0.16946800000000001</v>
      </c>
      <c r="R1022" s="2">
        <v>0.15263599999999999</v>
      </c>
      <c r="S1022" s="2">
        <v>8.5810000000000001E-3</v>
      </c>
      <c r="T1022" s="2">
        <v>0.197743</v>
      </c>
      <c r="U1022" s="2">
        <v>1.5009E-2</v>
      </c>
      <c r="V1022" s="2">
        <v>7.3105000000000003E-2</v>
      </c>
      <c r="W1022" s="2"/>
    </row>
    <row r="1023" spans="2:23" x14ac:dyDescent="0.25">
      <c r="B1023" t="str">
        <f t="shared" si="61"/>
        <v>IDFood PreparationHot Food Container</v>
      </c>
      <c r="C1023" t="str">
        <f t="shared" si="62"/>
        <v>ID2021 CPAFood Preparation_Hot Food Container</v>
      </c>
      <c r="D1023" t="s">
        <v>119</v>
      </c>
      <c r="E1023" t="s">
        <v>114</v>
      </c>
      <c r="F1023" s="3" t="s">
        <v>97</v>
      </c>
      <c r="G1023" s="3" t="s">
        <v>32</v>
      </c>
      <c r="H1023" s="3" t="s">
        <v>36</v>
      </c>
      <c r="I1023" s="2">
        <v>0.200325</v>
      </c>
      <c r="J1023" s="2">
        <v>1.5009E-2</v>
      </c>
      <c r="K1023" s="2">
        <v>0.18492800000000001</v>
      </c>
      <c r="L1023" s="2">
        <v>7.3105000000000003E-2</v>
      </c>
      <c r="M1023" s="2">
        <v>0.84</v>
      </c>
      <c r="N1023" s="2">
        <v>0.73</v>
      </c>
      <c r="O1023" s="2">
        <v>0.30880099999999999</v>
      </c>
      <c r="P1023" s="2">
        <v>9.4340999999999994E-2</v>
      </c>
      <c r="Q1023" s="2">
        <v>0.16946800000000001</v>
      </c>
      <c r="R1023" s="2">
        <v>0.15263599999999999</v>
      </c>
      <c r="S1023" s="2">
        <v>8.5810000000000001E-3</v>
      </c>
      <c r="T1023" s="2">
        <v>0.197743</v>
      </c>
      <c r="U1023" s="2">
        <v>1.5009E-2</v>
      </c>
      <c r="V1023" s="2">
        <v>7.3105000000000003E-2</v>
      </c>
      <c r="W1023" s="2"/>
    </row>
    <row r="1024" spans="2:23" x14ac:dyDescent="0.25">
      <c r="B1024" t="str">
        <f t="shared" si="61"/>
        <v>IDFood PreparationSteamer</v>
      </c>
      <c r="C1024" t="str">
        <f t="shared" si="62"/>
        <v>ID2021 CPAFood Preparation_Steamer</v>
      </c>
      <c r="D1024" t="s">
        <v>119</v>
      </c>
      <c r="E1024" t="s">
        <v>114</v>
      </c>
      <c r="F1024" s="3" t="s">
        <v>98</v>
      </c>
      <c r="G1024" s="3" t="s">
        <v>32</v>
      </c>
      <c r="H1024" s="3" t="s">
        <v>37</v>
      </c>
      <c r="I1024" s="2">
        <v>0.200325</v>
      </c>
      <c r="J1024" s="2">
        <v>1.5009E-2</v>
      </c>
      <c r="K1024" s="2">
        <v>0.18492800000000001</v>
      </c>
      <c r="L1024" s="2">
        <v>7.3105000000000003E-2</v>
      </c>
      <c r="M1024" s="2">
        <v>0.16</v>
      </c>
      <c r="N1024" s="2">
        <v>0.2</v>
      </c>
      <c r="O1024" s="2">
        <v>0.30880099999999999</v>
      </c>
      <c r="P1024" s="2">
        <v>9.4340999999999994E-2</v>
      </c>
      <c r="Q1024" s="2">
        <v>0.16946800000000001</v>
      </c>
      <c r="R1024" s="2">
        <v>0.15263599999999999</v>
      </c>
      <c r="S1024" s="2">
        <v>8.5810000000000001E-3</v>
      </c>
      <c r="T1024" s="2">
        <v>0.197743</v>
      </c>
      <c r="U1024" s="2">
        <v>1.5009E-2</v>
      </c>
      <c r="V1024" s="2">
        <v>7.3105000000000003E-2</v>
      </c>
      <c r="W1024" s="2"/>
    </row>
    <row r="1025" spans="2:23" x14ac:dyDescent="0.25">
      <c r="B1025" t="str">
        <f t="shared" si="61"/>
        <v>IDOffice EquipmentDesktop Computer</v>
      </c>
      <c r="C1025" t="str">
        <f t="shared" si="62"/>
        <v>ID2021 CPAOffice Equipment_Desktop Computer</v>
      </c>
      <c r="D1025" t="s">
        <v>119</v>
      </c>
      <c r="E1025" t="s">
        <v>114</v>
      </c>
      <c r="F1025" s="3" t="s">
        <v>99</v>
      </c>
      <c r="G1025" s="3" t="s">
        <v>38</v>
      </c>
      <c r="H1025" s="3" t="s">
        <v>39</v>
      </c>
      <c r="I1025" s="2">
        <v>1</v>
      </c>
      <c r="J1025" s="2">
        <v>1</v>
      </c>
      <c r="K1025" s="2">
        <v>1</v>
      </c>
      <c r="L1025" s="2">
        <v>1</v>
      </c>
      <c r="M1025" s="2">
        <v>1</v>
      </c>
      <c r="N1025" s="2">
        <v>1</v>
      </c>
      <c r="O1025" s="2">
        <v>1</v>
      </c>
      <c r="P1025" s="2">
        <v>1</v>
      </c>
      <c r="Q1025" s="2">
        <v>1</v>
      </c>
      <c r="R1025" s="2">
        <v>1</v>
      </c>
      <c r="S1025" s="2">
        <v>1</v>
      </c>
      <c r="T1025" s="2">
        <v>1</v>
      </c>
      <c r="U1025" s="2">
        <v>1</v>
      </c>
      <c r="V1025" s="2">
        <v>1</v>
      </c>
      <c r="W1025" s="2"/>
    </row>
    <row r="1026" spans="2:23" x14ac:dyDescent="0.25">
      <c r="B1026" t="str">
        <f t="shared" si="61"/>
        <v>IDOffice EquipmentLaptop</v>
      </c>
      <c r="C1026" t="str">
        <f t="shared" si="62"/>
        <v>ID2021 CPAOffice Equipment_Laptop</v>
      </c>
      <c r="D1026" t="s">
        <v>119</v>
      </c>
      <c r="E1026" t="s">
        <v>114</v>
      </c>
      <c r="F1026" s="3" t="s">
        <v>100</v>
      </c>
      <c r="G1026" s="3" t="s">
        <v>38</v>
      </c>
      <c r="H1026" s="3" t="s">
        <v>40</v>
      </c>
      <c r="I1026" s="2">
        <v>1</v>
      </c>
      <c r="J1026" s="2">
        <v>1</v>
      </c>
      <c r="K1026" s="2">
        <v>1</v>
      </c>
      <c r="L1026" s="2">
        <v>1</v>
      </c>
      <c r="M1026" s="2">
        <v>1</v>
      </c>
      <c r="N1026" s="2">
        <v>0.64</v>
      </c>
      <c r="O1026" s="2">
        <v>1</v>
      </c>
      <c r="P1026" s="2">
        <v>1</v>
      </c>
      <c r="Q1026" s="2">
        <v>1</v>
      </c>
      <c r="R1026" s="2">
        <v>1</v>
      </c>
      <c r="S1026" s="2">
        <v>1</v>
      </c>
      <c r="T1026" s="2">
        <v>1</v>
      </c>
      <c r="U1026" s="2">
        <v>1</v>
      </c>
      <c r="V1026" s="2">
        <v>1</v>
      </c>
      <c r="W1026" s="2"/>
    </row>
    <row r="1027" spans="2:23" x14ac:dyDescent="0.25">
      <c r="B1027" t="str">
        <f t="shared" si="61"/>
        <v>IDOffice EquipmentServer</v>
      </c>
      <c r="C1027" t="str">
        <f t="shared" si="62"/>
        <v>ID2021 CPAOffice Equipment_Server</v>
      </c>
      <c r="D1027" t="s">
        <v>119</v>
      </c>
      <c r="E1027" t="s">
        <v>114</v>
      </c>
      <c r="F1027" s="3" t="s">
        <v>101</v>
      </c>
      <c r="G1027" s="3" t="s">
        <v>38</v>
      </c>
      <c r="H1027" s="3" t="s">
        <v>41</v>
      </c>
      <c r="I1027" s="2">
        <v>1</v>
      </c>
      <c r="J1027" s="2">
        <v>1</v>
      </c>
      <c r="K1027" s="2">
        <v>0.82</v>
      </c>
      <c r="L1027" s="2">
        <v>1</v>
      </c>
      <c r="M1027" s="2">
        <v>0.5</v>
      </c>
      <c r="N1027" s="2">
        <v>1</v>
      </c>
      <c r="O1027" s="2">
        <v>1</v>
      </c>
      <c r="P1027" s="2">
        <v>1</v>
      </c>
      <c r="Q1027" s="2">
        <v>1</v>
      </c>
      <c r="R1027" s="2">
        <v>1</v>
      </c>
      <c r="S1027" s="2">
        <v>0.89</v>
      </c>
      <c r="T1027" s="2">
        <v>0.89</v>
      </c>
      <c r="U1027" s="2">
        <v>1</v>
      </c>
      <c r="V1027" s="2">
        <v>0.66</v>
      </c>
      <c r="W1027" s="2"/>
    </row>
    <row r="1028" spans="2:23" x14ac:dyDescent="0.25">
      <c r="B1028" t="str">
        <f t="shared" si="61"/>
        <v>IDOffice EquipmentMonitor</v>
      </c>
      <c r="C1028" t="str">
        <f t="shared" si="62"/>
        <v>ID2021 CPAOffice Equipment_Monitor</v>
      </c>
      <c r="D1028" t="s">
        <v>119</v>
      </c>
      <c r="E1028" t="s">
        <v>114</v>
      </c>
      <c r="F1028" s="3" t="s">
        <v>102</v>
      </c>
      <c r="G1028" s="3" t="s">
        <v>38</v>
      </c>
      <c r="H1028" s="3" t="s">
        <v>42</v>
      </c>
      <c r="I1028" s="2">
        <v>1</v>
      </c>
      <c r="J1028" s="2">
        <v>1</v>
      </c>
      <c r="K1028" s="2">
        <v>1</v>
      </c>
      <c r="L1028" s="2">
        <v>1</v>
      </c>
      <c r="M1028" s="2">
        <v>1</v>
      </c>
      <c r="N1028" s="2">
        <v>1</v>
      </c>
      <c r="O1028" s="2">
        <v>1</v>
      </c>
      <c r="P1028" s="2">
        <v>1</v>
      </c>
      <c r="Q1028" s="2">
        <v>1</v>
      </c>
      <c r="R1028" s="2">
        <v>1</v>
      </c>
      <c r="S1028" s="2">
        <v>1</v>
      </c>
      <c r="T1028" s="2">
        <v>1</v>
      </c>
      <c r="U1028" s="2">
        <v>1</v>
      </c>
      <c r="V1028" s="2">
        <v>1</v>
      </c>
      <c r="W1028" s="2"/>
    </row>
    <row r="1029" spans="2:23" x14ac:dyDescent="0.25">
      <c r="B1029" t="str">
        <f t="shared" si="61"/>
        <v>IDOffice EquipmentPrinter/Copier/Fax</v>
      </c>
      <c r="C1029" t="str">
        <f t="shared" si="62"/>
        <v>ID2021 CPAOffice Equipment_Printer/Copier/Fax</v>
      </c>
      <c r="D1029" t="s">
        <v>119</v>
      </c>
      <c r="E1029" t="s">
        <v>114</v>
      </c>
      <c r="F1029" s="3" t="s">
        <v>103</v>
      </c>
      <c r="G1029" s="3" t="s">
        <v>38</v>
      </c>
      <c r="H1029" s="3" t="s">
        <v>43</v>
      </c>
      <c r="I1029" s="2">
        <v>1</v>
      </c>
      <c r="J1029" s="2">
        <v>1</v>
      </c>
      <c r="K1029" s="2">
        <v>1</v>
      </c>
      <c r="L1029" s="2">
        <v>1</v>
      </c>
      <c r="M1029" s="2">
        <v>1</v>
      </c>
      <c r="N1029" s="2">
        <v>1</v>
      </c>
      <c r="O1029" s="2">
        <v>1</v>
      </c>
      <c r="P1029" s="2">
        <v>1</v>
      </c>
      <c r="Q1029" s="2">
        <v>1</v>
      </c>
      <c r="R1029" s="2">
        <v>1</v>
      </c>
      <c r="S1029" s="2">
        <v>1</v>
      </c>
      <c r="T1029" s="2">
        <v>1</v>
      </c>
      <c r="U1029" s="2">
        <v>1</v>
      </c>
      <c r="V1029" s="2">
        <v>1</v>
      </c>
      <c r="W1029" s="2"/>
    </row>
    <row r="1030" spans="2:23" x14ac:dyDescent="0.25">
      <c r="B1030" t="str">
        <f t="shared" si="61"/>
        <v>IDOffice EquipmentPOS Terminal</v>
      </c>
      <c r="C1030" t="str">
        <f t="shared" si="62"/>
        <v>ID2021 CPAOffice Equipment_POS Terminal</v>
      </c>
      <c r="D1030" t="s">
        <v>119</v>
      </c>
      <c r="E1030" t="s">
        <v>114</v>
      </c>
      <c r="F1030" s="3" t="s">
        <v>104</v>
      </c>
      <c r="G1030" s="3" t="s">
        <v>38</v>
      </c>
      <c r="H1030" s="3" t="s">
        <v>44</v>
      </c>
      <c r="I1030" s="2">
        <v>0.4</v>
      </c>
      <c r="J1030" s="2">
        <v>0.2</v>
      </c>
      <c r="K1030" s="2">
        <v>1</v>
      </c>
      <c r="L1030" s="2">
        <v>1</v>
      </c>
      <c r="M1030" s="2">
        <v>1</v>
      </c>
      <c r="N1030" s="2">
        <v>1</v>
      </c>
      <c r="O1030" s="2">
        <v>1</v>
      </c>
      <c r="P1030" s="2">
        <v>1</v>
      </c>
      <c r="Q1030" s="2">
        <v>0.36</v>
      </c>
      <c r="R1030" s="2">
        <v>0.57999999999999996</v>
      </c>
      <c r="S1030" s="2">
        <v>0.77</v>
      </c>
      <c r="T1030" s="2">
        <v>0.77</v>
      </c>
      <c r="U1030" s="2">
        <v>0.2</v>
      </c>
      <c r="V1030" s="2">
        <v>0.28000000000000003</v>
      </c>
      <c r="W1030" s="2"/>
    </row>
    <row r="1031" spans="2:23" x14ac:dyDescent="0.25">
      <c r="B1031" t="str">
        <f t="shared" si="61"/>
        <v>IDMiscellaneousNon-HVAC Motors</v>
      </c>
      <c r="C1031" t="str">
        <f t="shared" si="62"/>
        <v>ID2021 CPAMiscellaneous_Non-HVAC Motors</v>
      </c>
      <c r="D1031" t="s">
        <v>119</v>
      </c>
      <c r="E1031" t="s">
        <v>114</v>
      </c>
      <c r="F1031" s="3" t="s">
        <v>105</v>
      </c>
      <c r="G1031" s="3" t="s">
        <v>45</v>
      </c>
      <c r="H1031" s="3" t="s">
        <v>46</v>
      </c>
      <c r="I1031" s="2">
        <v>0.8957499208271652</v>
      </c>
      <c r="J1031" s="2">
        <v>0.21970777803924474</v>
      </c>
      <c r="K1031" s="2">
        <v>0.40173654010717463</v>
      </c>
      <c r="L1031" s="2">
        <v>0.21970777803924474</v>
      </c>
      <c r="M1031" s="2">
        <v>0.19994718336345799</v>
      </c>
      <c r="N1031" s="2">
        <v>0.34644139250345779</v>
      </c>
      <c r="O1031" s="2">
        <v>0.74104394863625245</v>
      </c>
      <c r="P1031" s="2">
        <v>0.88831888096371459</v>
      </c>
      <c r="Q1031" s="2">
        <v>0.43663447205500328</v>
      </c>
      <c r="R1031" s="2">
        <v>0.91274673866983413</v>
      </c>
      <c r="S1031" s="2">
        <v>0.49853334976354247</v>
      </c>
      <c r="T1031" s="2">
        <v>0.79471679065865775</v>
      </c>
      <c r="U1031" s="2">
        <v>0.21970777803924474</v>
      </c>
      <c r="V1031" s="2">
        <v>0.21970777803924474</v>
      </c>
      <c r="W1031" s="2"/>
    </row>
    <row r="1032" spans="2:23" x14ac:dyDescent="0.25">
      <c r="B1032" t="str">
        <f t="shared" si="61"/>
        <v>IDMiscellaneousPool Pump</v>
      </c>
      <c r="C1032" t="str">
        <f t="shared" si="62"/>
        <v>ID2021 CPAMiscellaneous_Pool Pump</v>
      </c>
      <c r="D1032" t="s">
        <v>119</v>
      </c>
      <c r="E1032" t="s">
        <v>114</v>
      </c>
      <c r="F1032" s="3" t="s">
        <v>106</v>
      </c>
      <c r="G1032" s="3" t="s">
        <v>45</v>
      </c>
      <c r="H1032" s="3" t="s">
        <v>47</v>
      </c>
      <c r="I1032" s="2">
        <v>0</v>
      </c>
      <c r="J1032" s="2">
        <v>0</v>
      </c>
      <c r="K1032" s="2">
        <v>0</v>
      </c>
      <c r="L1032" s="2">
        <v>0</v>
      </c>
      <c r="M1032" s="2">
        <v>0</v>
      </c>
      <c r="N1032" s="2">
        <v>0</v>
      </c>
      <c r="O1032" s="2">
        <v>0</v>
      </c>
      <c r="P1032" s="2">
        <v>0.90300000000000002</v>
      </c>
      <c r="Q1032" s="2">
        <v>0.06</v>
      </c>
      <c r="R1032" s="2">
        <v>0.76</v>
      </c>
      <c r="S1032" s="2">
        <v>0</v>
      </c>
      <c r="T1032" s="2">
        <v>0</v>
      </c>
      <c r="U1032" s="2">
        <v>0</v>
      </c>
      <c r="V1032" s="2">
        <v>0.04</v>
      </c>
      <c r="W1032" s="2"/>
    </row>
    <row r="1033" spans="2:23" x14ac:dyDescent="0.25">
      <c r="B1033" t="str">
        <f t="shared" si="61"/>
        <v>IDMiscellaneousPool Heater</v>
      </c>
      <c r="C1033" t="str">
        <f t="shared" si="62"/>
        <v>ID2021 CPAMiscellaneous_Pool Heater</v>
      </c>
      <c r="D1033" t="s">
        <v>119</v>
      </c>
      <c r="E1033" t="s">
        <v>114</v>
      </c>
      <c r="F1033" s="3" t="s">
        <v>107</v>
      </c>
      <c r="G1033" s="3" t="s">
        <v>45</v>
      </c>
      <c r="H1033" s="3" t="s">
        <v>48</v>
      </c>
      <c r="I1033" s="2">
        <v>0</v>
      </c>
      <c r="J1033" s="2">
        <v>0</v>
      </c>
      <c r="K1033" s="2">
        <v>0</v>
      </c>
      <c r="L1033" s="2">
        <v>0</v>
      </c>
      <c r="M1033" s="2">
        <v>0</v>
      </c>
      <c r="N1033" s="2">
        <v>0</v>
      </c>
      <c r="O1033" s="2">
        <v>0</v>
      </c>
      <c r="P1033" s="2">
        <v>0.36199999999999999</v>
      </c>
      <c r="Q1033" s="2">
        <v>0.01</v>
      </c>
      <c r="R1033" s="2">
        <v>0.27</v>
      </c>
      <c r="S1033" s="2">
        <v>0</v>
      </c>
      <c r="T1033" s="2">
        <v>0</v>
      </c>
      <c r="U1033" s="2">
        <v>0</v>
      </c>
      <c r="V1033" s="2">
        <v>0.01</v>
      </c>
      <c r="W1033" s="2"/>
    </row>
    <row r="1034" spans="2:23" x14ac:dyDescent="0.25">
      <c r="B1034" t="str">
        <f t="shared" si="61"/>
        <v>IDMiscellaneousClothes Washer</v>
      </c>
      <c r="C1034" t="str">
        <f t="shared" si="62"/>
        <v>ID2021 CPAMiscellaneous_Clothes Washer</v>
      </c>
      <c r="D1034" t="s">
        <v>119</v>
      </c>
      <c r="E1034" t="s">
        <v>114</v>
      </c>
      <c r="F1034" s="3" t="s">
        <v>108</v>
      </c>
      <c r="G1034" s="3" t="s">
        <v>45</v>
      </c>
      <c r="H1034" s="3" t="s">
        <v>49</v>
      </c>
      <c r="I1034" s="2">
        <v>0</v>
      </c>
      <c r="J1034" s="2">
        <v>0</v>
      </c>
      <c r="K1034" s="2">
        <v>7.0000000000000007E-2</v>
      </c>
      <c r="L1034" s="2">
        <v>0</v>
      </c>
      <c r="M1034" s="2">
        <v>0</v>
      </c>
      <c r="N1034" s="2">
        <v>0</v>
      </c>
      <c r="O1034" s="2">
        <v>0.63</v>
      </c>
      <c r="P1034" s="2">
        <v>0.15</v>
      </c>
      <c r="Q1034" s="2">
        <v>0.15</v>
      </c>
      <c r="R1034" s="2">
        <v>0.67</v>
      </c>
      <c r="S1034" s="2">
        <v>0</v>
      </c>
      <c r="T1034" s="2">
        <v>0</v>
      </c>
      <c r="U1034" s="2">
        <v>0</v>
      </c>
      <c r="V1034" s="2">
        <v>0.15</v>
      </c>
      <c r="W1034" s="2"/>
    </row>
    <row r="1035" spans="2:23" x14ac:dyDescent="0.25">
      <c r="B1035" t="str">
        <f t="shared" si="61"/>
        <v>IDMiscellaneousClothes Dryer</v>
      </c>
      <c r="C1035" t="str">
        <f t="shared" si="62"/>
        <v>ID2021 CPAMiscellaneous_Clothes Dryer</v>
      </c>
      <c r="D1035" t="s">
        <v>119</v>
      </c>
      <c r="E1035" t="s">
        <v>114</v>
      </c>
      <c r="F1035" s="3" t="s">
        <v>109</v>
      </c>
      <c r="G1035" s="3" t="s">
        <v>45</v>
      </c>
      <c r="H1035" s="3" t="s">
        <v>50</v>
      </c>
      <c r="I1035" s="2">
        <v>0</v>
      </c>
      <c r="J1035" s="2">
        <v>0</v>
      </c>
      <c r="K1035" s="2">
        <v>0.04</v>
      </c>
      <c r="L1035" s="2">
        <v>0</v>
      </c>
      <c r="M1035" s="2">
        <v>0</v>
      </c>
      <c r="N1035" s="2">
        <v>0</v>
      </c>
      <c r="O1035" s="2">
        <v>0.57999999999999996</v>
      </c>
      <c r="P1035" s="2">
        <v>0.11</v>
      </c>
      <c r="Q1035" s="2">
        <v>0.11</v>
      </c>
      <c r="R1035" s="2">
        <v>0.26</v>
      </c>
      <c r="S1035" s="2">
        <v>0</v>
      </c>
      <c r="T1035" s="2">
        <v>0</v>
      </c>
      <c r="U1035" s="2">
        <v>0</v>
      </c>
      <c r="V1035" s="2">
        <v>0.1</v>
      </c>
      <c r="W1035" s="2"/>
    </row>
    <row r="1036" spans="2:23" x14ac:dyDescent="0.25">
      <c r="B1036" t="str">
        <f t="shared" si="61"/>
        <v>IDMiscellaneousOther Miscellaneous</v>
      </c>
      <c r="C1036" t="str">
        <f t="shared" si="62"/>
        <v>ID2021 CPAMiscellaneous_Other Miscellaneous</v>
      </c>
      <c r="D1036" t="s">
        <v>119</v>
      </c>
      <c r="E1036" t="s">
        <v>114</v>
      </c>
      <c r="F1036" s="3" t="s">
        <v>110</v>
      </c>
      <c r="G1036" s="3" t="s">
        <v>45</v>
      </c>
      <c r="H1036" s="3" t="s">
        <v>51</v>
      </c>
      <c r="I1036" s="2">
        <v>1</v>
      </c>
      <c r="J1036" s="2">
        <v>1</v>
      </c>
      <c r="K1036" s="2">
        <v>1</v>
      </c>
      <c r="L1036" s="2">
        <v>1</v>
      </c>
      <c r="M1036" s="2">
        <v>1</v>
      </c>
      <c r="N1036" s="2">
        <v>1</v>
      </c>
      <c r="O1036" s="2">
        <v>1</v>
      </c>
      <c r="P1036" s="2">
        <v>1</v>
      </c>
      <c r="Q1036" s="2">
        <v>1</v>
      </c>
      <c r="R1036" s="2">
        <v>1</v>
      </c>
      <c r="S1036" s="2">
        <v>1</v>
      </c>
      <c r="T1036" s="2">
        <v>1</v>
      </c>
      <c r="U1036" s="2">
        <v>1</v>
      </c>
      <c r="V1036" s="2">
        <v>1</v>
      </c>
      <c r="W1036" s="2"/>
    </row>
    <row r="1037" spans="2:23" x14ac:dyDescent="0.25">
      <c r="B1037" t="str">
        <f t="shared" si="61"/>
        <v>CACoolingAir-Cooled Chiller</v>
      </c>
      <c r="C1037" t="str">
        <f t="shared" si="62"/>
        <v>CA2021 CPACooling_Air-Cooled Chiller</v>
      </c>
      <c r="D1037" t="s">
        <v>118</v>
      </c>
      <c r="E1037" t="s">
        <v>114</v>
      </c>
      <c r="F1037" s="3" t="s">
        <v>66</v>
      </c>
      <c r="G1037" s="3" t="s">
        <v>3</v>
      </c>
      <c r="H1037" s="3" t="s">
        <v>4</v>
      </c>
      <c r="I1037" s="2">
        <v>0.13727939170712</v>
      </c>
      <c r="J1037" s="2">
        <v>0</v>
      </c>
      <c r="K1037" s="2">
        <v>1.1155043558097535E-2</v>
      </c>
      <c r="L1037" s="2">
        <v>0</v>
      </c>
      <c r="M1037" s="2">
        <v>0</v>
      </c>
      <c r="N1037" s="2">
        <v>5.1563961209992642E-3</v>
      </c>
      <c r="O1037" s="2">
        <v>0.14505576923076927</v>
      </c>
      <c r="P1037" s="2">
        <v>0.29987075910369748</v>
      </c>
      <c r="Q1037" s="2">
        <v>0.22071991397963514</v>
      </c>
      <c r="R1037" s="2">
        <v>2.0084556692651273E-2</v>
      </c>
      <c r="S1037" s="2">
        <v>0</v>
      </c>
      <c r="T1037" s="2">
        <v>0.15044077003550774</v>
      </c>
      <c r="U1037" s="2">
        <v>0.13727939170712</v>
      </c>
      <c r="V1037" s="2">
        <v>7.9927023084265025E-2</v>
      </c>
      <c r="W1037" s="2"/>
    </row>
    <row r="1038" spans="2:23" x14ac:dyDescent="0.25">
      <c r="B1038" t="str">
        <f t="shared" si="61"/>
        <v>CACoolingWater-Cooled Chiller</v>
      </c>
      <c r="C1038" t="str">
        <f t="shared" si="62"/>
        <v>CA2021 CPACooling_Water-Cooled Chiller</v>
      </c>
      <c r="D1038" t="s">
        <v>118</v>
      </c>
      <c r="E1038" t="s">
        <v>114</v>
      </c>
      <c r="F1038" s="3" t="s">
        <v>67</v>
      </c>
      <c r="G1038" s="3" t="s">
        <v>3</v>
      </c>
      <c r="H1038" s="3" t="s">
        <v>5</v>
      </c>
      <c r="I1038" s="2">
        <v>8.4542447182941738E-2</v>
      </c>
      <c r="J1038" s="2">
        <v>0</v>
      </c>
      <c r="K1038" s="2">
        <v>6.8697469380246583E-3</v>
      </c>
      <c r="L1038" s="2">
        <v>0</v>
      </c>
      <c r="M1038" s="2">
        <v>0</v>
      </c>
      <c r="N1038" s="2">
        <v>3.1755265032347617E-3</v>
      </c>
      <c r="O1038" s="2">
        <v>0.58022307692307706</v>
      </c>
      <c r="P1038" s="2">
        <v>0</v>
      </c>
      <c r="Q1038" s="2">
        <v>0</v>
      </c>
      <c r="R1038" s="2">
        <v>7.2842952116803902E-2</v>
      </c>
      <c r="S1038" s="2">
        <v>0</v>
      </c>
      <c r="T1038" s="2">
        <v>1.6715641115056419E-2</v>
      </c>
      <c r="U1038" s="2">
        <v>8.4542447182941738E-2</v>
      </c>
      <c r="V1038" s="2">
        <v>4.13746798640484E-2</v>
      </c>
      <c r="W1038" s="2"/>
    </row>
    <row r="1039" spans="2:23" x14ac:dyDescent="0.25">
      <c r="B1039" t="str">
        <f t="shared" si="61"/>
        <v>CACoolingRTU</v>
      </c>
      <c r="C1039" t="str">
        <f t="shared" si="62"/>
        <v>CA2021 CPACooling_RTU</v>
      </c>
      <c r="D1039" t="s">
        <v>118</v>
      </c>
      <c r="E1039" t="s">
        <v>114</v>
      </c>
      <c r="F1039" s="3" t="s">
        <v>68</v>
      </c>
      <c r="G1039" s="3" t="s">
        <v>3</v>
      </c>
      <c r="H1039" s="3" t="s">
        <v>6</v>
      </c>
      <c r="I1039" s="2">
        <v>0.44482045290657624</v>
      </c>
      <c r="J1039" s="2">
        <v>0.63077820104009585</v>
      </c>
      <c r="K1039" s="2">
        <v>0.78125348744599421</v>
      </c>
      <c r="L1039" s="2">
        <v>0.59887935189992214</v>
      </c>
      <c r="M1039" s="2">
        <v>0.72906423383809549</v>
      </c>
      <c r="N1039" s="2">
        <v>0.71349743622154482</v>
      </c>
      <c r="O1039" s="2">
        <v>9.5365384615384616E-2</v>
      </c>
      <c r="P1039" s="2">
        <v>0.49212233740202738</v>
      </c>
      <c r="Q1039" s="2">
        <v>0.36222671494712316</v>
      </c>
      <c r="R1039" s="2">
        <v>0.1576374163802691</v>
      </c>
      <c r="S1039" s="2">
        <v>0.16009626602208238</v>
      </c>
      <c r="T1039" s="2">
        <v>0.19726040936725348</v>
      </c>
      <c r="U1039" s="2">
        <v>0.44482045290657624</v>
      </c>
      <c r="V1039" s="2">
        <v>0.47022093428747136</v>
      </c>
      <c r="W1039" s="2"/>
    </row>
    <row r="1040" spans="2:23" x14ac:dyDescent="0.25">
      <c r="B1040" t="str">
        <f t="shared" si="61"/>
        <v>CACoolingPTAC</v>
      </c>
      <c r="C1040" t="str">
        <f t="shared" si="62"/>
        <v>CA2021 CPACooling_PTAC</v>
      </c>
      <c r="D1040" t="s">
        <v>118</v>
      </c>
      <c r="E1040" t="s">
        <v>114</v>
      </c>
      <c r="F1040" s="3" t="s">
        <v>69</v>
      </c>
      <c r="G1040" s="3" t="s">
        <v>3</v>
      </c>
      <c r="H1040" s="3" t="s">
        <v>7</v>
      </c>
      <c r="I1040" s="2">
        <v>2.3517370821267865E-2</v>
      </c>
      <c r="J1040" s="2">
        <v>2.2252180880773513E-2</v>
      </c>
      <c r="K1040" s="2">
        <v>3.4197932022697983E-2</v>
      </c>
      <c r="L1040" s="2">
        <v>2.5623660658965326E-2</v>
      </c>
      <c r="M1040" s="2">
        <v>2.6689338444342726E-2</v>
      </c>
      <c r="N1040" s="2">
        <v>2.1299904545566722E-2</v>
      </c>
      <c r="O1040" s="2">
        <v>3.3461538461538464E-3</v>
      </c>
      <c r="P1040" s="2">
        <v>3.1949305444255741E-2</v>
      </c>
      <c r="Q1040" s="2">
        <v>2.3516290719518388E-2</v>
      </c>
      <c r="R1040" s="2">
        <v>0.38754500935224145</v>
      </c>
      <c r="S1040" s="2">
        <v>1.0505295312615633E-2</v>
      </c>
      <c r="T1040" s="2">
        <v>1.1883157190798401E-2</v>
      </c>
      <c r="U1040" s="2">
        <v>2.3517370821267865E-2</v>
      </c>
      <c r="V1040" s="2">
        <v>4.2027854483765795E-2</v>
      </c>
      <c r="W1040" s="2"/>
    </row>
    <row r="1041" spans="2:23" x14ac:dyDescent="0.25">
      <c r="B1041" t="str">
        <f t="shared" si="61"/>
        <v>CACoolingPTHP</v>
      </c>
      <c r="C1041" t="str">
        <f t="shared" si="62"/>
        <v>CA2021 CPACooling_PTHP</v>
      </c>
      <c r="D1041" t="s">
        <v>118</v>
      </c>
      <c r="E1041" t="s">
        <v>114</v>
      </c>
      <c r="F1041" s="3" t="s">
        <v>70</v>
      </c>
      <c r="G1041" s="3" t="s">
        <v>3</v>
      </c>
      <c r="H1041" s="3" t="s">
        <v>8</v>
      </c>
      <c r="I1041" s="2">
        <v>7.4592818269867177E-3</v>
      </c>
      <c r="J1041" s="2">
        <v>7.0579866140762148E-3</v>
      </c>
      <c r="K1041" s="2">
        <v>7.0406866957954022E-3</v>
      </c>
      <c r="L1041" s="2">
        <v>5.2754115827650643E-3</v>
      </c>
      <c r="M1041" s="2">
        <v>1.9225688804840411E-2</v>
      </c>
      <c r="N1041" s="2">
        <v>6.2967143602967995E-3</v>
      </c>
      <c r="O1041" s="2">
        <v>0</v>
      </c>
      <c r="P1041" s="2">
        <v>2.2369060494469413E-2</v>
      </c>
      <c r="Q1041" s="2">
        <v>1.6464750090678864E-2</v>
      </c>
      <c r="R1041" s="2">
        <v>0.13046625758559927</v>
      </c>
      <c r="S1041" s="2">
        <v>2.9564331643705008E-3</v>
      </c>
      <c r="T1041" s="2">
        <v>1.1883157190798401E-3</v>
      </c>
      <c r="U1041" s="2">
        <v>7.4592818269867177E-3</v>
      </c>
      <c r="V1041" s="2">
        <v>2.1455005881469622E-2</v>
      </c>
      <c r="W1041" s="2"/>
    </row>
    <row r="1042" spans="2:23" x14ac:dyDescent="0.25">
      <c r="B1042" t="str">
        <f t="shared" si="61"/>
        <v>CACoolingEvaporative AC</v>
      </c>
      <c r="C1042" t="str">
        <f t="shared" si="62"/>
        <v>CA2021 CPACooling_Evaporative AC</v>
      </c>
      <c r="D1042" t="s">
        <v>118</v>
      </c>
      <c r="E1042" t="s">
        <v>114</v>
      </c>
      <c r="F1042" s="3" t="s">
        <v>71</v>
      </c>
      <c r="G1042" s="3" t="s">
        <v>3</v>
      </c>
      <c r="H1042" s="3" t="s">
        <v>9</v>
      </c>
      <c r="I1042" s="2">
        <v>4.7181698970683109E-4</v>
      </c>
      <c r="J1042" s="2">
        <v>4.4643413064200866E-4</v>
      </c>
      <c r="K1042" s="2">
        <v>3.9950576699239675E-2</v>
      </c>
      <c r="L1042" s="2">
        <v>2.9933974364059316E-2</v>
      </c>
      <c r="M1042" s="2">
        <v>3.2928339375230604E-2</v>
      </c>
      <c r="N1042" s="2">
        <v>1.1759528107979466E-2</v>
      </c>
      <c r="O1042" s="2">
        <v>0</v>
      </c>
      <c r="P1042" s="2">
        <v>4.1963257356131372E-5</v>
      </c>
      <c r="Q1042" s="2">
        <v>3.0887061418174811E-5</v>
      </c>
      <c r="R1042" s="2">
        <v>4.7455747096300507E-3</v>
      </c>
      <c r="S1042" s="2">
        <v>0</v>
      </c>
      <c r="T1042" s="2">
        <v>1.1883157190798401E-3</v>
      </c>
      <c r="U1042" s="2">
        <v>4.7181698970683109E-4</v>
      </c>
      <c r="V1042" s="2">
        <v>7.2369803956186655E-5</v>
      </c>
      <c r="W1042" s="2"/>
    </row>
    <row r="1043" spans="2:23" x14ac:dyDescent="0.25">
      <c r="B1043" t="str">
        <f t="shared" si="61"/>
        <v>CACoolingAir-Source Heat Pump</v>
      </c>
      <c r="C1043" t="str">
        <f t="shared" si="62"/>
        <v>CA2021 CPACooling_Air-Source Heat Pump</v>
      </c>
      <c r="D1043" t="s">
        <v>118</v>
      </c>
      <c r="E1043" t="s">
        <v>114</v>
      </c>
      <c r="F1043" s="3" t="s">
        <v>72</v>
      </c>
      <c r="G1043" s="3" t="s">
        <v>3</v>
      </c>
      <c r="H1043" s="3" t="s">
        <v>10</v>
      </c>
      <c r="I1043" s="2">
        <v>0.14223050124647621</v>
      </c>
      <c r="J1043" s="2">
        <v>0.13457877007396882</v>
      </c>
      <c r="K1043" s="2">
        <v>4.1407526640150752E-2</v>
      </c>
      <c r="L1043" s="2">
        <v>3.1025630750130456E-2</v>
      </c>
      <c r="M1043" s="2">
        <v>8.220394628661859E-2</v>
      </c>
      <c r="N1043" s="2">
        <v>7.2314763948010702E-2</v>
      </c>
      <c r="O1043" s="2">
        <v>5.0192307692307706E-3</v>
      </c>
      <c r="P1043" s="2">
        <v>8.3328971128292295E-2</v>
      </c>
      <c r="Q1043" s="2">
        <v>6.1334300798191403E-2</v>
      </c>
      <c r="R1043" s="2">
        <v>5.0952618394305094E-2</v>
      </c>
      <c r="S1043" s="2">
        <v>1.6909917018605058E-2</v>
      </c>
      <c r="T1043" s="2">
        <v>1.8616946265584161E-2</v>
      </c>
      <c r="U1043" s="2">
        <v>0.14223050124647621</v>
      </c>
      <c r="V1043" s="2">
        <v>4.5410932525077718E-2</v>
      </c>
      <c r="W1043" s="2"/>
    </row>
    <row r="1044" spans="2:23" x14ac:dyDescent="0.25">
      <c r="B1044" t="str">
        <f t="shared" si="61"/>
        <v>CACoolingGeothermal Heat Pump</v>
      </c>
      <c r="C1044" t="str">
        <f t="shared" si="62"/>
        <v>CA2021 CPACooling_Geothermal Heat Pump</v>
      </c>
      <c r="D1044" t="s">
        <v>118</v>
      </c>
      <c r="E1044" t="s">
        <v>114</v>
      </c>
      <c r="F1044" s="3" t="s">
        <v>73</v>
      </c>
      <c r="G1044" s="3" t="s">
        <v>3</v>
      </c>
      <c r="H1044" s="3" t="s">
        <v>11</v>
      </c>
      <c r="I1044" s="2">
        <v>7.6261839478082877E-2</v>
      </c>
      <c r="J1044" s="2">
        <v>7.2159097173913014E-2</v>
      </c>
      <c r="K1044" s="2">
        <v>0</v>
      </c>
      <c r="L1044" s="2">
        <v>0</v>
      </c>
      <c r="M1044" s="2">
        <v>0</v>
      </c>
      <c r="N1044" s="2">
        <v>0</v>
      </c>
      <c r="O1044" s="2">
        <v>7.5288461538461551E-3</v>
      </c>
      <c r="P1044" s="2">
        <v>6.0327792162783951E-2</v>
      </c>
      <c r="Q1044" s="2">
        <v>4.4404279818914816E-2</v>
      </c>
      <c r="R1044" s="2">
        <v>5.4607234630949311E-2</v>
      </c>
      <c r="S1044" s="2">
        <v>0</v>
      </c>
      <c r="T1044" s="2">
        <v>0</v>
      </c>
      <c r="U1044" s="2">
        <v>7.6261839478082877E-2</v>
      </c>
      <c r="V1044" s="2">
        <v>8.6775644882542326E-3</v>
      </c>
      <c r="W1044" s="2"/>
    </row>
    <row r="1045" spans="2:23" x14ac:dyDescent="0.25">
      <c r="B1045" t="str">
        <f t="shared" si="61"/>
        <v>CAHeatingElectric Furnace</v>
      </c>
      <c r="C1045" t="str">
        <f t="shared" si="62"/>
        <v>CA2021 CPAHeating_Electric Furnace</v>
      </c>
      <c r="D1045" t="s">
        <v>118</v>
      </c>
      <c r="E1045" t="s">
        <v>114</v>
      </c>
      <c r="F1045" s="3" t="s">
        <v>74</v>
      </c>
      <c r="G1045" s="3" t="s">
        <v>12</v>
      </c>
      <c r="H1045" s="3" t="s">
        <v>13</v>
      </c>
      <c r="I1045" s="2">
        <v>1.234131866398199E-2</v>
      </c>
      <c r="J1045" s="2">
        <v>1.809441506387326E-2</v>
      </c>
      <c r="K1045" s="2">
        <v>2.2051735758155871E-2</v>
      </c>
      <c r="L1045" s="2">
        <v>9.8566597120634727E-3</v>
      </c>
      <c r="M1045" s="2">
        <v>3.6776862343540648E-2</v>
      </c>
      <c r="N1045" s="2">
        <v>6.3733657468609123E-2</v>
      </c>
      <c r="O1045" s="2">
        <v>3.1374697173620451E-2</v>
      </c>
      <c r="P1045" s="2">
        <v>0</v>
      </c>
      <c r="Q1045" s="2">
        <v>0</v>
      </c>
      <c r="R1045" s="2">
        <v>1.4401774543907835E-2</v>
      </c>
      <c r="S1045" s="2">
        <v>4.7570697875112767E-3</v>
      </c>
      <c r="T1045" s="2">
        <v>1.1240021200291489E-2</v>
      </c>
      <c r="U1045" s="2">
        <v>1.234131866398199E-2</v>
      </c>
      <c r="V1045" s="2">
        <v>8.1988360626447376E-2</v>
      </c>
      <c r="W1045" s="2"/>
    </row>
    <row r="1046" spans="2:23" x14ac:dyDescent="0.25">
      <c r="B1046" t="str">
        <f t="shared" si="61"/>
        <v>CAHeatingElectric Room Heat</v>
      </c>
      <c r="C1046" t="str">
        <f t="shared" si="62"/>
        <v>CA2021 CPAHeating_Electric Room Heat</v>
      </c>
      <c r="D1046" t="s">
        <v>118</v>
      </c>
      <c r="E1046" t="s">
        <v>114</v>
      </c>
      <c r="F1046" s="3" t="s">
        <v>75</v>
      </c>
      <c r="G1046" s="3" t="s">
        <v>12</v>
      </c>
      <c r="H1046" s="3" t="s">
        <v>14</v>
      </c>
      <c r="I1046" s="2">
        <v>0.23780136929181714</v>
      </c>
      <c r="J1046" s="2">
        <v>0.34865615222151625</v>
      </c>
      <c r="K1046" s="2">
        <v>0.25785825986112182</v>
      </c>
      <c r="L1046" s="2">
        <v>0.11525719105607778</v>
      </c>
      <c r="M1046" s="2">
        <v>3.3326134691183413E-3</v>
      </c>
      <c r="N1046" s="2">
        <v>1.1735783823530089E-2</v>
      </c>
      <c r="O1046" s="2">
        <v>6.4645667253338901E-4</v>
      </c>
      <c r="P1046" s="2">
        <v>7.2455972312208211E-2</v>
      </c>
      <c r="Q1046" s="2">
        <v>4.4376283366962338E-2</v>
      </c>
      <c r="R1046" s="2">
        <v>0.51100253868399792</v>
      </c>
      <c r="S1046" s="2">
        <v>2.5730948006811107E-2</v>
      </c>
      <c r="T1046" s="2">
        <v>6.0797174315044514E-2</v>
      </c>
      <c r="U1046" s="2">
        <v>0.23780136929181714</v>
      </c>
      <c r="V1046" s="2">
        <v>9.7351921493512961E-2</v>
      </c>
      <c r="W1046" s="2"/>
    </row>
    <row r="1047" spans="2:23" x14ac:dyDescent="0.25">
      <c r="B1047" t="str">
        <f t="shared" si="61"/>
        <v>CAHeatingPTHP</v>
      </c>
      <c r="C1047" t="str">
        <f t="shared" si="62"/>
        <v>CA2021 CPAHeating_PTHP</v>
      </c>
      <c r="D1047" t="s">
        <v>118</v>
      </c>
      <c r="E1047" t="s">
        <v>114</v>
      </c>
      <c r="F1047" s="3" t="s">
        <v>76</v>
      </c>
      <c r="G1047" s="3" t="s">
        <v>12</v>
      </c>
      <c r="H1047" s="3" t="s">
        <v>8</v>
      </c>
      <c r="I1047" s="2">
        <v>7.4592818269867177E-3</v>
      </c>
      <c r="J1047" s="2">
        <v>7.0579866140762148E-3</v>
      </c>
      <c r="K1047" s="2">
        <v>7.0406866957954022E-3</v>
      </c>
      <c r="L1047" s="2">
        <v>5.2754115827650643E-3</v>
      </c>
      <c r="M1047" s="2">
        <v>1.9225688804840411E-2</v>
      </c>
      <c r="N1047" s="2">
        <v>6.2967143602967995E-3</v>
      </c>
      <c r="O1047" s="2">
        <v>0</v>
      </c>
      <c r="P1047" s="2">
        <v>2.2369060494469413E-2</v>
      </c>
      <c r="Q1047" s="2">
        <v>1.6464750090678864E-2</v>
      </c>
      <c r="R1047" s="2">
        <v>0.13046625758559927</v>
      </c>
      <c r="S1047" s="2">
        <v>2.9564331643705012E-3</v>
      </c>
      <c r="T1047" s="2">
        <v>1.1883157190798396E-3</v>
      </c>
      <c r="U1047" s="2">
        <v>7.4592818269867177E-3</v>
      </c>
      <c r="V1047" s="2">
        <v>2.1455005881469622E-2</v>
      </c>
      <c r="W1047" s="2"/>
    </row>
    <row r="1048" spans="2:23" x14ac:dyDescent="0.25">
      <c r="B1048" t="str">
        <f t="shared" si="61"/>
        <v>CAHeatingAir-Source Heat Pump</v>
      </c>
      <c r="C1048" t="str">
        <f t="shared" si="62"/>
        <v>CA2021 CPAHeating_Air-Source Heat Pump</v>
      </c>
      <c r="D1048" t="s">
        <v>118</v>
      </c>
      <c r="E1048" t="s">
        <v>114</v>
      </c>
      <c r="F1048" s="3" t="s">
        <v>77</v>
      </c>
      <c r="G1048" s="3" t="s">
        <v>12</v>
      </c>
      <c r="H1048" s="3" t="s">
        <v>10</v>
      </c>
      <c r="I1048" s="2">
        <v>0.14223050124647621</v>
      </c>
      <c r="J1048" s="2">
        <v>0.13457877007396882</v>
      </c>
      <c r="K1048" s="2">
        <v>4.1407526640150752E-2</v>
      </c>
      <c r="L1048" s="2">
        <v>3.1025630750130456E-2</v>
      </c>
      <c r="M1048" s="2">
        <v>8.220394628661859E-2</v>
      </c>
      <c r="N1048" s="2">
        <v>7.2314763948010702E-2</v>
      </c>
      <c r="O1048" s="2">
        <v>5.0192307692307706E-3</v>
      </c>
      <c r="P1048" s="2">
        <v>8.3328971128292295E-2</v>
      </c>
      <c r="Q1048" s="2">
        <v>6.1334300798191403E-2</v>
      </c>
      <c r="R1048" s="2">
        <v>5.0952618394305094E-2</v>
      </c>
      <c r="S1048" s="2">
        <v>1.6909917018605058E-2</v>
      </c>
      <c r="T1048" s="2">
        <v>1.8616946265584161E-2</v>
      </c>
      <c r="U1048" s="2">
        <v>0.14223050124647621</v>
      </c>
      <c r="V1048" s="2">
        <v>4.5410932525077718E-2</v>
      </c>
      <c r="W1048" s="2"/>
    </row>
    <row r="1049" spans="2:23" x14ac:dyDescent="0.25">
      <c r="B1049" t="str">
        <f t="shared" si="61"/>
        <v>CAHeatingGeothermal Heat Pump</v>
      </c>
      <c r="C1049" t="str">
        <f t="shared" si="62"/>
        <v>CA2021 CPAHeating_Geothermal Heat Pump</v>
      </c>
      <c r="D1049" t="s">
        <v>118</v>
      </c>
      <c r="E1049" t="s">
        <v>114</v>
      </c>
      <c r="F1049" s="3" t="s">
        <v>78</v>
      </c>
      <c r="G1049" s="3" t="s">
        <v>12</v>
      </c>
      <c r="H1049" s="3" t="s">
        <v>11</v>
      </c>
      <c r="I1049" s="2">
        <v>7.6261839478082877E-2</v>
      </c>
      <c r="J1049" s="2">
        <v>7.2159097173913014E-2</v>
      </c>
      <c r="K1049" s="2">
        <v>0</v>
      </c>
      <c r="L1049" s="2">
        <v>0</v>
      </c>
      <c r="M1049" s="2">
        <v>0</v>
      </c>
      <c r="N1049" s="2">
        <v>0</v>
      </c>
      <c r="O1049" s="2">
        <v>7.5288461538461551E-3</v>
      </c>
      <c r="P1049" s="2">
        <v>6.0327792162783951E-2</v>
      </c>
      <c r="Q1049" s="2">
        <v>4.4404279818914816E-2</v>
      </c>
      <c r="R1049" s="2">
        <v>5.4607234630949311E-2</v>
      </c>
      <c r="S1049" s="2">
        <v>0</v>
      </c>
      <c r="T1049" s="2">
        <v>0</v>
      </c>
      <c r="U1049" s="2">
        <v>7.6261839478082877E-2</v>
      </c>
      <c r="V1049" s="2">
        <v>8.6775644882542326E-3</v>
      </c>
      <c r="W1049" s="2"/>
    </row>
    <row r="1050" spans="2:23" x14ac:dyDescent="0.25">
      <c r="B1050" t="str">
        <f t="shared" ref="B1050:B1081" si="63">D1050&amp;G1050&amp;H1050</f>
        <v>CAVentilationVentilation</v>
      </c>
      <c r="C1050" t="str">
        <f t="shared" ref="C1050:C1081" si="64">D1050&amp;E1050&amp;F1050</f>
        <v>CA2021 CPAVentilation_Ventilation</v>
      </c>
      <c r="D1050" t="s">
        <v>118</v>
      </c>
      <c r="E1050" t="s">
        <v>114</v>
      </c>
      <c r="F1050" s="3" t="s">
        <v>79</v>
      </c>
      <c r="G1050" s="3" t="s">
        <v>15</v>
      </c>
      <c r="H1050" s="3" t="s">
        <v>15</v>
      </c>
      <c r="I1050" s="2">
        <v>1</v>
      </c>
      <c r="J1050" s="2">
        <v>1</v>
      </c>
      <c r="K1050" s="2">
        <v>1</v>
      </c>
      <c r="L1050" s="2">
        <v>1</v>
      </c>
      <c r="M1050" s="2">
        <v>1</v>
      </c>
      <c r="N1050" s="2">
        <v>1</v>
      </c>
      <c r="O1050" s="2">
        <v>1</v>
      </c>
      <c r="P1050" s="2">
        <v>1</v>
      </c>
      <c r="Q1050" s="2">
        <v>1</v>
      </c>
      <c r="R1050" s="2">
        <v>1</v>
      </c>
      <c r="S1050" s="2">
        <v>1</v>
      </c>
      <c r="T1050" s="2">
        <v>1</v>
      </c>
      <c r="U1050" s="2">
        <v>1</v>
      </c>
      <c r="V1050" s="2">
        <v>1</v>
      </c>
      <c r="W1050" s="2"/>
    </row>
    <row r="1051" spans="2:23" x14ac:dyDescent="0.25">
      <c r="B1051" t="str">
        <f t="shared" si="63"/>
        <v>CAWater HeatingWater Heater</v>
      </c>
      <c r="C1051" t="str">
        <f t="shared" si="64"/>
        <v>CA2021 CPAWater Heating_Water Heater</v>
      </c>
      <c r="D1051" t="s">
        <v>118</v>
      </c>
      <c r="E1051" t="s">
        <v>114</v>
      </c>
      <c r="F1051" s="3" t="s">
        <v>80</v>
      </c>
      <c r="G1051" s="3" t="s">
        <v>16</v>
      </c>
      <c r="H1051" s="3" t="s">
        <v>17</v>
      </c>
      <c r="I1051" s="2">
        <v>0.45178015900449359</v>
      </c>
      <c r="J1051" s="2">
        <v>0.75001321710876034</v>
      </c>
      <c r="K1051" s="2">
        <v>0.38221024258760106</v>
      </c>
      <c r="L1051" s="2">
        <v>0.38221024258760106</v>
      </c>
      <c r="M1051" s="2">
        <v>0.1513872135102533</v>
      </c>
      <c r="N1051" s="2">
        <v>0.17533432392273401</v>
      </c>
      <c r="O1051" s="2">
        <v>2.6444223876760608E-2</v>
      </c>
      <c r="P1051" s="2">
        <v>0.3968121371932109</v>
      </c>
      <c r="Q1051" s="2">
        <v>0.13616514489876935</v>
      </c>
      <c r="R1051" s="2">
        <v>0.10507738256855824</v>
      </c>
      <c r="S1051" s="2">
        <v>0.38283828382838286</v>
      </c>
      <c r="T1051" s="2">
        <v>0.46733950486494147</v>
      </c>
      <c r="U1051" s="2">
        <v>0.75001321710876034</v>
      </c>
      <c r="V1051" s="2">
        <v>0.1244343891402715</v>
      </c>
      <c r="W1051" s="2"/>
    </row>
    <row r="1052" spans="2:23" x14ac:dyDescent="0.25">
      <c r="B1052" t="str">
        <f t="shared" si="63"/>
        <v>CAInterior LightingGeneral Service Lighting</v>
      </c>
      <c r="C1052" t="str">
        <f t="shared" si="64"/>
        <v>CA2021 CPAInterior Lighting_General Service Lighting</v>
      </c>
      <c r="D1052" t="s">
        <v>118</v>
      </c>
      <c r="E1052" t="s">
        <v>114</v>
      </c>
      <c r="F1052" s="3" t="s">
        <v>81</v>
      </c>
      <c r="G1052" s="3" t="s">
        <v>18</v>
      </c>
      <c r="H1052" s="3" t="s">
        <v>19</v>
      </c>
      <c r="I1052" s="2">
        <v>1</v>
      </c>
      <c r="J1052" s="2">
        <v>1</v>
      </c>
      <c r="K1052" s="2">
        <v>1</v>
      </c>
      <c r="L1052" s="2">
        <v>1</v>
      </c>
      <c r="M1052" s="2">
        <v>1</v>
      </c>
      <c r="N1052" s="2">
        <v>1</v>
      </c>
      <c r="O1052" s="2">
        <v>1</v>
      </c>
      <c r="P1052" s="2">
        <v>1</v>
      </c>
      <c r="Q1052" s="2">
        <v>1</v>
      </c>
      <c r="R1052" s="2">
        <v>1</v>
      </c>
      <c r="S1052" s="2">
        <v>1</v>
      </c>
      <c r="T1052" s="2">
        <v>1</v>
      </c>
      <c r="U1052" s="2">
        <v>1</v>
      </c>
      <c r="V1052" s="2">
        <v>1</v>
      </c>
      <c r="W1052" s="2"/>
    </row>
    <row r="1053" spans="2:23" x14ac:dyDescent="0.25">
      <c r="B1053" t="str">
        <f t="shared" si="63"/>
        <v>CAInterior LightingExempted Lighting</v>
      </c>
      <c r="C1053" t="str">
        <f t="shared" si="64"/>
        <v>CA2021 CPAInterior Lighting_Exempted Lighting</v>
      </c>
      <c r="D1053" t="s">
        <v>118</v>
      </c>
      <c r="E1053" t="s">
        <v>114</v>
      </c>
      <c r="F1053" s="3" t="s">
        <v>82</v>
      </c>
      <c r="G1053" s="3" t="s">
        <v>18</v>
      </c>
      <c r="H1053" s="3" t="s">
        <v>20</v>
      </c>
      <c r="I1053" s="2">
        <v>1</v>
      </c>
      <c r="J1053" s="2">
        <v>1</v>
      </c>
      <c r="K1053" s="2">
        <v>1</v>
      </c>
      <c r="L1053" s="2">
        <v>1</v>
      </c>
      <c r="M1053" s="2">
        <v>1</v>
      </c>
      <c r="N1053" s="2">
        <v>1</v>
      </c>
      <c r="O1053" s="2">
        <v>1</v>
      </c>
      <c r="P1053" s="2">
        <v>1</v>
      </c>
      <c r="Q1053" s="2">
        <v>1</v>
      </c>
      <c r="R1053" s="2">
        <v>1</v>
      </c>
      <c r="S1053" s="2">
        <v>1</v>
      </c>
      <c r="T1053" s="2">
        <v>1</v>
      </c>
      <c r="U1053" s="2">
        <v>1</v>
      </c>
      <c r="V1053" s="2">
        <v>1</v>
      </c>
      <c r="W1053" s="2"/>
    </row>
    <row r="1054" spans="2:23" x14ac:dyDescent="0.25">
      <c r="B1054" t="str">
        <f t="shared" si="63"/>
        <v>CAInterior LightingHigh-Bay Lighting</v>
      </c>
      <c r="C1054" t="str">
        <f t="shared" si="64"/>
        <v>CA2021 CPAInterior Lighting_High-Bay Lighting</v>
      </c>
      <c r="D1054" t="s">
        <v>118</v>
      </c>
      <c r="E1054" t="s">
        <v>114</v>
      </c>
      <c r="F1054" s="3" t="s">
        <v>83</v>
      </c>
      <c r="G1054" s="3" t="s">
        <v>18</v>
      </c>
      <c r="H1054" s="3" t="s">
        <v>21</v>
      </c>
      <c r="I1054" s="2">
        <v>1</v>
      </c>
      <c r="J1054" s="2">
        <v>1</v>
      </c>
      <c r="K1054" s="2">
        <v>1</v>
      </c>
      <c r="L1054" s="2">
        <v>1</v>
      </c>
      <c r="M1054" s="2">
        <v>1</v>
      </c>
      <c r="N1054" s="2">
        <v>1</v>
      </c>
      <c r="O1054" s="2">
        <v>1</v>
      </c>
      <c r="P1054" s="2">
        <v>1</v>
      </c>
      <c r="Q1054" s="2">
        <v>1</v>
      </c>
      <c r="R1054" s="2">
        <v>1</v>
      </c>
      <c r="S1054" s="2">
        <v>1</v>
      </c>
      <c r="T1054" s="2">
        <v>1</v>
      </c>
      <c r="U1054" s="2">
        <v>1</v>
      </c>
      <c r="V1054" s="2">
        <v>1</v>
      </c>
      <c r="W1054" s="2"/>
    </row>
    <row r="1055" spans="2:23" x14ac:dyDescent="0.25">
      <c r="B1055" t="str">
        <f t="shared" si="63"/>
        <v>CAInterior LightingLinear Lighting</v>
      </c>
      <c r="C1055" t="str">
        <f t="shared" si="64"/>
        <v>CA2021 CPAInterior Lighting_Linear Lighting</v>
      </c>
      <c r="D1055" t="s">
        <v>118</v>
      </c>
      <c r="E1055" t="s">
        <v>114</v>
      </c>
      <c r="F1055" s="3" t="s">
        <v>84</v>
      </c>
      <c r="G1055" s="3" t="s">
        <v>18</v>
      </c>
      <c r="H1055" s="3" t="s">
        <v>22</v>
      </c>
      <c r="I1055" s="2">
        <v>1</v>
      </c>
      <c r="J1055" s="2">
        <v>1</v>
      </c>
      <c r="K1055" s="2">
        <v>1</v>
      </c>
      <c r="L1055" s="2">
        <v>1</v>
      </c>
      <c r="M1055" s="2">
        <v>1</v>
      </c>
      <c r="N1055" s="2">
        <v>1</v>
      </c>
      <c r="O1055" s="2">
        <v>1</v>
      </c>
      <c r="P1055" s="2">
        <v>1</v>
      </c>
      <c r="Q1055" s="2">
        <v>1</v>
      </c>
      <c r="R1055" s="2">
        <v>1</v>
      </c>
      <c r="S1055" s="2">
        <v>1</v>
      </c>
      <c r="T1055" s="2">
        <v>1</v>
      </c>
      <c r="U1055" s="2">
        <v>1</v>
      </c>
      <c r="V1055" s="2">
        <v>1</v>
      </c>
      <c r="W1055" s="2"/>
    </row>
    <row r="1056" spans="2:23" x14ac:dyDescent="0.25">
      <c r="B1056" t="str">
        <f t="shared" si="63"/>
        <v>CAExterior LightingGeneral Service Lighting</v>
      </c>
      <c r="C1056" t="str">
        <f t="shared" si="64"/>
        <v>CA2021 CPAExterior Lighting_General Service Lighting</v>
      </c>
      <c r="D1056" t="s">
        <v>118</v>
      </c>
      <c r="E1056" t="s">
        <v>114</v>
      </c>
      <c r="F1056" s="3" t="s">
        <v>85</v>
      </c>
      <c r="G1056" s="3" t="s">
        <v>23</v>
      </c>
      <c r="H1056" s="3" t="s">
        <v>19</v>
      </c>
      <c r="I1056" s="2">
        <v>1</v>
      </c>
      <c r="J1056" s="2">
        <v>1</v>
      </c>
      <c r="K1056" s="2">
        <v>1</v>
      </c>
      <c r="L1056" s="2">
        <v>1</v>
      </c>
      <c r="M1056" s="2">
        <v>1</v>
      </c>
      <c r="N1056" s="2">
        <v>1</v>
      </c>
      <c r="O1056" s="2">
        <v>1</v>
      </c>
      <c r="P1056" s="2">
        <v>1</v>
      </c>
      <c r="Q1056" s="2">
        <v>1</v>
      </c>
      <c r="R1056" s="2">
        <v>1</v>
      </c>
      <c r="S1056" s="2">
        <v>1</v>
      </c>
      <c r="T1056" s="2">
        <v>1</v>
      </c>
      <c r="U1056" s="2">
        <v>1</v>
      </c>
      <c r="V1056" s="2">
        <v>1</v>
      </c>
      <c r="W1056" s="2"/>
    </row>
    <row r="1057" spans="2:23" x14ac:dyDescent="0.25">
      <c r="B1057" t="str">
        <f t="shared" si="63"/>
        <v>CAExterior LightingArea Lighting</v>
      </c>
      <c r="C1057" t="str">
        <f t="shared" si="64"/>
        <v>CA2021 CPAExterior Lighting_Area Lighting</v>
      </c>
      <c r="D1057" t="s">
        <v>118</v>
      </c>
      <c r="E1057" t="s">
        <v>114</v>
      </c>
      <c r="F1057" s="3" t="s">
        <v>86</v>
      </c>
      <c r="G1057" s="3" t="s">
        <v>23</v>
      </c>
      <c r="H1057" s="3" t="s">
        <v>24</v>
      </c>
      <c r="I1057" s="2">
        <v>1</v>
      </c>
      <c r="J1057" s="2">
        <v>1</v>
      </c>
      <c r="K1057" s="2">
        <v>1</v>
      </c>
      <c r="L1057" s="2">
        <v>1</v>
      </c>
      <c r="M1057" s="2">
        <v>1</v>
      </c>
      <c r="N1057" s="2">
        <v>1</v>
      </c>
      <c r="O1057" s="2">
        <v>1</v>
      </c>
      <c r="P1057" s="2">
        <v>1</v>
      </c>
      <c r="Q1057" s="2">
        <v>1</v>
      </c>
      <c r="R1057" s="2">
        <v>1</v>
      </c>
      <c r="S1057" s="2">
        <v>1</v>
      </c>
      <c r="T1057" s="2">
        <v>1</v>
      </c>
      <c r="U1057" s="2">
        <v>1</v>
      </c>
      <c r="V1057" s="2">
        <v>1</v>
      </c>
      <c r="W1057" s="2"/>
    </row>
    <row r="1058" spans="2:23" x14ac:dyDescent="0.25">
      <c r="B1058" t="str">
        <f t="shared" si="63"/>
        <v>CAExterior LightingLinear Lighting</v>
      </c>
      <c r="C1058" t="str">
        <f t="shared" si="64"/>
        <v>CA2021 CPAExterior Lighting_Linear Lighting</v>
      </c>
      <c r="D1058" t="s">
        <v>118</v>
      </c>
      <c r="E1058" t="s">
        <v>114</v>
      </c>
      <c r="F1058" s="3" t="s">
        <v>87</v>
      </c>
      <c r="G1058" s="3" t="s">
        <v>23</v>
      </c>
      <c r="H1058" s="3" t="s">
        <v>22</v>
      </c>
      <c r="I1058" s="2">
        <v>1</v>
      </c>
      <c r="J1058" s="2">
        <v>1</v>
      </c>
      <c r="K1058" s="2">
        <v>1</v>
      </c>
      <c r="L1058" s="2">
        <v>1</v>
      </c>
      <c r="M1058" s="2">
        <v>1</v>
      </c>
      <c r="N1058" s="2">
        <v>1</v>
      </c>
      <c r="O1058" s="2">
        <v>1</v>
      </c>
      <c r="P1058" s="2">
        <v>1</v>
      </c>
      <c r="Q1058" s="2">
        <v>1</v>
      </c>
      <c r="R1058" s="2">
        <v>1</v>
      </c>
      <c r="S1058" s="2">
        <v>1</v>
      </c>
      <c r="T1058" s="2">
        <v>1</v>
      </c>
      <c r="U1058" s="2">
        <v>1</v>
      </c>
      <c r="V1058" s="2">
        <v>1</v>
      </c>
      <c r="W1058" s="2"/>
    </row>
    <row r="1059" spans="2:23" x14ac:dyDescent="0.25">
      <c r="B1059" t="str">
        <f t="shared" si="63"/>
        <v>CARefrigeration Walk-in Refrigerator/Freezer</v>
      </c>
      <c r="C1059" t="str">
        <f t="shared" si="64"/>
        <v>CA2021 CPARefrigeration _Walk-in Refrigerator/Freezer</v>
      </c>
      <c r="D1059" t="s">
        <v>118</v>
      </c>
      <c r="E1059" t="s">
        <v>114</v>
      </c>
      <c r="F1059" s="3" t="s">
        <v>88</v>
      </c>
      <c r="G1059" s="3" t="s">
        <v>25</v>
      </c>
      <c r="H1059" s="3" t="s">
        <v>26</v>
      </c>
      <c r="I1059" s="2">
        <v>0.02</v>
      </c>
      <c r="J1059" s="2">
        <v>0</v>
      </c>
      <c r="K1059" s="2">
        <v>0.02</v>
      </c>
      <c r="L1059" s="2">
        <v>0</v>
      </c>
      <c r="M1059" s="2">
        <v>0.74</v>
      </c>
      <c r="N1059" s="2">
        <v>0.16</v>
      </c>
      <c r="O1059" s="2">
        <v>0.33</v>
      </c>
      <c r="P1059" s="2">
        <v>7.6925418569254181E-2</v>
      </c>
      <c r="Q1059" s="2">
        <v>0.19</v>
      </c>
      <c r="R1059" s="2">
        <v>0.03</v>
      </c>
      <c r="S1059" s="2">
        <v>1.0989010989011E-2</v>
      </c>
      <c r="T1059" s="2">
        <v>0.91700000000000004</v>
      </c>
      <c r="U1059" s="2">
        <v>0</v>
      </c>
      <c r="V1059" s="2">
        <v>0.10344827586206896</v>
      </c>
      <c r="W1059" s="2"/>
    </row>
    <row r="1060" spans="2:23" x14ac:dyDescent="0.25">
      <c r="B1060" t="str">
        <f t="shared" si="63"/>
        <v>CARefrigeration Reach-in Refrigerator/Freezer</v>
      </c>
      <c r="C1060" t="str">
        <f t="shared" si="64"/>
        <v>CA2021 CPARefrigeration _Reach-in Refrigerator/Freezer</v>
      </c>
      <c r="D1060" t="s">
        <v>118</v>
      </c>
      <c r="E1060" t="s">
        <v>114</v>
      </c>
      <c r="F1060" s="3" t="s">
        <v>89</v>
      </c>
      <c r="G1060" s="3" t="s">
        <v>25</v>
      </c>
      <c r="H1060" s="3" t="s">
        <v>27</v>
      </c>
      <c r="I1060" s="2">
        <v>0.14000000000000001</v>
      </c>
      <c r="J1060" s="2">
        <v>8.771929824561403E-2</v>
      </c>
      <c r="K1060" s="2">
        <v>0.14000000000000001</v>
      </c>
      <c r="L1060" s="2">
        <v>5.3571428571428568E-2</v>
      </c>
      <c r="M1060" s="2">
        <v>7.0000000000000007E-2</v>
      </c>
      <c r="N1060" s="2">
        <v>0.83055975794251102</v>
      </c>
      <c r="O1060" s="2">
        <v>0.5</v>
      </c>
      <c r="P1060" s="2">
        <v>0.13360730593607306</v>
      </c>
      <c r="Q1060" s="2">
        <v>0.33</v>
      </c>
      <c r="R1060" s="2">
        <v>0.19</v>
      </c>
      <c r="S1060" s="2">
        <v>0.02</v>
      </c>
      <c r="T1060" s="2">
        <v>0.02</v>
      </c>
      <c r="U1060" s="2">
        <v>8.771929824561403E-2</v>
      </c>
      <c r="V1060" s="2">
        <v>0.1206896551724138</v>
      </c>
      <c r="W1060" s="2"/>
    </row>
    <row r="1061" spans="2:23" x14ac:dyDescent="0.25">
      <c r="B1061" t="str">
        <f t="shared" si="63"/>
        <v>CARefrigeration Glass Door Display</v>
      </c>
      <c r="C1061" t="str">
        <f t="shared" si="64"/>
        <v>CA2021 CPARefrigeration _Glass Door Display</v>
      </c>
      <c r="D1061" t="s">
        <v>118</v>
      </c>
      <c r="E1061" t="s">
        <v>114</v>
      </c>
      <c r="F1061" s="3" t="s">
        <v>90</v>
      </c>
      <c r="G1061" s="3" t="s">
        <v>25</v>
      </c>
      <c r="H1061" s="3" t="s">
        <v>28</v>
      </c>
      <c r="I1061" s="2">
        <v>0.77400000000000002</v>
      </c>
      <c r="J1061" s="2">
        <v>0</v>
      </c>
      <c r="K1061" s="2">
        <v>0.81699999999999995</v>
      </c>
      <c r="L1061" s="2">
        <v>5.3571428571428568E-2</v>
      </c>
      <c r="M1061" s="2">
        <v>5.1999999999999998E-2</v>
      </c>
      <c r="N1061" s="2">
        <v>0.94899999999999995</v>
      </c>
      <c r="O1061" s="2">
        <v>0.85127804409160546</v>
      </c>
      <c r="P1061" s="2">
        <v>0.26600000000000001</v>
      </c>
      <c r="Q1061" s="2">
        <v>0.65700000000000003</v>
      </c>
      <c r="R1061" s="2">
        <v>0.58899999999999997</v>
      </c>
      <c r="S1061" s="2">
        <v>0.10100000000000001</v>
      </c>
      <c r="T1061" s="2">
        <v>0.10100000000000001</v>
      </c>
      <c r="U1061" s="2">
        <v>0</v>
      </c>
      <c r="V1061" s="2">
        <v>3.4482758620689655E-2</v>
      </c>
      <c r="W1061" s="2"/>
    </row>
    <row r="1062" spans="2:23" x14ac:dyDescent="0.25">
      <c r="B1062" t="str">
        <f t="shared" si="63"/>
        <v>CARefrigeration Open Display Case</v>
      </c>
      <c r="C1062" t="str">
        <f t="shared" si="64"/>
        <v>CA2021 CPARefrigeration _Open Display Case</v>
      </c>
      <c r="D1062" t="s">
        <v>118</v>
      </c>
      <c r="E1062" t="s">
        <v>114</v>
      </c>
      <c r="F1062" s="3" t="s">
        <v>91</v>
      </c>
      <c r="G1062" s="3" t="s">
        <v>25</v>
      </c>
      <c r="H1062" s="3" t="s">
        <v>29</v>
      </c>
      <c r="I1062" s="2">
        <v>0.77400000000000002</v>
      </c>
      <c r="J1062" s="2">
        <v>0</v>
      </c>
      <c r="K1062" s="2">
        <v>0.81699999999999995</v>
      </c>
      <c r="L1062" s="2">
        <v>5.3571428571428568E-2</v>
      </c>
      <c r="M1062" s="2">
        <v>5.1999999999999998E-2</v>
      </c>
      <c r="N1062" s="2">
        <v>0.94899999999999995</v>
      </c>
      <c r="O1062" s="2">
        <v>0.85127804409160546</v>
      </c>
      <c r="P1062" s="2">
        <v>0.26600000000000001</v>
      </c>
      <c r="Q1062" s="2">
        <v>0.65700000000000003</v>
      </c>
      <c r="R1062" s="2">
        <v>0.58899999999999997</v>
      </c>
      <c r="S1062" s="2">
        <v>0.10100000000000001</v>
      </c>
      <c r="T1062" s="2">
        <v>0.10100000000000001</v>
      </c>
      <c r="U1062" s="2">
        <v>0</v>
      </c>
      <c r="V1062" s="2">
        <v>3.4482758620689655E-2</v>
      </c>
      <c r="W1062" s="2"/>
    </row>
    <row r="1063" spans="2:23" x14ac:dyDescent="0.25">
      <c r="B1063" t="str">
        <f t="shared" si="63"/>
        <v>CARefrigeration Icemaker</v>
      </c>
      <c r="C1063" t="str">
        <f t="shared" si="64"/>
        <v>CA2021 CPARefrigeration _Icemaker</v>
      </c>
      <c r="D1063" t="s">
        <v>118</v>
      </c>
      <c r="E1063" t="s">
        <v>114</v>
      </c>
      <c r="F1063" s="3" t="s">
        <v>92</v>
      </c>
      <c r="G1063" s="3" t="s">
        <v>25</v>
      </c>
      <c r="H1063" s="3" t="s">
        <v>30</v>
      </c>
      <c r="I1063" s="2">
        <v>0.44900000000000001</v>
      </c>
      <c r="J1063" s="2">
        <v>5.0999999999999997E-2</v>
      </c>
      <c r="K1063" s="2">
        <v>0.52400000000000002</v>
      </c>
      <c r="L1063" s="2">
        <v>5.0999999999999997E-2</v>
      </c>
      <c r="M1063" s="2">
        <v>0.97299999999999998</v>
      </c>
      <c r="N1063" s="2">
        <v>0.98899999999999999</v>
      </c>
      <c r="O1063" s="2">
        <v>0.85127804409160546</v>
      </c>
      <c r="P1063" s="2">
        <v>0.26600000000000001</v>
      </c>
      <c r="Q1063" s="2">
        <v>0.65700000000000003</v>
      </c>
      <c r="R1063" s="2">
        <v>0.58899999999999997</v>
      </c>
      <c r="S1063" s="2">
        <v>0.10100000000000001</v>
      </c>
      <c r="T1063" s="2">
        <v>0.91700000000000004</v>
      </c>
      <c r="U1063" s="2">
        <v>5.0999999999999997E-2</v>
      </c>
      <c r="V1063" s="2">
        <v>0.216</v>
      </c>
      <c r="W1063" s="2"/>
    </row>
    <row r="1064" spans="2:23" x14ac:dyDescent="0.25">
      <c r="B1064" t="str">
        <f t="shared" si="63"/>
        <v>CARefrigeration Vending Machine</v>
      </c>
      <c r="C1064" t="str">
        <f t="shared" si="64"/>
        <v>CA2021 CPARefrigeration _Vending Machine</v>
      </c>
      <c r="D1064" t="s">
        <v>118</v>
      </c>
      <c r="E1064" t="s">
        <v>114</v>
      </c>
      <c r="F1064" s="3" t="s">
        <v>93</v>
      </c>
      <c r="G1064" s="3" t="s">
        <v>25</v>
      </c>
      <c r="H1064" s="3" t="s">
        <v>31</v>
      </c>
      <c r="I1064" s="2">
        <v>0.44900000000000001</v>
      </c>
      <c r="J1064" s="2">
        <v>5.0999999999999997E-2</v>
      </c>
      <c r="K1064" s="2">
        <v>0.52400000000000002</v>
      </c>
      <c r="L1064" s="2">
        <v>5.0999999999999997E-2</v>
      </c>
      <c r="M1064" s="2">
        <v>0.97299999999999998</v>
      </c>
      <c r="N1064" s="2">
        <v>0.98899999999999999</v>
      </c>
      <c r="O1064" s="2">
        <v>0.85127804409160546</v>
      </c>
      <c r="P1064" s="2">
        <v>0.26600000000000001</v>
      </c>
      <c r="Q1064" s="2">
        <v>0.65700000000000003</v>
      </c>
      <c r="R1064" s="2">
        <v>0.58899999999999997</v>
      </c>
      <c r="S1064" s="2">
        <v>0.10100000000000001</v>
      </c>
      <c r="T1064" s="2">
        <v>0.91700000000000004</v>
      </c>
      <c r="U1064" s="2">
        <v>5.0999999999999997E-2</v>
      </c>
      <c r="V1064" s="2">
        <v>0.216</v>
      </c>
      <c r="W1064" s="2"/>
    </row>
    <row r="1065" spans="2:23" x14ac:dyDescent="0.25">
      <c r="B1065" t="str">
        <f t="shared" si="63"/>
        <v>CAFood PreparationOven</v>
      </c>
      <c r="C1065" t="str">
        <f t="shared" si="64"/>
        <v>CA2021 CPAFood Preparation_Oven</v>
      </c>
      <c r="D1065" t="s">
        <v>118</v>
      </c>
      <c r="E1065" t="s">
        <v>114</v>
      </c>
      <c r="F1065" s="3" t="s">
        <v>94</v>
      </c>
      <c r="G1065" s="3" t="s">
        <v>32</v>
      </c>
      <c r="H1065" s="3" t="s">
        <v>33</v>
      </c>
      <c r="I1065" s="2">
        <v>0.66</v>
      </c>
      <c r="J1065" s="2">
        <v>3.6464000000000003E-2</v>
      </c>
      <c r="K1065" s="2">
        <v>0.48899999999999999</v>
      </c>
      <c r="L1065" s="2">
        <v>3.6464000000000003E-2</v>
      </c>
      <c r="M1065" s="2">
        <v>0.21</v>
      </c>
      <c r="N1065" s="2">
        <v>0.11</v>
      </c>
      <c r="O1065" s="2">
        <v>0.69699999999999995</v>
      </c>
      <c r="P1065" s="2">
        <v>0.21049200000000001</v>
      </c>
      <c r="Q1065" s="2">
        <v>0.42924600000000002</v>
      </c>
      <c r="R1065" s="2">
        <v>0.13800000000000001</v>
      </c>
      <c r="S1065" s="2">
        <v>2.2665999999999999E-2</v>
      </c>
      <c r="T1065" s="2">
        <v>0.40838600000000003</v>
      </c>
      <c r="U1065" s="2">
        <v>3.6464000000000003E-2</v>
      </c>
      <c r="V1065" s="2">
        <v>3.6464000000000003E-2</v>
      </c>
      <c r="W1065" s="2"/>
    </row>
    <row r="1066" spans="2:23" x14ac:dyDescent="0.25">
      <c r="B1066" t="str">
        <f t="shared" si="63"/>
        <v>CAFood PreparationFryer</v>
      </c>
      <c r="C1066" t="str">
        <f t="shared" si="64"/>
        <v>CA2021 CPAFood Preparation_Fryer</v>
      </c>
      <c r="D1066" t="s">
        <v>118</v>
      </c>
      <c r="E1066" t="s">
        <v>114</v>
      </c>
      <c r="F1066" s="3" t="s">
        <v>95</v>
      </c>
      <c r="G1066" s="3" t="s">
        <v>32</v>
      </c>
      <c r="H1066" s="3" t="s">
        <v>34</v>
      </c>
      <c r="I1066" s="2">
        <v>0.76400000000000001</v>
      </c>
      <c r="J1066" s="2">
        <v>3.6464000000000003E-2</v>
      </c>
      <c r="K1066" s="2">
        <v>0.45200000000000001</v>
      </c>
      <c r="L1066" s="2">
        <v>3.6464000000000003E-2</v>
      </c>
      <c r="M1066" s="2">
        <v>0.82</v>
      </c>
      <c r="N1066" s="2">
        <v>0.87</v>
      </c>
      <c r="O1066" s="2">
        <v>0.80700000000000005</v>
      </c>
      <c r="P1066" s="2">
        <v>0.21049200000000001</v>
      </c>
      <c r="Q1066" s="2">
        <v>0.39824599999999999</v>
      </c>
      <c r="R1066" s="2">
        <v>0.21</v>
      </c>
      <c r="S1066" s="2">
        <v>2.2665999999999999E-2</v>
      </c>
      <c r="T1066" s="2">
        <v>0.40838600000000003</v>
      </c>
      <c r="U1066" s="2">
        <v>3.6464000000000003E-2</v>
      </c>
      <c r="V1066" s="2">
        <v>3.6464000000000003E-2</v>
      </c>
      <c r="W1066" s="2"/>
    </row>
    <row r="1067" spans="2:23" x14ac:dyDescent="0.25">
      <c r="B1067" t="str">
        <f t="shared" si="63"/>
        <v>CAFood PreparationDishwasher</v>
      </c>
      <c r="C1067" t="str">
        <f t="shared" si="64"/>
        <v>CA2021 CPAFood Preparation_Dishwasher</v>
      </c>
      <c r="D1067" t="s">
        <v>118</v>
      </c>
      <c r="E1067" t="s">
        <v>114</v>
      </c>
      <c r="F1067" s="3" t="s">
        <v>96</v>
      </c>
      <c r="G1067" s="3" t="s">
        <v>32</v>
      </c>
      <c r="H1067" s="3" t="s">
        <v>35</v>
      </c>
      <c r="I1067" s="2">
        <v>0.430614</v>
      </c>
      <c r="J1067" s="2">
        <v>3.6464000000000003E-2</v>
      </c>
      <c r="K1067" s="2">
        <v>0.3957</v>
      </c>
      <c r="L1067" s="2">
        <v>3.6464000000000003E-2</v>
      </c>
      <c r="M1067" s="2">
        <v>0.52509700000000004</v>
      </c>
      <c r="N1067" s="2">
        <v>0.548682</v>
      </c>
      <c r="O1067" s="2">
        <v>0.49131464625715887</v>
      </c>
      <c r="P1067" s="2">
        <v>0.21049200000000001</v>
      </c>
      <c r="Q1067" s="2">
        <v>0.36686150000000001</v>
      </c>
      <c r="R1067" s="2">
        <v>0.30025000000000002</v>
      </c>
      <c r="S1067" s="2">
        <v>2.2665999999999999E-2</v>
      </c>
      <c r="T1067" s="2">
        <v>0.40838600000000003</v>
      </c>
      <c r="U1067" s="2">
        <v>3.6464000000000003E-2</v>
      </c>
      <c r="V1067" s="2">
        <v>3.6464000000000003E-2</v>
      </c>
      <c r="W1067" s="2"/>
    </row>
    <row r="1068" spans="2:23" x14ac:dyDescent="0.25">
      <c r="B1068" t="str">
        <f t="shared" si="63"/>
        <v>CAFood PreparationHot Food Container</v>
      </c>
      <c r="C1068" t="str">
        <f t="shared" si="64"/>
        <v>CA2021 CPAFood Preparation_Hot Food Container</v>
      </c>
      <c r="D1068" t="s">
        <v>118</v>
      </c>
      <c r="E1068" t="s">
        <v>114</v>
      </c>
      <c r="F1068" s="3" t="s">
        <v>97</v>
      </c>
      <c r="G1068" s="3" t="s">
        <v>32</v>
      </c>
      <c r="H1068" s="3" t="s">
        <v>36</v>
      </c>
      <c r="I1068" s="2">
        <v>0.430614</v>
      </c>
      <c r="J1068" s="2">
        <v>3.6464000000000003E-2</v>
      </c>
      <c r="K1068" s="2">
        <v>0.3957</v>
      </c>
      <c r="L1068" s="2">
        <v>3.6464000000000003E-2</v>
      </c>
      <c r="M1068" s="2">
        <v>0.84</v>
      </c>
      <c r="N1068" s="2">
        <v>0.73</v>
      </c>
      <c r="O1068" s="2">
        <v>0.49131464625715887</v>
      </c>
      <c r="P1068" s="2">
        <v>0.21049200000000001</v>
      </c>
      <c r="Q1068" s="2">
        <v>0.36686150000000001</v>
      </c>
      <c r="R1068" s="2">
        <v>0.30025000000000002</v>
      </c>
      <c r="S1068" s="2">
        <v>2.2665999999999999E-2</v>
      </c>
      <c r="T1068" s="2">
        <v>0.40838600000000003</v>
      </c>
      <c r="U1068" s="2">
        <v>3.6464000000000003E-2</v>
      </c>
      <c r="V1068" s="2">
        <v>3.6464000000000003E-2</v>
      </c>
      <c r="W1068" s="2"/>
    </row>
    <row r="1069" spans="2:23" x14ac:dyDescent="0.25">
      <c r="B1069" t="str">
        <f t="shared" si="63"/>
        <v>CAFood PreparationSteamer</v>
      </c>
      <c r="C1069" t="str">
        <f t="shared" si="64"/>
        <v>CA2021 CPAFood Preparation_Steamer</v>
      </c>
      <c r="D1069" t="s">
        <v>118</v>
      </c>
      <c r="E1069" t="s">
        <v>114</v>
      </c>
      <c r="F1069" s="3" t="s">
        <v>98</v>
      </c>
      <c r="G1069" s="3" t="s">
        <v>32</v>
      </c>
      <c r="H1069" s="3" t="s">
        <v>37</v>
      </c>
      <c r="I1069" s="2">
        <v>0.430614</v>
      </c>
      <c r="J1069" s="2">
        <v>3.6464000000000003E-2</v>
      </c>
      <c r="K1069" s="2">
        <v>0.3957</v>
      </c>
      <c r="L1069" s="2">
        <v>3.6464000000000003E-2</v>
      </c>
      <c r="M1069" s="2">
        <v>0.16</v>
      </c>
      <c r="N1069" s="2">
        <v>0.2</v>
      </c>
      <c r="O1069" s="2">
        <v>0.49131464625715887</v>
      </c>
      <c r="P1069" s="2">
        <v>0.21049200000000001</v>
      </c>
      <c r="Q1069" s="2">
        <v>0.36686150000000001</v>
      </c>
      <c r="R1069" s="2">
        <v>0.30025000000000002</v>
      </c>
      <c r="S1069" s="2">
        <v>2.2665999999999999E-2</v>
      </c>
      <c r="T1069" s="2">
        <v>0.40838600000000003</v>
      </c>
      <c r="U1069" s="2">
        <v>3.6464000000000003E-2</v>
      </c>
      <c r="V1069" s="2">
        <v>3.6464000000000003E-2</v>
      </c>
      <c r="W1069" s="2"/>
    </row>
    <row r="1070" spans="2:23" x14ac:dyDescent="0.25">
      <c r="B1070" t="str">
        <f t="shared" si="63"/>
        <v>CAOffice EquipmentDesktop Computer</v>
      </c>
      <c r="C1070" t="str">
        <f t="shared" si="64"/>
        <v>CA2021 CPAOffice Equipment_Desktop Computer</v>
      </c>
      <c r="D1070" t="s">
        <v>118</v>
      </c>
      <c r="E1070" t="s">
        <v>114</v>
      </c>
      <c r="F1070" s="3" t="s">
        <v>99</v>
      </c>
      <c r="G1070" s="3" t="s">
        <v>38</v>
      </c>
      <c r="H1070" s="3" t="s">
        <v>39</v>
      </c>
      <c r="I1070" s="2">
        <v>1</v>
      </c>
      <c r="J1070" s="2">
        <v>1</v>
      </c>
      <c r="K1070" s="2">
        <v>1</v>
      </c>
      <c r="L1070" s="2">
        <v>1</v>
      </c>
      <c r="M1070" s="2">
        <v>1</v>
      </c>
      <c r="N1070" s="2">
        <v>1</v>
      </c>
      <c r="O1070" s="2">
        <v>1</v>
      </c>
      <c r="P1070" s="2">
        <v>1</v>
      </c>
      <c r="Q1070" s="2">
        <v>1</v>
      </c>
      <c r="R1070" s="2">
        <v>1</v>
      </c>
      <c r="S1070" s="2">
        <v>1</v>
      </c>
      <c r="T1070" s="2">
        <v>1</v>
      </c>
      <c r="U1070" s="2">
        <v>1</v>
      </c>
      <c r="V1070" s="2">
        <v>1</v>
      </c>
      <c r="W1070" s="2"/>
    </row>
    <row r="1071" spans="2:23" x14ac:dyDescent="0.25">
      <c r="B1071" t="str">
        <f t="shared" si="63"/>
        <v>CAOffice EquipmentLaptop</v>
      </c>
      <c r="C1071" t="str">
        <f t="shared" si="64"/>
        <v>CA2021 CPAOffice Equipment_Laptop</v>
      </c>
      <c r="D1071" t="s">
        <v>118</v>
      </c>
      <c r="E1071" t="s">
        <v>114</v>
      </c>
      <c r="F1071" s="3" t="s">
        <v>100</v>
      </c>
      <c r="G1071" s="3" t="s">
        <v>38</v>
      </c>
      <c r="H1071" s="3" t="s">
        <v>40</v>
      </c>
      <c r="I1071" s="2">
        <v>1</v>
      </c>
      <c r="J1071" s="2">
        <v>1</v>
      </c>
      <c r="K1071" s="2">
        <v>1</v>
      </c>
      <c r="L1071" s="2">
        <v>1</v>
      </c>
      <c r="M1071" s="2">
        <v>1</v>
      </c>
      <c r="N1071" s="2">
        <v>0.64</v>
      </c>
      <c r="O1071" s="2">
        <v>1</v>
      </c>
      <c r="P1071" s="2">
        <v>1</v>
      </c>
      <c r="Q1071" s="2">
        <v>1</v>
      </c>
      <c r="R1071" s="2">
        <v>1</v>
      </c>
      <c r="S1071" s="2">
        <v>1</v>
      </c>
      <c r="T1071" s="2">
        <v>1</v>
      </c>
      <c r="U1071" s="2">
        <v>1</v>
      </c>
      <c r="V1071" s="2">
        <v>1</v>
      </c>
      <c r="W1071" s="2"/>
    </row>
    <row r="1072" spans="2:23" x14ac:dyDescent="0.25">
      <c r="B1072" t="str">
        <f t="shared" si="63"/>
        <v>CAOffice EquipmentServer</v>
      </c>
      <c r="C1072" t="str">
        <f t="shared" si="64"/>
        <v>CA2021 CPAOffice Equipment_Server</v>
      </c>
      <c r="D1072" t="s">
        <v>118</v>
      </c>
      <c r="E1072" t="s">
        <v>114</v>
      </c>
      <c r="F1072" s="3" t="s">
        <v>101</v>
      </c>
      <c r="G1072" s="3" t="s">
        <v>38</v>
      </c>
      <c r="H1072" s="3" t="s">
        <v>41</v>
      </c>
      <c r="I1072" s="2">
        <v>1</v>
      </c>
      <c r="J1072" s="2">
        <v>1</v>
      </c>
      <c r="K1072" s="2">
        <v>0.82</v>
      </c>
      <c r="L1072" s="2">
        <v>1</v>
      </c>
      <c r="M1072" s="2">
        <v>0.5</v>
      </c>
      <c r="N1072" s="2">
        <v>1</v>
      </c>
      <c r="O1072" s="2">
        <v>1</v>
      </c>
      <c r="P1072" s="2">
        <v>1</v>
      </c>
      <c r="Q1072" s="2">
        <v>1</v>
      </c>
      <c r="R1072" s="2">
        <v>1</v>
      </c>
      <c r="S1072" s="2">
        <v>0.89</v>
      </c>
      <c r="T1072" s="2">
        <v>0.89</v>
      </c>
      <c r="U1072" s="2">
        <v>1</v>
      </c>
      <c r="V1072" s="2">
        <v>0.66</v>
      </c>
      <c r="W1072" s="2"/>
    </row>
    <row r="1073" spans="2:23" x14ac:dyDescent="0.25">
      <c r="B1073" t="str">
        <f t="shared" si="63"/>
        <v>CAOffice EquipmentMonitor</v>
      </c>
      <c r="C1073" t="str">
        <f t="shared" si="64"/>
        <v>CA2021 CPAOffice Equipment_Monitor</v>
      </c>
      <c r="D1073" t="s">
        <v>118</v>
      </c>
      <c r="E1073" t="s">
        <v>114</v>
      </c>
      <c r="F1073" s="3" t="s">
        <v>102</v>
      </c>
      <c r="G1073" s="3" t="s">
        <v>38</v>
      </c>
      <c r="H1073" s="3" t="s">
        <v>42</v>
      </c>
      <c r="I1073" s="2">
        <v>1</v>
      </c>
      <c r="J1073" s="2">
        <v>1</v>
      </c>
      <c r="K1073" s="2">
        <v>1</v>
      </c>
      <c r="L1073" s="2">
        <v>1</v>
      </c>
      <c r="M1073" s="2">
        <v>1</v>
      </c>
      <c r="N1073" s="2">
        <v>1</v>
      </c>
      <c r="O1073" s="2">
        <v>1</v>
      </c>
      <c r="P1073" s="2">
        <v>1</v>
      </c>
      <c r="Q1073" s="2">
        <v>1</v>
      </c>
      <c r="R1073" s="2">
        <v>1</v>
      </c>
      <c r="S1073" s="2">
        <v>1</v>
      </c>
      <c r="T1073" s="2">
        <v>1</v>
      </c>
      <c r="U1073" s="2">
        <v>1</v>
      </c>
      <c r="V1073" s="2">
        <v>1</v>
      </c>
      <c r="W1073" s="2"/>
    </row>
    <row r="1074" spans="2:23" x14ac:dyDescent="0.25">
      <c r="B1074" t="str">
        <f t="shared" si="63"/>
        <v>CAOffice EquipmentPrinter/Copier/Fax</v>
      </c>
      <c r="C1074" t="str">
        <f t="shared" si="64"/>
        <v>CA2021 CPAOffice Equipment_Printer/Copier/Fax</v>
      </c>
      <c r="D1074" t="s">
        <v>118</v>
      </c>
      <c r="E1074" t="s">
        <v>114</v>
      </c>
      <c r="F1074" s="3" t="s">
        <v>103</v>
      </c>
      <c r="G1074" s="3" t="s">
        <v>38</v>
      </c>
      <c r="H1074" s="3" t="s">
        <v>43</v>
      </c>
      <c r="I1074" s="2">
        <v>1</v>
      </c>
      <c r="J1074" s="2">
        <v>1</v>
      </c>
      <c r="K1074" s="2">
        <v>1</v>
      </c>
      <c r="L1074" s="2">
        <v>1</v>
      </c>
      <c r="M1074" s="2">
        <v>1</v>
      </c>
      <c r="N1074" s="2">
        <v>1</v>
      </c>
      <c r="O1074" s="2">
        <v>1</v>
      </c>
      <c r="P1074" s="2">
        <v>1</v>
      </c>
      <c r="Q1074" s="2">
        <v>1</v>
      </c>
      <c r="R1074" s="2">
        <v>1</v>
      </c>
      <c r="S1074" s="2">
        <v>1</v>
      </c>
      <c r="T1074" s="2">
        <v>1</v>
      </c>
      <c r="U1074" s="2">
        <v>1</v>
      </c>
      <c r="V1074" s="2">
        <v>1</v>
      </c>
      <c r="W1074" s="2"/>
    </row>
    <row r="1075" spans="2:23" x14ac:dyDescent="0.25">
      <c r="B1075" t="str">
        <f t="shared" si="63"/>
        <v>CAOffice EquipmentPOS Terminal</v>
      </c>
      <c r="C1075" t="str">
        <f t="shared" si="64"/>
        <v>CA2021 CPAOffice Equipment_POS Terminal</v>
      </c>
      <c r="D1075" t="s">
        <v>118</v>
      </c>
      <c r="E1075" t="s">
        <v>114</v>
      </c>
      <c r="F1075" s="3" t="s">
        <v>104</v>
      </c>
      <c r="G1075" s="3" t="s">
        <v>38</v>
      </c>
      <c r="H1075" s="3" t="s">
        <v>44</v>
      </c>
      <c r="I1075" s="2">
        <v>0.4</v>
      </c>
      <c r="J1075" s="2">
        <v>0.2</v>
      </c>
      <c r="K1075" s="2">
        <v>1</v>
      </c>
      <c r="L1075" s="2">
        <v>1</v>
      </c>
      <c r="M1075" s="2">
        <v>1</v>
      </c>
      <c r="N1075" s="2">
        <v>1</v>
      </c>
      <c r="O1075" s="2">
        <v>1</v>
      </c>
      <c r="P1075" s="2">
        <v>1</v>
      </c>
      <c r="Q1075" s="2">
        <v>0.36</v>
      </c>
      <c r="R1075" s="2">
        <v>0.57999999999999996</v>
      </c>
      <c r="S1075" s="2">
        <v>0.77</v>
      </c>
      <c r="T1075" s="2">
        <v>0.77</v>
      </c>
      <c r="U1075" s="2">
        <v>0.2</v>
      </c>
      <c r="V1075" s="2">
        <v>0.28000000000000003</v>
      </c>
      <c r="W1075" s="2"/>
    </row>
    <row r="1076" spans="2:23" x14ac:dyDescent="0.25">
      <c r="B1076" t="str">
        <f t="shared" si="63"/>
        <v>CAMiscellaneousNon-HVAC Motors</v>
      </c>
      <c r="C1076" t="str">
        <f t="shared" si="64"/>
        <v>CA2021 CPAMiscellaneous_Non-HVAC Motors</v>
      </c>
      <c r="D1076" t="s">
        <v>118</v>
      </c>
      <c r="E1076" t="s">
        <v>114</v>
      </c>
      <c r="F1076" s="3" t="s">
        <v>105</v>
      </c>
      <c r="G1076" s="3" t="s">
        <v>45</v>
      </c>
      <c r="H1076" s="3" t="s">
        <v>46</v>
      </c>
      <c r="I1076" s="2">
        <v>0.8957499208271652</v>
      </c>
      <c r="J1076" s="2">
        <v>0.21970777803924474</v>
      </c>
      <c r="K1076" s="2">
        <v>0.40173654010717463</v>
      </c>
      <c r="L1076" s="2">
        <v>0.21970777803924474</v>
      </c>
      <c r="M1076" s="2">
        <v>0.19994718336345799</v>
      </c>
      <c r="N1076" s="2">
        <v>0.34644139250345779</v>
      </c>
      <c r="O1076" s="2">
        <v>0.74104394863625245</v>
      </c>
      <c r="P1076" s="2">
        <v>0.88831888096371459</v>
      </c>
      <c r="Q1076" s="2">
        <v>0.43663447205500328</v>
      </c>
      <c r="R1076" s="2">
        <v>0.91274673866983413</v>
      </c>
      <c r="S1076" s="2">
        <v>0.49853334976354247</v>
      </c>
      <c r="T1076" s="2">
        <v>0.79471679065865775</v>
      </c>
      <c r="U1076" s="2">
        <v>0.21970777803924474</v>
      </c>
      <c r="V1076" s="2">
        <v>0.21970777803924474</v>
      </c>
      <c r="W1076" s="2"/>
    </row>
    <row r="1077" spans="2:23" x14ac:dyDescent="0.25">
      <c r="B1077" t="str">
        <f t="shared" si="63"/>
        <v>CAMiscellaneousPool Pump</v>
      </c>
      <c r="C1077" t="str">
        <f t="shared" si="64"/>
        <v>CA2021 CPAMiscellaneous_Pool Pump</v>
      </c>
      <c r="D1077" t="s">
        <v>118</v>
      </c>
      <c r="E1077" t="s">
        <v>114</v>
      </c>
      <c r="F1077" s="3" t="s">
        <v>106</v>
      </c>
      <c r="G1077" s="3" t="s">
        <v>45</v>
      </c>
      <c r="H1077" s="3" t="s">
        <v>47</v>
      </c>
      <c r="I1077" s="2">
        <v>0</v>
      </c>
      <c r="J1077" s="2">
        <v>0</v>
      </c>
      <c r="K1077" s="2">
        <v>0</v>
      </c>
      <c r="L1077" s="2">
        <v>0</v>
      </c>
      <c r="M1077" s="2">
        <v>0</v>
      </c>
      <c r="N1077" s="2">
        <v>0</v>
      </c>
      <c r="O1077" s="2">
        <v>0</v>
      </c>
      <c r="P1077" s="2">
        <v>0.90300000000000002</v>
      </c>
      <c r="Q1077" s="2">
        <v>0.06</v>
      </c>
      <c r="R1077" s="2">
        <v>0.76</v>
      </c>
      <c r="S1077" s="2">
        <v>0</v>
      </c>
      <c r="T1077" s="2">
        <v>0</v>
      </c>
      <c r="U1077" s="2">
        <v>0</v>
      </c>
      <c r="V1077" s="2">
        <v>0.04</v>
      </c>
      <c r="W1077" s="2"/>
    </row>
    <row r="1078" spans="2:23" x14ac:dyDescent="0.25">
      <c r="B1078" t="str">
        <f t="shared" si="63"/>
        <v>CAMiscellaneousPool Heater</v>
      </c>
      <c r="C1078" t="str">
        <f t="shared" si="64"/>
        <v>CA2021 CPAMiscellaneous_Pool Heater</v>
      </c>
      <c r="D1078" t="s">
        <v>118</v>
      </c>
      <c r="E1078" t="s">
        <v>114</v>
      </c>
      <c r="F1078" s="3" t="s">
        <v>107</v>
      </c>
      <c r="G1078" s="3" t="s">
        <v>45</v>
      </c>
      <c r="H1078" s="3" t="s">
        <v>48</v>
      </c>
      <c r="I1078" s="2">
        <v>0</v>
      </c>
      <c r="J1078" s="2">
        <v>0</v>
      </c>
      <c r="K1078" s="2">
        <v>0</v>
      </c>
      <c r="L1078" s="2">
        <v>0</v>
      </c>
      <c r="M1078" s="2">
        <v>0</v>
      </c>
      <c r="N1078" s="2">
        <v>0</v>
      </c>
      <c r="O1078" s="2">
        <v>0</v>
      </c>
      <c r="P1078" s="2">
        <v>0.36199999999999999</v>
      </c>
      <c r="Q1078" s="2">
        <v>0.01</v>
      </c>
      <c r="R1078" s="2">
        <v>0.27</v>
      </c>
      <c r="S1078" s="2">
        <v>0</v>
      </c>
      <c r="T1078" s="2">
        <v>0</v>
      </c>
      <c r="U1078" s="2">
        <v>0</v>
      </c>
      <c r="V1078" s="2">
        <v>0.01</v>
      </c>
      <c r="W1078" s="2"/>
    </row>
    <row r="1079" spans="2:23" x14ac:dyDescent="0.25">
      <c r="B1079" t="str">
        <f t="shared" si="63"/>
        <v>CAMiscellaneousClothes Washer</v>
      </c>
      <c r="C1079" t="str">
        <f t="shared" si="64"/>
        <v>CA2021 CPAMiscellaneous_Clothes Washer</v>
      </c>
      <c r="D1079" t="s">
        <v>118</v>
      </c>
      <c r="E1079" t="s">
        <v>114</v>
      </c>
      <c r="F1079" s="3" t="s">
        <v>108</v>
      </c>
      <c r="G1079" s="3" t="s">
        <v>45</v>
      </c>
      <c r="H1079" s="3" t="s">
        <v>49</v>
      </c>
      <c r="I1079" s="2">
        <v>0</v>
      </c>
      <c r="J1079" s="2">
        <v>0</v>
      </c>
      <c r="K1079" s="2">
        <v>7.0000000000000007E-2</v>
      </c>
      <c r="L1079" s="2">
        <v>0</v>
      </c>
      <c r="M1079" s="2">
        <v>0</v>
      </c>
      <c r="N1079" s="2">
        <v>0</v>
      </c>
      <c r="O1079" s="2">
        <v>0.63</v>
      </c>
      <c r="P1079" s="2">
        <v>0.15</v>
      </c>
      <c r="Q1079" s="2">
        <v>0.15</v>
      </c>
      <c r="R1079" s="2">
        <v>0.67</v>
      </c>
      <c r="S1079" s="2">
        <v>0</v>
      </c>
      <c r="T1079" s="2">
        <v>0</v>
      </c>
      <c r="U1079" s="2">
        <v>0</v>
      </c>
      <c r="V1079" s="2">
        <v>0.15</v>
      </c>
      <c r="W1079" s="2"/>
    </row>
    <row r="1080" spans="2:23" x14ac:dyDescent="0.25">
      <c r="B1080" t="str">
        <f t="shared" si="63"/>
        <v>CAMiscellaneousClothes Dryer</v>
      </c>
      <c r="C1080" t="str">
        <f t="shared" si="64"/>
        <v>CA2021 CPAMiscellaneous_Clothes Dryer</v>
      </c>
      <c r="D1080" t="s">
        <v>118</v>
      </c>
      <c r="E1080" t="s">
        <v>114</v>
      </c>
      <c r="F1080" s="3" t="s">
        <v>109</v>
      </c>
      <c r="G1080" s="3" t="s">
        <v>45</v>
      </c>
      <c r="H1080" s="3" t="s">
        <v>50</v>
      </c>
      <c r="I1080" s="2">
        <v>0</v>
      </c>
      <c r="J1080" s="2">
        <v>0</v>
      </c>
      <c r="K1080" s="2">
        <v>0.04</v>
      </c>
      <c r="L1080" s="2">
        <v>0</v>
      </c>
      <c r="M1080" s="2">
        <v>0</v>
      </c>
      <c r="N1080" s="2">
        <v>0</v>
      </c>
      <c r="O1080" s="2">
        <v>0.57999999999999996</v>
      </c>
      <c r="P1080" s="2">
        <v>0.11</v>
      </c>
      <c r="Q1080" s="2">
        <v>0.11</v>
      </c>
      <c r="R1080" s="2">
        <v>0.26</v>
      </c>
      <c r="S1080" s="2">
        <v>0</v>
      </c>
      <c r="T1080" s="2">
        <v>0</v>
      </c>
      <c r="U1080" s="2">
        <v>0</v>
      </c>
      <c r="V1080" s="2">
        <v>0.1</v>
      </c>
      <c r="W1080" s="2"/>
    </row>
    <row r="1081" spans="2:23" x14ac:dyDescent="0.25">
      <c r="B1081" t="str">
        <f t="shared" si="63"/>
        <v>CAMiscellaneousOther Miscellaneous</v>
      </c>
      <c r="C1081" t="str">
        <f t="shared" si="64"/>
        <v>CA2021 CPAMiscellaneous_Other Miscellaneous</v>
      </c>
      <c r="D1081" t="s">
        <v>118</v>
      </c>
      <c r="E1081" t="s">
        <v>114</v>
      </c>
      <c r="F1081" s="3" t="s">
        <v>110</v>
      </c>
      <c r="G1081" s="3" t="s">
        <v>45</v>
      </c>
      <c r="H1081" s="3" t="s">
        <v>51</v>
      </c>
      <c r="I1081" s="2">
        <v>1</v>
      </c>
      <c r="J1081" s="2">
        <v>1</v>
      </c>
      <c r="K1081" s="2">
        <v>1</v>
      </c>
      <c r="L1081" s="2">
        <v>1</v>
      </c>
      <c r="M1081" s="2">
        <v>1</v>
      </c>
      <c r="N1081" s="2">
        <v>1</v>
      </c>
      <c r="O1081" s="2">
        <v>1</v>
      </c>
      <c r="P1081" s="2">
        <v>1</v>
      </c>
      <c r="Q1081" s="2">
        <v>1</v>
      </c>
      <c r="R1081" s="2">
        <v>1</v>
      </c>
      <c r="S1081" s="2">
        <v>1</v>
      </c>
      <c r="T1081" s="2">
        <v>1</v>
      </c>
      <c r="U1081" s="2">
        <v>1</v>
      </c>
      <c r="V1081" s="2">
        <v>1</v>
      </c>
      <c r="W1081" s="2"/>
    </row>
    <row r="1082" spans="2:23" x14ac:dyDescent="0.25">
      <c r="F1082" s="3"/>
      <c r="G1082" s="3"/>
      <c r="H1082" s="3"/>
      <c r="I1082" s="2"/>
      <c r="J1082" s="2"/>
      <c r="K1082" s="2"/>
      <c r="L1082" s="2"/>
      <c r="M1082" s="2"/>
      <c r="N1082" s="2"/>
      <c r="O1082" s="2"/>
      <c r="P1082" s="2"/>
      <c r="Q1082" s="2"/>
      <c r="R1082" s="2"/>
      <c r="S1082" s="2"/>
      <c r="T1082" s="2"/>
      <c r="U1082" s="2"/>
      <c r="V1082" s="2"/>
      <c r="W1082" s="2"/>
    </row>
    <row r="1083" spans="2:23" x14ac:dyDescent="0.25">
      <c r="F1083" s="3"/>
      <c r="G1083" s="3"/>
      <c r="H1083" s="3"/>
      <c r="I1083" s="2"/>
      <c r="J1083" s="2"/>
      <c r="K1083" s="2"/>
      <c r="L1083" s="2"/>
      <c r="M1083" s="2"/>
      <c r="N1083" s="2"/>
      <c r="O1083" s="2"/>
      <c r="P1083" s="2"/>
      <c r="Q1083" s="2"/>
      <c r="R1083" s="2"/>
      <c r="S1083" s="2"/>
      <c r="T1083" s="2"/>
      <c r="U1083" s="2"/>
      <c r="V1083" s="2"/>
      <c r="W1083" s="2"/>
    </row>
    <row r="1084" spans="2:23" x14ac:dyDescent="0.25">
      <c r="F1084" s="3"/>
      <c r="G1084" s="3"/>
      <c r="H1084" s="3"/>
      <c r="I1084" s="2"/>
      <c r="J1084" s="2"/>
      <c r="K1084" s="2"/>
      <c r="L1084" s="2"/>
      <c r="M1084" s="2"/>
      <c r="N1084" s="2"/>
      <c r="O1084" s="2"/>
      <c r="P1084" s="2"/>
      <c r="Q1084" s="2"/>
      <c r="R1084" s="2"/>
      <c r="S1084" s="2"/>
      <c r="T1084" s="2"/>
      <c r="U1084" s="2"/>
      <c r="V1084" s="2"/>
      <c r="W1084" s="2"/>
    </row>
    <row r="1085" spans="2:23" x14ac:dyDescent="0.25">
      <c r="F1085" s="3"/>
      <c r="G1085" s="3"/>
      <c r="H1085" s="3"/>
      <c r="I1085" s="2"/>
      <c r="J1085" s="2"/>
      <c r="K1085" s="2"/>
      <c r="L1085" s="2"/>
      <c r="M1085" s="2"/>
      <c r="N1085" s="2"/>
      <c r="O1085" s="2"/>
      <c r="P1085" s="2"/>
      <c r="Q1085" s="2"/>
      <c r="R1085" s="2"/>
      <c r="S1085" s="2"/>
      <c r="T1085" s="2"/>
      <c r="U1085" s="2"/>
      <c r="V1085" s="2"/>
      <c r="W1085" s="2"/>
    </row>
    <row r="1086" spans="2:23" x14ac:dyDescent="0.25">
      <c r="F1086" s="3"/>
      <c r="G1086" s="3"/>
      <c r="H1086" s="3"/>
      <c r="I1086" s="2"/>
      <c r="J1086" s="2"/>
      <c r="K1086" s="2"/>
      <c r="L1086" s="2"/>
      <c r="M1086" s="2"/>
      <c r="N1086" s="2"/>
      <c r="O1086" s="2"/>
      <c r="P1086" s="2"/>
      <c r="Q1086" s="2"/>
      <c r="R1086" s="2"/>
      <c r="S1086" s="2"/>
      <c r="T1086" s="2"/>
      <c r="U1086" s="2"/>
      <c r="V1086" s="2"/>
      <c r="W1086" s="2"/>
    </row>
    <row r="1087" spans="2:23" x14ac:dyDescent="0.25">
      <c r="F1087" s="3"/>
      <c r="G1087" s="3"/>
      <c r="H1087" s="3"/>
      <c r="I1087" s="2"/>
      <c r="J1087" s="2"/>
      <c r="K1087" s="2"/>
      <c r="L1087" s="2"/>
      <c r="M1087" s="2"/>
      <c r="N1087" s="2"/>
      <c r="O1087" s="2"/>
      <c r="P1087" s="2"/>
      <c r="Q1087" s="2"/>
      <c r="R1087" s="2"/>
      <c r="S1087" s="2"/>
      <c r="T1087" s="2"/>
      <c r="U1087" s="2"/>
      <c r="V1087" s="2"/>
      <c r="W1087" s="2"/>
    </row>
    <row r="1088" spans="2:23" x14ac:dyDescent="0.25">
      <c r="F1088" s="3"/>
      <c r="G1088" s="3"/>
      <c r="H1088" s="3"/>
      <c r="I1088" s="2"/>
      <c r="J1088" s="2"/>
      <c r="K1088" s="2"/>
      <c r="L1088" s="2"/>
      <c r="M1088" s="2"/>
      <c r="N1088" s="2"/>
      <c r="O1088" s="2"/>
      <c r="P1088" s="2"/>
      <c r="Q1088" s="2"/>
      <c r="R1088" s="2"/>
      <c r="S1088" s="2"/>
      <c r="T1088" s="2"/>
      <c r="U1088" s="2"/>
      <c r="V1088" s="2"/>
      <c r="W1088" s="2"/>
    </row>
    <row r="1089" spans="6:23" x14ac:dyDescent="0.25">
      <c r="F1089" s="3"/>
      <c r="G1089" s="3"/>
      <c r="H1089" s="3"/>
      <c r="I1089" s="2"/>
      <c r="J1089" s="2"/>
      <c r="K1089" s="2"/>
      <c r="L1089" s="2"/>
      <c r="M1089" s="2"/>
      <c r="N1089" s="2"/>
      <c r="O1089" s="2"/>
      <c r="P1089" s="2"/>
      <c r="Q1089" s="2"/>
      <c r="R1089" s="2"/>
      <c r="S1089" s="2"/>
      <c r="T1089" s="2"/>
      <c r="U1089" s="2"/>
      <c r="V1089" s="2"/>
      <c r="W1089" s="2"/>
    </row>
  </sheetData>
  <autoFilter ref="A1:W1089" xr:uid="{B20909D2-1151-418D-BDFB-85441B630C68}"/>
  <phoneticPr fontId="4" type="noConversion"/>
  <conditionalFormatting sqref="A1:A1048576">
    <cfRule type="cellIs" dxfId="4" priority="4" operator="equal">
      <formula>1</formula>
    </cfRule>
  </conditionalFormatting>
  <conditionalFormatting sqref="B1090:B1048576 B1:B856">
    <cfRule type="cellIs" dxfId="3" priority="2" operator="equal">
      <formula>1</formula>
    </cfRule>
  </conditionalFormatting>
  <conditionalFormatting sqref="B857:B1089">
    <cfRule type="cellIs" dxfId="2" priority="1"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5525D-A08F-44D7-BB31-ADEE6C6A16E4}">
  <sheetPr codeName="Sheet13"/>
  <dimension ref="A1:BI1081"/>
  <sheetViews>
    <sheetView zoomScale="85" zoomScaleNormal="85" workbookViewId="0">
      <selection activeCell="H49" sqref="H49"/>
    </sheetView>
  </sheetViews>
  <sheetFormatPr defaultRowHeight="13.8" x14ac:dyDescent="0.25"/>
  <cols>
    <col min="2" max="2" width="8.59765625" customWidth="1"/>
    <col min="3" max="3" width="21.796875" customWidth="1"/>
  </cols>
  <sheetData>
    <row r="1" spans="1:61" x14ac:dyDescent="0.25">
      <c r="B1" t="s">
        <v>176</v>
      </c>
      <c r="C1" t="s">
        <v>121</v>
      </c>
      <c r="D1" t="s">
        <v>112</v>
      </c>
      <c r="E1" t="s">
        <v>113</v>
      </c>
      <c r="F1" s="3" t="s">
        <v>63</v>
      </c>
      <c r="G1" s="3" t="s">
        <v>1</v>
      </c>
      <c r="H1" s="3" t="s">
        <v>2</v>
      </c>
      <c r="I1" s="3" t="s">
        <v>53</v>
      </c>
      <c r="J1" s="3" t="s">
        <v>54</v>
      </c>
      <c r="K1" s="3" t="s">
        <v>55</v>
      </c>
      <c r="L1" s="3" t="s">
        <v>56</v>
      </c>
      <c r="M1" s="3" t="s">
        <v>57</v>
      </c>
      <c r="N1" s="3" t="s">
        <v>58</v>
      </c>
      <c r="O1" s="3" t="s">
        <v>59</v>
      </c>
      <c r="P1" s="3" t="s">
        <v>60</v>
      </c>
      <c r="Q1" s="3" t="s">
        <v>61</v>
      </c>
      <c r="R1" s="3" t="s">
        <v>62</v>
      </c>
      <c r="S1" s="3" t="s">
        <v>0</v>
      </c>
      <c r="T1" s="3" t="s">
        <v>64</v>
      </c>
      <c r="U1" s="3" t="s">
        <v>65</v>
      </c>
      <c r="V1" s="3" t="s">
        <v>45</v>
      </c>
      <c r="W1" s="3" t="s">
        <v>111</v>
      </c>
    </row>
    <row r="2" spans="1:61" x14ac:dyDescent="0.25">
      <c r="A2">
        <f>IF(D2=D1,"",1)</f>
        <v>1</v>
      </c>
      <c r="B2" t="str">
        <f>D2&amp;G2&amp;H2</f>
        <v>WYCoolingAir-Cooled Chiller</v>
      </c>
      <c r="C2" t="str">
        <f>D2&amp;E2&amp;F2</f>
        <v>WY2023 CPACooling_Air-Cooled Chiller</v>
      </c>
      <c r="D2" t="s">
        <v>115</v>
      </c>
      <c r="E2" t="s">
        <v>191</v>
      </c>
      <c r="F2" s="3" t="s">
        <v>66</v>
      </c>
      <c r="G2" s="3" t="s">
        <v>3</v>
      </c>
      <c r="H2" s="3" t="s">
        <v>4</v>
      </c>
      <c r="I2" s="6">
        <v>2.7690792538596121</v>
      </c>
      <c r="J2" s="6">
        <v>1.8304484610767997</v>
      </c>
      <c r="K2" s="6">
        <v>1.7342009295104228</v>
      </c>
      <c r="L2" s="6">
        <v>1.937316135358339</v>
      </c>
      <c r="M2" s="6">
        <v>8.258364762570773</v>
      </c>
      <c r="N2" s="6">
        <v>1.1366328396555376</v>
      </c>
      <c r="O2" s="6">
        <v>3.2410972123008497</v>
      </c>
      <c r="P2" s="6">
        <v>2.0373146192785812</v>
      </c>
      <c r="Q2" s="6">
        <v>1.2519391068847212</v>
      </c>
      <c r="R2" s="6">
        <v>1.4993871000795373</v>
      </c>
      <c r="S2" s="6">
        <v>1.6817051666898113</v>
      </c>
      <c r="T2" s="6">
        <v>3.3946908238125042</v>
      </c>
      <c r="U2" s="6">
        <v>38.767109554034569</v>
      </c>
      <c r="V2" s="6">
        <v>1.495306219366981</v>
      </c>
      <c r="W2" s="6">
        <f>AVERAGE(I2:V2)</f>
        <v>5.0738994417485026</v>
      </c>
      <c r="AR2" s="5" t="s">
        <v>66</v>
      </c>
      <c r="AS2" s="5" t="s">
        <v>3</v>
      </c>
      <c r="AT2" s="5" t="s">
        <v>4</v>
      </c>
      <c r="AU2" s="2">
        <f t="shared" ref="AU2:AU46" si="0">IFERROR(I2/I237-1,"NA")</f>
        <v>-0.49382314028092278</v>
      </c>
      <c r="AV2" s="2">
        <f t="shared" ref="AV2:AV46" si="1">IFERROR(J2/J237-1,"NA")</f>
        <v>-0.66962093504915099</v>
      </c>
      <c r="AW2" s="2">
        <f t="shared" ref="AW2:AW46" si="2">IFERROR(K2/K237-1,"NA")</f>
        <v>-0.65955192911463278</v>
      </c>
      <c r="AX2" s="2">
        <f t="shared" ref="AX2:AX46" si="3">IFERROR(L2/L237-1,"NA")</f>
        <v>-0.65326474007090352</v>
      </c>
      <c r="AY2" s="2">
        <f t="shared" ref="AY2:AY46" si="4">IFERROR(M2/M237-1,"NA")</f>
        <v>0.33850252599744457</v>
      </c>
      <c r="AZ2" s="2">
        <f t="shared" ref="AZ2:AZ46" si="5">IFERROR(N2/N237-1,"NA")</f>
        <v>-0.83645915743546895</v>
      </c>
      <c r="BA2" s="2">
        <f t="shared" ref="BA2:BA46" si="6">IFERROR(O2/O237-1,"NA")</f>
        <v>-0.60815708856905981</v>
      </c>
      <c r="BB2" s="2">
        <f t="shared" ref="BB2:BB46" si="7">IFERROR(P2/P237-1,"NA")</f>
        <v>-0.72876453756297033</v>
      </c>
      <c r="BC2" s="2">
        <f t="shared" ref="BC2:BC46" si="8">IFERROR(Q2/Q237-1,"NA")</f>
        <v>-0.66664914747519721</v>
      </c>
      <c r="BD2" s="2">
        <f t="shared" ref="BD2:BD46" si="9">IFERROR(R2/R237-1,"NA")</f>
        <v>0.60197542302234175</v>
      </c>
      <c r="BE2" s="2">
        <f t="shared" ref="BE2:BE46" si="10">IFERROR(S2/S237-1,"NA")</f>
        <v>-0.35388212772375782</v>
      </c>
      <c r="BF2" s="2">
        <f t="shared" ref="BF2:BF46" si="11">IFERROR(T2/T237-1,"NA")</f>
        <v>0.50151036950122241</v>
      </c>
      <c r="BG2" s="2">
        <f t="shared" ref="BG2:BG46" si="12">IFERROR(U2/U237-1,"NA")</f>
        <v>7.3708490313193931E-2</v>
      </c>
      <c r="BH2" s="2">
        <f t="shared" ref="BH2:BH46" si="13">IFERROR(V2/V237-1,"NA")</f>
        <v>-0.47229403227997913</v>
      </c>
      <c r="BI2" s="2">
        <f t="shared" ref="BI2:BI46" si="14">IFERROR(W2/W237-1,"NA")</f>
        <v>-0.28312686660056186</v>
      </c>
    </row>
    <row r="3" spans="1:61" x14ac:dyDescent="0.25">
      <c r="A3" t="str">
        <f t="shared" ref="A3:A68" si="15">IF(D3=D2,"",1)</f>
        <v/>
      </c>
      <c r="B3" t="str">
        <f t="shared" ref="B3:B66" si="16">D3&amp;G3&amp;H3</f>
        <v>WYCoolingWater-Cooled Chiller</v>
      </c>
      <c r="C3" t="str">
        <f t="shared" ref="C3:C66" si="17">D3&amp;E3&amp;F3</f>
        <v>WY2023 CPACooling_Water-Cooled Chiller</v>
      </c>
      <c r="D3" t="s">
        <v>115</v>
      </c>
      <c r="E3" t="s">
        <v>191</v>
      </c>
      <c r="F3" s="3" t="s">
        <v>67</v>
      </c>
      <c r="G3" s="3" t="s">
        <v>3</v>
      </c>
      <c r="H3" s="3" t="s">
        <v>5</v>
      </c>
      <c r="I3" s="6">
        <v>2.9512883767410321</v>
      </c>
      <c r="J3" s="6">
        <v>1.9461490453769548</v>
      </c>
      <c r="K3" s="6">
        <v>1.8438178158117131</v>
      </c>
      <c r="L3" s="6">
        <v>2.0597717049094304</v>
      </c>
      <c r="M3" s="6">
        <v>8.4000572391450881</v>
      </c>
      <c r="N3" s="6">
        <v>1.2084781204593069</v>
      </c>
      <c r="O3" s="6">
        <v>3.9447413891754191</v>
      </c>
      <c r="P3" s="6">
        <v>2.5559864783181325</v>
      </c>
      <c r="Q3" s="6">
        <v>1.5706653251269234</v>
      </c>
      <c r="R3" s="6">
        <v>2.0626735009614703</v>
      </c>
      <c r="S3" s="6">
        <v>1.7880038549861963</v>
      </c>
      <c r="T3" s="6">
        <v>3.6092654049522683</v>
      </c>
      <c r="U3" s="6">
        <v>41.318037274374447</v>
      </c>
      <c r="V3" s="6">
        <v>1.5898228402756298</v>
      </c>
      <c r="W3" s="6">
        <f t="shared" ref="W3:W47" si="18">AVERAGE(I3:V3)</f>
        <v>5.4891970264724304</v>
      </c>
      <c r="AR3" s="5" t="s">
        <v>67</v>
      </c>
      <c r="AS3" s="5" t="s">
        <v>3</v>
      </c>
      <c r="AT3" s="5" t="s">
        <v>5</v>
      </c>
      <c r="AU3" s="2">
        <f t="shared" si="0"/>
        <v>-0.48166930701563304</v>
      </c>
      <c r="AV3" s="2">
        <f t="shared" si="1"/>
        <v>-0.66040656238990614</v>
      </c>
      <c r="AW3" s="2">
        <f t="shared" si="2"/>
        <v>-0.6500567288157717</v>
      </c>
      <c r="AX3" s="2">
        <f t="shared" si="3"/>
        <v>-0.64359418815635605</v>
      </c>
      <c r="AY3" s="2">
        <f t="shared" si="4"/>
        <v>0.34618358395306315</v>
      </c>
      <c r="AZ3" s="2">
        <f t="shared" si="5"/>
        <v>-0.83189795356917473</v>
      </c>
      <c r="BA3" s="2">
        <f t="shared" si="6"/>
        <v>-0.59494547510979512</v>
      </c>
      <c r="BB3" s="2">
        <f t="shared" si="7"/>
        <v>-0.73838190331892362</v>
      </c>
      <c r="BC3" s="2">
        <f t="shared" si="8"/>
        <v>-0.6784689775408701</v>
      </c>
      <c r="BD3" s="2">
        <f t="shared" si="9"/>
        <v>0.74229949745970925</v>
      </c>
      <c r="BE3" s="2">
        <f t="shared" si="10"/>
        <v>-0.33284754251508686</v>
      </c>
      <c r="BF3" s="2">
        <f t="shared" si="11"/>
        <v>0.55039254590304321</v>
      </c>
      <c r="BG3" s="2">
        <f t="shared" si="12"/>
        <v>9.948934875471771E-2</v>
      </c>
      <c r="BH3" s="2">
        <f t="shared" si="13"/>
        <v>-0.45757615225388504</v>
      </c>
      <c r="BI3" s="2">
        <f t="shared" si="14"/>
        <v>-0.28177071643035689</v>
      </c>
    </row>
    <row r="4" spans="1:61" x14ac:dyDescent="0.25">
      <c r="A4" t="str">
        <f t="shared" si="15"/>
        <v/>
      </c>
      <c r="B4" t="str">
        <f t="shared" si="16"/>
        <v>WYCoolingRTU</v>
      </c>
      <c r="C4" t="str">
        <f t="shared" si="17"/>
        <v>WY2023 CPACooling_RTU</v>
      </c>
      <c r="D4" t="s">
        <v>115</v>
      </c>
      <c r="E4" t="s">
        <v>191</v>
      </c>
      <c r="F4" s="3" t="s">
        <v>68</v>
      </c>
      <c r="G4" s="3" t="s">
        <v>3</v>
      </c>
      <c r="H4" s="3" t="s">
        <v>6</v>
      </c>
      <c r="I4" s="6">
        <v>2.5277015515809733</v>
      </c>
      <c r="J4" s="6">
        <v>1.7813542152333628</v>
      </c>
      <c r="K4" s="6">
        <v>1.6876881275464619</v>
      </c>
      <c r="L4" s="6">
        <v>1.8853556040195933</v>
      </c>
      <c r="M4" s="6">
        <v>8.4486061342193857</v>
      </c>
      <c r="N4" s="6">
        <v>1.1061473421119761</v>
      </c>
      <c r="O4" s="6">
        <v>2.6578418875882974</v>
      </c>
      <c r="P4" s="6">
        <v>1.9493396698097334</v>
      </c>
      <c r="Q4" s="6">
        <v>1.1978780999965175</v>
      </c>
      <c r="R4" s="6">
        <v>1.9327885611017532</v>
      </c>
      <c r="S4" s="6">
        <v>1.63660034749098</v>
      </c>
      <c r="T4" s="6">
        <v>3.3036422150094626</v>
      </c>
      <c r="U4" s="6">
        <v>35.387821722133623</v>
      </c>
      <c r="V4" s="6">
        <v>1.4552007847121109</v>
      </c>
      <c r="W4" s="6">
        <f t="shared" si="18"/>
        <v>4.7827118758967311</v>
      </c>
      <c r="AR4" s="5" t="s">
        <v>68</v>
      </c>
      <c r="AS4" s="5" t="s">
        <v>3</v>
      </c>
      <c r="AT4" s="5" t="s">
        <v>6</v>
      </c>
      <c r="AU4" s="2">
        <f t="shared" si="0"/>
        <v>-0.56274066678032475</v>
      </c>
      <c r="AV4" s="2">
        <f t="shared" si="1"/>
        <v>-0.7116053414629987</v>
      </c>
      <c r="AW4" s="2">
        <f t="shared" si="2"/>
        <v>-0.70281589976903303</v>
      </c>
      <c r="AX4" s="2">
        <f t="shared" si="3"/>
        <v>-0.69732768356594632</v>
      </c>
      <c r="AY4" s="2">
        <f t="shared" si="4"/>
        <v>0.11171846873137725</v>
      </c>
      <c r="AZ4" s="2">
        <f t="shared" si="5"/>
        <v>-0.85724184595271458</v>
      </c>
      <c r="BA4" s="2">
        <f t="shared" si="6"/>
        <v>-0.67257427805962855</v>
      </c>
      <c r="BB4" s="2">
        <f t="shared" si="7"/>
        <v>-0.52669071173000226</v>
      </c>
      <c r="BC4" s="2">
        <f t="shared" si="8"/>
        <v>-0.41829857594914865</v>
      </c>
      <c r="BD4" s="2">
        <f t="shared" si="9"/>
        <v>-0.32065814504218126</v>
      </c>
      <c r="BE4" s="2">
        <f t="shared" si="10"/>
        <v>-0.41091976850506273</v>
      </c>
      <c r="BF4" s="2">
        <f t="shared" si="11"/>
        <v>0.36896085685068969</v>
      </c>
      <c r="BG4" s="2">
        <f t="shared" si="12"/>
        <v>-7.248020226129559E-2</v>
      </c>
      <c r="BH4" s="2">
        <f t="shared" si="13"/>
        <v>-0.53935464285185741</v>
      </c>
      <c r="BI4" s="2">
        <f t="shared" si="14"/>
        <v>-0.34902207705357147</v>
      </c>
    </row>
    <row r="5" spans="1:61" x14ac:dyDescent="0.25">
      <c r="A5" t="str">
        <f t="shared" si="15"/>
        <v/>
      </c>
      <c r="B5" t="str">
        <f t="shared" si="16"/>
        <v>WYCoolingPTAC</v>
      </c>
      <c r="C5" t="str">
        <f t="shared" si="17"/>
        <v>WY2023 CPACooling_PTAC</v>
      </c>
      <c r="D5" t="s">
        <v>115</v>
      </c>
      <c r="E5" t="s">
        <v>191</v>
      </c>
      <c r="F5" s="3" t="s">
        <v>69</v>
      </c>
      <c r="G5" s="3" t="s">
        <v>3</v>
      </c>
      <c r="H5" s="3" t="s">
        <v>7</v>
      </c>
      <c r="I5" s="6">
        <v>2.1615622235079739</v>
      </c>
      <c r="J5" s="6">
        <v>1.5233238180064397</v>
      </c>
      <c r="K5" s="6">
        <v>1.4432253282772403</v>
      </c>
      <c r="L5" s="6">
        <v>1.9106350260458076</v>
      </c>
      <c r="M5" s="6">
        <v>7.2248196586357745</v>
      </c>
      <c r="N5" s="6">
        <v>0.94592113014589185</v>
      </c>
      <c r="O5" s="6">
        <v>2.2728516413160698</v>
      </c>
      <c r="P5" s="6">
        <v>1.6669764626329331</v>
      </c>
      <c r="Q5" s="6">
        <v>1.024364623940863</v>
      </c>
      <c r="R5" s="6">
        <v>1.6528227935346302</v>
      </c>
      <c r="S5" s="6">
        <v>1.3995376487006126</v>
      </c>
      <c r="T5" s="6">
        <v>2.8251073420769326</v>
      </c>
      <c r="U5" s="6">
        <v>30.261871129111633</v>
      </c>
      <c r="V5" s="6">
        <v>1.4747125599396522</v>
      </c>
      <c r="W5" s="6">
        <f t="shared" si="18"/>
        <v>4.1276950989908894</v>
      </c>
      <c r="AR5" s="5" t="s">
        <v>69</v>
      </c>
      <c r="AS5" s="5" t="s">
        <v>3</v>
      </c>
      <c r="AT5" s="5" t="s">
        <v>7</v>
      </c>
      <c r="AU5" s="2">
        <f t="shared" si="0"/>
        <v>-0.70406936194450609</v>
      </c>
      <c r="AV5" s="2">
        <f t="shared" si="1"/>
        <v>-0.80481876811129238</v>
      </c>
      <c r="AW5" s="2">
        <f t="shared" si="2"/>
        <v>-0.79887020420187416</v>
      </c>
      <c r="AX5" s="2">
        <f t="shared" si="3"/>
        <v>-0.70166238524272695</v>
      </c>
      <c r="AY5" s="2">
        <f t="shared" si="4"/>
        <v>-0.24760541217659782</v>
      </c>
      <c r="AZ5" s="2">
        <f t="shared" si="5"/>
        <v>-0.90338339652177668</v>
      </c>
      <c r="BA5" s="2">
        <f t="shared" si="6"/>
        <v>-0.77840312270495193</v>
      </c>
      <c r="BB5" s="2">
        <f t="shared" si="7"/>
        <v>-0.6796712865018163</v>
      </c>
      <c r="BC5" s="2">
        <f t="shared" si="8"/>
        <v>-0.60631309500105135</v>
      </c>
      <c r="BD5" s="2">
        <f t="shared" si="9"/>
        <v>-0.5402314980559364</v>
      </c>
      <c r="BE5" s="2">
        <f t="shared" si="10"/>
        <v>-0.601319227451242</v>
      </c>
      <c r="BF5" s="2">
        <f t="shared" si="11"/>
        <v>-7.3507575337922182E-2</v>
      </c>
      <c r="BG5" s="2">
        <f t="shared" si="12"/>
        <v>-0.37226834351864946</v>
      </c>
      <c r="BH5" s="2">
        <f t="shared" si="13"/>
        <v>-0.6305462724569797</v>
      </c>
      <c r="BI5" s="2">
        <f t="shared" si="14"/>
        <v>-0.55028585434072785</v>
      </c>
    </row>
    <row r="6" spans="1:61" x14ac:dyDescent="0.25">
      <c r="A6" t="str">
        <f t="shared" si="15"/>
        <v/>
      </c>
      <c r="B6" t="str">
        <f t="shared" si="16"/>
        <v>WYCoolingPTHP</v>
      </c>
      <c r="C6" t="str">
        <f t="shared" si="17"/>
        <v>WY2023 CPACooling_PTHP</v>
      </c>
      <c r="D6" t="s">
        <v>115</v>
      </c>
      <c r="E6" t="s">
        <v>191</v>
      </c>
      <c r="F6" s="3" t="s">
        <v>70</v>
      </c>
      <c r="G6" s="3" t="s">
        <v>3</v>
      </c>
      <c r="H6" s="3" t="s">
        <v>8</v>
      </c>
      <c r="I6" s="6">
        <v>2.5274706581507487</v>
      </c>
      <c r="J6" s="6">
        <v>1.7808880141825296</v>
      </c>
      <c r="K6" s="6">
        <v>1.6874135132175236</v>
      </c>
      <c r="L6" s="6">
        <v>1.8837246735662891</v>
      </c>
      <c r="M6" s="6">
        <v>8.4468487081533485</v>
      </c>
      <c r="N6" s="6">
        <v>0.95287880598690078</v>
      </c>
      <c r="O6" s="6">
        <v>2.6491280278127611</v>
      </c>
      <c r="P6" s="6">
        <v>1.9461150241055181</v>
      </c>
      <c r="Q6" s="6">
        <v>1.19589654053351</v>
      </c>
      <c r="R6" s="6">
        <v>1.9314335766322779</v>
      </c>
      <c r="S6" s="6">
        <v>1.636334045975415</v>
      </c>
      <c r="T6" s="6">
        <v>3.3031046586475257</v>
      </c>
      <c r="U6" s="6">
        <v>35.384589214110484</v>
      </c>
      <c r="V6" s="6">
        <v>1.4539419605038824</v>
      </c>
      <c r="W6" s="6">
        <f t="shared" si="18"/>
        <v>4.7699833872556221</v>
      </c>
      <c r="AR6" s="5" t="s">
        <v>70</v>
      </c>
      <c r="AS6" s="5" t="s">
        <v>3</v>
      </c>
      <c r="AT6" s="5" t="s">
        <v>8</v>
      </c>
      <c r="AU6" s="2">
        <f t="shared" si="0"/>
        <v>-0.65397433559916629</v>
      </c>
      <c r="AV6" s="2">
        <f t="shared" si="1"/>
        <v>-0.77181744790226148</v>
      </c>
      <c r="AW6" s="2">
        <f t="shared" si="2"/>
        <v>-0.76483981489878428</v>
      </c>
      <c r="AX6" s="2">
        <f t="shared" si="3"/>
        <v>-0.70586432347874484</v>
      </c>
      <c r="AY6" s="2">
        <f t="shared" si="4"/>
        <v>-0.12034299090342604</v>
      </c>
      <c r="AZ6" s="2">
        <f t="shared" si="5"/>
        <v>-0.90267273789872948</v>
      </c>
      <c r="BA6" s="2">
        <f t="shared" si="6"/>
        <v>-0.74171719444997342</v>
      </c>
      <c r="BB6" s="2">
        <f t="shared" si="7"/>
        <v>-0.62603159914653284</v>
      </c>
      <c r="BC6" s="2">
        <f t="shared" si="8"/>
        <v>-0.54038943093297676</v>
      </c>
      <c r="BD6" s="2">
        <f t="shared" si="9"/>
        <v>-0.46272986698493201</v>
      </c>
      <c r="BE6" s="2">
        <f t="shared" si="10"/>
        <v>-0.5338639712886577</v>
      </c>
      <c r="BF6" s="2">
        <f t="shared" si="11"/>
        <v>8.3251386070559263E-2</v>
      </c>
      <c r="BG6" s="2">
        <f t="shared" si="12"/>
        <v>-0.26600616642247388</v>
      </c>
      <c r="BH6" s="2">
        <f t="shared" si="13"/>
        <v>-0.63574984608434626</v>
      </c>
      <c r="BI6" s="2">
        <f t="shared" si="14"/>
        <v>-0.48030827075066429</v>
      </c>
    </row>
    <row r="7" spans="1:61" x14ac:dyDescent="0.25">
      <c r="A7" t="str">
        <f t="shared" si="15"/>
        <v/>
      </c>
      <c r="B7" t="str">
        <f t="shared" si="16"/>
        <v>WYCoolingAir-Source Heat Pump</v>
      </c>
      <c r="C7" t="str">
        <f t="shared" si="17"/>
        <v>WY2023 CPACooling_Air-Source Heat Pump</v>
      </c>
      <c r="D7" t="s">
        <v>115</v>
      </c>
      <c r="E7" t="s">
        <v>191</v>
      </c>
      <c r="F7" s="3" t="s">
        <v>72</v>
      </c>
      <c r="G7" s="3" t="s">
        <v>3</v>
      </c>
      <c r="H7" s="3" t="s">
        <v>10</v>
      </c>
      <c r="I7" s="6">
        <v>2.5274706581507487</v>
      </c>
      <c r="J7" s="6">
        <v>1.7808880141825296</v>
      </c>
      <c r="K7" s="6">
        <v>1.6874135132175236</v>
      </c>
      <c r="L7" s="6">
        <v>1.8837246735662891</v>
      </c>
      <c r="M7" s="6">
        <v>8.4468487081533485</v>
      </c>
      <c r="N7" s="6">
        <v>0.95287880598690078</v>
      </c>
      <c r="O7" s="6">
        <v>2.6491280278127611</v>
      </c>
      <c r="P7" s="6">
        <v>1.9461150241055181</v>
      </c>
      <c r="Q7" s="6">
        <v>1.19589654053351</v>
      </c>
      <c r="R7" s="6">
        <v>1.9314335766322779</v>
      </c>
      <c r="S7" s="6">
        <v>1.636334045975415</v>
      </c>
      <c r="T7" s="6">
        <v>3.3031046586475257</v>
      </c>
      <c r="U7" s="6">
        <v>35.384589214110484</v>
      </c>
      <c r="V7" s="6">
        <v>1.4539419605038824</v>
      </c>
      <c r="W7" s="6">
        <f t="shared" si="18"/>
        <v>4.7699833872556221</v>
      </c>
      <c r="AR7" s="5" t="s">
        <v>71</v>
      </c>
      <c r="AS7" s="5" t="s">
        <v>3</v>
      </c>
      <c r="AT7" s="5" t="s">
        <v>9</v>
      </c>
      <c r="AU7" s="2">
        <f t="shared" si="0"/>
        <v>9.304847918463488E-2</v>
      </c>
      <c r="AV7" s="2">
        <f t="shared" si="1"/>
        <v>-0.27920204422183659</v>
      </c>
      <c r="AW7" s="2">
        <f t="shared" si="2"/>
        <v>-0.25716064114855375</v>
      </c>
      <c r="AX7" s="2">
        <f t="shared" si="3"/>
        <v>-0.24397377707324397</v>
      </c>
      <c r="AY7" s="2">
        <f t="shared" si="4"/>
        <v>1.7787180400680072</v>
      </c>
      <c r="AZ7" s="2">
        <f t="shared" si="5"/>
        <v>-0.69255628478538434</v>
      </c>
      <c r="BA7" s="2">
        <f t="shared" si="6"/>
        <v>-0.18411939676542399</v>
      </c>
      <c r="BB7" s="2">
        <f t="shared" si="7"/>
        <v>0.18131582096315491</v>
      </c>
      <c r="BC7" s="2">
        <f t="shared" si="8"/>
        <v>0.45184789806210635</v>
      </c>
      <c r="BD7" s="2">
        <f t="shared" si="9"/>
        <v>0.6971640031970745</v>
      </c>
      <c r="BE7" s="2">
        <f t="shared" si="10"/>
        <v>0.47246094638195935</v>
      </c>
      <c r="BF7" s="2">
        <f t="shared" si="11"/>
        <v>2.4218452615915833</v>
      </c>
      <c r="BG7" s="2">
        <f t="shared" si="12"/>
        <v>1.3185876831189218</v>
      </c>
      <c r="BH7" s="2">
        <f t="shared" si="13"/>
        <v>0.15061718751320208</v>
      </c>
      <c r="BI7" s="2">
        <f t="shared" si="14"/>
        <v>0.62311360087023604</v>
      </c>
    </row>
    <row r="8" spans="1:61" x14ac:dyDescent="0.25">
      <c r="A8" t="str">
        <f t="shared" si="15"/>
        <v/>
      </c>
      <c r="B8" t="str">
        <f t="shared" si="16"/>
        <v>WYCoolingGeothermal Heat Pump</v>
      </c>
      <c r="C8" t="str">
        <f t="shared" si="17"/>
        <v>WY2023 CPACooling_Geothermal Heat Pump</v>
      </c>
      <c r="D8" t="s">
        <v>115</v>
      </c>
      <c r="E8" t="s">
        <v>191</v>
      </c>
      <c r="F8" s="3" t="s">
        <v>73</v>
      </c>
      <c r="G8" s="3" t="s">
        <v>3</v>
      </c>
      <c r="H8" s="3" t="s">
        <v>11</v>
      </c>
      <c r="I8" s="6">
        <v>2.346501518505721</v>
      </c>
      <c r="J8" s="6">
        <v>1.6534985770423787</v>
      </c>
      <c r="K8" s="6">
        <v>1.5665946507482829</v>
      </c>
      <c r="L8" s="6">
        <v>1.6549866774903825</v>
      </c>
      <c r="M8" s="6">
        <v>7.842074463178025</v>
      </c>
      <c r="N8" s="6">
        <v>0.95822538282847314</v>
      </c>
      <c r="O8" s="6">
        <v>2.4623533228871182</v>
      </c>
      <c r="P8" s="6">
        <v>1.8079513581633708</v>
      </c>
      <c r="Q8" s="6">
        <v>1.1109943389261898</v>
      </c>
      <c r="R8" s="6">
        <v>1.8663943220974566</v>
      </c>
      <c r="S8" s="6">
        <v>1.519172475023272</v>
      </c>
      <c r="T8" s="6">
        <v>3.0666022575770904</v>
      </c>
      <c r="U8" s="6">
        <v>32.851021259080092</v>
      </c>
      <c r="V8" s="6">
        <v>1.2773918652998395</v>
      </c>
      <c r="W8" s="6">
        <f t="shared" si="18"/>
        <v>4.4274116049176921</v>
      </c>
      <c r="AR8" s="5" t="s">
        <v>72</v>
      </c>
      <c r="AS8" s="5" t="s">
        <v>3</v>
      </c>
      <c r="AT8" s="5" t="s">
        <v>10</v>
      </c>
      <c r="AU8" s="2">
        <f t="shared" si="0"/>
        <v>-0.59406677400315555</v>
      </c>
      <c r="AV8" s="2">
        <f t="shared" si="1"/>
        <v>-0.73226650329023535</v>
      </c>
      <c r="AW8" s="2">
        <f t="shared" si="2"/>
        <v>-0.72411907996064717</v>
      </c>
      <c r="AX8" s="2">
        <f t="shared" si="3"/>
        <v>-0.73401637843962386</v>
      </c>
      <c r="AY8" s="2">
        <f t="shared" si="4"/>
        <v>3.2016722313375379E-2</v>
      </c>
      <c r="AZ8" s="2">
        <f t="shared" si="5"/>
        <v>-0.86786129604832551</v>
      </c>
      <c r="BA8" s="2">
        <f t="shared" si="6"/>
        <v>-0.69609083364183988</v>
      </c>
      <c r="BB8" s="2">
        <f t="shared" si="7"/>
        <v>-0.55995815851967845</v>
      </c>
      <c r="BC8" s="2">
        <f t="shared" si="8"/>
        <v>-0.45918457090357578</v>
      </c>
      <c r="BD8" s="2">
        <f t="shared" si="9"/>
        <v>-0.34400007442344027</v>
      </c>
      <c r="BE8" s="2">
        <f t="shared" si="10"/>
        <v>-0.45305568316563283</v>
      </c>
      <c r="BF8" s="2">
        <f t="shared" si="11"/>
        <v>0.27104139740534694</v>
      </c>
      <c r="BG8" s="2">
        <f t="shared" si="12"/>
        <v>-0.13892952061275465</v>
      </c>
      <c r="BH8" s="2">
        <f t="shared" si="13"/>
        <v>-0.59561077480795399</v>
      </c>
      <c r="BI8" s="2">
        <f t="shared" si="14"/>
        <v>-0.39420599372279119</v>
      </c>
    </row>
    <row r="9" spans="1:61" x14ac:dyDescent="0.25">
      <c r="A9" t="str">
        <f t="shared" si="15"/>
        <v/>
      </c>
      <c r="B9" t="str">
        <f t="shared" si="16"/>
        <v>WYHeatingElectric Furnace</v>
      </c>
      <c r="C9" t="str">
        <f t="shared" si="17"/>
        <v>WY2023 CPAHeating_Electric Furnace</v>
      </c>
      <c r="D9" t="s">
        <v>115</v>
      </c>
      <c r="E9" t="s">
        <v>191</v>
      </c>
      <c r="F9" s="3" t="s">
        <v>74</v>
      </c>
      <c r="G9" s="3" t="s">
        <v>12</v>
      </c>
      <c r="H9" s="3" t="s">
        <v>13</v>
      </c>
      <c r="I9" s="6">
        <v>1.4752571166479607</v>
      </c>
      <c r="J9" s="6">
        <v>4.3142382334037697</v>
      </c>
      <c r="K9" s="6">
        <v>0.7274741588606225</v>
      </c>
      <c r="L9" s="6">
        <v>4.4373323534534421</v>
      </c>
      <c r="M9" s="6">
        <v>4.9039329926638997</v>
      </c>
      <c r="N9" s="6">
        <v>0.84634654279528554</v>
      </c>
      <c r="O9" s="6">
        <v>9.5755082843885706</v>
      </c>
      <c r="P9" s="6">
        <v>9.6114759466877793</v>
      </c>
      <c r="Q9" s="6">
        <v>5.2072617726833288</v>
      </c>
      <c r="R9" s="6">
        <v>2.17610029131593</v>
      </c>
      <c r="S9" s="6">
        <v>0.85056473801418597</v>
      </c>
      <c r="T9" s="6">
        <v>1.2541982395158837</v>
      </c>
      <c r="U9" s="6">
        <v>1.4752571166479607</v>
      </c>
      <c r="V9" s="6">
        <v>4.50799637223282</v>
      </c>
      <c r="W9" s="6">
        <f t="shared" si="18"/>
        <v>3.6687817256651032</v>
      </c>
      <c r="AR9" s="5" t="s">
        <v>73</v>
      </c>
      <c r="AS9" s="5" t="s">
        <v>3</v>
      </c>
      <c r="AT9" s="5" t="s">
        <v>11</v>
      </c>
      <c r="AU9" s="2">
        <f t="shared" si="0"/>
        <v>-0.58118732200373713</v>
      </c>
      <c r="AV9" s="2">
        <f t="shared" si="1"/>
        <v>0.14638236452686848</v>
      </c>
      <c r="AW9" s="2">
        <f t="shared" si="2"/>
        <v>-0.78977355809495609</v>
      </c>
      <c r="AX9" s="2">
        <f t="shared" si="3"/>
        <v>0.17105139816307857</v>
      </c>
      <c r="AY9" s="2">
        <f t="shared" si="4"/>
        <v>5.9055728272741748E-2</v>
      </c>
      <c r="AZ9" s="2">
        <f t="shared" si="5"/>
        <v>-0.6710520217719893</v>
      </c>
      <c r="BA9" s="2">
        <f t="shared" si="6"/>
        <v>0.94123141890957518</v>
      </c>
      <c r="BB9" s="2">
        <f t="shared" si="7"/>
        <v>2.8444918042984795</v>
      </c>
      <c r="BC9" s="2">
        <f t="shared" si="8"/>
        <v>3.1657026077907835</v>
      </c>
      <c r="BD9" s="2">
        <f t="shared" si="9"/>
        <v>-0.18807330806284073</v>
      </c>
      <c r="BE9" s="2">
        <f t="shared" si="10"/>
        <v>-0.49729598295382571</v>
      </c>
      <c r="BF9" s="2">
        <f t="shared" si="11"/>
        <v>-0.1466299791030643</v>
      </c>
      <c r="BG9" s="2">
        <f t="shared" si="12"/>
        <v>-0.93654353363692988</v>
      </c>
      <c r="BH9" s="2">
        <f t="shared" si="13"/>
        <v>1.3418751037086225</v>
      </c>
      <c r="BI9" s="2">
        <f t="shared" si="14"/>
        <v>-0.16397016858765212</v>
      </c>
    </row>
    <row r="10" spans="1:61" x14ac:dyDescent="0.25">
      <c r="A10" t="str">
        <f t="shared" si="15"/>
        <v/>
      </c>
      <c r="B10" t="str">
        <f t="shared" si="16"/>
        <v>WYHeatingElectric Room Heat</v>
      </c>
      <c r="C10" t="str">
        <f t="shared" si="17"/>
        <v>WY2023 CPAHeating_Electric Room Heat</v>
      </c>
      <c r="D10" t="s">
        <v>115</v>
      </c>
      <c r="E10" t="s">
        <v>191</v>
      </c>
      <c r="F10" s="3" t="s">
        <v>75</v>
      </c>
      <c r="G10" s="3" t="s">
        <v>12</v>
      </c>
      <c r="H10" s="3" t="s">
        <v>14</v>
      </c>
      <c r="I10" s="6">
        <v>1.4050067777599624</v>
      </c>
      <c r="J10" s="6">
        <v>4.1087983175273992</v>
      </c>
      <c r="K10" s="6">
        <v>0.69283253224821184</v>
      </c>
      <c r="L10" s="6">
        <v>4.2260308128128017</v>
      </c>
      <c r="M10" s="6">
        <v>4.6704123739656183</v>
      </c>
      <c r="N10" s="6">
        <v>0.80604432647170043</v>
      </c>
      <c r="O10" s="6">
        <v>9.1195316994176867</v>
      </c>
      <c r="P10" s="6">
        <v>9.1537866158931251</v>
      </c>
      <c r="Q10" s="6">
        <v>4.9592969263650755</v>
      </c>
      <c r="R10" s="6">
        <v>2.0724764679199335</v>
      </c>
      <c r="S10" s="6">
        <v>0.81006165525160567</v>
      </c>
      <c r="T10" s="6">
        <v>1.1944745138246511</v>
      </c>
      <c r="U10" s="6">
        <v>1.4050067777599624</v>
      </c>
      <c r="V10" s="6">
        <v>4.2933298783169711</v>
      </c>
      <c r="W10" s="6">
        <f t="shared" si="18"/>
        <v>3.4940778339667653</v>
      </c>
      <c r="AR10" s="5" t="s">
        <v>74</v>
      </c>
      <c r="AS10" s="5" t="s">
        <v>12</v>
      </c>
      <c r="AT10" s="5" t="s">
        <v>13</v>
      </c>
      <c r="AU10" s="2">
        <f t="shared" si="0"/>
        <v>-0.70585000179991741</v>
      </c>
      <c r="AV10" s="2">
        <f t="shared" si="1"/>
        <v>-0.29253477658320626</v>
      </c>
      <c r="AW10" s="2">
        <f t="shared" si="2"/>
        <v>-0.84465604928906535</v>
      </c>
      <c r="AX10" s="2">
        <f t="shared" si="3"/>
        <v>-0.33860696907591148</v>
      </c>
      <c r="AY10" s="2">
        <f t="shared" si="4"/>
        <v>-7.5156793264051447E-2</v>
      </c>
      <c r="AZ10" s="2">
        <f t="shared" si="5"/>
        <v>-0.86278867442568008</v>
      </c>
      <c r="BA10" s="2">
        <f t="shared" si="6"/>
        <v>-0.24666073318805182</v>
      </c>
      <c r="BB10" s="2">
        <f t="shared" si="7"/>
        <v>-6.5063366152225632E-2</v>
      </c>
      <c r="BC10" s="2">
        <f t="shared" si="8"/>
        <v>-0.15491086687999378</v>
      </c>
      <c r="BD10" s="2">
        <f t="shared" si="9"/>
        <v>-7.0777979084304388E-3</v>
      </c>
      <c r="BE10" s="2">
        <f t="shared" si="10"/>
        <v>-0.86890281940469172</v>
      </c>
      <c r="BF10" s="2">
        <f t="shared" si="11"/>
        <v>-0.77162023438227079</v>
      </c>
      <c r="BG10" s="2">
        <f t="shared" si="12"/>
        <v>-0.55679797772731399</v>
      </c>
      <c r="BH10" s="2">
        <f t="shared" si="13"/>
        <v>0.10529182078915267</v>
      </c>
      <c r="BI10" s="2">
        <f t="shared" si="14"/>
        <v>-0.3936446049308393</v>
      </c>
    </row>
    <row r="11" spans="1:61" x14ac:dyDescent="0.25">
      <c r="A11" t="str">
        <f t="shared" si="15"/>
        <v/>
      </c>
      <c r="B11" t="str">
        <f t="shared" si="16"/>
        <v>WYHeatingPTHP</v>
      </c>
      <c r="C11" t="str">
        <f t="shared" si="17"/>
        <v>WY2023 CPAHeating_PTHP</v>
      </c>
      <c r="D11" t="s">
        <v>115</v>
      </c>
      <c r="E11" t="s">
        <v>191</v>
      </c>
      <c r="F11" s="3" t="s">
        <v>76</v>
      </c>
      <c r="G11" s="3" t="s">
        <v>12</v>
      </c>
      <c r="H11" s="3" t="s">
        <v>8</v>
      </c>
      <c r="I11" s="6">
        <v>1.1791008236396965</v>
      </c>
      <c r="J11" s="6">
        <v>3.4041182904936571</v>
      </c>
      <c r="K11" s="6">
        <v>0.56656260911549261</v>
      </c>
      <c r="L11" s="6">
        <v>3.2744520344379859</v>
      </c>
      <c r="M11" s="6">
        <v>3.3487274049292917</v>
      </c>
      <c r="N11" s="6">
        <v>0.44175148577702705</v>
      </c>
      <c r="O11" s="6">
        <v>6.2920165192788451</v>
      </c>
      <c r="P11" s="6">
        <v>6.3115127182484985</v>
      </c>
      <c r="Q11" s="6">
        <v>3.4194226867795399</v>
      </c>
      <c r="R11" s="6">
        <v>1.7664697381961181</v>
      </c>
      <c r="S11" s="6">
        <v>0.69554784852150886</v>
      </c>
      <c r="T11" s="6">
        <v>1.0256184486925997</v>
      </c>
      <c r="U11" s="6">
        <v>1.1791008236396965</v>
      </c>
      <c r="V11" s="6">
        <v>3.3265973148954253</v>
      </c>
      <c r="W11" s="6">
        <f t="shared" si="18"/>
        <v>2.5879284819032415</v>
      </c>
      <c r="AR11" s="5" t="s">
        <v>75</v>
      </c>
      <c r="AS11" s="5" t="s">
        <v>12</v>
      </c>
      <c r="AT11" s="5" t="s">
        <v>14</v>
      </c>
      <c r="AU11" s="2">
        <f t="shared" si="0"/>
        <v>-0.74080258104554408</v>
      </c>
      <c r="AV11" s="2">
        <f t="shared" si="1"/>
        <v>-0.38456213304986808</v>
      </c>
      <c r="AW11" s="2">
        <f t="shared" si="2"/>
        <v>-0.86661613965141737</v>
      </c>
      <c r="AX11" s="2">
        <f t="shared" si="3"/>
        <v>-0.4619100417910651</v>
      </c>
      <c r="AY11" s="2">
        <f t="shared" si="4"/>
        <v>-0.30372311460772417</v>
      </c>
      <c r="AZ11" s="2">
        <f t="shared" si="5"/>
        <v>-0.92104159759628268</v>
      </c>
      <c r="BA11" s="2">
        <f t="shared" si="6"/>
        <v>-0.45424563113365779</v>
      </c>
      <c r="BB11" s="2">
        <f t="shared" si="7"/>
        <v>-0.32313173356112002</v>
      </c>
      <c r="BC11" s="2">
        <f t="shared" si="8"/>
        <v>-0.38817883927905927</v>
      </c>
      <c r="BD11" s="2">
        <f t="shared" si="9"/>
        <v>-0.11136970575829552</v>
      </c>
      <c r="BE11" s="2">
        <f t="shared" si="10"/>
        <v>-0.8818070459388927</v>
      </c>
      <c r="BF11" s="2">
        <f t="shared" si="11"/>
        <v>-0.794100231419403</v>
      </c>
      <c r="BG11" s="2">
        <f t="shared" si="12"/>
        <v>-0.60946176797072205</v>
      </c>
      <c r="BH11" s="2">
        <f t="shared" si="13"/>
        <v>-0.10076701469602423</v>
      </c>
      <c r="BI11" s="2">
        <f t="shared" si="14"/>
        <v>-0.52844078031388109</v>
      </c>
    </row>
    <row r="12" spans="1:61" x14ac:dyDescent="0.25">
      <c r="A12" t="str">
        <f t="shared" si="15"/>
        <v/>
      </c>
      <c r="B12" t="str">
        <f t="shared" si="16"/>
        <v>WYHeatingAir-Source Heat Pump</v>
      </c>
      <c r="C12" t="str">
        <f t="shared" si="17"/>
        <v>WY2023 CPAHeating_Air-Source Heat Pump</v>
      </c>
      <c r="D12" t="s">
        <v>115</v>
      </c>
      <c r="E12" t="s">
        <v>191</v>
      </c>
      <c r="F12" s="3" t="s">
        <v>77</v>
      </c>
      <c r="G12" s="3" t="s">
        <v>12</v>
      </c>
      <c r="H12" s="3" t="s">
        <v>10</v>
      </c>
      <c r="I12" s="6">
        <v>1.3101120262663293</v>
      </c>
      <c r="J12" s="6">
        <v>3.7823536561040632</v>
      </c>
      <c r="K12" s="6">
        <v>0.62951401012832509</v>
      </c>
      <c r="L12" s="6">
        <v>3.6382800382644289</v>
      </c>
      <c r="M12" s="6">
        <v>3.7208082276992127</v>
      </c>
      <c r="N12" s="6">
        <v>0.49083498419669669</v>
      </c>
      <c r="O12" s="6">
        <v>6.9911294658653835</v>
      </c>
      <c r="P12" s="6">
        <v>7.0127919091649975</v>
      </c>
      <c r="Q12" s="6">
        <v>3.7993585408661552</v>
      </c>
      <c r="R12" s="6">
        <v>1.9627441535512422</v>
      </c>
      <c r="S12" s="6">
        <v>0.77283094280167652</v>
      </c>
      <c r="T12" s="6">
        <v>1.1395760541028885</v>
      </c>
      <c r="U12" s="6">
        <v>1.3101120262663293</v>
      </c>
      <c r="V12" s="6">
        <v>3.6962192387726946</v>
      </c>
      <c r="W12" s="6">
        <f t="shared" si="18"/>
        <v>2.8754760910036019</v>
      </c>
      <c r="AR12" s="5" t="s">
        <v>76</v>
      </c>
      <c r="AS12" s="5" t="s">
        <v>12</v>
      </c>
      <c r="AT12" s="5" t="s">
        <v>8</v>
      </c>
      <c r="AU12" s="2">
        <f t="shared" si="0"/>
        <v>-0.65221969933323887</v>
      </c>
      <c r="AV12" s="2">
        <f t="shared" si="1"/>
        <v>-0.18201984261480786</v>
      </c>
      <c r="AW12" s="2">
        <f t="shared" si="2"/>
        <v>-0.82056012862405603</v>
      </c>
      <c r="AX12" s="2">
        <f t="shared" si="3"/>
        <v>-0.22411159218508891</v>
      </c>
      <c r="AY12" s="2">
        <f t="shared" si="4"/>
        <v>7.3980127182334821E-2</v>
      </c>
      <c r="AZ12" s="2">
        <f t="shared" si="5"/>
        <v>-0.83895963340525159</v>
      </c>
      <c r="BA12" s="2">
        <f t="shared" si="6"/>
        <v>-0.11482766134243627</v>
      </c>
      <c r="BB12" s="2">
        <f t="shared" si="7"/>
        <v>8.988546051036006E-2</v>
      </c>
      <c r="BC12" s="2">
        <f t="shared" si="8"/>
        <v>-1.4852637411185476E-2</v>
      </c>
      <c r="BD12" s="2">
        <f t="shared" si="9"/>
        <v>0.13818190612192538</v>
      </c>
      <c r="BE12" s="2">
        <f t="shared" si="10"/>
        <v>-0.84646049741535645</v>
      </c>
      <c r="BF12" s="2">
        <f t="shared" si="11"/>
        <v>-0.7325242583088889</v>
      </c>
      <c r="BG12" s="2">
        <f t="shared" si="12"/>
        <v>-0.47599206695467511</v>
      </c>
      <c r="BH12" s="2">
        <f t="shared" si="13"/>
        <v>0.20972845438916843</v>
      </c>
      <c r="BI12" s="2">
        <f t="shared" si="14"/>
        <v>-0.30428775770446881</v>
      </c>
    </row>
    <row r="13" spans="1:61" x14ac:dyDescent="0.25">
      <c r="A13" t="str">
        <f t="shared" si="15"/>
        <v/>
      </c>
      <c r="B13" t="str">
        <f t="shared" si="16"/>
        <v>WYHeatingGeothermal Heat Pump</v>
      </c>
      <c r="C13" t="str">
        <f t="shared" si="17"/>
        <v>WY2023 CPAHeating_Geothermal Heat Pump</v>
      </c>
      <c r="D13" t="s">
        <v>115</v>
      </c>
      <c r="E13" t="s">
        <v>191</v>
      </c>
      <c r="F13" s="3" t="s">
        <v>78</v>
      </c>
      <c r="G13" s="3" t="s">
        <v>12</v>
      </c>
      <c r="H13" s="3" t="s">
        <v>11</v>
      </c>
      <c r="I13" s="6">
        <v>1.2540105348954147</v>
      </c>
      <c r="J13" s="6">
        <v>3.5170953167606394</v>
      </c>
      <c r="K13" s="6">
        <v>0.5927690032663584</v>
      </c>
      <c r="L13" s="6">
        <v>3.2809409827693869</v>
      </c>
      <c r="M13" s="6">
        <v>3.2724277734005418</v>
      </c>
      <c r="N13" s="6">
        <v>0.4211651805795934</v>
      </c>
      <c r="O13" s="6">
        <v>6.1323823305070118</v>
      </c>
      <c r="P13" s="6">
        <v>6.0719774510307882</v>
      </c>
      <c r="Q13" s="6">
        <v>3.289648357934436</v>
      </c>
      <c r="R13" s="6">
        <v>1.8923200888534097</v>
      </c>
      <c r="S13" s="6">
        <v>0.72772046417928815</v>
      </c>
      <c r="T13" s="6">
        <v>1.0730585036528077</v>
      </c>
      <c r="U13" s="6">
        <v>1.2540105348954147</v>
      </c>
      <c r="V13" s="6">
        <v>3.333189598999363</v>
      </c>
      <c r="W13" s="6">
        <f t="shared" si="18"/>
        <v>2.5794797229803179</v>
      </c>
      <c r="AR13" s="5" t="s">
        <v>77</v>
      </c>
      <c r="AS13" s="5" t="s">
        <v>12</v>
      </c>
      <c r="AT13" s="5" t="s">
        <v>10</v>
      </c>
      <c r="AU13" s="2">
        <f t="shared" si="0"/>
        <v>-0.70040108257207923</v>
      </c>
      <c r="AV13" s="2">
        <f t="shared" si="1"/>
        <v>-0.31544667736456256</v>
      </c>
      <c r="AW13" s="2">
        <f t="shared" si="2"/>
        <v>-0.8479307008400474</v>
      </c>
      <c r="AX13" s="2">
        <f t="shared" si="3"/>
        <v>-0.37028495782777016</v>
      </c>
      <c r="AY13" s="2">
        <f t="shared" si="4"/>
        <v>-0.14989702154027618</v>
      </c>
      <c r="AZ13" s="2">
        <f t="shared" si="5"/>
        <v>-0.87563613528967388</v>
      </c>
      <c r="BA13" s="2">
        <f t="shared" si="6"/>
        <v>-0.30120108460489481</v>
      </c>
      <c r="BB13" s="2">
        <f t="shared" si="7"/>
        <v>-0.1506971797353871</v>
      </c>
      <c r="BC13" s="2">
        <f t="shared" si="8"/>
        <v>-0.23231526271473546</v>
      </c>
      <c r="BD13" s="2">
        <f t="shared" si="9"/>
        <v>-1.2390874457912759E-2</v>
      </c>
      <c r="BE13" s="2">
        <f t="shared" si="10"/>
        <v>-0.86988039852917198</v>
      </c>
      <c r="BF13" s="2">
        <f t="shared" si="11"/>
        <v>-0.77332324042944722</v>
      </c>
      <c r="BG13" s="2">
        <f t="shared" si="12"/>
        <v>-0.54858797590594488</v>
      </c>
      <c r="BH13" s="2">
        <f t="shared" si="13"/>
        <v>-1.8178133608169889E-2</v>
      </c>
      <c r="BI13" s="2">
        <f t="shared" si="14"/>
        <v>-0.43831281891697704</v>
      </c>
    </row>
    <row r="14" spans="1:61" x14ac:dyDescent="0.25">
      <c r="A14" t="str">
        <f t="shared" si="15"/>
        <v/>
      </c>
      <c r="B14" t="str">
        <f t="shared" si="16"/>
        <v>WYVentilationVentilation</v>
      </c>
      <c r="C14" t="str">
        <f t="shared" si="17"/>
        <v>WY2023 CPAVentilation_Ventilation</v>
      </c>
      <c r="D14" t="s">
        <v>115</v>
      </c>
      <c r="E14" t="s">
        <v>191</v>
      </c>
      <c r="F14" s="3" t="s">
        <v>79</v>
      </c>
      <c r="G14" s="3" t="s">
        <v>15</v>
      </c>
      <c r="H14" s="3" t="s">
        <v>15</v>
      </c>
      <c r="I14" s="6">
        <v>3.3414322411739672</v>
      </c>
      <c r="J14" s="6">
        <v>2.74070815684835</v>
      </c>
      <c r="K14" s="6">
        <v>3.0718598854060701</v>
      </c>
      <c r="L14" s="6">
        <v>2.575124461576932</v>
      </c>
      <c r="M14" s="6">
        <v>4.8183710814593148</v>
      </c>
      <c r="N14" s="6">
        <v>2.6890007381870027</v>
      </c>
      <c r="O14" s="6">
        <v>4.7400657251631966</v>
      </c>
      <c r="P14" s="6">
        <v>3.5254617681476641</v>
      </c>
      <c r="Q14" s="6">
        <v>1.060129939955909</v>
      </c>
      <c r="R14" s="6">
        <v>1.6756571983206989</v>
      </c>
      <c r="S14" s="6">
        <v>0.78595286229087036</v>
      </c>
      <c r="T14" s="6">
        <v>1.179752294952997</v>
      </c>
      <c r="U14" s="6">
        <v>33.414322411739676</v>
      </c>
      <c r="V14" s="6">
        <v>1.2833993779047979</v>
      </c>
      <c r="W14" s="6">
        <f t="shared" si="18"/>
        <v>4.7786598673662457</v>
      </c>
      <c r="AR14" s="5" t="s">
        <v>78</v>
      </c>
      <c r="AS14" s="5" t="s">
        <v>12</v>
      </c>
      <c r="AT14" s="5" t="s">
        <v>11</v>
      </c>
      <c r="AU14" s="2">
        <f t="shared" si="0"/>
        <v>3.8515626925360147E-2</v>
      </c>
      <c r="AV14" s="2">
        <f t="shared" si="1"/>
        <v>-0.24865408258443256</v>
      </c>
      <c r="AW14" s="2">
        <f t="shared" si="2"/>
        <v>8.165692378096967E-2</v>
      </c>
      <c r="AX14" s="2">
        <f t="shared" si="3"/>
        <v>-0.21528833043671558</v>
      </c>
      <c r="AY14" s="2">
        <f t="shared" si="4"/>
        <v>0.91240212465215986</v>
      </c>
      <c r="AZ14" s="2">
        <f t="shared" si="5"/>
        <v>0.21082231625668313</v>
      </c>
      <c r="BA14" s="2">
        <f t="shared" si="6"/>
        <v>-0.19212950601080947</v>
      </c>
      <c r="BB14" s="2">
        <f t="shared" si="7"/>
        <v>-0.30807331904564694</v>
      </c>
      <c r="BC14" s="2">
        <f t="shared" si="8"/>
        <v>-0.65286038214959508</v>
      </c>
      <c r="BD14" s="2">
        <f t="shared" si="9"/>
        <v>0.30083813137008963</v>
      </c>
      <c r="BE14" s="2">
        <f t="shared" si="10"/>
        <v>-0.82961181259116512</v>
      </c>
      <c r="BF14" s="2">
        <f t="shared" si="11"/>
        <v>-0.69783839943086112</v>
      </c>
      <c r="BG14" s="2">
        <f t="shared" si="12"/>
        <v>14.647534551471463</v>
      </c>
      <c r="BH14" s="2">
        <f t="shared" si="13"/>
        <v>-0.48112041995391153</v>
      </c>
      <c r="BI14" s="2">
        <f t="shared" si="14"/>
        <v>0.44940800689613036</v>
      </c>
    </row>
    <row r="15" spans="1:61" x14ac:dyDescent="0.25">
      <c r="A15" t="str">
        <f t="shared" si="15"/>
        <v/>
      </c>
      <c r="B15" t="str">
        <f t="shared" si="16"/>
        <v>WYWater HeatingWater Heater</v>
      </c>
      <c r="C15" t="str">
        <f t="shared" si="17"/>
        <v>WY2023 CPAWater Heating_Water Heater</v>
      </c>
      <c r="D15" t="s">
        <v>115</v>
      </c>
      <c r="E15" t="s">
        <v>191</v>
      </c>
      <c r="F15" s="3" t="s">
        <v>80</v>
      </c>
      <c r="G15" s="3" t="s">
        <v>16</v>
      </c>
      <c r="H15" s="3" t="s">
        <v>17</v>
      </c>
      <c r="I15" s="6">
        <v>0.98360999999999998</v>
      </c>
      <c r="J15" s="6">
        <v>0.87214700000000001</v>
      </c>
      <c r="K15" s="6">
        <v>0.73956699999999997</v>
      </c>
      <c r="L15" s="6">
        <v>0.6557590308648753</v>
      </c>
      <c r="M15" s="6">
        <v>7.5191350000000003</v>
      </c>
      <c r="N15" s="6">
        <v>2.0985469999999999</v>
      </c>
      <c r="O15" s="6">
        <v>3.4380739999999999</v>
      </c>
      <c r="P15" s="6">
        <v>2.0044590000000002</v>
      </c>
      <c r="Q15" s="6">
        <v>1.0029319999999999</v>
      </c>
      <c r="R15" s="6">
        <v>2.987441</v>
      </c>
      <c r="S15" s="6">
        <v>0.22397800000000001</v>
      </c>
      <c r="T15" s="6">
        <v>0.388235</v>
      </c>
      <c r="U15" s="6">
        <v>0.87214700000000001</v>
      </c>
      <c r="V15" s="6">
        <v>1.2668889999999999</v>
      </c>
      <c r="W15" s="6">
        <f t="shared" si="18"/>
        <v>1.7894942879189197</v>
      </c>
      <c r="AR15" s="5" t="s">
        <v>79</v>
      </c>
      <c r="AS15" s="5" t="s">
        <v>15</v>
      </c>
      <c r="AT15" s="5" t="s">
        <v>15</v>
      </c>
      <c r="AU15" s="2">
        <f t="shared" si="0"/>
        <v>-0.66751060309550714</v>
      </c>
      <c r="AV15" s="2">
        <f t="shared" si="1"/>
        <v>-0.25747660754708834</v>
      </c>
      <c r="AW15" s="2">
        <f t="shared" si="2"/>
        <v>-0.75000438608750919</v>
      </c>
      <c r="AX15" s="2">
        <f t="shared" si="3"/>
        <v>-0.44170372628763177</v>
      </c>
      <c r="AY15" s="2">
        <f t="shared" si="4"/>
        <v>2.5346756532560479</v>
      </c>
      <c r="AZ15" s="2">
        <f t="shared" si="5"/>
        <v>4.26266362613692E-2</v>
      </c>
      <c r="BA15" s="2">
        <f t="shared" si="6"/>
        <v>-6.8818260956242661E-3</v>
      </c>
      <c r="BB15" s="2">
        <f t="shared" si="7"/>
        <v>0.35807412794294113</v>
      </c>
      <c r="BC15" s="2">
        <f t="shared" si="8"/>
        <v>0.38727482785247913</v>
      </c>
      <c r="BD15" s="2">
        <f t="shared" si="9"/>
        <v>2.3661746628072198</v>
      </c>
      <c r="BE15" s="2">
        <f t="shared" si="10"/>
        <v>7.4982863156018986E-3</v>
      </c>
      <c r="BF15" s="2">
        <f t="shared" si="11"/>
        <v>-0.42921873319461579</v>
      </c>
      <c r="BG15" s="2">
        <f t="shared" si="12"/>
        <v>-0.96563967458793409</v>
      </c>
      <c r="BH15" s="2">
        <f t="shared" si="13"/>
        <v>0.89094861081772425</v>
      </c>
      <c r="BI15" s="2">
        <f t="shared" si="14"/>
        <v>-0.4542909202932871</v>
      </c>
    </row>
    <row r="16" spans="1:61" x14ac:dyDescent="0.25">
      <c r="A16" t="str">
        <f t="shared" si="15"/>
        <v/>
      </c>
      <c r="B16" t="str">
        <f t="shared" si="16"/>
        <v>WYInterior LightingGeneral Service Lighting</v>
      </c>
      <c r="C16" t="str">
        <f t="shared" si="17"/>
        <v>WY2023 CPAInterior Lighting_General Service Lighting</v>
      </c>
      <c r="D16" t="s">
        <v>115</v>
      </c>
      <c r="E16" t="s">
        <v>191</v>
      </c>
      <c r="F16" s="3" t="s">
        <v>81</v>
      </c>
      <c r="G16" s="3" t="s">
        <v>18</v>
      </c>
      <c r="H16" s="3" t="s">
        <v>19</v>
      </c>
      <c r="I16" s="6">
        <v>0.54932332077394064</v>
      </c>
      <c r="J16" s="6">
        <v>0.43280019212492293</v>
      </c>
      <c r="K16" s="6">
        <v>0.62053882862617504</v>
      </c>
      <c r="L16" s="6">
        <v>0.4033502386070138</v>
      </c>
      <c r="M16" s="6">
        <v>2.6412469265737051</v>
      </c>
      <c r="N16" s="6">
        <v>0.79996539107968856</v>
      </c>
      <c r="O16" s="6">
        <v>1.1103270853094029</v>
      </c>
      <c r="P16" s="6">
        <v>0.35494355929716509</v>
      </c>
      <c r="Q16" s="6">
        <v>0.19339800638906196</v>
      </c>
      <c r="R16" s="6">
        <v>2.2993489855832623</v>
      </c>
      <c r="S16" s="6">
        <v>0.14723742862884756</v>
      </c>
      <c r="T16" s="6">
        <v>0.14723742862884756</v>
      </c>
      <c r="U16" s="6">
        <v>0.14723742862884756</v>
      </c>
      <c r="V16" s="6">
        <v>0.83509026661932939</v>
      </c>
      <c r="W16" s="6">
        <f t="shared" si="18"/>
        <v>0.76300322049072911</v>
      </c>
      <c r="AR16" s="5" t="s">
        <v>80</v>
      </c>
      <c r="AS16" s="5" t="s">
        <v>16</v>
      </c>
      <c r="AT16" s="5" t="s">
        <v>17</v>
      </c>
      <c r="AU16" s="2">
        <f t="shared" si="0"/>
        <v>-0.44152324521513542</v>
      </c>
      <c r="AV16" s="2">
        <f t="shared" si="1"/>
        <v>-0.50375316073445997</v>
      </c>
      <c r="AW16" s="2">
        <f t="shared" si="2"/>
        <v>-0.36912106563965896</v>
      </c>
      <c r="AX16" s="2">
        <f t="shared" si="3"/>
        <v>-0.53752035080437843</v>
      </c>
      <c r="AY16" s="2">
        <f t="shared" si="4"/>
        <v>-0.68066359100980911</v>
      </c>
      <c r="AZ16" s="2">
        <f t="shared" si="5"/>
        <v>-0.61880034562976738</v>
      </c>
      <c r="BA16" s="2">
        <f t="shared" si="6"/>
        <v>-0.67704968383187714</v>
      </c>
      <c r="BB16" s="2">
        <f t="shared" si="7"/>
        <v>-0.82292301349283514</v>
      </c>
      <c r="BC16" s="2">
        <f t="shared" si="8"/>
        <v>-0.80716737885613188</v>
      </c>
      <c r="BD16" s="2">
        <f t="shared" si="9"/>
        <v>-0.23032823557577797</v>
      </c>
      <c r="BE16" s="2">
        <f t="shared" si="10"/>
        <v>-0.34262548719585162</v>
      </c>
      <c r="BF16" s="2">
        <f t="shared" si="11"/>
        <v>-0.6207517904649309</v>
      </c>
      <c r="BG16" s="2">
        <f t="shared" si="12"/>
        <v>-0.77319566385659821</v>
      </c>
      <c r="BH16" s="2">
        <f t="shared" si="13"/>
        <v>-0.3408339115586847</v>
      </c>
      <c r="BI16" s="2">
        <f t="shared" si="14"/>
        <v>-0.58981944583035473</v>
      </c>
    </row>
    <row r="17" spans="1:61" x14ac:dyDescent="0.25">
      <c r="A17" t="str">
        <f t="shared" si="15"/>
        <v/>
      </c>
      <c r="B17" t="str">
        <f t="shared" si="16"/>
        <v>WYInterior LightingExempted Lighting</v>
      </c>
      <c r="C17" t="str">
        <f t="shared" si="17"/>
        <v>WY2023 CPAInterior Lighting_Exempted Lighting</v>
      </c>
      <c r="D17" t="s">
        <v>115</v>
      </c>
      <c r="E17" t="s">
        <v>191</v>
      </c>
      <c r="F17" s="3" t="s">
        <v>82</v>
      </c>
      <c r="G17" s="3" t="s">
        <v>18</v>
      </c>
      <c r="H17" s="3" t="s">
        <v>20</v>
      </c>
      <c r="I17" s="6">
        <v>4.2854174996433628E-3</v>
      </c>
      <c r="J17" s="6">
        <v>3.3763895451735582E-3</v>
      </c>
      <c r="K17" s="6">
        <v>4.0155881704998691E-3</v>
      </c>
      <c r="L17" s="6">
        <v>2.6101323108249151E-3</v>
      </c>
      <c r="M17" s="6">
        <v>2.2021437307522766E-2</v>
      </c>
      <c r="N17" s="6">
        <v>4.5972716341806852E-4</v>
      </c>
      <c r="O17" s="6">
        <v>8.4005775854786423E-3</v>
      </c>
      <c r="P17" s="6">
        <v>2.685452735317978E-3</v>
      </c>
      <c r="Q17" s="6">
        <v>1.0993372123822187E-3</v>
      </c>
      <c r="R17" s="6">
        <v>9.8364968907358862E-3</v>
      </c>
      <c r="S17" s="6">
        <v>5.9529483438399486E-5</v>
      </c>
      <c r="T17" s="6">
        <v>5.9529483438399486E-5</v>
      </c>
      <c r="U17" s="6">
        <v>5.9529483438399486E-5</v>
      </c>
      <c r="V17" s="6">
        <v>4.3639949132810432E-3</v>
      </c>
      <c r="W17" s="6">
        <f t="shared" si="18"/>
        <v>4.5237956988995352E-3</v>
      </c>
      <c r="AR17" s="5" t="s">
        <v>81</v>
      </c>
      <c r="AS17" s="5" t="s">
        <v>18</v>
      </c>
      <c r="AT17" s="5" t="s">
        <v>19</v>
      </c>
      <c r="AU17" s="2">
        <f t="shared" si="0"/>
        <v>-0.98275789082922782</v>
      </c>
      <c r="AV17" s="2">
        <f t="shared" si="1"/>
        <v>-0.98630332711902435</v>
      </c>
      <c r="AW17" s="2">
        <f t="shared" si="2"/>
        <v>-0.9919334087411773</v>
      </c>
      <c r="AX17" s="2">
        <f t="shared" si="3"/>
        <v>-0.99205562982085638</v>
      </c>
      <c r="AY17" s="2">
        <f t="shared" si="4"/>
        <v>-0.98356877912088281</v>
      </c>
      <c r="AZ17" s="2">
        <f t="shared" si="5"/>
        <v>-0.99879536233928956</v>
      </c>
      <c r="BA17" s="2">
        <f t="shared" si="6"/>
        <v>-0.98469689320053533</v>
      </c>
      <c r="BB17" s="2">
        <f t="shared" si="7"/>
        <v>-0.97158501991253032</v>
      </c>
      <c r="BC17" s="2">
        <f t="shared" si="8"/>
        <v>-0.99324076331792666</v>
      </c>
      <c r="BD17" s="2">
        <f t="shared" si="9"/>
        <v>-0.98783473772327146</v>
      </c>
      <c r="BE17" s="2">
        <f t="shared" si="10"/>
        <v>-0.99917819202948965</v>
      </c>
      <c r="BF17" s="2">
        <f t="shared" si="11"/>
        <v>-0.99917819202948965</v>
      </c>
      <c r="BG17" s="2">
        <f t="shared" si="12"/>
        <v>-0.99987451859811871</v>
      </c>
      <c r="BH17" s="2">
        <f t="shared" si="13"/>
        <v>-0.98840683165836651</v>
      </c>
      <c r="BI17" s="2">
        <f t="shared" si="14"/>
        <v>-0.98879781571032788</v>
      </c>
    </row>
    <row r="18" spans="1:61" x14ac:dyDescent="0.25">
      <c r="A18" t="str">
        <f t="shared" si="15"/>
        <v/>
      </c>
      <c r="B18" t="str">
        <f t="shared" si="16"/>
        <v>WYInterior LightingHigh-Bay Lighting</v>
      </c>
      <c r="C18" t="str">
        <f t="shared" si="17"/>
        <v>WY2023 CPAInterior Lighting_High-Bay Lighting</v>
      </c>
      <c r="D18" t="s">
        <v>115</v>
      </c>
      <c r="E18" t="s">
        <v>191</v>
      </c>
      <c r="F18" s="3" t="s">
        <v>83</v>
      </c>
      <c r="G18" s="3" t="s">
        <v>18</v>
      </c>
      <c r="H18" s="3" t="s">
        <v>21</v>
      </c>
      <c r="I18" s="6">
        <v>3.9017674295940559E-2</v>
      </c>
      <c r="J18" s="6">
        <v>3.0741197930134984E-2</v>
      </c>
      <c r="K18" s="6">
        <v>1.3628963535438383</v>
      </c>
      <c r="L18" s="6">
        <v>0.88588262980349497</v>
      </c>
      <c r="M18" s="6">
        <v>4.7622661999057535E-2</v>
      </c>
      <c r="N18" s="6">
        <v>0.41722347371105206</v>
      </c>
      <c r="O18" s="6">
        <v>0.69641438557601842</v>
      </c>
      <c r="P18" s="6">
        <v>0.22262611083941911</v>
      </c>
      <c r="Q18" s="6">
        <v>0.28208322545013109</v>
      </c>
      <c r="R18" s="6">
        <v>2.0177066534859938E-2</v>
      </c>
      <c r="S18" s="6">
        <v>0.47485870758657273</v>
      </c>
      <c r="T18" s="6">
        <v>0.47485870758657273</v>
      </c>
      <c r="U18" s="6">
        <v>0.47485870758657273</v>
      </c>
      <c r="V18" s="6">
        <v>0.32439087064091732</v>
      </c>
      <c r="W18" s="6">
        <f t="shared" si="18"/>
        <v>0.41097512664889874</v>
      </c>
      <c r="AR18" s="5" t="s">
        <v>82</v>
      </c>
      <c r="AS18" s="5" t="s">
        <v>18</v>
      </c>
      <c r="AT18" s="5" t="s">
        <v>20</v>
      </c>
      <c r="AU18" s="2">
        <f t="shared" si="0"/>
        <v>-0.62116197473584034</v>
      </c>
      <c r="AV18" s="2">
        <f t="shared" si="1"/>
        <v>-0.76838368226717702</v>
      </c>
      <c r="AW18" s="2">
        <f t="shared" si="2"/>
        <v>1.8775959959861219</v>
      </c>
      <c r="AX18" s="2">
        <f t="shared" si="3"/>
        <v>1.8339960566529991</v>
      </c>
      <c r="AY18" s="2">
        <f t="shared" si="4"/>
        <v>-0.94929891916816911</v>
      </c>
      <c r="AZ18" s="2">
        <f t="shared" si="5"/>
        <v>0.41347896847566878</v>
      </c>
      <c r="BA18" s="2">
        <f t="shared" si="6"/>
        <v>2.0511161411983601</v>
      </c>
      <c r="BB18" s="2">
        <f t="shared" si="7"/>
        <v>4.5059135641135706</v>
      </c>
      <c r="BC18" s="2">
        <f t="shared" si="8"/>
        <v>0.55222199414601936</v>
      </c>
      <c r="BD18" s="2">
        <f t="shared" si="9"/>
        <v>-0.95287775289125165</v>
      </c>
      <c r="BE18" s="2">
        <f t="shared" si="10"/>
        <v>12.258275480722862</v>
      </c>
      <c r="BF18" s="2">
        <f t="shared" si="11"/>
        <v>12.258275480722862</v>
      </c>
      <c r="BG18" s="2">
        <f t="shared" si="12"/>
        <v>0.78200466431529558</v>
      </c>
      <c r="BH18" s="2">
        <f t="shared" si="13"/>
        <v>0.41847935217403731</v>
      </c>
      <c r="BI18" s="2">
        <f t="shared" si="14"/>
        <v>0.55429198278661418</v>
      </c>
    </row>
    <row r="19" spans="1:61" x14ac:dyDescent="0.25">
      <c r="A19" t="str">
        <f t="shared" si="15"/>
        <v/>
      </c>
      <c r="B19" t="str">
        <f t="shared" si="16"/>
        <v>WYInterior LightingLinear Lighting</v>
      </c>
      <c r="C19" t="str">
        <f t="shared" si="17"/>
        <v>WY2023 CPAInterior Lighting_Linear Lighting</v>
      </c>
      <c r="D19" t="s">
        <v>115</v>
      </c>
      <c r="E19" t="s">
        <v>191</v>
      </c>
      <c r="F19" s="3" t="s">
        <v>84</v>
      </c>
      <c r="G19" s="3" t="s">
        <v>18</v>
      </c>
      <c r="H19" s="3" t="s">
        <v>22</v>
      </c>
      <c r="I19" s="6">
        <v>2.6940296472955469</v>
      </c>
      <c r="J19" s="6">
        <v>2.1225688130207336</v>
      </c>
      <c r="K19" s="6">
        <v>4.5370286352305653</v>
      </c>
      <c r="L19" s="6">
        <v>2.9490686128998673</v>
      </c>
      <c r="M19" s="6">
        <v>2.3335104379538243</v>
      </c>
      <c r="N19" s="6">
        <v>6.2359631100881137</v>
      </c>
      <c r="O19" s="6">
        <v>3.9605012989367125</v>
      </c>
      <c r="P19" s="6">
        <v>1.2660723549348669</v>
      </c>
      <c r="Q19" s="6">
        <v>1.7586730641577184</v>
      </c>
      <c r="R19" s="6">
        <v>0.62247604751037811</v>
      </c>
      <c r="S19" s="6">
        <v>0.87916153933981689</v>
      </c>
      <c r="T19" s="6">
        <v>0.87916153933981689</v>
      </c>
      <c r="U19" s="6">
        <v>0.87916153933981689</v>
      </c>
      <c r="V19" s="6">
        <v>2.0931516775749808</v>
      </c>
      <c r="W19" s="6">
        <f t="shared" si="18"/>
        <v>2.3721805941159109</v>
      </c>
      <c r="AR19" s="5" t="s">
        <v>83</v>
      </c>
      <c r="AS19" s="5" t="s">
        <v>18</v>
      </c>
      <c r="AT19" s="5" t="s">
        <v>21</v>
      </c>
      <c r="AU19" s="2">
        <f t="shared" si="0"/>
        <v>1.6679974877913462</v>
      </c>
      <c r="AV19" s="2">
        <f t="shared" si="1"/>
        <v>0.40592430279711245</v>
      </c>
      <c r="AW19" s="2">
        <f t="shared" si="2"/>
        <v>1.2789997533466937</v>
      </c>
      <c r="AX19" s="2">
        <f t="shared" si="3"/>
        <v>1.2444694540535619</v>
      </c>
      <c r="AY19" s="2">
        <f t="shared" si="4"/>
        <v>-0.2005662753506442</v>
      </c>
      <c r="AZ19" s="2">
        <f t="shared" si="5"/>
        <v>2.0867262720905488</v>
      </c>
      <c r="BA19" s="2">
        <f t="shared" si="6"/>
        <v>0.52698345456142759</v>
      </c>
      <c r="BB19" s="2">
        <f t="shared" si="7"/>
        <v>-0.11045350042934121</v>
      </c>
      <c r="BC19" s="2">
        <f t="shared" si="8"/>
        <v>1.1708245976857952</v>
      </c>
      <c r="BD19" s="2">
        <f t="shared" si="9"/>
        <v>-0.5160713756879538</v>
      </c>
      <c r="BE19" s="2">
        <f t="shared" si="10"/>
        <v>-0.48087552188666405</v>
      </c>
      <c r="BF19" s="2">
        <f t="shared" si="11"/>
        <v>-0.48087552188666405</v>
      </c>
      <c r="BG19" s="2">
        <f t="shared" si="12"/>
        <v>-0.67894716868900995</v>
      </c>
      <c r="BH19" s="2">
        <f t="shared" si="13"/>
        <v>0.34189716060659769</v>
      </c>
      <c r="BI19" s="2">
        <f t="shared" si="14"/>
        <v>0.35210341930789868</v>
      </c>
    </row>
    <row r="20" spans="1:61" x14ac:dyDescent="0.25">
      <c r="A20" t="str">
        <f t="shared" si="15"/>
        <v/>
      </c>
      <c r="B20" t="str">
        <f t="shared" si="16"/>
        <v>WYExterior LightingGeneral Service Lighting</v>
      </c>
      <c r="C20" t="str">
        <f t="shared" si="17"/>
        <v>WY2023 CPAExterior Lighting_General Service Lighting</v>
      </c>
      <c r="D20" t="s">
        <v>115</v>
      </c>
      <c r="E20" t="s">
        <v>191</v>
      </c>
      <c r="F20" s="3" t="s">
        <v>85</v>
      </c>
      <c r="G20" s="3" t="s">
        <v>23</v>
      </c>
      <c r="H20" s="3" t="s">
        <v>19</v>
      </c>
      <c r="I20" s="6">
        <v>0.10693688914725084</v>
      </c>
      <c r="J20" s="6">
        <v>0.20454055765047033</v>
      </c>
      <c r="K20" s="6">
        <v>0.59158538314775366</v>
      </c>
      <c r="L20" s="6">
        <v>0.59158538314775366</v>
      </c>
      <c r="M20" s="6">
        <v>0.31501059981005941</v>
      </c>
      <c r="N20" s="6">
        <v>0.57730537996125342</v>
      </c>
      <c r="O20" s="6">
        <v>5.8774315504024753E-2</v>
      </c>
      <c r="P20" s="6">
        <v>7.221355569991679E-2</v>
      </c>
      <c r="Q20" s="6">
        <v>6.1476856166015066E-2</v>
      </c>
      <c r="R20" s="6">
        <v>0.16305732909454215</v>
      </c>
      <c r="S20" s="6">
        <v>0.43591910744195606</v>
      </c>
      <c r="T20" s="6">
        <v>0.43591910744195606</v>
      </c>
      <c r="U20" s="6">
        <v>0.3933103662047393</v>
      </c>
      <c r="V20" s="6">
        <v>0.33648620659091188</v>
      </c>
      <c r="W20" s="6">
        <f t="shared" si="18"/>
        <v>0.31029435978632885</v>
      </c>
      <c r="AR20" s="5" t="s">
        <v>84</v>
      </c>
      <c r="AS20" s="5" t="s">
        <v>18</v>
      </c>
      <c r="AT20" s="5" t="s">
        <v>22</v>
      </c>
      <c r="AU20" s="2">
        <f t="shared" si="0"/>
        <v>-0.9379950539244114</v>
      </c>
      <c r="AV20" s="2">
        <f t="shared" si="1"/>
        <v>-0.86731584939319006</v>
      </c>
      <c r="AW20" s="2">
        <f t="shared" si="2"/>
        <v>-0.80302273400380209</v>
      </c>
      <c r="AX20" s="2">
        <f t="shared" si="3"/>
        <v>-0.70154959697545771</v>
      </c>
      <c r="AY20" s="2">
        <f t="shared" si="4"/>
        <v>-0.83131459030194377</v>
      </c>
      <c r="AZ20" s="2">
        <f t="shared" si="5"/>
        <v>-0.88478428516372531</v>
      </c>
      <c r="BA20" s="2">
        <f t="shared" si="6"/>
        <v>-0.98544266048055307</v>
      </c>
      <c r="BB20" s="2">
        <f t="shared" si="7"/>
        <v>-0.96698741185930925</v>
      </c>
      <c r="BC20" s="2">
        <f t="shared" si="8"/>
        <v>-0.95935957939019267</v>
      </c>
      <c r="BD20" s="2">
        <f t="shared" si="9"/>
        <v>-0.64229615892396863</v>
      </c>
      <c r="BE20" s="2">
        <f t="shared" si="10"/>
        <v>0.54844865946737387</v>
      </c>
      <c r="BF20" s="2">
        <f t="shared" si="11"/>
        <v>0.54844865946737387</v>
      </c>
      <c r="BG20" s="2">
        <f t="shared" si="12"/>
        <v>-0.89933603190879563</v>
      </c>
      <c r="BH20" s="2">
        <f t="shared" si="13"/>
        <v>-0.77018635991620632</v>
      </c>
      <c r="BI20" s="2">
        <f t="shared" si="14"/>
        <v>-0.85152171744949623</v>
      </c>
    </row>
    <row r="21" spans="1:61" x14ac:dyDescent="0.25">
      <c r="A21" t="str">
        <f t="shared" si="15"/>
        <v/>
      </c>
      <c r="B21" t="str">
        <f t="shared" si="16"/>
        <v>WYExterior LightingArea Lighting</v>
      </c>
      <c r="C21" t="str">
        <f t="shared" si="17"/>
        <v>WY2023 CPAExterior Lighting_Area Lighting</v>
      </c>
      <c r="D21" t="s">
        <v>115</v>
      </c>
      <c r="E21" t="s">
        <v>191</v>
      </c>
      <c r="F21" s="3" t="s">
        <v>86</v>
      </c>
      <c r="G21" s="3" t="s">
        <v>23</v>
      </c>
      <c r="H21" s="3" t="s">
        <v>24</v>
      </c>
      <c r="I21" s="6">
        <v>0.11654409791924107</v>
      </c>
      <c r="J21" s="6">
        <v>9.2327734853710708E-2</v>
      </c>
      <c r="K21" s="6">
        <v>0.10159983214344698</v>
      </c>
      <c r="L21" s="6">
        <v>0.10159983214344698</v>
      </c>
      <c r="M21" s="6">
        <v>9.059485521684521E-2</v>
      </c>
      <c r="N21" s="6">
        <v>0.12604711703161356</v>
      </c>
      <c r="O21" s="6">
        <v>2.7713042394107417E-2</v>
      </c>
      <c r="P21" s="6">
        <v>1.4637270878280165E-3</v>
      </c>
      <c r="Q21" s="6">
        <v>3.0901261230194313E-3</v>
      </c>
      <c r="R21" s="6">
        <v>8.9417271784632824E-2</v>
      </c>
      <c r="S21" s="6">
        <v>1.1974690494925692E-2</v>
      </c>
      <c r="T21" s="6">
        <v>1.1974690494925692E-2</v>
      </c>
      <c r="U21" s="6">
        <v>0.28724923077143361</v>
      </c>
      <c r="V21" s="6">
        <v>1.2264529197351846E-2</v>
      </c>
      <c r="W21" s="6">
        <f t="shared" si="18"/>
        <v>7.6704341261180642E-2</v>
      </c>
      <c r="AR21" s="5" t="s">
        <v>85</v>
      </c>
      <c r="AS21" s="5" t="s">
        <v>23</v>
      </c>
      <c r="AT21" s="5" t="s">
        <v>19</v>
      </c>
      <c r="AU21" s="2">
        <f t="shared" si="0"/>
        <v>0.22019014105460144</v>
      </c>
      <c r="AV21" s="2">
        <f t="shared" si="1"/>
        <v>-0.4315848192217554</v>
      </c>
      <c r="AW21" s="2">
        <f t="shared" si="2"/>
        <v>-0.57300611772204513</v>
      </c>
      <c r="AX21" s="2">
        <f t="shared" si="3"/>
        <v>-0.57300611772204513</v>
      </c>
      <c r="AY21" s="2">
        <f t="shared" si="4"/>
        <v>-0.67197422463957301</v>
      </c>
      <c r="AZ21" s="2">
        <f t="shared" si="5"/>
        <v>-0.65178547146990218</v>
      </c>
      <c r="BA21" s="2">
        <f t="shared" si="6"/>
        <v>-0.37189092735562446</v>
      </c>
      <c r="BB21" s="2">
        <f t="shared" si="7"/>
        <v>-0.92686632923989754</v>
      </c>
      <c r="BC21" s="2">
        <f t="shared" si="8"/>
        <v>-0.22571908747889824</v>
      </c>
      <c r="BD21" s="2">
        <f t="shared" si="9"/>
        <v>1.3480166744463697</v>
      </c>
      <c r="BE21" s="2">
        <f t="shared" si="10"/>
        <v>-0.39912171040385958</v>
      </c>
      <c r="BF21" s="2">
        <f t="shared" si="11"/>
        <v>-0.39912171040385958</v>
      </c>
      <c r="BG21" s="2">
        <f t="shared" si="12"/>
        <v>1.6243775699595417</v>
      </c>
      <c r="BH21" s="2">
        <f t="shared" si="13"/>
        <v>-0.86794788061963046</v>
      </c>
      <c r="BI21" s="2">
        <f t="shared" si="14"/>
        <v>-0.37580296451487494</v>
      </c>
    </row>
    <row r="22" spans="1:61" x14ac:dyDescent="0.25">
      <c r="A22" t="str">
        <f t="shared" si="15"/>
        <v/>
      </c>
      <c r="B22" t="str">
        <f t="shared" si="16"/>
        <v>WYExterior LightingLinear Lighting</v>
      </c>
      <c r="C22" t="str">
        <f t="shared" si="17"/>
        <v>WY2023 CPAExterior Lighting_Linear Lighting</v>
      </c>
      <c r="D22" t="s">
        <v>115</v>
      </c>
      <c r="E22" t="s">
        <v>191</v>
      </c>
      <c r="F22" s="3" t="s">
        <v>87</v>
      </c>
      <c r="G22" s="3" t="s">
        <v>23</v>
      </c>
      <c r="H22" s="3" t="s">
        <v>22</v>
      </c>
      <c r="I22" s="6">
        <v>0.28689792272239295</v>
      </c>
      <c r="J22" s="6">
        <v>0.21351061728470386</v>
      </c>
      <c r="K22" s="6">
        <v>0.32003471498153579</v>
      </c>
      <c r="L22" s="6">
        <v>0.32003471498153579</v>
      </c>
      <c r="M22" s="6">
        <v>0.23114294016652823</v>
      </c>
      <c r="N22" s="6">
        <v>0.52128053649888695</v>
      </c>
      <c r="O22" s="6">
        <v>9.2398122486503032E-2</v>
      </c>
      <c r="P22" s="6">
        <v>0.11832224114849715</v>
      </c>
      <c r="Q22" s="6">
        <v>0.1183655590794478</v>
      </c>
      <c r="R22" s="6">
        <v>2.9729682958165238E-2</v>
      </c>
      <c r="S22" s="6">
        <v>0.92487697547606984</v>
      </c>
      <c r="T22" s="6">
        <v>0.92487697547606984</v>
      </c>
      <c r="U22" s="6">
        <v>0.69221117643677899</v>
      </c>
      <c r="V22" s="6">
        <v>0.25713285134711217</v>
      </c>
      <c r="W22" s="6">
        <f t="shared" si="18"/>
        <v>0.36077250221744483</v>
      </c>
      <c r="AR22" s="5" t="s">
        <v>86</v>
      </c>
      <c r="AS22" s="5" t="s">
        <v>23</v>
      </c>
      <c r="AT22" s="5" t="s">
        <v>24</v>
      </c>
      <c r="AU22" s="2">
        <f t="shared" si="0"/>
        <v>-0.77545304210016397</v>
      </c>
      <c r="AV22" s="2">
        <f t="shared" si="1"/>
        <v>-0.86463801362090931</v>
      </c>
      <c r="AW22" s="2">
        <f t="shared" si="2"/>
        <v>-0.62102587314651392</v>
      </c>
      <c r="AX22" s="2">
        <f t="shared" si="3"/>
        <v>-0.62102587314651392</v>
      </c>
      <c r="AY22" s="2">
        <f t="shared" si="4"/>
        <v>-0.89204061217340247</v>
      </c>
      <c r="AZ22" s="2">
        <f t="shared" si="5"/>
        <v>-0.70770278058714786</v>
      </c>
      <c r="BA22" s="2">
        <f t="shared" si="6"/>
        <v>-0.86090917349563734</v>
      </c>
      <c r="BB22" s="2">
        <f t="shared" si="7"/>
        <v>-0.5882251596979895</v>
      </c>
      <c r="BC22" s="2">
        <f t="shared" si="8"/>
        <v>-1.3988798101454258E-2</v>
      </c>
      <c r="BD22" s="2">
        <f t="shared" si="9"/>
        <v>-0.98281681777078389</v>
      </c>
      <c r="BE22" s="2">
        <f t="shared" si="10"/>
        <v>1.4495296065271237</v>
      </c>
      <c r="BF22" s="2">
        <f t="shared" si="11"/>
        <v>1.4495296065271237</v>
      </c>
      <c r="BG22" s="2">
        <f t="shared" si="12"/>
        <v>-0.38019204707179555</v>
      </c>
      <c r="BH22" s="2">
        <f t="shared" si="13"/>
        <v>-0.59713935466492463</v>
      </c>
      <c r="BI22" s="2">
        <f t="shared" si="14"/>
        <v>-0.63347970912391705</v>
      </c>
    </row>
    <row r="23" spans="1:61" x14ac:dyDescent="0.25">
      <c r="A23" t="str">
        <f t="shared" si="15"/>
        <v/>
      </c>
      <c r="B23" t="str">
        <f t="shared" si="16"/>
        <v>WYRefrigeration Walk-in Refrigerator/Freezer</v>
      </c>
      <c r="C23" t="str">
        <f t="shared" si="17"/>
        <v>WY2023 CPARefrigeration _Walk-in Refrigerator/Freezer</v>
      </c>
      <c r="D23" t="s">
        <v>115</v>
      </c>
      <c r="E23" t="s">
        <v>191</v>
      </c>
      <c r="F23" s="3" t="s">
        <v>88</v>
      </c>
      <c r="G23" s="3" t="s">
        <v>25</v>
      </c>
      <c r="H23" s="3" t="s">
        <v>26</v>
      </c>
      <c r="I23" s="6">
        <v>8.4943278688524596E-2</v>
      </c>
      <c r="J23" s="6">
        <v>9.7752185792349729E-3</v>
      </c>
      <c r="K23" s="6">
        <v>5.8651311475409834E-2</v>
      </c>
      <c r="L23" s="6">
        <v>0.19550437158469944</v>
      </c>
      <c r="M23" s="6">
        <v>3.7323561847988067</v>
      </c>
      <c r="N23" s="6">
        <v>2.3460524590163931</v>
      </c>
      <c r="O23" s="6">
        <v>0.16757517564402807</v>
      </c>
      <c r="P23" s="6">
        <v>0.34332475009996</v>
      </c>
      <c r="Q23" s="6">
        <v>8.5001900688999751E-2</v>
      </c>
      <c r="R23" s="6">
        <v>0.19550437158469944</v>
      </c>
      <c r="S23" s="6">
        <v>1.0892386416861826</v>
      </c>
      <c r="T23" s="6">
        <v>14.620934074941449</v>
      </c>
      <c r="U23" s="6">
        <v>9.9832019532612476E-2</v>
      </c>
      <c r="V23" s="6">
        <v>0.58651311475409829</v>
      </c>
      <c r="W23" s="6">
        <f t="shared" si="18"/>
        <v>1.6868004909339356</v>
      </c>
      <c r="AR23" s="5" t="s">
        <v>87</v>
      </c>
      <c r="AS23" s="5" t="s">
        <v>23</v>
      </c>
      <c r="AT23" s="5" t="s">
        <v>22</v>
      </c>
      <c r="AU23" s="2">
        <f t="shared" si="0"/>
        <v>-0.52804203795004456</v>
      </c>
      <c r="AV23" s="2">
        <f t="shared" si="1"/>
        <v>-0.86557126660446049</v>
      </c>
      <c r="AW23" s="2">
        <f t="shared" si="2"/>
        <v>-0.26571464846353476</v>
      </c>
      <c r="AX23" s="2">
        <f t="shared" si="3"/>
        <v>1.4476178384548839</v>
      </c>
      <c r="AY23" s="2">
        <f t="shared" si="4"/>
        <v>8.2477133987385081</v>
      </c>
      <c r="AZ23" s="2">
        <f t="shared" si="5"/>
        <v>5.1485831067886609</v>
      </c>
      <c r="BA23" s="2">
        <f t="shared" si="6"/>
        <v>1.0460973107877098</v>
      </c>
      <c r="BB23" s="2">
        <f t="shared" si="7"/>
        <v>-0.54179791199798233</v>
      </c>
      <c r="BC23" s="2">
        <f t="shared" si="8"/>
        <v>-0.87063872373800033</v>
      </c>
      <c r="BD23" s="2">
        <f t="shared" si="9"/>
        <v>6.6422418222576489</v>
      </c>
      <c r="BE23" s="2">
        <f t="shared" si="10"/>
        <v>13.081370014557141</v>
      </c>
      <c r="BF23" s="2">
        <f t="shared" si="11"/>
        <v>188.01531288770929</v>
      </c>
      <c r="BG23" s="2">
        <f t="shared" si="12"/>
        <v>-0.58541110094675552</v>
      </c>
      <c r="BH23" s="2">
        <f t="shared" si="13"/>
        <v>8.9386271764880618</v>
      </c>
      <c r="BI23" s="2">
        <f t="shared" si="14"/>
        <v>6.4590486921130763</v>
      </c>
    </row>
    <row r="24" spans="1:61" x14ac:dyDescent="0.25">
      <c r="A24" t="str">
        <f t="shared" si="15"/>
        <v/>
      </c>
      <c r="B24" t="str">
        <f t="shared" si="16"/>
        <v>WYRefrigeration Reach-in Refrigerator/Freezer</v>
      </c>
      <c r="C24" t="str">
        <f t="shared" si="17"/>
        <v>WY2023 CPARefrigeration _Reach-in Refrigerator/Freezer</v>
      </c>
      <c r="D24" t="s">
        <v>115</v>
      </c>
      <c r="E24" t="s">
        <v>191</v>
      </c>
      <c r="F24" s="3" t="s">
        <v>89</v>
      </c>
      <c r="G24" s="3" t="s">
        <v>25</v>
      </c>
      <c r="H24" s="3" t="s">
        <v>27</v>
      </c>
      <c r="I24" s="6">
        <v>0.36557146657397105</v>
      </c>
      <c r="J24" s="6">
        <v>1.0489111948924728</v>
      </c>
      <c r="K24" s="6">
        <v>5.9572650806451598E-2</v>
      </c>
      <c r="L24" s="6">
        <v>8.6508139784946231E-2</v>
      </c>
      <c r="M24" s="6">
        <v>1.0469451008064514</v>
      </c>
      <c r="N24" s="6">
        <v>0.87589491532258046</v>
      </c>
      <c r="O24" s="6">
        <v>0.41245845218894006</v>
      </c>
      <c r="P24" s="6">
        <v>0.39878142486231305</v>
      </c>
      <c r="Q24" s="6">
        <v>0.20498667905563345</v>
      </c>
      <c r="R24" s="6">
        <v>0.42533168727598564</v>
      </c>
      <c r="S24" s="6">
        <v>0.18074022062211978</v>
      </c>
      <c r="T24" s="6">
        <v>0.57002684965437778</v>
      </c>
      <c r="U24" s="6">
        <v>1.5212548411118736</v>
      </c>
      <c r="V24" s="6">
        <v>0.12976220967741933</v>
      </c>
      <c r="W24" s="6">
        <f t="shared" si="18"/>
        <v>0.52333898804539536</v>
      </c>
      <c r="AR24" s="5" t="s">
        <v>88</v>
      </c>
      <c r="AS24" s="5" t="s">
        <v>25</v>
      </c>
      <c r="AT24" s="5" t="s">
        <v>26</v>
      </c>
      <c r="AU24" s="2">
        <f t="shared" si="0"/>
        <v>1.6589332579423672</v>
      </c>
      <c r="AV24" s="2">
        <f t="shared" si="1"/>
        <v>0.63922594867988991</v>
      </c>
      <c r="AW24" s="2">
        <f t="shared" si="2"/>
        <v>-0.81730393558412784</v>
      </c>
      <c r="AX24" s="2">
        <f t="shared" si="3"/>
        <v>-0.56576504221740898</v>
      </c>
      <c r="AY24" s="2">
        <f t="shared" si="4"/>
        <v>-0.8455464248145752</v>
      </c>
      <c r="AZ24" s="2">
        <f t="shared" si="5"/>
        <v>-0.8291441036840933</v>
      </c>
      <c r="BA24" s="2">
        <f t="shared" si="6"/>
        <v>0.7570139338167976</v>
      </c>
      <c r="BB24" s="2">
        <f t="shared" si="7"/>
        <v>1.499268905272964</v>
      </c>
      <c r="BC24" s="2">
        <f t="shared" si="8"/>
        <v>0.21659132461482233</v>
      </c>
      <c r="BD24" s="2">
        <f t="shared" si="9"/>
        <v>0.12051129595426513</v>
      </c>
      <c r="BE24" s="2">
        <f t="shared" si="10"/>
        <v>-0.58010561889269874</v>
      </c>
      <c r="BF24" s="2">
        <f t="shared" si="11"/>
        <v>-0.96158621368052322</v>
      </c>
      <c r="BG24" s="2">
        <f t="shared" si="12"/>
        <v>13.720997974114649</v>
      </c>
      <c r="BH24" s="2">
        <f t="shared" si="13"/>
        <v>-0.76430940247365642</v>
      </c>
      <c r="BI24" s="2">
        <f t="shared" si="14"/>
        <v>-0.75637130868000646</v>
      </c>
    </row>
    <row r="25" spans="1:61" x14ac:dyDescent="0.25">
      <c r="A25" t="str">
        <f t="shared" si="15"/>
        <v/>
      </c>
      <c r="B25" t="str">
        <f t="shared" si="16"/>
        <v>WYRefrigeration Glass Door Display</v>
      </c>
      <c r="C25" t="str">
        <f t="shared" si="17"/>
        <v>WY2023 CPARefrigeration _Glass Door Display</v>
      </c>
      <c r="D25" t="s">
        <v>115</v>
      </c>
      <c r="E25" t="s">
        <v>191</v>
      </c>
      <c r="F25" s="3" t="s">
        <v>90</v>
      </c>
      <c r="G25" s="3" t="s">
        <v>25</v>
      </c>
      <c r="H25" s="3" t="s">
        <v>28</v>
      </c>
      <c r="I25" s="6">
        <v>0.29804399999999992</v>
      </c>
      <c r="J25" s="6">
        <v>7.0614999999999997E-2</v>
      </c>
      <c r="K25" s="6">
        <v>0.81656618181818164</v>
      </c>
      <c r="L25" s="6">
        <v>0.56491999999999998</v>
      </c>
      <c r="M25" s="6">
        <v>0.57775909090909083</v>
      </c>
      <c r="N25" s="6">
        <v>17.088829999999998</v>
      </c>
      <c r="O25" s="6">
        <v>6.0527142857142856E-2</v>
      </c>
      <c r="P25" s="6">
        <v>0.24801365853658536</v>
      </c>
      <c r="Q25" s="6">
        <v>6.1404347826086954E-2</v>
      </c>
      <c r="R25" s="6">
        <v>0.14122999999999999</v>
      </c>
      <c r="S25" s="6">
        <v>0.78685285714285702</v>
      </c>
      <c r="T25" s="6">
        <v>0.18158142857142856</v>
      </c>
      <c r="U25" s="6">
        <v>7.2117446808510635E-2</v>
      </c>
      <c r="V25" s="6">
        <v>0.42368999999999996</v>
      </c>
      <c r="W25" s="6">
        <f t="shared" si="18"/>
        <v>1.5280107967478489</v>
      </c>
      <c r="AR25" s="5" t="s">
        <v>89</v>
      </c>
      <c r="AS25" s="5" t="s">
        <v>25</v>
      </c>
      <c r="AT25" s="5" t="s">
        <v>27</v>
      </c>
      <c r="AU25" s="2">
        <f t="shared" si="0"/>
        <v>8.6587791697891401</v>
      </c>
      <c r="AV25" s="2">
        <f t="shared" si="1"/>
        <v>-0.50829596591442439</v>
      </c>
      <c r="AW25" s="2">
        <f t="shared" si="2"/>
        <v>10.157846039670472</v>
      </c>
      <c r="AX25" s="2">
        <f t="shared" si="3"/>
        <v>11.634599167673604</v>
      </c>
      <c r="AY25" s="2">
        <f t="shared" si="4"/>
        <v>-0.81011198399830808</v>
      </c>
      <c r="AZ25" s="2">
        <f t="shared" si="5"/>
        <v>50.983443880924014</v>
      </c>
      <c r="BA25" s="2">
        <f t="shared" si="6"/>
        <v>0.14881971531498306</v>
      </c>
      <c r="BB25" s="2">
        <f t="shared" si="7"/>
        <v>2.4628236631113847</v>
      </c>
      <c r="BC25" s="2">
        <f t="shared" si="8"/>
        <v>-0.18811426401790776</v>
      </c>
      <c r="BD25" s="2">
        <f t="shared" si="9"/>
        <v>0.65776195116158265</v>
      </c>
      <c r="BE25" s="2">
        <f t="shared" si="10"/>
        <v>7.1448949897846052</v>
      </c>
      <c r="BF25" s="2">
        <f t="shared" si="11"/>
        <v>-0.72739115363492113</v>
      </c>
      <c r="BG25" s="2">
        <f t="shared" si="12"/>
        <v>2.1094410721948136</v>
      </c>
      <c r="BH25" s="2">
        <f t="shared" si="13"/>
        <v>2.4288536355308392</v>
      </c>
      <c r="BI25" s="2">
        <f t="shared" si="14"/>
        <v>3.4032002285477096</v>
      </c>
    </row>
    <row r="26" spans="1:61" x14ac:dyDescent="0.25">
      <c r="A26" t="str">
        <f t="shared" si="15"/>
        <v/>
      </c>
      <c r="B26" t="str">
        <f t="shared" si="16"/>
        <v>WYRefrigeration Open Display Case</v>
      </c>
      <c r="C26" t="str">
        <f t="shared" si="17"/>
        <v>WY2023 CPARefrigeration _Open Display Case</v>
      </c>
      <c r="D26" t="s">
        <v>115</v>
      </c>
      <c r="E26" t="s">
        <v>191</v>
      </c>
      <c r="F26" s="3" t="s">
        <v>91</v>
      </c>
      <c r="G26" s="3" t="s">
        <v>25</v>
      </c>
      <c r="H26" s="3" t="s">
        <v>29</v>
      </c>
      <c r="I26" s="6">
        <v>0.68653793103448268</v>
      </c>
      <c r="J26" s="6">
        <v>0.20233333333333334</v>
      </c>
      <c r="K26" s="6">
        <v>0.6621818181818182</v>
      </c>
      <c r="L26" s="6">
        <v>1.6186666666666667</v>
      </c>
      <c r="M26" s="6">
        <v>1.6554545454545455</v>
      </c>
      <c r="N26" s="6">
        <v>16.388999999999999</v>
      </c>
      <c r="O26" s="6">
        <v>0.17342857142857143</v>
      </c>
      <c r="P26" s="6">
        <v>0.71063414634146338</v>
      </c>
      <c r="Q26" s="6">
        <v>0.17594202898550726</v>
      </c>
      <c r="R26" s="6">
        <v>0.40466666666666667</v>
      </c>
      <c r="S26" s="6">
        <v>1.0405714285714285</v>
      </c>
      <c r="T26" s="6">
        <v>1.5608571428571429</v>
      </c>
      <c r="U26" s="6">
        <v>0.20663829787234042</v>
      </c>
      <c r="V26" s="6">
        <v>1.214</v>
      </c>
      <c r="W26" s="6">
        <f t="shared" si="18"/>
        <v>1.9072080412424259</v>
      </c>
      <c r="AR26" s="5" t="s">
        <v>90</v>
      </c>
      <c r="AS26" s="5" t="s">
        <v>25</v>
      </c>
      <c r="AT26" s="5" t="s">
        <v>28</v>
      </c>
      <c r="AU26" s="2">
        <f t="shared" si="0"/>
        <v>20.67830788077994</v>
      </c>
      <c r="AV26" s="2">
        <f t="shared" si="1"/>
        <v>0.37275563110884602</v>
      </c>
      <c r="AW26" s="2">
        <f t="shared" si="2"/>
        <v>7.8162767891317131</v>
      </c>
      <c r="AX26" s="2">
        <f t="shared" si="3"/>
        <v>34.27369301836665</v>
      </c>
      <c r="AY26" s="2">
        <f t="shared" si="4"/>
        <v>6.027132248844902E-2</v>
      </c>
      <c r="AZ26" s="2">
        <f t="shared" si="5"/>
        <v>3.8576269946808441</v>
      </c>
      <c r="BA26" s="2">
        <f t="shared" si="6"/>
        <v>2.2073129850568538</v>
      </c>
      <c r="BB26" s="2">
        <f t="shared" si="7"/>
        <v>18.335251913942212</v>
      </c>
      <c r="BC26" s="2">
        <f t="shared" si="8"/>
        <v>3.5332990523823824</v>
      </c>
      <c r="BD26" s="2">
        <f t="shared" si="9"/>
        <v>3.6281947995956241</v>
      </c>
      <c r="BE26" s="2">
        <f t="shared" si="10"/>
        <v>9.4950098373180758</v>
      </c>
      <c r="BF26" s="2">
        <f t="shared" si="11"/>
        <v>1.2832352573659289</v>
      </c>
      <c r="BG26" s="2">
        <f t="shared" si="12"/>
        <v>7.6810407187216061</v>
      </c>
      <c r="BH26" s="2">
        <f t="shared" si="13"/>
        <v>8.5727873072601266</v>
      </c>
      <c r="BI26" s="2">
        <f t="shared" si="14"/>
        <v>3.1813355376807664</v>
      </c>
    </row>
    <row r="27" spans="1:61" x14ac:dyDescent="0.25">
      <c r="A27" t="str">
        <f t="shared" si="15"/>
        <v/>
      </c>
      <c r="B27" t="str">
        <f t="shared" si="16"/>
        <v>WYRefrigeration Icemaker</v>
      </c>
      <c r="C27" t="str">
        <f t="shared" si="17"/>
        <v>WY2023 CPARefrigeration _Icemaker</v>
      </c>
      <c r="D27" t="s">
        <v>115</v>
      </c>
      <c r="E27" t="s">
        <v>191</v>
      </c>
      <c r="F27" s="3" t="s">
        <v>92</v>
      </c>
      <c r="G27" s="3" t="s">
        <v>25</v>
      </c>
      <c r="H27" s="3" t="s">
        <v>30</v>
      </c>
      <c r="I27" s="6">
        <v>0.55883031805469674</v>
      </c>
      <c r="J27" s="6">
        <v>6.4231411556896552</v>
      </c>
      <c r="K27" s="6">
        <v>0.17966828407523511</v>
      </c>
      <c r="L27" s="6">
        <v>0.32939185413793104</v>
      </c>
      <c r="M27" s="6">
        <v>6.2883899426332288</v>
      </c>
      <c r="N27" s="6">
        <v>3.9527022496551725</v>
      </c>
      <c r="O27" s="6">
        <v>0.28233587497536949</v>
      </c>
      <c r="P27" s="6">
        <v>1.2050921492851137</v>
      </c>
      <c r="Q27" s="6">
        <v>0.31507046917541232</v>
      </c>
      <c r="R27" s="6">
        <v>0.87837827770114951</v>
      </c>
      <c r="S27" s="6">
        <v>0.84700762492610837</v>
      </c>
      <c r="T27" s="6">
        <v>0.42350381246305419</v>
      </c>
      <c r="U27" s="6">
        <v>0.16820009573000735</v>
      </c>
      <c r="V27" s="6">
        <v>1.9763511248275862</v>
      </c>
      <c r="W27" s="6">
        <f t="shared" si="18"/>
        <v>1.7020045166664086</v>
      </c>
      <c r="AR27" s="5" t="s">
        <v>91</v>
      </c>
      <c r="AS27" s="5" t="s">
        <v>25</v>
      </c>
      <c r="AT27" s="5" t="s">
        <v>29</v>
      </c>
      <c r="AU27" s="2">
        <f t="shared" si="0"/>
        <v>1.9769664266008125</v>
      </c>
      <c r="AV27" s="2">
        <f t="shared" si="1"/>
        <v>6.3520152255563138</v>
      </c>
      <c r="AW27" s="2">
        <f t="shared" si="2"/>
        <v>-0.59643590644921907</v>
      </c>
      <c r="AX27" s="2">
        <f t="shared" si="3"/>
        <v>0.21098704330841667</v>
      </c>
      <c r="AY27" s="2">
        <f t="shared" si="4"/>
        <v>-0.32052676705025274</v>
      </c>
      <c r="AZ27" s="2">
        <f t="shared" si="5"/>
        <v>-0.80234903318998207</v>
      </c>
      <c r="BA27" s="2">
        <f t="shared" si="6"/>
        <v>-0.11911362006437476</v>
      </c>
      <c r="BB27" s="2">
        <f t="shared" si="7"/>
        <v>4.5316813426879907</v>
      </c>
      <c r="BC27" s="2">
        <f t="shared" si="8"/>
        <v>0.36957432936116263</v>
      </c>
      <c r="BD27" s="2">
        <f t="shared" si="9"/>
        <v>0.69484083474125802</v>
      </c>
      <c r="BE27" s="2">
        <f t="shared" si="10"/>
        <v>0.44122373869602516</v>
      </c>
      <c r="BF27" s="2">
        <f t="shared" si="11"/>
        <v>-0.89548515898026682</v>
      </c>
      <c r="BG27" s="2">
        <f t="shared" si="12"/>
        <v>0.19212103221863797</v>
      </c>
      <c r="BH27" s="2">
        <f t="shared" si="13"/>
        <v>1.6291596723718555</v>
      </c>
      <c r="BI27" s="2">
        <f t="shared" si="14"/>
        <v>-0.37047817302216257</v>
      </c>
    </row>
    <row r="28" spans="1:61" x14ac:dyDescent="0.25">
      <c r="A28" t="str">
        <f t="shared" si="15"/>
        <v/>
      </c>
      <c r="B28" t="str">
        <f t="shared" si="16"/>
        <v>WYRefrigeration Vending Machine</v>
      </c>
      <c r="C28" t="str">
        <f t="shared" si="17"/>
        <v>WY2023 CPARefrigeration _Vending Machine</v>
      </c>
      <c r="D28" t="s">
        <v>115</v>
      </c>
      <c r="E28" t="s">
        <v>191</v>
      </c>
      <c r="F28" s="3" t="s">
        <v>93</v>
      </c>
      <c r="G28" s="3" t="s">
        <v>25</v>
      </c>
      <c r="H28" s="3" t="s">
        <v>31</v>
      </c>
      <c r="I28" s="6">
        <v>0.11657082726139242</v>
      </c>
      <c r="J28" s="6">
        <v>0.89323581051920609</v>
      </c>
      <c r="K28" s="6">
        <v>2.4985617077460311E-2</v>
      </c>
      <c r="L28" s="6">
        <v>4.5806964642010568E-2</v>
      </c>
      <c r="M28" s="6">
        <v>0.43724829885555538</v>
      </c>
      <c r="N28" s="6">
        <v>0.74436317543267172</v>
      </c>
      <c r="O28" s="6">
        <v>8.8342003238163241E-2</v>
      </c>
      <c r="P28" s="6">
        <v>0.41896614001838939</v>
      </c>
      <c r="Q28" s="6">
        <v>0.17526142993464913</v>
      </c>
      <c r="R28" s="6">
        <v>0.19849684678204579</v>
      </c>
      <c r="S28" s="6">
        <v>0.38281534736537404</v>
      </c>
      <c r="T28" s="6">
        <v>0.17668400647632648</v>
      </c>
      <c r="U28" s="6">
        <v>2.4794237882824444</v>
      </c>
      <c r="V28" s="6">
        <v>0.27484178785206342</v>
      </c>
      <c r="W28" s="6">
        <f t="shared" si="18"/>
        <v>0.4612172888384109</v>
      </c>
      <c r="AR28" s="5" t="s">
        <v>92</v>
      </c>
      <c r="AS28" s="5" t="s">
        <v>25</v>
      </c>
      <c r="AT28" s="5" t="s">
        <v>30</v>
      </c>
      <c r="AU28" s="2">
        <f t="shared" si="0"/>
        <v>1.2472449913186723</v>
      </c>
      <c r="AV28" s="2">
        <f t="shared" si="1"/>
        <v>2.6999139446336979</v>
      </c>
      <c r="AW28" s="2">
        <f t="shared" si="2"/>
        <v>-0.89845284786056678</v>
      </c>
      <c r="AX28" s="2">
        <f t="shared" si="3"/>
        <v>-0.69528437368214868</v>
      </c>
      <c r="AY28" s="2">
        <f t="shared" si="4"/>
        <v>-0.82902698019059928</v>
      </c>
      <c r="AZ28" s="2">
        <f t="shared" si="5"/>
        <v>1.6939298545635508</v>
      </c>
      <c r="BA28" s="2">
        <f t="shared" si="6"/>
        <v>-0.50127901488676718</v>
      </c>
      <c r="BB28" s="2">
        <f t="shared" si="7"/>
        <v>2.4797848462583723</v>
      </c>
      <c r="BC28" s="2">
        <f t="shared" si="8"/>
        <v>0.37848113855946908</v>
      </c>
      <c r="BD28" s="2">
        <f t="shared" si="9"/>
        <v>0.38601365744843963</v>
      </c>
      <c r="BE28" s="2">
        <f t="shared" si="10"/>
        <v>1.35721932623431</v>
      </c>
      <c r="BF28" s="2">
        <f t="shared" si="11"/>
        <v>-0.84220819495888988</v>
      </c>
      <c r="BG28" s="2">
        <f t="shared" si="12"/>
        <v>62.593311509918536</v>
      </c>
      <c r="BH28" s="2">
        <f t="shared" si="13"/>
        <v>0.32312899742956058</v>
      </c>
      <c r="BI28" s="2">
        <f t="shared" si="14"/>
        <v>0.1489144670268141</v>
      </c>
    </row>
    <row r="29" spans="1:61" x14ac:dyDescent="0.25">
      <c r="A29" t="str">
        <f t="shared" si="15"/>
        <v/>
      </c>
      <c r="B29" t="str">
        <f t="shared" si="16"/>
        <v>WYFood PreparationOven</v>
      </c>
      <c r="C29" t="str">
        <f t="shared" si="17"/>
        <v>WY2023 CPAFood Preparation_Oven</v>
      </c>
      <c r="D29" t="s">
        <v>115</v>
      </c>
      <c r="E29" t="s">
        <v>191</v>
      </c>
      <c r="F29" s="3" t="s">
        <v>94</v>
      </c>
      <c r="G29" s="3" t="s">
        <v>32</v>
      </c>
      <c r="H29" s="3" t="s">
        <v>33</v>
      </c>
      <c r="I29" s="6">
        <v>8.0952508280422622E-2</v>
      </c>
      <c r="J29" s="6">
        <v>3.4236164960262068</v>
      </c>
      <c r="K29" s="6">
        <v>0.25343654580973218</v>
      </c>
      <c r="L29" s="6">
        <v>0.48908807086088668</v>
      </c>
      <c r="M29" s="6">
        <v>11.004481594369949</v>
      </c>
      <c r="N29" s="6">
        <v>1.46726421258266</v>
      </c>
      <c r="O29" s="6">
        <v>0.73363210629133002</v>
      </c>
      <c r="P29" s="6">
        <v>0.823099436326858</v>
      </c>
      <c r="Q29" s="6">
        <v>0.17011758986465625</v>
      </c>
      <c r="R29" s="6">
        <v>0.81514678476814439</v>
      </c>
      <c r="S29" s="6">
        <v>0.41921834645218858</v>
      </c>
      <c r="T29" s="6">
        <v>0.10480458661304715</v>
      </c>
      <c r="U29" s="6">
        <v>1.4048274375791425</v>
      </c>
      <c r="V29" s="6">
        <v>0.48908807086088668</v>
      </c>
      <c r="W29" s="6">
        <f t="shared" si="18"/>
        <v>1.5484838419061508</v>
      </c>
      <c r="AR29" s="5" t="s">
        <v>93</v>
      </c>
      <c r="AS29" s="5" t="s">
        <v>25</v>
      </c>
      <c r="AT29" s="5" t="s">
        <v>31</v>
      </c>
      <c r="AU29" s="2">
        <f t="shared" si="0"/>
        <v>0.6615159298293154</v>
      </c>
      <c r="AV29" s="2">
        <f t="shared" si="1"/>
        <v>29.196336758386717</v>
      </c>
      <c r="AW29" s="2">
        <f t="shared" si="2"/>
        <v>1.1932622411904741</v>
      </c>
      <c r="AX29" s="2">
        <f t="shared" si="3"/>
        <v>5.9277775571374667</v>
      </c>
      <c r="AY29" s="2">
        <f t="shared" si="4"/>
        <v>8.162472730537214</v>
      </c>
      <c r="AZ29" s="2">
        <f t="shared" si="5"/>
        <v>4.653577961792581</v>
      </c>
      <c r="BA29" s="2">
        <f t="shared" si="6"/>
        <v>7.8188586511290818</v>
      </c>
      <c r="BB29" s="2">
        <f t="shared" si="7"/>
        <v>13.55691760915146</v>
      </c>
      <c r="BC29" s="2">
        <f t="shared" si="8"/>
        <v>1.849097760739447</v>
      </c>
      <c r="BD29" s="2">
        <f t="shared" si="9"/>
        <v>5.0598709347887052</v>
      </c>
      <c r="BE29" s="2">
        <f t="shared" si="10"/>
        <v>4.4966057244645015</v>
      </c>
      <c r="BF29" s="2">
        <f t="shared" si="11"/>
        <v>-0.8006982337245111</v>
      </c>
      <c r="BG29" s="2">
        <f t="shared" si="12"/>
        <v>75.723306415913754</v>
      </c>
      <c r="BH29" s="2">
        <f t="shared" si="13"/>
        <v>1.5068026770717751</v>
      </c>
      <c r="BI29" s="2">
        <f t="shared" si="14"/>
        <v>6.3280760060157508</v>
      </c>
    </row>
    <row r="30" spans="1:61" x14ac:dyDescent="0.25">
      <c r="A30" t="str">
        <f t="shared" si="15"/>
        <v/>
      </c>
      <c r="B30" t="str">
        <f t="shared" si="16"/>
        <v>WYFood PreparationFryer</v>
      </c>
      <c r="C30" t="str">
        <f t="shared" si="17"/>
        <v>WY2023 CPAFood Preparation_Fryer</v>
      </c>
      <c r="D30" t="s">
        <v>115</v>
      </c>
      <c r="E30" t="s">
        <v>191</v>
      </c>
      <c r="F30" s="3" t="s">
        <v>95</v>
      </c>
      <c r="G30" s="3" t="s">
        <v>32</v>
      </c>
      <c r="H30" s="3" t="s">
        <v>34</v>
      </c>
      <c r="I30" s="6">
        <v>5.9186034691383733E-2</v>
      </c>
      <c r="J30" s="6">
        <v>1.7879114646355502E-2</v>
      </c>
      <c r="K30" s="6">
        <v>9.7522443525575458E-2</v>
      </c>
      <c r="L30" s="6">
        <v>3.5758229292711004E-2</v>
      </c>
      <c r="M30" s="6">
        <v>6.0951527203484659</v>
      </c>
      <c r="N30" s="6">
        <v>0.98335130554955263</v>
      </c>
      <c r="O30" s="6">
        <v>7.6624777055809307E-2</v>
      </c>
      <c r="P30" s="6">
        <v>0.39246837028585246</v>
      </c>
      <c r="Q30" s="6">
        <v>0.12437644971377741</v>
      </c>
      <c r="R30" s="6">
        <v>0.59597048821185006</v>
      </c>
      <c r="S30" s="6">
        <v>0.30649910822323723</v>
      </c>
      <c r="T30" s="6">
        <v>7.6624777055809307E-2</v>
      </c>
      <c r="U30" s="6">
        <v>1.0270980754289329</v>
      </c>
      <c r="V30" s="6">
        <v>0.35758229292711008</v>
      </c>
      <c r="W30" s="6">
        <f t="shared" si="18"/>
        <v>0.73186387049688739</v>
      </c>
      <c r="AR30" s="5" t="s">
        <v>94</v>
      </c>
      <c r="AS30" s="5" t="s">
        <v>32</v>
      </c>
      <c r="AT30" s="5" t="s">
        <v>33</v>
      </c>
      <c r="AU30" s="2">
        <f t="shared" si="0"/>
        <v>-0.29528639929395339</v>
      </c>
      <c r="AV30" s="2">
        <f t="shared" si="1"/>
        <v>-0.8977886123696901</v>
      </c>
      <c r="AW30" s="2">
        <f t="shared" si="2"/>
        <v>-0.34299664868867863</v>
      </c>
      <c r="AX30" s="2">
        <f t="shared" si="3"/>
        <v>-0.79557722473938031</v>
      </c>
      <c r="AY30" s="2">
        <f t="shared" si="4"/>
        <v>-0.64022031603176699</v>
      </c>
      <c r="AZ30" s="2">
        <f t="shared" si="5"/>
        <v>0.63793919973104862</v>
      </c>
      <c r="BA30" s="2">
        <f t="shared" si="6"/>
        <v>-0.84391021627901941</v>
      </c>
      <c r="BB30" s="2">
        <f t="shared" si="7"/>
        <v>0.71452134694494696</v>
      </c>
      <c r="BC30" s="2">
        <f t="shared" si="8"/>
        <v>0.10664904164191813</v>
      </c>
      <c r="BD30" s="2">
        <f t="shared" si="9"/>
        <v>1.4329114761917743</v>
      </c>
      <c r="BE30" s="2">
        <f t="shared" si="10"/>
        <v>9.191565375322849</v>
      </c>
      <c r="BF30" s="2">
        <f t="shared" si="11"/>
        <v>0.44703852580074788</v>
      </c>
      <c r="BG30" s="2">
        <f t="shared" si="12"/>
        <v>13.614569247809612</v>
      </c>
      <c r="BH30" s="2">
        <f t="shared" si="13"/>
        <v>3.6269533871986912</v>
      </c>
      <c r="BI30" s="2">
        <f t="shared" si="14"/>
        <v>-0.47271306640997679</v>
      </c>
    </row>
    <row r="31" spans="1:61" x14ac:dyDescent="0.25">
      <c r="A31" t="str">
        <f t="shared" si="15"/>
        <v/>
      </c>
      <c r="B31" t="str">
        <f t="shared" si="16"/>
        <v>WYFood PreparationDishwasher</v>
      </c>
      <c r="C31" t="str">
        <f t="shared" si="17"/>
        <v>WY2023 CPAFood Preparation_Dishwasher</v>
      </c>
      <c r="D31" t="s">
        <v>115</v>
      </c>
      <c r="E31" t="s">
        <v>191</v>
      </c>
      <c r="F31" s="3" t="s">
        <v>96</v>
      </c>
      <c r="G31" s="3" t="s">
        <v>32</v>
      </c>
      <c r="H31" s="3" t="s">
        <v>35</v>
      </c>
      <c r="I31" s="6">
        <v>6.0496551724137933E-2</v>
      </c>
      <c r="J31" s="6">
        <v>2.5584999999999996</v>
      </c>
      <c r="K31" s="6">
        <v>0.18939545454545453</v>
      </c>
      <c r="L31" s="6">
        <v>0.36549999999999999</v>
      </c>
      <c r="M31" s="6">
        <v>7.0198863636363633</v>
      </c>
      <c r="N31" s="6">
        <v>1.2355</v>
      </c>
      <c r="O31" s="6">
        <v>0.5482499999999999</v>
      </c>
      <c r="P31" s="6">
        <v>0.69308536585365843</v>
      </c>
      <c r="Q31" s="6">
        <v>0.14324637681159419</v>
      </c>
      <c r="R31" s="6">
        <v>0.60916666666666663</v>
      </c>
      <c r="S31" s="6">
        <v>0.31328571428571428</v>
      </c>
      <c r="T31" s="6">
        <v>7.832142857142857E-2</v>
      </c>
      <c r="U31" s="6">
        <v>1.0498404255319149</v>
      </c>
      <c r="V31" s="6">
        <v>0.36549999999999999</v>
      </c>
      <c r="W31" s="6">
        <f t="shared" si="18"/>
        <v>1.0878553105447808</v>
      </c>
      <c r="AR31" s="5" t="s">
        <v>95</v>
      </c>
      <c r="AS31" s="5" t="s">
        <v>32</v>
      </c>
      <c r="AT31" s="5" t="s">
        <v>34</v>
      </c>
      <c r="AU31" s="2">
        <f t="shared" si="0"/>
        <v>-0.50190320509605468</v>
      </c>
      <c r="AV31" s="2">
        <f t="shared" si="1"/>
        <v>9.1141272628296761</v>
      </c>
      <c r="AW31" s="2">
        <f t="shared" si="2"/>
        <v>-0.1176878095119005</v>
      </c>
      <c r="AX31" s="2">
        <f t="shared" si="3"/>
        <v>0.44487532326138268</v>
      </c>
      <c r="AY31" s="2">
        <f t="shared" si="4"/>
        <v>-0.71346884950496903</v>
      </c>
      <c r="AZ31" s="2">
        <f t="shared" si="5"/>
        <v>0.42305454017683108</v>
      </c>
      <c r="BA31" s="2">
        <f t="shared" si="6"/>
        <v>-0.2277220896894443</v>
      </c>
      <c r="BB31" s="2">
        <f t="shared" si="7"/>
        <v>1.0937011005197008</v>
      </c>
      <c r="BC31" s="2">
        <f t="shared" si="8"/>
        <v>-0.1186566745556431</v>
      </c>
      <c r="BD31" s="2">
        <f t="shared" si="9"/>
        <v>0.7195998592364774</v>
      </c>
      <c r="BE31" s="2">
        <f t="shared" si="10"/>
        <v>6.2034739267361179</v>
      </c>
      <c r="BF31" s="2">
        <f t="shared" si="11"/>
        <v>2.2777552585552252E-2</v>
      </c>
      <c r="BG31" s="2">
        <f t="shared" si="12"/>
        <v>9.3296858382504517</v>
      </c>
      <c r="BH31" s="2">
        <f t="shared" si="13"/>
        <v>2.2703649397777923</v>
      </c>
      <c r="BI31" s="2">
        <f t="shared" si="14"/>
        <v>-0.45802712033824622</v>
      </c>
    </row>
    <row r="32" spans="1:61" x14ac:dyDescent="0.25">
      <c r="A32" t="str">
        <f t="shared" si="15"/>
        <v/>
      </c>
      <c r="B32" t="str">
        <f t="shared" si="16"/>
        <v>WYFood PreparationHot Food Container</v>
      </c>
      <c r="C32" t="str">
        <f t="shared" si="17"/>
        <v>WY2023 CPAFood Preparation_Hot Food Container</v>
      </c>
      <c r="D32" t="s">
        <v>115</v>
      </c>
      <c r="E32" t="s">
        <v>191</v>
      </c>
      <c r="F32" s="3" t="s">
        <v>97</v>
      </c>
      <c r="G32" s="3" t="s">
        <v>32</v>
      </c>
      <c r="H32" s="3" t="s">
        <v>36</v>
      </c>
      <c r="I32" s="6">
        <v>5.5148350708210045E-3</v>
      </c>
      <c r="J32" s="6">
        <v>1.6659397609771784E-3</v>
      </c>
      <c r="K32" s="6">
        <v>9.0869441507846083E-3</v>
      </c>
      <c r="L32" s="6">
        <v>3.3318795219543567E-3</v>
      </c>
      <c r="M32" s="6">
        <v>0.36347776603138438</v>
      </c>
      <c r="N32" s="6">
        <v>9.99563856586307E-2</v>
      </c>
      <c r="O32" s="6">
        <v>7.1397418327593361E-3</v>
      </c>
      <c r="P32" s="6">
        <v>3.6569409387303915E-2</v>
      </c>
      <c r="Q32" s="6">
        <v>1.1589146163319502E-2</v>
      </c>
      <c r="R32" s="6">
        <v>5.5531325365905944E-2</v>
      </c>
      <c r="S32" s="6">
        <v>2.8558967331037344E-2</v>
      </c>
      <c r="T32" s="6">
        <v>7.1397418327593361E-3</v>
      </c>
      <c r="U32" s="6">
        <v>9.5702922439114504E-2</v>
      </c>
      <c r="V32" s="6">
        <v>3.3318795219543569E-2</v>
      </c>
      <c r="W32" s="6">
        <f t="shared" si="18"/>
        <v>5.4184557126163983E-2</v>
      </c>
      <c r="AR32" s="5" t="s">
        <v>96</v>
      </c>
      <c r="AS32" s="5" t="s">
        <v>32</v>
      </c>
      <c r="AT32" s="5" t="s">
        <v>35</v>
      </c>
      <c r="AU32" s="2">
        <f t="shared" si="0"/>
        <v>-0.96700854715507278</v>
      </c>
      <c r="AV32" s="2">
        <f t="shared" si="1"/>
        <v>-0.99521493246073089</v>
      </c>
      <c r="AW32" s="2">
        <f t="shared" si="2"/>
        <v>-0.96924212181795544</v>
      </c>
      <c r="AX32" s="2">
        <f t="shared" si="3"/>
        <v>-0.99042986492146179</v>
      </c>
      <c r="AY32" s="2">
        <f t="shared" si="4"/>
        <v>-0.97844066338882196</v>
      </c>
      <c r="AZ32" s="2">
        <f t="shared" si="5"/>
        <v>-0.91634823180783409</v>
      </c>
      <c r="BA32" s="2">
        <f t="shared" si="6"/>
        <v>-0.99269259351026251</v>
      </c>
      <c r="BB32" s="2">
        <f t="shared" si="7"/>
        <v>-0.91973398822914199</v>
      </c>
      <c r="BC32" s="2">
        <f t="shared" si="8"/>
        <v>-0.94819177657897591</v>
      </c>
      <c r="BD32" s="2">
        <f t="shared" si="9"/>
        <v>-0.88610226315733653</v>
      </c>
      <c r="BE32" s="2">
        <f t="shared" si="10"/>
        <v>-0.52287773620505407</v>
      </c>
      <c r="BF32" s="2">
        <f t="shared" si="11"/>
        <v>-0.9322563049146233</v>
      </c>
      <c r="BG32" s="2">
        <f t="shared" si="12"/>
        <v>-0.31581301722435007</v>
      </c>
      <c r="BH32" s="2">
        <f t="shared" si="13"/>
        <v>-0.78338730182516247</v>
      </c>
      <c r="BI32" s="2">
        <f t="shared" si="14"/>
        <v>-0.96522822183103041</v>
      </c>
    </row>
    <row r="33" spans="1:61" x14ac:dyDescent="0.25">
      <c r="A33" t="str">
        <f t="shared" si="15"/>
        <v/>
      </c>
      <c r="B33" t="str">
        <f t="shared" si="16"/>
        <v>WYFood PreparationSteamer</v>
      </c>
      <c r="C33" t="str">
        <f t="shared" si="17"/>
        <v>WY2023 CPAFood Preparation_Steamer</v>
      </c>
      <c r="D33" t="s">
        <v>115</v>
      </c>
      <c r="E33" t="s">
        <v>191</v>
      </c>
      <c r="F33" s="3" t="s">
        <v>98</v>
      </c>
      <c r="G33" s="3" t="s">
        <v>32</v>
      </c>
      <c r="H33" s="3" t="s">
        <v>37</v>
      </c>
      <c r="I33" s="6">
        <v>6.7425642218597523E-2</v>
      </c>
      <c r="J33" s="6">
        <v>2.0368162753534667E-2</v>
      </c>
      <c r="K33" s="6">
        <v>0.11109906956473455</v>
      </c>
      <c r="L33" s="6">
        <v>4.0736325507069335E-2</v>
      </c>
      <c r="M33" s="6">
        <v>6.1104488260604004</v>
      </c>
      <c r="N33" s="6">
        <v>1.2220897652120801</v>
      </c>
      <c r="O33" s="6">
        <v>8.7292126086577146E-2</v>
      </c>
      <c r="P33" s="6">
        <v>0.4471060116629561</v>
      </c>
      <c r="Q33" s="6">
        <v>0.14169156698111074</v>
      </c>
      <c r="R33" s="6">
        <v>0.67893875845115559</v>
      </c>
      <c r="S33" s="6">
        <v>0.34916850434630858</v>
      </c>
      <c r="T33" s="6">
        <v>8.7292126086577146E-2</v>
      </c>
      <c r="U33" s="6">
        <v>1.1700859454158212</v>
      </c>
      <c r="V33" s="6">
        <v>0.40736325507069332</v>
      </c>
      <c r="W33" s="6">
        <f t="shared" si="18"/>
        <v>0.78150757752982969</v>
      </c>
      <c r="AR33" s="5" t="s">
        <v>97</v>
      </c>
      <c r="AS33" s="5" t="s">
        <v>32</v>
      </c>
      <c r="AT33" s="5" t="s">
        <v>36</v>
      </c>
      <c r="AU33" s="2">
        <f t="shared" si="0"/>
        <v>1.9470969429352292</v>
      </c>
      <c r="AV33" s="2">
        <f t="shared" si="1"/>
        <v>-0.57255420114404321</v>
      </c>
      <c r="AW33" s="2">
        <f t="shared" si="2"/>
        <v>1.7475737181854876</v>
      </c>
      <c r="AX33" s="2">
        <f t="shared" si="3"/>
        <v>-0.14510840228808652</v>
      </c>
      <c r="AY33" s="2">
        <f t="shared" si="4"/>
        <v>1.6480798242230326</v>
      </c>
      <c r="AZ33" s="2">
        <f t="shared" si="5"/>
        <v>6.4725375529548748</v>
      </c>
      <c r="BA33" s="2">
        <f t="shared" si="6"/>
        <v>-0.34723592113641477</v>
      </c>
      <c r="BB33" s="2">
        <f t="shared" si="7"/>
        <v>6.170090963359053</v>
      </c>
      <c r="BC33" s="2">
        <f t="shared" si="8"/>
        <v>3.6279822104434007</v>
      </c>
      <c r="BD33" s="2">
        <f t="shared" si="9"/>
        <v>9.1743828510379597</v>
      </c>
      <c r="BE33" s="2">
        <f t="shared" si="10"/>
        <v>41.620904621744415</v>
      </c>
      <c r="BF33" s="2">
        <f t="shared" si="11"/>
        <v>5.0514836260067275</v>
      </c>
      <c r="BG33" s="2">
        <f t="shared" si="12"/>
        <v>60.1178105678433</v>
      </c>
      <c r="BH33" s="2">
        <f t="shared" si="13"/>
        <v>18.349818378494739</v>
      </c>
      <c r="BI33" s="2">
        <f t="shared" si="14"/>
        <v>2.6642490469269409</v>
      </c>
    </row>
    <row r="34" spans="1:61" x14ac:dyDescent="0.25">
      <c r="A34" t="str">
        <f t="shared" si="15"/>
        <v/>
      </c>
      <c r="B34" t="str">
        <f t="shared" si="16"/>
        <v>WYFood PreparationGriddle</v>
      </c>
      <c r="C34" t="str">
        <f t="shared" si="17"/>
        <v>WY2023 CPAFood Preparation_Griddle</v>
      </c>
      <c r="D34" t="s">
        <v>115</v>
      </c>
      <c r="E34" t="s">
        <v>191</v>
      </c>
      <c r="F34" s="3" t="s">
        <v>188</v>
      </c>
      <c r="G34" s="3" t="s">
        <v>32</v>
      </c>
      <c r="H34" s="3" t="s">
        <v>184</v>
      </c>
      <c r="I34" s="6">
        <v>7.2871245251898489E-2</v>
      </c>
      <c r="J34" s="6">
        <v>2.2013188669844336E-2</v>
      </c>
      <c r="K34" s="6">
        <v>0.12007193819915091</v>
      </c>
      <c r="L34" s="6">
        <v>4.4026377339688672E-2</v>
      </c>
      <c r="M34" s="6">
        <v>4.8028775279660367</v>
      </c>
      <c r="N34" s="6">
        <v>1.3207913201906598</v>
      </c>
      <c r="O34" s="6">
        <v>9.4342237156475731E-2</v>
      </c>
      <c r="P34" s="6">
        <v>0.48321633665511948</v>
      </c>
      <c r="Q34" s="6">
        <v>0.15313522552935191</v>
      </c>
      <c r="R34" s="6">
        <v>0.73377295566147782</v>
      </c>
      <c r="S34" s="6">
        <v>0.37736894862590292</v>
      </c>
      <c r="T34" s="6">
        <v>9.4342237156475731E-2</v>
      </c>
      <c r="U34" s="6">
        <v>1.2645874342251</v>
      </c>
      <c r="V34" s="6">
        <v>0.44026377339688672</v>
      </c>
      <c r="W34" s="6">
        <f t="shared" si="18"/>
        <v>0.71597719614457644</v>
      </c>
      <c r="AR34" s="5" t="s">
        <v>98</v>
      </c>
      <c r="AS34" s="5" t="s">
        <v>32</v>
      </c>
      <c r="AT34" s="5" t="s">
        <v>37</v>
      </c>
      <c r="AU34" s="2">
        <f t="shared" si="0"/>
        <v>-0.40547413487582096</v>
      </c>
      <c r="AV34" s="2">
        <f t="shared" si="1"/>
        <v>-0.91377019885018462</v>
      </c>
      <c r="AW34" s="2">
        <f t="shared" si="2"/>
        <v>-0.44572449653802082</v>
      </c>
      <c r="AX34" s="2">
        <f t="shared" si="3"/>
        <v>-0.82754039770036925</v>
      </c>
      <c r="AY34" s="2">
        <f t="shared" si="4"/>
        <v>-0.61148775985975212</v>
      </c>
      <c r="AZ34" s="2">
        <f t="shared" si="5"/>
        <v>0.50745528205077828</v>
      </c>
      <c r="BA34" s="2">
        <f t="shared" si="6"/>
        <v>-0.86831613067948876</v>
      </c>
      <c r="BB34" s="2">
        <f t="shared" si="7"/>
        <v>0.44644191065003125</v>
      </c>
      <c r="BC34" s="2">
        <f t="shared" si="8"/>
        <v>-6.6384587707929876E-2</v>
      </c>
      <c r="BD34" s="2">
        <f t="shared" si="9"/>
        <v>1.0525058672122878</v>
      </c>
      <c r="BE34" s="2">
        <f t="shared" si="10"/>
        <v>7.5980307683331691</v>
      </c>
      <c r="BF34" s="2">
        <f t="shared" si="11"/>
        <v>0.22078221643200457</v>
      </c>
      <c r="BG34" s="2">
        <f t="shared" si="12"/>
        <v>11.329461807982787</v>
      </c>
      <c r="BH34" s="2">
        <f t="shared" si="13"/>
        <v>2.903491379558313</v>
      </c>
      <c r="BI34" s="2">
        <f t="shared" si="14"/>
        <v>-0.37339159948540024</v>
      </c>
    </row>
    <row r="35" spans="1:61" x14ac:dyDescent="0.25">
      <c r="A35" t="str">
        <f t="shared" si="15"/>
        <v/>
      </c>
      <c r="B35" t="str">
        <f t="shared" si="16"/>
        <v>WYOffice EquipmentDesktop Computer</v>
      </c>
      <c r="C35" t="str">
        <f t="shared" si="17"/>
        <v>WY2023 CPAOffice Equipment_Desktop Computer</v>
      </c>
      <c r="D35" t="s">
        <v>115</v>
      </c>
      <c r="E35" t="s">
        <v>191</v>
      </c>
      <c r="F35" s="3" t="s">
        <v>99</v>
      </c>
      <c r="G35" s="3" t="s">
        <v>38</v>
      </c>
      <c r="H35" s="3" t="s">
        <v>39</v>
      </c>
      <c r="I35" s="6">
        <v>1.5812293142670648</v>
      </c>
      <c r="J35" s="6">
        <v>0.70673049331696358</v>
      </c>
      <c r="K35" s="6">
        <v>6.2557483858200119E-2</v>
      </c>
      <c r="L35" s="6">
        <v>0.23557683110565453</v>
      </c>
      <c r="M35" s="6">
        <v>8.4537140348919085E-2</v>
      </c>
      <c r="N35" s="6">
        <v>2.3247713595952752E-2</v>
      </c>
      <c r="O35" s="6">
        <v>1.6153839847244882</v>
      </c>
      <c r="P35" s="6">
        <v>1.6820004295374207</v>
      </c>
      <c r="Q35" s="6">
        <v>0.37735419170242146</v>
      </c>
      <c r="R35" s="6">
        <v>2.8930488030518973E-2</v>
      </c>
      <c r="S35" s="6">
        <v>1.7269730099850614E-2</v>
      </c>
      <c r="T35" s="6">
        <v>3.055413786896647E-2</v>
      </c>
      <c r="U35" s="6">
        <v>23.424198366400326</v>
      </c>
      <c r="V35" s="6">
        <v>3.0996951461270333E-2</v>
      </c>
      <c r="W35" s="6">
        <f t="shared" si="18"/>
        <v>2.1357548040227154</v>
      </c>
      <c r="AR35" s="5" t="s">
        <v>99</v>
      </c>
      <c r="AS35" s="5" t="s">
        <v>38</v>
      </c>
      <c r="AT35" s="5" t="s">
        <v>39</v>
      </c>
      <c r="AU35" s="2">
        <f t="shared" si="0"/>
        <v>-0.32630359498661254</v>
      </c>
      <c r="AV35" s="2">
        <f t="shared" si="1"/>
        <v>-0.43047932719324677</v>
      </c>
      <c r="AW35" s="2">
        <f t="shared" si="2"/>
        <v>-0.79375626054820936</v>
      </c>
      <c r="AX35" s="2">
        <f t="shared" si="3"/>
        <v>1.2922543197205338</v>
      </c>
      <c r="AY35" s="2">
        <f t="shared" si="4"/>
        <v>-0.71067420022280048</v>
      </c>
      <c r="AZ35" s="2">
        <f t="shared" si="5"/>
        <v>-0.85462304818381862</v>
      </c>
      <c r="BA35" s="2">
        <f t="shared" si="6"/>
        <v>1.8981594101939177</v>
      </c>
      <c r="BB35" s="2">
        <f t="shared" si="7"/>
        <v>2.5422126590752518</v>
      </c>
      <c r="BC35" s="2">
        <f t="shared" si="8"/>
        <v>0.30075672280960131</v>
      </c>
      <c r="BD35" s="2">
        <f t="shared" si="9"/>
        <v>-0.65336600008951373</v>
      </c>
      <c r="BE35" s="2">
        <f t="shared" si="10"/>
        <v>-0.80470658236036896</v>
      </c>
      <c r="BF35" s="2">
        <f t="shared" si="11"/>
        <v>-0.52926906097386994</v>
      </c>
      <c r="BG35" s="2">
        <f t="shared" si="12"/>
        <v>3.3369466429592789</v>
      </c>
      <c r="BH35" s="2">
        <f t="shared" si="13"/>
        <v>-0.84308494434257097</v>
      </c>
      <c r="BI35" s="2">
        <f t="shared" si="14"/>
        <v>1.5767565084849151</v>
      </c>
    </row>
    <row r="36" spans="1:61" x14ac:dyDescent="0.25">
      <c r="A36" t="str">
        <f t="shared" si="15"/>
        <v/>
      </c>
      <c r="B36" t="str">
        <f t="shared" si="16"/>
        <v>WYOffice EquipmentLaptop</v>
      </c>
      <c r="C36" t="str">
        <f t="shared" si="17"/>
        <v>WY2023 CPAOffice Equipment_Laptop</v>
      </c>
      <c r="D36" t="s">
        <v>115</v>
      </c>
      <c r="E36" t="s">
        <v>191</v>
      </c>
      <c r="F36" s="3" t="s">
        <v>100</v>
      </c>
      <c r="G36" s="3" t="s">
        <v>38</v>
      </c>
      <c r="H36" s="3" t="s">
        <v>40</v>
      </c>
      <c r="I36" s="6">
        <v>0.33625235819637206</v>
      </c>
      <c r="J36" s="6">
        <v>0.15028800240606832</v>
      </c>
      <c r="K36" s="6">
        <v>1.3303004997666333E-2</v>
      </c>
      <c r="L36" s="6">
        <v>5.0096000802022769E-2</v>
      </c>
      <c r="M36" s="6">
        <v>1.7977033780630182E-2</v>
      </c>
      <c r="N36" s="6">
        <v>4.9436842896732995E-3</v>
      </c>
      <c r="O36" s="6">
        <v>0.34351543407101326</v>
      </c>
      <c r="P36" s="6">
        <v>0.35768158724114335</v>
      </c>
      <c r="Q36" s="6">
        <v>8.0245310209189805E-2</v>
      </c>
      <c r="R36" s="6">
        <v>3.2518456660962154E-2</v>
      </c>
      <c r="S36" s="6">
        <v>3.6724511866144515E-3</v>
      </c>
      <c r="T36" s="6">
        <v>6.497413637856336E-3</v>
      </c>
      <c r="U36" s="6">
        <v>4.9812142163659692</v>
      </c>
      <c r="V36" s="6">
        <v>6.5915790528977333E-3</v>
      </c>
      <c r="W36" s="6">
        <f t="shared" si="18"/>
        <v>0.45605689520700565</v>
      </c>
      <c r="AR36" s="5" t="s">
        <v>100</v>
      </c>
      <c r="AS36" s="5" t="s">
        <v>38</v>
      </c>
      <c r="AT36" s="5" t="s">
        <v>40</v>
      </c>
      <c r="AU36" s="2">
        <f t="shared" si="0"/>
        <v>-7.2200091782403275E-2</v>
      </c>
      <c r="AV36" s="2">
        <f t="shared" si="1"/>
        <v>-0.21566862458227098</v>
      </c>
      <c r="AW36" s="2">
        <f t="shared" si="2"/>
        <v>-0.71596564697413989</v>
      </c>
      <c r="AX36" s="2">
        <f t="shared" si="3"/>
        <v>2.1568423575094466</v>
      </c>
      <c r="AY36" s="2">
        <f t="shared" si="4"/>
        <v>-0.50193357037259567</v>
      </c>
      <c r="AZ36" s="2">
        <f t="shared" si="5"/>
        <v>-0.79979005150053195</v>
      </c>
      <c r="BA36" s="2">
        <f t="shared" si="6"/>
        <v>8.9782038866767007</v>
      </c>
      <c r="BB36" s="2">
        <f t="shared" si="7"/>
        <v>15.260858528760792</v>
      </c>
      <c r="BC36" s="2">
        <f t="shared" si="8"/>
        <v>3.4784340507657463</v>
      </c>
      <c r="BD36" s="2">
        <f t="shared" si="9"/>
        <v>1.523277052144091</v>
      </c>
      <c r="BE36" s="2">
        <f t="shared" si="10"/>
        <v>-0.66380773740741961</v>
      </c>
      <c r="BF36" s="2">
        <f t="shared" si="11"/>
        <v>-0.18964959814698035</v>
      </c>
      <c r="BG36" s="2">
        <f t="shared" si="12"/>
        <v>13.931869412314414</v>
      </c>
      <c r="BH36" s="2">
        <f t="shared" si="13"/>
        <v>-0.78390002803409831</v>
      </c>
      <c r="BI36" s="2">
        <f t="shared" si="14"/>
        <v>4.5626777221636203</v>
      </c>
    </row>
    <row r="37" spans="1:61" x14ac:dyDescent="0.25">
      <c r="A37" t="str">
        <f t="shared" si="15"/>
        <v/>
      </c>
      <c r="B37" t="str">
        <f t="shared" si="16"/>
        <v>WYOffice EquipmentServer</v>
      </c>
      <c r="C37" t="str">
        <f t="shared" si="17"/>
        <v>WY2023 CPAOffice Equipment_Server</v>
      </c>
      <c r="D37" t="s">
        <v>115</v>
      </c>
      <c r="E37" t="s">
        <v>191</v>
      </c>
      <c r="F37" s="3" t="s">
        <v>101</v>
      </c>
      <c r="G37" s="3" t="s">
        <v>38</v>
      </c>
      <c r="H37" s="3" t="s">
        <v>41</v>
      </c>
      <c r="I37" s="6">
        <v>1.026057433497539</v>
      </c>
      <c r="J37" s="6">
        <v>1.0402934523809544</v>
      </c>
      <c r="K37" s="6">
        <v>0.24456990909090959</v>
      </c>
      <c r="L37" s="6">
        <v>0.37403809523809595</v>
      </c>
      <c r="M37" s="6">
        <v>0.28371639610389665</v>
      </c>
      <c r="N37" s="6">
        <v>5.6105714285714391E-2</v>
      </c>
      <c r="O37" s="6">
        <v>0.70031954081632786</v>
      </c>
      <c r="P37" s="6">
        <v>0.28121278745644657</v>
      </c>
      <c r="Q37" s="6">
        <v>0.26182666666666721</v>
      </c>
      <c r="R37" s="6">
        <v>2.4935873015873068E-2</v>
      </c>
      <c r="S37" s="6">
        <v>0.18935678571428607</v>
      </c>
      <c r="T37" s="6">
        <v>8.3156683673469553E-2</v>
      </c>
      <c r="U37" s="6">
        <v>64.775240881459098</v>
      </c>
      <c r="V37" s="6">
        <v>0.2524757142857148</v>
      </c>
      <c r="W37" s="6">
        <f t="shared" si="18"/>
        <v>4.9709504238346423</v>
      </c>
      <c r="AR37" s="5" t="s">
        <v>101</v>
      </c>
      <c r="AS37" s="5" t="s">
        <v>38</v>
      </c>
      <c r="AT37" s="5" t="s">
        <v>41</v>
      </c>
      <c r="AU37" s="2">
        <f t="shared" si="0"/>
        <v>3.45903843299961</v>
      </c>
      <c r="AV37" s="2">
        <f t="shared" si="1"/>
        <v>1.8502991600965593</v>
      </c>
      <c r="AW37" s="2">
        <f t="shared" si="2"/>
        <v>4.4829392837134758</v>
      </c>
      <c r="AX37" s="2">
        <f t="shared" si="3"/>
        <v>2.0936058957779151</v>
      </c>
      <c r="AY37" s="2">
        <f t="shared" si="4"/>
        <v>-0.17464085084045466</v>
      </c>
      <c r="AZ37" s="2">
        <f t="shared" si="5"/>
        <v>-0.40355372709127713</v>
      </c>
      <c r="BA37" s="2">
        <f t="shared" si="6"/>
        <v>9.6797642762927083</v>
      </c>
      <c r="BB37" s="2">
        <f t="shared" si="7"/>
        <v>4.0338760704812096</v>
      </c>
      <c r="BC37" s="2">
        <f t="shared" si="8"/>
        <v>2.8357448215940133</v>
      </c>
      <c r="BD37" s="2">
        <f t="shared" si="9"/>
        <v>-0.49208750393088763</v>
      </c>
      <c r="BE37" s="2">
        <f t="shared" si="10"/>
        <v>0.82012767879680837</v>
      </c>
      <c r="BF37" s="2">
        <f t="shared" si="11"/>
        <v>8.8977223504621117E-2</v>
      </c>
      <c r="BG37" s="2">
        <f t="shared" si="12"/>
        <v>1.940627905150194E-2</v>
      </c>
      <c r="BH37" s="2">
        <f t="shared" si="13"/>
        <v>1.1727720345320831</v>
      </c>
      <c r="BI37" s="2">
        <f t="shared" si="14"/>
        <v>6.6140446520839724E-2</v>
      </c>
    </row>
    <row r="38" spans="1:61" x14ac:dyDescent="0.25">
      <c r="A38" t="str">
        <f t="shared" si="15"/>
        <v/>
      </c>
      <c r="B38" t="str">
        <f t="shared" si="16"/>
        <v>WYOffice EquipmentMonitor</v>
      </c>
      <c r="C38" t="str">
        <f t="shared" si="17"/>
        <v>WY2023 CPAOffice Equipment_Monitor</v>
      </c>
      <c r="D38" t="s">
        <v>115</v>
      </c>
      <c r="E38" t="s">
        <v>191</v>
      </c>
      <c r="F38" s="3" t="s">
        <v>102</v>
      </c>
      <c r="G38" s="3" t="s">
        <v>38</v>
      </c>
      <c r="H38" s="3" t="s">
        <v>42</v>
      </c>
      <c r="I38" s="6">
        <v>0.26699294332357187</v>
      </c>
      <c r="J38" s="6">
        <v>0.11933250468144721</v>
      </c>
      <c r="K38" s="6">
        <v>1.05629250555348E-2</v>
      </c>
      <c r="L38" s="6">
        <v>3.9777501560482396E-2</v>
      </c>
      <c r="M38" s="6">
        <v>1.427422304802E-2</v>
      </c>
      <c r="N38" s="6">
        <v>3.9254113382055002E-3</v>
      </c>
      <c r="O38" s="6">
        <v>0.27276001070045069</v>
      </c>
      <c r="P38" s="6">
        <v>0.28400829740616573</v>
      </c>
      <c r="Q38" s="6">
        <v>6.3716821721596512E-2</v>
      </c>
      <c r="R38" s="6">
        <v>4.8849563319890666E-3</v>
      </c>
      <c r="S38" s="6">
        <v>2.9160198512383712E-3</v>
      </c>
      <c r="T38" s="6">
        <v>5.1591120444986569E-3</v>
      </c>
      <c r="U38" s="6">
        <v>7.9103552977274445</v>
      </c>
      <c r="V38" s="6">
        <v>5.233881784274E-3</v>
      </c>
      <c r="W38" s="6">
        <f t="shared" si="18"/>
        <v>0.64313570761249417</v>
      </c>
      <c r="AR38" s="5" t="s">
        <v>102</v>
      </c>
      <c r="AS38" s="5" t="s">
        <v>38</v>
      </c>
      <c r="AT38" s="5" t="s">
        <v>42</v>
      </c>
      <c r="AU38" s="2">
        <f t="shared" si="0"/>
        <v>-0.35539032072757049</v>
      </c>
      <c r="AV38" s="2">
        <f t="shared" si="1"/>
        <v>-0.45506828371796892</v>
      </c>
      <c r="AW38" s="2">
        <f t="shared" si="2"/>
        <v>-0.80266079832009274</v>
      </c>
      <c r="AX38" s="2">
        <f t="shared" si="3"/>
        <v>1.193286636013045</v>
      </c>
      <c r="AY38" s="2">
        <f t="shared" si="4"/>
        <v>-0.72316579157652827</v>
      </c>
      <c r="AZ38" s="2">
        <f t="shared" si="5"/>
        <v>-0.86089967292912906</v>
      </c>
      <c r="BA38" s="2">
        <f t="shared" si="6"/>
        <v>1.7730318790232391</v>
      </c>
      <c r="BB38" s="2">
        <f t="shared" si="7"/>
        <v>2.3892782403015262</v>
      </c>
      <c r="BC38" s="2">
        <f t="shared" si="8"/>
        <v>0.24459677632551968</v>
      </c>
      <c r="BD38" s="2">
        <f t="shared" si="9"/>
        <v>-0.66833186307001635</v>
      </c>
      <c r="BE38" s="2">
        <f t="shared" si="10"/>
        <v>-0.81313834188235334</v>
      </c>
      <c r="BF38" s="2">
        <f t="shared" si="11"/>
        <v>-0.54959278783265364</v>
      </c>
      <c r="BG38" s="2">
        <f t="shared" si="12"/>
        <v>7.2993293428156409</v>
      </c>
      <c r="BH38" s="2">
        <f t="shared" si="13"/>
        <v>-0.84985972472520344</v>
      </c>
      <c r="BI38" s="2">
        <f t="shared" si="14"/>
        <v>3.3969576148971079</v>
      </c>
    </row>
    <row r="39" spans="1:61" x14ac:dyDescent="0.25">
      <c r="A39" t="str">
        <f t="shared" si="15"/>
        <v/>
      </c>
      <c r="B39" t="str">
        <f t="shared" si="16"/>
        <v>WYOffice EquipmentPrinter/Copier/Fax</v>
      </c>
      <c r="C39" t="str">
        <f t="shared" si="17"/>
        <v>WY2023 CPAOffice Equipment_Printer/Copier/Fax</v>
      </c>
      <c r="D39" t="s">
        <v>115</v>
      </c>
      <c r="E39" t="s">
        <v>191</v>
      </c>
      <c r="F39" s="3" t="s">
        <v>103</v>
      </c>
      <c r="G39" s="3" t="s">
        <v>38</v>
      </c>
      <c r="H39" s="3" t="s">
        <v>43</v>
      </c>
      <c r="I39" s="6">
        <v>5.9684871921182388E-2</v>
      </c>
      <c r="J39" s="6">
        <v>0.1262378571428574</v>
      </c>
      <c r="K39" s="6">
        <v>1.5939123376623409E-2</v>
      </c>
      <c r="L39" s="6">
        <v>0.13558880952380978</v>
      </c>
      <c r="M39" s="6">
        <v>6.3756493506493636E-2</v>
      </c>
      <c r="N39" s="6">
        <v>1.7533035714285751E-2</v>
      </c>
      <c r="O39" s="6">
        <v>0.40576454081632735</v>
      </c>
      <c r="P39" s="6">
        <v>0.2535020383275266</v>
      </c>
      <c r="Q39" s="6">
        <v>4.9194140786749573E-2</v>
      </c>
      <c r="R39" s="6">
        <v>4.6754761904762E-2</v>
      </c>
      <c r="S39" s="6">
        <v>1.3024540816326558E-2</v>
      </c>
      <c r="T39" s="6">
        <v>2.3043418367346982E-2</v>
      </c>
      <c r="U39" s="6">
        <v>5.8887125227963635</v>
      </c>
      <c r="V39" s="6">
        <v>2.3377380952380997E-2</v>
      </c>
      <c r="W39" s="6">
        <f t="shared" si="18"/>
        <v>0.5087223954252168</v>
      </c>
      <c r="AR39" s="5" t="s">
        <v>103</v>
      </c>
      <c r="AS39" s="5" t="s">
        <v>38</v>
      </c>
      <c r="AT39" s="5" t="s">
        <v>43</v>
      </c>
      <c r="AU39" s="2">
        <f t="shared" si="0"/>
        <v>-0.72130223785856784</v>
      </c>
      <c r="AV39" s="2">
        <f t="shared" si="1"/>
        <v>-0.25671758175713866</v>
      </c>
      <c r="AW39" s="2">
        <f t="shared" si="2"/>
        <v>-0.61605013649080476</v>
      </c>
      <c r="AX39" s="2">
        <f t="shared" si="3"/>
        <v>11.049601056570749</v>
      </c>
      <c r="AY39" s="2">
        <f t="shared" si="4"/>
        <v>-3.5566024237784211E-3</v>
      </c>
      <c r="AZ39" s="2">
        <f t="shared" si="5"/>
        <v>1.361813627007491E-3</v>
      </c>
      <c r="BA39" s="2">
        <f t="shared" si="6"/>
        <v>5.6487374751932462</v>
      </c>
      <c r="BB39" s="2">
        <f t="shared" si="7"/>
        <v>2.9006642278761698</v>
      </c>
      <c r="BC39" s="2">
        <f t="shared" si="8"/>
        <v>0.54874128912950471</v>
      </c>
      <c r="BD39" s="2">
        <f t="shared" si="9"/>
        <v>4.1163452736211905</v>
      </c>
      <c r="BE39" s="2">
        <f t="shared" si="10"/>
        <v>0.34518827389026718</v>
      </c>
      <c r="BF39" s="2">
        <f t="shared" si="11"/>
        <v>2.2424120945221455</v>
      </c>
      <c r="BG39" s="2">
        <f t="shared" si="12"/>
        <v>8.9576828874691792</v>
      </c>
      <c r="BH39" s="2">
        <f t="shared" si="13"/>
        <v>8.0836699046929361E-2</v>
      </c>
      <c r="BI39" s="2">
        <f t="shared" si="14"/>
        <v>4.4161941656367709</v>
      </c>
    </row>
    <row r="40" spans="1:61" x14ac:dyDescent="0.25">
      <c r="A40" t="str">
        <f t="shared" si="15"/>
        <v/>
      </c>
      <c r="B40" t="str">
        <f t="shared" si="16"/>
        <v>WYOffice EquipmentPOS Terminal</v>
      </c>
      <c r="C40" t="str">
        <f t="shared" si="17"/>
        <v>WY2023 CPAOffice Equipment_POS Terminal</v>
      </c>
      <c r="D40" t="s">
        <v>115</v>
      </c>
      <c r="E40" t="s">
        <v>191</v>
      </c>
      <c r="F40" s="3" t="s">
        <v>104</v>
      </c>
      <c r="G40" s="3" t="s">
        <v>38</v>
      </c>
      <c r="H40" s="3" t="s">
        <v>44</v>
      </c>
      <c r="I40" s="6">
        <v>1.0442939615258925E-2</v>
      </c>
      <c r="J40" s="6">
        <v>7.3269011816736007E-2</v>
      </c>
      <c r="K40" s="6">
        <v>0.13676882205790722</v>
      </c>
      <c r="L40" s="6">
        <v>0.75711312210627213</v>
      </c>
      <c r="M40" s="6">
        <v>9.4361606127614545E-2</v>
      </c>
      <c r="N40" s="6">
        <v>0.30325229890815736</v>
      </c>
      <c r="O40" s="6">
        <v>0.35238905683287314</v>
      </c>
      <c r="P40" s="6">
        <v>0.26746167728223141</v>
      </c>
      <c r="Q40" s="6">
        <v>3.3271918409532288E-2</v>
      </c>
      <c r="R40" s="6">
        <v>8.1410013129706665E-2</v>
      </c>
      <c r="S40" s="6">
        <v>1.2211501969455999E-2</v>
      </c>
      <c r="T40" s="6">
        <v>4.0123506471069714E-2</v>
      </c>
      <c r="U40" s="6">
        <v>0.1023687611907588</v>
      </c>
      <c r="V40" s="6">
        <v>4.0705006564853333E-2</v>
      </c>
      <c r="W40" s="6">
        <f t="shared" si="18"/>
        <v>0.16465351732017339</v>
      </c>
      <c r="AR40" s="5" t="s">
        <v>104</v>
      </c>
      <c r="AS40" s="5" t="s">
        <v>38</v>
      </c>
      <c r="AT40" s="5" t="s">
        <v>44</v>
      </c>
      <c r="AU40" s="2">
        <f t="shared" si="0"/>
        <v>-0.66015919862893135</v>
      </c>
      <c r="AV40" s="2">
        <f t="shared" si="1"/>
        <v>-0.24836304201244941</v>
      </c>
      <c r="AW40" s="2">
        <f t="shared" si="2"/>
        <v>18.133723022349884</v>
      </c>
      <c r="AX40" s="2">
        <f t="shared" si="3"/>
        <v>22.445696323383828</v>
      </c>
      <c r="AY40" s="2">
        <f t="shared" si="4"/>
        <v>2.7796351822999776E-2</v>
      </c>
      <c r="AZ40" s="2">
        <f t="shared" si="5"/>
        <v>3.8281587215197179</v>
      </c>
      <c r="BA40" s="2">
        <f t="shared" si="6"/>
        <v>7.0482422365615367</v>
      </c>
      <c r="BB40" s="2">
        <f t="shared" si="7"/>
        <v>13.340761630814049</v>
      </c>
      <c r="BC40" s="2">
        <f t="shared" si="8"/>
        <v>2.6500337560252296</v>
      </c>
      <c r="BD40" s="2">
        <f t="shared" si="9"/>
        <v>5.2086239681058917</v>
      </c>
      <c r="BE40" s="2">
        <f t="shared" si="10"/>
        <v>-0.56051578898552878</v>
      </c>
      <c r="BF40" s="2">
        <f t="shared" si="11"/>
        <v>0.96731420261230538</v>
      </c>
      <c r="BG40" s="2">
        <f t="shared" si="12"/>
        <v>-0.3968033407808359</v>
      </c>
      <c r="BH40" s="2">
        <f t="shared" si="13"/>
        <v>0.31158244341115982</v>
      </c>
      <c r="BI40" s="2">
        <f t="shared" si="14"/>
        <v>2.5147151248058557</v>
      </c>
    </row>
    <row r="41" spans="1:61" x14ac:dyDescent="0.25">
      <c r="A41" t="str">
        <f t="shared" si="15"/>
        <v/>
      </c>
      <c r="B41" t="str">
        <f t="shared" si="16"/>
        <v>WYMiscellaneousNon-HVAC Motors</v>
      </c>
      <c r="C41" t="str">
        <f t="shared" si="17"/>
        <v>WY2023 CPAMiscellaneous_Non-HVAC Motors</v>
      </c>
      <c r="D41" t="s">
        <v>115</v>
      </c>
      <c r="E41" t="s">
        <v>191</v>
      </c>
      <c r="F41" s="3" t="s">
        <v>105</v>
      </c>
      <c r="G41" s="3" t="s">
        <v>45</v>
      </c>
      <c r="H41" s="3" t="s">
        <v>46</v>
      </c>
      <c r="I41" s="6">
        <v>0.36748551724137934</v>
      </c>
      <c r="J41" s="6">
        <v>4.2290000000000001E-2</v>
      </c>
      <c r="K41" s="6">
        <v>0.59974909090909101</v>
      </c>
      <c r="L41" s="6">
        <v>8.4580000000000002E-2</v>
      </c>
      <c r="M41" s="6">
        <v>5.766818181818182E-2</v>
      </c>
      <c r="N41" s="6">
        <v>0.8458</v>
      </c>
      <c r="O41" s="6">
        <v>0.90621428571428575</v>
      </c>
      <c r="P41" s="6">
        <v>0.3094390243902439</v>
      </c>
      <c r="Q41" s="6">
        <v>0.22064347826086955</v>
      </c>
      <c r="R41" s="6">
        <v>0.28193333333333337</v>
      </c>
      <c r="S41" s="6">
        <v>0.54372857142857145</v>
      </c>
      <c r="T41" s="6">
        <v>1.0874571428571429</v>
      </c>
      <c r="U41" s="6">
        <v>5.3987234042553192E-2</v>
      </c>
      <c r="V41" s="6">
        <v>0.8458</v>
      </c>
      <c r="W41" s="6">
        <f t="shared" si="18"/>
        <v>0.44619827571397513</v>
      </c>
      <c r="AR41" s="5" t="s">
        <v>105</v>
      </c>
      <c r="AS41" s="5" t="s">
        <v>45</v>
      </c>
      <c r="AT41" s="5" t="s">
        <v>46</v>
      </c>
      <c r="AU41" s="2">
        <f t="shared" si="0"/>
        <v>0.15643562945614731</v>
      </c>
      <c r="AV41" s="2">
        <f t="shared" si="1"/>
        <v>-0.82170493358532914</v>
      </c>
      <c r="AW41" s="2">
        <f t="shared" si="2"/>
        <v>2.4114766638382741</v>
      </c>
      <c r="AX41" s="2">
        <f t="shared" si="3"/>
        <v>-0.30397653029020877</v>
      </c>
      <c r="AY41" s="2">
        <f t="shared" si="4"/>
        <v>-0.88848154790391887</v>
      </c>
      <c r="AZ41" s="2">
        <f t="shared" si="5"/>
        <v>4.699869616403924</v>
      </c>
      <c r="BA41" s="2">
        <f t="shared" si="6"/>
        <v>0.72531436716538078</v>
      </c>
      <c r="BB41" s="2">
        <f t="shared" si="7"/>
        <v>3.0838271860342825</v>
      </c>
      <c r="BC41" s="2">
        <f t="shared" si="8"/>
        <v>3.7848196074232012</v>
      </c>
      <c r="BD41" s="2">
        <f t="shared" si="9"/>
        <v>1.3505207991574681</v>
      </c>
      <c r="BE41" s="2">
        <f t="shared" si="10"/>
        <v>4.502438519700763</v>
      </c>
      <c r="BF41" s="2">
        <f t="shared" si="11"/>
        <v>12.750722571191835</v>
      </c>
      <c r="BG41" s="2">
        <f t="shared" si="12"/>
        <v>-0.9899613984537784</v>
      </c>
      <c r="BH41" s="2">
        <f t="shared" si="13"/>
        <v>5.2432466815572365</v>
      </c>
      <c r="BI41" s="2">
        <f t="shared" si="14"/>
        <v>-0.21682389277472391</v>
      </c>
    </row>
    <row r="42" spans="1:61" x14ac:dyDescent="0.25">
      <c r="A42" t="str">
        <f t="shared" si="15"/>
        <v/>
      </c>
      <c r="B42" t="str">
        <f t="shared" si="16"/>
        <v>WYMiscellaneousPool Pump</v>
      </c>
      <c r="C42" t="str">
        <f t="shared" si="17"/>
        <v>WY2023 CPAMiscellaneous_Pool Pump</v>
      </c>
      <c r="D42" t="s">
        <v>115</v>
      </c>
      <c r="E42" t="s">
        <v>191</v>
      </c>
      <c r="F42" s="3" t="s">
        <v>106</v>
      </c>
      <c r="G42" s="3" t="s">
        <v>45</v>
      </c>
      <c r="H42" s="3" t="s">
        <v>47</v>
      </c>
      <c r="I42" s="6">
        <v>7.358096760507255E-3</v>
      </c>
      <c r="J42" s="6">
        <v>4.4455167928064664E-3</v>
      </c>
      <c r="K42" s="6">
        <v>2.4248273415308002E-3</v>
      </c>
      <c r="L42" s="6">
        <v>8.8910335856129327E-3</v>
      </c>
      <c r="M42" s="6">
        <v>6.0620683538270001E-3</v>
      </c>
      <c r="N42" s="6">
        <v>2.2227583964032332E-3</v>
      </c>
      <c r="O42" s="6">
        <v>1.9052214826313429E-2</v>
      </c>
      <c r="P42" s="6">
        <v>6.5056343309362927E-2</v>
      </c>
      <c r="Q42" s="6">
        <v>2.3194000658120693E-2</v>
      </c>
      <c r="R42" s="6">
        <v>8.8910335856129327E-2</v>
      </c>
      <c r="S42" s="6">
        <v>1.9052214826313428E-3</v>
      </c>
      <c r="T42" s="6">
        <v>1.9052214826313428E-3</v>
      </c>
      <c r="U42" s="6">
        <v>5.675127820604E-4</v>
      </c>
      <c r="V42" s="6">
        <v>0.17782067171225868</v>
      </c>
      <c r="W42" s="6">
        <f t="shared" si="18"/>
        <v>2.9272558810013987E-2</v>
      </c>
      <c r="AR42" s="5" t="s">
        <v>106</v>
      </c>
      <c r="AS42" s="5" t="s">
        <v>45</v>
      </c>
      <c r="AT42" s="5" t="s">
        <v>47</v>
      </c>
      <c r="AU42" s="2" t="str">
        <f t="shared" si="0"/>
        <v>NA</v>
      </c>
      <c r="AV42" s="2" t="str">
        <f t="shared" si="1"/>
        <v>NA</v>
      </c>
      <c r="AW42" s="2" t="str">
        <f t="shared" si="2"/>
        <v>NA</v>
      </c>
      <c r="AX42" s="2" t="str">
        <f t="shared" si="3"/>
        <v>NA</v>
      </c>
      <c r="AY42" s="2" t="str">
        <f t="shared" si="4"/>
        <v>NA</v>
      </c>
      <c r="AZ42" s="2" t="str">
        <f t="shared" si="5"/>
        <v>NA</v>
      </c>
      <c r="BA42" s="2" t="str">
        <f t="shared" si="6"/>
        <v>NA</v>
      </c>
      <c r="BB42" s="2">
        <f t="shared" si="7"/>
        <v>4.6689218842888316</v>
      </c>
      <c r="BC42" s="2">
        <f t="shared" si="8"/>
        <v>0.66049929081572878</v>
      </c>
      <c r="BD42" s="2">
        <f t="shared" si="9"/>
        <v>6.341414298240327</v>
      </c>
      <c r="BE42" s="2" t="str">
        <f t="shared" si="10"/>
        <v>NA</v>
      </c>
      <c r="BF42" s="2" t="str">
        <f t="shared" si="11"/>
        <v>NA</v>
      </c>
      <c r="BG42" s="2" t="str">
        <f t="shared" si="12"/>
        <v>NA</v>
      </c>
      <c r="BH42" s="2">
        <f t="shared" si="13"/>
        <v>16.332994825602462</v>
      </c>
      <c r="BI42" s="2">
        <f t="shared" si="14"/>
        <v>7.5710552196896597</v>
      </c>
    </row>
    <row r="43" spans="1:61" x14ac:dyDescent="0.25">
      <c r="A43" t="str">
        <f t="shared" si="15"/>
        <v/>
      </c>
      <c r="B43" t="str">
        <f t="shared" si="16"/>
        <v>WYMiscellaneousPool Heater</v>
      </c>
      <c r="C43" t="str">
        <f t="shared" si="17"/>
        <v>WY2023 CPAMiscellaneous_Pool Heater</v>
      </c>
      <c r="D43" t="s">
        <v>115</v>
      </c>
      <c r="E43" t="s">
        <v>191</v>
      </c>
      <c r="F43" s="3" t="s">
        <v>107</v>
      </c>
      <c r="G43" s="3" t="s">
        <v>45</v>
      </c>
      <c r="H43" s="3" t="s">
        <v>48</v>
      </c>
      <c r="I43" s="6">
        <v>5.2493306288032553E-2</v>
      </c>
      <c r="J43" s="6">
        <v>3.1714705882352999E-2</v>
      </c>
      <c r="K43" s="6">
        <v>1.7298930481283455E-2</v>
      </c>
      <c r="L43" s="6">
        <v>6.3429411764705998E-2</v>
      </c>
      <c r="M43" s="6">
        <v>4.3247326203208633E-2</v>
      </c>
      <c r="N43" s="6">
        <v>1.5857352941176499E-2</v>
      </c>
      <c r="O43" s="6">
        <v>0.13592016806722715</v>
      </c>
      <c r="P43" s="6">
        <v>0.46411764705882436</v>
      </c>
      <c r="Q43" s="6">
        <v>0.16546803069053739</v>
      </c>
      <c r="R43" s="6">
        <v>0.63429411764706001</v>
      </c>
      <c r="S43" s="6">
        <v>1.3592016806722713E-2</v>
      </c>
      <c r="T43" s="6">
        <v>1.3592016806722713E-2</v>
      </c>
      <c r="U43" s="6">
        <v>4.0486858573216588E-3</v>
      </c>
      <c r="V43" s="6">
        <v>1.26858823529412</v>
      </c>
      <c r="W43" s="6">
        <f t="shared" si="18"/>
        <v>0.2088329965563783</v>
      </c>
      <c r="AR43" s="5" t="s">
        <v>107</v>
      </c>
      <c r="AS43" s="5" t="s">
        <v>45</v>
      </c>
      <c r="AT43" s="5" t="s">
        <v>48</v>
      </c>
      <c r="AU43" s="2" t="str">
        <f t="shared" si="0"/>
        <v>NA</v>
      </c>
      <c r="AV43" s="2" t="str">
        <f t="shared" si="1"/>
        <v>NA</v>
      </c>
      <c r="AW43" s="2" t="str">
        <f t="shared" si="2"/>
        <v>NA</v>
      </c>
      <c r="AX43" s="2" t="str">
        <f t="shared" si="3"/>
        <v>NA</v>
      </c>
      <c r="AY43" s="2" t="str">
        <f t="shared" si="4"/>
        <v>NA</v>
      </c>
      <c r="AZ43" s="2" t="str">
        <f t="shared" si="5"/>
        <v>NA</v>
      </c>
      <c r="BA43" s="2" t="str">
        <f t="shared" si="6"/>
        <v>NA</v>
      </c>
      <c r="BB43" s="2">
        <f t="shared" si="7"/>
        <v>30.202158581524468</v>
      </c>
      <c r="BC43" s="2">
        <f t="shared" si="8"/>
        <v>17.279017864096406</v>
      </c>
      <c r="BD43" s="2">
        <f t="shared" si="9"/>
        <v>39.407678536057759</v>
      </c>
      <c r="BE43" s="2" t="str">
        <f t="shared" si="10"/>
        <v>NA</v>
      </c>
      <c r="BF43" s="2" t="str">
        <f t="shared" si="11"/>
        <v>NA</v>
      </c>
      <c r="BG43" s="2" t="str">
        <f t="shared" si="12"/>
        <v>NA</v>
      </c>
      <c r="BH43" s="2">
        <f t="shared" si="13"/>
        <v>94.402064851179048</v>
      </c>
      <c r="BI43" s="2">
        <f t="shared" si="14"/>
        <v>54.245223857359377</v>
      </c>
    </row>
    <row r="44" spans="1:61" x14ac:dyDescent="0.25">
      <c r="A44" t="str">
        <f t="shared" si="15"/>
        <v/>
      </c>
      <c r="B44" t="str">
        <f t="shared" si="16"/>
        <v>WYMiscellaneousClothes Washer</v>
      </c>
      <c r="C44" t="str">
        <f t="shared" si="17"/>
        <v>WY2023 CPAMiscellaneous_Clothes Washer</v>
      </c>
      <c r="D44" t="s">
        <v>115</v>
      </c>
      <c r="E44" t="s">
        <v>191</v>
      </c>
      <c r="F44" s="3" t="s">
        <v>108</v>
      </c>
      <c r="G44" s="3" t="s">
        <v>45</v>
      </c>
      <c r="H44" s="3" t="s">
        <v>49</v>
      </c>
      <c r="I44" s="6">
        <v>2.5473103448275862E-4</v>
      </c>
      <c r="J44" s="6">
        <v>2.4624E-4</v>
      </c>
      <c r="K44" s="6">
        <v>3.357818181818182E-4</v>
      </c>
      <c r="L44" s="6">
        <v>4.9248E-4</v>
      </c>
      <c r="M44" s="6">
        <v>3.357818181818182E-4</v>
      </c>
      <c r="N44" s="6">
        <v>1.2312E-4</v>
      </c>
      <c r="O44" s="6">
        <v>2.6382857142857141E-3</v>
      </c>
      <c r="P44" s="6">
        <v>9.0087804878048782E-4</v>
      </c>
      <c r="Q44" s="6">
        <v>1.2847304347826088E-3</v>
      </c>
      <c r="R44" s="6">
        <v>4.9248E-3</v>
      </c>
      <c r="S44" s="6">
        <v>2.6382857142857141E-3</v>
      </c>
      <c r="T44" s="6">
        <v>9.4978285714285727E-3</v>
      </c>
      <c r="U44" s="6">
        <v>3.143489361702128E-5</v>
      </c>
      <c r="V44" s="6">
        <v>9.8496E-2</v>
      </c>
      <c r="W44" s="6">
        <f t="shared" si="18"/>
        <v>8.7285984320018932E-3</v>
      </c>
      <c r="AR44" s="5" t="s">
        <v>108</v>
      </c>
      <c r="AS44" s="5" t="s">
        <v>45</v>
      </c>
      <c r="AT44" s="5" t="s">
        <v>49</v>
      </c>
      <c r="AU44" s="2" t="str">
        <f t="shared" si="0"/>
        <v>NA</v>
      </c>
      <c r="AV44" s="2" t="str">
        <f t="shared" si="1"/>
        <v>NA</v>
      </c>
      <c r="AW44" s="2">
        <f t="shared" si="2"/>
        <v>-0.80003713331293147</v>
      </c>
      <c r="AX44" s="2">
        <f t="shared" si="3"/>
        <v>-0.8727125964978627</v>
      </c>
      <c r="AY44" s="2" t="str">
        <f t="shared" si="4"/>
        <v>NA</v>
      </c>
      <c r="AZ44" s="2" t="str">
        <f t="shared" si="5"/>
        <v>NA</v>
      </c>
      <c r="BA44" s="2">
        <f t="shared" si="6"/>
        <v>-0.91586077363627527</v>
      </c>
      <c r="BB44" s="2">
        <f t="shared" si="7"/>
        <v>-0.75105257150859972</v>
      </c>
      <c r="BC44" s="2">
        <f t="shared" si="8"/>
        <v>-0.70832053297045716</v>
      </c>
      <c r="BD44" s="2">
        <f t="shared" si="9"/>
        <v>-0.74208482694360445</v>
      </c>
      <c r="BE44" s="2" t="str">
        <f t="shared" si="10"/>
        <v>NA</v>
      </c>
      <c r="BF44" s="2" t="str">
        <f t="shared" si="11"/>
        <v>NA</v>
      </c>
      <c r="BG44" s="2" t="str">
        <f t="shared" si="12"/>
        <v>NA</v>
      </c>
      <c r="BH44" s="2">
        <f t="shared" si="13"/>
        <v>75.116845106779934</v>
      </c>
      <c r="BI44" s="2">
        <f t="shared" si="14"/>
        <v>0.87089720107366664</v>
      </c>
    </row>
    <row r="45" spans="1:61" x14ac:dyDescent="0.25">
      <c r="A45" t="str">
        <f t="shared" si="15"/>
        <v/>
      </c>
      <c r="B45" t="str">
        <f t="shared" si="16"/>
        <v>WYMiscellaneousClothes Dryer</v>
      </c>
      <c r="C45" t="str">
        <f t="shared" si="17"/>
        <v>WY2023 CPAMiscellaneous_Clothes Dryer</v>
      </c>
      <c r="D45" t="s">
        <v>115</v>
      </c>
      <c r="E45" t="s">
        <v>191</v>
      </c>
      <c r="F45" s="3" t="s">
        <v>109</v>
      </c>
      <c r="G45" s="3" t="s">
        <v>45</v>
      </c>
      <c r="H45" s="3" t="s">
        <v>50</v>
      </c>
      <c r="I45" s="6">
        <v>4.8965657794917249E-3</v>
      </c>
      <c r="J45" s="6">
        <v>4.7333469201753338E-3</v>
      </c>
      <c r="K45" s="6">
        <v>6.4545639820572731E-3</v>
      </c>
      <c r="L45" s="6">
        <v>9.4666938403506675E-3</v>
      </c>
      <c r="M45" s="6">
        <v>6.4545639820572731E-3</v>
      </c>
      <c r="N45" s="6">
        <v>2.3666734600876669E-3</v>
      </c>
      <c r="O45" s="6">
        <v>5.0714431287592864E-2</v>
      </c>
      <c r="P45" s="6">
        <v>1.7317122878690246E-2</v>
      </c>
      <c r="Q45" s="6">
        <v>2.4695723061784348E-2</v>
      </c>
      <c r="R45" s="6">
        <v>9.4666938403506665E-2</v>
      </c>
      <c r="S45" s="6">
        <v>5.0714431287592864E-2</v>
      </c>
      <c r="T45" s="6">
        <v>0.18257195263533429</v>
      </c>
      <c r="U45" s="6">
        <v>6.042570536394043E-4</v>
      </c>
      <c r="V45" s="6">
        <v>1.8933387680701335</v>
      </c>
      <c r="W45" s="6">
        <f t="shared" si="18"/>
        <v>0.1677854309030353</v>
      </c>
      <c r="AR45" s="5" t="s">
        <v>109</v>
      </c>
      <c r="AS45" s="5" t="s">
        <v>45</v>
      </c>
      <c r="AT45" s="5" t="s">
        <v>50</v>
      </c>
      <c r="AU45" s="2" t="str">
        <f t="shared" si="0"/>
        <v>NA</v>
      </c>
      <c r="AV45" s="2" t="str">
        <f t="shared" si="1"/>
        <v>NA</v>
      </c>
      <c r="AW45" s="2">
        <f t="shared" si="2"/>
        <v>0.18420068430509673</v>
      </c>
      <c r="AX45" s="2">
        <f t="shared" si="3"/>
        <v>-0.24619089119911175</v>
      </c>
      <c r="AY45" s="2" t="str">
        <f t="shared" si="4"/>
        <v>NA</v>
      </c>
      <c r="AZ45" s="2" t="str">
        <f t="shared" si="5"/>
        <v>NA</v>
      </c>
      <c r="BA45" s="2">
        <f t="shared" si="6"/>
        <v>-0.50171883866442024</v>
      </c>
      <c r="BB45" s="2">
        <f t="shared" si="7"/>
        <v>0.47429230266468836</v>
      </c>
      <c r="BC45" s="2">
        <f t="shared" si="8"/>
        <v>0.72735583449438423</v>
      </c>
      <c r="BD45" s="2">
        <f t="shared" si="9"/>
        <v>0.52740020927996945</v>
      </c>
      <c r="BE45" s="2" t="str">
        <f t="shared" si="10"/>
        <v>NA</v>
      </c>
      <c r="BF45" s="2" t="str">
        <f t="shared" si="11"/>
        <v>NA</v>
      </c>
      <c r="BG45" s="2" t="str">
        <f t="shared" si="12"/>
        <v>NA</v>
      </c>
      <c r="BH45" s="2">
        <f t="shared" si="13"/>
        <v>449.77179356332459</v>
      </c>
      <c r="BI45" s="2">
        <f t="shared" si="14"/>
        <v>10.079645848661976</v>
      </c>
    </row>
    <row r="46" spans="1:61" x14ac:dyDescent="0.25">
      <c r="A46" t="str">
        <f t="shared" si="15"/>
        <v/>
      </c>
      <c r="B46" t="str">
        <f t="shared" si="16"/>
        <v>WYMiscellaneousElectric Vehicle Chargers</v>
      </c>
      <c r="C46" t="str">
        <f t="shared" si="17"/>
        <v>WY2023 CPAMiscellaneous_Electric Vehicle Chargers</v>
      </c>
      <c r="D46" t="s">
        <v>115</v>
      </c>
      <c r="E46" t="s">
        <v>191</v>
      </c>
      <c r="F46" s="3" t="s">
        <v>189</v>
      </c>
      <c r="G46" s="3" t="s">
        <v>45</v>
      </c>
      <c r="H46" s="3" t="s">
        <v>185</v>
      </c>
      <c r="I46" s="6">
        <v>7.1734793856949167E-4</v>
      </c>
      <c r="J46" s="6">
        <v>1.733590851542938E-2</v>
      </c>
      <c r="K46" s="6">
        <v>9.4559500993251166E-4</v>
      </c>
      <c r="L46" s="6">
        <v>3.4671817030858761E-2</v>
      </c>
      <c r="M46" s="6">
        <v>2.3639875248312792E-2</v>
      </c>
      <c r="N46" s="6">
        <v>8.6679542577146901E-3</v>
      </c>
      <c r="O46" s="6">
        <v>7.4296750780411631E-3</v>
      </c>
      <c r="P46" s="6">
        <v>2.5369622217701533E-3</v>
      </c>
      <c r="Q46" s="6">
        <v>3.0149406113790227E-3</v>
      </c>
      <c r="R46" s="6">
        <v>1.1557272343619588E-2</v>
      </c>
      <c r="S46" s="6">
        <v>7.4296750780411631E-3</v>
      </c>
      <c r="T46" s="6">
        <v>7.4296750780411631E-3</v>
      </c>
      <c r="U46" s="6">
        <v>2.2130947040973677E-3</v>
      </c>
      <c r="V46" s="6">
        <v>3.4671817030858761E-2</v>
      </c>
      <c r="W46" s="6">
        <f t="shared" si="18"/>
        <v>1.1590115010476142E-2</v>
      </c>
      <c r="AR46" s="5" t="s">
        <v>110</v>
      </c>
      <c r="AS46" s="5" t="s">
        <v>45</v>
      </c>
      <c r="AT46" s="5" t="s">
        <v>51</v>
      </c>
      <c r="AU46" s="2">
        <f t="shared" si="0"/>
        <v>-0.99944271247202998</v>
      </c>
      <c r="AV46" s="2">
        <f t="shared" si="1"/>
        <v>-0.98287902952269146</v>
      </c>
      <c r="AW46" s="2">
        <f t="shared" si="2"/>
        <v>-0.99857758781590711</v>
      </c>
      <c r="AX46" s="2">
        <f t="shared" si="3"/>
        <v>-0.93316361738972597</v>
      </c>
      <c r="AY46" s="2">
        <f t="shared" si="4"/>
        <v>-0.98858165204093329</v>
      </c>
      <c r="AZ46" s="2">
        <f t="shared" si="5"/>
        <v>-0.98157157419360008</v>
      </c>
      <c r="BA46" s="2">
        <f t="shared" si="6"/>
        <v>-0.99818212896448633</v>
      </c>
      <c r="BB46" s="2">
        <f t="shared" si="7"/>
        <v>-0.99239377870341894</v>
      </c>
      <c r="BC46" s="2">
        <f t="shared" si="8"/>
        <v>-0.98569980076353403</v>
      </c>
      <c r="BD46" s="2">
        <f t="shared" si="9"/>
        <v>-0.97918764579473982</v>
      </c>
      <c r="BE46" s="2">
        <f t="shared" si="10"/>
        <v>-0.97845711150788106</v>
      </c>
      <c r="BF46" s="2">
        <f t="shared" si="11"/>
        <v>-0.97331293827642673</v>
      </c>
      <c r="BG46" s="2">
        <f t="shared" si="12"/>
        <v>-0.99987965300654991</v>
      </c>
      <c r="BH46" s="2">
        <f t="shared" si="13"/>
        <v>-0.93407701111943242</v>
      </c>
      <c r="BI46" s="2">
        <f t="shared" si="14"/>
        <v>-0.9947230636472274</v>
      </c>
    </row>
    <row r="47" spans="1:61" x14ac:dyDescent="0.25">
      <c r="B47" t="str">
        <f t="shared" si="16"/>
        <v>WYMiscellaneousOther Miscellaneous</v>
      </c>
      <c r="C47" t="str">
        <f t="shared" si="17"/>
        <v>WY2023 CPAMiscellaneous_Other Miscellaneous</v>
      </c>
      <c r="D47" t="s">
        <v>115</v>
      </c>
      <c r="E47" t="s">
        <v>191</v>
      </c>
      <c r="F47" s="3" t="s">
        <v>110</v>
      </c>
      <c r="G47" s="3" t="s">
        <v>45</v>
      </c>
      <c r="H47" s="3" t="s">
        <v>51</v>
      </c>
      <c r="I47" s="6">
        <v>1.152135764070821</v>
      </c>
      <c r="J47" s="6">
        <v>0.87765092616699403</v>
      </c>
      <c r="K47" s="6">
        <v>0.78739939374548884</v>
      </c>
      <c r="L47" s="6">
        <v>0.79284097423948896</v>
      </c>
      <c r="M47" s="6">
        <v>1.0435886508724701</v>
      </c>
      <c r="N47" s="6">
        <v>0.84250170718173001</v>
      </c>
      <c r="O47" s="6">
        <v>2.9308002624011134</v>
      </c>
      <c r="P47" s="6">
        <v>0.83153236252422136</v>
      </c>
      <c r="Q47" s="6">
        <v>0.25786831641432695</v>
      </c>
      <c r="R47" s="6">
        <v>1.1376038712863588</v>
      </c>
      <c r="S47" s="6">
        <v>0.55803111805718086</v>
      </c>
      <c r="T47" s="6">
        <v>1.7665888682257596</v>
      </c>
      <c r="U47" s="6">
        <v>0.87765092616699403</v>
      </c>
      <c r="V47" s="6">
        <v>1.688332583033632</v>
      </c>
      <c r="W47" s="6">
        <f t="shared" si="18"/>
        <v>1.110323266027613</v>
      </c>
      <c r="AR47" s="5"/>
      <c r="AS47" s="5"/>
      <c r="AT47" s="5"/>
      <c r="AU47" s="2"/>
      <c r="AV47" s="2"/>
      <c r="AW47" s="2"/>
      <c r="AX47" s="2"/>
      <c r="AY47" s="2"/>
      <c r="AZ47" s="2"/>
      <c r="BA47" s="2"/>
      <c r="BB47" s="2"/>
      <c r="BC47" s="2"/>
      <c r="BD47" s="2"/>
      <c r="BE47" s="2"/>
      <c r="BF47" s="2"/>
      <c r="BG47" s="2"/>
      <c r="BH47" s="2"/>
      <c r="BI47" s="2"/>
    </row>
    <row r="48" spans="1:61" x14ac:dyDescent="0.25">
      <c r="B48" t="str">
        <f t="shared" si="16"/>
        <v>WYGenerationSolar PV</v>
      </c>
      <c r="C48" t="str">
        <f t="shared" si="17"/>
        <v>WY2023 CPAGeneration_Solar PV</v>
      </c>
      <c r="D48" t="s">
        <v>115</v>
      </c>
      <c r="E48" t="s">
        <v>191</v>
      </c>
      <c r="F48" s="3" t="s">
        <v>190</v>
      </c>
      <c r="G48" s="3" t="s">
        <v>187</v>
      </c>
      <c r="H48" s="3" t="s">
        <v>186</v>
      </c>
      <c r="I48" s="6">
        <v>-5.2893042715306349</v>
      </c>
      <c r="J48" s="6">
        <v>-5.2893042715306349</v>
      </c>
      <c r="K48" s="6">
        <v>-5.2893042715306349</v>
      </c>
      <c r="L48" s="6">
        <v>-5.2893042715306349</v>
      </c>
      <c r="M48" s="6">
        <v>-5.2893042715306349</v>
      </c>
      <c r="N48" s="6">
        <v>-5.2893042715306349</v>
      </c>
      <c r="O48" s="6">
        <v>-5.2893042715306349</v>
      </c>
      <c r="P48" s="6">
        <v>-5.2893042715306349</v>
      </c>
      <c r="Q48" s="6">
        <v>-5.2893042715306349</v>
      </c>
      <c r="R48" s="6">
        <v>-5.2893042715306349</v>
      </c>
      <c r="S48" s="6">
        <v>-5.2893042715306349</v>
      </c>
      <c r="T48" s="6">
        <v>-5.2893042715306349</v>
      </c>
      <c r="U48" s="6">
        <v>-5.2893042715306349</v>
      </c>
      <c r="V48" s="6">
        <v>-5.2893042715306349</v>
      </c>
      <c r="W48" s="6"/>
      <c r="AR48" s="5"/>
      <c r="AS48" s="5"/>
      <c r="AT48" s="5"/>
      <c r="AU48" s="2"/>
      <c r="AV48" s="2"/>
      <c r="AW48" s="2"/>
      <c r="AX48" s="2"/>
      <c r="AY48" s="2"/>
      <c r="AZ48" s="2"/>
      <c r="BA48" s="2"/>
      <c r="BB48" s="2"/>
      <c r="BC48" s="2"/>
      <c r="BD48" s="2"/>
      <c r="BE48" s="2"/>
      <c r="BF48" s="2"/>
      <c r="BG48" s="2"/>
      <c r="BH48" s="2"/>
      <c r="BI48" s="2"/>
    </row>
    <row r="49" spans="1:61" x14ac:dyDescent="0.25">
      <c r="A49">
        <f>IF(D49=D46,"",1)</f>
        <v>1</v>
      </c>
      <c r="B49" t="str">
        <f t="shared" si="16"/>
        <v>WACoolingAir-Cooled Chiller</v>
      </c>
      <c r="C49" t="str">
        <f t="shared" si="17"/>
        <v>WA2023 CPACooling_Air-Cooled Chiller</v>
      </c>
      <c r="D49" t="s">
        <v>116</v>
      </c>
      <c r="E49" t="s">
        <v>191</v>
      </c>
      <c r="F49" s="3" t="s">
        <v>66</v>
      </c>
      <c r="G49" s="3" t="s">
        <v>3</v>
      </c>
      <c r="H49" s="3" t="s">
        <v>4</v>
      </c>
      <c r="I49" s="6">
        <v>2.4986851149505962</v>
      </c>
      <c r="J49" s="6">
        <v>2.0565581306656187</v>
      </c>
      <c r="K49" s="6">
        <v>1.6848196762275431</v>
      </c>
      <c r="L49" s="6">
        <v>1.568423741628528</v>
      </c>
      <c r="M49" s="6">
        <v>5.2892330864855923</v>
      </c>
      <c r="N49" s="6">
        <v>0.91305622445490053</v>
      </c>
      <c r="O49" s="6">
        <v>3.8851078700981612</v>
      </c>
      <c r="P49" s="6">
        <v>2.8660698074113307</v>
      </c>
      <c r="Q49" s="6">
        <v>1.9270109291383271</v>
      </c>
      <c r="R49" s="6">
        <v>0.57908450217984064</v>
      </c>
      <c r="S49" s="6">
        <v>1.8339573975974859</v>
      </c>
      <c r="T49" s="6">
        <v>3.4107753860614252</v>
      </c>
      <c r="U49" s="6">
        <v>29.984221379407153</v>
      </c>
      <c r="V49" s="6">
        <v>1.4508200457782778</v>
      </c>
      <c r="W49" s="6">
        <f>AVERAGE(I49:V49)</f>
        <v>4.2819873780060558</v>
      </c>
      <c r="AR49" s="5" t="s">
        <v>66</v>
      </c>
      <c r="AS49" s="5" t="s">
        <v>3</v>
      </c>
      <c r="AT49" s="5" t="s">
        <v>4</v>
      </c>
      <c r="AU49" s="2">
        <f t="shared" ref="AU49:AU93" si="19">IFERROR(I49/I282-1,"NA")</f>
        <v>-0.18917949585610283</v>
      </c>
      <c r="AV49" s="2">
        <f t="shared" ref="AV49:AV93" si="20">IFERROR(J49/J282-1,"NA")</f>
        <v>-0.35146264235880242</v>
      </c>
      <c r="AW49" s="2">
        <f t="shared" ref="AW49:AW93" si="21">IFERROR(K49/K282-1,"NA")</f>
        <v>-0.39951580295456479</v>
      </c>
      <c r="AX49" s="2">
        <f t="shared" ref="AX49:AX93" si="22">IFERROR(L49/L282-1,"NA")</f>
        <v>-0.50714579618364852</v>
      </c>
      <c r="AY49" s="2">
        <f t="shared" ref="AY49:AY93" si="23">IFERROR(M49/M282-1,"NA")</f>
        <v>0.51403066280555776</v>
      </c>
      <c r="AZ49" s="2">
        <f t="shared" ref="AZ49:AZ93" si="24">IFERROR(N49/N282-1,"NA")</f>
        <v>-0.77070188886923985</v>
      </c>
      <c r="BA49" s="2">
        <f t="shared" ref="BA49:BA93" si="25">IFERROR(O49/O282-1,"NA")</f>
        <v>-0.30621767683957057</v>
      </c>
      <c r="BB49" s="2">
        <f t="shared" ref="BB49:BB93" si="26">IFERROR(P49/P282-1,"NA")</f>
        <v>-0.3254945625182305</v>
      </c>
      <c r="BC49" s="2">
        <f t="shared" ref="BC49:BC93" si="27">IFERROR(Q49/Q282-1,"NA")</f>
        <v>-1.9446866922164463E-2</v>
      </c>
      <c r="BD49" s="2">
        <f t="shared" ref="BD49:BD93" si="28">IFERROR(R49/R282-1,"NA")</f>
        <v>0.18361949206510952</v>
      </c>
      <c r="BE49" s="2">
        <f t="shared" ref="BE49:BE93" si="29">IFERROR(S49/S282-1,"NA")</f>
        <v>0.1499552671746105</v>
      </c>
      <c r="BF49" s="2">
        <f t="shared" ref="BF49:BF93" si="30">IFERROR(T49/T282-1,"NA")</f>
        <v>1.7315792110269532</v>
      </c>
      <c r="BG49" s="2">
        <f t="shared" ref="BG49:BG93" si="31">IFERROR(U49/U282-1,"NA")</f>
        <v>-0.16838922651908028</v>
      </c>
      <c r="BH49" s="2">
        <f t="shared" ref="BH49:BH93" si="32">IFERROR(V49/V282-1,"NA")</f>
        <v>-0.11299964678591468</v>
      </c>
      <c r="BI49" s="2">
        <f t="shared" ref="BI49:BI93" si="33">IFERROR(W49/W282-1,"NA")</f>
        <v>-0.17375450141480819</v>
      </c>
    </row>
    <row r="50" spans="1:61" x14ac:dyDescent="0.25">
      <c r="A50" t="str">
        <f t="shared" si="15"/>
        <v/>
      </c>
      <c r="B50" t="str">
        <f t="shared" si="16"/>
        <v>WACoolingWater-Cooled Chiller</v>
      </c>
      <c r="C50" t="str">
        <f t="shared" si="17"/>
        <v>WA2023 CPACooling_Water-Cooled Chiller</v>
      </c>
      <c r="D50" t="s">
        <v>116</v>
      </c>
      <c r="E50" t="s">
        <v>191</v>
      </c>
      <c r="F50" s="3" t="s">
        <v>67</v>
      </c>
      <c r="G50" s="3" t="s">
        <v>3</v>
      </c>
      <c r="H50" s="3" t="s">
        <v>5</v>
      </c>
      <c r="I50" s="6">
        <v>2.7257828334751353</v>
      </c>
      <c r="J50" s="6">
        <v>2.2426305241527515</v>
      </c>
      <c r="K50" s="6">
        <v>1.8372580756460946</v>
      </c>
      <c r="L50" s="6">
        <v>1.710330919089351</v>
      </c>
      <c r="M50" s="6">
        <v>5.4049729512796283</v>
      </c>
      <c r="N50" s="6">
        <v>0.99566733791643003</v>
      </c>
      <c r="O50" s="6">
        <v>5.1107075736035581</v>
      </c>
      <c r="P50" s="6">
        <v>3.0852133599390417</v>
      </c>
      <c r="Q50" s="6">
        <v>2.0743527767371188</v>
      </c>
      <c r="R50" s="6">
        <v>0.71220148998813326</v>
      </c>
      <c r="S50" s="6">
        <v>2.1245191474498366</v>
      </c>
      <c r="T50" s="6">
        <v>3.9511591844122562</v>
      </c>
      <c r="U50" s="6">
        <v>32.709394001701625</v>
      </c>
      <c r="V50" s="6">
        <v>1.5820867259716076</v>
      </c>
      <c r="W50" s="6">
        <f t="shared" ref="W50:W93" si="34">AVERAGE(I50:V50)</f>
        <v>4.7333054929544689</v>
      </c>
      <c r="AR50" s="5" t="s">
        <v>67</v>
      </c>
      <c r="AS50" s="5" t="s">
        <v>3</v>
      </c>
      <c r="AT50" s="5" t="s">
        <v>5</v>
      </c>
      <c r="AU50" s="2">
        <f t="shared" si="19"/>
        <v>-0.19088994289548444</v>
      </c>
      <c r="AV50" s="2">
        <f t="shared" si="20"/>
        <v>-0.34941372404940652</v>
      </c>
      <c r="AW50" s="2">
        <f t="shared" si="21"/>
        <v>-0.39761869856831311</v>
      </c>
      <c r="AX50" s="2">
        <f t="shared" si="22"/>
        <v>-0.50558872627832363</v>
      </c>
      <c r="AY50" s="2">
        <f t="shared" si="23"/>
        <v>0.53714239435170663</v>
      </c>
      <c r="AZ50" s="2">
        <f t="shared" si="24"/>
        <v>-0.76997746938488754</v>
      </c>
      <c r="BA50" s="2">
        <f t="shared" si="25"/>
        <v>-0.28299738036133559</v>
      </c>
      <c r="BB50" s="2">
        <f t="shared" si="26"/>
        <v>-0.42179546258938849</v>
      </c>
      <c r="BC50" s="2">
        <f t="shared" si="27"/>
        <v>-0.15944299450792843</v>
      </c>
      <c r="BD50" s="2">
        <f t="shared" si="28"/>
        <v>0.14508486888029326</v>
      </c>
      <c r="BE50" s="2">
        <f t="shared" si="29"/>
        <v>0.26474147573094609</v>
      </c>
      <c r="BF50" s="2">
        <f t="shared" si="30"/>
        <v>2.0042399222348446</v>
      </c>
      <c r="BG50" s="2">
        <f t="shared" si="31"/>
        <v>-0.17014353117485626</v>
      </c>
      <c r="BH50" s="2">
        <f t="shared" si="32"/>
        <v>-0.11019735445421153</v>
      </c>
      <c r="BI50" s="2">
        <f t="shared" si="33"/>
        <v>-0.18101166590602613</v>
      </c>
    </row>
    <row r="51" spans="1:61" x14ac:dyDescent="0.25">
      <c r="A51" t="str">
        <f t="shared" si="15"/>
        <v/>
      </c>
      <c r="B51" t="str">
        <f t="shared" si="16"/>
        <v>WACoolingRTU</v>
      </c>
      <c r="C51" t="str">
        <f t="shared" si="17"/>
        <v>WA2023 CPACooling_RTU</v>
      </c>
      <c r="D51" t="s">
        <v>116</v>
      </c>
      <c r="E51" t="s">
        <v>191</v>
      </c>
      <c r="F51" s="3" t="s">
        <v>68</v>
      </c>
      <c r="G51" s="3" t="s">
        <v>3</v>
      </c>
      <c r="H51" s="3" t="s">
        <v>6</v>
      </c>
      <c r="I51" s="6">
        <v>2.2747337978263653</v>
      </c>
      <c r="J51" s="6">
        <v>2.0784105312551664</v>
      </c>
      <c r="K51" s="6">
        <v>1.7027220899434929</v>
      </c>
      <c r="L51" s="6">
        <v>1.5850893653155818</v>
      </c>
      <c r="M51" s="6">
        <v>5.7526649532731442</v>
      </c>
      <c r="N51" s="6">
        <v>0.92275809968033407</v>
      </c>
      <c r="O51" s="6">
        <v>2.7282799580337009</v>
      </c>
      <c r="P51" s="6">
        <v>2.3213183870711758</v>
      </c>
      <c r="Q51" s="6">
        <v>1.5607456211738833</v>
      </c>
      <c r="R51" s="6">
        <v>1.0791995127236913</v>
      </c>
      <c r="S51" s="6">
        <v>1.7091867638373586</v>
      </c>
      <c r="T51" s="6">
        <v>3.1787282255931268</v>
      </c>
      <c r="U51" s="6">
        <v>27.296805573916384</v>
      </c>
      <c r="V51" s="6">
        <v>1.4662360461095847</v>
      </c>
      <c r="W51" s="6">
        <f t="shared" si="34"/>
        <v>3.9754913518394992</v>
      </c>
      <c r="AR51" s="5" t="s">
        <v>68</v>
      </c>
      <c r="AS51" s="5" t="s">
        <v>3</v>
      </c>
      <c r="AT51" s="5" t="s">
        <v>6</v>
      </c>
      <c r="AU51" s="2">
        <f t="shared" si="19"/>
        <v>-0.29440237688491788</v>
      </c>
      <c r="AV51" s="2">
        <f t="shared" si="20"/>
        <v>-0.4239834718852985</v>
      </c>
      <c r="AW51" s="2">
        <f t="shared" si="21"/>
        <v>-0.46666322564995799</v>
      </c>
      <c r="AX51" s="2">
        <f t="shared" si="22"/>
        <v>-0.5622578036497734</v>
      </c>
      <c r="AY51" s="2">
        <f t="shared" si="23"/>
        <v>0.44342416672910945</v>
      </c>
      <c r="AZ51" s="2">
        <f t="shared" si="24"/>
        <v>-0.79634249234741505</v>
      </c>
      <c r="BA51" s="2">
        <f t="shared" si="25"/>
        <v>-0.51038158107425413</v>
      </c>
      <c r="BB51" s="2">
        <f t="shared" si="26"/>
        <v>-6.709708283470428E-2</v>
      </c>
      <c r="BC51" s="2">
        <f t="shared" si="27"/>
        <v>0.35619496515713034</v>
      </c>
      <c r="BD51" s="2">
        <f t="shared" si="28"/>
        <v>-0.29188198587015901</v>
      </c>
      <c r="BE51" s="2">
        <f t="shared" si="29"/>
        <v>-3.8492135304654673E-2</v>
      </c>
      <c r="BF51" s="2">
        <f t="shared" si="30"/>
        <v>1.2839452711006376</v>
      </c>
      <c r="BG51" s="2">
        <f t="shared" si="31"/>
        <v>-0.2763101301383778</v>
      </c>
      <c r="BH51" s="2">
        <f t="shared" si="32"/>
        <v>-0.21218591670156195</v>
      </c>
      <c r="BI51" s="2">
        <f t="shared" si="33"/>
        <v>-0.26425472007028461</v>
      </c>
    </row>
    <row r="52" spans="1:61" x14ac:dyDescent="0.25">
      <c r="A52" t="str">
        <f t="shared" si="15"/>
        <v/>
      </c>
      <c r="B52" t="str">
        <f t="shared" si="16"/>
        <v>WACoolingPTAC</v>
      </c>
      <c r="C52" t="str">
        <f t="shared" si="17"/>
        <v>WA2023 CPACooling_PTAC</v>
      </c>
      <c r="D52" t="s">
        <v>116</v>
      </c>
      <c r="E52" t="s">
        <v>191</v>
      </c>
      <c r="F52" s="3" t="s">
        <v>69</v>
      </c>
      <c r="G52" s="3" t="s">
        <v>3</v>
      </c>
      <c r="H52" s="3" t="s">
        <v>7</v>
      </c>
      <c r="I52" s="6">
        <v>2.2295868811110084</v>
      </c>
      <c r="J52" s="6">
        <v>2.0371600661481892</v>
      </c>
      <c r="K52" s="6">
        <v>1.6689279587543693</v>
      </c>
      <c r="L52" s="6">
        <v>1.6688427484168691</v>
      </c>
      <c r="M52" s="6">
        <v>5.6384911164114646</v>
      </c>
      <c r="N52" s="6">
        <v>0.90444400810860925</v>
      </c>
      <c r="O52" s="6">
        <v>2.6741314558400711</v>
      </c>
      <c r="P52" s="6">
        <v>2.2752469003807008</v>
      </c>
      <c r="Q52" s="6">
        <v>1.5297693141262949</v>
      </c>
      <c r="R52" s="6">
        <v>1.0577805095125252</v>
      </c>
      <c r="S52" s="6">
        <v>1.6752643274838428</v>
      </c>
      <c r="T52" s="6">
        <v>3.1156396221711615</v>
      </c>
      <c r="U52" s="6">
        <v>26.755042573332101</v>
      </c>
      <c r="V52" s="6">
        <v>1.5437094251971315</v>
      </c>
      <c r="W52" s="6">
        <f t="shared" si="34"/>
        <v>3.9124312076424523</v>
      </c>
      <c r="AR52" s="5" t="s">
        <v>69</v>
      </c>
      <c r="AS52" s="5" t="s">
        <v>3</v>
      </c>
      <c r="AT52" s="5" t="s">
        <v>7</v>
      </c>
      <c r="AU52" s="2">
        <f t="shared" si="19"/>
        <v>-0.41251172808791314</v>
      </c>
      <c r="AV52" s="2">
        <f t="shared" si="20"/>
        <v>-0.520402360199401</v>
      </c>
      <c r="AW52" s="2">
        <f t="shared" si="21"/>
        <v>-0.55593798838666275</v>
      </c>
      <c r="AX52" s="2">
        <f t="shared" si="22"/>
        <v>-0.56114208570108159</v>
      </c>
      <c r="AY52" s="2">
        <f t="shared" si="23"/>
        <v>0.2018106943219129</v>
      </c>
      <c r="AZ52" s="2">
        <f t="shared" si="24"/>
        <v>-0.83043253929268757</v>
      </c>
      <c r="BA52" s="2">
        <f t="shared" si="25"/>
        <v>-0.59233836763633763</v>
      </c>
      <c r="BB52" s="2">
        <f t="shared" si="26"/>
        <v>-0.22325486266867056</v>
      </c>
      <c r="BC52" s="2">
        <f t="shared" si="27"/>
        <v>0.12918271030809048</v>
      </c>
      <c r="BD52" s="2">
        <f t="shared" si="28"/>
        <v>-0.41041322305714745</v>
      </c>
      <c r="BE52" s="2">
        <f t="shared" si="29"/>
        <v>-0.19943807156558602</v>
      </c>
      <c r="BF52" s="2">
        <f t="shared" si="30"/>
        <v>0.90163772737348302</v>
      </c>
      <c r="BG52" s="2">
        <f t="shared" si="31"/>
        <v>-0.39744792624401393</v>
      </c>
      <c r="BH52" s="2">
        <f t="shared" si="32"/>
        <v>-0.29541454123830369</v>
      </c>
      <c r="BI52" s="2">
        <f t="shared" si="33"/>
        <v>-0.38172602203838613</v>
      </c>
    </row>
    <row r="53" spans="1:61" x14ac:dyDescent="0.25">
      <c r="A53" t="str">
        <f t="shared" si="15"/>
        <v/>
      </c>
      <c r="B53" t="str">
        <f t="shared" si="16"/>
        <v>WACoolingPTHP</v>
      </c>
      <c r="C53" t="str">
        <f t="shared" si="17"/>
        <v>WA2023 CPACooling_PTHP</v>
      </c>
      <c r="D53" t="s">
        <v>116</v>
      </c>
      <c r="E53" t="s">
        <v>191</v>
      </c>
      <c r="F53" s="3" t="s">
        <v>70</v>
      </c>
      <c r="G53" s="3" t="s">
        <v>3</v>
      </c>
      <c r="H53" s="3" t="s">
        <v>8</v>
      </c>
      <c r="I53" s="6">
        <v>2.2742036768631619</v>
      </c>
      <c r="J53" s="6">
        <v>2.0778147705448888</v>
      </c>
      <c r="K53" s="6">
        <v>1.7022255266433426</v>
      </c>
      <c r="L53" s="6">
        <v>1.5847120978241342</v>
      </c>
      <c r="M53" s="6">
        <v>5.7514051996427336</v>
      </c>
      <c r="N53" s="6">
        <v>0.84139917777841289</v>
      </c>
      <c r="O53" s="6">
        <v>2.726951034527596</v>
      </c>
      <c r="P53" s="6">
        <v>2.3204627094102577</v>
      </c>
      <c r="Q53" s="6">
        <v>1.5601703036431851</v>
      </c>
      <c r="R53" s="6">
        <v>1.0791091413809837</v>
      </c>
      <c r="S53" s="6">
        <v>1.7081349565980739</v>
      </c>
      <c r="T53" s="6">
        <v>3.1767720851466077</v>
      </c>
      <c r="U53" s="6">
        <v>27.290444122357943</v>
      </c>
      <c r="V53" s="6">
        <v>1.4658870669245054</v>
      </c>
      <c r="W53" s="6">
        <f t="shared" si="34"/>
        <v>3.9685494192347019</v>
      </c>
      <c r="AR53" s="5" t="s">
        <v>70</v>
      </c>
      <c r="AS53" s="5" t="s">
        <v>3</v>
      </c>
      <c r="AT53" s="5" t="s">
        <v>8</v>
      </c>
      <c r="AU53" s="2">
        <f t="shared" si="19"/>
        <v>-0.29454559779462453</v>
      </c>
      <c r="AV53" s="2">
        <f t="shared" si="20"/>
        <v>-0.42403723532314641</v>
      </c>
      <c r="AW53" s="2">
        <f t="shared" si="21"/>
        <v>-0.46677392365092918</v>
      </c>
      <c r="AX53" s="2">
        <f t="shared" si="22"/>
        <v>-0.5619599427532096</v>
      </c>
      <c r="AY53" s="2">
        <f t="shared" si="23"/>
        <v>0.44328037362565187</v>
      </c>
      <c r="AZ53" s="2">
        <f t="shared" si="24"/>
        <v>-0.7974089351309932</v>
      </c>
      <c r="BA53" s="2">
        <f t="shared" si="25"/>
        <v>-0.50948697640276119</v>
      </c>
      <c r="BB53" s="2">
        <f t="shared" si="26"/>
        <v>-6.6202398938478679E-2</v>
      </c>
      <c r="BC53" s="2">
        <f t="shared" si="27"/>
        <v>0.35749559973886735</v>
      </c>
      <c r="BD53" s="2">
        <f t="shared" si="28"/>
        <v>-0.29192559092060999</v>
      </c>
      <c r="BE53" s="2">
        <f t="shared" si="29"/>
        <v>-3.8644805504078561E-2</v>
      </c>
      <c r="BF53" s="2">
        <f t="shared" si="30"/>
        <v>1.2835826215656567</v>
      </c>
      <c r="BG53" s="2">
        <f t="shared" si="31"/>
        <v>-0.27645702337910227</v>
      </c>
      <c r="BH53" s="2">
        <f t="shared" si="32"/>
        <v>-0.21230718810943305</v>
      </c>
      <c r="BI53" s="2">
        <f t="shared" si="33"/>
        <v>-0.26160503104558197</v>
      </c>
    </row>
    <row r="54" spans="1:61" x14ac:dyDescent="0.25">
      <c r="A54" t="str">
        <f t="shared" si="15"/>
        <v/>
      </c>
      <c r="B54" t="str">
        <f t="shared" si="16"/>
        <v>WACoolingAir-Source Heat Pump</v>
      </c>
      <c r="C54" t="str">
        <f t="shared" si="17"/>
        <v>WA2023 CPACooling_Air-Source Heat Pump</v>
      </c>
      <c r="D54" t="s">
        <v>116</v>
      </c>
      <c r="E54" t="s">
        <v>191</v>
      </c>
      <c r="F54" s="3" t="s">
        <v>72</v>
      </c>
      <c r="G54" s="3" t="s">
        <v>3</v>
      </c>
      <c r="H54" s="3" t="s">
        <v>10</v>
      </c>
      <c r="I54" s="6">
        <v>2.2742036768631619</v>
      </c>
      <c r="J54" s="6">
        <v>2.0778147705448888</v>
      </c>
      <c r="K54" s="6">
        <v>1.7022255266433426</v>
      </c>
      <c r="L54" s="6">
        <v>1.5847120978241342</v>
      </c>
      <c r="M54" s="6">
        <v>5.7514051996427336</v>
      </c>
      <c r="N54" s="6">
        <v>0.84139917777841289</v>
      </c>
      <c r="O54" s="6">
        <v>2.726951034527596</v>
      </c>
      <c r="P54" s="6">
        <v>2.3204627094102577</v>
      </c>
      <c r="Q54" s="6">
        <v>1.5601703036431851</v>
      </c>
      <c r="R54" s="6">
        <v>1.0791091413809837</v>
      </c>
      <c r="S54" s="6">
        <v>1.7081349565980739</v>
      </c>
      <c r="T54" s="6">
        <v>3.1767720851466077</v>
      </c>
      <c r="U54" s="6">
        <v>27.290444122357943</v>
      </c>
      <c r="V54" s="6">
        <v>1.4658870669245054</v>
      </c>
      <c r="W54" s="6">
        <f t="shared" si="34"/>
        <v>3.9685494192347019</v>
      </c>
      <c r="AR54" s="5" t="s">
        <v>71</v>
      </c>
      <c r="AS54" s="5" t="s">
        <v>3</v>
      </c>
      <c r="AT54" s="5" t="s">
        <v>9</v>
      </c>
      <c r="AU54" s="2">
        <f t="shared" si="19"/>
        <v>0.76358296343024978</v>
      </c>
      <c r="AV54" s="2">
        <f t="shared" si="20"/>
        <v>0.43962854329832846</v>
      </c>
      <c r="AW54" s="2">
        <f t="shared" si="21"/>
        <v>0.33295309457456757</v>
      </c>
      <c r="AX54" s="2">
        <f t="shared" si="22"/>
        <v>9.4095023068622385E-2</v>
      </c>
      <c r="AY54" s="2">
        <f t="shared" si="23"/>
        <v>2.6077701922707486</v>
      </c>
      <c r="AZ54" s="2">
        <f t="shared" si="24"/>
        <v>-0.53574707296893909</v>
      </c>
      <c r="BA54" s="2">
        <f t="shared" si="25"/>
        <v>0.22344982420315462</v>
      </c>
      <c r="BB54" s="2">
        <f t="shared" si="26"/>
        <v>1.3313975829845304</v>
      </c>
      <c r="BC54" s="2">
        <f t="shared" si="27"/>
        <v>2.3892376212421005</v>
      </c>
      <c r="BD54" s="2">
        <f t="shared" si="28"/>
        <v>0.77014679217081605</v>
      </c>
      <c r="BE54" s="2">
        <f t="shared" si="29"/>
        <v>1.402290418869601</v>
      </c>
      <c r="BF54" s="2">
        <f t="shared" si="30"/>
        <v>4.7063494157960539</v>
      </c>
      <c r="BG54" s="2">
        <f t="shared" si="31"/>
        <v>0.8088030394156398</v>
      </c>
      <c r="BH54" s="2">
        <f t="shared" si="32"/>
        <v>0.96906643870944209</v>
      </c>
      <c r="BI54" s="2">
        <f t="shared" si="33"/>
        <v>0.8361513363742481</v>
      </c>
    </row>
    <row r="55" spans="1:61" x14ac:dyDescent="0.25">
      <c r="A55" t="str">
        <f t="shared" si="15"/>
        <v/>
      </c>
      <c r="B55" t="str">
        <f t="shared" si="16"/>
        <v>WACoolingGeothermal Heat Pump</v>
      </c>
      <c r="C55" t="str">
        <f t="shared" si="17"/>
        <v>WA2023 CPACooling_Geothermal Heat Pump</v>
      </c>
      <c r="D55" t="s">
        <v>116</v>
      </c>
      <c r="E55" t="s">
        <v>191</v>
      </c>
      <c r="F55" s="3" t="s">
        <v>73</v>
      </c>
      <c r="G55" s="3" t="s">
        <v>3</v>
      </c>
      <c r="H55" s="3" t="s">
        <v>11</v>
      </c>
      <c r="I55" s="6">
        <v>1.9969504131077727</v>
      </c>
      <c r="J55" s="6">
        <v>1.8244178817734773</v>
      </c>
      <c r="K55" s="6">
        <v>1.49470126954626</v>
      </c>
      <c r="L55" s="6">
        <v>1.2351737669982661</v>
      </c>
      <c r="M55" s="6">
        <v>4.4833057014299706</v>
      </c>
      <c r="N55" s="6">
        <v>0.66181784834399082</v>
      </c>
      <c r="O55" s="6">
        <v>2.12544703257679</v>
      </c>
      <c r="P55" s="6">
        <v>1.8086773968486243</v>
      </c>
      <c r="Q55" s="6">
        <v>1.2160698605456373</v>
      </c>
      <c r="R55" s="6">
        <v>1.05266046174856</v>
      </c>
      <c r="S55" s="6">
        <v>1.3313250131243917</v>
      </c>
      <c r="T55" s="6">
        <v>2.4759847701812308</v>
      </c>
      <c r="U55" s="6">
        <v>23.963404957293271</v>
      </c>
      <c r="V55" s="6">
        <v>1.1425578519487756</v>
      </c>
      <c r="W55" s="6">
        <f t="shared" si="34"/>
        <v>3.3437495875333583</v>
      </c>
      <c r="AR55" s="5" t="s">
        <v>72</v>
      </c>
      <c r="AS55" s="5" t="s">
        <v>3</v>
      </c>
      <c r="AT55" s="5" t="s">
        <v>10</v>
      </c>
      <c r="AU55" s="2">
        <f t="shared" si="19"/>
        <v>-0.38054912396595952</v>
      </c>
      <c r="AV55" s="2">
        <f t="shared" si="20"/>
        <v>-0.49427793949285537</v>
      </c>
      <c r="AW55" s="2">
        <f t="shared" si="21"/>
        <v>-0.53178137632222167</v>
      </c>
      <c r="AX55" s="2">
        <f t="shared" si="22"/>
        <v>-0.65857799132817707</v>
      </c>
      <c r="AY55" s="2">
        <f t="shared" si="23"/>
        <v>0.12505846888336247</v>
      </c>
      <c r="AZ55" s="2">
        <f t="shared" si="24"/>
        <v>-0.84064830797750756</v>
      </c>
      <c r="BA55" s="2">
        <f t="shared" si="25"/>
        <v>-0.61768310569403817</v>
      </c>
      <c r="BB55" s="2">
        <f t="shared" si="26"/>
        <v>-0.27215438221772414</v>
      </c>
      <c r="BC55" s="2">
        <f t="shared" si="27"/>
        <v>5.8095696867785707E-2</v>
      </c>
      <c r="BD55" s="2">
        <f t="shared" si="28"/>
        <v>-0.30928030740247758</v>
      </c>
      <c r="BE55" s="2">
        <f t="shared" si="29"/>
        <v>-0.25071715675294792</v>
      </c>
      <c r="BF55" s="2">
        <f t="shared" si="30"/>
        <v>0.77983048229478458</v>
      </c>
      <c r="BG55" s="2">
        <f t="shared" si="31"/>
        <v>-0.36466576817021523</v>
      </c>
      <c r="BH55" s="2">
        <f t="shared" si="32"/>
        <v>-0.38604778808958062</v>
      </c>
      <c r="BI55" s="2">
        <f t="shared" si="33"/>
        <v>-0.37785633689949927</v>
      </c>
    </row>
    <row r="56" spans="1:61" x14ac:dyDescent="0.25">
      <c r="A56" t="str">
        <f t="shared" si="15"/>
        <v/>
      </c>
      <c r="B56" t="str">
        <f t="shared" si="16"/>
        <v>WAHeatingElectric Furnace</v>
      </c>
      <c r="C56" t="str">
        <f t="shared" si="17"/>
        <v>WA2023 CPAHeating_Electric Furnace</v>
      </c>
      <c r="D56" t="s">
        <v>116</v>
      </c>
      <c r="E56" t="s">
        <v>191</v>
      </c>
      <c r="F56" s="3" t="s">
        <v>74</v>
      </c>
      <c r="G56" s="3" t="s">
        <v>12</v>
      </c>
      <c r="H56" s="3" t="s">
        <v>13</v>
      </c>
      <c r="I56" s="6">
        <v>1.716291243611378</v>
      </c>
      <c r="J56" s="6">
        <v>2.9576675412569409</v>
      </c>
      <c r="K56" s="6">
        <v>0.947638197081208</v>
      </c>
      <c r="L56" s="6">
        <v>3.0932988106460479</v>
      </c>
      <c r="M56" s="6">
        <v>3.9609011990566461</v>
      </c>
      <c r="N56" s="6">
        <v>11.150628649351889</v>
      </c>
      <c r="O56" s="6">
        <v>9.1880472076160071</v>
      </c>
      <c r="P56" s="6">
        <v>5.3951039482939418</v>
      </c>
      <c r="Q56" s="6">
        <v>5.169102586156229</v>
      </c>
      <c r="R56" s="6">
        <v>3.9022099227280815</v>
      </c>
      <c r="S56" s="6">
        <v>2.7273716452163019</v>
      </c>
      <c r="T56" s="6">
        <v>0.84470964093513046</v>
      </c>
      <c r="U56" s="6">
        <v>1.716291243611378</v>
      </c>
      <c r="V56" s="6">
        <v>2.5774921737023111</v>
      </c>
      <c r="W56" s="6">
        <f t="shared" si="34"/>
        <v>3.9533395720902496</v>
      </c>
      <c r="AR56" s="5" t="s">
        <v>73</v>
      </c>
      <c r="AS56" s="5" t="s">
        <v>3</v>
      </c>
      <c r="AT56" s="5" t="s">
        <v>11</v>
      </c>
      <c r="AU56" s="2">
        <f t="shared" si="19"/>
        <v>-0.12639950401626809</v>
      </c>
      <c r="AV56" s="2">
        <f t="shared" si="20"/>
        <v>0.34553836464322307</v>
      </c>
      <c r="AW56" s="2">
        <f t="shared" si="21"/>
        <v>-0.51286988255509502</v>
      </c>
      <c r="AX56" s="2">
        <f t="shared" si="22"/>
        <v>0.40390392377392348</v>
      </c>
      <c r="AY56" s="2">
        <f t="shared" si="23"/>
        <v>0.631196383799006</v>
      </c>
      <c r="AZ56" s="2">
        <f t="shared" si="24"/>
        <v>6.9358719497982841</v>
      </c>
      <c r="BA56" s="2">
        <f t="shared" si="25"/>
        <v>1.7157395986083652</v>
      </c>
      <c r="BB56" s="2">
        <f t="shared" si="26"/>
        <v>2.566588935539345</v>
      </c>
      <c r="BC56" s="2">
        <f t="shared" si="27"/>
        <v>6.3885064268647591</v>
      </c>
      <c r="BD56" s="2">
        <f t="shared" si="28"/>
        <v>1.7112775200143391</v>
      </c>
      <c r="BE56" s="2">
        <f t="shared" si="29"/>
        <v>1.5197040818903877</v>
      </c>
      <c r="BF56" s="2">
        <f t="shared" si="30"/>
        <v>-3.2605580139897228E-3</v>
      </c>
      <c r="BG56" s="2">
        <f t="shared" si="31"/>
        <v>-0.92533329094156136</v>
      </c>
      <c r="BH56" s="2">
        <f t="shared" si="32"/>
        <v>1.272803383059729</v>
      </c>
      <c r="BI56" s="2">
        <f t="shared" si="33"/>
        <v>0.22368588740286466</v>
      </c>
    </row>
    <row r="57" spans="1:61" x14ac:dyDescent="0.25">
      <c r="A57" t="str">
        <f t="shared" si="15"/>
        <v/>
      </c>
      <c r="B57" t="str">
        <f t="shared" si="16"/>
        <v>WAHeatingElectric Room Heat</v>
      </c>
      <c r="C57" t="str">
        <f t="shared" si="17"/>
        <v>WA2023 CPAHeating_Electric Room Heat</v>
      </c>
      <c r="D57" t="s">
        <v>116</v>
      </c>
      <c r="E57" t="s">
        <v>191</v>
      </c>
      <c r="F57" s="3" t="s">
        <v>75</v>
      </c>
      <c r="G57" s="3" t="s">
        <v>12</v>
      </c>
      <c r="H57" s="3" t="s">
        <v>14</v>
      </c>
      <c r="I57" s="6">
        <v>1.6345630891536933</v>
      </c>
      <c r="J57" s="6">
        <v>2.8168262297685152</v>
      </c>
      <c r="K57" s="6">
        <v>0.9025125686487695</v>
      </c>
      <c r="L57" s="6">
        <v>2.9459988672819506</v>
      </c>
      <c r="M57" s="6">
        <v>3.7722868562444249</v>
      </c>
      <c r="N57" s="6">
        <v>10.619646332716083</v>
      </c>
      <c r="O57" s="6">
        <v>8.7505211501104831</v>
      </c>
      <c r="P57" s="6">
        <v>5.1381942364704205</v>
      </c>
      <c r="Q57" s="6">
        <v>4.9229548439583128</v>
      </c>
      <c r="R57" s="6">
        <v>3.7163904025981727</v>
      </c>
      <c r="S57" s="6">
        <v>2.5974968049679061</v>
      </c>
      <c r="T57" s="6">
        <v>0.80448537231917172</v>
      </c>
      <c r="U57" s="6">
        <v>1.6345630891536933</v>
      </c>
      <c r="V57" s="6">
        <v>2.4547544511450581</v>
      </c>
      <c r="W57" s="6">
        <f t="shared" si="34"/>
        <v>3.765085306752618</v>
      </c>
      <c r="AR57" s="5" t="s">
        <v>74</v>
      </c>
      <c r="AS57" s="5" t="s">
        <v>12</v>
      </c>
      <c r="AT57" s="5" t="s">
        <v>13</v>
      </c>
      <c r="AU57" s="2">
        <f t="shared" si="19"/>
        <v>-0.71001849390351013</v>
      </c>
      <c r="AV57" s="2">
        <f t="shared" si="20"/>
        <v>-0.58687943620300609</v>
      </c>
      <c r="AW57" s="2">
        <f t="shared" si="21"/>
        <v>-0.82758858222024501</v>
      </c>
      <c r="AX57" s="2">
        <f t="shared" si="22"/>
        <v>-0.62589560513758935</v>
      </c>
      <c r="AY57" s="2">
        <f t="shared" si="23"/>
        <v>-0.21556394258135725</v>
      </c>
      <c r="AZ57" s="2">
        <f t="shared" si="24"/>
        <v>0.43356636907691404</v>
      </c>
      <c r="BA57" s="2">
        <f t="shared" si="25"/>
        <v>-0.49189733206522623</v>
      </c>
      <c r="BB57" s="2">
        <f t="shared" si="26"/>
        <v>-0.5672152354110005</v>
      </c>
      <c r="BC57" s="2">
        <f t="shared" si="27"/>
        <v>-0.2352613599575073</v>
      </c>
      <c r="BD57" s="2">
        <f t="shared" si="28"/>
        <v>0.23089782381563539</v>
      </c>
      <c r="BE57" s="2">
        <f t="shared" si="29"/>
        <v>-0.66851381181757907</v>
      </c>
      <c r="BF57" s="2">
        <f t="shared" si="30"/>
        <v>-0.87243230475256595</v>
      </c>
      <c r="BG57" s="2">
        <f t="shared" si="31"/>
        <v>-0.55666732272099462</v>
      </c>
      <c r="BH57" s="2">
        <f t="shared" si="32"/>
        <v>-0.48585568575919369</v>
      </c>
      <c r="BI57" s="2">
        <f t="shared" si="33"/>
        <v>-0.46722004353222346</v>
      </c>
    </row>
    <row r="58" spans="1:61" x14ac:dyDescent="0.25">
      <c r="A58" t="str">
        <f t="shared" si="15"/>
        <v/>
      </c>
      <c r="B58" t="str">
        <f t="shared" si="16"/>
        <v>WAHeatingPTHP</v>
      </c>
      <c r="C58" t="str">
        <f t="shared" si="17"/>
        <v>WA2023 CPAHeating_PTHP</v>
      </c>
      <c r="D58" t="s">
        <v>116</v>
      </c>
      <c r="E58" t="s">
        <v>191</v>
      </c>
      <c r="F58" s="3" t="s">
        <v>76</v>
      </c>
      <c r="G58" s="3" t="s">
        <v>12</v>
      </c>
      <c r="H58" s="3" t="s">
        <v>8</v>
      </c>
      <c r="I58" s="6">
        <v>1.3490534766318307</v>
      </c>
      <c r="J58" s="6">
        <v>2.0970829489027087</v>
      </c>
      <c r="K58" s="6">
        <v>0.68617915762414561</v>
      </c>
      <c r="L58" s="6">
        <v>2.0897560061436327</v>
      </c>
      <c r="M58" s="6">
        <v>2.4116785675613865</v>
      </c>
      <c r="N58" s="6">
        <v>5.3021980992878506</v>
      </c>
      <c r="O58" s="6">
        <v>5.423186131497058</v>
      </c>
      <c r="P58" s="6">
        <v>3.2388113243123318</v>
      </c>
      <c r="Q58" s="6">
        <v>3.1031372431422914</v>
      </c>
      <c r="R58" s="6">
        <v>3.0728666177222426</v>
      </c>
      <c r="S58" s="6">
        <v>2.0878528757326698</v>
      </c>
      <c r="T58" s="6">
        <v>0.64664067916041312</v>
      </c>
      <c r="U58" s="6">
        <v>1.3490534766318307</v>
      </c>
      <c r="V58" s="6">
        <v>1.7412898269784853</v>
      </c>
      <c r="W58" s="6">
        <f t="shared" si="34"/>
        <v>2.4713418879520632</v>
      </c>
      <c r="AR58" s="5" t="s">
        <v>75</v>
      </c>
      <c r="AS58" s="5" t="s">
        <v>12</v>
      </c>
      <c r="AT58" s="5" t="s">
        <v>14</v>
      </c>
      <c r="AU58" s="2">
        <f t="shared" si="19"/>
        <v>-0.74870313074364203</v>
      </c>
      <c r="AV58" s="2">
        <f t="shared" si="20"/>
        <v>-0.67706013062669723</v>
      </c>
      <c r="AW58" s="2">
        <f t="shared" si="21"/>
        <v>-0.86236160935273953</v>
      </c>
      <c r="AX58" s="2">
        <f t="shared" si="22"/>
        <v>-0.72135893855579292</v>
      </c>
      <c r="AY58" s="2">
        <f t="shared" si="23"/>
        <v>-0.47342339425336366</v>
      </c>
      <c r="AZ58" s="2">
        <f t="shared" si="24"/>
        <v>-0.24845844474111789</v>
      </c>
      <c r="BA58" s="2">
        <f t="shared" si="25"/>
        <v>-0.66935545213898306</v>
      </c>
      <c r="BB58" s="2">
        <f t="shared" si="26"/>
        <v>-0.71355819989811198</v>
      </c>
      <c r="BC58" s="2">
        <f t="shared" si="27"/>
        <v>-0.49385207016409549</v>
      </c>
      <c r="BD58" s="2">
        <f t="shared" si="28"/>
        <v>6.8645552277014632E-2</v>
      </c>
      <c r="BE58" s="2">
        <f t="shared" si="29"/>
        <v>-0.72023098952977405</v>
      </c>
      <c r="BF58" s="2">
        <f t="shared" si="30"/>
        <v>-0.89233491729163195</v>
      </c>
      <c r="BG58" s="2">
        <f t="shared" si="31"/>
        <v>-0.61580958958747223</v>
      </c>
      <c r="BH58" s="2">
        <f t="shared" si="32"/>
        <v>-0.61705417144791497</v>
      </c>
      <c r="BI58" s="2">
        <f t="shared" si="33"/>
        <v>-0.63280632920200253</v>
      </c>
    </row>
    <row r="59" spans="1:61" x14ac:dyDescent="0.25">
      <c r="A59" t="str">
        <f t="shared" si="15"/>
        <v/>
      </c>
      <c r="B59" t="str">
        <f t="shared" si="16"/>
        <v>WAHeatingAir-Source Heat Pump</v>
      </c>
      <c r="C59" t="str">
        <f t="shared" si="17"/>
        <v>WA2023 CPAHeating_Air-Source Heat Pump</v>
      </c>
      <c r="D59" t="s">
        <v>116</v>
      </c>
      <c r="E59" t="s">
        <v>191</v>
      </c>
      <c r="F59" s="3" t="s">
        <v>77</v>
      </c>
      <c r="G59" s="3" t="s">
        <v>12</v>
      </c>
      <c r="H59" s="3" t="s">
        <v>10</v>
      </c>
      <c r="I59" s="6">
        <v>1.4989483073687009</v>
      </c>
      <c r="J59" s="6">
        <v>2.330092165447454</v>
      </c>
      <c r="K59" s="6">
        <v>0.7624212862490507</v>
      </c>
      <c r="L59" s="6">
        <v>2.3219511179373695</v>
      </c>
      <c r="M59" s="6">
        <v>2.6796428528459848</v>
      </c>
      <c r="N59" s="6">
        <v>5.8913312214309448</v>
      </c>
      <c r="O59" s="6">
        <v>6.0257623683300645</v>
      </c>
      <c r="P59" s="6">
        <v>3.5986792492359241</v>
      </c>
      <c r="Q59" s="6">
        <v>3.4479302701581016</v>
      </c>
      <c r="R59" s="6">
        <v>3.4142962419136027</v>
      </c>
      <c r="S59" s="6">
        <v>2.3198365285918552</v>
      </c>
      <c r="T59" s="6">
        <v>0.71848964351157019</v>
      </c>
      <c r="U59" s="6">
        <v>1.4989483073687009</v>
      </c>
      <c r="V59" s="6">
        <v>1.9347664744205393</v>
      </c>
      <c r="W59" s="6">
        <f t="shared" si="34"/>
        <v>2.7459354310578474</v>
      </c>
      <c r="AR59" s="5" t="s">
        <v>76</v>
      </c>
      <c r="AS59" s="5" t="s">
        <v>12</v>
      </c>
      <c r="AT59" s="5" t="s">
        <v>8</v>
      </c>
      <c r="AU59" s="2">
        <f t="shared" si="19"/>
        <v>-0.65068898824387811</v>
      </c>
      <c r="AV59" s="2">
        <f t="shared" si="20"/>
        <v>-0.54845848144788079</v>
      </c>
      <c r="AW59" s="2">
        <f t="shared" si="21"/>
        <v>-0.80717364861139285</v>
      </c>
      <c r="AX59" s="2">
        <f t="shared" si="22"/>
        <v>-0.55795473825323694</v>
      </c>
      <c r="AY59" s="2">
        <f t="shared" si="23"/>
        <v>-0.1104131468749997</v>
      </c>
      <c r="AZ59" s="2">
        <f t="shared" si="24"/>
        <v>0.72281819369105249</v>
      </c>
      <c r="BA59" s="2">
        <f t="shared" si="25"/>
        <v>-0.40318580966728923</v>
      </c>
      <c r="BB59" s="2">
        <f t="shared" si="26"/>
        <v>-0.49489127070409977</v>
      </c>
      <c r="BC59" s="2">
        <f t="shared" si="27"/>
        <v>-0.10746358393144617</v>
      </c>
      <c r="BD59" s="2">
        <f t="shared" si="28"/>
        <v>0.41147331922963826</v>
      </c>
      <c r="BE59" s="2">
        <f t="shared" si="29"/>
        <v>-0.62540104814263564</v>
      </c>
      <c r="BF59" s="2">
        <f t="shared" si="30"/>
        <v>-0.85584097728907227</v>
      </c>
      <c r="BG59" s="2">
        <f t="shared" si="31"/>
        <v>-0.4659625431652511</v>
      </c>
      <c r="BH59" s="2">
        <f t="shared" si="32"/>
        <v>-0.46350689984142568</v>
      </c>
      <c r="BI59" s="2">
        <f t="shared" si="33"/>
        <v>-0.41914029994193358</v>
      </c>
    </row>
    <row r="60" spans="1:61" x14ac:dyDescent="0.25">
      <c r="A60" t="str">
        <f t="shared" si="15"/>
        <v/>
      </c>
      <c r="B60" t="str">
        <f t="shared" si="16"/>
        <v>WAHeatingGeothermal Heat Pump</v>
      </c>
      <c r="C60" t="str">
        <f t="shared" si="17"/>
        <v>WA2023 CPAHeating_Geothermal Heat Pump</v>
      </c>
      <c r="D60" t="s">
        <v>116</v>
      </c>
      <c r="E60" t="s">
        <v>191</v>
      </c>
      <c r="F60" s="3" t="s">
        <v>78</v>
      </c>
      <c r="G60" s="3" t="s">
        <v>12</v>
      </c>
      <c r="H60" s="3" t="s">
        <v>11</v>
      </c>
      <c r="I60" s="6">
        <v>1.4225363404988027</v>
      </c>
      <c r="J60" s="6">
        <v>2.0517634577548565</v>
      </c>
      <c r="K60" s="6">
        <v>0.69241879178347487</v>
      </c>
      <c r="L60" s="6">
        <v>2.0168012007730409</v>
      </c>
      <c r="M60" s="6">
        <v>2.278969535358486</v>
      </c>
      <c r="N60" s="6">
        <v>4.9552120258273522</v>
      </c>
      <c r="O60" s="6">
        <v>5.1676441158216351</v>
      </c>
      <c r="P60" s="6">
        <v>3.0967849704954373</v>
      </c>
      <c r="Q60" s="6">
        <v>2.9670603853369095</v>
      </c>
      <c r="R60" s="6">
        <v>3.2364482692448884</v>
      </c>
      <c r="S60" s="6">
        <v>2.156419958635253</v>
      </c>
      <c r="T60" s="6">
        <v>0.66787697678057745</v>
      </c>
      <c r="U60" s="6">
        <v>1.4225363404988027</v>
      </c>
      <c r="V60" s="6">
        <v>1.6805002132400693</v>
      </c>
      <c r="W60" s="6">
        <f t="shared" si="34"/>
        <v>2.4152123272892565</v>
      </c>
      <c r="AR60" s="5" t="s">
        <v>77</v>
      </c>
      <c r="AS60" s="5" t="s">
        <v>12</v>
      </c>
      <c r="AT60" s="5" t="s">
        <v>10</v>
      </c>
      <c r="AU60" s="2">
        <f t="shared" si="19"/>
        <v>-0.70164625069119491</v>
      </c>
      <c r="AV60" s="2">
        <f t="shared" si="20"/>
        <v>-0.64215546447201666</v>
      </c>
      <c r="AW60" s="2">
        <f t="shared" si="21"/>
        <v>-0.84239037852884546</v>
      </c>
      <c r="AX60" s="2">
        <f t="shared" si="22"/>
        <v>-0.65444333990503201</v>
      </c>
      <c r="AY60" s="2">
        <f t="shared" si="23"/>
        <v>-0.31908567529560972</v>
      </c>
      <c r="AZ60" s="2">
        <f t="shared" si="24"/>
        <v>0.30415965420064683</v>
      </c>
      <c r="BA60" s="2">
        <f t="shared" si="25"/>
        <v>-0.53935936478196078</v>
      </c>
      <c r="BB60" s="2">
        <f t="shared" si="26"/>
        <v>-0.60880319925329907</v>
      </c>
      <c r="BC60" s="2">
        <f t="shared" si="27"/>
        <v>-0.30874805707148456</v>
      </c>
      <c r="BD60" s="2">
        <f t="shared" si="28"/>
        <v>0.20415571810230926</v>
      </c>
      <c r="BE60" s="2">
        <f t="shared" si="29"/>
        <v>-0.68661007718355971</v>
      </c>
      <c r="BF60" s="2">
        <f t="shared" si="30"/>
        <v>-0.87939639239067202</v>
      </c>
      <c r="BG60" s="2">
        <f t="shared" si="31"/>
        <v>-0.54386757887487613</v>
      </c>
      <c r="BH60" s="2">
        <f t="shared" si="32"/>
        <v>-0.58061135386403762</v>
      </c>
      <c r="BI60" s="2">
        <f t="shared" si="33"/>
        <v>-0.54018964068692799</v>
      </c>
    </row>
    <row r="61" spans="1:61" x14ac:dyDescent="0.25">
      <c r="A61" t="str">
        <f t="shared" si="15"/>
        <v/>
      </c>
      <c r="B61" t="str">
        <f t="shared" si="16"/>
        <v>WAVentilationVentilation</v>
      </c>
      <c r="C61" t="str">
        <f t="shared" si="17"/>
        <v>WA2023 CPAVentilation_Ventilation</v>
      </c>
      <c r="D61" t="s">
        <v>116</v>
      </c>
      <c r="E61" t="s">
        <v>191</v>
      </c>
      <c r="F61" s="3" t="s">
        <v>79</v>
      </c>
      <c r="G61" s="3" t="s">
        <v>15</v>
      </c>
      <c r="H61" s="3" t="s">
        <v>15</v>
      </c>
      <c r="I61" s="6">
        <v>4.0854784253508862</v>
      </c>
      <c r="J61" s="6">
        <v>2.9765510212779658</v>
      </c>
      <c r="K61" s="6">
        <v>2.7263949174209707</v>
      </c>
      <c r="L61" s="6">
        <v>2.227958616677074</v>
      </c>
      <c r="M61" s="6">
        <v>5.2892036863396523</v>
      </c>
      <c r="N61" s="6">
        <v>2.7388037684900333</v>
      </c>
      <c r="O61" s="6">
        <v>5.3086595647413075</v>
      </c>
      <c r="P61" s="6">
        <v>4.0134483362695388</v>
      </c>
      <c r="Q61" s="6">
        <v>1.1129718088016065</v>
      </c>
      <c r="R61" s="6">
        <v>1.2160605362887771</v>
      </c>
      <c r="S61" s="6">
        <v>0.80383694708983</v>
      </c>
      <c r="T61" s="6">
        <v>1.428178613121637</v>
      </c>
      <c r="U61" s="6">
        <v>32.68382740280709</v>
      </c>
      <c r="V61" s="6">
        <v>1.1792300514052527</v>
      </c>
      <c r="W61" s="6">
        <f t="shared" si="34"/>
        <v>4.8421859782915453</v>
      </c>
      <c r="AR61" s="5" t="s">
        <v>78</v>
      </c>
      <c r="AS61" s="5" t="s">
        <v>12</v>
      </c>
      <c r="AT61" s="5" t="s">
        <v>11</v>
      </c>
      <c r="AU61" s="2">
        <f t="shared" si="19"/>
        <v>6.2478777562413157E-2</v>
      </c>
      <c r="AV61" s="2">
        <f t="shared" si="20"/>
        <v>-0.32894108645600162</v>
      </c>
      <c r="AW61" s="2">
        <f t="shared" si="21"/>
        <v>-0.20675028413236263</v>
      </c>
      <c r="AX61" s="2">
        <f t="shared" si="22"/>
        <v>-0.43831106926395824</v>
      </c>
      <c r="AY61" s="2">
        <f t="shared" si="23"/>
        <v>1.2327291522559745</v>
      </c>
      <c r="AZ61" s="2">
        <f t="shared" si="24"/>
        <v>3.5252027210480152E-2</v>
      </c>
      <c r="BA61" s="2">
        <f t="shared" si="25"/>
        <v>-0.32939112829801176</v>
      </c>
      <c r="BB61" s="2">
        <f t="shared" si="26"/>
        <v>-0.32554099426729355</v>
      </c>
      <c r="BC61" s="2">
        <f t="shared" si="27"/>
        <v>-0.65505664657492824</v>
      </c>
      <c r="BD61" s="2">
        <f t="shared" si="28"/>
        <v>-0.35924514542429165</v>
      </c>
      <c r="BE61" s="2">
        <f t="shared" si="29"/>
        <v>-0.86453942141420814</v>
      </c>
      <c r="BF61" s="2">
        <f t="shared" si="30"/>
        <v>-0.70095287654251881</v>
      </c>
      <c r="BG61" s="2">
        <f t="shared" si="31"/>
        <v>11.994802802414199</v>
      </c>
      <c r="BH61" s="2">
        <f t="shared" si="32"/>
        <v>-0.62383020820202051</v>
      </c>
      <c r="BI61" s="2">
        <f t="shared" si="33"/>
        <v>0.20946909232047362</v>
      </c>
    </row>
    <row r="62" spans="1:61" x14ac:dyDescent="0.25">
      <c r="A62" t="str">
        <f t="shared" si="15"/>
        <v/>
      </c>
      <c r="B62" t="str">
        <f t="shared" si="16"/>
        <v>WAWater HeatingWater Heater</v>
      </c>
      <c r="C62" t="str">
        <f t="shared" si="17"/>
        <v>WA2023 CPAWater Heating_Water Heater</v>
      </c>
      <c r="D62" t="s">
        <v>116</v>
      </c>
      <c r="E62" t="s">
        <v>191</v>
      </c>
      <c r="F62" s="3" t="s">
        <v>80</v>
      </c>
      <c r="G62" s="3" t="s">
        <v>16</v>
      </c>
      <c r="H62" s="3" t="s">
        <v>17</v>
      </c>
      <c r="I62" s="6">
        <v>1.039487</v>
      </c>
      <c r="J62" s="6">
        <v>0.93571599999999999</v>
      </c>
      <c r="K62" s="6">
        <v>0.81637700000000002</v>
      </c>
      <c r="L62" s="6">
        <v>0.73487885941045916</v>
      </c>
      <c r="M62" s="6">
        <v>7.0446059999999999</v>
      </c>
      <c r="N62" s="6">
        <v>2.2897630000000002</v>
      </c>
      <c r="O62" s="6">
        <v>3.5125523953811615</v>
      </c>
      <c r="P62" s="6">
        <v>2.081817</v>
      </c>
      <c r="Q62" s="6">
        <v>0.99000699999999997</v>
      </c>
      <c r="R62" s="6">
        <v>3.2036319999999998</v>
      </c>
      <c r="S62" s="6">
        <v>0.263048</v>
      </c>
      <c r="T62" s="6">
        <v>0.41820099999999999</v>
      </c>
      <c r="U62" s="6">
        <v>0.93571599999999999</v>
      </c>
      <c r="V62" s="6">
        <v>1.3898779999999999</v>
      </c>
      <c r="W62" s="6">
        <f t="shared" si="34"/>
        <v>1.8325485181994012</v>
      </c>
      <c r="AR62" s="5" t="s">
        <v>79</v>
      </c>
      <c r="AS62" s="5" t="s">
        <v>15</v>
      </c>
      <c r="AT62" s="5" t="s">
        <v>15</v>
      </c>
      <c r="AU62" s="2">
        <f t="shared" si="19"/>
        <v>-0.66611278039724764</v>
      </c>
      <c r="AV62" s="2">
        <f t="shared" si="20"/>
        <v>-0.24878853021298486</v>
      </c>
      <c r="AW62" s="2">
        <f t="shared" si="21"/>
        <v>-0.73777656990646712</v>
      </c>
      <c r="AX62" s="2">
        <f t="shared" si="22"/>
        <v>-0.41002459283250869</v>
      </c>
      <c r="AY62" s="2">
        <f t="shared" si="23"/>
        <v>2.5565132665442318</v>
      </c>
      <c r="AZ62" s="2">
        <f t="shared" si="24"/>
        <v>5.0224022031155613E-2</v>
      </c>
      <c r="BA62" s="2">
        <f t="shared" si="25"/>
        <v>-0.23023325950144613</v>
      </c>
      <c r="BB62" s="2">
        <f t="shared" si="26"/>
        <v>0.36515908341901904</v>
      </c>
      <c r="BC62" s="2">
        <f t="shared" si="27"/>
        <v>0.3924023168188866</v>
      </c>
      <c r="BD62" s="2">
        <f t="shared" si="28"/>
        <v>2.3905282543457993</v>
      </c>
      <c r="BE62" s="2">
        <f t="shared" si="29"/>
        <v>1.4665139122148396E-2</v>
      </c>
      <c r="BF62" s="2">
        <f t="shared" si="30"/>
        <v>-0.42751199393276906</v>
      </c>
      <c r="BG62" s="2">
        <f t="shared" si="31"/>
        <v>-0.96443129283249041</v>
      </c>
      <c r="BH62" s="2">
        <f t="shared" si="32"/>
        <v>0.9009763022167685</v>
      </c>
      <c r="BI62" s="2">
        <f t="shared" si="33"/>
        <v>-0.47265838884519162</v>
      </c>
    </row>
    <row r="63" spans="1:61" x14ac:dyDescent="0.25">
      <c r="A63" t="str">
        <f t="shared" si="15"/>
        <v/>
      </c>
      <c r="B63" t="str">
        <f t="shared" si="16"/>
        <v>WAInterior LightingGeneral Service Lighting</v>
      </c>
      <c r="C63" t="str">
        <f t="shared" si="17"/>
        <v>WA2023 CPAInterior Lighting_General Service Lighting</v>
      </c>
      <c r="D63" t="s">
        <v>116</v>
      </c>
      <c r="E63" t="s">
        <v>191</v>
      </c>
      <c r="F63" s="3" t="s">
        <v>81</v>
      </c>
      <c r="G63" s="3" t="s">
        <v>18</v>
      </c>
      <c r="H63" s="3" t="s">
        <v>19</v>
      </c>
      <c r="I63" s="6">
        <v>0.46690184939187612</v>
      </c>
      <c r="J63" s="6">
        <v>0.36786206315723574</v>
      </c>
      <c r="K63" s="6">
        <v>0.51057202766059018</v>
      </c>
      <c r="L63" s="6">
        <v>0.33187181797938364</v>
      </c>
      <c r="M63" s="6">
        <v>2.0394232577614226</v>
      </c>
      <c r="N63" s="6">
        <v>0.62306666084732543</v>
      </c>
      <c r="O63" s="6">
        <v>1.0886358851382414</v>
      </c>
      <c r="P63" s="6">
        <v>0.29767387484248781</v>
      </c>
      <c r="Q63" s="6">
        <v>0.17023254726083756</v>
      </c>
      <c r="R63" s="6">
        <v>1.7483345472504546</v>
      </c>
      <c r="S63" s="6">
        <v>0.11595961418639887</v>
      </c>
      <c r="T63" s="6">
        <v>0.11595961418639887</v>
      </c>
      <c r="U63" s="6">
        <v>0.11595961418639887</v>
      </c>
      <c r="V63" s="6">
        <v>0.7148372930157203</v>
      </c>
      <c r="W63" s="6">
        <f t="shared" si="34"/>
        <v>0.6219493333474837</v>
      </c>
      <c r="AR63" s="5" t="s">
        <v>80</v>
      </c>
      <c r="AS63" s="5" t="s">
        <v>16</v>
      </c>
      <c r="AT63" s="5" t="s">
        <v>17</v>
      </c>
      <c r="AU63" s="2">
        <f t="shared" si="19"/>
        <v>-0.55083435445380646</v>
      </c>
      <c r="AV63" s="2">
        <f t="shared" si="20"/>
        <v>-0.60686569091771891</v>
      </c>
      <c r="AW63" s="2">
        <f t="shared" si="21"/>
        <v>-0.50882307555497075</v>
      </c>
      <c r="AX63" s="2">
        <f t="shared" si="22"/>
        <v>-0.64532847789352354</v>
      </c>
      <c r="AY63" s="2">
        <f t="shared" si="23"/>
        <v>-0.73681691447052189</v>
      </c>
      <c r="AZ63" s="2">
        <f t="shared" si="24"/>
        <v>-0.72789032714419555</v>
      </c>
      <c r="BA63" s="2">
        <f t="shared" si="25"/>
        <v>-0.7610602803271822</v>
      </c>
      <c r="BB63" s="2">
        <f t="shared" si="26"/>
        <v>-0.85701246803033704</v>
      </c>
      <c r="BC63" s="2">
        <f t="shared" si="27"/>
        <v>-0.82804914787386596</v>
      </c>
      <c r="BD63" s="2">
        <f t="shared" si="28"/>
        <v>-0.45426486336431438</v>
      </c>
      <c r="BE63" s="2">
        <f t="shared" si="29"/>
        <v>-0.55916937522277732</v>
      </c>
      <c r="BF63" s="2">
        <f t="shared" si="30"/>
        <v>-0.72271798922910546</v>
      </c>
      <c r="BG63" s="2">
        <f t="shared" si="31"/>
        <v>-0.82837745307001087</v>
      </c>
      <c r="BH63" s="2">
        <f t="shared" si="32"/>
        <v>-0.48568342472093207</v>
      </c>
      <c r="BI63" s="2">
        <f t="shared" si="33"/>
        <v>-0.68414762681929475</v>
      </c>
    </row>
    <row r="64" spans="1:61" x14ac:dyDescent="0.25">
      <c r="A64" t="str">
        <f t="shared" si="15"/>
        <v/>
      </c>
      <c r="B64" t="str">
        <f t="shared" si="16"/>
        <v>WAInterior LightingExempted Lighting</v>
      </c>
      <c r="C64" t="str">
        <f t="shared" si="17"/>
        <v>WA2023 CPAInterior Lighting_Exempted Lighting</v>
      </c>
      <c r="D64" t="s">
        <v>116</v>
      </c>
      <c r="E64" t="s">
        <v>191</v>
      </c>
      <c r="F64" s="3" t="s">
        <v>82</v>
      </c>
      <c r="G64" s="3" t="s">
        <v>18</v>
      </c>
      <c r="H64" s="3" t="s">
        <v>20</v>
      </c>
      <c r="I64" s="6">
        <v>3.6424256541316585E-3</v>
      </c>
      <c r="J64" s="6">
        <v>2.8697899093158524E-3</v>
      </c>
      <c r="K64" s="6">
        <v>3.3039785745576727E-3</v>
      </c>
      <c r="L64" s="6">
        <v>2.1475860734624873E-3</v>
      </c>
      <c r="M64" s="6">
        <v>1.7003723113672223E-2</v>
      </c>
      <c r="N64" s="6">
        <v>3.5806632612581969E-4</v>
      </c>
      <c r="O64" s="6">
        <v>8.2364650348880058E-3</v>
      </c>
      <c r="P64" s="6">
        <v>2.2521584079771896E-3</v>
      </c>
      <c r="Q64" s="6">
        <v>9.6765720317703175E-4</v>
      </c>
      <c r="R64" s="6">
        <v>7.4792854176647973E-3</v>
      </c>
      <c r="S64" s="6">
        <v>4.6883567558310033E-5</v>
      </c>
      <c r="T64" s="6">
        <v>4.6883567558310033E-5</v>
      </c>
      <c r="U64" s="6">
        <v>4.6883567558310033E-5</v>
      </c>
      <c r="V64" s="6">
        <v>3.7355797753133432E-3</v>
      </c>
      <c r="W64" s="6">
        <f t="shared" si="34"/>
        <v>3.7240975852115012E-3</v>
      </c>
      <c r="AR64" s="5" t="s">
        <v>81</v>
      </c>
      <c r="AS64" s="5" t="s">
        <v>18</v>
      </c>
      <c r="AT64" s="5" t="s">
        <v>19</v>
      </c>
      <c r="AU64" s="2">
        <f t="shared" si="19"/>
        <v>-0.98534492828757392</v>
      </c>
      <c r="AV64" s="2">
        <f t="shared" si="20"/>
        <v>-0.98835840086011062</v>
      </c>
      <c r="AW64" s="2">
        <f t="shared" si="21"/>
        <v>-0.99336290387429182</v>
      </c>
      <c r="AX64" s="2">
        <f t="shared" si="22"/>
        <v>-0.99346346593680246</v>
      </c>
      <c r="AY64" s="2">
        <f t="shared" si="23"/>
        <v>-0.98731272957589122</v>
      </c>
      <c r="AZ64" s="2">
        <f t="shared" si="24"/>
        <v>-0.99906174745412824</v>
      </c>
      <c r="BA64" s="2">
        <f t="shared" si="25"/>
        <v>-0.9849958526307967</v>
      </c>
      <c r="BB64" s="2">
        <f t="shared" si="26"/>
        <v>-0.97616974021740821</v>
      </c>
      <c r="BC64" s="2">
        <f t="shared" si="27"/>
        <v>-0.99405039328268219</v>
      </c>
      <c r="BD64" s="2">
        <f t="shared" si="28"/>
        <v>-0.99075001296100684</v>
      </c>
      <c r="BE64" s="2">
        <f t="shared" si="29"/>
        <v>-0.99935276963145081</v>
      </c>
      <c r="BF64" s="2">
        <f t="shared" si="30"/>
        <v>-0.99935276963145081</v>
      </c>
      <c r="BG64" s="2">
        <f t="shared" si="31"/>
        <v>-0.99990117475505225</v>
      </c>
      <c r="BH64" s="2">
        <f t="shared" si="32"/>
        <v>-0.99007624755541968</v>
      </c>
      <c r="BI64" s="2">
        <f t="shared" si="33"/>
        <v>-0.9907780920627316</v>
      </c>
    </row>
    <row r="65" spans="1:61" x14ac:dyDescent="0.25">
      <c r="A65" t="str">
        <f t="shared" si="15"/>
        <v/>
      </c>
      <c r="B65" t="str">
        <f t="shared" si="16"/>
        <v>WAInterior LightingHigh-Bay Lighting</v>
      </c>
      <c r="C65" t="str">
        <f t="shared" si="17"/>
        <v>WA2023 CPAInterior Lighting_High-Bay Lighting</v>
      </c>
      <c r="D65" t="s">
        <v>116</v>
      </c>
      <c r="E65" t="s">
        <v>191</v>
      </c>
      <c r="F65" s="3" t="s">
        <v>83</v>
      </c>
      <c r="G65" s="3" t="s">
        <v>18</v>
      </c>
      <c r="H65" s="3" t="s">
        <v>21</v>
      </c>
      <c r="I65" s="6">
        <v>3.3163391392300658E-2</v>
      </c>
      <c r="J65" s="6">
        <v>2.6128732612115669E-2</v>
      </c>
      <c r="K65" s="6">
        <v>1.1213750415274983</v>
      </c>
      <c r="L65" s="6">
        <v>0.72889377699287394</v>
      </c>
      <c r="M65" s="6">
        <v>3.6771557971438613E-2</v>
      </c>
      <c r="N65" s="6">
        <v>0.32496160395315316</v>
      </c>
      <c r="O65" s="6">
        <v>0.68280932807587047</v>
      </c>
      <c r="P65" s="6">
        <v>0.18670567564574581</v>
      </c>
      <c r="Q65" s="6">
        <v>0.24829493801154706</v>
      </c>
      <c r="R65" s="6">
        <v>1.5341847934457123E-2</v>
      </c>
      <c r="S65" s="6">
        <v>0.37398393219427939</v>
      </c>
      <c r="T65" s="6">
        <v>0.37398393219427939</v>
      </c>
      <c r="U65" s="6">
        <v>0.37398393219427939</v>
      </c>
      <c r="V65" s="6">
        <v>0.27767859489813701</v>
      </c>
      <c r="W65" s="6">
        <f t="shared" si="34"/>
        <v>0.3431483061141411</v>
      </c>
      <c r="AR65" s="5" t="s">
        <v>82</v>
      </c>
      <c r="AS65" s="5" t="s">
        <v>18</v>
      </c>
      <c r="AT65" s="5" t="s">
        <v>20</v>
      </c>
      <c r="AU65" s="2">
        <f t="shared" si="19"/>
        <v>-0.67800352192112234</v>
      </c>
      <c r="AV65" s="2">
        <f t="shared" si="20"/>
        <v>-0.80313581635960718</v>
      </c>
      <c r="AW65" s="2">
        <f t="shared" si="21"/>
        <v>1.3676520383283179</v>
      </c>
      <c r="AX65" s="2">
        <f t="shared" si="22"/>
        <v>1.3317785225960703</v>
      </c>
      <c r="AY65" s="2">
        <f t="shared" si="23"/>
        <v>-0.96085145905831215</v>
      </c>
      <c r="AZ65" s="2">
        <f t="shared" si="24"/>
        <v>0.10091215305878998</v>
      </c>
      <c r="BA65" s="2">
        <f t="shared" si="25"/>
        <v>1.9915099478163851</v>
      </c>
      <c r="BB65" s="2">
        <f t="shared" si="26"/>
        <v>3.6175415280752468</v>
      </c>
      <c r="BC65" s="2">
        <f t="shared" si="27"/>
        <v>0.36629486989747106</v>
      </c>
      <c r="BD65" s="2">
        <f t="shared" si="28"/>
        <v>-0.96417009637038664</v>
      </c>
      <c r="BE65" s="2">
        <f t="shared" si="29"/>
        <v>9.4418049394024433</v>
      </c>
      <c r="BF65" s="2">
        <f t="shared" si="30"/>
        <v>9.4418049394024433</v>
      </c>
      <c r="BG65" s="2">
        <f t="shared" si="31"/>
        <v>0.40345138648990764</v>
      </c>
      <c r="BH65" s="2">
        <f t="shared" si="32"/>
        <v>0.21421836756839907</v>
      </c>
      <c r="BI65" s="2">
        <f t="shared" si="33"/>
        <v>0.29777357926497183</v>
      </c>
    </row>
    <row r="66" spans="1:61" x14ac:dyDescent="0.25">
      <c r="A66" t="str">
        <f t="shared" si="15"/>
        <v/>
      </c>
      <c r="B66" t="str">
        <f t="shared" si="16"/>
        <v>WAInterior LightingLinear Lighting</v>
      </c>
      <c r="C66" t="str">
        <f t="shared" si="17"/>
        <v>WA2023 CPAInterior Lighting_Linear Lighting</v>
      </c>
      <c r="D66" t="s">
        <v>116</v>
      </c>
      <c r="E66" t="s">
        <v>191</v>
      </c>
      <c r="F66" s="3" t="s">
        <v>84</v>
      </c>
      <c r="G66" s="3" t="s">
        <v>18</v>
      </c>
      <c r="H66" s="3" t="s">
        <v>22</v>
      </c>
      <c r="I66" s="6">
        <v>2.289812533111931</v>
      </c>
      <c r="J66" s="6">
        <v>1.804094723057885</v>
      </c>
      <c r="K66" s="6">
        <v>3.7330136374742842</v>
      </c>
      <c r="L66" s="6">
        <v>2.4264588643582847</v>
      </c>
      <c r="M66" s="6">
        <v>1.801806340600496</v>
      </c>
      <c r="N66" s="6">
        <v>4.856986009014304</v>
      </c>
      <c r="O66" s="6">
        <v>3.8831294797763767</v>
      </c>
      <c r="P66" s="6">
        <v>1.0617932171263533</v>
      </c>
      <c r="Q66" s="6">
        <v>1.5480169682220828</v>
      </c>
      <c r="R66" s="6">
        <v>0.47330630779487709</v>
      </c>
      <c r="S66" s="6">
        <v>0.6924002535140148</v>
      </c>
      <c r="T66" s="6">
        <v>0.6924002535140148</v>
      </c>
      <c r="U66" s="6">
        <v>0.6924002535140148</v>
      </c>
      <c r="V66" s="6">
        <v>1.79173789813919</v>
      </c>
      <c r="W66" s="6">
        <f t="shared" si="34"/>
        <v>1.9819540528012938</v>
      </c>
      <c r="AR66" s="5" t="s">
        <v>83</v>
      </c>
      <c r="AS66" s="5" t="s">
        <v>18</v>
      </c>
      <c r="AT66" s="5" t="s">
        <v>21</v>
      </c>
      <c r="AU66" s="2">
        <f t="shared" si="19"/>
        <v>1.2676862862250315</v>
      </c>
      <c r="AV66" s="2">
        <f t="shared" si="20"/>
        <v>0.19497686017792737</v>
      </c>
      <c r="AW66" s="2">
        <f t="shared" si="21"/>
        <v>0.8751341115596456</v>
      </c>
      <c r="AX66" s="2">
        <f t="shared" si="22"/>
        <v>0.84672298865722695</v>
      </c>
      <c r="AY66" s="2">
        <f t="shared" si="23"/>
        <v>-0.382721958070117</v>
      </c>
      <c r="AZ66" s="2">
        <f t="shared" si="24"/>
        <v>1.40414929539069</v>
      </c>
      <c r="BA66" s="2">
        <f t="shared" si="25"/>
        <v>0.49715251176161823</v>
      </c>
      <c r="BB66" s="2">
        <f t="shared" si="26"/>
        <v>-0.25398067821233905</v>
      </c>
      <c r="BC66" s="2">
        <f t="shared" si="27"/>
        <v>0.91080046697645822</v>
      </c>
      <c r="BD66" s="2">
        <f t="shared" si="28"/>
        <v>-0.63203970445855584</v>
      </c>
      <c r="BE66" s="2">
        <f t="shared" si="29"/>
        <v>-0.59115372526314347</v>
      </c>
      <c r="BF66" s="2">
        <f t="shared" si="30"/>
        <v>-0.59115372526314347</v>
      </c>
      <c r="BG66" s="2">
        <f t="shared" si="31"/>
        <v>-0.74714878683381691</v>
      </c>
      <c r="BH66" s="2">
        <f t="shared" si="32"/>
        <v>0.14866400931333579</v>
      </c>
      <c r="BI66" s="2">
        <f t="shared" si="33"/>
        <v>0.12968079173690206</v>
      </c>
    </row>
    <row r="67" spans="1:61" x14ac:dyDescent="0.25">
      <c r="A67" t="str">
        <f t="shared" si="15"/>
        <v/>
      </c>
      <c r="B67" t="str">
        <f t="shared" ref="B67:B130" si="35">D67&amp;G67&amp;H67</f>
        <v>WAExterior LightingGeneral Service Lighting</v>
      </c>
      <c r="C67" t="str">
        <f t="shared" ref="C67:C130" si="36">D67&amp;E67&amp;F67</f>
        <v>WA2023 CPAExterior Lighting_General Service Lighting</v>
      </c>
      <c r="D67" t="s">
        <v>116</v>
      </c>
      <c r="E67" t="s">
        <v>191</v>
      </c>
      <c r="F67" s="3" t="s">
        <v>85</v>
      </c>
      <c r="G67" s="3" t="s">
        <v>23</v>
      </c>
      <c r="H67" s="3" t="s">
        <v>19</v>
      </c>
      <c r="I67" s="6">
        <v>9.0891883564529097E-2</v>
      </c>
      <c r="J67" s="6">
        <v>0.1738509199065133</v>
      </c>
      <c r="K67" s="6">
        <v>0.48674947428644294</v>
      </c>
      <c r="L67" s="6">
        <v>0.48674947428644294</v>
      </c>
      <c r="M67" s="6">
        <v>0.24323357927287823</v>
      </c>
      <c r="N67" s="6">
        <v>0.44964412134902354</v>
      </c>
      <c r="O67" s="6">
        <v>5.7626108404163219E-2</v>
      </c>
      <c r="P67" s="6">
        <v>6.0561991838683125E-2</v>
      </c>
      <c r="Q67" s="6">
        <v>5.4113080161103243E-2</v>
      </c>
      <c r="R67" s="6">
        <v>0.12398238085031735</v>
      </c>
      <c r="S67" s="6">
        <v>0.34331631560118642</v>
      </c>
      <c r="T67" s="6">
        <v>0.34331631560118642</v>
      </c>
      <c r="U67" s="6">
        <v>0.30975899773134891</v>
      </c>
      <c r="V67" s="6">
        <v>0.28803220283038133</v>
      </c>
      <c r="W67" s="6">
        <f t="shared" si="34"/>
        <v>0.25084477469172856</v>
      </c>
      <c r="AR67" s="5" t="s">
        <v>84</v>
      </c>
      <c r="AS67" s="5" t="s">
        <v>18</v>
      </c>
      <c r="AT67" s="5" t="s">
        <v>22</v>
      </c>
      <c r="AU67" s="2">
        <f t="shared" si="19"/>
        <v>-0.947298388946335</v>
      </c>
      <c r="AV67" s="2">
        <f t="shared" si="20"/>
        <v>-0.88722402097178787</v>
      </c>
      <c r="AW67" s="2">
        <f t="shared" si="21"/>
        <v>-0.83792942929071046</v>
      </c>
      <c r="AX67" s="2">
        <f t="shared" si="22"/>
        <v>-0.75443852922834909</v>
      </c>
      <c r="AY67" s="2">
        <f t="shared" si="23"/>
        <v>-0.86975055443623239</v>
      </c>
      <c r="AZ67" s="2">
        <f t="shared" si="24"/>
        <v>-0.91026227944275617</v>
      </c>
      <c r="BA67" s="2">
        <f t="shared" si="25"/>
        <v>-0.98572705070182542</v>
      </c>
      <c r="BB67" s="2">
        <f t="shared" si="26"/>
        <v>-0.9723139502802155</v>
      </c>
      <c r="BC67" s="2">
        <f t="shared" si="27"/>
        <v>-0.96422754064878191</v>
      </c>
      <c r="BD67" s="2">
        <f t="shared" si="28"/>
        <v>-0.72801606586971657</v>
      </c>
      <c r="BE67" s="2">
        <f t="shared" si="29"/>
        <v>0.21950994941583324</v>
      </c>
      <c r="BF67" s="2">
        <f t="shared" si="30"/>
        <v>0.21950994941583324</v>
      </c>
      <c r="BG67" s="2">
        <f t="shared" si="31"/>
        <v>-0.92072019315310838</v>
      </c>
      <c r="BH67" s="2">
        <f t="shared" si="32"/>
        <v>-0.80327951726627678</v>
      </c>
      <c r="BI67" s="2">
        <f t="shared" si="33"/>
        <v>-0.87996880975006075</v>
      </c>
    </row>
    <row r="68" spans="1:61" x14ac:dyDescent="0.25">
      <c r="A68" t="str">
        <f t="shared" si="15"/>
        <v/>
      </c>
      <c r="B68" t="str">
        <f t="shared" si="35"/>
        <v>WAExterior LightingArea Lighting</v>
      </c>
      <c r="C68" t="str">
        <f t="shared" si="36"/>
        <v>WA2023 CPAExterior Lighting_Area Lighting</v>
      </c>
      <c r="D68" t="s">
        <v>116</v>
      </c>
      <c r="E68" t="s">
        <v>191</v>
      </c>
      <c r="F68" s="3" t="s">
        <v>86</v>
      </c>
      <c r="G68" s="3" t="s">
        <v>23</v>
      </c>
      <c r="H68" s="3" t="s">
        <v>24</v>
      </c>
      <c r="I68" s="6">
        <v>9.905760923737382E-2</v>
      </c>
      <c r="J68" s="6">
        <v>7.8474713384870581E-2</v>
      </c>
      <c r="K68" s="6">
        <v>8.3595143308437939E-2</v>
      </c>
      <c r="L68" s="6">
        <v>8.3595143308437939E-2</v>
      </c>
      <c r="M68" s="6">
        <v>6.9952283864061146E-2</v>
      </c>
      <c r="N68" s="6">
        <v>9.817394251559082E-2</v>
      </c>
      <c r="O68" s="6">
        <v>2.7171644135994169E-2</v>
      </c>
      <c r="P68" s="6">
        <v>1.2275566143767926E-3</v>
      </c>
      <c r="Q68" s="6">
        <v>2.7199868866311402E-3</v>
      </c>
      <c r="R68" s="6">
        <v>6.7989377150724825E-2</v>
      </c>
      <c r="S68" s="6">
        <v>9.4308933721833701E-3</v>
      </c>
      <c r="T68" s="6">
        <v>9.4308933721833701E-3</v>
      </c>
      <c r="U68" s="6">
        <v>0.22622854993997868</v>
      </c>
      <c r="V68" s="6">
        <v>1.0498437357004554E-2</v>
      </c>
      <c r="W68" s="6">
        <f t="shared" si="34"/>
        <v>6.196758388913208E-2</v>
      </c>
      <c r="AR68" s="5" t="s">
        <v>85</v>
      </c>
      <c r="AS68" s="5" t="s">
        <v>23</v>
      </c>
      <c r="AT68" s="5" t="s">
        <v>19</v>
      </c>
      <c r="AU68" s="2">
        <f t="shared" si="19"/>
        <v>3.7110590290369672E-2</v>
      </c>
      <c r="AV68" s="2">
        <f t="shared" si="20"/>
        <v>-0.51687086804567706</v>
      </c>
      <c r="AW68" s="2">
        <f t="shared" si="21"/>
        <v>-0.64867447093362007</v>
      </c>
      <c r="AX68" s="2">
        <f t="shared" si="22"/>
        <v>-0.64867447093362007</v>
      </c>
      <c r="AY68" s="2">
        <f t="shared" si="23"/>
        <v>-0.74671682958355534</v>
      </c>
      <c r="AZ68" s="2">
        <f t="shared" si="24"/>
        <v>-0.72878718758451744</v>
      </c>
      <c r="BA68" s="2">
        <f t="shared" si="25"/>
        <v>-0.38416158147576174</v>
      </c>
      <c r="BB68" s="2">
        <f t="shared" si="26"/>
        <v>-0.9386663524766532</v>
      </c>
      <c r="BC68" s="2">
        <f t="shared" si="27"/>
        <v>-0.31846343974842783</v>
      </c>
      <c r="BD68" s="2">
        <f t="shared" si="28"/>
        <v>0.78533954401593054</v>
      </c>
      <c r="BE68" s="2">
        <f t="shared" si="29"/>
        <v>-0.52676696894650843</v>
      </c>
      <c r="BF68" s="2">
        <f t="shared" si="30"/>
        <v>-0.52676696894650843</v>
      </c>
      <c r="BG68" s="2">
        <f t="shared" si="31"/>
        <v>1.0668780576104342</v>
      </c>
      <c r="BH68" s="2">
        <f t="shared" si="32"/>
        <v>-0.8869633818904491</v>
      </c>
      <c r="BI68" s="2">
        <f t="shared" si="33"/>
        <v>-0.49572629757596753</v>
      </c>
    </row>
    <row r="69" spans="1:61" x14ac:dyDescent="0.25">
      <c r="A69" t="str">
        <f t="shared" ref="A69:A134" si="37">IF(D69=D68,"",1)</f>
        <v/>
      </c>
      <c r="B69" t="str">
        <f t="shared" si="35"/>
        <v>WAExterior LightingLinear Lighting</v>
      </c>
      <c r="C69" t="str">
        <f t="shared" si="36"/>
        <v>WA2023 CPAExterior Lighting_Linear Lighting</v>
      </c>
      <c r="D69" t="s">
        <v>116</v>
      </c>
      <c r="E69" t="s">
        <v>191</v>
      </c>
      <c r="F69" s="3" t="s">
        <v>87</v>
      </c>
      <c r="G69" s="3" t="s">
        <v>23</v>
      </c>
      <c r="H69" s="3" t="s">
        <v>22</v>
      </c>
      <c r="I69" s="6">
        <v>0.24385123594797775</v>
      </c>
      <c r="J69" s="6">
        <v>0.18147509545849672</v>
      </c>
      <c r="K69" s="6">
        <v>0.26332078801846848</v>
      </c>
      <c r="L69" s="6">
        <v>0.26332078801846848</v>
      </c>
      <c r="M69" s="6">
        <v>0.17847565984846586</v>
      </c>
      <c r="N69" s="6">
        <v>0.40600821843392654</v>
      </c>
      <c r="O69" s="6">
        <v>9.0593045228808539E-2</v>
      </c>
      <c r="P69" s="6">
        <v>9.9231100495142069E-2</v>
      </c>
      <c r="Q69" s="6">
        <v>0.10418758190046762</v>
      </c>
      <c r="R69" s="6">
        <v>2.2605281808223895E-2</v>
      </c>
      <c r="S69" s="6">
        <v>0.72840430755169994</v>
      </c>
      <c r="T69" s="6">
        <v>0.72840430755169994</v>
      </c>
      <c r="U69" s="6">
        <v>0.54516396885374208</v>
      </c>
      <c r="V69" s="6">
        <v>0.22010572838609199</v>
      </c>
      <c r="W69" s="6">
        <f t="shared" si="34"/>
        <v>0.29108193625011997</v>
      </c>
      <c r="AR69" s="5" t="s">
        <v>86</v>
      </c>
      <c r="AS69" s="5" t="s">
        <v>23</v>
      </c>
      <c r="AT69" s="5" t="s">
        <v>24</v>
      </c>
      <c r="AU69" s="2">
        <f t="shared" si="19"/>
        <v>-0.80914447656975064</v>
      </c>
      <c r="AV69" s="2">
        <f t="shared" si="20"/>
        <v>-0.88494797255519408</v>
      </c>
      <c r="AW69" s="2">
        <f t="shared" si="21"/>
        <v>-0.68818455920499622</v>
      </c>
      <c r="AX69" s="2">
        <f t="shared" si="22"/>
        <v>-0.68818455920499622</v>
      </c>
      <c r="AY69" s="2">
        <f t="shared" si="23"/>
        <v>-0.91663979455610201</v>
      </c>
      <c r="AZ69" s="2">
        <f t="shared" si="24"/>
        <v>-0.77233933554460255</v>
      </c>
      <c r="BA69" s="2">
        <f t="shared" si="25"/>
        <v>-0.86362643312083842</v>
      </c>
      <c r="BB69" s="2">
        <f t="shared" si="26"/>
        <v>-0.65466449787662029</v>
      </c>
      <c r="BC69" s="2">
        <f t="shared" si="27"/>
        <v>-0.13209447366670179</v>
      </c>
      <c r="BD69" s="2">
        <f t="shared" si="28"/>
        <v>-0.98693458395772049</v>
      </c>
      <c r="BE69" s="2">
        <f t="shared" si="29"/>
        <v>0.92917324593506745</v>
      </c>
      <c r="BF69" s="2">
        <f t="shared" si="30"/>
        <v>0.92917324593506745</v>
      </c>
      <c r="BG69" s="2">
        <f t="shared" si="31"/>
        <v>-0.51185855552808435</v>
      </c>
      <c r="BH69" s="2">
        <f t="shared" si="32"/>
        <v>-0.65515127563429587</v>
      </c>
      <c r="BI69" s="2">
        <f t="shared" si="33"/>
        <v>-0.70428057768420294</v>
      </c>
    </row>
    <row r="70" spans="1:61" x14ac:dyDescent="0.25">
      <c r="A70" t="str">
        <f t="shared" si="37"/>
        <v/>
      </c>
      <c r="B70" t="str">
        <f t="shared" si="35"/>
        <v>WARefrigeration Walk-in Refrigerator/Freezer</v>
      </c>
      <c r="C70" t="str">
        <f t="shared" si="36"/>
        <v>WA2023 CPARefrigeration _Walk-in Refrigerator/Freezer</v>
      </c>
      <c r="D70" t="s">
        <v>116</v>
      </c>
      <c r="E70" t="s">
        <v>191</v>
      </c>
      <c r="F70" s="3" t="s">
        <v>88</v>
      </c>
      <c r="G70" s="3" t="s">
        <v>25</v>
      </c>
      <c r="H70" s="3" t="s">
        <v>26</v>
      </c>
      <c r="I70" s="6">
        <v>2.3939310806289728E-2</v>
      </c>
      <c r="J70" s="6">
        <v>1.4662827868852459E-2</v>
      </c>
      <c r="K70" s="6">
        <v>3.5546249379036263E-2</v>
      </c>
      <c r="L70" s="6">
        <v>1.1730262295081966</v>
      </c>
      <c r="M70" s="6">
        <v>5.0272552693208432</v>
      </c>
      <c r="N70" s="6">
        <v>1.0663874813710879</v>
      </c>
      <c r="O70" s="6">
        <v>0.48876092896174855</v>
      </c>
      <c r="P70" s="6">
        <v>0.30077595628415299</v>
      </c>
      <c r="Q70" s="6">
        <v>7.5193989071038247E-2</v>
      </c>
      <c r="R70" s="6">
        <v>0.11969655403144863</v>
      </c>
      <c r="S70" s="6">
        <v>0.58651311475409829</v>
      </c>
      <c r="T70" s="6">
        <v>16.715623770491803</v>
      </c>
      <c r="U70" s="6">
        <v>0.19550437158469944</v>
      </c>
      <c r="V70" s="6">
        <v>0.58651311475409829</v>
      </c>
      <c r="W70" s="6">
        <f t="shared" si="34"/>
        <v>1.8863856548705282</v>
      </c>
      <c r="AR70" s="5" t="s">
        <v>87</v>
      </c>
      <c r="AS70" s="5" t="s">
        <v>23</v>
      </c>
      <c r="AT70" s="5" t="s">
        <v>22</v>
      </c>
      <c r="AU70" s="2">
        <f t="shared" si="19"/>
        <v>-0.86698949563217975</v>
      </c>
      <c r="AV70" s="2">
        <f t="shared" si="20"/>
        <v>-0.79835689990669079</v>
      </c>
      <c r="AW70" s="2">
        <f t="shared" si="21"/>
        <v>-0.55497857482638469</v>
      </c>
      <c r="AX70" s="2">
        <f t="shared" si="22"/>
        <v>13.685707030729304</v>
      </c>
      <c r="AY70" s="2">
        <f t="shared" si="23"/>
        <v>11.456103761566158</v>
      </c>
      <c r="AZ70" s="2">
        <f t="shared" si="24"/>
        <v>1.7948105030857553</v>
      </c>
      <c r="BA70" s="2">
        <f t="shared" si="25"/>
        <v>4.9677838231308202</v>
      </c>
      <c r="BB70" s="2">
        <f t="shared" si="26"/>
        <v>-0.59858364085293325</v>
      </c>
      <c r="BC70" s="2">
        <f t="shared" si="27"/>
        <v>-0.88556502484515409</v>
      </c>
      <c r="BD70" s="2">
        <f t="shared" si="28"/>
        <v>3.6789235646475404</v>
      </c>
      <c r="BE70" s="2">
        <f t="shared" si="29"/>
        <v>6.5822761616846135</v>
      </c>
      <c r="BF70" s="2">
        <f t="shared" si="30"/>
        <v>215.09487060801152</v>
      </c>
      <c r="BG70" s="2">
        <f t="shared" si="31"/>
        <v>-0.18809673935406279</v>
      </c>
      <c r="BH70" s="2">
        <f t="shared" si="32"/>
        <v>8.9386271764880618</v>
      </c>
      <c r="BI70" s="2">
        <f t="shared" si="33"/>
        <v>7.3416162891868435</v>
      </c>
    </row>
    <row r="71" spans="1:61" x14ac:dyDescent="0.25">
      <c r="A71" t="str">
        <f t="shared" si="37"/>
        <v/>
      </c>
      <c r="B71" t="str">
        <f t="shared" si="35"/>
        <v>WARefrigeration Reach-in Refrigerator/Freezer</v>
      </c>
      <c r="C71" t="str">
        <f t="shared" si="36"/>
        <v>WA2023 CPARefrigeration _Reach-in Refrigerator/Freezer</v>
      </c>
      <c r="D71" t="s">
        <v>116</v>
      </c>
      <c r="E71" t="s">
        <v>191</v>
      </c>
      <c r="F71" s="3" t="s">
        <v>89</v>
      </c>
      <c r="G71" s="3" t="s">
        <v>25</v>
      </c>
      <c r="H71" s="3" t="s">
        <v>27</v>
      </c>
      <c r="I71" s="6">
        <v>0.1059283344305464</v>
      </c>
      <c r="J71" s="6">
        <v>0.81101381048387089</v>
      </c>
      <c r="K71" s="6">
        <v>3.93218817204301E-2</v>
      </c>
      <c r="L71" s="6">
        <v>0.32440552419354834</v>
      </c>
      <c r="M71" s="6">
        <v>1.4829966820276494</v>
      </c>
      <c r="N71" s="6">
        <v>0.58982822580645156</v>
      </c>
      <c r="O71" s="6">
        <v>0.81101381048387078</v>
      </c>
      <c r="P71" s="6">
        <v>0.3327236145574855</v>
      </c>
      <c r="Q71" s="6">
        <v>0.16636180727874275</v>
      </c>
      <c r="R71" s="6">
        <v>0.30454396148782087</v>
      </c>
      <c r="S71" s="6">
        <v>9.7321657258064506E-2</v>
      </c>
      <c r="T71" s="6">
        <v>0.64881104838709669</v>
      </c>
      <c r="U71" s="6">
        <v>2.1627034946236554</v>
      </c>
      <c r="V71" s="6">
        <v>0.12976220967741933</v>
      </c>
      <c r="W71" s="6">
        <f t="shared" si="34"/>
        <v>0.57190971874404661</v>
      </c>
      <c r="AR71" s="5" t="s">
        <v>88</v>
      </c>
      <c r="AS71" s="5" t="s">
        <v>25</v>
      </c>
      <c r="AT71" s="5" t="s">
        <v>26</v>
      </c>
      <c r="AU71" s="2">
        <f t="shared" si="19"/>
        <v>-0.25419807131642769</v>
      </c>
      <c r="AV71" s="2">
        <f t="shared" si="20"/>
        <v>0.22370888459814853</v>
      </c>
      <c r="AW71" s="2">
        <f t="shared" si="21"/>
        <v>-0.88561490928468944</v>
      </c>
      <c r="AX71" s="2">
        <f t="shared" si="22"/>
        <v>0.57219284193708075</v>
      </c>
      <c r="AY71" s="2">
        <f t="shared" si="23"/>
        <v>-0.77495203228091747</v>
      </c>
      <c r="AZ71" s="2">
        <f t="shared" si="24"/>
        <v>-0.89028715455386231</v>
      </c>
      <c r="BA71" s="2">
        <f t="shared" si="25"/>
        <v>1.9521245031002028</v>
      </c>
      <c r="BB71" s="2">
        <f t="shared" si="26"/>
        <v>1.0454974334224749</v>
      </c>
      <c r="BC71" s="2">
        <f t="shared" si="27"/>
        <v>-5.8375486807272781E-3</v>
      </c>
      <c r="BD71" s="2">
        <f t="shared" si="28"/>
        <v>-0.22643067725200794</v>
      </c>
      <c r="BE71" s="2">
        <f t="shared" si="29"/>
        <v>-0.80302166903895467</v>
      </c>
      <c r="BF71" s="2">
        <f t="shared" si="30"/>
        <v>-0.95822803628081166</v>
      </c>
      <c r="BG71" s="2">
        <f t="shared" si="31"/>
        <v>19.570225553861686</v>
      </c>
      <c r="BH71" s="2">
        <f t="shared" si="32"/>
        <v>-0.77439150368778575</v>
      </c>
      <c r="BI71" s="2">
        <f t="shared" si="33"/>
        <v>-0.74193204800628798</v>
      </c>
    </row>
    <row r="72" spans="1:61" x14ac:dyDescent="0.25">
      <c r="A72" t="str">
        <f t="shared" si="37"/>
        <v/>
      </c>
      <c r="B72" t="str">
        <f t="shared" si="35"/>
        <v>WARefrigeration Glass Door Display</v>
      </c>
      <c r="C72" t="str">
        <f t="shared" si="36"/>
        <v>WA2023 CPARefrigeration _Glass Door Display</v>
      </c>
      <c r="D72" t="s">
        <v>116</v>
      </c>
      <c r="E72" t="s">
        <v>191</v>
      </c>
      <c r="F72" s="3" t="s">
        <v>90</v>
      </c>
      <c r="G72" s="3" t="s">
        <v>25</v>
      </c>
      <c r="H72" s="3" t="s">
        <v>28</v>
      </c>
      <c r="I72" s="6">
        <v>8.6467346938775516E-2</v>
      </c>
      <c r="J72" s="6">
        <v>0.1059225</v>
      </c>
      <c r="K72" s="6">
        <v>0.53924181818181816</v>
      </c>
      <c r="L72" s="6">
        <v>2.5421399999999998</v>
      </c>
      <c r="M72" s="6">
        <v>3.6316285714285712</v>
      </c>
      <c r="N72" s="6">
        <v>11.555181818181817</v>
      </c>
      <c r="O72" s="6">
        <v>0.12251702499999999</v>
      </c>
      <c r="P72" s="6">
        <v>0.21727692307692306</v>
      </c>
      <c r="Q72" s="6">
        <v>5.4319230769230765E-2</v>
      </c>
      <c r="R72" s="6">
        <v>8.6467346938775502E-2</v>
      </c>
      <c r="S72" s="6">
        <v>0.42368999999999996</v>
      </c>
      <c r="T72" s="6">
        <v>0.21184499999999998</v>
      </c>
      <c r="U72" s="6">
        <v>0.14122999999999999</v>
      </c>
      <c r="V72" s="6">
        <v>0.42368999999999996</v>
      </c>
      <c r="W72" s="6">
        <f t="shared" si="34"/>
        <v>1.438686970036851</v>
      </c>
      <c r="AR72" s="5" t="s">
        <v>89</v>
      </c>
      <c r="AS72" s="5" t="s">
        <v>25</v>
      </c>
      <c r="AT72" s="5" t="s">
        <v>27</v>
      </c>
      <c r="AU72" s="2">
        <f t="shared" si="19"/>
        <v>1.7125028335790433</v>
      </c>
      <c r="AV72" s="2">
        <f t="shared" si="20"/>
        <v>-0.28789375531762307</v>
      </c>
      <c r="AW72" s="2">
        <f t="shared" si="21"/>
        <v>5.9891667326470026</v>
      </c>
      <c r="AX72" s="2">
        <f t="shared" si="22"/>
        <v>53.893856930162649</v>
      </c>
      <c r="AY72" s="2">
        <f t="shared" si="23"/>
        <v>0.22775879221723128</v>
      </c>
      <c r="AZ72" s="2">
        <f t="shared" si="24"/>
        <v>32.518414189339353</v>
      </c>
      <c r="BA72" s="2">
        <f t="shared" si="25"/>
        <v>0.98705354709824666</v>
      </c>
      <c r="BB72" s="2">
        <f t="shared" si="26"/>
        <v>1.975812944882418</v>
      </c>
      <c r="BC72" s="2">
        <f t="shared" si="27"/>
        <v>-0.27684057588819877</v>
      </c>
      <c r="BD72" s="2">
        <f t="shared" si="28"/>
        <v>-2.1393517980205279E-2</v>
      </c>
      <c r="BE72" s="2">
        <f t="shared" si="29"/>
        <v>2.8208842345303178</v>
      </c>
      <c r="BF72" s="2">
        <f t="shared" si="30"/>
        <v>-0.69614835898196548</v>
      </c>
      <c r="BG72" s="2">
        <f t="shared" si="31"/>
        <v>4.985159646953206</v>
      </c>
      <c r="BH72" s="2">
        <f t="shared" si="32"/>
        <v>2.282178079676334</v>
      </c>
      <c r="BI72" s="2">
        <f t="shared" si="33"/>
        <v>3.1395310636777891</v>
      </c>
    </row>
    <row r="73" spans="1:61" x14ac:dyDescent="0.25">
      <c r="A73" t="str">
        <f t="shared" si="37"/>
        <v/>
      </c>
      <c r="B73" t="str">
        <f t="shared" si="35"/>
        <v>WARefrigeration Open Display Case</v>
      </c>
      <c r="C73" t="str">
        <f t="shared" si="36"/>
        <v>WA2023 CPARefrigeration _Open Display Case</v>
      </c>
      <c r="D73" t="s">
        <v>116</v>
      </c>
      <c r="E73" t="s">
        <v>191</v>
      </c>
      <c r="F73" s="3" t="s">
        <v>91</v>
      </c>
      <c r="G73" s="3" t="s">
        <v>25</v>
      </c>
      <c r="H73" s="3" t="s">
        <v>29</v>
      </c>
      <c r="I73" s="6">
        <v>0.19820408163265307</v>
      </c>
      <c r="J73" s="6">
        <v>0.30349999999999999</v>
      </c>
      <c r="K73" s="6">
        <v>0.44145454545454543</v>
      </c>
      <c r="L73" s="6">
        <v>7.2839999999999998</v>
      </c>
      <c r="M73" s="6">
        <v>1.7342857142857142</v>
      </c>
      <c r="N73" s="6">
        <v>11.036363636363637</v>
      </c>
      <c r="O73" s="6">
        <v>0.35104833333333335</v>
      </c>
      <c r="P73" s="6">
        <v>0.62256410256410255</v>
      </c>
      <c r="Q73" s="6">
        <v>0.15564102564102564</v>
      </c>
      <c r="R73" s="6">
        <v>0.24775510204081633</v>
      </c>
      <c r="S73" s="6">
        <v>0.60699999999999998</v>
      </c>
      <c r="T73" s="6">
        <v>1.821</v>
      </c>
      <c r="U73" s="6">
        <v>0.40466666666666667</v>
      </c>
      <c r="V73" s="6">
        <v>1.214</v>
      </c>
      <c r="W73" s="6">
        <f t="shared" si="34"/>
        <v>1.8872488005701782</v>
      </c>
      <c r="AR73" s="5" t="s">
        <v>90</v>
      </c>
      <c r="AS73" s="5" t="s">
        <v>25</v>
      </c>
      <c r="AT73" s="5" t="s">
        <v>28</v>
      </c>
      <c r="AU73" s="2">
        <f t="shared" si="19"/>
        <v>5.058284302863834</v>
      </c>
      <c r="AV73" s="2">
        <f t="shared" si="20"/>
        <v>0.98808183291287643</v>
      </c>
      <c r="AW73" s="2">
        <f t="shared" si="21"/>
        <v>4.5750249998849544</v>
      </c>
      <c r="AX73" s="2">
        <f t="shared" si="22"/>
        <v>152.25449048695276</v>
      </c>
      <c r="AY73" s="2">
        <f t="shared" si="23"/>
        <v>0.14256590606309905</v>
      </c>
      <c r="AZ73" s="2">
        <f t="shared" si="24"/>
        <v>2.119260682212631</v>
      </c>
      <c r="BA73" s="2">
        <f t="shared" si="25"/>
        <v>4.5475219990145392</v>
      </c>
      <c r="BB73" s="2">
        <f t="shared" si="26"/>
        <v>15.61594656147555</v>
      </c>
      <c r="BC73" s="2">
        <f t="shared" si="27"/>
        <v>3.0378809317075213</v>
      </c>
      <c r="BD73" s="2">
        <f t="shared" si="28"/>
        <v>1.7321060347422117</v>
      </c>
      <c r="BE73" s="2">
        <f t="shared" si="29"/>
        <v>4.3336356681727457</v>
      </c>
      <c r="BF73" s="2">
        <f t="shared" si="30"/>
        <v>1.544909268468051</v>
      </c>
      <c r="BG73" s="2">
        <f t="shared" si="31"/>
        <v>15.709567217035513</v>
      </c>
      <c r="BH73" s="2">
        <f t="shared" si="32"/>
        <v>8.1632936255177295</v>
      </c>
      <c r="BI73" s="2">
        <f t="shared" si="33"/>
        <v>3.0128973210005405</v>
      </c>
    </row>
    <row r="74" spans="1:61" x14ac:dyDescent="0.25">
      <c r="A74" t="str">
        <f t="shared" si="37"/>
        <v/>
      </c>
      <c r="B74" t="str">
        <f t="shared" si="35"/>
        <v>WARefrigeration Icemaker</v>
      </c>
      <c r="C74" t="str">
        <f t="shared" si="36"/>
        <v>WA2023 CPARefrigeration _Icemaker</v>
      </c>
      <c r="D74" t="s">
        <v>116</v>
      </c>
      <c r="E74" t="s">
        <v>191</v>
      </c>
      <c r="F74" s="3" t="s">
        <v>92</v>
      </c>
      <c r="G74" s="3" t="s">
        <v>25</v>
      </c>
      <c r="H74" s="3" t="s">
        <v>30</v>
      </c>
      <c r="I74" s="6">
        <v>0.16133478570021112</v>
      </c>
      <c r="J74" s="6">
        <v>4.9408778120689654</v>
      </c>
      <c r="K74" s="6">
        <v>0.11977885605015674</v>
      </c>
      <c r="L74" s="6">
        <v>1.9763511248275862</v>
      </c>
      <c r="M74" s="6">
        <v>5.6467174995073899</v>
      </c>
      <c r="N74" s="6">
        <v>1.7966828407523512</v>
      </c>
      <c r="O74" s="6">
        <v>0.8234796353448276</v>
      </c>
      <c r="P74" s="6">
        <v>0.50675669867374007</v>
      </c>
      <c r="Q74" s="6">
        <v>0.26097969981697616</v>
      </c>
      <c r="R74" s="6">
        <v>0.60500544637579168</v>
      </c>
      <c r="S74" s="6">
        <v>0.49408778120689656</v>
      </c>
      <c r="T74" s="6">
        <v>0.49408778120689656</v>
      </c>
      <c r="U74" s="6">
        <v>0.32939185413793109</v>
      </c>
      <c r="V74" s="6">
        <v>1.9763511248275862</v>
      </c>
      <c r="W74" s="6">
        <f t="shared" si="34"/>
        <v>1.4379916386069507</v>
      </c>
      <c r="AR74" s="5" t="s">
        <v>91</v>
      </c>
      <c r="AS74" s="5" t="s">
        <v>25</v>
      </c>
      <c r="AT74" s="5" t="s">
        <v>29</v>
      </c>
      <c r="AU74" s="2">
        <f t="shared" si="19"/>
        <v>-0.16804812111656975</v>
      </c>
      <c r="AV74" s="2">
        <f t="shared" si="20"/>
        <v>4.4602535423569289</v>
      </c>
      <c r="AW74" s="2">
        <f t="shared" si="21"/>
        <v>-0.74480384810796108</v>
      </c>
      <c r="AX74" s="2">
        <f t="shared" si="22"/>
        <v>6.0152073279048093</v>
      </c>
      <c r="AY74" s="2">
        <f t="shared" si="23"/>
        <v>-0.37239006637704242</v>
      </c>
      <c r="AZ74" s="2">
        <f t="shared" si="24"/>
        <v>-0.91432971265256469</v>
      </c>
      <c r="BA74" s="2">
        <f t="shared" si="25"/>
        <v>1.1954225222481427</v>
      </c>
      <c r="BB74" s="2">
        <f t="shared" si="26"/>
        <v>1.2817793405158651</v>
      </c>
      <c r="BC74" s="2">
        <f t="shared" si="27"/>
        <v>0.14227135396774315</v>
      </c>
      <c r="BD74" s="2">
        <f t="shared" si="28"/>
        <v>0.12555666024359646</v>
      </c>
      <c r="BE74" s="2">
        <f t="shared" si="29"/>
        <v>-0.26756025409398343</v>
      </c>
      <c r="BF74" s="2">
        <f t="shared" si="30"/>
        <v>-0.88350706010451385</v>
      </c>
      <c r="BG74" s="2">
        <f t="shared" si="31"/>
        <v>1.2946357659329744</v>
      </c>
      <c r="BH74" s="2">
        <f t="shared" si="32"/>
        <v>1.5166925048091056</v>
      </c>
      <c r="BI74" s="2">
        <f t="shared" si="33"/>
        <v>-0.48415599902960371</v>
      </c>
    </row>
    <row r="75" spans="1:61" x14ac:dyDescent="0.25">
      <c r="A75" t="str">
        <f t="shared" si="37"/>
        <v/>
      </c>
      <c r="B75" t="str">
        <f t="shared" si="35"/>
        <v>WARefrigeration Vending Machine</v>
      </c>
      <c r="C75" t="str">
        <f t="shared" si="36"/>
        <v>WA2023 CPARefrigeration _Vending Machine</v>
      </c>
      <c r="D75" t="s">
        <v>116</v>
      </c>
      <c r="E75" t="s">
        <v>191</v>
      </c>
      <c r="F75" s="3" t="s">
        <v>93</v>
      </c>
      <c r="G75" s="3" t="s">
        <v>25</v>
      </c>
      <c r="H75" s="3" t="s">
        <v>31</v>
      </c>
      <c r="I75" s="6">
        <v>3.365409647168123E-2</v>
      </c>
      <c r="J75" s="6">
        <v>0.68710446963015848</v>
      </c>
      <c r="K75" s="6">
        <v>1.6657078051640208E-2</v>
      </c>
      <c r="L75" s="6">
        <v>0.27484178785206342</v>
      </c>
      <c r="M75" s="6">
        <v>0.39263112550294771</v>
      </c>
      <c r="N75" s="6">
        <v>0.49971234154920618</v>
      </c>
      <c r="O75" s="6">
        <v>0.22903482321005283</v>
      </c>
      <c r="P75" s="6">
        <v>0.17618063323850219</v>
      </c>
      <c r="Q75" s="6">
        <v>0.14094450659080174</v>
      </c>
      <c r="R75" s="6">
        <v>0.14022540196533848</v>
      </c>
      <c r="S75" s="6">
        <v>0.20613134088904753</v>
      </c>
      <c r="T75" s="6">
        <v>0.20613134088904753</v>
      </c>
      <c r="U75" s="6">
        <v>3.4355223481507924</v>
      </c>
      <c r="V75" s="6">
        <v>0.27484178785206342</v>
      </c>
      <c r="W75" s="6">
        <f t="shared" si="34"/>
        <v>0.4795437915602388</v>
      </c>
      <c r="AR75" s="5" t="s">
        <v>92</v>
      </c>
      <c r="AS75" s="5" t="s">
        <v>25</v>
      </c>
      <c r="AT75" s="5" t="s">
        <v>30</v>
      </c>
      <c r="AU75" s="2">
        <f t="shared" si="19"/>
        <v>-0.37197824062338847</v>
      </c>
      <c r="AV75" s="2">
        <f t="shared" si="20"/>
        <v>1.7478817171618766</v>
      </c>
      <c r="AW75" s="2">
        <f t="shared" si="21"/>
        <v>-0.93578605511315649</v>
      </c>
      <c r="AX75" s="2">
        <f t="shared" si="22"/>
        <v>0.76520740373245677</v>
      </c>
      <c r="AY75" s="2">
        <f t="shared" si="23"/>
        <v>-0.84207712620545472</v>
      </c>
      <c r="AZ75" s="2">
        <f t="shared" si="24"/>
        <v>0.72454860917983011</v>
      </c>
      <c r="BA75" s="2">
        <f t="shared" si="25"/>
        <v>0.10485005202286479</v>
      </c>
      <c r="BB75" s="2">
        <f t="shared" si="26"/>
        <v>0.43538658135615327</v>
      </c>
      <c r="BC75" s="2">
        <f t="shared" si="27"/>
        <v>0.11621352850035382</v>
      </c>
      <c r="BD75" s="2">
        <f t="shared" si="28"/>
        <v>-5.5936217271299382E-2</v>
      </c>
      <c r="BE75" s="2">
        <f t="shared" si="29"/>
        <v>0.10580457725177306</v>
      </c>
      <c r="BF75" s="2">
        <f t="shared" si="30"/>
        <v>-0.82412420014891763</v>
      </c>
      <c r="BG75" s="2">
        <f t="shared" si="31"/>
        <v>85.608446199064559</v>
      </c>
      <c r="BH75" s="2">
        <f t="shared" si="32"/>
        <v>0.26652970746449056</v>
      </c>
      <c r="BI75" s="2">
        <f t="shared" si="33"/>
        <v>0.17480284969623971</v>
      </c>
    </row>
    <row r="76" spans="1:61" x14ac:dyDescent="0.25">
      <c r="A76" t="str">
        <f t="shared" si="37"/>
        <v/>
      </c>
      <c r="B76" t="str">
        <f t="shared" si="35"/>
        <v>WAFood PreparationOven</v>
      </c>
      <c r="C76" t="str">
        <f t="shared" si="36"/>
        <v>WA2023 CPAFood Preparation_Oven</v>
      </c>
      <c r="D76" t="s">
        <v>116</v>
      </c>
      <c r="E76" t="s">
        <v>191</v>
      </c>
      <c r="F76" s="3" t="s">
        <v>94</v>
      </c>
      <c r="G76" s="3" t="s">
        <v>32</v>
      </c>
      <c r="H76" s="3" t="s">
        <v>33</v>
      </c>
      <c r="I76" s="6">
        <v>5.0905084926337184E-2</v>
      </c>
      <c r="J76" s="6">
        <v>0.91704013286416253</v>
      </c>
      <c r="K76" s="6">
        <v>0.17785020758577696</v>
      </c>
      <c r="L76" s="6">
        <v>0.58690568503306406</v>
      </c>
      <c r="M76" s="6">
        <v>8.3843669290437717</v>
      </c>
      <c r="N76" s="6">
        <v>1.3338765568933273</v>
      </c>
      <c r="O76" s="6">
        <v>0.61136008857610835</v>
      </c>
      <c r="P76" s="6">
        <v>0.26335511507893899</v>
      </c>
      <c r="Q76" s="6">
        <v>9.0293182312779066E-2</v>
      </c>
      <c r="R76" s="6">
        <v>0.4791066816596441</v>
      </c>
      <c r="S76" s="6">
        <v>0.14672642125826602</v>
      </c>
      <c r="T76" s="6">
        <v>1.4672642125826602E-2</v>
      </c>
      <c r="U76" s="6">
        <v>0.48908807086088674</v>
      </c>
      <c r="V76" s="6">
        <v>0.96839438030455571</v>
      </c>
      <c r="W76" s="6">
        <f t="shared" si="34"/>
        <v>1.0367100841802463</v>
      </c>
      <c r="AR76" s="5" t="s">
        <v>93</v>
      </c>
      <c r="AS76" s="5" t="s">
        <v>25</v>
      </c>
      <c r="AT76" s="5" t="s">
        <v>31</v>
      </c>
      <c r="AU76" s="2">
        <f t="shared" si="19"/>
        <v>1.1373521489286498E-2</v>
      </c>
      <c r="AV76" s="2">
        <f t="shared" si="20"/>
        <v>6.8092127731763687</v>
      </c>
      <c r="AW76" s="2">
        <f t="shared" si="21"/>
        <v>0.45991832325100157</v>
      </c>
      <c r="AX76" s="2">
        <f t="shared" si="22"/>
        <v>7.0264766090561288</v>
      </c>
      <c r="AY76" s="2">
        <f t="shared" si="23"/>
        <v>6.1808233404563655</v>
      </c>
      <c r="AZ76" s="2">
        <f t="shared" si="24"/>
        <v>3.9009995381752862</v>
      </c>
      <c r="BA76" s="2">
        <f t="shared" si="25"/>
        <v>5.279752934644427</v>
      </c>
      <c r="BB76" s="2">
        <f t="shared" si="26"/>
        <v>3.5687366578528561</v>
      </c>
      <c r="BC76" s="2">
        <f t="shared" si="27"/>
        <v>0.52264177426563774</v>
      </c>
      <c r="BD76" s="2">
        <f t="shared" si="28"/>
        <v>2.4341600215392907</v>
      </c>
      <c r="BE76" s="2">
        <f t="shared" si="29"/>
        <v>0.67604753880124502</v>
      </c>
      <c r="BF76" s="2">
        <f t="shared" si="30"/>
        <v>-0.97334283041152658</v>
      </c>
      <c r="BG76" s="2">
        <f t="shared" si="31"/>
        <v>25.254163905181915</v>
      </c>
      <c r="BH76" s="2">
        <f t="shared" si="32"/>
        <v>3.751147721433898</v>
      </c>
      <c r="BI76" s="2">
        <f t="shared" si="33"/>
        <v>3.8111969359877449</v>
      </c>
    </row>
    <row r="77" spans="1:61" x14ac:dyDescent="0.25">
      <c r="A77" t="str">
        <f t="shared" si="37"/>
        <v/>
      </c>
      <c r="B77" t="str">
        <f t="shared" si="35"/>
        <v>WAFood PreparationFryer</v>
      </c>
      <c r="C77" t="str">
        <f t="shared" si="36"/>
        <v>WA2023 CPAFood Preparation_Fryer</v>
      </c>
      <c r="D77" t="s">
        <v>116</v>
      </c>
      <c r="E77" t="s">
        <v>191</v>
      </c>
      <c r="F77" s="3" t="s">
        <v>95</v>
      </c>
      <c r="G77" s="3" t="s">
        <v>32</v>
      </c>
      <c r="H77" s="3" t="s">
        <v>34</v>
      </c>
      <c r="I77" s="6">
        <v>3.7217748855678794E-2</v>
      </c>
      <c r="J77" s="6">
        <v>2.6818671969533251E-2</v>
      </c>
      <c r="K77" s="6">
        <v>6.5014962350383648E-2</v>
      </c>
      <c r="L77" s="6">
        <v>0.21454937575626604</v>
      </c>
      <c r="M77" s="6">
        <v>4.5974866233485576</v>
      </c>
      <c r="N77" s="6">
        <v>0.88745423608273677</v>
      </c>
      <c r="O77" s="6">
        <v>8.939557323177752E-2</v>
      </c>
      <c r="P77" s="6">
        <v>0.11002532090064926</v>
      </c>
      <c r="Q77" s="6">
        <v>5.501266045032463E-2</v>
      </c>
      <c r="R77" s="6">
        <v>0.35028469511227112</v>
      </c>
      <c r="S77" s="6">
        <v>0.10727468787813302</v>
      </c>
      <c r="T77" s="6">
        <v>1.0727468787813301E-2</v>
      </c>
      <c r="U77" s="6">
        <v>0.35758229292711002</v>
      </c>
      <c r="V77" s="6">
        <v>0.70801293999567783</v>
      </c>
      <c r="W77" s="6">
        <f t="shared" si="34"/>
        <v>0.54406123268906514</v>
      </c>
      <c r="AR77" s="5" t="s">
        <v>94</v>
      </c>
      <c r="AS77" s="5" t="s">
        <v>32</v>
      </c>
      <c r="AT77" s="5" t="s">
        <v>33</v>
      </c>
      <c r="AU77" s="2">
        <f t="shared" si="19"/>
        <v>-0.57862780980530348</v>
      </c>
      <c r="AV77" s="2">
        <f t="shared" si="20"/>
        <v>-0.85658999416580772</v>
      </c>
      <c r="AW77" s="2">
        <f t="shared" si="21"/>
        <v>-0.59828577110495629</v>
      </c>
      <c r="AX77" s="2">
        <f t="shared" si="22"/>
        <v>0.14728004667353822</v>
      </c>
      <c r="AY77" s="2">
        <f t="shared" si="23"/>
        <v>0.16480232475277168</v>
      </c>
      <c r="AZ77" s="2">
        <f t="shared" si="24"/>
        <v>0.39385933181871469</v>
      </c>
      <c r="BA77" s="2">
        <f t="shared" si="25"/>
        <v>-0.86046437515212038</v>
      </c>
      <c r="BB77" s="2">
        <f t="shared" si="26"/>
        <v>-0.53526738437148624</v>
      </c>
      <c r="BC77" s="2">
        <f t="shared" si="27"/>
        <v>-0.50491372833259973</v>
      </c>
      <c r="BD77" s="2">
        <f t="shared" si="28"/>
        <v>0.35949878236155675</v>
      </c>
      <c r="BE77" s="2">
        <f t="shared" si="29"/>
        <v>2.065455943380198</v>
      </c>
      <c r="BF77" s="2">
        <f t="shared" si="30"/>
        <v>-0.81109135752607997</v>
      </c>
      <c r="BG77" s="2">
        <f t="shared" si="31"/>
        <v>3.9125054752707786</v>
      </c>
      <c r="BH77" s="2">
        <f t="shared" si="32"/>
        <v>7.4923764475615595</v>
      </c>
      <c r="BI77" s="2">
        <f t="shared" si="33"/>
        <v>0.1365029757109697</v>
      </c>
    </row>
    <row r="78" spans="1:61" x14ac:dyDescent="0.25">
      <c r="A78" t="str">
        <f t="shared" si="37"/>
        <v/>
      </c>
      <c r="B78" t="str">
        <f t="shared" si="35"/>
        <v>WAFood PreparationDishwasher</v>
      </c>
      <c r="C78" t="str">
        <f t="shared" si="36"/>
        <v>WA2023 CPAFood Preparation_Dishwasher</v>
      </c>
      <c r="D78" t="s">
        <v>116</v>
      </c>
      <c r="E78" t="s">
        <v>191</v>
      </c>
      <c r="F78" s="3" t="s">
        <v>96</v>
      </c>
      <c r="G78" s="3" t="s">
        <v>32</v>
      </c>
      <c r="H78" s="3" t="s">
        <v>35</v>
      </c>
      <c r="I78" s="6">
        <v>3.8041836734693878E-2</v>
      </c>
      <c r="J78" s="6">
        <v>0.68531249999999999</v>
      </c>
      <c r="K78" s="6">
        <v>0.13290909090909092</v>
      </c>
      <c r="L78" s="6">
        <v>0.43859999999999999</v>
      </c>
      <c r="M78" s="6">
        <v>5.2949999999999999</v>
      </c>
      <c r="N78" s="6">
        <v>0.99681818181818183</v>
      </c>
      <c r="O78" s="6">
        <v>0.45687499999999998</v>
      </c>
      <c r="P78" s="6">
        <v>0.22175641025641027</v>
      </c>
      <c r="Q78" s="6">
        <v>7.6030769230769221E-2</v>
      </c>
      <c r="R78" s="6">
        <v>0.40342857142857141</v>
      </c>
      <c r="S78" s="6">
        <v>0.10965</v>
      </c>
      <c r="T78" s="6">
        <v>1.0965000000000001E-2</v>
      </c>
      <c r="U78" s="6">
        <v>0.36549999999999999</v>
      </c>
      <c r="V78" s="6">
        <v>0.72369000000000006</v>
      </c>
      <c r="W78" s="6">
        <f t="shared" si="34"/>
        <v>0.71104124002697999</v>
      </c>
      <c r="AR78" s="5" t="s">
        <v>95</v>
      </c>
      <c r="AS78" s="5" t="s">
        <v>32</v>
      </c>
      <c r="AT78" s="5" t="s">
        <v>34</v>
      </c>
      <c r="AU78" s="2">
        <f t="shared" si="19"/>
        <v>-0.702171013604175</v>
      </c>
      <c r="AV78" s="2">
        <f t="shared" si="20"/>
        <v>1.5340813697791589</v>
      </c>
      <c r="AW78" s="2">
        <f t="shared" si="21"/>
        <v>-0.43213081263236564</v>
      </c>
      <c r="AX78" s="2">
        <f t="shared" si="22"/>
        <v>0.62181207665866145</v>
      </c>
      <c r="AY78" s="2">
        <f t="shared" si="23"/>
        <v>-7.2342977987141288E-2</v>
      </c>
      <c r="AZ78" s="2">
        <f t="shared" si="24"/>
        <v>8.2626488155428612E-2</v>
      </c>
      <c r="BA78" s="2">
        <f t="shared" si="25"/>
        <v>-0.50687593199553393</v>
      </c>
      <c r="BB78" s="2">
        <f t="shared" si="26"/>
        <v>-0.35229625327974046</v>
      </c>
      <c r="BC78" s="2">
        <f t="shared" si="27"/>
        <v>-0.52685164170298937</v>
      </c>
      <c r="BD78" s="2">
        <f t="shared" si="28"/>
        <v>8.2714693365079306E-2</v>
      </c>
      <c r="BE78" s="2">
        <f t="shared" si="29"/>
        <v>1.1666869757971816</v>
      </c>
      <c r="BF78" s="2">
        <f t="shared" si="30"/>
        <v>-0.86647797168716179</v>
      </c>
      <c r="BG78" s="2">
        <f t="shared" si="31"/>
        <v>2.472195271566954</v>
      </c>
      <c r="BH78" s="2">
        <f t="shared" si="32"/>
        <v>5.0024746016114063</v>
      </c>
      <c r="BI78" s="2">
        <f t="shared" si="33"/>
        <v>2.7087169057328442E-2</v>
      </c>
    </row>
    <row r="79" spans="1:61" x14ac:dyDescent="0.25">
      <c r="A79" t="str">
        <f t="shared" si="37"/>
        <v/>
      </c>
      <c r="B79" t="str">
        <f t="shared" si="35"/>
        <v>WAFood PreparationHot Food Container</v>
      </c>
      <c r="C79" t="str">
        <f t="shared" si="36"/>
        <v>WA2023 CPAFood Preparation_Hot Food Container</v>
      </c>
      <c r="D79" t="s">
        <v>116</v>
      </c>
      <c r="E79" t="s">
        <v>191</v>
      </c>
      <c r="F79" s="3" t="s">
        <v>97</v>
      </c>
      <c r="G79" s="3" t="s">
        <v>32</v>
      </c>
      <c r="H79" s="3" t="s">
        <v>36</v>
      </c>
      <c r="I79" s="6">
        <v>3.4678746044831061E-3</v>
      </c>
      <c r="J79" s="6">
        <v>2.4989096414657673E-3</v>
      </c>
      <c r="K79" s="6">
        <v>6.0579627671897398E-3</v>
      </c>
      <c r="L79" s="6">
        <v>1.9991277131726142E-2</v>
      </c>
      <c r="M79" s="6">
        <v>0.28558967331037344</v>
      </c>
      <c r="N79" s="6">
        <v>9.0869441507846094E-2</v>
      </c>
      <c r="O79" s="6">
        <v>8.3296988048858923E-3</v>
      </c>
      <c r="P79" s="6">
        <v>1.025193699062879E-2</v>
      </c>
      <c r="Q79" s="6">
        <v>5.1259684953143952E-3</v>
      </c>
      <c r="R79" s="6">
        <v>3.2638819806899824E-2</v>
      </c>
      <c r="S79" s="6">
        <v>9.9956385658630711E-3</v>
      </c>
      <c r="T79" s="6">
        <v>9.9956385658630706E-4</v>
      </c>
      <c r="U79" s="6">
        <v>3.3318795219543569E-2</v>
      </c>
      <c r="V79" s="6">
        <v>6.597121453469626E-2</v>
      </c>
      <c r="W79" s="6">
        <f t="shared" si="34"/>
        <v>4.1079055374107311E-2</v>
      </c>
      <c r="AR79" s="5" t="s">
        <v>96</v>
      </c>
      <c r="AS79" s="5" t="s">
        <v>32</v>
      </c>
      <c r="AT79" s="5" t="s">
        <v>35</v>
      </c>
      <c r="AU79" s="2">
        <f t="shared" si="19"/>
        <v>-0.98027329012943121</v>
      </c>
      <c r="AV79" s="2">
        <f t="shared" si="20"/>
        <v>-0.99328620245128063</v>
      </c>
      <c r="AW79" s="2">
        <f t="shared" si="21"/>
        <v>-0.98119358555525404</v>
      </c>
      <c r="AX79" s="2">
        <f t="shared" si="22"/>
        <v>-0.9462896196102446</v>
      </c>
      <c r="AY79" s="2">
        <f t="shared" si="23"/>
        <v>-0.92729240941333435</v>
      </c>
      <c r="AZ79" s="2">
        <f t="shared" si="24"/>
        <v>-0.92829220926921074</v>
      </c>
      <c r="BA79" s="2">
        <f t="shared" si="25"/>
        <v>-0.9934675831674824</v>
      </c>
      <c r="BB79" s="2">
        <f t="shared" si="26"/>
        <v>-0.97824335423830822</v>
      </c>
      <c r="BC79" s="2">
        <f t="shared" si="27"/>
        <v>-0.97682233552818998</v>
      </c>
      <c r="BD79" s="2">
        <f t="shared" si="28"/>
        <v>-0.9363545134845126</v>
      </c>
      <c r="BE79" s="2">
        <f t="shared" si="29"/>
        <v>-0.85648943754894968</v>
      </c>
      <c r="BF79" s="2">
        <f t="shared" si="30"/>
        <v>-0.99115616533591322</v>
      </c>
      <c r="BG79" s="2">
        <f t="shared" si="31"/>
        <v>-0.77001906508478712</v>
      </c>
      <c r="BH79" s="2">
        <f t="shared" si="32"/>
        <v>-0.60242595455743753</v>
      </c>
      <c r="BI79" s="2">
        <f t="shared" si="33"/>
        <v>-0.93889174191158664</v>
      </c>
    </row>
    <row r="80" spans="1:61" x14ac:dyDescent="0.25">
      <c r="A80" t="str">
        <f t="shared" si="37"/>
        <v/>
      </c>
      <c r="B80" t="str">
        <f t="shared" si="35"/>
        <v>WAFood PreparationSteamer</v>
      </c>
      <c r="C80" t="str">
        <f t="shared" si="36"/>
        <v>WA2023 CPAFood Preparation_Steamer</v>
      </c>
      <c r="D80" t="s">
        <v>116</v>
      </c>
      <c r="E80" t="s">
        <v>191</v>
      </c>
      <c r="F80" s="3" t="s">
        <v>98</v>
      </c>
      <c r="G80" s="3" t="s">
        <v>32</v>
      </c>
      <c r="H80" s="3" t="s">
        <v>37</v>
      </c>
      <c r="I80" s="6">
        <v>4.2399032670623185E-2</v>
      </c>
      <c r="J80" s="6">
        <v>3.0552244130302001E-2</v>
      </c>
      <c r="K80" s="6">
        <v>7.4066046376489697E-2</v>
      </c>
      <c r="L80" s="6">
        <v>0.24441795304241601</v>
      </c>
      <c r="M80" s="6">
        <v>4.5391905565020121</v>
      </c>
      <c r="N80" s="6">
        <v>1.1109906956473454</v>
      </c>
      <c r="O80" s="6">
        <v>0.10184081376767333</v>
      </c>
      <c r="P80" s="6">
        <v>0.1253425400217518</v>
      </c>
      <c r="Q80" s="6">
        <v>6.2671270010875899E-2</v>
      </c>
      <c r="R80" s="6">
        <v>0.3990497192529241</v>
      </c>
      <c r="S80" s="6">
        <v>0.122208976521208</v>
      </c>
      <c r="T80" s="6">
        <v>1.22208976521208E-2</v>
      </c>
      <c r="U80" s="6">
        <v>0.40736325507069332</v>
      </c>
      <c r="V80" s="6">
        <v>0.8065792450399728</v>
      </c>
      <c r="W80" s="6">
        <f t="shared" si="34"/>
        <v>0.57706380326474338</v>
      </c>
      <c r="AR80" s="5" t="s">
        <v>97</v>
      </c>
      <c r="AS80" s="5" t="s">
        <v>32</v>
      </c>
      <c r="AT80" s="5" t="s">
        <v>36</v>
      </c>
      <c r="AU80" s="2">
        <f t="shared" si="19"/>
        <v>0.76216932994700048</v>
      </c>
      <c r="AV80" s="2">
        <f t="shared" si="20"/>
        <v>-0.4002624763353102</v>
      </c>
      <c r="AW80" s="2">
        <f t="shared" si="21"/>
        <v>0.67996016356720768</v>
      </c>
      <c r="AX80" s="2">
        <f t="shared" si="22"/>
        <v>3.7979001893175184</v>
      </c>
      <c r="AY80" s="2">
        <f t="shared" si="23"/>
        <v>7.4433751565695179</v>
      </c>
      <c r="AZ80" s="2">
        <f t="shared" si="24"/>
        <v>5.4055927406616897</v>
      </c>
      <c r="BA80" s="2">
        <f t="shared" si="25"/>
        <v>-0.41646505330996864</v>
      </c>
      <c r="BB80" s="2">
        <f t="shared" si="26"/>
        <v>0.94350168554840264</v>
      </c>
      <c r="BC80" s="2">
        <f t="shared" si="27"/>
        <v>1.0704400145794946</v>
      </c>
      <c r="BD80" s="2">
        <f t="shared" si="28"/>
        <v>4.6853943238895281</v>
      </c>
      <c r="BE80" s="2">
        <f t="shared" si="29"/>
        <v>11.819670048069352</v>
      </c>
      <c r="BF80" s="2">
        <f t="shared" si="30"/>
        <v>-0.20998816800023634</v>
      </c>
      <c r="BG80" s="2">
        <f t="shared" si="31"/>
        <v>19.543990996935594</v>
      </c>
      <c r="BH80" s="2">
        <f t="shared" si="32"/>
        <v>34.514933501763856</v>
      </c>
      <c r="BI80" s="2">
        <f t="shared" si="33"/>
        <v>5.2719661760548133</v>
      </c>
    </row>
    <row r="81" spans="1:61" x14ac:dyDescent="0.25">
      <c r="A81" t="str">
        <f t="shared" si="37"/>
        <v/>
      </c>
      <c r="B81" t="str">
        <f t="shared" si="35"/>
        <v>WAFood PreparationGriddle</v>
      </c>
      <c r="C81" t="str">
        <f t="shared" si="36"/>
        <v>WA2023 CPAFood Preparation_Griddle</v>
      </c>
      <c r="D81" t="s">
        <v>116</v>
      </c>
      <c r="E81" t="s">
        <v>191</v>
      </c>
      <c r="F81" s="3" t="s">
        <v>188</v>
      </c>
      <c r="G81" s="3" t="s">
        <v>32</v>
      </c>
      <c r="H81" s="3" t="s">
        <v>184</v>
      </c>
      <c r="I81" s="6">
        <v>4.5823372333145346E-2</v>
      </c>
      <c r="J81" s="6">
        <v>3.3019783004766504E-2</v>
      </c>
      <c r="K81" s="6">
        <v>8.0047958799433938E-2</v>
      </c>
      <c r="L81" s="6">
        <v>0.26415826403813203</v>
      </c>
      <c r="M81" s="6">
        <v>3.7736894862590287</v>
      </c>
      <c r="N81" s="6">
        <v>1.2007193819915092</v>
      </c>
      <c r="O81" s="6">
        <v>0.11006594334922168</v>
      </c>
      <c r="P81" s="6">
        <v>0.13546577642981131</v>
      </c>
      <c r="Q81" s="6">
        <v>6.7732888214905654E-2</v>
      </c>
      <c r="R81" s="6">
        <v>0.43127879842960332</v>
      </c>
      <c r="S81" s="6">
        <v>0.13207913201906601</v>
      </c>
      <c r="T81" s="6">
        <v>1.3207913201906601E-2</v>
      </c>
      <c r="U81" s="6">
        <v>0.44026377339688672</v>
      </c>
      <c r="V81" s="6">
        <v>0.87172227132583557</v>
      </c>
      <c r="W81" s="6">
        <f t="shared" si="34"/>
        <v>0.5428053387709465</v>
      </c>
      <c r="AR81" s="5" t="s">
        <v>98</v>
      </c>
      <c r="AS81" s="5" t="s">
        <v>32</v>
      </c>
      <c r="AT81" s="5" t="s">
        <v>37</v>
      </c>
      <c r="AU81" s="2">
        <f t="shared" si="19"/>
        <v>-0.64451279830021502</v>
      </c>
      <c r="AV81" s="2">
        <f t="shared" si="20"/>
        <v>-0.87901332158111534</v>
      </c>
      <c r="AW81" s="2">
        <f t="shared" si="21"/>
        <v>-0.66109707656097871</v>
      </c>
      <c r="AX81" s="2">
        <f t="shared" si="22"/>
        <v>-3.2106572648922804E-2</v>
      </c>
      <c r="AY81" s="2">
        <f t="shared" si="23"/>
        <v>0.310234605241962</v>
      </c>
      <c r="AZ81" s="2">
        <f t="shared" si="24"/>
        <v>0.29221760923212048</v>
      </c>
      <c r="BA81" s="2">
        <f t="shared" si="25"/>
        <v>-0.88228191141023238</v>
      </c>
      <c r="BB81" s="2">
        <f t="shared" si="26"/>
        <v>-0.60793213004382696</v>
      </c>
      <c r="BC81" s="2">
        <f t="shared" si="27"/>
        <v>-0.58232451640032612</v>
      </c>
      <c r="BD81" s="2">
        <f t="shared" si="28"/>
        <v>0.14693002789925758</v>
      </c>
      <c r="BE81" s="2">
        <f t="shared" si="29"/>
        <v>1.5861468331421849</v>
      </c>
      <c r="BF81" s="2">
        <f t="shared" si="30"/>
        <v>-0.84062876893007599</v>
      </c>
      <c r="BG81" s="2">
        <f t="shared" si="31"/>
        <v>3.1443950630248798</v>
      </c>
      <c r="BH81" s="2">
        <f t="shared" si="32"/>
        <v>6.1645239277179407</v>
      </c>
      <c r="BI81" s="2">
        <f t="shared" si="33"/>
        <v>0.10120764238583058</v>
      </c>
    </row>
    <row r="82" spans="1:61" x14ac:dyDescent="0.25">
      <c r="A82" t="str">
        <f t="shared" si="37"/>
        <v/>
      </c>
      <c r="B82" t="str">
        <f t="shared" si="35"/>
        <v>WAOffice EquipmentDesktop Computer</v>
      </c>
      <c r="C82" t="str">
        <f t="shared" si="36"/>
        <v>WA2023 CPAOffice Equipment_Desktop Computer</v>
      </c>
      <c r="D82" t="s">
        <v>116</v>
      </c>
      <c r="E82" t="s">
        <v>191</v>
      </c>
      <c r="F82" s="3" t="s">
        <v>99</v>
      </c>
      <c r="G82" s="3" t="s">
        <v>38</v>
      </c>
      <c r="H82" s="3" t="s">
        <v>39</v>
      </c>
      <c r="I82" s="6">
        <v>1.4928688317473096</v>
      </c>
      <c r="J82" s="6">
        <v>0.58535972032665162</v>
      </c>
      <c r="K82" s="6">
        <v>3.3604588517730065E-2</v>
      </c>
      <c r="L82" s="6">
        <v>9.1933796566639761E-2</v>
      </c>
      <c r="M82" s="6">
        <v>4.5146060813974882E-2</v>
      </c>
      <c r="N82" s="6">
        <v>1.9588166882096539E-2</v>
      </c>
      <c r="O82" s="6">
        <v>0.25616969355808472</v>
      </c>
      <c r="P82" s="6">
        <v>1.4858210550874389</v>
      </c>
      <c r="Q82" s="6">
        <v>0.39005565129836339</v>
      </c>
      <c r="R82" s="6">
        <v>1.4657811952589249E-2</v>
      </c>
      <c r="S82" s="6">
        <v>9.3370262137993515E-3</v>
      </c>
      <c r="T82" s="6">
        <v>1.0773491785153097E-2</v>
      </c>
      <c r="U82" s="6">
        <v>1.4364655713537462</v>
      </c>
      <c r="V82" s="6">
        <v>8.6187934281224763E-3</v>
      </c>
      <c r="W82" s="6">
        <f t="shared" si="34"/>
        <v>0.42002858996655001</v>
      </c>
      <c r="AR82" s="5" t="s">
        <v>99</v>
      </c>
      <c r="AS82" s="5" t="s">
        <v>38</v>
      </c>
      <c r="AT82" s="5" t="s">
        <v>39</v>
      </c>
      <c r="AU82" s="2">
        <f t="shared" si="19"/>
        <v>-0.3639503416549793</v>
      </c>
      <c r="AV82" s="2">
        <f t="shared" si="20"/>
        <v>-0.52828629172380781</v>
      </c>
      <c r="AW82" s="2">
        <f t="shared" si="21"/>
        <v>-0.88921012209593742</v>
      </c>
      <c r="AX82" s="2">
        <f t="shared" si="22"/>
        <v>-0.10544835279800779</v>
      </c>
      <c r="AY82" s="2">
        <f t="shared" si="23"/>
        <v>-0.84548897563980141</v>
      </c>
      <c r="AZ82" s="2">
        <f t="shared" si="24"/>
        <v>-0.87750761031907987</v>
      </c>
      <c r="BA82" s="2">
        <f t="shared" si="25"/>
        <v>-0.54040611086132628</v>
      </c>
      <c r="BB82" s="2">
        <f t="shared" si="26"/>
        <v>2.129068255885473</v>
      </c>
      <c r="BC82" s="2">
        <f t="shared" si="27"/>
        <v>0.34453922032044049</v>
      </c>
      <c r="BD82" s="2">
        <f t="shared" si="28"/>
        <v>-0.82437572495486866</v>
      </c>
      <c r="BE82" s="2">
        <f t="shared" si="29"/>
        <v>-0.89441295553892453</v>
      </c>
      <c r="BF82" s="2">
        <f t="shared" si="30"/>
        <v>-0.83401868753867214</v>
      </c>
      <c r="BG82" s="2">
        <f t="shared" si="31"/>
        <v>-0.72994940265980346</v>
      </c>
      <c r="BH82" s="2">
        <f t="shared" si="32"/>
        <v>-0.95636930773132567</v>
      </c>
      <c r="BI82" s="2">
        <f t="shared" si="33"/>
        <v>-0.48964254006020469</v>
      </c>
    </row>
    <row r="83" spans="1:61" x14ac:dyDescent="0.25">
      <c r="A83" t="str">
        <f t="shared" si="37"/>
        <v/>
      </c>
      <c r="B83" t="str">
        <f t="shared" si="35"/>
        <v>WAOffice EquipmentLaptop</v>
      </c>
      <c r="C83" t="str">
        <f t="shared" si="36"/>
        <v>WA2023 CPAOffice Equipment_Laptop</v>
      </c>
      <c r="D83" t="s">
        <v>116</v>
      </c>
      <c r="E83" t="s">
        <v>191</v>
      </c>
      <c r="F83" s="3" t="s">
        <v>100</v>
      </c>
      <c r="G83" s="3" t="s">
        <v>38</v>
      </c>
      <c r="H83" s="3" t="s">
        <v>40</v>
      </c>
      <c r="I83" s="6">
        <v>0.37456194749933136</v>
      </c>
      <c r="J83" s="6">
        <v>0.14686720773491671</v>
      </c>
      <c r="K83" s="6">
        <v>8.4314173170742315E-3</v>
      </c>
      <c r="L83" s="6">
        <v>2.3066260846710849E-2</v>
      </c>
      <c r="M83" s="6">
        <v>1.1327181665795508E-2</v>
      </c>
      <c r="N83" s="6">
        <v>4.9146862599525956E-3</v>
      </c>
      <c r="O83" s="6">
        <v>6.4273174755157828E-2</v>
      </c>
      <c r="P83" s="6">
        <v>0.37279365487031874</v>
      </c>
      <c r="Q83" s="6">
        <v>9.7865265371261168E-2</v>
      </c>
      <c r="R83" s="6">
        <v>1.8461835052692676E-2</v>
      </c>
      <c r="S83" s="6">
        <v>2.3426671172440705E-3</v>
      </c>
      <c r="T83" s="6">
        <v>2.7030774429739274E-3</v>
      </c>
      <c r="U83" s="6">
        <v>0.36041032572985698</v>
      </c>
      <c r="V83" s="6">
        <v>2.1624619543791418E-3</v>
      </c>
      <c r="W83" s="6">
        <f t="shared" si="34"/>
        <v>0.10644151168697612</v>
      </c>
      <c r="AR83" s="5" t="s">
        <v>100</v>
      </c>
      <c r="AS83" s="5" t="s">
        <v>38</v>
      </c>
      <c r="AT83" s="5" t="s">
        <v>40</v>
      </c>
      <c r="AU83" s="2">
        <f t="shared" si="19"/>
        <v>3.3505139936393924E-2</v>
      </c>
      <c r="AV83" s="2">
        <f t="shared" si="20"/>
        <v>-0.23352125783636524</v>
      </c>
      <c r="AW83" s="2">
        <f t="shared" si="21"/>
        <v>-0.81997960888037547</v>
      </c>
      <c r="AX83" s="2">
        <f t="shared" si="22"/>
        <v>0.45354016497297622</v>
      </c>
      <c r="AY83" s="2">
        <f t="shared" si="23"/>
        <v>-0.6861724242793299</v>
      </c>
      <c r="AZ83" s="2">
        <f t="shared" si="24"/>
        <v>-0.8009644173574082</v>
      </c>
      <c r="BA83" s="2">
        <f t="shared" si="25"/>
        <v>0.86696368937643564</v>
      </c>
      <c r="BB83" s="2">
        <f t="shared" si="26"/>
        <v>15.947880736670577</v>
      </c>
      <c r="BC83" s="2">
        <f t="shared" si="27"/>
        <v>4.4617912957571075</v>
      </c>
      <c r="BD83" s="2">
        <f t="shared" si="28"/>
        <v>0.43255029642450715</v>
      </c>
      <c r="BE83" s="2">
        <f t="shared" si="29"/>
        <v>-0.78554199399078195</v>
      </c>
      <c r="BF83" s="2">
        <f t="shared" si="30"/>
        <v>-0.66287510473529943</v>
      </c>
      <c r="BG83" s="2">
        <f t="shared" si="31"/>
        <v>9.7000354973036274E-2</v>
      </c>
      <c r="BH83" s="2">
        <f t="shared" si="32"/>
        <v>-0.92910530785286904</v>
      </c>
      <c r="BI83" s="2">
        <f t="shared" si="33"/>
        <v>0.30404511414031621</v>
      </c>
    </row>
    <row r="84" spans="1:61" x14ac:dyDescent="0.25">
      <c r="A84" t="str">
        <f t="shared" si="37"/>
        <v/>
      </c>
      <c r="B84" t="str">
        <f t="shared" si="35"/>
        <v>WAOffice EquipmentServer</v>
      </c>
      <c r="C84" t="str">
        <f t="shared" si="36"/>
        <v>WA2023 CPAOffice Equipment_Server</v>
      </c>
      <c r="D84" t="s">
        <v>116</v>
      </c>
      <c r="E84" t="s">
        <v>191</v>
      </c>
      <c r="F84" s="3" t="s">
        <v>101</v>
      </c>
      <c r="G84" s="3" t="s">
        <v>38</v>
      </c>
      <c r="H84" s="3" t="s">
        <v>41</v>
      </c>
      <c r="I84" s="6">
        <v>1.1063208307872636</v>
      </c>
      <c r="J84" s="6">
        <v>1.2731928141366995</v>
      </c>
      <c r="K84" s="6">
        <v>0.37381283970612861</v>
      </c>
      <c r="L84" s="6">
        <v>0.62244982024460871</v>
      </c>
      <c r="M84" s="6">
        <v>0.40418819496403163</v>
      </c>
      <c r="N84" s="6">
        <v>7.716320085676967E-2</v>
      </c>
      <c r="O84" s="6">
        <v>0.49513053883093872</v>
      </c>
      <c r="P84" s="6">
        <v>0.6093914324073092</v>
      </c>
      <c r="Q84" s="6">
        <v>0.31920503602287625</v>
      </c>
      <c r="R84" s="6">
        <v>0.12125645848920949</v>
      </c>
      <c r="S84" s="6">
        <v>0.22634538917985769</v>
      </c>
      <c r="T84" s="6">
        <v>0.14146586823741106</v>
      </c>
      <c r="U84" s="6">
        <v>103.74163670743478</v>
      </c>
      <c r="V84" s="6">
        <v>0.33951808376978654</v>
      </c>
      <c r="W84" s="6">
        <f t="shared" si="34"/>
        <v>7.8465055153619767</v>
      </c>
      <c r="AR84" s="5" t="s">
        <v>101</v>
      </c>
      <c r="AS84" s="5" t="s">
        <v>38</v>
      </c>
      <c r="AT84" s="5" t="s">
        <v>41</v>
      </c>
      <c r="AU84" s="2">
        <f t="shared" si="19"/>
        <v>3.8078469515033229</v>
      </c>
      <c r="AV84" s="2">
        <f t="shared" si="20"/>
        <v>2.4884199265784481</v>
      </c>
      <c r="AW84" s="2">
        <f t="shared" si="21"/>
        <v>7.3803976997814669</v>
      </c>
      <c r="AX84" s="2">
        <f t="shared" si="22"/>
        <v>4.1481773066694316</v>
      </c>
      <c r="AY84" s="2">
        <f t="shared" si="23"/>
        <v>0.17582356633939988</v>
      </c>
      <c r="AZ84" s="2">
        <f t="shared" si="24"/>
        <v>-0.17969668254547155</v>
      </c>
      <c r="BA84" s="2">
        <f t="shared" si="25"/>
        <v>6.5506638505965462</v>
      </c>
      <c r="BB84" s="2">
        <f t="shared" si="26"/>
        <v>9.9084689103141255</v>
      </c>
      <c r="BC84" s="2">
        <f t="shared" si="27"/>
        <v>3.6763344602719696</v>
      </c>
      <c r="BD84" s="2">
        <f t="shared" si="28"/>
        <v>1.4698421609923633</v>
      </c>
      <c r="BE84" s="2">
        <f t="shared" si="29"/>
        <v>1.1756680451679893</v>
      </c>
      <c r="BF84" s="2">
        <f t="shared" si="30"/>
        <v>0.85256435933358188</v>
      </c>
      <c r="BG84" s="2">
        <f t="shared" si="31"/>
        <v>0.6577610903104818</v>
      </c>
      <c r="BH84" s="2">
        <f t="shared" si="32"/>
        <v>1.9218469575180546</v>
      </c>
      <c r="BI84" s="2">
        <f t="shared" si="33"/>
        <v>0.70806510494588082</v>
      </c>
    </row>
    <row r="85" spans="1:61" x14ac:dyDescent="0.25">
      <c r="A85" t="str">
        <f t="shared" si="37"/>
        <v/>
      </c>
      <c r="B85" t="str">
        <f t="shared" si="35"/>
        <v>WAOffice EquipmentMonitor</v>
      </c>
      <c r="C85" t="str">
        <f t="shared" si="36"/>
        <v>WA2023 CPAOffice Equipment_Monitor</v>
      </c>
      <c r="D85" t="s">
        <v>116</v>
      </c>
      <c r="E85" t="s">
        <v>191</v>
      </c>
      <c r="F85" s="3" t="s">
        <v>102</v>
      </c>
      <c r="G85" s="3" t="s">
        <v>38</v>
      </c>
      <c r="H85" s="3" t="s">
        <v>42</v>
      </c>
      <c r="I85" s="6">
        <v>0.31077251055076155</v>
      </c>
      <c r="J85" s="6">
        <v>0.12185511948044794</v>
      </c>
      <c r="K85" s="6">
        <v>6.9955123434769151E-3</v>
      </c>
      <c r="L85" s="6">
        <v>1.9137981955211457E-2</v>
      </c>
      <c r="M85" s="6">
        <v>9.3981161387199121E-3</v>
      </c>
      <c r="N85" s="6">
        <v>4.0776950188660772E-3</v>
      </c>
      <c r="O85" s="6">
        <v>5.3327189302281919E-2</v>
      </c>
      <c r="P85" s="6">
        <v>0.30930536541395437</v>
      </c>
      <c r="Q85" s="6">
        <v>8.1198409016702458E-2</v>
      </c>
      <c r="R85" s="6">
        <v>3.0513364086752958E-3</v>
      </c>
      <c r="S85" s="6">
        <v>1.9437012923261634E-3</v>
      </c>
      <c r="T85" s="6">
        <v>2.2427322603763423E-3</v>
      </c>
      <c r="U85" s="6">
        <v>0.59806193610035796</v>
      </c>
      <c r="V85" s="6">
        <v>1.7941858083010739E-3</v>
      </c>
      <c r="W85" s="6">
        <f t="shared" si="34"/>
        <v>0.10879727079217567</v>
      </c>
      <c r="AR85" s="5" t="s">
        <v>102</v>
      </c>
      <c r="AS85" s="5" t="s">
        <v>38</v>
      </c>
      <c r="AT85" s="5" t="s">
        <v>42</v>
      </c>
      <c r="AU85" s="2">
        <f t="shared" si="19"/>
        <v>-0.24969189874791742</v>
      </c>
      <c r="AV85" s="2">
        <f t="shared" si="20"/>
        <v>-0.44354876675477861</v>
      </c>
      <c r="AW85" s="2">
        <f t="shared" si="21"/>
        <v>-0.86930809279193766</v>
      </c>
      <c r="AX85" s="2">
        <f t="shared" si="22"/>
        <v>5.5246770559489233E-2</v>
      </c>
      <c r="AY85" s="2">
        <f t="shared" si="23"/>
        <v>-0.81773298391219473</v>
      </c>
      <c r="AZ85" s="2">
        <f t="shared" si="24"/>
        <v>-0.85550336972358365</v>
      </c>
      <c r="BA85" s="2">
        <f t="shared" si="25"/>
        <v>-0.45784576128229904</v>
      </c>
      <c r="BB85" s="2">
        <f t="shared" si="26"/>
        <v>2.6911666109064498</v>
      </c>
      <c r="BC85" s="2">
        <f t="shared" si="27"/>
        <v>0.5860690375693256</v>
      </c>
      <c r="BD85" s="2">
        <f t="shared" si="28"/>
        <v>-0.79282699925387423</v>
      </c>
      <c r="BE85" s="2">
        <f t="shared" si="29"/>
        <v>-0.87544555081981523</v>
      </c>
      <c r="BF85" s="2">
        <f t="shared" si="30"/>
        <v>-0.80420220062655345</v>
      </c>
      <c r="BG85" s="2">
        <f t="shared" si="31"/>
        <v>-0.36287631547660359</v>
      </c>
      <c r="BH85" s="2">
        <f t="shared" si="32"/>
        <v>-0.94853159428211609</v>
      </c>
      <c r="BI85" s="2">
        <f t="shared" si="33"/>
        <v>-0.25089743759023697</v>
      </c>
    </row>
    <row r="86" spans="1:61" x14ac:dyDescent="0.25">
      <c r="A86" t="str">
        <f t="shared" si="37"/>
        <v/>
      </c>
      <c r="B86" t="str">
        <f t="shared" si="35"/>
        <v>WAOffice EquipmentPrinter/Copier/Fax</v>
      </c>
      <c r="C86" t="str">
        <f t="shared" si="36"/>
        <v>WA2023 CPAOffice Equipment_Printer/Copier/Fax</v>
      </c>
      <c r="D86" t="s">
        <v>116</v>
      </c>
      <c r="E86" t="s">
        <v>191</v>
      </c>
      <c r="F86" s="3" t="s">
        <v>103</v>
      </c>
      <c r="G86" s="3" t="s">
        <v>38</v>
      </c>
      <c r="H86" s="3" t="s">
        <v>43</v>
      </c>
      <c r="I86" s="6">
        <v>5.8281241982507406E-2</v>
      </c>
      <c r="J86" s="6">
        <v>0.10870482142857164</v>
      </c>
      <c r="K86" s="6">
        <v>1.0286047619047639E-2</v>
      </c>
      <c r="L86" s="6">
        <v>6.7326857142857272E-2</v>
      </c>
      <c r="M86" s="6">
        <v>4.4083061224489892E-2</v>
      </c>
      <c r="N86" s="6">
        <v>1.9126948051948089E-2</v>
      </c>
      <c r="O86" s="6">
        <v>8.2989702380952532E-2</v>
      </c>
      <c r="P86" s="6">
        <v>0.29023917582417641</v>
      </c>
      <c r="Q86" s="6">
        <v>6.5816318681318819E-2</v>
      </c>
      <c r="R86" s="6">
        <v>2.8625364431486937E-2</v>
      </c>
      <c r="S86" s="6">
        <v>9.1171785714285903E-3</v>
      </c>
      <c r="T86" s="6">
        <v>1.051982142857145E-2</v>
      </c>
      <c r="U86" s="6">
        <v>0.46754761904761999</v>
      </c>
      <c r="V86" s="6">
        <v>8.4158571428571589E-3</v>
      </c>
      <c r="W86" s="6">
        <f t="shared" si="34"/>
        <v>9.0791429639845281E-2</v>
      </c>
      <c r="AR86" s="5" t="s">
        <v>103</v>
      </c>
      <c r="AS86" s="5" t="s">
        <v>38</v>
      </c>
      <c r="AT86" s="5" t="s">
        <v>43</v>
      </c>
      <c r="AU86" s="2">
        <f t="shared" si="19"/>
        <v>-0.72785647028282474</v>
      </c>
      <c r="AV86" s="2">
        <f t="shared" si="20"/>
        <v>-0.35995125095753611</v>
      </c>
      <c r="AW86" s="2">
        <f t="shared" si="21"/>
        <v>-0.75222435474873262</v>
      </c>
      <c r="AX86" s="2">
        <f t="shared" si="22"/>
        <v>4.9832501798144406</v>
      </c>
      <c r="AY86" s="2">
        <f t="shared" si="23"/>
        <v>-0.31103056510444105</v>
      </c>
      <c r="AZ86" s="2">
        <f t="shared" si="24"/>
        <v>9.2394705774917041E-2</v>
      </c>
      <c r="BA86" s="2">
        <f t="shared" si="25"/>
        <v>0.35984466056421516</v>
      </c>
      <c r="BB86" s="2">
        <f t="shared" si="26"/>
        <v>3.4659426730246325</v>
      </c>
      <c r="BC86" s="2">
        <f t="shared" si="27"/>
        <v>1.0720445282727549</v>
      </c>
      <c r="BD86" s="2">
        <f t="shared" si="28"/>
        <v>2.1324562899721573</v>
      </c>
      <c r="BE86" s="2">
        <f t="shared" si="29"/>
        <v>-5.8368208276812994E-2</v>
      </c>
      <c r="BF86" s="2">
        <f t="shared" si="30"/>
        <v>0.48023160836880585</v>
      </c>
      <c r="BG86" s="2">
        <f t="shared" si="31"/>
        <v>-0.19722402457210186</v>
      </c>
      <c r="BH86" s="2">
        <f t="shared" si="32"/>
        <v>-0.6108987883431054</v>
      </c>
      <c r="BI86" s="2">
        <f t="shared" si="33"/>
        <v>-2.6742760567917245E-2</v>
      </c>
    </row>
    <row r="87" spans="1:61" x14ac:dyDescent="0.25">
      <c r="A87" t="str">
        <f t="shared" si="37"/>
        <v/>
      </c>
      <c r="B87" t="str">
        <f t="shared" si="35"/>
        <v>WAOffice EquipmentPOS Terminal</v>
      </c>
      <c r="C87" t="str">
        <f t="shared" si="36"/>
        <v>WA2023 CPAOffice Equipment_POS Terminal</v>
      </c>
      <c r="D87" t="s">
        <v>116</v>
      </c>
      <c r="E87" t="s">
        <v>191</v>
      </c>
      <c r="F87" s="3" t="s">
        <v>104</v>
      </c>
      <c r="G87" s="3" t="s">
        <v>38</v>
      </c>
      <c r="H87" s="3" t="s">
        <v>44</v>
      </c>
      <c r="I87" s="6">
        <v>5.0839722485082122E-3</v>
      </c>
      <c r="J87" s="6">
        <v>6.1057509847279999E-2</v>
      </c>
      <c r="K87" s="6">
        <v>8.940299623698697E-2</v>
      </c>
      <c r="L87" s="6">
        <v>0.38588346223480963</v>
      </c>
      <c r="M87" s="6">
        <v>6.2802010128630861E-2</v>
      </c>
      <c r="N87" s="6">
        <v>0.33970178205941237</v>
      </c>
      <c r="O87" s="6">
        <v>7.3269011816736007E-2</v>
      </c>
      <c r="P87" s="6">
        <v>5.5734547450337638E-2</v>
      </c>
      <c r="Q87" s="6">
        <v>6.8885395725136415E-3</v>
      </c>
      <c r="R87" s="6">
        <v>4.9842865181453068E-2</v>
      </c>
      <c r="S87" s="6">
        <v>7.3269011816736E-3</v>
      </c>
      <c r="T87" s="6">
        <v>1.8317252954183998E-2</v>
      </c>
      <c r="U87" s="6">
        <v>8.1410013129706669E-3</v>
      </c>
      <c r="V87" s="6">
        <v>1.46538023633472E-2</v>
      </c>
      <c r="W87" s="6">
        <f t="shared" si="34"/>
        <v>8.4150403899203127E-2</v>
      </c>
      <c r="AR87" s="5" t="s">
        <v>104</v>
      </c>
      <c r="AS87" s="5" t="s">
        <v>38</v>
      </c>
      <c r="AT87" s="5" t="s">
        <v>44</v>
      </c>
      <c r="AU87" s="2">
        <f t="shared" si="19"/>
        <v>-0.8345541325780742</v>
      </c>
      <c r="AV87" s="2">
        <f t="shared" si="20"/>
        <v>-0.37363586834370788</v>
      </c>
      <c r="AW87" s="2">
        <f t="shared" si="21"/>
        <v>11.507325438852089</v>
      </c>
      <c r="AX87" s="2">
        <f t="shared" si="22"/>
        <v>10.949741997079498</v>
      </c>
      <c r="AY87" s="2">
        <f t="shared" si="23"/>
        <v>-0.31595402466906231</v>
      </c>
      <c r="AZ87" s="2">
        <f t="shared" si="24"/>
        <v>4.4084804226419783</v>
      </c>
      <c r="BA87" s="2">
        <f t="shared" si="25"/>
        <v>0.67339690067121061</v>
      </c>
      <c r="BB87" s="2">
        <f t="shared" si="26"/>
        <v>1.9883752607412748</v>
      </c>
      <c r="BC87" s="2">
        <f t="shared" si="27"/>
        <v>-0.24430561352341795</v>
      </c>
      <c r="BD87" s="2">
        <f t="shared" si="28"/>
        <v>2.801198347819934</v>
      </c>
      <c r="BE87" s="2">
        <f t="shared" si="29"/>
        <v>-0.73630947339131725</v>
      </c>
      <c r="BF87" s="2">
        <f t="shared" si="30"/>
        <v>-0.10187829880742583</v>
      </c>
      <c r="BG87" s="2">
        <f t="shared" si="31"/>
        <v>-0.9512920464168203</v>
      </c>
      <c r="BH87" s="2">
        <f t="shared" si="32"/>
        <v>-0.52783032037198252</v>
      </c>
      <c r="BI87" s="2">
        <f t="shared" si="33"/>
        <v>0.80335561486000251</v>
      </c>
    </row>
    <row r="88" spans="1:61" x14ac:dyDescent="0.25">
      <c r="A88" t="str">
        <f t="shared" si="37"/>
        <v/>
      </c>
      <c r="B88" t="str">
        <f t="shared" si="35"/>
        <v>WAMiscellaneousNon-HVAC Motors</v>
      </c>
      <c r="C88" t="str">
        <f t="shared" si="36"/>
        <v>WA2023 CPAMiscellaneous_Non-HVAC Motors</v>
      </c>
      <c r="D88" t="s">
        <v>116</v>
      </c>
      <c r="E88" t="s">
        <v>191</v>
      </c>
      <c r="F88" s="3" t="s">
        <v>105</v>
      </c>
      <c r="G88" s="3" t="s">
        <v>45</v>
      </c>
      <c r="H88" s="3" t="s">
        <v>46</v>
      </c>
      <c r="I88" s="6">
        <v>0.31070204081632652</v>
      </c>
      <c r="J88" s="6">
        <v>6.3435000000000005E-2</v>
      </c>
      <c r="K88" s="6">
        <v>0.46134545454545456</v>
      </c>
      <c r="L88" s="6">
        <v>5.0748000000000001E-2</v>
      </c>
      <c r="M88" s="6">
        <v>7.2497142857142857E-2</v>
      </c>
      <c r="N88" s="6">
        <v>0.80735454545454544</v>
      </c>
      <c r="O88" s="6">
        <v>3.1717499999999998</v>
      </c>
      <c r="P88" s="6">
        <v>0.13012307692307692</v>
      </c>
      <c r="Q88" s="6">
        <v>0.3253076923076923</v>
      </c>
      <c r="R88" s="6">
        <v>0.51783673469387759</v>
      </c>
      <c r="S88" s="6">
        <v>0.40598400000000001</v>
      </c>
      <c r="T88" s="6">
        <v>0.6850980000000001</v>
      </c>
      <c r="U88" s="6">
        <v>0.8458</v>
      </c>
      <c r="V88" s="6">
        <v>1.319448</v>
      </c>
      <c r="W88" s="6">
        <f t="shared" si="34"/>
        <v>0.65481640625700821</v>
      </c>
      <c r="AR88" s="5" t="s">
        <v>105</v>
      </c>
      <c r="AS88" s="5" t="s">
        <v>45</v>
      </c>
      <c r="AT88" s="5" t="s">
        <v>46</v>
      </c>
      <c r="AU88" s="2">
        <f t="shared" si="19"/>
        <v>-0.1115337651912488</v>
      </c>
      <c r="AV88" s="2">
        <f t="shared" si="20"/>
        <v>-0.77153905262427491</v>
      </c>
      <c r="AW88" s="2">
        <f t="shared" si="21"/>
        <v>1.2383768820286196</v>
      </c>
      <c r="AX88" s="2">
        <f t="shared" si="22"/>
        <v>-0.62345672710551536</v>
      </c>
      <c r="AY88" s="2">
        <f t="shared" si="23"/>
        <v>-0.86487112278034528</v>
      </c>
      <c r="AZ88" s="2">
        <f t="shared" si="24"/>
        <v>3.0446854901100586</v>
      </c>
      <c r="BA88" s="2">
        <f t="shared" si="25"/>
        <v>4.0468853946729189</v>
      </c>
      <c r="BB88" s="2">
        <f t="shared" si="26"/>
        <v>0.64397366748424245</v>
      </c>
      <c r="BC88" s="2">
        <f t="shared" si="27"/>
        <v>3.5489528633241036</v>
      </c>
      <c r="BD88" s="2">
        <f t="shared" si="28"/>
        <v>2.7963481717991368</v>
      </c>
      <c r="BE88" s="2">
        <f t="shared" si="29"/>
        <v>2.2812252499606074</v>
      </c>
      <c r="BF88" s="2">
        <f t="shared" si="30"/>
        <v>6.5689728955098641</v>
      </c>
      <c r="BG88" s="2">
        <f t="shared" si="31"/>
        <v>-0.84272857577586135</v>
      </c>
      <c r="BH88" s="2">
        <f t="shared" si="32"/>
        <v>8.0643557260992917</v>
      </c>
      <c r="BI88" s="2">
        <f t="shared" si="33"/>
        <v>9.6889805140792262E-2</v>
      </c>
    </row>
    <row r="89" spans="1:61" x14ac:dyDescent="0.25">
      <c r="A89" t="str">
        <f t="shared" si="37"/>
        <v/>
      </c>
      <c r="B89" t="str">
        <f t="shared" si="35"/>
        <v>WAMiscellaneousPool Pump</v>
      </c>
      <c r="C89" t="str">
        <f t="shared" si="36"/>
        <v>WA2023 CPAMiscellaneous_Pool Pump</v>
      </c>
      <c r="D89" t="s">
        <v>116</v>
      </c>
      <c r="E89" t="s">
        <v>191</v>
      </c>
      <c r="F89" s="3" t="s">
        <v>106</v>
      </c>
      <c r="G89" s="3" t="s">
        <v>45</v>
      </c>
      <c r="H89" s="3" t="s">
        <v>47</v>
      </c>
      <c r="I89" s="6">
        <v>5.4434899503752647E-3</v>
      </c>
      <c r="J89" s="6">
        <v>6.6682751892096995E-3</v>
      </c>
      <c r="K89" s="6">
        <v>1.6165515610205333E-3</v>
      </c>
      <c r="L89" s="6">
        <v>5.3346201513677595E-3</v>
      </c>
      <c r="M89" s="6">
        <v>7.6208859305253712E-3</v>
      </c>
      <c r="N89" s="6">
        <v>2.4248273415307998E-3</v>
      </c>
      <c r="O89" s="6">
        <v>5.5568959910080831E-2</v>
      </c>
      <c r="P89" s="6">
        <v>5.471405283454113E-2</v>
      </c>
      <c r="Q89" s="6">
        <v>3.4196283021588204E-2</v>
      </c>
      <c r="R89" s="6">
        <v>5.4434899503752653E-2</v>
      </c>
      <c r="S89" s="6">
        <v>1.3336550378419399E-3</v>
      </c>
      <c r="T89" s="6">
        <v>1.3336550378419399E-3</v>
      </c>
      <c r="U89" s="6">
        <v>8.8910335856129327E-2</v>
      </c>
      <c r="V89" s="6">
        <v>0.10669240302735521</v>
      </c>
      <c r="W89" s="6">
        <f t="shared" si="34"/>
        <v>3.0449492453797192E-2</v>
      </c>
      <c r="AR89" s="5" t="s">
        <v>106</v>
      </c>
      <c r="AS89" s="5" t="s">
        <v>45</v>
      </c>
      <c r="AT89" s="5" t="s">
        <v>47</v>
      </c>
      <c r="AU89" s="2" t="str">
        <f t="shared" si="19"/>
        <v>NA</v>
      </c>
      <c r="AV89" s="2" t="str">
        <f t="shared" si="20"/>
        <v>NA</v>
      </c>
      <c r="AW89" s="2" t="str">
        <f t="shared" si="21"/>
        <v>NA</v>
      </c>
      <c r="AX89" s="2" t="str">
        <f t="shared" si="22"/>
        <v>NA</v>
      </c>
      <c r="AY89" s="2" t="str">
        <f t="shared" si="23"/>
        <v>NA</v>
      </c>
      <c r="AZ89" s="2" t="str">
        <f t="shared" si="24"/>
        <v>NA</v>
      </c>
      <c r="BA89" s="2" t="str">
        <f t="shared" si="25"/>
        <v>NA</v>
      </c>
      <c r="BB89" s="2">
        <f t="shared" si="26"/>
        <v>3.5641296148214421</v>
      </c>
      <c r="BC89" s="2">
        <f t="shared" si="27"/>
        <v>0.57864530394944302</v>
      </c>
      <c r="BD89" s="2">
        <f t="shared" si="28"/>
        <v>2.9523956789398569</v>
      </c>
      <c r="BE89" s="2" t="str">
        <f t="shared" si="29"/>
        <v>NA</v>
      </c>
      <c r="BF89" s="2" t="str">
        <f t="shared" si="30"/>
        <v>NA</v>
      </c>
      <c r="BG89" s="2" t="str">
        <f t="shared" si="31"/>
        <v>NA</v>
      </c>
      <c r="BH89" s="2">
        <f t="shared" si="32"/>
        <v>8.6789156539592529</v>
      </c>
      <c r="BI89" s="2">
        <f t="shared" si="33"/>
        <v>6.2938605457858801</v>
      </c>
    </row>
    <row r="90" spans="1:61" x14ac:dyDescent="0.25">
      <c r="A90" t="str">
        <f t="shared" si="37"/>
        <v/>
      </c>
      <c r="B90" t="str">
        <f t="shared" si="35"/>
        <v>WAMiscellaneousPool Heater</v>
      </c>
      <c r="C90" t="str">
        <f t="shared" si="36"/>
        <v>WA2023 CPAMiscellaneous_Pool Heater</v>
      </c>
      <c r="D90" t="s">
        <v>116</v>
      </c>
      <c r="E90" t="s">
        <v>191</v>
      </c>
      <c r="F90" s="3" t="s">
        <v>107</v>
      </c>
      <c r="G90" s="3" t="s">
        <v>45</v>
      </c>
      <c r="H90" s="3" t="s">
        <v>48</v>
      </c>
      <c r="I90" s="6">
        <v>3.8834333733493466E-2</v>
      </c>
      <c r="J90" s="6">
        <v>4.7572058823529495E-2</v>
      </c>
      <c r="K90" s="6">
        <v>1.1532620320855636E-2</v>
      </c>
      <c r="L90" s="6">
        <v>3.8057647058823599E-2</v>
      </c>
      <c r="M90" s="6">
        <v>5.4368067226890852E-2</v>
      </c>
      <c r="N90" s="6">
        <v>1.7298930481283455E-2</v>
      </c>
      <c r="O90" s="6">
        <v>0.39643382352941248</v>
      </c>
      <c r="P90" s="6">
        <v>0.39033484162895998</v>
      </c>
      <c r="Q90" s="6">
        <v>0.24395927601809997</v>
      </c>
      <c r="R90" s="6">
        <v>0.38834333733493465</v>
      </c>
      <c r="S90" s="6">
        <v>9.5144117647058997E-3</v>
      </c>
      <c r="T90" s="6">
        <v>9.5144117647058997E-3</v>
      </c>
      <c r="U90" s="6">
        <v>0.6342941176470599</v>
      </c>
      <c r="V90" s="6">
        <v>0.76115294117647203</v>
      </c>
      <c r="W90" s="6">
        <f t="shared" si="34"/>
        <v>0.21722934417923051</v>
      </c>
      <c r="AR90" s="5" t="s">
        <v>107</v>
      </c>
      <c r="AS90" s="5" t="s">
        <v>45</v>
      </c>
      <c r="AT90" s="5" t="s">
        <v>48</v>
      </c>
      <c r="AU90" s="2" t="str">
        <f t="shared" si="19"/>
        <v>NA</v>
      </c>
      <c r="AV90" s="2" t="str">
        <f t="shared" si="20"/>
        <v>NA</v>
      </c>
      <c r="AW90" s="2" t="str">
        <f t="shared" si="21"/>
        <v>NA</v>
      </c>
      <c r="AX90" s="2" t="str">
        <f t="shared" si="22"/>
        <v>NA</v>
      </c>
      <c r="AY90" s="2" t="str">
        <f t="shared" si="23"/>
        <v>NA</v>
      </c>
      <c r="AZ90" s="2" t="str">
        <f t="shared" si="24"/>
        <v>NA</v>
      </c>
      <c r="BA90" s="2" t="str">
        <f t="shared" si="25"/>
        <v>NA</v>
      </c>
      <c r="BB90" s="2">
        <f t="shared" si="26"/>
        <v>24.121301534066969</v>
      </c>
      <c r="BC90" s="2">
        <f t="shared" si="27"/>
        <v>16.377957263557793</v>
      </c>
      <c r="BD90" s="2">
        <f t="shared" si="28"/>
        <v>20.754273434777527</v>
      </c>
      <c r="BE90" s="2" t="str">
        <f t="shared" si="29"/>
        <v>NA</v>
      </c>
      <c r="BF90" s="2" t="str">
        <f t="shared" si="30"/>
        <v>NA</v>
      </c>
      <c r="BG90" s="2" t="str">
        <f t="shared" si="31"/>
        <v>NA</v>
      </c>
      <c r="BH90" s="2">
        <f t="shared" si="32"/>
        <v>52.273456099126101</v>
      </c>
      <c r="BI90" s="2">
        <f t="shared" si="33"/>
        <v>48.277948043730682</v>
      </c>
    </row>
    <row r="91" spans="1:61" x14ac:dyDescent="0.25">
      <c r="A91" t="str">
        <f t="shared" si="37"/>
        <v/>
      </c>
      <c r="B91" t="str">
        <f t="shared" si="35"/>
        <v>WAMiscellaneousClothes Washer</v>
      </c>
      <c r="C91" t="str">
        <f t="shared" si="36"/>
        <v>WA2023 CPAMiscellaneous_Clothes Washer</v>
      </c>
      <c r="D91" t="s">
        <v>116</v>
      </c>
      <c r="E91" t="s">
        <v>191</v>
      </c>
      <c r="F91" s="3" t="s">
        <v>108</v>
      </c>
      <c r="G91" s="3" t="s">
        <v>45</v>
      </c>
      <c r="H91" s="3" t="s">
        <v>49</v>
      </c>
      <c r="I91" s="6">
        <v>1.5075918367346938E-4</v>
      </c>
      <c r="J91" s="6">
        <v>3.6936E-4</v>
      </c>
      <c r="K91" s="6">
        <v>8.9541818181818186E-4</v>
      </c>
      <c r="L91" s="6">
        <v>2.95488E-4</v>
      </c>
      <c r="M91" s="6">
        <v>4.2212571428571432E-4</v>
      </c>
      <c r="N91" s="6">
        <v>1.3431272727272727E-4</v>
      </c>
      <c r="O91" s="6">
        <v>3.078E-3</v>
      </c>
      <c r="P91" s="6">
        <v>9.470769230769231E-4</v>
      </c>
      <c r="Q91" s="6">
        <v>9.470769230769231E-4</v>
      </c>
      <c r="R91" s="6">
        <v>3.0151836734693877E-3</v>
      </c>
      <c r="S91" s="6">
        <v>7.3872E-3</v>
      </c>
      <c r="T91" s="6">
        <v>7.3872E-3</v>
      </c>
      <c r="U91" s="6">
        <v>4.9248E-3</v>
      </c>
      <c r="V91" s="6">
        <v>7.682688E-3</v>
      </c>
      <c r="W91" s="6">
        <f t="shared" si="34"/>
        <v>2.6883349519052379E-3</v>
      </c>
      <c r="AR91" s="5" t="s">
        <v>108</v>
      </c>
      <c r="AS91" s="5" t="s">
        <v>45</v>
      </c>
      <c r="AT91" s="5" t="s">
        <v>49</v>
      </c>
      <c r="AU91" s="2" t="str">
        <f t="shared" si="19"/>
        <v>NA</v>
      </c>
      <c r="AV91" s="2" t="str">
        <f t="shared" si="20"/>
        <v>NA</v>
      </c>
      <c r="AW91" s="2">
        <f t="shared" si="21"/>
        <v>-0.54516670809737389</v>
      </c>
      <c r="AX91" s="2">
        <f t="shared" si="22"/>
        <v>-0.93113850667575926</v>
      </c>
      <c r="AY91" s="2" t="str">
        <f t="shared" si="23"/>
        <v>NA</v>
      </c>
      <c r="AZ91" s="2" t="str">
        <f t="shared" si="24"/>
        <v>NA</v>
      </c>
      <c r="BA91" s="2">
        <f t="shared" si="25"/>
        <v>-0.91795871316061894</v>
      </c>
      <c r="BB91" s="2">
        <f t="shared" si="26"/>
        <v>-0.74946110695663082</v>
      </c>
      <c r="BC91" s="2">
        <f t="shared" si="27"/>
        <v>-0.86134940754522649</v>
      </c>
      <c r="BD91" s="2">
        <f t="shared" si="28"/>
        <v>-0.86114626227190849</v>
      </c>
      <c r="BE91" s="2" t="str">
        <f t="shared" si="29"/>
        <v>NA</v>
      </c>
      <c r="BF91" s="2" t="str">
        <f t="shared" si="30"/>
        <v>NA</v>
      </c>
      <c r="BG91" s="2" t="str">
        <f t="shared" si="31"/>
        <v>NA</v>
      </c>
      <c r="BH91" s="2">
        <f t="shared" si="32"/>
        <v>4.5255718377618317</v>
      </c>
      <c r="BI91" s="2">
        <f t="shared" si="33"/>
        <v>-0.51432428824797582</v>
      </c>
    </row>
    <row r="92" spans="1:61" x14ac:dyDescent="0.25">
      <c r="A92" t="str">
        <f t="shared" si="37"/>
        <v/>
      </c>
      <c r="B92" t="str">
        <f t="shared" si="35"/>
        <v>WAMiscellaneousClothes Dryer</v>
      </c>
      <c r="C92" t="str">
        <f t="shared" si="36"/>
        <v>WA2023 CPAMiscellaneous_Clothes Dryer</v>
      </c>
      <c r="D92" t="s">
        <v>116</v>
      </c>
      <c r="E92" t="s">
        <v>191</v>
      </c>
      <c r="F92" s="3" t="s">
        <v>109</v>
      </c>
      <c r="G92" s="3" t="s">
        <v>45</v>
      </c>
      <c r="H92" s="3" t="s">
        <v>50</v>
      </c>
      <c r="I92" s="6">
        <v>2.8979675021481633E-3</v>
      </c>
      <c r="J92" s="6">
        <v>7.1000203802630002E-3</v>
      </c>
      <c r="K92" s="6">
        <v>1.7212170618819394E-2</v>
      </c>
      <c r="L92" s="6">
        <v>5.6800163042104003E-3</v>
      </c>
      <c r="M92" s="6">
        <v>8.1143090060148571E-3</v>
      </c>
      <c r="N92" s="6">
        <v>2.5818255928229091E-3</v>
      </c>
      <c r="O92" s="6">
        <v>5.9166836502191671E-2</v>
      </c>
      <c r="P92" s="6">
        <v>1.8205180462212821E-2</v>
      </c>
      <c r="Q92" s="6">
        <v>1.8205180462212821E-2</v>
      </c>
      <c r="R92" s="6">
        <v>5.7959350042963272E-2</v>
      </c>
      <c r="S92" s="6">
        <v>0.14200040760526</v>
      </c>
      <c r="T92" s="6">
        <v>0.14200040760526</v>
      </c>
      <c r="U92" s="6">
        <v>9.4666938403506679E-2</v>
      </c>
      <c r="V92" s="6">
        <v>0.14768042390947042</v>
      </c>
      <c r="W92" s="6">
        <f t="shared" si="34"/>
        <v>5.1676502456954036E-2</v>
      </c>
      <c r="AR92" s="5" t="s">
        <v>109</v>
      </c>
      <c r="AS92" s="5" t="s">
        <v>45</v>
      </c>
      <c r="AT92" s="5" t="s">
        <v>50</v>
      </c>
      <c r="AU92" s="2" t="str">
        <f t="shared" si="19"/>
        <v>NA</v>
      </c>
      <c r="AV92" s="2" t="str">
        <f t="shared" si="20"/>
        <v>NA</v>
      </c>
      <c r="AW92" s="2">
        <f t="shared" si="21"/>
        <v>1.6935695833903623</v>
      </c>
      <c r="AX92" s="2">
        <f t="shared" si="22"/>
        <v>-0.59219514668965179</v>
      </c>
      <c r="AY92" s="2" t="str">
        <f t="shared" si="23"/>
        <v>NA</v>
      </c>
      <c r="AZ92" s="2" t="str">
        <f t="shared" si="24"/>
        <v>NA</v>
      </c>
      <c r="BA92" s="2">
        <f t="shared" si="25"/>
        <v>-0.51414305252731873</v>
      </c>
      <c r="BB92" s="2">
        <f t="shared" si="26"/>
        <v>0.48371711959551433</v>
      </c>
      <c r="BC92" s="2">
        <f t="shared" si="27"/>
        <v>-0.17889691628996851</v>
      </c>
      <c r="BD92" s="2">
        <f t="shared" si="28"/>
        <v>-0.17769386906594087</v>
      </c>
      <c r="BE92" s="2" t="str">
        <f t="shared" si="29"/>
        <v>NA</v>
      </c>
      <c r="BF92" s="2" t="str">
        <f t="shared" si="30"/>
        <v>NA</v>
      </c>
      <c r="BG92" s="2" t="str">
        <f t="shared" si="31"/>
        <v>NA</v>
      </c>
      <c r="BH92" s="2">
        <f t="shared" si="32"/>
        <v>31.723005325256672</v>
      </c>
      <c r="BI92" s="2">
        <f t="shared" si="33"/>
        <v>1.876221569213508</v>
      </c>
    </row>
    <row r="93" spans="1:61" x14ac:dyDescent="0.25">
      <c r="A93" t="str">
        <f t="shared" si="37"/>
        <v/>
      </c>
      <c r="B93" t="str">
        <f t="shared" si="35"/>
        <v>WAMiscellaneousElectric Vehicle Chargers</v>
      </c>
      <c r="C93" t="str">
        <f t="shared" si="36"/>
        <v>WA2023 CPAMiscellaneous_Electric Vehicle Chargers</v>
      </c>
      <c r="D93" t="s">
        <v>116</v>
      </c>
      <c r="E93" t="s">
        <v>191</v>
      </c>
      <c r="F93" s="3" t="s">
        <v>189</v>
      </c>
      <c r="G93" s="3" t="s">
        <v>45</v>
      </c>
      <c r="H93" s="3" t="s">
        <v>185</v>
      </c>
      <c r="I93" s="6">
        <v>5.8027888589269161E-4</v>
      </c>
      <c r="J93" s="6">
        <v>3.5542081760927359E-2</v>
      </c>
      <c r="K93" s="6">
        <v>8.6162622450732993E-4</v>
      </c>
      <c r="L93" s="6">
        <v>2.8433665408741888E-2</v>
      </c>
      <c r="M93" s="6">
        <v>4.0619522012488411E-2</v>
      </c>
      <c r="N93" s="6">
        <v>1.2924393367609949E-2</v>
      </c>
      <c r="O93" s="6">
        <v>1.1847360586975787E-2</v>
      </c>
      <c r="P93" s="6">
        <v>3.6453417190694727E-3</v>
      </c>
      <c r="Q93" s="6">
        <v>3.6453417190694727E-3</v>
      </c>
      <c r="R93" s="6">
        <v>2.9013944294634581E-3</v>
      </c>
      <c r="S93" s="6">
        <v>7.108416352185472E-3</v>
      </c>
      <c r="T93" s="6">
        <v>7.108416352185472E-3</v>
      </c>
      <c r="U93" s="6">
        <v>0.47389442347903149</v>
      </c>
      <c r="V93" s="6">
        <v>2.8433665408741888E-2</v>
      </c>
      <c r="W93" s="6">
        <f t="shared" si="34"/>
        <v>4.6967566264777869E-2</v>
      </c>
      <c r="AR93" s="5" t="s">
        <v>110</v>
      </c>
      <c r="AS93" s="5" t="s">
        <v>45</v>
      </c>
      <c r="AT93" s="5" t="s">
        <v>51</v>
      </c>
      <c r="AU93" s="2">
        <f t="shared" si="19"/>
        <v>-0.99959036050350991</v>
      </c>
      <c r="AV93" s="2">
        <f t="shared" si="20"/>
        <v>-0.97001486407881155</v>
      </c>
      <c r="AW93" s="2">
        <f t="shared" si="21"/>
        <v>-0.99889446280173133</v>
      </c>
      <c r="AX93" s="2">
        <f t="shared" si="22"/>
        <v>-0.95057929441489319</v>
      </c>
      <c r="AY93" s="2">
        <f t="shared" si="23"/>
        <v>-0.98108920855719683</v>
      </c>
      <c r="AZ93" s="2">
        <f t="shared" si="24"/>
        <v>-0.97957297985484637</v>
      </c>
      <c r="BA93" s="2">
        <f t="shared" si="25"/>
        <v>-0.99757728674525803</v>
      </c>
      <c r="BB93" s="2">
        <f t="shared" si="26"/>
        <v>-0.9895373556609216</v>
      </c>
      <c r="BC93" s="2">
        <f t="shared" si="27"/>
        <v>-0.98885078726202158</v>
      </c>
      <c r="BD93" s="2">
        <f t="shared" si="28"/>
        <v>-0.99540560699743608</v>
      </c>
      <c r="BE93" s="2">
        <f t="shared" si="29"/>
        <v>-0.98353881665503295</v>
      </c>
      <c r="BF93" s="2">
        <f t="shared" si="30"/>
        <v>-0.9776912787618246</v>
      </c>
      <c r="BG93" s="2">
        <f t="shared" si="31"/>
        <v>-0.97422985605954215</v>
      </c>
      <c r="BH93" s="2">
        <f t="shared" si="32"/>
        <v>-0.94968528887972481</v>
      </c>
      <c r="BI93" s="2">
        <f t="shared" si="33"/>
        <v>-0.97985406022645116</v>
      </c>
    </row>
    <row r="94" spans="1:61" x14ac:dyDescent="0.25">
      <c r="B94" t="str">
        <f t="shared" si="35"/>
        <v>WAMiscellaneousOther Miscellaneous</v>
      </c>
      <c r="C94" t="str">
        <f t="shared" si="36"/>
        <v>WA2023 CPAMiscellaneous_Other Miscellaneous</v>
      </c>
      <c r="D94" t="s">
        <v>116</v>
      </c>
      <c r="E94" t="s">
        <v>191</v>
      </c>
      <c r="F94" s="3" t="s">
        <v>110</v>
      </c>
      <c r="G94" s="3" t="s">
        <v>45</v>
      </c>
      <c r="H94" s="3" t="s">
        <v>51</v>
      </c>
      <c r="I94" s="6">
        <v>1.1927835653831484</v>
      </c>
      <c r="J94" s="6">
        <v>0.91984889139455484</v>
      </c>
      <c r="K94" s="6">
        <v>0.81153798451664427</v>
      </c>
      <c r="L94" s="6">
        <v>0.74207027063810926</v>
      </c>
      <c r="M94" s="6">
        <v>1.0602351552133147</v>
      </c>
      <c r="N94" s="6">
        <v>0.88275497487904264</v>
      </c>
      <c r="O94" s="6">
        <v>3.2018038457956566</v>
      </c>
      <c r="P94" s="6">
        <v>0.85002092618841152</v>
      </c>
      <c r="Q94" s="6">
        <v>0.26275287913083262</v>
      </c>
      <c r="R94" s="6">
        <v>1.1593436495978811</v>
      </c>
      <c r="S94" s="6">
        <v>0.57476616522681645</v>
      </c>
      <c r="T94" s="6">
        <v>1.7759778757116758</v>
      </c>
      <c r="U94" s="6">
        <v>0.91984889139455484</v>
      </c>
      <c r="V94" s="6">
        <v>1.7046123971696123</v>
      </c>
      <c r="W94" s="6"/>
      <c r="AR94" s="5"/>
      <c r="AS94" s="5"/>
      <c r="AT94" s="5"/>
      <c r="AU94" s="2"/>
      <c r="AV94" s="2"/>
      <c r="AW94" s="2"/>
      <c r="AX94" s="2"/>
      <c r="AY94" s="2"/>
      <c r="AZ94" s="2"/>
      <c r="BA94" s="2"/>
      <c r="BB94" s="2"/>
      <c r="BC94" s="2"/>
      <c r="BD94" s="2"/>
      <c r="BE94" s="2"/>
      <c r="BF94" s="2"/>
      <c r="BG94" s="2"/>
      <c r="BH94" s="2"/>
      <c r="BI94" s="2"/>
    </row>
    <row r="95" spans="1:61" x14ac:dyDescent="0.25">
      <c r="B95" t="str">
        <f t="shared" si="35"/>
        <v>WAGenerationSolar PV</v>
      </c>
      <c r="C95" t="str">
        <f t="shared" si="36"/>
        <v>WA2023 CPAGeneration_Solar PV</v>
      </c>
      <c r="D95" t="s">
        <v>116</v>
      </c>
      <c r="E95" t="s">
        <v>191</v>
      </c>
      <c r="F95" s="3" t="s">
        <v>190</v>
      </c>
      <c r="G95" s="3" t="s">
        <v>187</v>
      </c>
      <c r="H95" s="3" t="s">
        <v>186</v>
      </c>
      <c r="I95" s="6">
        <v>-8.2147010466253594</v>
      </c>
      <c r="J95" s="6">
        <v>-8.2147010466253594</v>
      </c>
      <c r="K95" s="6">
        <v>-8.2147010466253594</v>
      </c>
      <c r="L95" s="6">
        <v>-8.2147010466253594</v>
      </c>
      <c r="M95" s="6">
        <v>-8.2147010466253594</v>
      </c>
      <c r="N95" s="6">
        <v>-8.2147010466253594</v>
      </c>
      <c r="O95" s="6">
        <v>-8.2147010466253594</v>
      </c>
      <c r="P95" s="6">
        <v>-8.2147010466253594</v>
      </c>
      <c r="Q95" s="6">
        <v>-8.2147010466253594</v>
      </c>
      <c r="R95" s="6">
        <v>-8.2147010466253594</v>
      </c>
      <c r="S95" s="6">
        <v>-8.2147010466253594</v>
      </c>
      <c r="T95" s="6">
        <v>-8.2147010466253594</v>
      </c>
      <c r="U95" s="6">
        <v>-8.2147010466253594</v>
      </c>
      <c r="V95" s="6">
        <v>-8.2147010466253594</v>
      </c>
      <c r="W95" s="6"/>
      <c r="AR95" s="5"/>
      <c r="AS95" s="5"/>
      <c r="AT95" s="5"/>
      <c r="AU95" s="2"/>
      <c r="AV95" s="2"/>
      <c r="AW95" s="2"/>
      <c r="AX95" s="2"/>
      <c r="AY95" s="2"/>
      <c r="AZ95" s="2"/>
      <c r="BA95" s="2"/>
      <c r="BB95" s="2"/>
      <c r="BC95" s="2"/>
      <c r="BD95" s="2"/>
      <c r="BE95" s="2"/>
      <c r="BF95" s="2"/>
      <c r="BG95" s="2"/>
      <c r="BH95" s="2"/>
      <c r="BI95" s="2"/>
    </row>
    <row r="96" spans="1:61" x14ac:dyDescent="0.25">
      <c r="A96">
        <f>IF(D96=D93,"",1)</f>
        <v>1</v>
      </c>
      <c r="B96" t="str">
        <f t="shared" si="35"/>
        <v>UTCoolingAir-Cooled Chiller</v>
      </c>
      <c r="C96" t="str">
        <f t="shared" si="36"/>
        <v>UT2023 CPACooling_Air-Cooled Chiller</v>
      </c>
      <c r="D96" t="s">
        <v>117</v>
      </c>
      <c r="E96" t="s">
        <v>191</v>
      </c>
      <c r="F96" s="3" t="s">
        <v>66</v>
      </c>
      <c r="G96" s="3" t="s">
        <v>3</v>
      </c>
      <c r="H96" s="3" t="s">
        <v>4</v>
      </c>
      <c r="I96" s="6">
        <v>3.0416531003084515</v>
      </c>
      <c r="J96" s="6">
        <v>2.2392206580783132</v>
      </c>
      <c r="K96" s="6">
        <v>1.9567906461782663</v>
      </c>
      <c r="L96" s="6">
        <v>2.2899985236467364</v>
      </c>
      <c r="M96" s="6">
        <v>9.0952086687056894</v>
      </c>
      <c r="N96" s="6">
        <v>1.2138041354148352</v>
      </c>
      <c r="O96" s="6">
        <v>3.7175469732888815</v>
      </c>
      <c r="P96" s="6">
        <v>2.0060826593271046</v>
      </c>
      <c r="Q96" s="6">
        <v>1.4053951907715889</v>
      </c>
      <c r="R96" s="6">
        <v>1.7182289610401811</v>
      </c>
      <c r="S96" s="6">
        <v>1.5149458953207453</v>
      </c>
      <c r="T96" s="6">
        <v>3.7409382493890404</v>
      </c>
      <c r="U96" s="6">
        <v>42.583143404318321</v>
      </c>
      <c r="V96" s="6">
        <v>2.3080532554645377</v>
      </c>
      <c r="W96" s="6">
        <f>AVERAGE(I96:V96)</f>
        <v>5.6307864515180501</v>
      </c>
      <c r="AR96" s="5" t="s">
        <v>66</v>
      </c>
      <c r="AS96" s="5" t="s">
        <v>3</v>
      </c>
      <c r="AT96" s="5" t="s">
        <v>4</v>
      </c>
      <c r="AU96" s="2">
        <f t="shared" ref="AU96:AU140" si="38">IFERROR(I96/I327-1,"NA")</f>
        <v>-0.44127362982701368</v>
      </c>
      <c r="AV96" s="2">
        <f t="shared" ref="AV96:AV140" si="39">IFERROR(J96/J327-1,"NA")</f>
        <v>-0.59816672986516717</v>
      </c>
      <c r="AW96" s="2">
        <f t="shared" ref="AW96:AW140" si="40">IFERROR(K96/K327-1,"NA")</f>
        <v>-0.6188353188340483</v>
      </c>
      <c r="AX96" s="2">
        <f t="shared" ref="AX96:AX140" si="41">IFERROR(L96/L327-1,"NA")</f>
        <v>-0.59100674728628455</v>
      </c>
      <c r="AY96" s="2">
        <f t="shared" ref="AY96:AY140" si="42">IFERROR(M96/M327-1,"NA")</f>
        <v>0.40213156146595841</v>
      </c>
      <c r="AZ96" s="2">
        <f t="shared" ref="AZ96:AZ140" si="43">IFERROR(N96/N327-1,"NA")</f>
        <v>-0.82617459833325435</v>
      </c>
      <c r="BA96" s="2">
        <f t="shared" ref="BA96:BA140" si="44">IFERROR(O96/O327-1,"NA")</f>
        <v>-0.5820804578388481</v>
      </c>
      <c r="BB96" s="2">
        <f t="shared" ref="BB96:BB140" si="45">IFERROR(P96/P327-1,"NA")</f>
        <v>-0.70196122768513525</v>
      </c>
      <c r="BC96" s="2">
        <f t="shared" ref="BC96:BC140" si="46">IFERROR(Q96/Q327-1,"NA")</f>
        <v>-0.58240777833623514</v>
      </c>
      <c r="BD96" s="2">
        <f t="shared" ref="BD96:BD140" si="47">IFERROR(R96/R327-1,"NA")</f>
        <v>0.65862966059039429</v>
      </c>
      <c r="BE96" s="2">
        <f t="shared" ref="BE96:BE140" si="48">IFERROR(S96/S327-1,"NA")</f>
        <v>-0.39927526264419932</v>
      </c>
      <c r="BF96" s="2">
        <f t="shared" ref="BF96:BF140" si="49">IFERROR(T96/T327-1,"NA")</f>
        <v>0.68252487719596466</v>
      </c>
      <c r="BG96" s="2">
        <f t="shared" ref="BG96:BG140" si="50">IFERROR(U96/U327-1,"NA")</f>
        <v>0.18517714885178882</v>
      </c>
      <c r="BH96" s="2">
        <f t="shared" ref="BH96:BH140" si="51">IFERROR(V96/V327-1,"NA")</f>
        <v>-0.19933631904447913</v>
      </c>
      <c r="BI96" s="2">
        <f t="shared" ref="BI96:BI140" si="52">IFERROR(W96/W327-1,"NA")</f>
        <v>-0.20214975307899596</v>
      </c>
    </row>
    <row r="97" spans="1:61" x14ac:dyDescent="0.25">
      <c r="A97" t="str">
        <f t="shared" si="37"/>
        <v/>
      </c>
      <c r="B97" t="str">
        <f t="shared" si="35"/>
        <v>UTCoolingWater-Cooled Chiller</v>
      </c>
      <c r="C97" t="str">
        <f t="shared" si="36"/>
        <v>UT2023 CPACooling_Water-Cooled Chiller</v>
      </c>
      <c r="D97" t="s">
        <v>117</v>
      </c>
      <c r="E97" t="s">
        <v>191</v>
      </c>
      <c r="F97" s="3" t="s">
        <v>67</v>
      </c>
      <c r="G97" s="3" t="s">
        <v>3</v>
      </c>
      <c r="H97" s="3" t="s">
        <v>5</v>
      </c>
      <c r="I97" s="6">
        <v>3.0603633751659229</v>
      </c>
      <c r="J97" s="6">
        <v>2.224828433366572</v>
      </c>
      <c r="K97" s="6">
        <v>1.9442136941963213</v>
      </c>
      <c r="L97" s="6">
        <v>2.2752799325052258</v>
      </c>
      <c r="M97" s="6">
        <v>8.9361572375199589</v>
      </c>
      <c r="N97" s="6">
        <v>1.2060026077672994</v>
      </c>
      <c r="O97" s="6">
        <v>4.0907612666929447</v>
      </c>
      <c r="P97" s="6">
        <v>2.2998275064993421</v>
      </c>
      <c r="Q97" s="6">
        <v>1.6111831196041284</v>
      </c>
      <c r="R97" s="6">
        <v>2.0128449654940246</v>
      </c>
      <c r="S97" s="6">
        <v>1.5253583363492544</v>
      </c>
      <c r="T97" s="6">
        <v>3.7666502560246378</v>
      </c>
      <c r="U97" s="6">
        <v>42.845087252322919</v>
      </c>
      <c r="V97" s="6">
        <v>2.2932186204858578</v>
      </c>
      <c r="W97" s="6">
        <f t="shared" ref="W97:W140" si="53">AVERAGE(I97:V97)</f>
        <v>5.7208411859996007</v>
      </c>
      <c r="AR97" s="5" t="s">
        <v>67</v>
      </c>
      <c r="AS97" s="5" t="s">
        <v>3</v>
      </c>
      <c r="AT97" s="5" t="s">
        <v>5</v>
      </c>
      <c r="AU97" s="2">
        <f t="shared" si="38"/>
        <v>-0.42219215383295705</v>
      </c>
      <c r="AV97" s="2">
        <f t="shared" si="39"/>
        <v>-0.58578837075956902</v>
      </c>
      <c r="AW97" s="2">
        <f t="shared" si="40"/>
        <v>-0.60709364970779633</v>
      </c>
      <c r="AX97" s="2">
        <f t="shared" si="41"/>
        <v>-0.57840782696254367</v>
      </c>
      <c r="AY97" s="2">
        <f t="shared" si="42"/>
        <v>0.41224391373862135</v>
      </c>
      <c r="AZ97" s="2">
        <f t="shared" si="43"/>
        <v>-0.82081995648693873</v>
      </c>
      <c r="BA97" s="2">
        <f t="shared" si="44"/>
        <v>-0.56612594140122918</v>
      </c>
      <c r="BB97" s="2">
        <f t="shared" si="45"/>
        <v>-0.71877820141306925</v>
      </c>
      <c r="BC97" s="2">
        <f t="shared" si="46"/>
        <v>-0.60597060999791585</v>
      </c>
      <c r="BD97" s="2">
        <f t="shared" si="47"/>
        <v>0.69856936836766481</v>
      </c>
      <c r="BE97" s="2">
        <f t="shared" si="48"/>
        <v>-0.35846909199048016</v>
      </c>
      <c r="BF97" s="2">
        <f t="shared" si="49"/>
        <v>0.79681582111512839</v>
      </c>
      <c r="BG97" s="2">
        <f t="shared" si="50"/>
        <v>0.22565300702099989</v>
      </c>
      <c r="BH97" s="2">
        <f t="shared" si="51"/>
        <v>-0.17467210305670877</v>
      </c>
      <c r="BI97" s="2">
        <f t="shared" si="52"/>
        <v>-0.19230683657898306</v>
      </c>
    </row>
    <row r="98" spans="1:61" x14ac:dyDescent="0.25">
      <c r="A98" t="str">
        <f t="shared" si="37"/>
        <v/>
      </c>
      <c r="B98" t="str">
        <f t="shared" si="35"/>
        <v>UTCoolingRTU</v>
      </c>
      <c r="C98" t="str">
        <f t="shared" si="36"/>
        <v>UT2023 CPACooling_RTU</v>
      </c>
      <c r="D98" t="s">
        <v>117</v>
      </c>
      <c r="E98" t="s">
        <v>191</v>
      </c>
      <c r="F98" s="3" t="s">
        <v>68</v>
      </c>
      <c r="G98" s="3" t="s">
        <v>3</v>
      </c>
      <c r="H98" s="3" t="s">
        <v>6</v>
      </c>
      <c r="I98" s="6">
        <v>2.817281609522706</v>
      </c>
      <c r="J98" s="6">
        <v>2.1736699953682708</v>
      </c>
      <c r="K98" s="6">
        <v>1.8995078039630304</v>
      </c>
      <c r="L98" s="6">
        <v>2.2229613961137646</v>
      </c>
      <c r="M98" s="6">
        <v>8.9766468316207657</v>
      </c>
      <c r="N98" s="6">
        <v>1.1782713864695324</v>
      </c>
      <c r="O98" s="6">
        <v>3.2108459842823684</v>
      </c>
      <c r="P98" s="6">
        <v>2.0338101321581634</v>
      </c>
      <c r="Q98" s="6">
        <v>1.4248201415770014</v>
      </c>
      <c r="R98" s="6">
        <v>2.4718501412641825</v>
      </c>
      <c r="S98" s="6">
        <v>1.2903713956070972</v>
      </c>
      <c r="T98" s="6">
        <v>3.186384229729927</v>
      </c>
      <c r="U98" s="6">
        <v>39.441942533317885</v>
      </c>
      <c r="V98" s="6">
        <v>2.2404875959928132</v>
      </c>
      <c r="W98" s="6">
        <f t="shared" si="53"/>
        <v>5.3263465126419645</v>
      </c>
      <c r="AR98" s="5" t="s">
        <v>68</v>
      </c>
      <c r="AS98" s="5" t="s">
        <v>3</v>
      </c>
      <c r="AT98" s="5" t="s">
        <v>6</v>
      </c>
      <c r="AU98" s="2">
        <f t="shared" si="38"/>
        <v>-0.52042000609042682</v>
      </c>
      <c r="AV98" s="2">
        <f t="shared" si="39"/>
        <v>-0.64980892838829885</v>
      </c>
      <c r="AW98" s="2">
        <f t="shared" si="40"/>
        <v>-0.66782126299982958</v>
      </c>
      <c r="AX98" s="2">
        <f t="shared" si="41"/>
        <v>-0.64356912158688906</v>
      </c>
      <c r="AY98" s="2">
        <f t="shared" si="42"/>
        <v>0.17251108723113195</v>
      </c>
      <c r="AZ98" s="2">
        <f t="shared" si="43"/>
        <v>-0.84851402756524674</v>
      </c>
      <c r="BA98" s="2">
        <f t="shared" si="44"/>
        <v>-0.64228737580096973</v>
      </c>
      <c r="BB98" s="2">
        <f t="shared" si="45"/>
        <v>-0.54925490281001887</v>
      </c>
      <c r="BC98" s="2">
        <f t="shared" si="46"/>
        <v>-0.36844577275080281</v>
      </c>
      <c r="BD98" s="2">
        <f t="shared" si="47"/>
        <v>-0.19996507864771773</v>
      </c>
      <c r="BE98" s="2">
        <f t="shared" si="48"/>
        <v>-0.54009837442714459</v>
      </c>
      <c r="BF98" s="2">
        <f t="shared" si="49"/>
        <v>0.28810398169250795</v>
      </c>
      <c r="BG98" s="2">
        <f t="shared" si="50"/>
        <v>1.7290896171821668E-2</v>
      </c>
      <c r="BH98" s="2">
        <f t="shared" si="51"/>
        <v>-0.30223479917354401</v>
      </c>
      <c r="BI98" s="2">
        <f t="shared" si="52"/>
        <v>-0.29363131798982289</v>
      </c>
    </row>
    <row r="99" spans="1:61" x14ac:dyDescent="0.25">
      <c r="A99" t="str">
        <f t="shared" si="37"/>
        <v/>
      </c>
      <c r="B99" t="str">
        <f t="shared" si="35"/>
        <v>UTCoolingPTAC</v>
      </c>
      <c r="C99" t="str">
        <f t="shared" si="36"/>
        <v>UT2023 CPACooling_PTAC</v>
      </c>
      <c r="D99" t="s">
        <v>117</v>
      </c>
      <c r="E99" t="s">
        <v>191</v>
      </c>
      <c r="F99" s="3" t="s">
        <v>69</v>
      </c>
      <c r="G99" s="3" t="s">
        <v>3</v>
      </c>
      <c r="H99" s="3" t="s">
        <v>7</v>
      </c>
      <c r="I99" s="6">
        <v>2.3620611373200733</v>
      </c>
      <c r="J99" s="6">
        <v>1.8224452266551863</v>
      </c>
      <c r="K99" s="6">
        <v>1.5925825620738712</v>
      </c>
      <c r="L99" s="6">
        <v>2.1981750539851097</v>
      </c>
      <c r="M99" s="6">
        <v>7.5261871417997801</v>
      </c>
      <c r="N99" s="6">
        <v>0.98788457702935661</v>
      </c>
      <c r="O99" s="6">
        <v>2.6920328062903489</v>
      </c>
      <c r="P99" s="6">
        <v>1.7051841241644548</v>
      </c>
      <c r="Q99" s="6">
        <v>1.1945956246312535</v>
      </c>
      <c r="R99" s="6">
        <v>2.0724449896041541</v>
      </c>
      <c r="S99" s="6">
        <v>1.0818713031635345</v>
      </c>
      <c r="T99" s="6">
        <v>2.6715236177223041</v>
      </c>
      <c r="U99" s="6">
        <v>33.068855922481028</v>
      </c>
      <c r="V99" s="6">
        <v>2.2155058341923741</v>
      </c>
      <c r="W99" s="6">
        <f t="shared" si="53"/>
        <v>4.5136678515080595</v>
      </c>
      <c r="AR99" s="5" t="s">
        <v>69</v>
      </c>
      <c r="AS99" s="5" t="s">
        <v>3</v>
      </c>
      <c r="AT99" s="5" t="s">
        <v>7</v>
      </c>
      <c r="AU99" s="2">
        <f t="shared" si="38"/>
        <v>-0.64168252434769291</v>
      </c>
      <c r="AV99" s="2">
        <f t="shared" si="39"/>
        <v>-0.7383552642532859</v>
      </c>
      <c r="AW99" s="2">
        <f t="shared" si="40"/>
        <v>-0.75181315313641828</v>
      </c>
      <c r="AX99" s="2">
        <f t="shared" si="41"/>
        <v>-0.64322712224113054</v>
      </c>
      <c r="AY99" s="2">
        <f t="shared" si="42"/>
        <v>-0.12396009365182425</v>
      </c>
      <c r="AZ99" s="2">
        <f t="shared" si="43"/>
        <v>-0.88681748211166933</v>
      </c>
      <c r="BA99" s="2">
        <f t="shared" si="44"/>
        <v>-0.73273554747964154</v>
      </c>
      <c r="BB99" s="2">
        <f t="shared" si="45"/>
        <v>-0.663226474334079</v>
      </c>
      <c r="BC99" s="2">
        <f t="shared" si="46"/>
        <v>-0.52813520305406014</v>
      </c>
      <c r="BD99" s="2">
        <f t="shared" si="47"/>
        <v>-0.40225510427214772</v>
      </c>
      <c r="BE99" s="2">
        <f t="shared" si="48"/>
        <v>-0.65638518783848598</v>
      </c>
      <c r="BF99" s="2">
        <f t="shared" si="49"/>
        <v>-3.7595035324237913E-2</v>
      </c>
      <c r="BG99" s="2">
        <f t="shared" si="50"/>
        <v>-0.2399326274041973</v>
      </c>
      <c r="BH99" s="2">
        <f t="shared" si="51"/>
        <v>-0.38512658146582646</v>
      </c>
      <c r="BI99" s="2">
        <f t="shared" si="52"/>
        <v>-0.46277246644637771</v>
      </c>
    </row>
    <row r="100" spans="1:61" x14ac:dyDescent="0.25">
      <c r="A100" t="str">
        <f t="shared" si="37"/>
        <v/>
      </c>
      <c r="B100" t="str">
        <f t="shared" si="35"/>
        <v>UTCoolingPTHP</v>
      </c>
      <c r="C100" t="str">
        <f t="shared" si="36"/>
        <v>UT2023 CPACooling_PTHP</v>
      </c>
      <c r="D100" t="s">
        <v>117</v>
      </c>
      <c r="E100" t="s">
        <v>191</v>
      </c>
      <c r="F100" s="3" t="s">
        <v>70</v>
      </c>
      <c r="G100" s="3" t="s">
        <v>3</v>
      </c>
      <c r="H100" s="3" t="s">
        <v>8</v>
      </c>
      <c r="I100" s="6">
        <v>2.8171146212684</v>
      </c>
      <c r="J100" s="6">
        <v>2.1733423887374697</v>
      </c>
      <c r="K100" s="6">
        <v>1.8992690010772975</v>
      </c>
      <c r="L100" s="6">
        <v>2.2216032403806878</v>
      </c>
      <c r="M100" s="6">
        <v>8.9751933590120192</v>
      </c>
      <c r="N100" s="6">
        <v>1.0481576451985855</v>
      </c>
      <c r="O100" s="6">
        <v>3.2046537585088948</v>
      </c>
      <c r="P100" s="6">
        <v>2.0317582991686658</v>
      </c>
      <c r="Q100" s="6">
        <v>1.4233826952174011</v>
      </c>
      <c r="R100" s="6">
        <v>2.4707569464424615</v>
      </c>
      <c r="S100" s="6">
        <v>1.2883146171323301</v>
      </c>
      <c r="T100" s="6">
        <v>3.1813053148389447</v>
      </c>
      <c r="U100" s="6">
        <v>39.439604697757602</v>
      </c>
      <c r="V100" s="6">
        <v>2.2391187323325155</v>
      </c>
      <c r="W100" s="6">
        <f t="shared" si="53"/>
        <v>5.3152553797909485</v>
      </c>
      <c r="AR100" s="5" t="s">
        <v>70</v>
      </c>
      <c r="AS100" s="5" t="s">
        <v>3</v>
      </c>
      <c r="AT100" s="5" t="s">
        <v>8</v>
      </c>
      <c r="AU100" s="2">
        <f t="shared" si="38"/>
        <v>-0.57265229770413195</v>
      </c>
      <c r="AV100" s="2">
        <f t="shared" si="39"/>
        <v>-0.68797767599742676</v>
      </c>
      <c r="AW100" s="2">
        <f t="shared" si="40"/>
        <v>-0.70401937334457987</v>
      </c>
      <c r="AX100" s="2">
        <f t="shared" si="41"/>
        <v>-0.63942463095825108</v>
      </c>
      <c r="AY100" s="2">
        <f t="shared" si="42"/>
        <v>4.470263648073769E-2</v>
      </c>
      <c r="AZ100" s="2">
        <f t="shared" si="43"/>
        <v>-0.87991196118860548</v>
      </c>
      <c r="BA100" s="2">
        <f t="shared" si="44"/>
        <v>-0.6818426468340697</v>
      </c>
      <c r="BB100" s="2">
        <f t="shared" si="45"/>
        <v>-0.5987281396680213</v>
      </c>
      <c r="BC100" s="2">
        <f t="shared" si="46"/>
        <v>-0.43776440110230108</v>
      </c>
      <c r="BD100" s="2">
        <f t="shared" si="47"/>
        <v>-0.28737198780740303</v>
      </c>
      <c r="BE100" s="2">
        <f t="shared" si="48"/>
        <v>-0.59081640868336927</v>
      </c>
      <c r="BF100" s="2">
        <f t="shared" si="49"/>
        <v>0.14605164215645061</v>
      </c>
      <c r="BG100" s="2">
        <f t="shared" si="50"/>
        <v>-9.3504873917855891E-2</v>
      </c>
      <c r="BH100" s="2">
        <f t="shared" si="51"/>
        <v>-0.37857325031370126</v>
      </c>
      <c r="BI100" s="2">
        <f t="shared" si="52"/>
        <v>-0.36736560335544788</v>
      </c>
    </row>
    <row r="101" spans="1:61" x14ac:dyDescent="0.25">
      <c r="A101" t="str">
        <f t="shared" si="37"/>
        <v/>
      </c>
      <c r="B101" t="str">
        <f t="shared" si="35"/>
        <v>UTCoolingAir-Source Heat Pump</v>
      </c>
      <c r="C101" t="str">
        <f t="shared" si="36"/>
        <v>UT2023 CPACooling_Air-Source Heat Pump</v>
      </c>
      <c r="D101" t="s">
        <v>117</v>
      </c>
      <c r="E101" t="s">
        <v>191</v>
      </c>
      <c r="F101" s="3" t="s">
        <v>72</v>
      </c>
      <c r="G101" s="3" t="s">
        <v>3</v>
      </c>
      <c r="H101" s="3" t="s">
        <v>10</v>
      </c>
      <c r="I101" s="6">
        <v>2.8171146212684</v>
      </c>
      <c r="J101" s="6">
        <v>2.1733423887374697</v>
      </c>
      <c r="K101" s="6">
        <v>1.8992690010772975</v>
      </c>
      <c r="L101" s="6">
        <v>2.2216032403806878</v>
      </c>
      <c r="M101" s="6">
        <v>8.9751933590120192</v>
      </c>
      <c r="N101" s="6">
        <v>1.0481576451985855</v>
      </c>
      <c r="O101" s="6">
        <v>3.2046537585088948</v>
      </c>
      <c r="P101" s="6">
        <v>2.0317582991686658</v>
      </c>
      <c r="Q101" s="6">
        <v>1.4233826952174011</v>
      </c>
      <c r="R101" s="6">
        <v>2.4707569464424615</v>
      </c>
      <c r="S101" s="6">
        <v>1.2883146171323301</v>
      </c>
      <c r="T101" s="6">
        <v>3.1813053148389447</v>
      </c>
      <c r="U101" s="6">
        <v>39.439604697757602</v>
      </c>
      <c r="V101" s="6">
        <v>2.2391187323325155</v>
      </c>
      <c r="W101" s="6">
        <f t="shared" si="53"/>
        <v>5.3152553797909485</v>
      </c>
      <c r="AR101" s="5" t="s">
        <v>71</v>
      </c>
      <c r="AS101" s="5" t="s">
        <v>3</v>
      </c>
      <c r="AT101" s="5" t="s">
        <v>9</v>
      </c>
      <c r="AU101" s="2">
        <f t="shared" si="38"/>
        <v>0.19887891961513549</v>
      </c>
      <c r="AV101" s="2">
        <f t="shared" si="39"/>
        <v>-0.12465426937753354</v>
      </c>
      <c r="AW101" s="2">
        <f t="shared" si="40"/>
        <v>-0.16965755986213504</v>
      </c>
      <c r="AX101" s="2">
        <f t="shared" si="41"/>
        <v>-0.10946722259928787</v>
      </c>
      <c r="AY101" s="2">
        <f t="shared" si="42"/>
        <v>1.9308030940949807</v>
      </c>
      <c r="AZ101" s="2">
        <f t="shared" si="43"/>
        <v>-0.66310566909465019</v>
      </c>
      <c r="BA101" s="2">
        <f t="shared" si="44"/>
        <v>-0.10744309193195933</v>
      </c>
      <c r="BB101" s="2">
        <f t="shared" si="45"/>
        <v>0.12572589439990001</v>
      </c>
      <c r="BC101" s="2">
        <f t="shared" si="46"/>
        <v>0.57729269106721803</v>
      </c>
      <c r="BD101" s="2">
        <f t="shared" si="47"/>
        <v>0.99920274931873188</v>
      </c>
      <c r="BE101" s="2">
        <f t="shared" si="48"/>
        <v>0.1479214214711988</v>
      </c>
      <c r="BF101" s="2">
        <f t="shared" si="49"/>
        <v>2.215127043365789</v>
      </c>
      <c r="BG101" s="2">
        <f t="shared" si="50"/>
        <v>1.5430764961533172</v>
      </c>
      <c r="BH101" s="2">
        <f t="shared" si="51"/>
        <v>0.74334722354036264</v>
      </c>
      <c r="BI101" s="2">
        <f t="shared" si="52"/>
        <v>0.76224449923561277</v>
      </c>
    </row>
    <row r="102" spans="1:61" x14ac:dyDescent="0.25">
      <c r="A102" t="str">
        <f t="shared" si="37"/>
        <v/>
      </c>
      <c r="B102" t="str">
        <f t="shared" si="35"/>
        <v>UTCoolingGeothermal Heat Pump</v>
      </c>
      <c r="C102" t="str">
        <f t="shared" si="36"/>
        <v>UT2023 CPACooling_Geothermal Heat Pump</v>
      </c>
      <c r="D102" t="s">
        <v>117</v>
      </c>
      <c r="E102" t="s">
        <v>191</v>
      </c>
      <c r="F102" s="3" t="s">
        <v>73</v>
      </c>
      <c r="G102" s="3" t="s">
        <v>3</v>
      </c>
      <c r="H102" s="3" t="s">
        <v>11</v>
      </c>
      <c r="I102" s="6">
        <v>2.6153017255643607</v>
      </c>
      <c r="J102" s="6">
        <v>2.0178384413170014</v>
      </c>
      <c r="K102" s="6">
        <v>1.763260807532038</v>
      </c>
      <c r="L102" s="6">
        <v>1.9509907105650972</v>
      </c>
      <c r="M102" s="6">
        <v>8.3325508270017892</v>
      </c>
      <c r="N102" s="6">
        <v>1.0371135080084786</v>
      </c>
      <c r="O102" s="6">
        <v>2.9773106122542266</v>
      </c>
      <c r="P102" s="6">
        <v>1.8870208909905386</v>
      </c>
      <c r="Q102" s="6">
        <v>1.3219844520131483</v>
      </c>
      <c r="R102" s="6">
        <v>2.4043453610229033</v>
      </c>
      <c r="S102" s="6">
        <v>1.1969165236598607</v>
      </c>
      <c r="T102" s="6">
        <v>2.955611034370925</v>
      </c>
      <c r="U102" s="6">
        <v>36.614224157901049</v>
      </c>
      <c r="V102" s="6">
        <v>1.9663726480181312</v>
      </c>
      <c r="W102" s="6">
        <f t="shared" si="53"/>
        <v>4.9314886928728248</v>
      </c>
      <c r="AR102" s="5" t="s">
        <v>72</v>
      </c>
      <c r="AS102" s="5" t="s">
        <v>3</v>
      </c>
      <c r="AT102" s="5" t="s">
        <v>10</v>
      </c>
      <c r="AU102" s="2">
        <f t="shared" si="38"/>
        <v>-0.55475307979265209</v>
      </c>
      <c r="AV102" s="2">
        <f t="shared" si="39"/>
        <v>-0.6748879015135163</v>
      </c>
      <c r="AW102" s="2">
        <f t="shared" si="40"/>
        <v>-0.69163202984469918</v>
      </c>
      <c r="AX102" s="2">
        <f t="shared" si="41"/>
        <v>-0.68705843316744075</v>
      </c>
      <c r="AY102" s="2">
        <f t="shared" si="42"/>
        <v>8.8500622317537747E-2</v>
      </c>
      <c r="AZ102" s="2">
        <f t="shared" si="43"/>
        <v>-0.85946892249459295</v>
      </c>
      <c r="BA102" s="2">
        <f t="shared" si="44"/>
        <v>-0.66787060122502095</v>
      </c>
      <c r="BB102" s="2">
        <f t="shared" si="45"/>
        <v>-0.58132055625320667</v>
      </c>
      <c r="BC102" s="2">
        <f t="shared" si="46"/>
        <v>-0.41337404619804019</v>
      </c>
      <c r="BD102" s="2">
        <f t="shared" si="47"/>
        <v>-0.2218002446460593</v>
      </c>
      <c r="BE102" s="2">
        <f t="shared" si="48"/>
        <v>-0.57330477270971159</v>
      </c>
      <c r="BF102" s="2">
        <f t="shared" si="49"/>
        <v>0.19509867041063722</v>
      </c>
      <c r="BG102" s="2">
        <f t="shared" si="50"/>
        <v>-5.553683592380787E-2</v>
      </c>
      <c r="BH102" s="2">
        <f t="shared" si="51"/>
        <v>-0.38757269228827274</v>
      </c>
      <c r="BI102" s="2">
        <f t="shared" si="52"/>
        <v>-0.34333506594159879</v>
      </c>
    </row>
    <row r="103" spans="1:61" x14ac:dyDescent="0.25">
      <c r="A103" t="str">
        <f t="shared" si="37"/>
        <v/>
      </c>
      <c r="B103" t="str">
        <f t="shared" si="35"/>
        <v>UTHeatingElectric Furnace</v>
      </c>
      <c r="C103" t="str">
        <f t="shared" si="36"/>
        <v>UT2023 CPAHeating_Electric Furnace</v>
      </c>
      <c r="D103" t="s">
        <v>117</v>
      </c>
      <c r="E103" t="s">
        <v>191</v>
      </c>
      <c r="F103" s="3" t="s">
        <v>74</v>
      </c>
      <c r="G103" s="3" t="s">
        <v>12</v>
      </c>
      <c r="H103" s="3" t="s">
        <v>13</v>
      </c>
      <c r="I103" s="6">
        <v>1.0393274988104964</v>
      </c>
      <c r="J103" s="6">
        <v>2.882353235921614</v>
      </c>
      <c r="K103" s="6">
        <v>0.47811750736272729</v>
      </c>
      <c r="L103" s="6">
        <v>2.6819576190054653</v>
      </c>
      <c r="M103" s="6">
        <v>3.9256921313184727</v>
      </c>
      <c r="N103" s="6">
        <v>0.88381127902316126</v>
      </c>
      <c r="O103" s="6">
        <v>10.097271106493988</v>
      </c>
      <c r="P103" s="6">
        <v>10.125870137684217</v>
      </c>
      <c r="Q103" s="6">
        <v>6.4433652646212929</v>
      </c>
      <c r="R103" s="6">
        <v>6.1701336764721848</v>
      </c>
      <c r="S103" s="6">
        <v>2.0664664146144047</v>
      </c>
      <c r="T103" s="6">
        <v>1.3293338960526064</v>
      </c>
      <c r="U103" s="6">
        <v>1.0393274988104964</v>
      </c>
      <c r="V103" s="6">
        <v>2.8948725441776753</v>
      </c>
      <c r="W103" s="6">
        <f t="shared" si="53"/>
        <v>3.7184214150263424</v>
      </c>
      <c r="AR103" s="5" t="s">
        <v>73</v>
      </c>
      <c r="AS103" s="5" t="s">
        <v>3</v>
      </c>
      <c r="AT103" s="5" t="s">
        <v>11</v>
      </c>
      <c r="AU103" s="2">
        <f t="shared" si="38"/>
        <v>-0.70964317511378228</v>
      </c>
      <c r="AV103" s="2">
        <f t="shared" si="39"/>
        <v>-0.23789142354287063</v>
      </c>
      <c r="AW103" s="2">
        <f t="shared" si="40"/>
        <v>-0.86278875218980167</v>
      </c>
      <c r="AX103" s="2">
        <f t="shared" si="41"/>
        <v>-0.29381772993028032</v>
      </c>
      <c r="AY103" s="2">
        <f t="shared" si="42"/>
        <v>-0.15846542475076708</v>
      </c>
      <c r="AZ103" s="2">
        <f t="shared" si="43"/>
        <v>-0.69011908057156757</v>
      </c>
      <c r="BA103" s="2">
        <f t="shared" si="44"/>
        <v>0.84970929088298552</v>
      </c>
      <c r="BB103" s="2">
        <f t="shared" si="45"/>
        <v>2.6899017163300183</v>
      </c>
      <c r="BC103" s="2">
        <f t="shared" si="46"/>
        <v>3.6959686872509616</v>
      </c>
      <c r="BD103" s="2">
        <f t="shared" si="47"/>
        <v>1.1192654435664826</v>
      </c>
      <c r="BE103" s="2">
        <f t="shared" si="48"/>
        <v>0.20908351511750989</v>
      </c>
      <c r="BF103" s="2">
        <f t="shared" si="49"/>
        <v>-0.11780500659148407</v>
      </c>
      <c r="BG103" s="2">
        <f t="shared" si="50"/>
        <v>-0.95600654168390642</v>
      </c>
      <c r="BH103" s="2">
        <f t="shared" si="51"/>
        <v>0.47951894178565846</v>
      </c>
      <c r="BI103" s="2">
        <f t="shared" si="52"/>
        <v>-0.1794765120007672</v>
      </c>
    </row>
    <row r="104" spans="1:61" x14ac:dyDescent="0.25">
      <c r="A104" t="str">
        <f t="shared" si="37"/>
        <v/>
      </c>
      <c r="B104" t="str">
        <f t="shared" si="35"/>
        <v>UTHeatingElectric Room Heat</v>
      </c>
      <c r="C104" t="str">
        <f t="shared" si="36"/>
        <v>UT2023 CPAHeating_Electric Room Heat</v>
      </c>
      <c r="D104" t="s">
        <v>117</v>
      </c>
      <c r="E104" t="s">
        <v>191</v>
      </c>
      <c r="F104" s="3" t="s">
        <v>75</v>
      </c>
      <c r="G104" s="3" t="s">
        <v>12</v>
      </c>
      <c r="H104" s="3" t="s">
        <v>14</v>
      </c>
      <c r="I104" s="6">
        <v>0.98983571315285368</v>
      </c>
      <c r="J104" s="6">
        <v>2.7450983199253467</v>
      </c>
      <c r="K104" s="6">
        <v>0.45535000701212119</v>
      </c>
      <c r="L104" s="6">
        <v>2.5542453514337762</v>
      </c>
      <c r="M104" s="6">
        <v>3.7387544107794977</v>
      </c>
      <c r="N104" s="6">
        <v>0.84172502764110591</v>
      </c>
      <c r="O104" s="6">
        <v>9.6164486728514156</v>
      </c>
      <c r="P104" s="6">
        <v>9.6436858454135397</v>
      </c>
      <c r="Q104" s="6">
        <v>6.1365383472583748</v>
      </c>
      <c r="R104" s="6">
        <v>5.8763177871163661</v>
      </c>
      <c r="S104" s="6">
        <v>1.9680632520137187</v>
      </c>
      <c r="T104" s="6">
        <v>1.2660322819548631</v>
      </c>
      <c r="U104" s="6">
        <v>0.98983571315285368</v>
      </c>
      <c r="V104" s="6">
        <v>2.7570214706454048</v>
      </c>
      <c r="W104" s="6">
        <f t="shared" si="53"/>
        <v>3.5413537285965178</v>
      </c>
      <c r="AR104" s="5" t="s">
        <v>74</v>
      </c>
      <c r="AS104" s="5" t="s">
        <v>12</v>
      </c>
      <c r="AT104" s="5" t="s">
        <v>13</v>
      </c>
      <c r="AU104" s="2">
        <f t="shared" si="38"/>
        <v>-0.78960832141253012</v>
      </c>
      <c r="AV104" s="2">
        <f t="shared" si="39"/>
        <v>-0.52563346770417341</v>
      </c>
      <c r="AW104" s="2">
        <f t="shared" si="40"/>
        <v>-0.89801809571093716</v>
      </c>
      <c r="AX104" s="2">
        <f t="shared" si="41"/>
        <v>-0.61326098965620846</v>
      </c>
      <c r="AY104" s="2">
        <f t="shared" si="42"/>
        <v>-0.28916171022497672</v>
      </c>
      <c r="AZ104" s="2">
        <f t="shared" si="43"/>
        <v>-0.86241273776657057</v>
      </c>
      <c r="BA104" s="2">
        <f t="shared" si="44"/>
        <v>-0.21895815403166319</v>
      </c>
      <c r="BB104" s="2">
        <f t="shared" si="45"/>
        <v>-4.5161929237438669E-2</v>
      </c>
      <c r="BC104" s="2">
        <f t="shared" si="46"/>
        <v>-8.0493996342535512E-3</v>
      </c>
      <c r="BD104" s="2">
        <f t="shared" si="47"/>
        <v>1.8153483182700949</v>
      </c>
      <c r="BE104" s="2">
        <f t="shared" si="48"/>
        <v>-0.68228466240102459</v>
      </c>
      <c r="BF104" s="2">
        <f t="shared" si="49"/>
        <v>-0.75870594975208161</v>
      </c>
      <c r="BG104" s="2">
        <f t="shared" si="50"/>
        <v>-0.68264036323091348</v>
      </c>
      <c r="BH104" s="2">
        <f t="shared" si="51"/>
        <v>-0.29047463492959225</v>
      </c>
      <c r="BI104" s="2">
        <f t="shared" si="52"/>
        <v>-0.39589628998747639</v>
      </c>
    </row>
    <row r="105" spans="1:61" x14ac:dyDescent="0.25">
      <c r="A105" t="str">
        <f t="shared" si="37"/>
        <v/>
      </c>
      <c r="B105" t="str">
        <f t="shared" si="35"/>
        <v>UTHeatingPTHP</v>
      </c>
      <c r="C105" t="str">
        <f t="shared" si="36"/>
        <v>UT2023 CPAHeating_PTHP</v>
      </c>
      <c r="D105" t="s">
        <v>117</v>
      </c>
      <c r="E105" t="s">
        <v>191</v>
      </c>
      <c r="F105" s="3" t="s">
        <v>76</v>
      </c>
      <c r="G105" s="3" t="s">
        <v>12</v>
      </c>
      <c r="H105" s="3" t="s">
        <v>8</v>
      </c>
      <c r="I105" s="6">
        <v>0.83628198871562032</v>
      </c>
      <c r="J105" s="6">
        <v>2.1867728723790654</v>
      </c>
      <c r="K105" s="6">
        <v>0.36826951869384233</v>
      </c>
      <c r="L105" s="6">
        <v>1.8210243064687235</v>
      </c>
      <c r="M105" s="6">
        <v>2.4451307610992932</v>
      </c>
      <c r="N105" s="6">
        <v>0.40959873887845366</v>
      </c>
      <c r="O105" s="6">
        <v>5.9448680953627324</v>
      </c>
      <c r="P105" s="6">
        <v>5.9482065973582561</v>
      </c>
      <c r="Q105" s="6">
        <v>3.7850048692185432</v>
      </c>
      <c r="R105" s="6">
        <v>4.7163102350971906</v>
      </c>
      <c r="S105" s="6">
        <v>1.5101304411258263</v>
      </c>
      <c r="T105" s="6">
        <v>0.9714494117360345</v>
      </c>
      <c r="U105" s="6">
        <v>0.83628198871562032</v>
      </c>
      <c r="V105" s="6">
        <v>1.9655915625659104</v>
      </c>
      <c r="W105" s="6">
        <f t="shared" si="53"/>
        <v>2.4103515276725078</v>
      </c>
      <c r="AR105" s="5" t="s">
        <v>75</v>
      </c>
      <c r="AS105" s="5" t="s">
        <v>12</v>
      </c>
      <c r="AT105" s="5" t="s">
        <v>14</v>
      </c>
      <c r="AU105" s="2">
        <f t="shared" si="38"/>
        <v>-0.81335881551615075</v>
      </c>
      <c r="AV105" s="2">
        <f t="shared" si="39"/>
        <v>-0.60322060244526532</v>
      </c>
      <c r="AW105" s="2">
        <f t="shared" si="40"/>
        <v>-0.91339701868640655</v>
      </c>
      <c r="AX105" s="2">
        <f t="shared" si="41"/>
        <v>-0.71049210500259918</v>
      </c>
      <c r="AY105" s="2">
        <f t="shared" si="42"/>
        <v>-0.51187026576039985</v>
      </c>
      <c r="AZ105" s="2">
        <f t="shared" si="43"/>
        <v>-0.92969990720460116</v>
      </c>
      <c r="BA105" s="2">
        <f t="shared" si="44"/>
        <v>-0.49301967340956165</v>
      </c>
      <c r="BB105" s="2">
        <f t="shared" si="45"/>
        <v>-0.38161062967943415</v>
      </c>
      <c r="BC105" s="2">
        <f t="shared" si="46"/>
        <v>-0.35757514710385119</v>
      </c>
      <c r="BD105" s="2">
        <f t="shared" si="47"/>
        <v>1.3725672093209877</v>
      </c>
      <c r="BE105" s="2">
        <f t="shared" si="48"/>
        <v>-0.74402185369227714</v>
      </c>
      <c r="BF105" s="2">
        <f t="shared" si="49"/>
        <v>-0.80559325790086156</v>
      </c>
      <c r="BG105" s="2">
        <f t="shared" si="50"/>
        <v>-0.71846615364437649</v>
      </c>
      <c r="BH105" s="2">
        <f t="shared" si="51"/>
        <v>-0.4688583530629763</v>
      </c>
      <c r="BI105" s="2">
        <f t="shared" si="52"/>
        <v>-0.56827034730520798</v>
      </c>
    </row>
    <row r="106" spans="1:61" x14ac:dyDescent="0.25">
      <c r="A106" t="str">
        <f t="shared" si="37"/>
        <v/>
      </c>
      <c r="B106" t="str">
        <f t="shared" si="35"/>
        <v>UTHeatingAir-Source Heat Pump</v>
      </c>
      <c r="C106" t="str">
        <f t="shared" si="36"/>
        <v>UT2023 CPAHeating_Air-Source Heat Pump</v>
      </c>
      <c r="D106" t="s">
        <v>117</v>
      </c>
      <c r="E106" t="s">
        <v>191</v>
      </c>
      <c r="F106" s="3" t="s">
        <v>77</v>
      </c>
      <c r="G106" s="3" t="s">
        <v>12</v>
      </c>
      <c r="H106" s="3" t="s">
        <v>10</v>
      </c>
      <c r="I106" s="6">
        <v>0.92920220968402256</v>
      </c>
      <c r="J106" s="6">
        <v>2.4297476359767392</v>
      </c>
      <c r="K106" s="6">
        <v>0.40918835410426924</v>
      </c>
      <c r="L106" s="6">
        <v>2.0233603405208038</v>
      </c>
      <c r="M106" s="6">
        <v>2.7168119567769922</v>
      </c>
      <c r="N106" s="6">
        <v>0.45510970986494853</v>
      </c>
      <c r="O106" s="6">
        <v>6.6054089948474806</v>
      </c>
      <c r="P106" s="6">
        <v>6.6091184415091728</v>
      </c>
      <c r="Q106" s="6">
        <v>4.205560965798381</v>
      </c>
      <c r="R106" s="6">
        <v>5.2403447056635448</v>
      </c>
      <c r="S106" s="6">
        <v>1.6779227123620293</v>
      </c>
      <c r="T106" s="6">
        <v>1.0793882352622606</v>
      </c>
      <c r="U106" s="6">
        <v>0.92920220968402256</v>
      </c>
      <c r="V106" s="6">
        <v>2.1839906250732337</v>
      </c>
      <c r="W106" s="6">
        <f t="shared" si="53"/>
        <v>2.6781683640805638</v>
      </c>
      <c r="AR106" s="5" t="s">
        <v>76</v>
      </c>
      <c r="AS106" s="5" t="s">
        <v>12</v>
      </c>
      <c r="AT106" s="5" t="s">
        <v>8</v>
      </c>
      <c r="AU106" s="2">
        <f t="shared" si="38"/>
        <v>-0.74921457571919259</v>
      </c>
      <c r="AV106" s="2">
        <f t="shared" si="39"/>
        <v>-0.4573322218547895</v>
      </c>
      <c r="AW106" s="2">
        <f t="shared" si="40"/>
        <v>-0.88207846561787207</v>
      </c>
      <c r="AX106" s="2">
        <f t="shared" si="41"/>
        <v>-0.55010129543594599</v>
      </c>
      <c r="AY106" s="2">
        <f t="shared" si="42"/>
        <v>-0.18638021938431415</v>
      </c>
      <c r="AZ106" s="2">
        <f t="shared" si="43"/>
        <v>-0.83961293692878136</v>
      </c>
      <c r="BA106" s="2">
        <f t="shared" si="44"/>
        <v>-8.6440760595728694E-2</v>
      </c>
      <c r="BB106" s="2">
        <f t="shared" si="45"/>
        <v>9.909563917355424E-2</v>
      </c>
      <c r="BC106" s="2">
        <f t="shared" si="46"/>
        <v>0.14181515434012471</v>
      </c>
      <c r="BD106" s="2">
        <f t="shared" si="47"/>
        <v>2.0825134611920304</v>
      </c>
      <c r="BE106" s="2">
        <f t="shared" si="48"/>
        <v>-0.66460128035770283</v>
      </c>
      <c r="BF106" s="2">
        <f t="shared" si="49"/>
        <v>-0.74527601933839727</v>
      </c>
      <c r="BG106" s="2">
        <f t="shared" si="50"/>
        <v>-0.62170951013326659</v>
      </c>
      <c r="BH106" s="2">
        <f t="shared" si="51"/>
        <v>-0.27677965549168448</v>
      </c>
      <c r="BI106" s="2">
        <f t="shared" si="52"/>
        <v>-0.32648863525455096</v>
      </c>
    </row>
    <row r="107" spans="1:61" x14ac:dyDescent="0.25">
      <c r="A107" t="str">
        <f t="shared" si="37"/>
        <v/>
      </c>
      <c r="B107" t="str">
        <f t="shared" si="35"/>
        <v>UTHeatingGeothermal Heat Pump</v>
      </c>
      <c r="C107" t="str">
        <f t="shared" si="36"/>
        <v>UT2023 CPAHeating_Geothermal Heat Pump</v>
      </c>
      <c r="D107" t="s">
        <v>117</v>
      </c>
      <c r="E107" t="s">
        <v>191</v>
      </c>
      <c r="F107" s="3" t="s">
        <v>78</v>
      </c>
      <c r="G107" s="3" t="s">
        <v>12</v>
      </c>
      <c r="H107" s="3" t="s">
        <v>11</v>
      </c>
      <c r="I107" s="6">
        <v>0.89315051668091405</v>
      </c>
      <c r="J107" s="6">
        <v>2.2266553795912185</v>
      </c>
      <c r="K107" s="6">
        <v>0.38293110875167274</v>
      </c>
      <c r="L107" s="6">
        <v>1.7449335747527113</v>
      </c>
      <c r="M107" s="6">
        <v>2.3056464619279042</v>
      </c>
      <c r="N107" s="6">
        <v>0.38374501751406043</v>
      </c>
      <c r="O107" s="6">
        <v>5.4994230059857623</v>
      </c>
      <c r="P107" s="6">
        <v>5.4713574981697581</v>
      </c>
      <c r="Q107" s="6">
        <v>3.4815728796315422</v>
      </c>
      <c r="R107" s="6">
        <v>4.9670931146369419</v>
      </c>
      <c r="S107" s="6">
        <v>1.5336090019616129</v>
      </c>
      <c r="T107" s="6">
        <v>0.98655289782650069</v>
      </c>
      <c r="U107" s="6">
        <v>0.89315051668091405</v>
      </c>
      <c r="V107" s="6">
        <v>1.8834601490975811</v>
      </c>
      <c r="W107" s="6">
        <f t="shared" si="53"/>
        <v>2.3323772230863637</v>
      </c>
      <c r="AR107" s="5" t="s">
        <v>77</v>
      </c>
      <c r="AS107" s="5" t="s">
        <v>12</v>
      </c>
      <c r="AT107" s="5" t="s">
        <v>10</v>
      </c>
      <c r="AU107" s="2">
        <f t="shared" si="38"/>
        <v>-0.78305021657906726</v>
      </c>
      <c r="AV107" s="2">
        <f t="shared" si="39"/>
        <v>-0.55242235914476134</v>
      </c>
      <c r="AW107" s="2">
        <f t="shared" si="40"/>
        <v>-0.90068084512095836</v>
      </c>
      <c r="AX107" s="2">
        <f t="shared" si="41"/>
        <v>-0.65080909949705157</v>
      </c>
      <c r="AY107" s="2">
        <f t="shared" si="42"/>
        <v>-0.3785629485815063</v>
      </c>
      <c r="AZ107" s="2">
        <f t="shared" si="43"/>
        <v>-0.87828657245963448</v>
      </c>
      <c r="BA107" s="2">
        <f t="shared" si="44"/>
        <v>-0.31546345847975188</v>
      </c>
      <c r="BB107" s="2">
        <f t="shared" si="45"/>
        <v>-0.1811024877468741</v>
      </c>
      <c r="BC107" s="2">
        <f t="shared" si="46"/>
        <v>-0.14927367918125289</v>
      </c>
      <c r="BD107" s="2">
        <f t="shared" si="47"/>
        <v>1.6296014907346641</v>
      </c>
      <c r="BE107" s="2">
        <f t="shared" si="48"/>
        <v>-0.72410323627530659</v>
      </c>
      <c r="BF107" s="2">
        <f t="shared" si="49"/>
        <v>-0.79046574184135654</v>
      </c>
      <c r="BG107" s="2">
        <f t="shared" si="50"/>
        <v>-0.67274796738230058</v>
      </c>
      <c r="BH107" s="2">
        <f t="shared" si="51"/>
        <v>-0.43866928088708068</v>
      </c>
      <c r="BI107" s="2">
        <f t="shared" si="52"/>
        <v>-0.47210402119537609</v>
      </c>
    </row>
    <row r="108" spans="1:61" x14ac:dyDescent="0.25">
      <c r="A108" t="str">
        <f t="shared" si="37"/>
        <v/>
      </c>
      <c r="B108" t="str">
        <f t="shared" si="35"/>
        <v>UTVentilationVentilation</v>
      </c>
      <c r="C108" t="str">
        <f t="shared" si="36"/>
        <v>UT2023 CPAVentilation_Ventilation</v>
      </c>
      <c r="D108" t="s">
        <v>117</v>
      </c>
      <c r="E108" t="s">
        <v>191</v>
      </c>
      <c r="F108" s="3" t="s">
        <v>79</v>
      </c>
      <c r="G108" s="3" t="s">
        <v>15</v>
      </c>
      <c r="H108" s="3" t="s">
        <v>15</v>
      </c>
      <c r="I108" s="6">
        <v>3.3131287928981052</v>
      </c>
      <c r="J108" s="6">
        <v>2.6776248235150168</v>
      </c>
      <c r="K108" s="6">
        <v>3.0801735217697059</v>
      </c>
      <c r="L108" s="6">
        <v>2.5377911282435988</v>
      </c>
      <c r="M108" s="6">
        <v>4.8329165360047694</v>
      </c>
      <c r="N108" s="6">
        <v>2.7043340715203357</v>
      </c>
      <c r="O108" s="6">
        <v>4.7852085823060539</v>
      </c>
      <c r="P108" s="6">
        <v>3.5254617681476637</v>
      </c>
      <c r="Q108" s="6">
        <v>1.0619270414051845</v>
      </c>
      <c r="R108" s="6">
        <v>1.6875460872095871</v>
      </c>
      <c r="S108" s="6">
        <v>0.5665697454077534</v>
      </c>
      <c r="T108" s="6">
        <v>1.0593836263691976</v>
      </c>
      <c r="U108" s="6">
        <v>33.131287928981052</v>
      </c>
      <c r="V108" s="6">
        <v>1.4038363552691893</v>
      </c>
      <c r="W108" s="6">
        <f t="shared" si="53"/>
        <v>4.7405135720748017</v>
      </c>
      <c r="AR108" s="5" t="s">
        <v>78</v>
      </c>
      <c r="AS108" s="5" t="s">
        <v>12</v>
      </c>
      <c r="AT108" s="5" t="s">
        <v>11</v>
      </c>
      <c r="AU108" s="2">
        <f t="shared" si="38"/>
        <v>-7.3661139434888834E-2</v>
      </c>
      <c r="AV108" s="2">
        <f t="shared" si="39"/>
        <v>-0.33251942197711126</v>
      </c>
      <c r="AW108" s="2">
        <f t="shared" si="40"/>
        <v>-1.9317878881876749E-2</v>
      </c>
      <c r="AX108" s="2">
        <f t="shared" si="41"/>
        <v>-0.25954071116803423</v>
      </c>
      <c r="AY108" s="2">
        <f t="shared" si="42"/>
        <v>0.82226771968157419</v>
      </c>
      <c r="AZ108" s="2">
        <f t="shared" si="43"/>
        <v>0.25700379138989193</v>
      </c>
      <c r="BA108" s="2">
        <f t="shared" si="44"/>
        <v>-0.15193877483905938</v>
      </c>
      <c r="BB108" s="2">
        <f t="shared" si="45"/>
        <v>-0.29928252884797801</v>
      </c>
      <c r="BC108" s="2">
        <f t="shared" si="46"/>
        <v>-0.65541089945244002</v>
      </c>
      <c r="BD108" s="2">
        <f t="shared" si="47"/>
        <v>0.23008422854134825</v>
      </c>
      <c r="BE108" s="2">
        <f t="shared" si="48"/>
        <v>-0.88330283350507066</v>
      </c>
      <c r="BF108" s="2">
        <f t="shared" si="49"/>
        <v>-0.74238989604583083</v>
      </c>
      <c r="BG108" s="2">
        <f t="shared" si="50"/>
        <v>12.973107980685205</v>
      </c>
      <c r="BH108" s="2">
        <f t="shared" si="51"/>
        <v>-0.48640644208042205</v>
      </c>
      <c r="BI108" s="2">
        <f t="shared" si="52"/>
        <v>0.3780837669384336</v>
      </c>
    </row>
    <row r="109" spans="1:61" x14ac:dyDescent="0.25">
      <c r="A109" t="str">
        <f t="shared" si="37"/>
        <v/>
      </c>
      <c r="B109" t="str">
        <f t="shared" si="35"/>
        <v>UTWater HeatingWater Heater</v>
      </c>
      <c r="C109" t="str">
        <f t="shared" si="36"/>
        <v>UT2023 CPAWater Heating_Water Heater</v>
      </c>
      <c r="D109" t="s">
        <v>117</v>
      </c>
      <c r="E109" t="s">
        <v>191</v>
      </c>
      <c r="F109" s="3" t="s">
        <v>80</v>
      </c>
      <c r="G109" s="3" t="s">
        <v>16</v>
      </c>
      <c r="H109" s="3" t="s">
        <v>17</v>
      </c>
      <c r="I109" s="6">
        <v>0.98360999999999998</v>
      </c>
      <c r="J109" s="6">
        <v>0.87214700000000001</v>
      </c>
      <c r="K109" s="6">
        <v>0.73956699999999997</v>
      </c>
      <c r="L109" s="6">
        <v>0.6557590308648753</v>
      </c>
      <c r="M109" s="6">
        <v>7.5191350000000003</v>
      </c>
      <c r="N109" s="6">
        <v>2.0985469999999999</v>
      </c>
      <c r="O109" s="6">
        <v>3.4380739999999999</v>
      </c>
      <c r="P109" s="6">
        <v>2.0044590000000002</v>
      </c>
      <c r="Q109" s="6">
        <v>1.0029319999999999</v>
      </c>
      <c r="R109" s="6">
        <v>2.987441</v>
      </c>
      <c r="S109" s="6">
        <v>0.22397800000000001</v>
      </c>
      <c r="T109" s="6">
        <v>0.388235</v>
      </c>
      <c r="U109" s="6">
        <v>0.87214700000000001</v>
      </c>
      <c r="V109" s="6">
        <v>1.2668889999999999</v>
      </c>
      <c r="W109" s="6">
        <f t="shared" si="53"/>
        <v>1.7894942879189197</v>
      </c>
      <c r="AR109" s="5" t="s">
        <v>79</v>
      </c>
      <c r="AS109" s="5" t="s">
        <v>15</v>
      </c>
      <c r="AT109" s="5" t="s">
        <v>15</v>
      </c>
      <c r="AU109" s="2">
        <f t="shared" si="38"/>
        <v>-0.66751060309550714</v>
      </c>
      <c r="AV109" s="2">
        <f t="shared" si="39"/>
        <v>-0.25747660754708834</v>
      </c>
      <c r="AW109" s="2">
        <f t="shared" si="40"/>
        <v>-0.75000438608750919</v>
      </c>
      <c r="AX109" s="2">
        <f t="shared" si="41"/>
        <v>-0.44170372628763177</v>
      </c>
      <c r="AY109" s="2">
        <f t="shared" si="42"/>
        <v>2.5346756532560479</v>
      </c>
      <c r="AZ109" s="2">
        <f t="shared" si="43"/>
        <v>4.26266362613692E-2</v>
      </c>
      <c r="BA109" s="2">
        <f t="shared" si="44"/>
        <v>-6.8818260956242661E-3</v>
      </c>
      <c r="BB109" s="2">
        <f t="shared" si="45"/>
        <v>0.35807412794294113</v>
      </c>
      <c r="BC109" s="2">
        <f t="shared" si="46"/>
        <v>0.38727482785247913</v>
      </c>
      <c r="BD109" s="2">
        <f t="shared" si="47"/>
        <v>2.3661746628072198</v>
      </c>
      <c r="BE109" s="2">
        <f t="shared" si="48"/>
        <v>7.4982863156018986E-3</v>
      </c>
      <c r="BF109" s="2">
        <f t="shared" si="49"/>
        <v>-0.42921873319461579</v>
      </c>
      <c r="BG109" s="2">
        <f t="shared" si="50"/>
        <v>-0.96563967458793409</v>
      </c>
      <c r="BH109" s="2">
        <f t="shared" si="51"/>
        <v>0.89094861081772425</v>
      </c>
      <c r="BI109" s="2">
        <f t="shared" si="52"/>
        <v>-0.4542909202932871</v>
      </c>
    </row>
    <row r="110" spans="1:61" x14ac:dyDescent="0.25">
      <c r="A110" t="str">
        <f t="shared" si="37"/>
        <v/>
      </c>
      <c r="B110" t="str">
        <f t="shared" si="35"/>
        <v>UTInterior LightingGeneral Service Lighting</v>
      </c>
      <c r="C110" t="str">
        <f t="shared" si="36"/>
        <v>UT2023 CPAInterior Lighting_General Service Lighting</v>
      </c>
      <c r="D110" t="s">
        <v>117</v>
      </c>
      <c r="E110" t="s">
        <v>191</v>
      </c>
      <c r="F110" s="3" t="s">
        <v>81</v>
      </c>
      <c r="G110" s="3" t="s">
        <v>18</v>
      </c>
      <c r="H110" s="3" t="s">
        <v>19</v>
      </c>
      <c r="I110" s="6">
        <v>0.51399983303877017</v>
      </c>
      <c r="J110" s="6">
        <v>0.40496956542448564</v>
      </c>
      <c r="K110" s="6">
        <v>0.57341019964092454</v>
      </c>
      <c r="L110" s="6">
        <v>0.37271662976660092</v>
      </c>
      <c r="M110" s="6">
        <v>2.3833224970827267</v>
      </c>
      <c r="N110" s="6">
        <v>0.72415164955153299</v>
      </c>
      <c r="O110" s="6">
        <v>1.1010308566646194</v>
      </c>
      <c r="P110" s="6">
        <v>0.33039940881658908</v>
      </c>
      <c r="Q110" s="6">
        <v>0.18346995247696576</v>
      </c>
      <c r="R110" s="6">
        <v>2.0631999405834871</v>
      </c>
      <c r="S110" s="6">
        <v>0.13383265101065525</v>
      </c>
      <c r="T110" s="6">
        <v>0.13383265101065525</v>
      </c>
      <c r="U110" s="6">
        <v>0.13383265101065525</v>
      </c>
      <c r="V110" s="6">
        <v>0.7835532779320683</v>
      </c>
      <c r="W110" s="6">
        <f t="shared" si="53"/>
        <v>0.70255155457219554</v>
      </c>
      <c r="AR110" s="5" t="s">
        <v>80</v>
      </c>
      <c r="AS110" s="5" t="s">
        <v>16</v>
      </c>
      <c r="AT110" s="5" t="s">
        <v>17</v>
      </c>
      <c r="AU110" s="2">
        <f t="shared" si="38"/>
        <v>-0.47743533205358812</v>
      </c>
      <c r="AV110" s="2">
        <f t="shared" si="39"/>
        <v>-0.53566363763851088</v>
      </c>
      <c r="AW110" s="2">
        <f t="shared" si="40"/>
        <v>-0.41703500407587912</v>
      </c>
      <c r="AX110" s="2">
        <f t="shared" si="41"/>
        <v>-0.57264471497740521</v>
      </c>
      <c r="AY110" s="2">
        <f t="shared" si="42"/>
        <v>-0.71184759742580073</v>
      </c>
      <c r="AZ110" s="2">
        <f t="shared" si="43"/>
        <v>-0.65492712359955108</v>
      </c>
      <c r="BA110" s="2">
        <f t="shared" si="44"/>
        <v>-0.67975358975268729</v>
      </c>
      <c r="BB110" s="2">
        <f t="shared" si="45"/>
        <v>-0.83516778900611632</v>
      </c>
      <c r="BC110" s="2">
        <f t="shared" si="46"/>
        <v>-0.81706640881239623</v>
      </c>
      <c r="BD110" s="2">
        <f t="shared" si="47"/>
        <v>-0.30937550211586196</v>
      </c>
      <c r="BE110" s="2">
        <f t="shared" si="48"/>
        <v>-0.40247412241088298</v>
      </c>
      <c r="BF110" s="2">
        <f t="shared" si="49"/>
        <v>-0.65527927412351983</v>
      </c>
      <c r="BG110" s="2">
        <f t="shared" si="50"/>
        <v>-0.79384436518992463</v>
      </c>
      <c r="BH110" s="2">
        <f t="shared" si="51"/>
        <v>-0.38151386748794225</v>
      </c>
      <c r="BI110" s="2">
        <f t="shared" si="52"/>
        <v>-0.622317470951395</v>
      </c>
    </row>
    <row r="111" spans="1:61" x14ac:dyDescent="0.25">
      <c r="A111" t="str">
        <f t="shared" si="37"/>
        <v/>
      </c>
      <c r="B111" t="str">
        <f t="shared" si="35"/>
        <v>UTInterior LightingExempted Lighting</v>
      </c>
      <c r="C111" t="str">
        <f t="shared" si="36"/>
        <v>UT2023 CPAInterior Lighting_Exempted Lighting</v>
      </c>
      <c r="D111" t="s">
        <v>117</v>
      </c>
      <c r="E111" t="s">
        <v>191</v>
      </c>
      <c r="F111" s="3" t="s">
        <v>82</v>
      </c>
      <c r="G111" s="3" t="s">
        <v>18</v>
      </c>
      <c r="H111" s="3" t="s">
        <v>20</v>
      </c>
      <c r="I111" s="6">
        <v>4.0098495658526315E-3</v>
      </c>
      <c r="J111" s="6">
        <v>3.1592754155202554E-3</v>
      </c>
      <c r="K111" s="6">
        <v>3.710612629381784E-3</v>
      </c>
      <c r="L111" s="6">
        <v>2.4118982090981598E-3</v>
      </c>
      <c r="M111" s="6">
        <v>1.9870988367301112E-2</v>
      </c>
      <c r="N111" s="6">
        <v>4.1615823314996192E-4</v>
      </c>
      <c r="O111" s="6">
        <v>8.3302436352255104E-3</v>
      </c>
      <c r="P111" s="6">
        <v>2.4997551664576395E-3</v>
      </c>
      <c r="Q111" s="6">
        <v>1.0429029227228528E-3</v>
      </c>
      <c r="R111" s="6">
        <v>8.8262634022768498E-3</v>
      </c>
      <c r="S111" s="6">
        <v>5.4109805204075447E-5</v>
      </c>
      <c r="T111" s="6">
        <v>5.4109805204075447E-5</v>
      </c>
      <c r="U111" s="6">
        <v>5.4109805204075447E-5</v>
      </c>
      <c r="V111" s="6">
        <v>4.094674139866316E-3</v>
      </c>
      <c r="W111" s="6">
        <f t="shared" si="53"/>
        <v>4.1810679358903783E-3</v>
      </c>
      <c r="AR111" s="5" t="s">
        <v>81</v>
      </c>
      <c r="AS111" s="5" t="s">
        <v>18</v>
      </c>
      <c r="AT111" s="5" t="s">
        <v>19</v>
      </c>
      <c r="AU111" s="2">
        <f t="shared" si="38"/>
        <v>-0.98386662116851897</v>
      </c>
      <c r="AV111" s="2">
        <f t="shared" si="39"/>
        <v>-0.98718407300806132</v>
      </c>
      <c r="AW111" s="2">
        <f t="shared" si="40"/>
        <v>-0.99254604951251202</v>
      </c>
      <c r="AX111" s="2">
        <f t="shared" si="41"/>
        <v>-0.99265898815626186</v>
      </c>
      <c r="AY111" s="2">
        <f t="shared" si="42"/>
        <v>-0.98517332931588641</v>
      </c>
      <c r="AZ111" s="2">
        <f t="shared" si="43"/>
        <v>-0.99890952738850614</v>
      </c>
      <c r="BA111" s="2">
        <f t="shared" si="44"/>
        <v>-0.98482501867064731</v>
      </c>
      <c r="BB111" s="2">
        <f t="shared" si="45"/>
        <v>-0.97354990004319231</v>
      </c>
      <c r="BC111" s="2">
        <f t="shared" si="46"/>
        <v>-0.99358774758853619</v>
      </c>
      <c r="BD111" s="2">
        <f t="shared" si="47"/>
        <v>-0.98908414139658662</v>
      </c>
      <c r="BE111" s="2">
        <f t="shared" si="48"/>
        <v>-0.99925301100175867</v>
      </c>
      <c r="BF111" s="2">
        <f t="shared" si="49"/>
        <v>-0.99925301100175867</v>
      </c>
      <c r="BG111" s="2">
        <f t="shared" si="50"/>
        <v>-0.99988594266537589</v>
      </c>
      <c r="BH111" s="2">
        <f t="shared" si="51"/>
        <v>-0.98912229561424636</v>
      </c>
      <c r="BI111" s="2">
        <f t="shared" si="52"/>
        <v>-0.98964650557564371</v>
      </c>
    </row>
    <row r="112" spans="1:61" x14ac:dyDescent="0.25">
      <c r="A112" t="str">
        <f t="shared" si="37"/>
        <v/>
      </c>
      <c r="B112" t="str">
        <f t="shared" si="35"/>
        <v>UTInterior LightingHigh-Bay Lighting</v>
      </c>
      <c r="C112" t="str">
        <f t="shared" si="36"/>
        <v>UT2023 CPAInterior Lighting_High-Bay Lighting</v>
      </c>
      <c r="D112" t="s">
        <v>117</v>
      </c>
      <c r="E112" t="s">
        <v>191</v>
      </c>
      <c r="F112" s="3" t="s">
        <v>83</v>
      </c>
      <c r="G112" s="3" t="s">
        <v>18</v>
      </c>
      <c r="H112" s="3" t="s">
        <v>21</v>
      </c>
      <c r="I112" s="6">
        <v>3.650869590866631E-2</v>
      </c>
      <c r="J112" s="6">
        <v>2.8764427079555274E-2</v>
      </c>
      <c r="K112" s="6">
        <v>1.2593872198225498</v>
      </c>
      <c r="L112" s="6">
        <v>0.81860169288465745</v>
      </c>
      <c r="M112" s="6">
        <v>4.2972188844363719E-2</v>
      </c>
      <c r="N112" s="6">
        <v>0.37768267238623826</v>
      </c>
      <c r="O112" s="6">
        <v>0.69058364664738348</v>
      </c>
      <c r="P112" s="6">
        <v>0.20723163861355914</v>
      </c>
      <c r="Q112" s="6">
        <v>0.26760253083359503</v>
      </c>
      <c r="R112" s="6">
        <v>1.8104829991830159E-2</v>
      </c>
      <c r="S112" s="6">
        <v>0.43162666098987551</v>
      </c>
      <c r="T112" s="6">
        <v>0.43162666098987551</v>
      </c>
      <c r="U112" s="6">
        <v>0.43162666098987551</v>
      </c>
      <c r="V112" s="6">
        <v>0.30437132389401145</v>
      </c>
      <c r="W112" s="6">
        <f t="shared" si="53"/>
        <v>0.38190648927685983</v>
      </c>
      <c r="AR112" s="5" t="s">
        <v>82</v>
      </c>
      <c r="AS112" s="5" t="s">
        <v>18</v>
      </c>
      <c r="AT112" s="5" t="s">
        <v>20</v>
      </c>
      <c r="AU112" s="2">
        <f t="shared" si="38"/>
        <v>-0.64552263781524699</v>
      </c>
      <c r="AV112" s="2">
        <f t="shared" si="39"/>
        <v>-0.78327745402107574</v>
      </c>
      <c r="AW112" s="2">
        <f t="shared" si="40"/>
        <v>1.659048585561349</v>
      </c>
      <c r="AX112" s="2">
        <f t="shared" si="41"/>
        <v>1.6187599706286013</v>
      </c>
      <c r="AY112" s="2">
        <f t="shared" si="42"/>
        <v>-0.95425000769251611</v>
      </c>
      <c r="AZ112" s="2">
        <f t="shared" si="43"/>
        <v>0.27952176186843514</v>
      </c>
      <c r="BA112" s="2">
        <f t="shared" si="44"/>
        <v>2.0255706297489415</v>
      </c>
      <c r="BB112" s="2">
        <f t="shared" si="45"/>
        <v>4.1251826915257181</v>
      </c>
      <c r="BC112" s="2">
        <f t="shared" si="46"/>
        <v>0.47253894089664117</v>
      </c>
      <c r="BD112" s="2">
        <f t="shared" si="47"/>
        <v>-0.95771732866802373</v>
      </c>
      <c r="BE112" s="2">
        <f t="shared" si="48"/>
        <v>11.051216677299823</v>
      </c>
      <c r="BF112" s="2">
        <f t="shared" si="49"/>
        <v>11.051216677299823</v>
      </c>
      <c r="BG112" s="2">
        <f t="shared" si="50"/>
        <v>0.61976754524727196</v>
      </c>
      <c r="BH112" s="2">
        <f t="shared" si="51"/>
        <v>0.33093893020019216</v>
      </c>
      <c r="BI112" s="2">
        <f t="shared" si="52"/>
        <v>0.44435552413448209</v>
      </c>
    </row>
    <row r="113" spans="1:61" x14ac:dyDescent="0.25">
      <c r="A113" t="str">
        <f t="shared" si="37"/>
        <v/>
      </c>
      <c r="B113" t="str">
        <f t="shared" si="35"/>
        <v>UTInterior LightingLinear Lighting</v>
      </c>
      <c r="C113" t="str">
        <f t="shared" si="36"/>
        <v>UT2023 CPAInterior Lighting_Linear Lighting</v>
      </c>
      <c r="D113" t="s">
        <v>117</v>
      </c>
      <c r="E113" t="s">
        <v>191</v>
      </c>
      <c r="F113" s="3" t="s">
        <v>84</v>
      </c>
      <c r="G113" s="3" t="s">
        <v>18</v>
      </c>
      <c r="H113" s="3" t="s">
        <v>22</v>
      </c>
      <c r="I113" s="6">
        <v>2.5207937412168544</v>
      </c>
      <c r="J113" s="6">
        <v>1.9860799173223702</v>
      </c>
      <c r="K113" s="6">
        <v>4.1924507790493024</v>
      </c>
      <c r="L113" s="6">
        <v>2.7250930063820467</v>
      </c>
      <c r="M113" s="6">
        <v>2.1056372533738266</v>
      </c>
      <c r="N113" s="6">
        <v>5.644972923913623</v>
      </c>
      <c r="O113" s="6">
        <v>3.9273419478679976</v>
      </c>
      <c r="P113" s="6">
        <v>1.1785241530169324</v>
      </c>
      <c r="Q113" s="6">
        <v>1.668391880185303</v>
      </c>
      <c r="R113" s="6">
        <v>0.55854615906087757</v>
      </c>
      <c r="S113" s="6">
        <v>0.79912098827161593</v>
      </c>
      <c r="T113" s="6">
        <v>0.79912098827161593</v>
      </c>
      <c r="U113" s="6">
        <v>0.79912098827161593</v>
      </c>
      <c r="V113" s="6">
        <v>1.9639743435310704</v>
      </c>
      <c r="W113" s="6">
        <f t="shared" si="53"/>
        <v>2.2049406478382183</v>
      </c>
      <c r="AR113" s="5" t="s">
        <v>83</v>
      </c>
      <c r="AS113" s="5" t="s">
        <v>18</v>
      </c>
      <c r="AT113" s="5" t="s">
        <v>21</v>
      </c>
      <c r="AU113" s="2">
        <f t="shared" si="38"/>
        <v>1.4964355442629258</v>
      </c>
      <c r="AV113" s="2">
        <f t="shared" si="39"/>
        <v>0.31551825596031913</v>
      </c>
      <c r="AW113" s="2">
        <f t="shared" si="40"/>
        <v>1.105914478295102</v>
      </c>
      <c r="AX113" s="2">
        <f t="shared" si="41"/>
        <v>1.0740066831694186</v>
      </c>
      <c r="AY113" s="2">
        <f t="shared" si="42"/>
        <v>-0.27863299651613249</v>
      </c>
      <c r="AZ113" s="2">
        <f t="shared" si="43"/>
        <v>1.7941932820763231</v>
      </c>
      <c r="BA113" s="2">
        <f t="shared" si="44"/>
        <v>0.51419876479008075</v>
      </c>
      <c r="BB113" s="2">
        <f t="shared" si="45"/>
        <v>-0.17196514805062613</v>
      </c>
      <c r="BC113" s="2">
        <f t="shared" si="46"/>
        <v>1.0593856845246505</v>
      </c>
      <c r="BD113" s="2">
        <f t="shared" si="47"/>
        <v>-0.56577208801821188</v>
      </c>
      <c r="BE113" s="2">
        <f t="shared" si="48"/>
        <v>-0.52813760904801232</v>
      </c>
      <c r="BF113" s="2">
        <f t="shared" si="49"/>
        <v>-0.52813760904801232</v>
      </c>
      <c r="BG113" s="2">
        <f t="shared" si="50"/>
        <v>-0.70817643360821292</v>
      </c>
      <c r="BH113" s="2">
        <f t="shared" si="51"/>
        <v>0.25908295290948535</v>
      </c>
      <c r="BI113" s="2">
        <f t="shared" si="52"/>
        <v>0.2567794360631861</v>
      </c>
    </row>
    <row r="114" spans="1:61" x14ac:dyDescent="0.25">
      <c r="A114" t="str">
        <f t="shared" si="37"/>
        <v/>
      </c>
      <c r="B114" t="str">
        <f t="shared" si="35"/>
        <v>UTExterior LightingGeneral Service Lighting</v>
      </c>
      <c r="C114" t="str">
        <f t="shared" si="36"/>
        <v>UT2023 CPAExterior Lighting_General Service Lighting</v>
      </c>
      <c r="D114" t="s">
        <v>117</v>
      </c>
      <c r="E114" t="s">
        <v>191</v>
      </c>
      <c r="F114" s="3" t="s">
        <v>85</v>
      </c>
      <c r="G114" s="3" t="s">
        <v>23</v>
      </c>
      <c r="H114" s="3" t="s">
        <v>19</v>
      </c>
      <c r="I114" s="6">
        <v>0.10006045818322722</v>
      </c>
      <c r="J114" s="6">
        <v>0.19138785576020301</v>
      </c>
      <c r="K114" s="6">
        <v>0.54665570792147788</v>
      </c>
      <c r="L114" s="6">
        <v>0.54665570792147788</v>
      </c>
      <c r="M114" s="6">
        <v>0.28424901957983884</v>
      </c>
      <c r="N114" s="6">
        <v>0.52259341198458353</v>
      </c>
      <c r="O114" s="6">
        <v>5.8282226746941251E-2</v>
      </c>
      <c r="P114" s="6">
        <v>6.7220028330816653E-2</v>
      </c>
      <c r="Q114" s="6">
        <v>5.8320952163909999E-2</v>
      </c>
      <c r="R114" s="6">
        <v>0.14631092270416016</v>
      </c>
      <c r="S114" s="6">
        <v>0.39623219665305487</v>
      </c>
      <c r="T114" s="6">
        <v>0.39623219665305487</v>
      </c>
      <c r="U114" s="6">
        <v>0.35750263685900052</v>
      </c>
      <c r="V114" s="6">
        <v>0.31572020497925585</v>
      </c>
      <c r="W114" s="6">
        <f t="shared" si="53"/>
        <v>0.28481596617435734</v>
      </c>
      <c r="AR114" s="5" t="s">
        <v>84</v>
      </c>
      <c r="AS114" s="5" t="s">
        <v>18</v>
      </c>
      <c r="AT114" s="5" t="s">
        <v>22</v>
      </c>
      <c r="AU114" s="2">
        <f t="shared" si="38"/>
        <v>-0.94198219750523582</v>
      </c>
      <c r="AV114" s="2">
        <f t="shared" si="39"/>
        <v>-0.87584792292687486</v>
      </c>
      <c r="AW114" s="2">
        <f t="shared" si="40"/>
        <v>-0.81798274626961986</v>
      </c>
      <c r="AX114" s="2">
        <f t="shared" si="41"/>
        <v>-0.72421628222669676</v>
      </c>
      <c r="AY114" s="2">
        <f t="shared" si="42"/>
        <v>-0.84778714635949615</v>
      </c>
      <c r="AZ114" s="2">
        <f t="shared" si="43"/>
        <v>-0.89570342556902427</v>
      </c>
      <c r="BA114" s="2">
        <f t="shared" si="44"/>
        <v>-0.98556454200395549</v>
      </c>
      <c r="BB114" s="2">
        <f t="shared" si="45"/>
        <v>-0.9692702140396976</v>
      </c>
      <c r="BC114" s="2">
        <f t="shared" si="46"/>
        <v>-0.96144584850101666</v>
      </c>
      <c r="BD114" s="2">
        <f t="shared" si="47"/>
        <v>-0.67903326190071756</v>
      </c>
      <c r="BE114" s="2">
        <f t="shared" si="48"/>
        <v>0.40747492658814255</v>
      </c>
      <c r="BF114" s="2">
        <f t="shared" si="49"/>
        <v>0.40747492658814255</v>
      </c>
      <c r="BG114" s="2">
        <f t="shared" si="50"/>
        <v>-0.90850067244207255</v>
      </c>
      <c r="BH114" s="2">
        <f t="shared" si="51"/>
        <v>-0.78436914163766513</v>
      </c>
      <c r="BI114" s="2">
        <f t="shared" si="52"/>
        <v>-0.86371332843545245</v>
      </c>
    </row>
    <row r="115" spans="1:61" x14ac:dyDescent="0.25">
      <c r="A115" t="str">
        <f t="shared" si="37"/>
        <v/>
      </c>
      <c r="B115" t="str">
        <f t="shared" si="35"/>
        <v>UTExterior LightingArea Lighting</v>
      </c>
      <c r="C115" t="str">
        <f t="shared" si="36"/>
        <v>UT2023 CPAExterior Lighting_Area Lighting</v>
      </c>
      <c r="D115" t="s">
        <v>117</v>
      </c>
      <c r="E115" t="s">
        <v>191</v>
      </c>
      <c r="F115" s="3" t="s">
        <v>86</v>
      </c>
      <c r="G115" s="3" t="s">
        <v>23</v>
      </c>
      <c r="H115" s="3" t="s">
        <v>24</v>
      </c>
      <c r="I115" s="6">
        <v>0.1090498884841551</v>
      </c>
      <c r="J115" s="6">
        <v>8.6390725652779235E-2</v>
      </c>
      <c r="K115" s="6">
        <v>9.3883536928443131E-2</v>
      </c>
      <c r="L115" s="6">
        <v>9.3883536928443131E-2</v>
      </c>
      <c r="M115" s="6">
        <v>8.1748038922794877E-2</v>
      </c>
      <c r="N115" s="6">
        <v>0.11410147081046097</v>
      </c>
      <c r="O115" s="6">
        <v>2.7481014569201739E-2</v>
      </c>
      <c r="P115" s="6">
        <v>1.3625111706346347E-3</v>
      </c>
      <c r="Q115" s="6">
        <v>2.9314950217101642E-3</v>
      </c>
      <c r="R115" s="6">
        <v>8.0233888370100814E-2</v>
      </c>
      <c r="S115" s="6">
        <v>1.0884491728036129E-2</v>
      </c>
      <c r="T115" s="6">
        <v>1.0884491728036129E-2</v>
      </c>
      <c r="U115" s="6">
        <v>0.26109751041509582</v>
      </c>
      <c r="V115" s="6">
        <v>1.1507632694345864E-2</v>
      </c>
      <c r="W115" s="6">
        <f t="shared" si="53"/>
        <v>7.0388588101731278E-2</v>
      </c>
      <c r="AR115" s="5" t="s">
        <v>85</v>
      </c>
      <c r="AS115" s="5" t="s">
        <v>23</v>
      </c>
      <c r="AT115" s="5" t="s">
        <v>19</v>
      </c>
      <c r="AU115" s="2">
        <f t="shared" si="38"/>
        <v>0.14172747644135919</v>
      </c>
      <c r="AV115" s="2">
        <f t="shared" si="39"/>
        <v>-0.46813598300343595</v>
      </c>
      <c r="AW115" s="2">
        <f t="shared" si="40"/>
        <v>-0.60543541195557715</v>
      </c>
      <c r="AX115" s="2">
        <f t="shared" si="41"/>
        <v>-0.60543541195557715</v>
      </c>
      <c r="AY115" s="2">
        <f t="shared" si="42"/>
        <v>-0.70400676961556541</v>
      </c>
      <c r="AZ115" s="2">
        <f t="shared" si="43"/>
        <v>-0.6847862069475944</v>
      </c>
      <c r="BA115" s="2">
        <f t="shared" si="44"/>
        <v>-0.37714977912139758</v>
      </c>
      <c r="BB115" s="2">
        <f t="shared" si="45"/>
        <v>-0.9319234820556499</v>
      </c>
      <c r="BC115" s="2">
        <f t="shared" si="46"/>
        <v>-0.26546666702298227</v>
      </c>
      <c r="BD115" s="2">
        <f t="shared" si="47"/>
        <v>1.1068693328333241</v>
      </c>
      <c r="BE115" s="2">
        <f t="shared" si="48"/>
        <v>-0.45382682120785178</v>
      </c>
      <c r="BF115" s="2">
        <f t="shared" si="49"/>
        <v>-0.45382682120785178</v>
      </c>
      <c r="BG115" s="2">
        <f t="shared" si="50"/>
        <v>1.3854492075242102</v>
      </c>
      <c r="BH115" s="2">
        <f t="shared" si="51"/>
        <v>-0.87609738116426705</v>
      </c>
      <c r="BI115" s="2">
        <f t="shared" si="52"/>
        <v>-0.42719867868391448</v>
      </c>
    </row>
    <row r="116" spans="1:61" x14ac:dyDescent="0.25">
      <c r="A116" t="str">
        <f t="shared" si="37"/>
        <v/>
      </c>
      <c r="B116" t="str">
        <f t="shared" si="35"/>
        <v>UTExterior LightingLinear Lighting</v>
      </c>
      <c r="C116" t="str">
        <f t="shared" si="36"/>
        <v>UT2023 CPAExterior Lighting_Linear Lighting</v>
      </c>
      <c r="D116" t="s">
        <v>117</v>
      </c>
      <c r="E116" t="s">
        <v>191</v>
      </c>
      <c r="F116" s="3" t="s">
        <v>87</v>
      </c>
      <c r="G116" s="3" t="s">
        <v>23</v>
      </c>
      <c r="H116" s="3" t="s">
        <v>22</v>
      </c>
      <c r="I116" s="6">
        <v>0.26844934267621495</v>
      </c>
      <c r="J116" s="6">
        <v>0.19978110793061513</v>
      </c>
      <c r="K116" s="6">
        <v>0.29572874628307827</v>
      </c>
      <c r="L116" s="6">
        <v>0.29572874628307827</v>
      </c>
      <c r="M116" s="6">
        <v>0.20857124860164428</v>
      </c>
      <c r="N116" s="6">
        <v>0.47187811447104694</v>
      </c>
      <c r="O116" s="6">
        <v>9.1624517947491088E-2</v>
      </c>
      <c r="P116" s="6">
        <v>0.11014032372563068</v>
      </c>
      <c r="Q116" s="6">
        <v>0.11228928314559913</v>
      </c>
      <c r="R116" s="6">
        <v>2.6676368179618947E-2</v>
      </c>
      <c r="S116" s="6">
        <v>0.84067440350848266</v>
      </c>
      <c r="T116" s="6">
        <v>0.84067440350848266</v>
      </c>
      <c r="U116" s="6">
        <v>0.62919094461547731</v>
      </c>
      <c r="V116" s="6">
        <v>0.24126408436381777</v>
      </c>
      <c r="W116" s="6">
        <f t="shared" si="53"/>
        <v>0.33090511680287699</v>
      </c>
      <c r="AR116" s="5" t="s">
        <v>86</v>
      </c>
      <c r="AS116" s="5" t="s">
        <v>23</v>
      </c>
      <c r="AT116" s="5" t="s">
        <v>24</v>
      </c>
      <c r="AU116" s="2">
        <f t="shared" si="38"/>
        <v>-0.78989222830141537</v>
      </c>
      <c r="AV116" s="2">
        <f t="shared" si="39"/>
        <v>-0.87334228173560269</v>
      </c>
      <c r="AW116" s="2">
        <f t="shared" si="40"/>
        <v>-0.64980816717157786</v>
      </c>
      <c r="AX116" s="2">
        <f t="shared" si="41"/>
        <v>-0.64980816717157786</v>
      </c>
      <c r="AY116" s="2">
        <f t="shared" si="42"/>
        <v>-0.90258311890884513</v>
      </c>
      <c r="AZ116" s="2">
        <f t="shared" si="43"/>
        <v>-0.73540416128319974</v>
      </c>
      <c r="BA116" s="2">
        <f t="shared" si="44"/>
        <v>-0.86207371333500926</v>
      </c>
      <c r="BB116" s="2">
        <f t="shared" si="45"/>
        <v>-0.61669916177454565</v>
      </c>
      <c r="BC116" s="2">
        <f t="shared" si="46"/>
        <v>-6.4605516200846203E-2</v>
      </c>
      <c r="BD116" s="2">
        <f t="shared" si="47"/>
        <v>-0.98458157470804242</v>
      </c>
      <c r="BE116" s="2">
        <f t="shared" si="48"/>
        <v>1.2265197377019565</v>
      </c>
      <c r="BF116" s="2">
        <f t="shared" si="49"/>
        <v>1.2265197377019565</v>
      </c>
      <c r="BG116" s="2">
        <f t="shared" si="50"/>
        <v>-0.43662055069591943</v>
      </c>
      <c r="BH116" s="2">
        <f t="shared" si="51"/>
        <v>-0.62200160650894087</v>
      </c>
      <c r="BI116" s="2">
        <f t="shared" si="52"/>
        <v>-0.66382293850689678</v>
      </c>
    </row>
    <row r="117" spans="1:61" x14ac:dyDescent="0.25">
      <c r="A117" t="str">
        <f t="shared" si="37"/>
        <v/>
      </c>
      <c r="B117" t="str">
        <f t="shared" si="35"/>
        <v>UTRefrigeration Walk-in Refrigerator/Freezer</v>
      </c>
      <c r="C117" t="str">
        <f t="shared" si="36"/>
        <v>UT2023 CPARefrigeration _Walk-in Refrigerator/Freezer</v>
      </c>
      <c r="D117" t="s">
        <v>117</v>
      </c>
      <c r="E117" t="s">
        <v>191</v>
      </c>
      <c r="F117" s="3" t="s">
        <v>88</v>
      </c>
      <c r="G117" s="3" t="s">
        <v>25</v>
      </c>
      <c r="H117" s="3" t="s">
        <v>26</v>
      </c>
      <c r="I117" s="6">
        <v>8.4943278688524596E-2</v>
      </c>
      <c r="J117" s="6">
        <v>9.7752185792349729E-3</v>
      </c>
      <c r="K117" s="6">
        <v>5.8651311475409834E-2</v>
      </c>
      <c r="L117" s="6">
        <v>0.19550437158469944</v>
      </c>
      <c r="M117" s="6">
        <v>3.7323561847988067</v>
      </c>
      <c r="N117" s="6">
        <v>1.71066325136612</v>
      </c>
      <c r="O117" s="6">
        <v>8.3787587822014037E-2</v>
      </c>
      <c r="P117" s="6">
        <v>0.24318836465413832</v>
      </c>
      <c r="Q117" s="6">
        <v>8.5001900688999751E-2</v>
      </c>
      <c r="R117" s="6">
        <v>0.19550437158469944</v>
      </c>
      <c r="S117" s="6">
        <v>1.0892386416861826</v>
      </c>
      <c r="T117" s="6">
        <v>14.620934074941449</v>
      </c>
      <c r="U117" s="6">
        <v>9.9832019532612476E-2</v>
      </c>
      <c r="V117" s="6">
        <v>0.58651311475409829</v>
      </c>
      <c r="W117" s="6">
        <f t="shared" si="53"/>
        <v>1.6282781208683563</v>
      </c>
      <c r="AR117" s="5" t="s">
        <v>87</v>
      </c>
      <c r="AS117" s="5" t="s">
        <v>23</v>
      </c>
      <c r="AT117" s="5" t="s">
        <v>22</v>
      </c>
      <c r="AU117" s="2">
        <f t="shared" si="38"/>
        <v>-0.52804203795004456</v>
      </c>
      <c r="AV117" s="2">
        <f t="shared" si="39"/>
        <v>-0.86557126660446049</v>
      </c>
      <c r="AW117" s="2">
        <f t="shared" si="40"/>
        <v>-0.26571464846353476</v>
      </c>
      <c r="AX117" s="2">
        <f t="shared" si="41"/>
        <v>1.4476178384548839</v>
      </c>
      <c r="AY117" s="2">
        <f t="shared" si="42"/>
        <v>8.2477133987385081</v>
      </c>
      <c r="AZ117" s="2">
        <f t="shared" si="43"/>
        <v>3.4833418487000651</v>
      </c>
      <c r="BA117" s="2">
        <f t="shared" si="44"/>
        <v>2.3048655393854922E-2</v>
      </c>
      <c r="BB117" s="2">
        <f t="shared" si="45"/>
        <v>-0.6754401876652375</v>
      </c>
      <c r="BC117" s="2">
        <f t="shared" si="46"/>
        <v>-0.87063872373800033</v>
      </c>
      <c r="BD117" s="2">
        <f t="shared" si="47"/>
        <v>6.6422418222576489</v>
      </c>
      <c r="BE117" s="2">
        <f t="shared" si="48"/>
        <v>13.081370014557141</v>
      </c>
      <c r="BF117" s="2">
        <f t="shared" si="49"/>
        <v>188.01531288770929</v>
      </c>
      <c r="BG117" s="2">
        <f t="shared" si="50"/>
        <v>-0.58541110094675552</v>
      </c>
      <c r="BH117" s="2">
        <f t="shared" si="51"/>
        <v>8.9386271764880618</v>
      </c>
      <c r="BI117" s="2">
        <f t="shared" si="52"/>
        <v>6.200262184613706</v>
      </c>
    </row>
    <row r="118" spans="1:61" x14ac:dyDescent="0.25">
      <c r="A118" t="str">
        <f t="shared" si="37"/>
        <v/>
      </c>
      <c r="B118" t="str">
        <f t="shared" si="35"/>
        <v>UTRefrigeration Reach-in Refrigerator/Freezer</v>
      </c>
      <c r="C118" t="str">
        <f t="shared" si="36"/>
        <v>UT2023 CPARefrigeration _Reach-in Refrigerator/Freezer</v>
      </c>
      <c r="D118" t="s">
        <v>117</v>
      </c>
      <c r="E118" t="s">
        <v>191</v>
      </c>
      <c r="F118" s="3" t="s">
        <v>89</v>
      </c>
      <c r="G118" s="3" t="s">
        <v>25</v>
      </c>
      <c r="H118" s="3" t="s">
        <v>27</v>
      </c>
      <c r="I118" s="6">
        <v>0.36557146657397105</v>
      </c>
      <c r="J118" s="6">
        <v>1.0489111948924728</v>
      </c>
      <c r="K118" s="6">
        <v>5.9572650806451598E-2</v>
      </c>
      <c r="L118" s="6">
        <v>8.6508139784946231E-2</v>
      </c>
      <c r="M118" s="6">
        <v>1.0469451008064514</v>
      </c>
      <c r="N118" s="6">
        <v>0.86508139784946225</v>
      </c>
      <c r="O118" s="6">
        <v>4.1709281682027644E-2</v>
      </c>
      <c r="P118" s="6">
        <v>0.28484387490165219</v>
      </c>
      <c r="Q118" s="6">
        <v>0.20498667905563345</v>
      </c>
      <c r="R118" s="6">
        <v>0.42533168727598564</v>
      </c>
      <c r="S118" s="6">
        <v>0.18074022062211978</v>
      </c>
      <c r="T118" s="6">
        <v>0.57002684965437778</v>
      </c>
      <c r="U118" s="6">
        <v>1.5212548411118736</v>
      </c>
      <c r="V118" s="6">
        <v>0.12976220967741933</v>
      </c>
      <c r="W118" s="6">
        <f t="shared" si="53"/>
        <v>0.48794611390677456</v>
      </c>
      <c r="AR118" s="5" t="s">
        <v>88</v>
      </c>
      <c r="AS118" s="5" t="s">
        <v>25</v>
      </c>
      <c r="AT118" s="5" t="s">
        <v>26</v>
      </c>
      <c r="AU118" s="2">
        <f t="shared" si="38"/>
        <v>1.6589332579423672</v>
      </c>
      <c r="AV118" s="2">
        <f t="shared" si="39"/>
        <v>0.63922594867988991</v>
      </c>
      <c r="AW118" s="2">
        <f t="shared" si="40"/>
        <v>-0.81730393558412784</v>
      </c>
      <c r="AX118" s="2">
        <f t="shared" si="41"/>
        <v>-0.56576504221740898</v>
      </c>
      <c r="AY118" s="2">
        <f t="shared" si="42"/>
        <v>-0.8455464248145752</v>
      </c>
      <c r="AZ118" s="2">
        <f t="shared" si="43"/>
        <v>-0.83125343573737609</v>
      </c>
      <c r="BA118" s="2">
        <f t="shared" si="44"/>
        <v>-0.82232443365897556</v>
      </c>
      <c r="BB118" s="2">
        <f t="shared" si="45"/>
        <v>0.78519207519497436</v>
      </c>
      <c r="BC118" s="2">
        <f t="shared" si="46"/>
        <v>0.21659132461482233</v>
      </c>
      <c r="BD118" s="2">
        <f t="shared" si="47"/>
        <v>0.12051129595426513</v>
      </c>
      <c r="BE118" s="2">
        <f t="shared" si="48"/>
        <v>-0.58010561889269874</v>
      </c>
      <c r="BF118" s="2">
        <f t="shared" si="49"/>
        <v>-0.96158621368052322</v>
      </c>
      <c r="BG118" s="2">
        <f t="shared" si="50"/>
        <v>13.720997974114649</v>
      </c>
      <c r="BH118" s="2">
        <f t="shared" si="51"/>
        <v>-0.76430940247365642</v>
      </c>
      <c r="BI118" s="2">
        <f t="shared" si="52"/>
        <v>-0.77284766493362744</v>
      </c>
    </row>
    <row r="119" spans="1:61" x14ac:dyDescent="0.25">
      <c r="A119" t="str">
        <f t="shared" si="37"/>
        <v/>
      </c>
      <c r="B119" t="str">
        <f t="shared" si="35"/>
        <v>UTRefrigeration Glass Door Display</v>
      </c>
      <c r="C119" t="str">
        <f t="shared" si="36"/>
        <v>UT2023 CPARefrigeration _Glass Door Display</v>
      </c>
      <c r="D119" t="s">
        <v>117</v>
      </c>
      <c r="E119" t="s">
        <v>191</v>
      </c>
      <c r="F119" s="3" t="s">
        <v>90</v>
      </c>
      <c r="G119" s="3" t="s">
        <v>25</v>
      </c>
      <c r="H119" s="3" t="s">
        <v>28</v>
      </c>
      <c r="I119" s="6">
        <v>0.29804399999999992</v>
      </c>
      <c r="J119" s="6">
        <v>7.0614999999999997E-2</v>
      </c>
      <c r="K119" s="6">
        <v>0.81656618181818164</v>
      </c>
      <c r="L119" s="6">
        <v>0.56491999999999998</v>
      </c>
      <c r="M119" s="6">
        <v>0.57775909090909083</v>
      </c>
      <c r="N119" s="6">
        <v>16.947599999999998</v>
      </c>
      <c r="O119" s="6">
        <v>0.96843428571428569</v>
      </c>
      <c r="P119" s="6">
        <v>0.17567634146341463</v>
      </c>
      <c r="Q119" s="6">
        <v>6.1404347826086954E-2</v>
      </c>
      <c r="R119" s="6">
        <v>0.14122999999999999</v>
      </c>
      <c r="S119" s="6">
        <v>0.78685285714285702</v>
      </c>
      <c r="T119" s="6">
        <v>0.18158142857142856</v>
      </c>
      <c r="U119" s="6">
        <v>7.2117446808510635E-2</v>
      </c>
      <c r="V119" s="6">
        <v>0.42368999999999996</v>
      </c>
      <c r="W119" s="6">
        <f t="shared" si="53"/>
        <v>1.5776064985895613</v>
      </c>
      <c r="AR119" s="5" t="s">
        <v>89</v>
      </c>
      <c r="AS119" s="5" t="s">
        <v>25</v>
      </c>
      <c r="AT119" s="5" t="s">
        <v>27</v>
      </c>
      <c r="AU119" s="2">
        <f t="shared" si="38"/>
        <v>8.6587791697891401</v>
      </c>
      <c r="AV119" s="2">
        <f t="shared" si="39"/>
        <v>-0.50829596591442439</v>
      </c>
      <c r="AW119" s="2">
        <f t="shared" si="40"/>
        <v>10.157846039670472</v>
      </c>
      <c r="AX119" s="2">
        <f t="shared" si="41"/>
        <v>11.634599167673604</v>
      </c>
      <c r="AY119" s="2">
        <f t="shared" si="42"/>
        <v>-0.81011198399830808</v>
      </c>
      <c r="AZ119" s="2">
        <f t="shared" si="43"/>
        <v>50.553828642238692</v>
      </c>
      <c r="BA119" s="2">
        <f t="shared" si="44"/>
        <v>17.381115445039729</v>
      </c>
      <c r="BB119" s="2">
        <f t="shared" si="45"/>
        <v>1.452833428037231</v>
      </c>
      <c r="BC119" s="2">
        <f t="shared" si="46"/>
        <v>-0.18811426401790776</v>
      </c>
      <c r="BD119" s="2">
        <f t="shared" si="47"/>
        <v>0.65776195116158265</v>
      </c>
      <c r="BE119" s="2">
        <f t="shared" si="48"/>
        <v>7.1448949897846052</v>
      </c>
      <c r="BF119" s="2">
        <f t="shared" si="49"/>
        <v>-0.72739115363492113</v>
      </c>
      <c r="BG119" s="2">
        <f t="shared" si="50"/>
        <v>2.1094410721948136</v>
      </c>
      <c r="BH119" s="2">
        <f t="shared" si="51"/>
        <v>2.4288536355308392</v>
      </c>
      <c r="BI119" s="2">
        <f t="shared" si="52"/>
        <v>3.5461179396981812</v>
      </c>
    </row>
    <row r="120" spans="1:61" x14ac:dyDescent="0.25">
      <c r="A120" t="str">
        <f t="shared" si="37"/>
        <v/>
      </c>
      <c r="B120" t="str">
        <f t="shared" si="35"/>
        <v>UTRefrigeration Open Display Case</v>
      </c>
      <c r="C120" t="str">
        <f t="shared" si="36"/>
        <v>UT2023 CPARefrigeration _Open Display Case</v>
      </c>
      <c r="D120" t="s">
        <v>117</v>
      </c>
      <c r="E120" t="s">
        <v>191</v>
      </c>
      <c r="F120" s="3" t="s">
        <v>91</v>
      </c>
      <c r="G120" s="3" t="s">
        <v>25</v>
      </c>
      <c r="H120" s="3" t="s">
        <v>29</v>
      </c>
      <c r="I120" s="6">
        <v>0.68653793103448268</v>
      </c>
      <c r="J120" s="6">
        <v>0.20233333333333334</v>
      </c>
      <c r="K120" s="6">
        <v>0.6621818181818182</v>
      </c>
      <c r="L120" s="6">
        <v>1.6186666666666667</v>
      </c>
      <c r="M120" s="6">
        <v>1.6554545454545455</v>
      </c>
      <c r="N120" s="6">
        <v>16.186666666666667</v>
      </c>
      <c r="O120" s="6">
        <v>0.78042857142857147</v>
      </c>
      <c r="P120" s="6">
        <v>0.50336585365853659</v>
      </c>
      <c r="Q120" s="6">
        <v>0.17594202898550726</v>
      </c>
      <c r="R120" s="6">
        <v>0.40466666666666667</v>
      </c>
      <c r="S120" s="6">
        <v>1.0405714285714285</v>
      </c>
      <c r="T120" s="6">
        <v>1.5608571428571429</v>
      </c>
      <c r="U120" s="6">
        <v>0.20663829787234042</v>
      </c>
      <c r="V120" s="6">
        <v>1.214</v>
      </c>
      <c r="W120" s="6">
        <f t="shared" si="53"/>
        <v>1.9213079250984075</v>
      </c>
      <c r="AR120" s="5" t="s">
        <v>90</v>
      </c>
      <c r="AS120" s="5" t="s">
        <v>25</v>
      </c>
      <c r="AT120" s="5" t="s">
        <v>28</v>
      </c>
      <c r="AU120" s="2">
        <f t="shared" si="38"/>
        <v>20.67830788077994</v>
      </c>
      <c r="AV120" s="2">
        <f t="shared" si="39"/>
        <v>0.37275563110884602</v>
      </c>
      <c r="AW120" s="2">
        <f t="shared" si="40"/>
        <v>7.8162767891317131</v>
      </c>
      <c r="AX120" s="2">
        <f t="shared" si="41"/>
        <v>34.27369301836665</v>
      </c>
      <c r="AY120" s="2">
        <f t="shared" si="42"/>
        <v>6.027132248844902E-2</v>
      </c>
      <c r="AZ120" s="2">
        <f t="shared" si="43"/>
        <v>3.7976562910428102</v>
      </c>
      <c r="BA120" s="2">
        <f t="shared" si="44"/>
        <v>13.432908432755843</v>
      </c>
      <c r="BB120" s="2">
        <f t="shared" si="45"/>
        <v>12.6958034390424</v>
      </c>
      <c r="BC120" s="2">
        <f t="shared" si="46"/>
        <v>3.5332990523823824</v>
      </c>
      <c r="BD120" s="2">
        <f t="shared" si="47"/>
        <v>3.6281947995956241</v>
      </c>
      <c r="BE120" s="2">
        <f t="shared" si="48"/>
        <v>9.4950098373180758</v>
      </c>
      <c r="BF120" s="2">
        <f t="shared" si="49"/>
        <v>1.2832352573659289</v>
      </c>
      <c r="BG120" s="2">
        <f t="shared" si="50"/>
        <v>7.6810407187216061</v>
      </c>
      <c r="BH120" s="2">
        <f t="shared" si="51"/>
        <v>8.5727873072601266</v>
      </c>
      <c r="BI120" s="2">
        <f t="shared" si="52"/>
        <v>3.2122479206873846</v>
      </c>
    </row>
    <row r="121" spans="1:61" x14ac:dyDescent="0.25">
      <c r="A121" t="str">
        <f t="shared" si="37"/>
        <v/>
      </c>
      <c r="B121" t="str">
        <f t="shared" si="35"/>
        <v>UTRefrigeration Icemaker</v>
      </c>
      <c r="C121" t="str">
        <f t="shared" si="36"/>
        <v>UT2023 CPARefrigeration _Icemaker</v>
      </c>
      <c r="D121" t="s">
        <v>117</v>
      </c>
      <c r="E121" t="s">
        <v>191</v>
      </c>
      <c r="F121" s="3" t="s">
        <v>92</v>
      </c>
      <c r="G121" s="3" t="s">
        <v>25</v>
      </c>
      <c r="H121" s="3" t="s">
        <v>30</v>
      </c>
      <c r="I121" s="6">
        <v>0.55883031805469674</v>
      </c>
      <c r="J121" s="6">
        <v>6.4231411556896552</v>
      </c>
      <c r="K121" s="6">
        <v>0.17966828407523511</v>
      </c>
      <c r="L121" s="6">
        <v>0.32939185413793104</v>
      </c>
      <c r="M121" s="6">
        <v>6.2883899426332288</v>
      </c>
      <c r="N121" s="6">
        <v>2.6351348331034483</v>
      </c>
      <c r="O121" s="6">
        <v>0.14116793748768475</v>
      </c>
      <c r="P121" s="6">
        <v>0.86766634748528182</v>
      </c>
      <c r="Q121" s="6">
        <v>0.31507046917541232</v>
      </c>
      <c r="R121" s="6">
        <v>0.87837827770114951</v>
      </c>
      <c r="S121" s="6">
        <v>0.84700762492610837</v>
      </c>
      <c r="T121" s="6">
        <v>0.42350381246305419</v>
      </c>
      <c r="U121" s="6">
        <v>0.16820009573000735</v>
      </c>
      <c r="V121" s="6">
        <v>1.9763511248275862</v>
      </c>
      <c r="W121" s="6">
        <f t="shared" si="53"/>
        <v>1.5737072912493202</v>
      </c>
      <c r="AR121" s="5" t="s">
        <v>91</v>
      </c>
      <c r="AS121" s="5" t="s">
        <v>25</v>
      </c>
      <c r="AT121" s="5" t="s">
        <v>29</v>
      </c>
      <c r="AU121" s="2">
        <f t="shared" si="38"/>
        <v>1.9769664266008125</v>
      </c>
      <c r="AV121" s="2">
        <f t="shared" si="39"/>
        <v>6.3520152255563138</v>
      </c>
      <c r="AW121" s="2">
        <f t="shared" si="40"/>
        <v>-0.59643590644921907</v>
      </c>
      <c r="AX121" s="2">
        <f t="shared" si="41"/>
        <v>0.21098704330841667</v>
      </c>
      <c r="AY121" s="2">
        <f t="shared" si="42"/>
        <v>-0.32052676705025274</v>
      </c>
      <c r="AZ121" s="2">
        <f t="shared" si="43"/>
        <v>-0.86823268879332138</v>
      </c>
      <c r="BA121" s="2">
        <f t="shared" si="44"/>
        <v>-0.55955681003218738</v>
      </c>
      <c r="BB121" s="2">
        <f t="shared" si="45"/>
        <v>2.9828105667353531</v>
      </c>
      <c r="BC121" s="2">
        <f t="shared" si="46"/>
        <v>0.36957432936116263</v>
      </c>
      <c r="BD121" s="2">
        <f t="shared" si="47"/>
        <v>0.69484083474125802</v>
      </c>
      <c r="BE121" s="2">
        <f t="shared" si="48"/>
        <v>0.44122373869602516</v>
      </c>
      <c r="BF121" s="2">
        <f t="shared" si="49"/>
        <v>-0.89548515898026682</v>
      </c>
      <c r="BG121" s="2">
        <f t="shared" si="50"/>
        <v>0.19212103221863797</v>
      </c>
      <c r="BH121" s="2">
        <f t="shared" si="51"/>
        <v>1.6291596723718555</v>
      </c>
      <c r="BI121" s="2">
        <f t="shared" si="52"/>
        <v>-0.41793157455539898</v>
      </c>
    </row>
    <row r="122" spans="1:61" x14ac:dyDescent="0.25">
      <c r="A122" t="str">
        <f t="shared" si="37"/>
        <v/>
      </c>
      <c r="B122" t="str">
        <f t="shared" si="35"/>
        <v>UTRefrigeration Vending Machine</v>
      </c>
      <c r="C122" t="str">
        <f t="shared" si="36"/>
        <v>UT2023 CPARefrigeration _Vending Machine</v>
      </c>
      <c r="D122" t="s">
        <v>117</v>
      </c>
      <c r="E122" t="s">
        <v>191</v>
      </c>
      <c r="F122" s="3" t="s">
        <v>93</v>
      </c>
      <c r="G122" s="3" t="s">
        <v>25</v>
      </c>
      <c r="H122" s="3" t="s">
        <v>31</v>
      </c>
      <c r="I122" s="6">
        <v>0.11657082726139242</v>
      </c>
      <c r="J122" s="6">
        <v>0.89323581051920609</v>
      </c>
      <c r="K122" s="6">
        <v>2.4985617077460311E-2</v>
      </c>
      <c r="L122" s="6">
        <v>4.5806964642010568E-2</v>
      </c>
      <c r="M122" s="6">
        <v>0.43724829885555538</v>
      </c>
      <c r="N122" s="6">
        <v>0.72145969311166647</v>
      </c>
      <c r="O122" s="6">
        <v>3.9263112550294771E-2</v>
      </c>
      <c r="P122" s="6">
        <v>0.29830389169309324</v>
      </c>
      <c r="Q122" s="6">
        <v>0.17526142993464913</v>
      </c>
      <c r="R122" s="6">
        <v>0.19849684678204579</v>
      </c>
      <c r="S122" s="6">
        <v>0.38281534736537404</v>
      </c>
      <c r="T122" s="6">
        <v>0.17668400647632648</v>
      </c>
      <c r="U122" s="6">
        <v>2.4794237882824444</v>
      </c>
      <c r="V122" s="6">
        <v>0.27484178785206342</v>
      </c>
      <c r="W122" s="6">
        <f t="shared" si="53"/>
        <v>0.44745695874311309</v>
      </c>
      <c r="AR122" s="5" t="s">
        <v>92</v>
      </c>
      <c r="AS122" s="5" t="s">
        <v>25</v>
      </c>
      <c r="AT122" s="5" t="s">
        <v>30</v>
      </c>
      <c r="AU122" s="2">
        <f t="shared" si="38"/>
        <v>1.2472449913186723</v>
      </c>
      <c r="AV122" s="2">
        <f t="shared" si="39"/>
        <v>2.6999139446336979</v>
      </c>
      <c r="AW122" s="2">
        <f t="shared" si="40"/>
        <v>-0.89845284786056678</v>
      </c>
      <c r="AX122" s="2">
        <f t="shared" si="41"/>
        <v>-0.69528437368214868</v>
      </c>
      <c r="AY122" s="2">
        <f t="shared" si="42"/>
        <v>-0.82902698019059928</v>
      </c>
      <c r="AZ122" s="2">
        <f t="shared" si="43"/>
        <v>1.6110397051923648</v>
      </c>
      <c r="BA122" s="2">
        <f t="shared" si="44"/>
        <v>-0.77834622883856319</v>
      </c>
      <c r="BB122" s="2">
        <f t="shared" si="45"/>
        <v>1.4776068105359612</v>
      </c>
      <c r="BC122" s="2">
        <f t="shared" si="46"/>
        <v>0.37848113855946908</v>
      </c>
      <c r="BD122" s="2">
        <f t="shared" si="47"/>
        <v>0.38601365744843963</v>
      </c>
      <c r="BE122" s="2">
        <f t="shared" si="48"/>
        <v>1.35721932623431</v>
      </c>
      <c r="BF122" s="2">
        <f t="shared" si="49"/>
        <v>-0.84220819495888988</v>
      </c>
      <c r="BG122" s="2">
        <f t="shared" si="50"/>
        <v>62.593311509918536</v>
      </c>
      <c r="BH122" s="2">
        <f t="shared" si="51"/>
        <v>0.32312899742956058</v>
      </c>
      <c r="BI122" s="2">
        <f t="shared" si="52"/>
        <v>0.11463682241082718</v>
      </c>
    </row>
    <row r="123" spans="1:61" x14ac:dyDescent="0.25">
      <c r="A123" t="str">
        <f t="shared" si="37"/>
        <v/>
      </c>
      <c r="B123" t="str">
        <f t="shared" si="35"/>
        <v>UTFood PreparationOven</v>
      </c>
      <c r="C123" t="str">
        <f t="shared" si="36"/>
        <v>UT2023 CPAFood Preparation_Oven</v>
      </c>
      <c r="D123" t="s">
        <v>117</v>
      </c>
      <c r="E123" t="s">
        <v>191</v>
      </c>
      <c r="F123" s="3" t="s">
        <v>94</v>
      </c>
      <c r="G123" s="3" t="s">
        <v>32</v>
      </c>
      <c r="H123" s="3" t="s">
        <v>33</v>
      </c>
      <c r="I123" s="6">
        <v>8.0952508280422622E-2</v>
      </c>
      <c r="J123" s="6">
        <v>3.4236164960262068</v>
      </c>
      <c r="K123" s="6">
        <v>0.25343654580973218</v>
      </c>
      <c r="L123" s="6">
        <v>0.48908807086088668</v>
      </c>
      <c r="M123" s="6">
        <v>11.004481594369949</v>
      </c>
      <c r="N123" s="6">
        <v>1.46726421258266</v>
      </c>
      <c r="O123" s="6">
        <v>0.73363210629133002</v>
      </c>
      <c r="P123" s="6">
        <v>0.823099436326858</v>
      </c>
      <c r="Q123" s="6">
        <v>0.2126469873308203</v>
      </c>
      <c r="R123" s="6">
        <v>0.81514678476814439</v>
      </c>
      <c r="S123" s="6">
        <v>0.41921834645218858</v>
      </c>
      <c r="T123" s="6">
        <v>0.10480458661304715</v>
      </c>
      <c r="U123" s="6">
        <v>1.4048274375791425</v>
      </c>
      <c r="V123" s="6">
        <v>0.48908807086088668</v>
      </c>
      <c r="W123" s="6">
        <f t="shared" si="53"/>
        <v>1.5515216560108771</v>
      </c>
      <c r="AR123" s="5" t="s">
        <v>93</v>
      </c>
      <c r="AS123" s="5" t="s">
        <v>25</v>
      </c>
      <c r="AT123" s="5" t="s">
        <v>31</v>
      </c>
      <c r="AU123" s="2">
        <f t="shared" si="38"/>
        <v>0.6615159298293154</v>
      </c>
      <c r="AV123" s="2">
        <f t="shared" si="39"/>
        <v>29.196336758386717</v>
      </c>
      <c r="AW123" s="2">
        <f t="shared" si="40"/>
        <v>1.1932622411904741</v>
      </c>
      <c r="AX123" s="2">
        <f t="shared" si="41"/>
        <v>5.9277775571374667</v>
      </c>
      <c r="AY123" s="2">
        <f t="shared" si="42"/>
        <v>8.162472730537214</v>
      </c>
      <c r="AZ123" s="2">
        <f t="shared" si="43"/>
        <v>4.653577961792581</v>
      </c>
      <c r="BA123" s="2">
        <f t="shared" si="44"/>
        <v>7.8188586511290818</v>
      </c>
      <c r="BB123" s="2">
        <f t="shared" si="45"/>
        <v>13.55691760915146</v>
      </c>
      <c r="BC123" s="2">
        <f t="shared" si="46"/>
        <v>2.5613722009243087</v>
      </c>
      <c r="BD123" s="2">
        <f t="shared" si="47"/>
        <v>5.0598709347887052</v>
      </c>
      <c r="BE123" s="2">
        <f t="shared" si="48"/>
        <v>4.4966057244645015</v>
      </c>
      <c r="BF123" s="2">
        <f t="shared" si="49"/>
        <v>-0.8006982337245111</v>
      </c>
      <c r="BG123" s="2">
        <f t="shared" si="50"/>
        <v>75.723306415913754</v>
      </c>
      <c r="BH123" s="2">
        <f t="shared" si="51"/>
        <v>1.5068026770717751</v>
      </c>
      <c r="BI123" s="2">
        <f t="shared" si="52"/>
        <v>6.3424522184431131</v>
      </c>
    </row>
    <row r="124" spans="1:61" x14ac:dyDescent="0.25">
      <c r="A124" t="str">
        <f t="shared" si="37"/>
        <v/>
      </c>
      <c r="B124" t="str">
        <f t="shared" si="35"/>
        <v>UTFood PreparationFryer</v>
      </c>
      <c r="C124" t="str">
        <f t="shared" si="36"/>
        <v>UT2023 CPAFood Preparation_Fryer</v>
      </c>
      <c r="D124" t="s">
        <v>117</v>
      </c>
      <c r="E124" t="s">
        <v>191</v>
      </c>
      <c r="F124" s="3" t="s">
        <v>95</v>
      </c>
      <c r="G124" s="3" t="s">
        <v>32</v>
      </c>
      <c r="H124" s="3" t="s">
        <v>34</v>
      </c>
      <c r="I124" s="6">
        <v>5.9186034691383733E-2</v>
      </c>
      <c r="J124" s="6">
        <v>1.7879114646355502E-2</v>
      </c>
      <c r="K124" s="6">
        <v>9.7522443525575458E-2</v>
      </c>
      <c r="L124" s="6">
        <v>3.5758229292711004E-2</v>
      </c>
      <c r="M124" s="6">
        <v>6.0951527203484659</v>
      </c>
      <c r="N124" s="6">
        <v>0.98335130554955263</v>
      </c>
      <c r="O124" s="6">
        <v>7.6624777055809307E-2</v>
      </c>
      <c r="P124" s="6">
        <v>0.39246837028585246</v>
      </c>
      <c r="Q124" s="6">
        <v>0.15547056214222174</v>
      </c>
      <c r="R124" s="6">
        <v>0.59597048821185006</v>
      </c>
      <c r="S124" s="6">
        <v>0.30649910822323723</v>
      </c>
      <c r="T124" s="6">
        <v>7.6624777055809307E-2</v>
      </c>
      <c r="U124" s="6">
        <v>1.0270980754289329</v>
      </c>
      <c r="V124" s="6">
        <v>0.35758229292711008</v>
      </c>
      <c r="W124" s="6">
        <f t="shared" si="53"/>
        <v>0.7340848785274906</v>
      </c>
      <c r="AR124" s="5" t="s">
        <v>94</v>
      </c>
      <c r="AS124" s="5" t="s">
        <v>32</v>
      </c>
      <c r="AT124" s="5" t="s">
        <v>33</v>
      </c>
      <c r="AU124" s="2">
        <f t="shared" si="38"/>
        <v>-0.29528639929395339</v>
      </c>
      <c r="AV124" s="2">
        <f t="shared" si="39"/>
        <v>-0.8977886123696901</v>
      </c>
      <c r="AW124" s="2">
        <f t="shared" si="40"/>
        <v>-0.34299664868867863</v>
      </c>
      <c r="AX124" s="2">
        <f t="shared" si="41"/>
        <v>-0.79557722473938031</v>
      </c>
      <c r="AY124" s="2">
        <f t="shared" si="42"/>
        <v>-0.64022031603176699</v>
      </c>
      <c r="AZ124" s="2">
        <f t="shared" si="43"/>
        <v>0.63793919973104862</v>
      </c>
      <c r="BA124" s="2">
        <f t="shared" si="44"/>
        <v>-0.84391021627901941</v>
      </c>
      <c r="BB124" s="2">
        <f t="shared" si="45"/>
        <v>0.71452134694494696</v>
      </c>
      <c r="BC124" s="2">
        <f t="shared" si="46"/>
        <v>0.3833113020523975</v>
      </c>
      <c r="BD124" s="2">
        <f t="shared" si="47"/>
        <v>1.4329114761917743</v>
      </c>
      <c r="BE124" s="2">
        <f t="shared" si="48"/>
        <v>9.191565375322849</v>
      </c>
      <c r="BF124" s="2">
        <f t="shared" si="49"/>
        <v>0.44703852580074788</v>
      </c>
      <c r="BG124" s="2">
        <f t="shared" si="50"/>
        <v>13.614569247809612</v>
      </c>
      <c r="BH124" s="2">
        <f t="shared" si="51"/>
        <v>3.6269533871986912</v>
      </c>
      <c r="BI124" s="2">
        <f t="shared" si="52"/>
        <v>-0.47111289380801391</v>
      </c>
    </row>
    <row r="125" spans="1:61" x14ac:dyDescent="0.25">
      <c r="A125" t="str">
        <f t="shared" si="37"/>
        <v/>
      </c>
      <c r="B125" t="str">
        <f t="shared" si="35"/>
        <v>UTFood PreparationDishwasher</v>
      </c>
      <c r="C125" t="str">
        <f t="shared" si="36"/>
        <v>UT2023 CPAFood Preparation_Dishwasher</v>
      </c>
      <c r="D125" t="s">
        <v>117</v>
      </c>
      <c r="E125" t="s">
        <v>191</v>
      </c>
      <c r="F125" s="3" t="s">
        <v>96</v>
      </c>
      <c r="G125" s="3" t="s">
        <v>32</v>
      </c>
      <c r="H125" s="3" t="s">
        <v>35</v>
      </c>
      <c r="I125" s="6">
        <v>6.0496551724137933E-2</v>
      </c>
      <c r="J125" s="6">
        <v>2.5584999999999996</v>
      </c>
      <c r="K125" s="6">
        <v>0.18939545454545453</v>
      </c>
      <c r="L125" s="6">
        <v>0.36549999999999999</v>
      </c>
      <c r="M125" s="6">
        <v>7.0198863636363633</v>
      </c>
      <c r="N125" s="6">
        <v>1.2355</v>
      </c>
      <c r="O125" s="6">
        <v>0.5482499999999999</v>
      </c>
      <c r="P125" s="6">
        <v>0.69308536585365843</v>
      </c>
      <c r="Q125" s="6">
        <v>0.15891304347826088</v>
      </c>
      <c r="R125" s="6">
        <v>0.60916666666666663</v>
      </c>
      <c r="S125" s="6">
        <v>0.31328571428571428</v>
      </c>
      <c r="T125" s="6">
        <v>7.832142857142857E-2</v>
      </c>
      <c r="U125" s="6">
        <v>1.0498404255319149</v>
      </c>
      <c r="V125" s="6">
        <v>0.36549999999999999</v>
      </c>
      <c r="W125" s="6">
        <f t="shared" si="53"/>
        <v>1.0889743581638285</v>
      </c>
      <c r="AR125" s="5" t="s">
        <v>95</v>
      </c>
      <c r="AS125" s="5" t="s">
        <v>32</v>
      </c>
      <c r="AT125" s="5" t="s">
        <v>34</v>
      </c>
      <c r="AU125" s="2">
        <f t="shared" si="38"/>
        <v>-0.50190320509605468</v>
      </c>
      <c r="AV125" s="2">
        <f t="shared" si="39"/>
        <v>9.1141272628296761</v>
      </c>
      <c r="AW125" s="2">
        <f t="shared" si="40"/>
        <v>-0.1176878095119005</v>
      </c>
      <c r="AX125" s="2">
        <f t="shared" si="41"/>
        <v>0.44487532326138268</v>
      </c>
      <c r="AY125" s="2">
        <f t="shared" si="42"/>
        <v>-0.71346884950496903</v>
      </c>
      <c r="AZ125" s="2">
        <f t="shared" si="43"/>
        <v>0.42305454017683108</v>
      </c>
      <c r="BA125" s="2">
        <f t="shared" si="44"/>
        <v>-0.2277220896894443</v>
      </c>
      <c r="BB125" s="2">
        <f t="shared" si="45"/>
        <v>1.0937011005197008</v>
      </c>
      <c r="BC125" s="2">
        <f t="shared" si="46"/>
        <v>-2.2265321378250214E-2</v>
      </c>
      <c r="BD125" s="2">
        <f t="shared" si="47"/>
        <v>0.7195998592364774</v>
      </c>
      <c r="BE125" s="2">
        <f t="shared" si="48"/>
        <v>6.2034739267361179</v>
      </c>
      <c r="BF125" s="2">
        <f t="shared" si="49"/>
        <v>2.2777552585552252E-2</v>
      </c>
      <c r="BG125" s="2">
        <f t="shared" si="50"/>
        <v>9.3296858382504517</v>
      </c>
      <c r="BH125" s="2">
        <f t="shared" si="51"/>
        <v>2.2703649397777923</v>
      </c>
      <c r="BI125" s="2">
        <f t="shared" si="52"/>
        <v>-0.45746960735403319</v>
      </c>
    </row>
    <row r="126" spans="1:61" x14ac:dyDescent="0.25">
      <c r="A126" t="str">
        <f t="shared" si="37"/>
        <v/>
      </c>
      <c r="B126" t="str">
        <f t="shared" si="35"/>
        <v>UTFood PreparationHot Food Container</v>
      </c>
      <c r="C126" t="str">
        <f t="shared" si="36"/>
        <v>UT2023 CPAFood Preparation_Hot Food Container</v>
      </c>
      <c r="D126" t="s">
        <v>117</v>
      </c>
      <c r="E126" t="s">
        <v>191</v>
      </c>
      <c r="F126" s="3" t="s">
        <v>97</v>
      </c>
      <c r="G126" s="3" t="s">
        <v>32</v>
      </c>
      <c r="H126" s="3" t="s">
        <v>36</v>
      </c>
      <c r="I126" s="6">
        <v>5.5148350708210045E-3</v>
      </c>
      <c r="J126" s="6">
        <v>1.6659397609771784E-3</v>
      </c>
      <c r="K126" s="6">
        <v>9.0869441507846083E-3</v>
      </c>
      <c r="L126" s="6">
        <v>3.3318795219543567E-3</v>
      </c>
      <c r="M126" s="6">
        <v>0.36347776603138438</v>
      </c>
      <c r="N126" s="6">
        <v>9.99563856586307E-2</v>
      </c>
      <c r="O126" s="6">
        <v>7.1397418327593361E-3</v>
      </c>
      <c r="P126" s="6">
        <v>3.6569409387303915E-2</v>
      </c>
      <c r="Q126" s="6">
        <v>1.4486432704149376E-2</v>
      </c>
      <c r="R126" s="6">
        <v>5.5531325365905944E-2</v>
      </c>
      <c r="S126" s="6">
        <v>2.8558967331037344E-2</v>
      </c>
      <c r="T126" s="6">
        <v>7.1397418327593361E-3</v>
      </c>
      <c r="U126" s="6">
        <v>9.5702922439114504E-2</v>
      </c>
      <c r="V126" s="6">
        <v>3.3318795219543569E-2</v>
      </c>
      <c r="W126" s="6">
        <f t="shared" si="53"/>
        <v>5.4391506164794691E-2</v>
      </c>
      <c r="AR126" s="5" t="s">
        <v>96</v>
      </c>
      <c r="AS126" s="5" t="s">
        <v>32</v>
      </c>
      <c r="AT126" s="5" t="s">
        <v>35</v>
      </c>
      <c r="AU126" s="2">
        <f t="shared" si="38"/>
        <v>-0.96700854715507278</v>
      </c>
      <c r="AV126" s="2">
        <f t="shared" si="39"/>
        <v>-0.99521493246073089</v>
      </c>
      <c r="AW126" s="2">
        <f t="shared" si="40"/>
        <v>-0.96924212181795544</v>
      </c>
      <c r="AX126" s="2">
        <f t="shared" si="41"/>
        <v>-0.99042986492146179</v>
      </c>
      <c r="AY126" s="2">
        <f t="shared" si="42"/>
        <v>-0.97844066338882196</v>
      </c>
      <c r="AZ126" s="2">
        <f t="shared" si="43"/>
        <v>-0.91634823180783409</v>
      </c>
      <c r="BA126" s="2">
        <f t="shared" si="44"/>
        <v>-0.99269259351026251</v>
      </c>
      <c r="BB126" s="2">
        <f t="shared" si="45"/>
        <v>-0.91973398822914199</v>
      </c>
      <c r="BC126" s="2">
        <f t="shared" si="46"/>
        <v>-0.93523972072371986</v>
      </c>
      <c r="BD126" s="2">
        <f t="shared" si="47"/>
        <v>-0.88610226315733653</v>
      </c>
      <c r="BE126" s="2">
        <f t="shared" si="48"/>
        <v>-0.52287773620505407</v>
      </c>
      <c r="BF126" s="2">
        <f t="shared" si="49"/>
        <v>-0.9322563049146233</v>
      </c>
      <c r="BG126" s="2">
        <f t="shared" si="50"/>
        <v>-0.31581301722435007</v>
      </c>
      <c r="BH126" s="2">
        <f t="shared" si="51"/>
        <v>-0.78338730182516247</v>
      </c>
      <c r="BI126" s="2">
        <f t="shared" si="52"/>
        <v>-0.96509541672113919</v>
      </c>
    </row>
    <row r="127" spans="1:61" x14ac:dyDescent="0.25">
      <c r="A127" t="str">
        <f t="shared" si="37"/>
        <v/>
      </c>
      <c r="B127" t="str">
        <f t="shared" si="35"/>
        <v>UTFood PreparationSteamer</v>
      </c>
      <c r="C127" t="str">
        <f t="shared" si="36"/>
        <v>UT2023 CPAFood Preparation_Steamer</v>
      </c>
      <c r="D127" t="s">
        <v>117</v>
      </c>
      <c r="E127" t="s">
        <v>191</v>
      </c>
      <c r="F127" s="3" t="s">
        <v>98</v>
      </c>
      <c r="G127" s="3" t="s">
        <v>32</v>
      </c>
      <c r="H127" s="3" t="s">
        <v>37</v>
      </c>
      <c r="I127" s="6">
        <v>6.7425642218597523E-2</v>
      </c>
      <c r="J127" s="6">
        <v>2.0368162753534667E-2</v>
      </c>
      <c r="K127" s="6">
        <v>0.11109906956473455</v>
      </c>
      <c r="L127" s="6">
        <v>4.0736325507069335E-2</v>
      </c>
      <c r="M127" s="6">
        <v>6.1104488260604004</v>
      </c>
      <c r="N127" s="6">
        <v>1.2220897652120801</v>
      </c>
      <c r="O127" s="6">
        <v>8.7292126086577146E-2</v>
      </c>
      <c r="P127" s="6">
        <v>0.4471060116629561</v>
      </c>
      <c r="Q127" s="6">
        <v>0.17711445872638842</v>
      </c>
      <c r="R127" s="6">
        <v>0.67893875845115559</v>
      </c>
      <c r="S127" s="6">
        <v>0.34916850434630858</v>
      </c>
      <c r="T127" s="6">
        <v>8.7292126086577146E-2</v>
      </c>
      <c r="U127" s="6">
        <v>1.1700859454158212</v>
      </c>
      <c r="V127" s="6">
        <v>0.40736325507069332</v>
      </c>
      <c r="W127" s="6">
        <f t="shared" si="53"/>
        <v>0.78403778408306379</v>
      </c>
      <c r="AR127" s="5" t="s">
        <v>97</v>
      </c>
      <c r="AS127" s="5" t="s">
        <v>32</v>
      </c>
      <c r="AT127" s="5" t="s">
        <v>36</v>
      </c>
      <c r="AU127" s="2">
        <f t="shared" si="38"/>
        <v>1.9470969429352292</v>
      </c>
      <c r="AV127" s="2">
        <f t="shared" si="39"/>
        <v>-0.57255420114404321</v>
      </c>
      <c r="AW127" s="2">
        <f t="shared" si="40"/>
        <v>1.7475737181854876</v>
      </c>
      <c r="AX127" s="2">
        <f t="shared" si="41"/>
        <v>-0.14510840228808652</v>
      </c>
      <c r="AY127" s="2">
        <f t="shared" si="42"/>
        <v>1.6480798242230326</v>
      </c>
      <c r="AZ127" s="2">
        <f t="shared" si="43"/>
        <v>6.4725375529548748</v>
      </c>
      <c r="BA127" s="2">
        <f t="shared" si="44"/>
        <v>-0.34723592113641477</v>
      </c>
      <c r="BB127" s="2">
        <f t="shared" si="45"/>
        <v>6.170090963359053</v>
      </c>
      <c r="BC127" s="2">
        <f t="shared" si="46"/>
        <v>4.7849777630542505</v>
      </c>
      <c r="BD127" s="2">
        <f t="shared" si="47"/>
        <v>9.1743828510379597</v>
      </c>
      <c r="BE127" s="2">
        <f t="shared" si="48"/>
        <v>41.620904621744415</v>
      </c>
      <c r="BF127" s="2">
        <f t="shared" si="49"/>
        <v>5.0514836260067275</v>
      </c>
      <c r="BG127" s="2">
        <f t="shared" si="50"/>
        <v>60.1178105678433</v>
      </c>
      <c r="BH127" s="2">
        <f t="shared" si="51"/>
        <v>18.349818378494739</v>
      </c>
      <c r="BI127" s="2">
        <f t="shared" si="52"/>
        <v>2.6761124084832302</v>
      </c>
    </row>
    <row r="128" spans="1:61" x14ac:dyDescent="0.25">
      <c r="A128" t="str">
        <f t="shared" si="37"/>
        <v/>
      </c>
      <c r="B128" t="str">
        <f t="shared" si="35"/>
        <v>UTFood PreparationGriddle</v>
      </c>
      <c r="C128" t="str">
        <f t="shared" si="36"/>
        <v>UT2023 CPAFood Preparation_Griddle</v>
      </c>
      <c r="D128" t="s">
        <v>117</v>
      </c>
      <c r="E128" t="s">
        <v>191</v>
      </c>
      <c r="F128" s="3" t="s">
        <v>188</v>
      </c>
      <c r="G128" s="3" t="s">
        <v>32</v>
      </c>
      <c r="H128" s="3" t="s">
        <v>184</v>
      </c>
      <c r="I128" s="6">
        <v>7.2871245251898489E-2</v>
      </c>
      <c r="J128" s="6">
        <v>2.2013188669844336E-2</v>
      </c>
      <c r="K128" s="6">
        <v>0.12007193819915091</v>
      </c>
      <c r="L128" s="6">
        <v>4.4026377339688672E-2</v>
      </c>
      <c r="M128" s="6">
        <v>4.8028775279660367</v>
      </c>
      <c r="N128" s="6">
        <v>1.3207913201906598</v>
      </c>
      <c r="O128" s="6">
        <v>9.4342237156475731E-2</v>
      </c>
      <c r="P128" s="6">
        <v>0.48321633665511948</v>
      </c>
      <c r="Q128" s="6">
        <v>0.19141903191168985</v>
      </c>
      <c r="R128" s="6">
        <v>0.73377295566147782</v>
      </c>
      <c r="S128" s="6">
        <v>0.37736894862590292</v>
      </c>
      <c r="T128" s="6">
        <v>9.4342237156475731E-2</v>
      </c>
      <c r="U128" s="6">
        <v>1.2645874342251</v>
      </c>
      <c r="V128" s="6">
        <v>0.44026377339688672</v>
      </c>
      <c r="W128" s="6">
        <f t="shared" si="53"/>
        <v>0.71871175374331464</v>
      </c>
      <c r="AR128" s="5" t="s">
        <v>98</v>
      </c>
      <c r="AS128" s="5" t="s">
        <v>32</v>
      </c>
      <c r="AT128" s="5" t="s">
        <v>37</v>
      </c>
      <c r="AU128" s="2">
        <f t="shared" si="38"/>
        <v>-0.40547413487582096</v>
      </c>
      <c r="AV128" s="2">
        <f t="shared" si="39"/>
        <v>-0.91377019885018462</v>
      </c>
      <c r="AW128" s="2">
        <f t="shared" si="40"/>
        <v>-0.44572449653802082</v>
      </c>
      <c r="AX128" s="2">
        <f t="shared" si="41"/>
        <v>-0.82754039770036925</v>
      </c>
      <c r="AY128" s="2">
        <f t="shared" si="42"/>
        <v>-0.61148775985975212</v>
      </c>
      <c r="AZ128" s="2">
        <f t="shared" si="43"/>
        <v>0.50745528205077828</v>
      </c>
      <c r="BA128" s="2">
        <f t="shared" si="44"/>
        <v>-0.86831613067948876</v>
      </c>
      <c r="BB128" s="2">
        <f t="shared" si="45"/>
        <v>0.44644191065003125</v>
      </c>
      <c r="BC128" s="2">
        <f t="shared" si="46"/>
        <v>0.16701926536508749</v>
      </c>
      <c r="BD128" s="2">
        <f t="shared" si="47"/>
        <v>1.0525058672122878</v>
      </c>
      <c r="BE128" s="2">
        <f t="shared" si="48"/>
        <v>7.5980307683331691</v>
      </c>
      <c r="BF128" s="2">
        <f t="shared" si="49"/>
        <v>0.22078221643200457</v>
      </c>
      <c r="BG128" s="2">
        <f t="shared" si="50"/>
        <v>11.329461807982787</v>
      </c>
      <c r="BH128" s="2">
        <f t="shared" si="51"/>
        <v>2.903491379558313</v>
      </c>
      <c r="BI128" s="2">
        <f t="shared" si="52"/>
        <v>-0.37099837135985758</v>
      </c>
    </row>
    <row r="129" spans="1:61" x14ac:dyDescent="0.25">
      <c r="A129" t="str">
        <f t="shared" si="37"/>
        <v/>
      </c>
      <c r="B129" t="str">
        <f t="shared" si="35"/>
        <v>UTOffice EquipmentDesktop Computer</v>
      </c>
      <c r="C129" t="str">
        <f t="shared" si="36"/>
        <v>UT2023 CPAOffice Equipment_Desktop Computer</v>
      </c>
      <c r="D129" t="s">
        <v>117</v>
      </c>
      <c r="E129" t="s">
        <v>191</v>
      </c>
      <c r="F129" s="3" t="s">
        <v>99</v>
      </c>
      <c r="G129" s="3" t="s">
        <v>38</v>
      </c>
      <c r="H129" s="3" t="s">
        <v>39</v>
      </c>
      <c r="I129" s="6">
        <v>0.91567132337382984</v>
      </c>
      <c r="J129" s="6">
        <v>0.79972134770077463</v>
      </c>
      <c r="K129" s="6">
        <v>2.5530216385373564E-2</v>
      </c>
      <c r="L129" s="6">
        <v>0.17978231847536794</v>
      </c>
      <c r="M129" s="6">
        <v>8.4537140348919085E-2</v>
      </c>
      <c r="N129" s="6">
        <v>2.3247713595952752E-2</v>
      </c>
      <c r="O129" s="6">
        <v>0.18465326799071041</v>
      </c>
      <c r="P129" s="6">
        <v>0.72986480343196047</v>
      </c>
      <c r="Q129" s="6">
        <v>0.33961877253217931</v>
      </c>
      <c r="R129" s="6">
        <v>4.1329268615027115E-3</v>
      </c>
      <c r="S129" s="6">
        <v>1.3284407769115858E-3</v>
      </c>
      <c r="T129" s="6">
        <v>1.3284407769115858E-2</v>
      </c>
      <c r="U129" s="6">
        <v>1.8582342646228787</v>
      </c>
      <c r="V129" s="6">
        <v>1.2398780584508133E-2</v>
      </c>
      <c r="W129" s="6">
        <f t="shared" si="53"/>
        <v>0.36942898031785604</v>
      </c>
      <c r="AR129" s="5" t="s">
        <v>99</v>
      </c>
      <c r="AS129" s="5" t="s">
        <v>38</v>
      </c>
      <c r="AT129" s="5" t="s">
        <v>39</v>
      </c>
      <c r="AU129" s="2">
        <f t="shared" si="38"/>
        <v>-0.60987032483853243</v>
      </c>
      <c r="AV129" s="2">
        <f t="shared" si="39"/>
        <v>-0.35554239656077924</v>
      </c>
      <c r="AW129" s="2">
        <f t="shared" si="40"/>
        <v>-0.91583025768318815</v>
      </c>
      <c r="AX129" s="2">
        <f t="shared" si="41"/>
        <v>0.74935198083935495</v>
      </c>
      <c r="AY129" s="2">
        <f t="shared" si="42"/>
        <v>-0.71067420022280048</v>
      </c>
      <c r="AZ129" s="2">
        <f t="shared" si="43"/>
        <v>-0.85462304818381862</v>
      </c>
      <c r="BA129" s="2">
        <f t="shared" si="44"/>
        <v>-0.66871368584132029</v>
      </c>
      <c r="BB129" s="2">
        <f t="shared" si="45"/>
        <v>0.53706045535385094</v>
      </c>
      <c r="BC129" s="2">
        <f t="shared" si="46"/>
        <v>0.17068105052864113</v>
      </c>
      <c r="BD129" s="2">
        <f t="shared" si="47"/>
        <v>-0.95048085715564479</v>
      </c>
      <c r="BE129" s="2">
        <f t="shared" si="48"/>
        <v>-0.98497742941233613</v>
      </c>
      <c r="BF129" s="2">
        <f t="shared" si="49"/>
        <v>-0.79533437433646514</v>
      </c>
      <c r="BG129" s="2">
        <f t="shared" si="50"/>
        <v>-0.65595139138899972</v>
      </c>
      <c r="BH129" s="2">
        <f t="shared" si="51"/>
        <v>-0.93723397773702832</v>
      </c>
      <c r="BI129" s="2">
        <f t="shared" si="52"/>
        <v>-0.55428941203174897</v>
      </c>
    </row>
    <row r="130" spans="1:61" x14ac:dyDescent="0.25">
      <c r="A130" t="str">
        <f t="shared" si="37"/>
        <v/>
      </c>
      <c r="B130" t="str">
        <f t="shared" si="35"/>
        <v>UTOffice EquipmentLaptop</v>
      </c>
      <c r="C130" t="str">
        <f t="shared" si="36"/>
        <v>UT2023 CPAOffice Equipment_Laptop</v>
      </c>
      <c r="D130" t="s">
        <v>117</v>
      </c>
      <c r="E130" t="s">
        <v>191</v>
      </c>
      <c r="F130" s="3" t="s">
        <v>100</v>
      </c>
      <c r="G130" s="3" t="s">
        <v>38</v>
      </c>
      <c r="H130" s="3" t="s">
        <v>40</v>
      </c>
      <c r="I130" s="6">
        <v>0.19471979113918722</v>
      </c>
      <c r="J130" s="6">
        <v>0.17006273956476151</v>
      </c>
      <c r="K130" s="6">
        <v>5.4290642017503152E-3</v>
      </c>
      <c r="L130" s="6">
        <v>3.8231158506806848E-2</v>
      </c>
      <c r="M130" s="6">
        <v>1.7977033780630182E-2</v>
      </c>
      <c r="N130" s="6">
        <v>4.9436842896732995E-3</v>
      </c>
      <c r="O130" s="6">
        <v>3.9266978072262204E-2</v>
      </c>
      <c r="P130" s="6">
        <v>0.15520757116262124</v>
      </c>
      <c r="Q130" s="6">
        <v>7.2220779188270814E-2</v>
      </c>
      <c r="R130" s="6">
        <v>6.5915790528977333E-3</v>
      </c>
      <c r="S130" s="6">
        <v>2.8249624512418861E-4</v>
      </c>
      <c r="T130" s="6">
        <v>2.8249624512418857E-3</v>
      </c>
      <c r="U130" s="6">
        <v>0.39515815190307774</v>
      </c>
      <c r="V130" s="6">
        <v>2.6366316211590933E-3</v>
      </c>
      <c r="W130" s="6">
        <f t="shared" si="53"/>
        <v>7.8968044369961729E-2</v>
      </c>
      <c r="AR130" s="5" t="s">
        <v>100</v>
      </c>
      <c r="AS130" s="5" t="s">
        <v>38</v>
      </c>
      <c r="AT130" s="5" t="s">
        <v>40</v>
      </c>
      <c r="AU130" s="2">
        <f t="shared" si="38"/>
        <v>-0.46272197073609478</v>
      </c>
      <c r="AV130" s="2">
        <f t="shared" si="39"/>
        <v>-0.11246712781678037</v>
      </c>
      <c r="AW130" s="2">
        <f t="shared" si="40"/>
        <v>-0.8840832775489057</v>
      </c>
      <c r="AX130" s="2">
        <f t="shared" si="41"/>
        <v>1.4091691675729985</v>
      </c>
      <c r="AY130" s="2">
        <f t="shared" si="42"/>
        <v>-0.50193357037259567</v>
      </c>
      <c r="AZ130" s="2">
        <f t="shared" si="43"/>
        <v>-0.79979005150053195</v>
      </c>
      <c r="BA130" s="2">
        <f t="shared" si="44"/>
        <v>0.14060060875662939</v>
      </c>
      <c r="BB130" s="2">
        <f t="shared" si="45"/>
        <v>6.0560197876958233</v>
      </c>
      <c r="BC130" s="2">
        <f t="shared" si="46"/>
        <v>3.0305906456891707</v>
      </c>
      <c r="BD130" s="2">
        <f t="shared" si="47"/>
        <v>-0.48852492186268426</v>
      </c>
      <c r="BE130" s="2">
        <f t="shared" si="48"/>
        <v>-0.97413905672364764</v>
      </c>
      <c r="BF130" s="2">
        <f t="shared" si="49"/>
        <v>-0.64767373832477393</v>
      </c>
      <c r="BG130" s="2">
        <f t="shared" si="50"/>
        <v>0.18454048855038319</v>
      </c>
      <c r="BH130" s="2">
        <f t="shared" si="51"/>
        <v>-0.91356001121363928</v>
      </c>
      <c r="BI130" s="2">
        <f t="shared" si="52"/>
        <v>-3.6800483018184171E-2</v>
      </c>
    </row>
    <row r="131" spans="1:61" x14ac:dyDescent="0.25">
      <c r="A131" t="str">
        <f t="shared" si="37"/>
        <v/>
      </c>
      <c r="B131" t="str">
        <f t="shared" ref="B131:B194" si="54">D131&amp;G131&amp;H131</f>
        <v>UTOffice EquipmentServer</v>
      </c>
      <c r="C131" t="str">
        <f t="shared" ref="C131:C194" si="55">D131&amp;E131&amp;F131</f>
        <v>UT2023 CPAOffice Equipment_Server</v>
      </c>
      <c r="D131" t="s">
        <v>117</v>
      </c>
      <c r="E131" t="s">
        <v>191</v>
      </c>
      <c r="F131" s="3" t="s">
        <v>101</v>
      </c>
      <c r="G131" s="3" t="s">
        <v>38</v>
      </c>
      <c r="H131" s="3" t="s">
        <v>41</v>
      </c>
      <c r="I131" s="6">
        <v>1.0868481187343169</v>
      </c>
      <c r="J131" s="6">
        <v>1.2260375247242292</v>
      </c>
      <c r="K131" s="6">
        <v>0.3112249101223043</v>
      </c>
      <c r="L131" s="6">
        <v>0.37724231529976282</v>
      </c>
      <c r="M131" s="6">
        <v>0.38581600428384838</v>
      </c>
      <c r="N131" s="6">
        <v>4.7155289412470353E-2</v>
      </c>
      <c r="O131" s="6">
        <v>0.70732934118705526</v>
      </c>
      <c r="P131" s="6">
        <v>0.28293173647482206</v>
      </c>
      <c r="Q131" s="6">
        <v>0.27883127652591166</v>
      </c>
      <c r="R131" s="6">
        <v>3.1436859608313571E-2</v>
      </c>
      <c r="S131" s="6">
        <v>0.36376937546762844</v>
      </c>
      <c r="T131" s="6">
        <v>0.10104704874100791</v>
      </c>
      <c r="U131" s="6">
        <v>103.64933273666995</v>
      </c>
      <c r="V131" s="6">
        <v>0.47155289412470353</v>
      </c>
      <c r="W131" s="6">
        <f t="shared" si="53"/>
        <v>7.8086111022411657</v>
      </c>
      <c r="AR131" s="5" t="s">
        <v>101</v>
      </c>
      <c r="AS131" s="5" t="s">
        <v>38</v>
      </c>
      <c r="AT131" s="5" t="s">
        <v>41</v>
      </c>
      <c r="AU131" s="2">
        <f t="shared" si="38"/>
        <v>3.723222476689231</v>
      </c>
      <c r="AV131" s="2">
        <f t="shared" si="39"/>
        <v>2.3592191885570242</v>
      </c>
      <c r="AW131" s="2">
        <f t="shared" si="40"/>
        <v>5.977257717937321</v>
      </c>
      <c r="AX131" s="2">
        <f t="shared" si="41"/>
        <v>2.1201074585875337</v>
      </c>
      <c r="AY131" s="2">
        <f t="shared" si="42"/>
        <v>0.12237704059669996</v>
      </c>
      <c r="AZ131" s="2">
        <f t="shared" si="43"/>
        <v>-0.49870352822223263</v>
      </c>
      <c r="BA131" s="2">
        <f t="shared" si="44"/>
        <v>9.7866626437093505</v>
      </c>
      <c r="BB131" s="2">
        <f t="shared" si="45"/>
        <v>4.0646462797886995</v>
      </c>
      <c r="BC131" s="2">
        <f t="shared" si="46"/>
        <v>3.084861326956938</v>
      </c>
      <c r="BD131" s="2">
        <f t="shared" si="47"/>
        <v>-0.35967055085383171</v>
      </c>
      <c r="BE131" s="2">
        <f t="shared" si="48"/>
        <v>2.496609358305697</v>
      </c>
      <c r="BF131" s="2">
        <f t="shared" si="49"/>
        <v>0.32326025666684433</v>
      </c>
      <c r="BG131" s="2">
        <f t="shared" si="50"/>
        <v>0.6311908558491135</v>
      </c>
      <c r="BH131" s="2">
        <f t="shared" si="51"/>
        <v>3.0581207743306313</v>
      </c>
      <c r="BI131" s="2">
        <f t="shared" si="52"/>
        <v>0.67474535399388125</v>
      </c>
    </row>
    <row r="132" spans="1:61" x14ac:dyDescent="0.25">
      <c r="A132" t="str">
        <f t="shared" si="37"/>
        <v/>
      </c>
      <c r="B132" t="str">
        <f t="shared" si="54"/>
        <v>UTOffice EquipmentMonitor</v>
      </c>
      <c r="C132" t="str">
        <f t="shared" si="55"/>
        <v>UT2023 CPAOffice Equipment_Monitor</v>
      </c>
      <c r="D132" t="s">
        <v>117</v>
      </c>
      <c r="E132" t="s">
        <v>191</v>
      </c>
      <c r="F132" s="3" t="s">
        <v>102</v>
      </c>
      <c r="G132" s="3" t="s">
        <v>38</v>
      </c>
      <c r="H132" s="3" t="s">
        <v>42</v>
      </c>
      <c r="I132" s="6">
        <v>0.15461247748109827</v>
      </c>
      <c r="J132" s="6">
        <v>0.13503415003426919</v>
      </c>
      <c r="K132" s="6">
        <v>4.3108153605020405E-3</v>
      </c>
      <c r="L132" s="6">
        <v>3.03565143487892E-2</v>
      </c>
      <c r="M132" s="6">
        <v>1.427422304802E-2</v>
      </c>
      <c r="N132" s="6">
        <v>3.9254113382055002E-3</v>
      </c>
      <c r="O132" s="6">
        <v>3.1178981486317973E-2</v>
      </c>
      <c r="P132" s="6">
        <v>0.12323876767166146</v>
      </c>
      <c r="Q132" s="6">
        <v>5.7345139549436874E-2</v>
      </c>
      <c r="R132" s="6">
        <v>6.9785090456986668E-4</v>
      </c>
      <c r="S132" s="6">
        <v>2.2430921932602857E-4</v>
      </c>
      <c r="T132" s="6">
        <v>2.2430921932602857E-3</v>
      </c>
      <c r="U132" s="6">
        <v>0.62753129001576269</v>
      </c>
      <c r="V132" s="6">
        <v>2.0935527137095999E-3</v>
      </c>
      <c r="W132" s="6">
        <f t="shared" si="53"/>
        <v>8.4790469668923493E-2</v>
      </c>
      <c r="AR132" s="5" t="s">
        <v>102</v>
      </c>
      <c r="AS132" s="5" t="s">
        <v>38</v>
      </c>
      <c r="AT132" s="5" t="s">
        <v>42</v>
      </c>
      <c r="AU132" s="2">
        <f t="shared" si="38"/>
        <v>-0.62671410607350153</v>
      </c>
      <c r="AV132" s="2">
        <f t="shared" si="39"/>
        <v>-0.38336674210191235</v>
      </c>
      <c r="AW132" s="2">
        <f t="shared" si="40"/>
        <v>-0.91946427174684864</v>
      </c>
      <c r="AX132" s="2">
        <f t="shared" si="41"/>
        <v>0.67382401169416606</v>
      </c>
      <c r="AY132" s="2">
        <f t="shared" si="42"/>
        <v>-0.72316579157652827</v>
      </c>
      <c r="AZ132" s="2">
        <f t="shared" si="43"/>
        <v>-0.86089967292912906</v>
      </c>
      <c r="BA132" s="2">
        <f t="shared" si="44"/>
        <v>-0.68301691514454743</v>
      </c>
      <c r="BB132" s="2">
        <f t="shared" si="45"/>
        <v>0.4706981360963205</v>
      </c>
      <c r="BC132" s="2">
        <f t="shared" si="46"/>
        <v>0.12013709869296796</v>
      </c>
      <c r="BD132" s="2">
        <f t="shared" si="47"/>
        <v>-0.95261883758143084</v>
      </c>
      <c r="BE132" s="2">
        <f t="shared" si="48"/>
        <v>-0.9856260262986426</v>
      </c>
      <c r="BF132" s="2">
        <f t="shared" si="49"/>
        <v>-0.80417077731854503</v>
      </c>
      <c r="BG132" s="2">
        <f t="shared" si="50"/>
        <v>-0.34161126109480877</v>
      </c>
      <c r="BH132" s="2">
        <f t="shared" si="51"/>
        <v>-0.93994388989008137</v>
      </c>
      <c r="BI132" s="2">
        <f t="shared" si="52"/>
        <v>-0.42030881372534656</v>
      </c>
    </row>
    <row r="133" spans="1:61" x14ac:dyDescent="0.25">
      <c r="A133" t="str">
        <f t="shared" si="37"/>
        <v/>
      </c>
      <c r="B133" t="str">
        <f t="shared" si="54"/>
        <v>UTOffice EquipmentPrinter/Copier/Fax</v>
      </c>
      <c r="C133" t="str">
        <f t="shared" si="55"/>
        <v>UT2023 CPAOffice Equipment_Printer/Copier/Fax</v>
      </c>
      <c r="D133" t="s">
        <v>117</v>
      </c>
      <c r="E133" t="s">
        <v>191</v>
      </c>
      <c r="F133" s="3" t="s">
        <v>103</v>
      </c>
      <c r="G133" s="3" t="s">
        <v>38</v>
      </c>
      <c r="H133" s="3" t="s">
        <v>43</v>
      </c>
      <c r="I133" s="6">
        <v>3.482423645320204E-2</v>
      </c>
      <c r="J133" s="6">
        <v>0.14493976190476221</v>
      </c>
      <c r="K133" s="6">
        <v>6.5031623376623502E-3</v>
      </c>
      <c r="L133" s="6">
        <v>0.1028604761904764</v>
      </c>
      <c r="M133" s="6">
        <v>6.3756493506493636E-2</v>
      </c>
      <c r="N133" s="6">
        <v>1.7533035714285751E-2</v>
      </c>
      <c r="O133" s="6">
        <v>4.6086836734693964E-2</v>
      </c>
      <c r="P133" s="6">
        <v>0.1101587804878051</v>
      </c>
      <c r="Q133" s="6">
        <v>4.3908819875776488E-2</v>
      </c>
      <c r="R133" s="6">
        <v>1.0909444444444465E-2</v>
      </c>
      <c r="S133" s="6">
        <v>1.0018877551020429E-3</v>
      </c>
      <c r="T133" s="6">
        <v>1.0018877551020428E-2</v>
      </c>
      <c r="U133" s="6">
        <v>0.46705022796352674</v>
      </c>
      <c r="V133" s="6">
        <v>9.350952380952399E-3</v>
      </c>
      <c r="W133" s="6">
        <f t="shared" si="53"/>
        <v>7.6350213807157424E-2</v>
      </c>
      <c r="AR133" s="5" t="s">
        <v>103</v>
      </c>
      <c r="AS133" s="5" t="s">
        <v>38</v>
      </c>
      <c r="AT133" s="5" t="s">
        <v>43</v>
      </c>
      <c r="AU133" s="2">
        <f t="shared" si="38"/>
        <v>-0.83738866390451283</v>
      </c>
      <c r="AV133" s="2">
        <f t="shared" si="39"/>
        <v>-0.14660166794338136</v>
      </c>
      <c r="AW133" s="2">
        <f t="shared" si="40"/>
        <v>-0.84334845568824834</v>
      </c>
      <c r="AX133" s="2">
        <f t="shared" si="41"/>
        <v>8.1410766636053964</v>
      </c>
      <c r="AY133" s="2">
        <f t="shared" si="42"/>
        <v>-3.5566024237784211E-3</v>
      </c>
      <c r="AZ133" s="2">
        <f t="shared" si="43"/>
        <v>1.361813627007491E-3</v>
      </c>
      <c r="BA133" s="2">
        <f t="shared" si="44"/>
        <v>-0.24483475590397707</v>
      </c>
      <c r="BB133" s="2">
        <f t="shared" si="45"/>
        <v>0.6950254809394425</v>
      </c>
      <c r="BC133" s="2">
        <f t="shared" si="46"/>
        <v>0.38234759690897979</v>
      </c>
      <c r="BD133" s="2">
        <f t="shared" si="47"/>
        <v>0.19381389717827768</v>
      </c>
      <c r="BE133" s="2">
        <f t="shared" si="48"/>
        <v>-0.89652397893151792</v>
      </c>
      <c r="BF133" s="2">
        <f t="shared" si="49"/>
        <v>0.40974438892267218</v>
      </c>
      <c r="BG133" s="2">
        <f t="shared" si="50"/>
        <v>-0.21022837427076491</v>
      </c>
      <c r="BH133" s="2">
        <f t="shared" si="51"/>
        <v>-0.5676653203812283</v>
      </c>
      <c r="BI133" s="2">
        <f t="shared" si="52"/>
        <v>-0.18712526461156076</v>
      </c>
    </row>
    <row r="134" spans="1:61" x14ac:dyDescent="0.25">
      <c r="A134" t="str">
        <f t="shared" si="37"/>
        <v/>
      </c>
      <c r="B134" t="str">
        <f t="shared" si="54"/>
        <v>UTOffice EquipmentPOS Terminal</v>
      </c>
      <c r="C134" t="str">
        <f t="shared" si="55"/>
        <v>UT2023 CPAOffice Equipment_POS Terminal</v>
      </c>
      <c r="D134" t="s">
        <v>117</v>
      </c>
      <c r="E134" t="s">
        <v>191</v>
      </c>
      <c r="F134" s="3" t="s">
        <v>104</v>
      </c>
      <c r="G134" s="3" t="s">
        <v>38</v>
      </c>
      <c r="H134" s="3" t="s">
        <v>44</v>
      </c>
      <c r="I134" s="6">
        <v>6.2320768671706482E-3</v>
      </c>
      <c r="J134" s="6">
        <v>8.5480513786192022E-2</v>
      </c>
      <c r="K134" s="6">
        <v>5.6172909059497601E-2</v>
      </c>
      <c r="L134" s="6">
        <v>0.56987009190794669</v>
      </c>
      <c r="M134" s="6">
        <v>0.11101365426778183</v>
      </c>
      <c r="N134" s="6">
        <v>0.31139330022112799</v>
      </c>
      <c r="O134" s="6">
        <v>4.186800675242057E-2</v>
      </c>
      <c r="P134" s="6">
        <v>0.11556250644265678</v>
      </c>
      <c r="Q134" s="6">
        <v>3.0440265778933794E-2</v>
      </c>
      <c r="R134" s="6">
        <v>1.8995669730264887E-2</v>
      </c>
      <c r="S134" s="6">
        <v>1.7445002813508575E-3</v>
      </c>
      <c r="T134" s="6">
        <v>1.7445002813508571E-2</v>
      </c>
      <c r="U134" s="6">
        <v>8.3142141068636606E-3</v>
      </c>
      <c r="V134" s="6">
        <v>1.6282002625941337E-2</v>
      </c>
      <c r="W134" s="6">
        <f t="shared" si="53"/>
        <v>9.9343908188689795E-2</v>
      </c>
      <c r="AR134" s="5" t="s">
        <v>104</v>
      </c>
      <c r="AS134" s="5" t="s">
        <v>38</v>
      </c>
      <c r="AT134" s="5" t="s">
        <v>44</v>
      </c>
      <c r="AU134" s="2">
        <f t="shared" si="38"/>
        <v>-0.79719177982694289</v>
      </c>
      <c r="AV134" s="2">
        <f t="shared" si="39"/>
        <v>-0.12309021568119083</v>
      </c>
      <c r="AW134" s="2">
        <f t="shared" si="40"/>
        <v>6.8584933841794165</v>
      </c>
      <c r="AX134" s="2">
        <f t="shared" si="41"/>
        <v>16.647298307923307</v>
      </c>
      <c r="AY134" s="2">
        <f t="shared" si="42"/>
        <v>0.20917217861529402</v>
      </c>
      <c r="AZ134" s="2">
        <f t="shared" si="43"/>
        <v>3.9577737207551458</v>
      </c>
      <c r="BA134" s="2">
        <f t="shared" si="44"/>
        <v>-4.3773199616451208E-2</v>
      </c>
      <c r="BB134" s="2">
        <f t="shared" si="45"/>
        <v>5.1962310832470502</v>
      </c>
      <c r="BC134" s="2">
        <f t="shared" si="46"/>
        <v>2.3393925852996782</v>
      </c>
      <c r="BD134" s="2">
        <f t="shared" si="47"/>
        <v>0.44867892589137459</v>
      </c>
      <c r="BE134" s="2">
        <f t="shared" si="48"/>
        <v>-0.93721654128364695</v>
      </c>
      <c r="BF134" s="2">
        <f t="shared" si="49"/>
        <v>-0.14464599886421503</v>
      </c>
      <c r="BG134" s="2">
        <f t="shared" si="50"/>
        <v>-0.95100940838829118</v>
      </c>
      <c r="BH134" s="2">
        <f t="shared" si="51"/>
        <v>-0.47536702263553599</v>
      </c>
      <c r="BI134" s="2">
        <f t="shared" si="52"/>
        <v>1.120607821508909</v>
      </c>
    </row>
    <row r="135" spans="1:61" x14ac:dyDescent="0.25">
      <c r="A135" t="str">
        <f t="shared" ref="A135:A202" si="56">IF(D135=D134,"",1)</f>
        <v/>
      </c>
      <c r="B135" t="str">
        <f t="shared" si="54"/>
        <v>UTMiscellaneousNon-HVAC Motors</v>
      </c>
      <c r="C135" t="str">
        <f t="shared" si="55"/>
        <v>UT2023 CPAMiscellaneous_Non-HVAC Motors</v>
      </c>
      <c r="D135" t="s">
        <v>117</v>
      </c>
      <c r="E135" t="s">
        <v>191</v>
      </c>
      <c r="F135" s="3" t="s">
        <v>105</v>
      </c>
      <c r="G135" s="3" t="s">
        <v>45</v>
      </c>
      <c r="H135" s="3" t="s">
        <v>46</v>
      </c>
      <c r="I135" s="6">
        <v>0.3149875862068966</v>
      </c>
      <c r="J135" s="6">
        <v>4.2290000000000001E-2</v>
      </c>
      <c r="K135" s="6">
        <v>0.50748000000000004</v>
      </c>
      <c r="L135" s="6">
        <v>8.4580000000000002E-2</v>
      </c>
      <c r="M135" s="6">
        <v>5.766818181818182E-2</v>
      </c>
      <c r="N135" s="6">
        <v>0.8458</v>
      </c>
      <c r="O135" s="6">
        <v>1.8124285714285715</v>
      </c>
      <c r="P135" s="6">
        <v>0.6188780487804878</v>
      </c>
      <c r="Q135" s="6">
        <v>0.22064347826086955</v>
      </c>
      <c r="R135" s="6">
        <v>0.28193333333333337</v>
      </c>
      <c r="S135" s="6">
        <v>0.54372857142857145</v>
      </c>
      <c r="T135" s="6">
        <v>1.2686999999999999</v>
      </c>
      <c r="U135" s="6">
        <v>0.26993617021276595</v>
      </c>
      <c r="V135" s="6">
        <v>0.8458</v>
      </c>
      <c r="W135" s="6">
        <f t="shared" si="53"/>
        <v>0.55106099581926282</v>
      </c>
      <c r="AR135" s="5" t="s">
        <v>105</v>
      </c>
      <c r="AS135" s="5" t="s">
        <v>45</v>
      </c>
      <c r="AT135" s="5" t="s">
        <v>46</v>
      </c>
      <c r="AU135" s="2">
        <f t="shared" si="38"/>
        <v>-8.7694604661593401E-3</v>
      </c>
      <c r="AV135" s="2">
        <f t="shared" si="39"/>
        <v>-0.82170493358532914</v>
      </c>
      <c r="AW135" s="2">
        <f t="shared" si="40"/>
        <v>1.8866341001708471</v>
      </c>
      <c r="AX135" s="2">
        <f t="shared" si="41"/>
        <v>-0.30397653029020877</v>
      </c>
      <c r="AY135" s="2">
        <f t="shared" si="42"/>
        <v>-0.88848154790391887</v>
      </c>
      <c r="AZ135" s="2">
        <f t="shared" si="43"/>
        <v>4.699869616403924</v>
      </c>
      <c r="BA135" s="2">
        <f t="shared" si="44"/>
        <v>2.4506287343307616</v>
      </c>
      <c r="BB135" s="2">
        <f t="shared" si="45"/>
        <v>7.167654372068565</v>
      </c>
      <c r="BC135" s="2">
        <f t="shared" si="46"/>
        <v>3.7848196074232012</v>
      </c>
      <c r="BD135" s="2">
        <f t="shared" si="47"/>
        <v>1.3505207991574681</v>
      </c>
      <c r="BE135" s="2">
        <f t="shared" si="48"/>
        <v>4.502438519700763</v>
      </c>
      <c r="BF135" s="2">
        <f t="shared" si="49"/>
        <v>15.042509666390472</v>
      </c>
      <c r="BG135" s="2">
        <f t="shared" si="50"/>
        <v>-0.94980699226889187</v>
      </c>
      <c r="BH135" s="2">
        <f t="shared" si="51"/>
        <v>5.2432466815572365</v>
      </c>
      <c r="BI135" s="2">
        <f t="shared" si="52"/>
        <v>-3.2766756306187195E-2</v>
      </c>
    </row>
    <row r="136" spans="1:61" x14ac:dyDescent="0.25">
      <c r="A136" t="str">
        <f t="shared" si="56"/>
        <v/>
      </c>
      <c r="B136" t="str">
        <f t="shared" si="54"/>
        <v>UTMiscellaneousPool Pump</v>
      </c>
      <c r="C136" t="str">
        <f t="shared" si="55"/>
        <v>UT2023 CPAMiscellaneous_Pool Pump</v>
      </c>
      <c r="D136" t="s">
        <v>117</v>
      </c>
      <c r="E136" t="s">
        <v>191</v>
      </c>
      <c r="F136" s="3" t="s">
        <v>106</v>
      </c>
      <c r="G136" s="3" t="s">
        <v>45</v>
      </c>
      <c r="H136" s="3" t="s">
        <v>47</v>
      </c>
      <c r="I136" s="6">
        <v>5.518572570380441E-3</v>
      </c>
      <c r="J136" s="6">
        <v>4.4455167928064664E-3</v>
      </c>
      <c r="K136" s="6">
        <v>2.4248273415308002E-3</v>
      </c>
      <c r="L136" s="6">
        <v>8.8910335856129327E-3</v>
      </c>
      <c r="M136" s="6">
        <v>6.0620683538270001E-3</v>
      </c>
      <c r="N136" s="6">
        <v>2.2227583964032332E-3</v>
      </c>
      <c r="O136" s="6">
        <v>3.8104429652626857E-2</v>
      </c>
      <c r="P136" s="6">
        <v>6.5056343309362927E-2</v>
      </c>
      <c r="Q136" s="6">
        <v>2.3194000658120693E-2</v>
      </c>
      <c r="R136" s="6">
        <v>8.8910335856129327E-2</v>
      </c>
      <c r="S136" s="6">
        <v>1.9052214826313428E-3</v>
      </c>
      <c r="T136" s="6">
        <v>1.9052214826313428E-3</v>
      </c>
      <c r="U136" s="6">
        <v>5.675127820604E-4</v>
      </c>
      <c r="V136" s="6">
        <v>0.17782067171225868</v>
      </c>
      <c r="W136" s="6">
        <f t="shared" si="53"/>
        <v>3.0502036712598744E-2</v>
      </c>
      <c r="AR136" s="5" t="s">
        <v>106</v>
      </c>
      <c r="AS136" s="5" t="s">
        <v>45</v>
      </c>
      <c r="AT136" s="5" t="s">
        <v>47</v>
      </c>
      <c r="AU136" s="2" t="str">
        <f t="shared" si="38"/>
        <v>NA</v>
      </c>
      <c r="AV136" s="2" t="str">
        <f t="shared" si="39"/>
        <v>NA</v>
      </c>
      <c r="AW136" s="2" t="str">
        <f t="shared" si="40"/>
        <v>NA</v>
      </c>
      <c r="AX136" s="2" t="str">
        <f t="shared" si="41"/>
        <v>NA</v>
      </c>
      <c r="AY136" s="2" t="str">
        <f t="shared" si="42"/>
        <v>NA</v>
      </c>
      <c r="AZ136" s="2" t="str">
        <f t="shared" si="43"/>
        <v>NA</v>
      </c>
      <c r="BA136" s="2" t="str">
        <f t="shared" si="44"/>
        <v>NA</v>
      </c>
      <c r="BB136" s="2">
        <f t="shared" si="45"/>
        <v>4.6689218842888316</v>
      </c>
      <c r="BC136" s="2">
        <f t="shared" si="46"/>
        <v>0.66049929081572878</v>
      </c>
      <c r="BD136" s="2">
        <f t="shared" si="47"/>
        <v>6.341414298240327</v>
      </c>
      <c r="BE136" s="2" t="str">
        <f t="shared" si="48"/>
        <v>NA</v>
      </c>
      <c r="BF136" s="2" t="str">
        <f t="shared" si="49"/>
        <v>NA</v>
      </c>
      <c r="BG136" s="2" t="str">
        <f t="shared" si="50"/>
        <v>NA</v>
      </c>
      <c r="BH136" s="2">
        <f t="shared" si="51"/>
        <v>16.332994825602462</v>
      </c>
      <c r="BI136" s="2">
        <f t="shared" si="52"/>
        <v>7.9310484496233951</v>
      </c>
    </row>
    <row r="137" spans="1:61" x14ac:dyDescent="0.25">
      <c r="A137" t="str">
        <f t="shared" si="56"/>
        <v/>
      </c>
      <c r="B137" t="str">
        <f t="shared" si="54"/>
        <v>UTMiscellaneousPool Heater</v>
      </c>
      <c r="C137" t="str">
        <f t="shared" si="55"/>
        <v>UT2023 CPAMiscellaneous_Pool Heater</v>
      </c>
      <c r="D137" t="s">
        <v>117</v>
      </c>
      <c r="E137" t="s">
        <v>191</v>
      </c>
      <c r="F137" s="3" t="s">
        <v>107</v>
      </c>
      <c r="G137" s="3" t="s">
        <v>45</v>
      </c>
      <c r="H137" s="3" t="s">
        <v>48</v>
      </c>
      <c r="I137" s="6">
        <v>3.9369979716024413E-2</v>
      </c>
      <c r="J137" s="6">
        <v>3.1714705882352999E-2</v>
      </c>
      <c r="K137" s="6">
        <v>1.7298930481283455E-2</v>
      </c>
      <c r="L137" s="6">
        <v>6.3429411764705998E-2</v>
      </c>
      <c r="M137" s="6">
        <v>4.3247326203208633E-2</v>
      </c>
      <c r="N137" s="6">
        <v>1.5857352941176499E-2</v>
      </c>
      <c r="O137" s="6">
        <v>0.2718403361344543</v>
      </c>
      <c r="P137" s="6">
        <v>0.46411764705882436</v>
      </c>
      <c r="Q137" s="6">
        <v>0.16546803069053739</v>
      </c>
      <c r="R137" s="6">
        <v>0.63429411764706001</v>
      </c>
      <c r="S137" s="6">
        <v>1.3592016806722713E-2</v>
      </c>
      <c r="T137" s="6">
        <v>1.3592016806722713E-2</v>
      </c>
      <c r="U137" s="6">
        <v>4.0486858573216588E-3</v>
      </c>
      <c r="V137" s="6">
        <v>1.26858823529412</v>
      </c>
      <c r="W137" s="6">
        <f t="shared" si="53"/>
        <v>0.21760419952032248</v>
      </c>
      <c r="AR137" s="5" t="s">
        <v>107</v>
      </c>
      <c r="AS137" s="5" t="s">
        <v>45</v>
      </c>
      <c r="AT137" s="5" t="s">
        <v>48</v>
      </c>
      <c r="AU137" s="2" t="str">
        <f t="shared" si="38"/>
        <v>NA</v>
      </c>
      <c r="AV137" s="2" t="str">
        <f t="shared" si="39"/>
        <v>NA</v>
      </c>
      <c r="AW137" s="2" t="str">
        <f t="shared" si="40"/>
        <v>NA</v>
      </c>
      <c r="AX137" s="2" t="str">
        <f t="shared" si="41"/>
        <v>NA</v>
      </c>
      <c r="AY137" s="2" t="str">
        <f t="shared" si="42"/>
        <v>NA</v>
      </c>
      <c r="AZ137" s="2" t="str">
        <f t="shared" si="43"/>
        <v>NA</v>
      </c>
      <c r="BA137" s="2" t="str">
        <f t="shared" si="44"/>
        <v>NA</v>
      </c>
      <c r="BB137" s="2">
        <f t="shared" si="45"/>
        <v>30.202158581524468</v>
      </c>
      <c r="BC137" s="2">
        <f t="shared" si="46"/>
        <v>17.279017864096406</v>
      </c>
      <c r="BD137" s="2">
        <f t="shared" si="47"/>
        <v>39.407678536057759</v>
      </c>
      <c r="BE137" s="2" t="str">
        <f t="shared" si="48"/>
        <v>NA</v>
      </c>
      <c r="BF137" s="2" t="str">
        <f t="shared" si="49"/>
        <v>NA</v>
      </c>
      <c r="BG137" s="2" t="str">
        <f t="shared" si="50"/>
        <v>NA</v>
      </c>
      <c r="BH137" s="2">
        <f t="shared" si="51"/>
        <v>94.402064851179048</v>
      </c>
      <c r="BI137" s="2">
        <f t="shared" si="52"/>
        <v>56.565580693835706</v>
      </c>
    </row>
    <row r="138" spans="1:61" x14ac:dyDescent="0.25">
      <c r="A138" t="str">
        <f t="shared" si="56"/>
        <v/>
      </c>
      <c r="B138" t="str">
        <f t="shared" si="54"/>
        <v>UTMiscellaneousClothes Washer</v>
      </c>
      <c r="C138" t="str">
        <f t="shared" si="55"/>
        <v>UT2023 CPAMiscellaneous_Clothes Washer</v>
      </c>
      <c r="D138" t="s">
        <v>117</v>
      </c>
      <c r="E138" t="s">
        <v>191</v>
      </c>
      <c r="F138" s="3" t="s">
        <v>108</v>
      </c>
      <c r="G138" s="3" t="s">
        <v>45</v>
      </c>
      <c r="H138" s="3" t="s">
        <v>49</v>
      </c>
      <c r="I138" s="6">
        <v>2.5473103448275862E-4</v>
      </c>
      <c r="J138" s="6">
        <v>2.4624E-4</v>
      </c>
      <c r="K138" s="6">
        <v>3.357818181818182E-4</v>
      </c>
      <c r="L138" s="6">
        <v>4.9248E-4</v>
      </c>
      <c r="M138" s="6">
        <v>3.357818181818182E-4</v>
      </c>
      <c r="N138" s="6">
        <v>1.2312E-4</v>
      </c>
      <c r="O138" s="6">
        <v>2.6382857142857141E-3</v>
      </c>
      <c r="P138" s="6">
        <v>9.0087804878048782E-4</v>
      </c>
      <c r="Q138" s="6">
        <v>1.2847304347826088E-3</v>
      </c>
      <c r="R138" s="6">
        <v>1.6416E-2</v>
      </c>
      <c r="S138" s="6">
        <v>1.0553142857142857E-3</v>
      </c>
      <c r="T138" s="6">
        <v>1.0553142857142857E-3</v>
      </c>
      <c r="U138" s="6">
        <v>3.143489361702128E-5</v>
      </c>
      <c r="V138" s="6">
        <v>9.8496E-2</v>
      </c>
      <c r="W138" s="6">
        <f t="shared" si="53"/>
        <v>8.8332923095529141E-3</v>
      </c>
      <c r="AR138" s="5" t="s">
        <v>108</v>
      </c>
      <c r="AS138" s="5" t="s">
        <v>45</v>
      </c>
      <c r="AT138" s="5" t="s">
        <v>49</v>
      </c>
      <c r="AU138" s="2" t="str">
        <f t="shared" si="38"/>
        <v>NA</v>
      </c>
      <c r="AV138" s="2" t="str">
        <f t="shared" si="39"/>
        <v>NA</v>
      </c>
      <c r="AW138" s="2">
        <f t="shared" si="40"/>
        <v>-0.80003713331293147</v>
      </c>
      <c r="AX138" s="2">
        <f t="shared" si="41"/>
        <v>-0.8727125964978627</v>
      </c>
      <c r="AY138" s="2" t="str">
        <f t="shared" si="42"/>
        <v>NA</v>
      </c>
      <c r="AZ138" s="2" t="str">
        <f t="shared" si="43"/>
        <v>NA</v>
      </c>
      <c r="BA138" s="2">
        <f t="shared" si="44"/>
        <v>-0.91586077363627527</v>
      </c>
      <c r="BB138" s="2">
        <f t="shared" si="45"/>
        <v>-0.75105257150859972</v>
      </c>
      <c r="BC138" s="2">
        <f t="shared" si="46"/>
        <v>-0.70832053297045716</v>
      </c>
      <c r="BD138" s="2">
        <f t="shared" si="47"/>
        <v>-0.14028275647868138</v>
      </c>
      <c r="BE138" s="2" t="str">
        <f t="shared" si="48"/>
        <v>NA</v>
      </c>
      <c r="BF138" s="2" t="str">
        <f t="shared" si="49"/>
        <v>NA</v>
      </c>
      <c r="BG138" s="2" t="str">
        <f t="shared" si="50"/>
        <v>NA</v>
      </c>
      <c r="BH138" s="2">
        <f t="shared" si="51"/>
        <v>75.116845106779934</v>
      </c>
      <c r="BI138" s="2">
        <f t="shared" si="52"/>
        <v>0.89333739969268278</v>
      </c>
    </row>
    <row r="139" spans="1:61" x14ac:dyDescent="0.25">
      <c r="A139" t="str">
        <f t="shared" si="56"/>
        <v/>
      </c>
      <c r="B139" t="str">
        <f t="shared" si="54"/>
        <v>UTMiscellaneousClothes Dryer</v>
      </c>
      <c r="C139" t="str">
        <f t="shared" si="55"/>
        <v>UT2023 CPAMiscellaneous_Clothes Dryer</v>
      </c>
      <c r="D139" t="s">
        <v>117</v>
      </c>
      <c r="E139" t="s">
        <v>191</v>
      </c>
      <c r="F139" s="3" t="s">
        <v>109</v>
      </c>
      <c r="G139" s="3" t="s">
        <v>45</v>
      </c>
      <c r="H139" s="3" t="s">
        <v>50</v>
      </c>
      <c r="I139" s="6">
        <v>4.8965657794917249E-3</v>
      </c>
      <c r="J139" s="6">
        <v>4.7333469201753338E-3</v>
      </c>
      <c r="K139" s="6">
        <v>6.4545639820572731E-3</v>
      </c>
      <c r="L139" s="6">
        <v>9.4666938403506675E-3</v>
      </c>
      <c r="M139" s="6">
        <v>6.4545639820572731E-3</v>
      </c>
      <c r="N139" s="6">
        <v>2.3666734600876669E-3</v>
      </c>
      <c r="O139" s="6">
        <v>5.0714431287592864E-2</v>
      </c>
      <c r="P139" s="6">
        <v>1.7317122878690246E-2</v>
      </c>
      <c r="Q139" s="6">
        <v>2.4695723061784348E-2</v>
      </c>
      <c r="R139" s="6">
        <v>0.31555646134502224</v>
      </c>
      <c r="S139" s="6">
        <v>2.0285772515037145E-2</v>
      </c>
      <c r="T139" s="6">
        <v>2.0285772515037145E-2</v>
      </c>
      <c r="U139" s="6">
        <v>6.042570536394043E-4</v>
      </c>
      <c r="V139" s="6">
        <v>1.8933387680701335</v>
      </c>
      <c r="W139" s="6">
        <f t="shared" si="53"/>
        <v>0.16979790833508263</v>
      </c>
      <c r="AR139" s="5" t="s">
        <v>109</v>
      </c>
      <c r="AS139" s="5" t="s">
        <v>45</v>
      </c>
      <c r="AT139" s="5" t="s">
        <v>50</v>
      </c>
      <c r="AU139" s="2" t="str">
        <f t="shared" si="38"/>
        <v>NA</v>
      </c>
      <c r="AV139" s="2" t="str">
        <f t="shared" si="39"/>
        <v>NA</v>
      </c>
      <c r="AW139" s="2">
        <f t="shared" si="40"/>
        <v>0.18420068430509673</v>
      </c>
      <c r="AX139" s="2">
        <f t="shared" si="41"/>
        <v>-0.24619089119911175</v>
      </c>
      <c r="AY139" s="2" t="str">
        <f t="shared" si="42"/>
        <v>NA</v>
      </c>
      <c r="AZ139" s="2" t="str">
        <f t="shared" si="43"/>
        <v>NA</v>
      </c>
      <c r="BA139" s="2">
        <f t="shared" si="44"/>
        <v>-0.50171883866442024</v>
      </c>
      <c r="BB139" s="2">
        <f t="shared" si="45"/>
        <v>0.47429230266468836</v>
      </c>
      <c r="BC139" s="2">
        <f t="shared" si="46"/>
        <v>0.72735583449438423</v>
      </c>
      <c r="BD139" s="2">
        <f t="shared" si="47"/>
        <v>4.0913340309332318</v>
      </c>
      <c r="BE139" s="2" t="str">
        <f t="shared" si="48"/>
        <v>NA</v>
      </c>
      <c r="BF139" s="2" t="str">
        <f t="shared" si="49"/>
        <v>NA</v>
      </c>
      <c r="BG139" s="2" t="str">
        <f t="shared" si="50"/>
        <v>NA</v>
      </c>
      <c r="BH139" s="2">
        <f t="shared" si="51"/>
        <v>449.77179356332459</v>
      </c>
      <c r="BI139" s="2">
        <f t="shared" si="52"/>
        <v>10.212539015282593</v>
      </c>
    </row>
    <row r="140" spans="1:61" x14ac:dyDescent="0.25">
      <c r="A140" t="str">
        <f t="shared" si="56"/>
        <v/>
      </c>
      <c r="B140" t="str">
        <f t="shared" si="54"/>
        <v>UTMiscellaneousElectric Vehicle Chargers</v>
      </c>
      <c r="C140" t="str">
        <f t="shared" si="55"/>
        <v>UT2023 CPAMiscellaneous_Electric Vehicle Chargers</v>
      </c>
      <c r="D140" t="s">
        <v>117</v>
      </c>
      <c r="E140" t="s">
        <v>191</v>
      </c>
      <c r="F140" s="3" t="s">
        <v>189</v>
      </c>
      <c r="G140" s="3" t="s">
        <v>45</v>
      </c>
      <c r="H140" s="3" t="s">
        <v>185</v>
      </c>
      <c r="I140" s="6">
        <v>3.7291041310875189E-3</v>
      </c>
      <c r="J140" s="6">
        <v>9.0120016501281708E-2</v>
      </c>
      <c r="K140" s="6">
        <v>4.9156372637062752E-3</v>
      </c>
      <c r="L140" s="6">
        <v>0.18024003300256342</v>
      </c>
      <c r="M140" s="6">
        <v>0.12289093159265688</v>
      </c>
      <c r="N140" s="6">
        <v>4.5060008250640854E-2</v>
      </c>
      <c r="O140" s="6">
        <v>3.8622864214835018E-2</v>
      </c>
      <c r="P140" s="6">
        <v>1.3188295097748543E-2</v>
      </c>
      <c r="Q140" s="6">
        <v>1.5673046348048992E-2</v>
      </c>
      <c r="R140" s="6">
        <v>6.0080011000854472E-2</v>
      </c>
      <c r="S140" s="6">
        <v>3.8622864214835018E-2</v>
      </c>
      <c r="T140" s="6">
        <v>3.8622864214835018E-2</v>
      </c>
      <c r="U140" s="6">
        <v>1.1504682957610431E-2</v>
      </c>
      <c r="V140" s="6">
        <v>0.18024003300256342</v>
      </c>
      <c r="W140" s="6">
        <f t="shared" si="53"/>
        <v>6.0250742270947677E-2</v>
      </c>
      <c r="AR140" s="5" t="s">
        <v>110</v>
      </c>
      <c r="AS140" s="5" t="s">
        <v>45</v>
      </c>
      <c r="AT140" s="5" t="s">
        <v>51</v>
      </c>
      <c r="AU140" s="2">
        <f t="shared" si="38"/>
        <v>-0.99710296341423843</v>
      </c>
      <c r="AV140" s="2">
        <f t="shared" si="39"/>
        <v>-0.91099733016243456</v>
      </c>
      <c r="AW140" s="2">
        <f t="shared" si="40"/>
        <v>-0.99260564801735174</v>
      </c>
      <c r="AX140" s="2">
        <f t="shared" si="41"/>
        <v>-0.65255377885946986</v>
      </c>
      <c r="AY140" s="2">
        <f t="shared" si="42"/>
        <v>-0.94064218177128622</v>
      </c>
      <c r="AZ140" s="2">
        <f t="shared" si="43"/>
        <v>-0.90420057672274412</v>
      </c>
      <c r="BA140" s="2">
        <f t="shared" si="44"/>
        <v>-0.99054987123565574</v>
      </c>
      <c r="BB140" s="2">
        <f t="shared" si="45"/>
        <v>-0.96045936743665927</v>
      </c>
      <c r="BC140" s="2">
        <f t="shared" si="46"/>
        <v>-0.9256609949219029</v>
      </c>
      <c r="BD140" s="2">
        <f t="shared" si="47"/>
        <v>-0.89180782173952799</v>
      </c>
      <c r="BE140" s="2">
        <f t="shared" si="48"/>
        <v>-0.88801016891228424</v>
      </c>
      <c r="BF140" s="2">
        <f t="shared" si="49"/>
        <v>-0.86126839324523397</v>
      </c>
      <c r="BG140" s="2">
        <f t="shared" si="50"/>
        <v>-0.99937438104118126</v>
      </c>
      <c r="BH140" s="2">
        <f t="shared" si="51"/>
        <v>-0.65730201907543861</v>
      </c>
      <c r="BI140" s="2">
        <f t="shared" si="52"/>
        <v>-0.97256806063755896</v>
      </c>
    </row>
    <row r="141" spans="1:61" x14ac:dyDescent="0.25">
      <c r="B141" t="str">
        <f t="shared" si="54"/>
        <v>UTMiscellaneousOther Miscellaneous</v>
      </c>
      <c r="C141" t="str">
        <f t="shared" si="55"/>
        <v>UT2023 CPAMiscellaneous_Other Miscellaneous</v>
      </c>
      <c r="D141" t="s">
        <v>117</v>
      </c>
      <c r="E141" t="s">
        <v>191</v>
      </c>
      <c r="F141" s="3" t="s">
        <v>110</v>
      </c>
      <c r="G141" s="3" t="s">
        <v>45</v>
      </c>
      <c r="H141" s="3" t="s">
        <v>51</v>
      </c>
      <c r="I141" s="6">
        <v>1.152135764070821</v>
      </c>
      <c r="J141" s="6">
        <v>0.87765092616699403</v>
      </c>
      <c r="K141" s="6">
        <v>0.78739939374548884</v>
      </c>
      <c r="L141" s="6">
        <v>0.79284097423948896</v>
      </c>
      <c r="M141" s="6">
        <v>1.0435886508724701</v>
      </c>
      <c r="N141" s="6">
        <v>0.84250170718173001</v>
      </c>
      <c r="O141" s="6">
        <v>2.9308002624011134</v>
      </c>
      <c r="P141" s="6">
        <v>1.3211409244670256</v>
      </c>
      <c r="Q141" s="6">
        <v>0.25786831641432695</v>
      </c>
      <c r="R141" s="6">
        <v>1.1376038712863588</v>
      </c>
      <c r="S141" s="6">
        <v>0.55803111805718086</v>
      </c>
      <c r="T141" s="6">
        <v>1.7665888682257596</v>
      </c>
      <c r="U141" s="6">
        <v>0.87765092616699403</v>
      </c>
      <c r="V141" s="6">
        <v>1.688332583033632</v>
      </c>
      <c r="W141" s="6"/>
      <c r="AR141" s="5"/>
      <c r="AS141" s="5"/>
      <c r="AT141" s="5"/>
      <c r="AU141" s="2"/>
      <c r="AV141" s="2"/>
      <c r="AW141" s="2"/>
      <c r="AX141" s="2"/>
      <c r="AY141" s="2"/>
      <c r="AZ141" s="2"/>
      <c r="BA141" s="2"/>
      <c r="BB141" s="2"/>
      <c r="BC141" s="2"/>
      <c r="BD141" s="2"/>
      <c r="BE141" s="2"/>
      <c r="BF141" s="2"/>
      <c r="BG141" s="2"/>
      <c r="BH141" s="2"/>
      <c r="BI141" s="2"/>
    </row>
    <row r="142" spans="1:61" x14ac:dyDescent="0.25">
      <c r="B142" t="str">
        <f t="shared" si="54"/>
        <v>UTGenerationSolar PV</v>
      </c>
      <c r="C142" t="str">
        <f t="shared" si="55"/>
        <v>UT2023 CPAGeneration_Solar PV</v>
      </c>
      <c r="D142" t="s">
        <v>117</v>
      </c>
      <c r="E142" t="s">
        <v>191</v>
      </c>
      <c r="F142" s="3" t="s">
        <v>190</v>
      </c>
      <c r="G142" s="3" t="s">
        <v>187</v>
      </c>
      <c r="H142" s="3" t="s">
        <v>186</v>
      </c>
      <c r="I142" s="6">
        <v>-12.211104732791547</v>
      </c>
      <c r="J142" s="6">
        <v>-12.211104732791547</v>
      </c>
      <c r="K142" s="6">
        <v>-12.211104732791547</v>
      </c>
      <c r="L142" s="6">
        <v>-12.211104732791547</v>
      </c>
      <c r="M142" s="6">
        <v>-12.211104732791547</v>
      </c>
      <c r="N142" s="6">
        <v>-12.211104732791547</v>
      </c>
      <c r="O142" s="6">
        <v>-12.211104732791547</v>
      </c>
      <c r="P142" s="6">
        <v>-12.211104732791547</v>
      </c>
      <c r="Q142" s="6">
        <v>-12.211104732791547</v>
      </c>
      <c r="R142" s="6">
        <v>-12.211104732791547</v>
      </c>
      <c r="S142" s="6">
        <v>-12.211104732791547</v>
      </c>
      <c r="T142" s="6">
        <v>-12.211104732791547</v>
      </c>
      <c r="U142" s="6">
        <v>-12.211104732791547</v>
      </c>
      <c r="V142" s="6">
        <v>-12.211104732791547</v>
      </c>
      <c r="W142" s="6"/>
      <c r="AR142" s="5"/>
      <c r="AS142" s="5"/>
      <c r="AT142" s="5"/>
      <c r="AU142" s="2"/>
      <c r="AV142" s="2"/>
      <c r="AW142" s="2"/>
      <c r="AX142" s="2"/>
      <c r="AY142" s="2"/>
      <c r="AZ142" s="2"/>
      <c r="BA142" s="2"/>
      <c r="BB142" s="2"/>
      <c r="BC142" s="2"/>
      <c r="BD142" s="2"/>
      <c r="BE142" s="2"/>
      <c r="BF142" s="2"/>
      <c r="BG142" s="2"/>
      <c r="BH142" s="2"/>
      <c r="BI142" s="2"/>
    </row>
    <row r="143" spans="1:61" x14ac:dyDescent="0.25">
      <c r="A143">
        <f>IF(D143=D140,"",1)</f>
        <v>1</v>
      </c>
      <c r="B143" t="str">
        <f t="shared" si="54"/>
        <v>IDCoolingAir-Cooled Chiller</v>
      </c>
      <c r="C143" t="str">
        <f t="shared" si="55"/>
        <v>ID2023 CPACooling_Air-Cooled Chiller</v>
      </c>
      <c r="D143" t="s">
        <v>119</v>
      </c>
      <c r="E143" t="s">
        <v>191</v>
      </c>
      <c r="F143" s="3" t="s">
        <v>66</v>
      </c>
      <c r="G143" s="3" t="s">
        <v>3</v>
      </c>
      <c r="H143" s="3" t="s">
        <v>4</v>
      </c>
      <c r="I143" s="6">
        <v>2.8656345974661805</v>
      </c>
      <c r="J143" s="6">
        <v>1.9276055783937911</v>
      </c>
      <c r="K143" s="6">
        <v>1.7814531183761209</v>
      </c>
      <c r="L143" s="6">
        <v>1.9926122501027845</v>
      </c>
      <c r="M143" s="6">
        <v>8.1435660507532361</v>
      </c>
      <c r="N143" s="6">
        <v>1.1740189342332101</v>
      </c>
      <c r="O143" s="6">
        <v>3.3412207023374294</v>
      </c>
      <c r="P143" s="6">
        <v>2.0278905937435683</v>
      </c>
      <c r="Q143" s="6">
        <v>1.3024085435067962</v>
      </c>
      <c r="R143" s="6">
        <v>1.5609425463177156</v>
      </c>
      <c r="S143" s="6">
        <v>1.7283908855099914</v>
      </c>
      <c r="T143" s="6">
        <v>3.4313221738903703</v>
      </c>
      <c r="U143" s="6">
        <v>40.118884364526529</v>
      </c>
      <c r="V143" s="6">
        <v>2.010448034497395</v>
      </c>
      <c r="W143" s="6">
        <f>AVERAGE(I143:V143)</f>
        <v>5.2433141695467951</v>
      </c>
      <c r="AR143" s="5" t="s">
        <v>66</v>
      </c>
      <c r="AS143" s="5" t="s">
        <v>3</v>
      </c>
      <c r="AT143" s="5" t="s">
        <v>4</v>
      </c>
      <c r="AU143" s="2">
        <f t="shared" ref="AU143:AU187" si="57">IFERROR(I143/I372-1,"NA")</f>
        <v>-0.48526198574633717</v>
      </c>
      <c r="AV143" s="2">
        <f t="shared" ref="AV143:AV187" si="58">IFERROR(J143/J372-1,"NA")</f>
        <v>-0.65522930083993225</v>
      </c>
      <c r="AW143" s="2">
        <f t="shared" ref="AW143:AW187" si="59">IFERROR(K143/K372-1,"NA")</f>
        <v>-0.65407757190604188</v>
      </c>
      <c r="AX143" s="2">
        <f t="shared" ref="AX143:AX187" si="60">IFERROR(L143/L372-1,"NA")</f>
        <v>-0.64446586264180317</v>
      </c>
      <c r="AY143" s="2">
        <f t="shared" ref="AY143:AY187" si="61">IFERROR(M143/M372-1,"NA")</f>
        <v>0.2847871453535713</v>
      </c>
      <c r="AZ143" s="2">
        <f t="shared" ref="AZ143:AZ187" si="62">IFERROR(N143/N372-1,"NA")</f>
        <v>-0.83269625622368126</v>
      </c>
      <c r="BA143" s="2">
        <f t="shared" ref="BA143:BA187" si="63">IFERROR(O143/O372-1,"NA")</f>
        <v>-0.60678695362508561</v>
      </c>
      <c r="BB143" s="2">
        <f t="shared" ref="BB143:BB187" si="64">IFERROR(P143/P372-1,"NA")</f>
        <v>-0.71020604656875919</v>
      </c>
      <c r="BC143" s="2">
        <f t="shared" ref="BC143:BC187" si="65">IFERROR(Q143/Q372-1,"NA")</f>
        <v>-0.62776086444712242</v>
      </c>
      <c r="BD143" s="2">
        <f t="shared" ref="BD143:BD187" si="66">IFERROR(R143/R372-1,"NA")</f>
        <v>0.52367907185701323</v>
      </c>
      <c r="BE143" s="2">
        <f t="shared" ref="BE143:BE187" si="67">IFERROR(S143/S372-1,"NA")</f>
        <v>-0.33937439512071765</v>
      </c>
      <c r="BF143" s="2">
        <f t="shared" ref="BF143:BF187" si="68">IFERROR(T143/T372-1,"NA")</f>
        <v>0.51398451344826057</v>
      </c>
      <c r="BG143" s="2">
        <f t="shared" ref="BG143:BG187" si="69">IFERROR(U143/U372-1,"NA")</f>
        <v>9.1868515083527003E-2</v>
      </c>
      <c r="BH143" s="2">
        <f t="shared" ref="BH143:BH187" si="70">IFERROR(V143/V372-1,"NA")</f>
        <v>-0.30352219280574877</v>
      </c>
      <c r="BI143" s="2">
        <f t="shared" ref="BI143:BI187" si="71">IFERROR(W143/W372-1,"NA")</f>
        <v>-0.26445892871713328</v>
      </c>
    </row>
    <row r="144" spans="1:61" x14ac:dyDescent="0.25">
      <c r="A144" t="str">
        <f t="shared" si="56"/>
        <v/>
      </c>
      <c r="B144" t="str">
        <f t="shared" si="54"/>
        <v>IDCoolingWater-Cooled Chiller</v>
      </c>
      <c r="C144" t="str">
        <f t="shared" si="55"/>
        <v>ID2023 CPACooling_Water-Cooled Chiller</v>
      </c>
      <c r="D144" t="s">
        <v>119</v>
      </c>
      <c r="E144" t="s">
        <v>191</v>
      </c>
      <c r="F144" s="3" t="s">
        <v>67</v>
      </c>
      <c r="G144" s="3" t="s">
        <v>3</v>
      </c>
      <c r="H144" s="3" t="s">
        <v>5</v>
      </c>
      <c r="I144" s="6">
        <v>2.9983622802481857</v>
      </c>
      <c r="J144" s="6">
        <v>2.0249437675946389</v>
      </c>
      <c r="K144" s="6">
        <v>1.8714110551203311</v>
      </c>
      <c r="L144" s="6">
        <v>2.0932330775056864</v>
      </c>
      <c r="M144" s="6">
        <v>8.1920717386796298</v>
      </c>
      <c r="N144" s="6">
        <v>1.233303301547084</v>
      </c>
      <c r="O144" s="6">
        <v>3.9440262395046473</v>
      </c>
      <c r="P144" s="6">
        <v>2.4103686915075091</v>
      </c>
      <c r="Q144" s="6">
        <v>1.5480543114633372</v>
      </c>
      <c r="R144" s="6">
        <v>2.111685196729256</v>
      </c>
      <c r="S144" s="6">
        <v>1.8156693417006922</v>
      </c>
      <c r="T144" s="6">
        <v>3.6045934544443079</v>
      </c>
      <c r="U144" s="6">
        <v>41.977071923474597</v>
      </c>
      <c r="V144" s="6">
        <v>2.1119695144899175</v>
      </c>
      <c r="W144" s="6">
        <f t="shared" ref="W144:W187" si="72">AVERAGE(I144:V144)</f>
        <v>5.5669117067149871</v>
      </c>
      <c r="AR144" s="5" t="s">
        <v>67</v>
      </c>
      <c r="AS144" s="5" t="s">
        <v>3</v>
      </c>
      <c r="AT144" s="5" t="s">
        <v>5</v>
      </c>
      <c r="AU144" s="2">
        <f t="shared" si="57"/>
        <v>-0.47434225505033889</v>
      </c>
      <c r="AV144" s="2">
        <f t="shared" si="58"/>
        <v>-0.6442423312186718</v>
      </c>
      <c r="AW144" s="2">
        <f t="shared" si="59"/>
        <v>-0.6430538995985049</v>
      </c>
      <c r="AX144" s="2">
        <f t="shared" si="60"/>
        <v>-0.63313588948575494</v>
      </c>
      <c r="AY144" s="2">
        <f t="shared" si="61"/>
        <v>0.28907948105358638</v>
      </c>
      <c r="AZ144" s="2">
        <f t="shared" si="62"/>
        <v>-0.82736470932926209</v>
      </c>
      <c r="BA144" s="2">
        <f t="shared" si="63"/>
        <v>-0.59247343056352264</v>
      </c>
      <c r="BB144" s="2">
        <f t="shared" si="64"/>
        <v>-0.73467236146311543</v>
      </c>
      <c r="BC144" s="2">
        <f t="shared" si="65"/>
        <v>-0.65918774481714548</v>
      </c>
      <c r="BD144" s="2">
        <f t="shared" si="66"/>
        <v>0.63546162926658689</v>
      </c>
      <c r="BE144" s="2">
        <f t="shared" si="67"/>
        <v>-0.3146308739245538</v>
      </c>
      <c r="BF144" s="2">
        <f t="shared" si="68"/>
        <v>0.57069032022063992</v>
      </c>
      <c r="BG144" s="2">
        <f t="shared" si="69"/>
        <v>0.1150315801962507</v>
      </c>
      <c r="BH144" s="2">
        <f t="shared" si="70"/>
        <v>-0.28132720776738074</v>
      </c>
      <c r="BI144" s="2">
        <f t="shared" si="71"/>
        <v>-0.26453042929940818</v>
      </c>
    </row>
    <row r="145" spans="1:61" x14ac:dyDescent="0.25">
      <c r="A145" t="str">
        <f t="shared" si="56"/>
        <v/>
      </c>
      <c r="B145" t="str">
        <f t="shared" si="54"/>
        <v>IDCoolingRTU</v>
      </c>
      <c r="C145" t="str">
        <f t="shared" si="55"/>
        <v>ID2023 CPACooling_RTU</v>
      </c>
      <c r="D145" t="s">
        <v>119</v>
      </c>
      <c r="E145" t="s">
        <v>191</v>
      </c>
      <c r="F145" s="3" t="s">
        <v>68</v>
      </c>
      <c r="G145" s="3" t="s">
        <v>3</v>
      </c>
      <c r="H145" s="3" t="s">
        <v>6</v>
      </c>
      <c r="I145" s="6">
        <v>2.5621322532903559</v>
      </c>
      <c r="J145" s="6">
        <v>1.8672542088818289</v>
      </c>
      <c r="K145" s="6">
        <v>1.7256776336916753</v>
      </c>
      <c r="L145" s="6">
        <v>1.9302255878374568</v>
      </c>
      <c r="M145" s="6">
        <v>8.1601491919246545</v>
      </c>
      <c r="N145" s="6">
        <v>1.1372615958502259</v>
      </c>
      <c r="O145" s="6">
        <v>2.7303349587410515</v>
      </c>
      <c r="P145" s="6">
        <v>2.0074032450951451</v>
      </c>
      <c r="Q145" s="6">
        <v>1.2892505861713115</v>
      </c>
      <c r="R145" s="6">
        <v>1.9467275459354278</v>
      </c>
      <c r="S145" s="6">
        <v>1.6742767253510238</v>
      </c>
      <c r="T145" s="6">
        <v>3.3238909676559474</v>
      </c>
      <c r="U145" s="6">
        <v>35.869851546064979</v>
      </c>
      <c r="V145" s="6">
        <v>1.9475029519688138</v>
      </c>
      <c r="W145" s="6">
        <f t="shared" si="72"/>
        <v>4.8694242141757078</v>
      </c>
      <c r="AR145" s="5" t="s">
        <v>68</v>
      </c>
      <c r="AS145" s="5" t="s">
        <v>3</v>
      </c>
      <c r="AT145" s="5" t="s">
        <v>6</v>
      </c>
      <c r="AU145" s="2">
        <f t="shared" si="57"/>
        <v>-0.55854921352398179</v>
      </c>
      <c r="AV145" s="2">
        <f t="shared" si="58"/>
        <v>-0.69942598311635318</v>
      </c>
      <c r="AW145" s="2">
        <f t="shared" si="59"/>
        <v>-0.69842189607280825</v>
      </c>
      <c r="AX145" s="2">
        <f t="shared" si="60"/>
        <v>-0.69004232649306085</v>
      </c>
      <c r="AY145" s="2">
        <f t="shared" si="61"/>
        <v>6.4540905752921374E-2</v>
      </c>
      <c r="AZ145" s="2">
        <f t="shared" si="62"/>
        <v>-0.85414317855597821</v>
      </c>
      <c r="BA145" s="2">
        <f t="shared" si="63"/>
        <v>-0.66631974858087517</v>
      </c>
      <c r="BB145" s="2">
        <f t="shared" si="64"/>
        <v>-0.54396798212402153</v>
      </c>
      <c r="BC145" s="2">
        <f t="shared" si="65"/>
        <v>-0.4142287576788044</v>
      </c>
      <c r="BD145" s="2">
        <f t="shared" si="66"/>
        <v>-0.377331883605868</v>
      </c>
      <c r="BE145" s="2">
        <f t="shared" si="67"/>
        <v>-0.40425990060747752</v>
      </c>
      <c r="BF145" s="2">
        <f t="shared" si="68"/>
        <v>0.36528357038964665</v>
      </c>
      <c r="BG145" s="2">
        <f t="shared" si="69"/>
        <v>-6.3589240808446745E-2</v>
      </c>
      <c r="BH145" s="2">
        <f t="shared" si="70"/>
        <v>-0.39280474620177108</v>
      </c>
      <c r="BI145" s="2">
        <f t="shared" si="71"/>
        <v>-0.34511804898605836</v>
      </c>
    </row>
    <row r="146" spans="1:61" x14ac:dyDescent="0.25">
      <c r="A146" t="str">
        <f t="shared" si="56"/>
        <v/>
      </c>
      <c r="B146" t="str">
        <f t="shared" si="54"/>
        <v>IDCoolingPTAC</v>
      </c>
      <c r="C146" t="str">
        <f t="shared" si="55"/>
        <v>ID2023 CPACooling_PTAC</v>
      </c>
      <c r="D146" t="s">
        <v>119</v>
      </c>
      <c r="E146" t="s">
        <v>191</v>
      </c>
      <c r="F146" s="3" t="s">
        <v>69</v>
      </c>
      <c r="G146" s="3" t="s">
        <v>3</v>
      </c>
      <c r="H146" s="3" t="s">
        <v>7</v>
      </c>
      <c r="I146" s="6">
        <v>2.1072150618434393</v>
      </c>
      <c r="J146" s="6">
        <v>1.5357154917328308</v>
      </c>
      <c r="K146" s="6">
        <v>1.4192764237410145</v>
      </c>
      <c r="L146" s="6">
        <v>1.9535289047358424</v>
      </c>
      <c r="M146" s="6">
        <v>6.7112809114481484</v>
      </c>
      <c r="N146" s="6">
        <v>0.93533609006877516</v>
      </c>
      <c r="O146" s="6">
        <v>2.2455526804083439</v>
      </c>
      <c r="P146" s="6">
        <v>1.650980486204634</v>
      </c>
      <c r="Q146" s="6">
        <v>1.0603388057668679</v>
      </c>
      <c r="R146" s="6">
        <v>1.601078008690821</v>
      </c>
      <c r="S146" s="6">
        <v>1.3770019595291234</v>
      </c>
      <c r="T146" s="6">
        <v>2.7337203620051476</v>
      </c>
      <c r="U146" s="6">
        <v>29.501010865808151</v>
      </c>
      <c r="V146" s="6">
        <v>1.9710148558292926</v>
      </c>
      <c r="W146" s="6">
        <f t="shared" si="72"/>
        <v>4.0573607791294597</v>
      </c>
      <c r="AR146" s="5" t="s">
        <v>69</v>
      </c>
      <c r="AS146" s="5" t="s">
        <v>3</v>
      </c>
      <c r="AT146" s="5" t="s">
        <v>7</v>
      </c>
      <c r="AU146" s="2">
        <f t="shared" si="57"/>
        <v>-0.66947761411229423</v>
      </c>
      <c r="AV146" s="2">
        <f t="shared" si="58"/>
        <v>-0.77495466258132606</v>
      </c>
      <c r="AW146" s="2">
        <f t="shared" si="59"/>
        <v>-0.77420288400161019</v>
      </c>
      <c r="AX146" s="2">
        <f t="shared" si="60"/>
        <v>-0.6966384143775799</v>
      </c>
      <c r="AY146" s="2">
        <f t="shared" si="61"/>
        <v>-0.2029584931691375</v>
      </c>
      <c r="AZ146" s="2">
        <f t="shared" si="62"/>
        <v>-0.89079429440705249</v>
      </c>
      <c r="BA146" s="2">
        <f t="shared" si="63"/>
        <v>-0.7501674111783464</v>
      </c>
      <c r="BB146" s="2">
        <f t="shared" si="64"/>
        <v>-0.65856037590785532</v>
      </c>
      <c r="BC146" s="2">
        <f t="shared" si="65"/>
        <v>-0.56142221391891223</v>
      </c>
      <c r="BD146" s="2">
        <f t="shared" si="66"/>
        <v>-0.53379684043677056</v>
      </c>
      <c r="BE146" s="2">
        <f t="shared" si="67"/>
        <v>-0.55395834586220083</v>
      </c>
      <c r="BF146" s="2">
        <f t="shared" si="68"/>
        <v>2.2213113948061913E-2</v>
      </c>
      <c r="BG146" s="2">
        <f t="shared" si="69"/>
        <v>-0.29889190872304838</v>
      </c>
      <c r="BH146" s="2">
        <f t="shared" si="70"/>
        <v>-0.44056271558401394</v>
      </c>
      <c r="BI146" s="2">
        <f t="shared" si="71"/>
        <v>-0.50149908168650725</v>
      </c>
    </row>
    <row r="147" spans="1:61" x14ac:dyDescent="0.25">
      <c r="A147" t="str">
        <f t="shared" si="56"/>
        <v/>
      </c>
      <c r="B147" t="str">
        <f t="shared" si="54"/>
        <v>IDCoolingPTHP</v>
      </c>
      <c r="C147" t="str">
        <f t="shared" si="55"/>
        <v>ID2023 CPACooling_PTHP</v>
      </c>
      <c r="D147" t="s">
        <v>119</v>
      </c>
      <c r="E147" t="s">
        <v>191</v>
      </c>
      <c r="F147" s="3" t="s">
        <v>70</v>
      </c>
      <c r="G147" s="3" t="s">
        <v>3</v>
      </c>
      <c r="H147" s="3" t="s">
        <v>8</v>
      </c>
      <c r="I147" s="6">
        <v>2.5619306798937371</v>
      </c>
      <c r="J147" s="6">
        <v>1.8663364701295371</v>
      </c>
      <c r="K147" s="6">
        <v>1.7254430482363632</v>
      </c>
      <c r="L147" s="6">
        <v>1.9278557590003327</v>
      </c>
      <c r="M147" s="6">
        <v>8.1584908778075125</v>
      </c>
      <c r="N147" s="6">
        <v>0.96087397901312999</v>
      </c>
      <c r="O147" s="6">
        <v>2.7213692502374625</v>
      </c>
      <c r="P147" s="6">
        <v>2.0048334034528339</v>
      </c>
      <c r="Q147" s="6">
        <v>1.287600110686721</v>
      </c>
      <c r="R147" s="6">
        <v>1.9452124354803755</v>
      </c>
      <c r="S147" s="6">
        <v>1.6740491272410021</v>
      </c>
      <c r="T147" s="6">
        <v>3.3234391240086567</v>
      </c>
      <c r="U147" s="6">
        <v>35.867029518512318</v>
      </c>
      <c r="V147" s="6">
        <v>1.9451119108982566</v>
      </c>
      <c r="W147" s="6">
        <f t="shared" si="72"/>
        <v>4.8549696924713031</v>
      </c>
      <c r="AR147" s="5" t="s">
        <v>70</v>
      </c>
      <c r="AS147" s="5" t="s">
        <v>3</v>
      </c>
      <c r="AT147" s="5" t="s">
        <v>8</v>
      </c>
      <c r="AU147" s="2">
        <f t="shared" si="57"/>
        <v>-0.59815423867717987</v>
      </c>
      <c r="AV147" s="2">
        <f t="shared" si="58"/>
        <v>-0.72650512225857788</v>
      </c>
      <c r="AW147" s="2">
        <f t="shared" si="59"/>
        <v>-0.72549388012497928</v>
      </c>
      <c r="AX147" s="2">
        <f t="shared" si="60"/>
        <v>-0.7006251719726988</v>
      </c>
      <c r="AY147" s="2">
        <f t="shared" si="61"/>
        <v>-3.1085727372658245E-2</v>
      </c>
      <c r="AZ147" s="2">
        <f t="shared" si="62"/>
        <v>-0.88781260342866042</v>
      </c>
      <c r="BA147" s="2">
        <f t="shared" si="63"/>
        <v>-0.69722967051352669</v>
      </c>
      <c r="BB147" s="2">
        <f t="shared" si="64"/>
        <v>-0.58537997913231221</v>
      </c>
      <c r="BC147" s="2">
        <f t="shared" si="65"/>
        <v>-0.46742229669286806</v>
      </c>
      <c r="BD147" s="2">
        <f t="shared" si="66"/>
        <v>-0.43359150614768249</v>
      </c>
      <c r="BE147" s="2">
        <f t="shared" si="67"/>
        <v>-0.45773814143455971</v>
      </c>
      <c r="BF147" s="2">
        <f t="shared" si="68"/>
        <v>0.24272515330641231</v>
      </c>
      <c r="BG147" s="2">
        <f t="shared" si="69"/>
        <v>-0.14759990022432123</v>
      </c>
      <c r="BH147" s="2">
        <f t="shared" si="70"/>
        <v>-0.4479148028236094</v>
      </c>
      <c r="BI147" s="2">
        <f t="shared" si="71"/>
        <v>-0.40350218237176438</v>
      </c>
    </row>
    <row r="148" spans="1:61" x14ac:dyDescent="0.25">
      <c r="A148" t="str">
        <f t="shared" si="56"/>
        <v/>
      </c>
      <c r="B148" t="str">
        <f t="shared" si="54"/>
        <v>IDCoolingAir-Source Heat Pump</v>
      </c>
      <c r="C148" t="str">
        <f t="shared" si="55"/>
        <v>ID2023 CPACooling_Air-Source Heat Pump</v>
      </c>
      <c r="D148" t="s">
        <v>119</v>
      </c>
      <c r="E148" t="s">
        <v>191</v>
      </c>
      <c r="F148" s="3" t="s">
        <v>72</v>
      </c>
      <c r="G148" s="3" t="s">
        <v>3</v>
      </c>
      <c r="H148" s="3" t="s">
        <v>10</v>
      </c>
      <c r="I148" s="6">
        <v>2.5619306798937371</v>
      </c>
      <c r="J148" s="6">
        <v>1.8663364701295371</v>
      </c>
      <c r="K148" s="6">
        <v>1.7254430482363632</v>
      </c>
      <c r="L148" s="6">
        <v>1.9278557590003327</v>
      </c>
      <c r="M148" s="6">
        <v>8.1584908778075125</v>
      </c>
      <c r="N148" s="6">
        <v>0.96087397901312999</v>
      </c>
      <c r="O148" s="6">
        <v>2.7213692502374625</v>
      </c>
      <c r="P148" s="6">
        <v>2.0048334034528339</v>
      </c>
      <c r="Q148" s="6">
        <v>1.287600110686721</v>
      </c>
      <c r="R148" s="6">
        <v>1.9452124354803755</v>
      </c>
      <c r="S148" s="6">
        <v>1.6740491272410021</v>
      </c>
      <c r="T148" s="6">
        <v>3.3234391240086567</v>
      </c>
      <c r="U148" s="6">
        <v>35.867029518512318</v>
      </c>
      <c r="V148" s="6">
        <v>1.9451119108982566</v>
      </c>
      <c r="W148" s="6">
        <f t="shared" si="72"/>
        <v>4.8549696924713031</v>
      </c>
      <c r="AR148" s="5" t="s">
        <v>71</v>
      </c>
      <c r="AS148" s="5" t="s">
        <v>3</v>
      </c>
      <c r="AT148" s="5" t="s">
        <v>9</v>
      </c>
      <c r="AU148" s="2">
        <f t="shared" si="57"/>
        <v>0.10354013935435447</v>
      </c>
      <c r="AV148" s="2">
        <f t="shared" si="58"/>
        <v>-0.24893428139705576</v>
      </c>
      <c r="AW148" s="2">
        <f t="shared" si="59"/>
        <v>-0.24615723011907609</v>
      </c>
      <c r="AX148" s="2">
        <f t="shared" si="60"/>
        <v>-0.22605719030725901</v>
      </c>
      <c r="AY148" s="2">
        <f t="shared" si="61"/>
        <v>1.6608114215708651</v>
      </c>
      <c r="AZ148" s="2">
        <f t="shared" si="62"/>
        <v>-0.69191339772106797</v>
      </c>
      <c r="BA148" s="2">
        <f t="shared" si="63"/>
        <v>-0.16853866893110236</v>
      </c>
      <c r="BB148" s="2">
        <f t="shared" si="64"/>
        <v>0.13862053465798252</v>
      </c>
      <c r="BC148" s="2">
        <f t="shared" si="65"/>
        <v>0.46255337119863937</v>
      </c>
      <c r="BD148" s="2">
        <f t="shared" si="66"/>
        <v>0.55545875656292698</v>
      </c>
      <c r="BE148" s="2">
        <f t="shared" si="67"/>
        <v>0.48914778893768207</v>
      </c>
      <c r="BF148" s="2">
        <f t="shared" si="68"/>
        <v>2.4127449406072423</v>
      </c>
      <c r="BG148" s="2">
        <f t="shared" si="69"/>
        <v>1.3408427198425694</v>
      </c>
      <c r="BH148" s="2">
        <f t="shared" si="70"/>
        <v>0.51612442898974575</v>
      </c>
      <c r="BI148" s="2">
        <f t="shared" si="71"/>
        <v>0.63234495726584328</v>
      </c>
    </row>
    <row r="149" spans="1:61" x14ac:dyDescent="0.25">
      <c r="A149" t="str">
        <f t="shared" si="56"/>
        <v/>
      </c>
      <c r="B149" t="str">
        <f t="shared" si="54"/>
        <v>IDCoolingGeothermal Heat Pump</v>
      </c>
      <c r="C149" t="str">
        <f t="shared" si="55"/>
        <v>ID2023 CPACooling_Geothermal Heat Pump</v>
      </c>
      <c r="D149" t="s">
        <v>119</v>
      </c>
      <c r="E149" t="s">
        <v>191</v>
      </c>
      <c r="F149" s="3" t="s">
        <v>73</v>
      </c>
      <c r="G149" s="3" t="s">
        <v>3</v>
      </c>
      <c r="H149" s="3" t="s">
        <v>11</v>
      </c>
      <c r="I149" s="6">
        <v>2.3784400967298773</v>
      </c>
      <c r="J149" s="6">
        <v>1.7329201990151075</v>
      </c>
      <c r="K149" s="6">
        <v>1.6018835377026854</v>
      </c>
      <c r="L149" s="6">
        <v>1.6932427041250619</v>
      </c>
      <c r="M149" s="6">
        <v>7.5743497300443741</v>
      </c>
      <c r="N149" s="6">
        <v>0.97354270287435796</v>
      </c>
      <c r="O149" s="6">
        <v>2.5295473633643835</v>
      </c>
      <c r="P149" s="6">
        <v>1.8622071923045784</v>
      </c>
      <c r="Q149" s="6">
        <v>1.1959987212919527</v>
      </c>
      <c r="R149" s="6">
        <v>1.877979409037426</v>
      </c>
      <c r="S149" s="6">
        <v>1.5541699512910037</v>
      </c>
      <c r="T149" s="6">
        <v>3.085446620071354</v>
      </c>
      <c r="U149" s="6">
        <v>33.29816135421828</v>
      </c>
      <c r="V149" s="6">
        <v>1.7083988449130969</v>
      </c>
      <c r="W149" s="6">
        <f t="shared" si="72"/>
        <v>4.5047348876416811</v>
      </c>
      <c r="AR149" s="5" t="s">
        <v>72</v>
      </c>
      <c r="AS149" s="5" t="s">
        <v>3</v>
      </c>
      <c r="AT149" s="5" t="s">
        <v>10</v>
      </c>
      <c r="AU149" s="2">
        <f t="shared" si="57"/>
        <v>-0.59018036966415877</v>
      </c>
      <c r="AV149" s="2">
        <f t="shared" si="58"/>
        <v>-0.72101245863657626</v>
      </c>
      <c r="AW149" s="2">
        <f t="shared" si="59"/>
        <v>-0.72004016468054188</v>
      </c>
      <c r="AX149" s="2">
        <f t="shared" si="60"/>
        <v>-0.72783932839098253</v>
      </c>
      <c r="AY149" s="2">
        <f t="shared" si="61"/>
        <v>-1.1794981663467263E-2</v>
      </c>
      <c r="AZ149" s="2">
        <f t="shared" si="62"/>
        <v>-0.86539869951211124</v>
      </c>
      <c r="BA149" s="2">
        <f t="shared" si="63"/>
        <v>-0.69013953432161623</v>
      </c>
      <c r="BB149" s="2">
        <f t="shared" si="64"/>
        <v>-0.57639673838191974</v>
      </c>
      <c r="BC149" s="2">
        <f t="shared" si="65"/>
        <v>-0.45588336107396843</v>
      </c>
      <c r="BD149" s="2">
        <f t="shared" si="66"/>
        <v>-0.39930229288038099</v>
      </c>
      <c r="BE149" s="2">
        <f t="shared" si="67"/>
        <v>-0.4468759379698457</v>
      </c>
      <c r="BF149" s="2">
        <f t="shared" si="68"/>
        <v>0.26761853876716235</v>
      </c>
      <c r="BG149" s="2">
        <f t="shared" si="69"/>
        <v>-0.13068563262094302</v>
      </c>
      <c r="BH149" s="2">
        <f t="shared" si="70"/>
        <v>-0.46732272702561928</v>
      </c>
      <c r="BI149" s="2">
        <f t="shared" si="71"/>
        <v>-0.39063403232712424</v>
      </c>
    </row>
    <row r="150" spans="1:61" x14ac:dyDescent="0.25">
      <c r="A150" t="str">
        <f t="shared" si="56"/>
        <v/>
      </c>
      <c r="B150" t="str">
        <f t="shared" si="54"/>
        <v>IDHeatingElectric Furnace</v>
      </c>
      <c r="C150" t="str">
        <f t="shared" si="55"/>
        <v>ID2023 CPAHeating_Electric Furnace</v>
      </c>
      <c r="D150" t="s">
        <v>119</v>
      </c>
      <c r="E150" t="s">
        <v>191</v>
      </c>
      <c r="F150" s="3" t="s">
        <v>74</v>
      </c>
      <c r="G150" s="3" t="s">
        <v>12</v>
      </c>
      <c r="H150" s="3" t="s">
        <v>13</v>
      </c>
      <c r="I150" s="6">
        <v>1.4398253284399725</v>
      </c>
      <c r="J150" s="6">
        <v>4.1020157286818089</v>
      </c>
      <c r="K150" s="6">
        <v>0.70992687139842159</v>
      </c>
      <c r="L150" s="6">
        <v>4.2736148203944309</v>
      </c>
      <c r="M150" s="6">
        <v>4.8262983913236184</v>
      </c>
      <c r="N150" s="6">
        <v>0.84368950901965156</v>
      </c>
      <c r="O150" s="6">
        <v>9.5883060999810645</v>
      </c>
      <c r="P150" s="6">
        <v>9.6400113140879178</v>
      </c>
      <c r="Q150" s="6">
        <v>7.816766564298895</v>
      </c>
      <c r="R150" s="6">
        <v>8.1698610724514786</v>
      </c>
      <c r="S150" s="6">
        <v>0.83304069379095758</v>
      </c>
      <c r="T150" s="6">
        <v>1.2479548633876623</v>
      </c>
      <c r="U150" s="6">
        <v>1.4398253284399725</v>
      </c>
      <c r="V150" s="6">
        <v>4.4774811326460338</v>
      </c>
      <c r="W150" s="6">
        <f t="shared" si="72"/>
        <v>4.243472694167278</v>
      </c>
      <c r="AR150" s="5" t="s">
        <v>73</v>
      </c>
      <c r="AS150" s="5" t="s">
        <v>3</v>
      </c>
      <c r="AT150" s="5" t="s">
        <v>11</v>
      </c>
      <c r="AU150" s="2">
        <f t="shared" si="57"/>
        <v>-0.59288453775131444</v>
      </c>
      <c r="AV150" s="2">
        <f t="shared" si="58"/>
        <v>8.376840862545798E-2</v>
      </c>
      <c r="AW150" s="2">
        <f t="shared" si="59"/>
        <v>-0.79639964528501317</v>
      </c>
      <c r="AX150" s="2">
        <f t="shared" si="60"/>
        <v>0.12746447344710887</v>
      </c>
      <c r="AY150" s="2">
        <f t="shared" si="61"/>
        <v>3.3306413075688601E-2</v>
      </c>
      <c r="AZ150" s="2">
        <f t="shared" si="62"/>
        <v>-0.67466476329619918</v>
      </c>
      <c r="BA150" s="2">
        <f t="shared" si="63"/>
        <v>0.92984068313202917</v>
      </c>
      <c r="BB150" s="2">
        <f t="shared" si="64"/>
        <v>2.6025385738044009</v>
      </c>
      <c r="BC150" s="2">
        <f t="shared" si="65"/>
        <v>4.8423589252759358</v>
      </c>
      <c r="BD150" s="2">
        <f t="shared" si="66"/>
        <v>1.775359343734618</v>
      </c>
      <c r="BE150" s="2">
        <f t="shared" si="67"/>
        <v>-0.51338714123584817</v>
      </c>
      <c r="BF150" s="2">
        <f t="shared" si="68"/>
        <v>-0.15848329242226233</v>
      </c>
      <c r="BG150" s="2">
        <f t="shared" si="69"/>
        <v>-0.93831583905322946</v>
      </c>
      <c r="BH150" s="2">
        <f t="shared" si="70"/>
        <v>1.2909140055136383</v>
      </c>
      <c r="BI150" s="2">
        <f t="shared" si="71"/>
        <v>-4.6107609122708282E-2</v>
      </c>
    </row>
    <row r="151" spans="1:61" x14ac:dyDescent="0.25">
      <c r="A151" t="str">
        <f t="shared" si="56"/>
        <v/>
      </c>
      <c r="B151" t="str">
        <f t="shared" si="54"/>
        <v>IDHeatingElectric Room Heat</v>
      </c>
      <c r="C151" t="str">
        <f t="shared" si="55"/>
        <v>ID2023 CPAHeating_Electric Room Heat</v>
      </c>
      <c r="D151" t="s">
        <v>119</v>
      </c>
      <c r="E151" t="s">
        <v>191</v>
      </c>
      <c r="F151" s="3" t="s">
        <v>75</v>
      </c>
      <c r="G151" s="3" t="s">
        <v>12</v>
      </c>
      <c r="H151" s="3" t="s">
        <v>14</v>
      </c>
      <c r="I151" s="6">
        <v>1.3712622175618785</v>
      </c>
      <c r="J151" s="6">
        <v>3.9066816463636269</v>
      </c>
      <c r="K151" s="6">
        <v>0.67612082990325861</v>
      </c>
      <c r="L151" s="6">
        <v>4.0701093527566004</v>
      </c>
      <c r="M151" s="6">
        <v>4.5964746584034462</v>
      </c>
      <c r="N151" s="6">
        <v>0.80351381811395384</v>
      </c>
      <c r="O151" s="6">
        <v>9.1317200952200608</v>
      </c>
      <c r="P151" s="6">
        <v>9.180963156274208</v>
      </c>
      <c r="Q151" s="6">
        <v>7.4445395850465665</v>
      </c>
      <c r="R151" s="6">
        <v>7.7808200690014084</v>
      </c>
      <c r="S151" s="6">
        <v>0.79337208932472159</v>
      </c>
      <c r="T151" s="6">
        <v>1.1885284413215833</v>
      </c>
      <c r="U151" s="6">
        <v>1.3712622175618785</v>
      </c>
      <c r="V151" s="6">
        <v>4.2642677453771745</v>
      </c>
      <c r="W151" s="6">
        <f t="shared" si="72"/>
        <v>4.0414025658735975</v>
      </c>
      <c r="AR151" s="5" t="s">
        <v>74</v>
      </c>
      <c r="AS151" s="5" t="s">
        <v>12</v>
      </c>
      <c r="AT151" s="5" t="s">
        <v>13</v>
      </c>
      <c r="AU151" s="2">
        <f t="shared" si="57"/>
        <v>-0.71342300392829705</v>
      </c>
      <c r="AV151" s="2">
        <f t="shared" si="58"/>
        <v>-0.32760481264344699</v>
      </c>
      <c r="AW151" s="2">
        <f t="shared" si="59"/>
        <v>-0.84820565956456029</v>
      </c>
      <c r="AX151" s="2">
        <f t="shared" si="60"/>
        <v>-0.35983770849165897</v>
      </c>
      <c r="AY151" s="2">
        <f t="shared" si="61"/>
        <v>-8.7858160580446487E-2</v>
      </c>
      <c r="AZ151" s="2">
        <f t="shared" si="62"/>
        <v>-0.86282076847741385</v>
      </c>
      <c r="BA151" s="2">
        <f t="shared" si="63"/>
        <v>-0.24013478859886639</v>
      </c>
      <c r="BB151" s="2">
        <f t="shared" si="64"/>
        <v>-5.6452225556553715E-2</v>
      </c>
      <c r="BC151" s="2">
        <f t="shared" si="65"/>
        <v>0.28184920920161538</v>
      </c>
      <c r="BD151" s="2">
        <f t="shared" si="66"/>
        <v>2.7268786922755361</v>
      </c>
      <c r="BE151" s="2">
        <f t="shared" si="67"/>
        <v>-0.87139323474806951</v>
      </c>
      <c r="BF151" s="2">
        <f t="shared" si="68"/>
        <v>-0.77227977332473297</v>
      </c>
      <c r="BG151" s="2">
        <f t="shared" si="69"/>
        <v>-0.56826595021997717</v>
      </c>
      <c r="BH151" s="2">
        <f t="shared" si="70"/>
        <v>0.10085464858413196</v>
      </c>
      <c r="BI151" s="2">
        <f t="shared" si="71"/>
        <v>-0.29614206669422594</v>
      </c>
    </row>
    <row r="152" spans="1:61" x14ac:dyDescent="0.25">
      <c r="A152" t="str">
        <f t="shared" si="56"/>
        <v/>
      </c>
      <c r="B152" t="str">
        <f t="shared" si="54"/>
        <v>IDHeatingPTHP</v>
      </c>
      <c r="C152" t="str">
        <f t="shared" si="55"/>
        <v>ID2023 CPAHeating_PTHP</v>
      </c>
      <c r="D152" t="s">
        <v>119</v>
      </c>
      <c r="E152" t="s">
        <v>191</v>
      </c>
      <c r="F152" s="3" t="s">
        <v>76</v>
      </c>
      <c r="G152" s="3" t="s">
        <v>12</v>
      </c>
      <c r="H152" s="3" t="s">
        <v>8</v>
      </c>
      <c r="I152" s="6">
        <v>1.1558713270268914</v>
      </c>
      <c r="J152" s="6">
        <v>3.2402016910425275</v>
      </c>
      <c r="K152" s="6">
        <v>0.55984979284348479</v>
      </c>
      <c r="L152" s="6">
        <v>3.1598718591469117</v>
      </c>
      <c r="M152" s="6">
        <v>3.3197875838318294</v>
      </c>
      <c r="N152" s="6">
        <v>0.44365117226780493</v>
      </c>
      <c r="O152" s="6">
        <v>6.3016291382855458</v>
      </c>
      <c r="P152" s="6">
        <v>6.3202673594279375</v>
      </c>
      <c r="Q152" s="6">
        <v>5.124895911730607</v>
      </c>
      <c r="R152" s="6">
        <v>6.5848123324400412</v>
      </c>
      <c r="S152" s="6">
        <v>0.68978448706541273</v>
      </c>
      <c r="T152" s="6">
        <v>1.0333467641361818</v>
      </c>
      <c r="U152" s="6">
        <v>1.1558713270268914</v>
      </c>
      <c r="V152" s="6">
        <v>3.3106087528973038</v>
      </c>
      <c r="W152" s="6">
        <f t="shared" si="72"/>
        <v>3.028603535654955</v>
      </c>
      <c r="AR152" s="5" t="s">
        <v>75</v>
      </c>
      <c r="AS152" s="5" t="s">
        <v>12</v>
      </c>
      <c r="AT152" s="5" t="s">
        <v>14</v>
      </c>
      <c r="AU152" s="2">
        <f t="shared" si="57"/>
        <v>-0.74635891303092539</v>
      </c>
      <c r="AV152" s="2">
        <f t="shared" si="58"/>
        <v>-0.41443121519589776</v>
      </c>
      <c r="AW152" s="2">
        <f t="shared" si="59"/>
        <v>-0.8680248742480815</v>
      </c>
      <c r="AX152" s="2">
        <f t="shared" si="60"/>
        <v>-0.4781534925353057</v>
      </c>
      <c r="AY152" s="2">
        <f t="shared" si="61"/>
        <v>-0.30826921779160343</v>
      </c>
      <c r="AZ152" s="2">
        <f t="shared" si="62"/>
        <v>-0.9204709218696735</v>
      </c>
      <c r="BA152" s="2">
        <f t="shared" si="63"/>
        <v>-0.4494128003514466</v>
      </c>
      <c r="BB152" s="2">
        <f t="shared" si="64"/>
        <v>-0.31797483506505431</v>
      </c>
      <c r="BC152" s="2">
        <f t="shared" si="65"/>
        <v>-7.3440219979171828E-2</v>
      </c>
      <c r="BD152" s="2">
        <f t="shared" si="66"/>
        <v>2.3117121825991811</v>
      </c>
      <c r="BE152" s="2">
        <f t="shared" si="67"/>
        <v>-0.88259418192811823</v>
      </c>
      <c r="BF152" s="2">
        <f t="shared" si="68"/>
        <v>-0.79211296192738367</v>
      </c>
      <c r="BG152" s="2">
        <f t="shared" si="69"/>
        <v>-0.61788456446669304</v>
      </c>
      <c r="BH152" s="2">
        <f t="shared" si="70"/>
        <v>-0.10260700886281815</v>
      </c>
      <c r="BI152" s="2">
        <f t="shared" si="71"/>
        <v>-0.44615961409544558</v>
      </c>
    </row>
    <row r="153" spans="1:61" x14ac:dyDescent="0.25">
      <c r="A153" t="str">
        <f t="shared" si="56"/>
        <v/>
      </c>
      <c r="B153" t="str">
        <f t="shared" si="54"/>
        <v>IDHeatingAir-Source Heat Pump</v>
      </c>
      <c r="C153" t="str">
        <f t="shared" si="55"/>
        <v>ID2023 CPAHeating_Air-Source Heat Pump</v>
      </c>
      <c r="D153" t="s">
        <v>119</v>
      </c>
      <c r="E153" t="s">
        <v>191</v>
      </c>
      <c r="F153" s="3" t="s">
        <v>77</v>
      </c>
      <c r="G153" s="3" t="s">
        <v>12</v>
      </c>
      <c r="H153" s="3" t="s">
        <v>10</v>
      </c>
      <c r="I153" s="6">
        <v>1.2843014744743237</v>
      </c>
      <c r="J153" s="6">
        <v>3.6002241011583638</v>
      </c>
      <c r="K153" s="6">
        <v>0.62205532538164976</v>
      </c>
      <c r="L153" s="6">
        <v>3.5109687323854573</v>
      </c>
      <c r="M153" s="6">
        <v>3.6886528709242548</v>
      </c>
      <c r="N153" s="6">
        <v>0.49294574696422766</v>
      </c>
      <c r="O153" s="6">
        <v>7.0018101536506059</v>
      </c>
      <c r="P153" s="6">
        <v>7.0225192882532639</v>
      </c>
      <c r="Q153" s="6">
        <v>5.6943287908117854</v>
      </c>
      <c r="R153" s="6">
        <v>7.3164581471556014</v>
      </c>
      <c r="S153" s="6">
        <v>0.76642720785045859</v>
      </c>
      <c r="T153" s="6">
        <v>1.1481630712624242</v>
      </c>
      <c r="U153" s="6">
        <v>1.2843014744743237</v>
      </c>
      <c r="V153" s="6">
        <v>3.6784541698858932</v>
      </c>
      <c r="W153" s="6">
        <f t="shared" si="72"/>
        <v>3.3651150396166165</v>
      </c>
      <c r="AR153" s="5" t="s">
        <v>76</v>
      </c>
      <c r="AS153" s="5" t="s">
        <v>12</v>
      </c>
      <c r="AT153" s="5" t="s">
        <v>8</v>
      </c>
      <c r="AU153" s="2">
        <f t="shared" si="57"/>
        <v>-0.65998614089823049</v>
      </c>
      <c r="AV153" s="2">
        <f t="shared" si="58"/>
        <v>-0.22208057951381199</v>
      </c>
      <c r="AW153" s="2">
        <f t="shared" si="59"/>
        <v>-0.82489111902984491</v>
      </c>
      <c r="AX153" s="2">
        <f t="shared" si="60"/>
        <v>-0.25137867201813857</v>
      </c>
      <c r="AY153" s="2">
        <f t="shared" si="61"/>
        <v>6.2729559529027368E-2</v>
      </c>
      <c r="AZ153" s="2">
        <f t="shared" si="62"/>
        <v>-0.83904654825256031</v>
      </c>
      <c r="BA153" s="2">
        <f t="shared" si="63"/>
        <v>-0.11427139412920273</v>
      </c>
      <c r="BB153" s="2">
        <f t="shared" si="64"/>
        <v>9.2681114271154774E-2</v>
      </c>
      <c r="BC153" s="2">
        <f t="shared" si="65"/>
        <v>0.48445310367479544</v>
      </c>
      <c r="BD153" s="2">
        <f t="shared" si="66"/>
        <v>3.2460138479408913</v>
      </c>
      <c r="BE153" s="2">
        <f t="shared" si="67"/>
        <v>-0.84834242481603583</v>
      </c>
      <c r="BF153" s="2">
        <f t="shared" si="68"/>
        <v>-0.73146438035152062</v>
      </c>
      <c r="BG153" s="2">
        <f t="shared" si="69"/>
        <v>-0.48776223359319437</v>
      </c>
      <c r="BH153" s="2">
        <f t="shared" si="70"/>
        <v>0.19069015144475343</v>
      </c>
      <c r="BI153" s="2">
        <f t="shared" si="71"/>
        <v>-0.18770467302913496</v>
      </c>
    </row>
    <row r="154" spans="1:61" x14ac:dyDescent="0.25">
      <c r="A154" t="str">
        <f t="shared" si="56"/>
        <v/>
      </c>
      <c r="B154" t="str">
        <f t="shared" si="54"/>
        <v>IDHeatingGeothermal Heat Pump</v>
      </c>
      <c r="C154" t="str">
        <f t="shared" si="55"/>
        <v>ID2023 CPAHeating_Geothermal Heat Pump</v>
      </c>
      <c r="D154" t="s">
        <v>119</v>
      </c>
      <c r="E154" t="s">
        <v>191</v>
      </c>
      <c r="F154" s="3" t="s">
        <v>78</v>
      </c>
      <c r="G154" s="3" t="s">
        <v>12</v>
      </c>
      <c r="H154" s="3" t="s">
        <v>11</v>
      </c>
      <c r="I154" s="6">
        <v>1.221114676472802</v>
      </c>
      <c r="J154" s="6">
        <v>3.3119410317190545</v>
      </c>
      <c r="K154" s="6">
        <v>0.58331667782018748</v>
      </c>
      <c r="L154" s="6">
        <v>3.130542075414362</v>
      </c>
      <c r="M154" s="6">
        <v>3.1995915942641018</v>
      </c>
      <c r="N154" s="6">
        <v>0.42424195994544334</v>
      </c>
      <c r="O154" s="6">
        <v>6.096715431326917</v>
      </c>
      <c r="P154" s="6">
        <v>6.0065381641612969</v>
      </c>
      <c r="Q154" s="6">
        <v>4.8705032762965788</v>
      </c>
      <c r="R154" s="6">
        <v>7.0167473497779049</v>
      </c>
      <c r="S154" s="6">
        <v>0.718697765990575</v>
      </c>
      <c r="T154" s="6">
        <v>1.0766609351245617</v>
      </c>
      <c r="U154" s="6">
        <v>1.221114676472802</v>
      </c>
      <c r="V154" s="6">
        <v>3.2798798363228898</v>
      </c>
      <c r="W154" s="6">
        <f t="shared" si="72"/>
        <v>3.011257532222106</v>
      </c>
      <c r="AR154" s="5" t="s">
        <v>77</v>
      </c>
      <c r="AS154" s="5" t="s">
        <v>12</v>
      </c>
      <c r="AT154" s="5" t="s">
        <v>10</v>
      </c>
      <c r="AU154" s="2">
        <f t="shared" si="57"/>
        <v>-0.70904314164169069</v>
      </c>
      <c r="AV154" s="2">
        <f t="shared" si="58"/>
        <v>-0.35593428127840132</v>
      </c>
      <c r="AW154" s="2">
        <f t="shared" si="59"/>
        <v>-0.85221646068621337</v>
      </c>
      <c r="AX154" s="2">
        <f t="shared" si="60"/>
        <v>-0.39924514571602632</v>
      </c>
      <c r="AY154" s="2">
        <f t="shared" si="61"/>
        <v>-0.17035551564011553</v>
      </c>
      <c r="AZ154" s="2">
        <f t="shared" si="62"/>
        <v>-0.87533133732291635</v>
      </c>
      <c r="BA154" s="2">
        <f t="shared" si="63"/>
        <v>-0.3058892448107543</v>
      </c>
      <c r="BB154" s="2">
        <f t="shared" si="64"/>
        <v>-0.15886201372265207</v>
      </c>
      <c r="BC154" s="2">
        <f t="shared" si="65"/>
        <v>0.14272121851492181</v>
      </c>
      <c r="BD154" s="2">
        <f t="shared" si="66"/>
        <v>2.664872433339613</v>
      </c>
      <c r="BE154" s="2">
        <f t="shared" si="67"/>
        <v>-0.87200824366953256</v>
      </c>
      <c r="BF154" s="2">
        <f t="shared" si="68"/>
        <v>-0.77336875158126961</v>
      </c>
      <c r="BG154" s="2">
        <f t="shared" si="69"/>
        <v>-0.5616675989622153</v>
      </c>
      <c r="BH154" s="2">
        <f t="shared" si="70"/>
        <v>-4.4493041152192547E-2</v>
      </c>
      <c r="BI154" s="2">
        <f t="shared" si="71"/>
        <v>-0.34580917631640351</v>
      </c>
    </row>
    <row r="155" spans="1:61" x14ac:dyDescent="0.25">
      <c r="A155" t="str">
        <f t="shared" si="56"/>
        <v/>
      </c>
      <c r="B155" t="str">
        <f t="shared" si="54"/>
        <v>IDVentilationVentilation</v>
      </c>
      <c r="C155" t="str">
        <f t="shared" si="55"/>
        <v>ID2023 CPAVentilation_Ventilation</v>
      </c>
      <c r="D155" t="s">
        <v>119</v>
      </c>
      <c r="E155" t="s">
        <v>191</v>
      </c>
      <c r="F155" s="3" t="s">
        <v>79</v>
      </c>
      <c r="G155" s="3" t="s">
        <v>15</v>
      </c>
      <c r="H155" s="3" t="s">
        <v>15</v>
      </c>
      <c r="I155" s="6">
        <v>3.3260356894498302</v>
      </c>
      <c r="J155" s="6">
        <v>2.7820414901816832</v>
      </c>
      <c r="K155" s="6">
        <v>3.0748553399515242</v>
      </c>
      <c r="L155" s="6">
        <v>2.5617911282435988</v>
      </c>
      <c r="M155" s="6">
        <v>4.8266665360047689</v>
      </c>
      <c r="N155" s="6">
        <v>2.6951674048536693</v>
      </c>
      <c r="O155" s="6">
        <v>4.7548871537346251</v>
      </c>
      <c r="P155" s="6">
        <v>1.7627308840738318</v>
      </c>
      <c r="Q155" s="6">
        <v>1.0614197950283728</v>
      </c>
      <c r="R155" s="6">
        <v>1.6823238649873649</v>
      </c>
      <c r="S155" s="6">
        <v>0.78894831683632471</v>
      </c>
      <c r="T155" s="6">
        <v>1.1797522949529968</v>
      </c>
      <c r="U155" s="6">
        <v>33.260356894498301</v>
      </c>
      <c r="V155" s="6">
        <v>1.2700660445714644</v>
      </c>
      <c r="W155" s="6">
        <f t="shared" si="72"/>
        <v>4.6447887740977398</v>
      </c>
      <c r="AR155" s="5" t="s">
        <v>78</v>
      </c>
      <c r="AS155" s="5" t="s">
        <v>12</v>
      </c>
      <c r="AT155" s="5" t="s">
        <v>11</v>
      </c>
      <c r="AU155" s="2">
        <f t="shared" si="57"/>
        <v>4.9559313726500021E-2</v>
      </c>
      <c r="AV155" s="2">
        <f t="shared" si="58"/>
        <v>-0.23443557880003552</v>
      </c>
      <c r="AW155" s="2">
        <f t="shared" si="59"/>
        <v>8.5280736795015688E-2</v>
      </c>
      <c r="AX155" s="2">
        <f t="shared" si="60"/>
        <v>-0.2283450612787854</v>
      </c>
      <c r="AY155" s="2">
        <f t="shared" si="61"/>
        <v>0.87060915618968937</v>
      </c>
      <c r="AZ155" s="2">
        <f t="shared" si="62"/>
        <v>0.17160850961972263</v>
      </c>
      <c r="BA155" s="2">
        <f t="shared" si="63"/>
        <v>-0.22908790040427696</v>
      </c>
      <c r="BB155" s="2">
        <f t="shared" si="64"/>
        <v>-0.66610819194508308</v>
      </c>
      <c r="BC155" s="2">
        <f t="shared" si="65"/>
        <v>-0.66315478750660417</v>
      </c>
      <c r="BD155" s="2">
        <f t="shared" si="66"/>
        <v>0.30615700523302425</v>
      </c>
      <c r="BE155" s="2">
        <f t="shared" si="67"/>
        <v>-0.82953740131678821</v>
      </c>
      <c r="BF155" s="2">
        <f t="shared" si="68"/>
        <v>-0.6987156913309629</v>
      </c>
      <c r="BG155" s="2">
        <f t="shared" si="69"/>
        <v>14.811823670805309</v>
      </c>
      <c r="BH155" s="2">
        <f t="shared" si="70"/>
        <v>-0.48453644721508504</v>
      </c>
      <c r="BI155" s="2">
        <f t="shared" si="71"/>
        <v>0.3884443208438666</v>
      </c>
    </row>
    <row r="156" spans="1:61" x14ac:dyDescent="0.25">
      <c r="A156" t="str">
        <f t="shared" si="56"/>
        <v/>
      </c>
      <c r="B156" t="str">
        <f t="shared" si="54"/>
        <v>IDWater HeatingWater Heater</v>
      </c>
      <c r="C156" t="str">
        <f t="shared" si="55"/>
        <v>ID2023 CPAWater Heating_Water Heater</v>
      </c>
      <c r="D156" t="s">
        <v>119</v>
      </c>
      <c r="E156" t="s">
        <v>191</v>
      </c>
      <c r="F156" s="3" t="s">
        <v>80</v>
      </c>
      <c r="G156" s="3" t="s">
        <v>16</v>
      </c>
      <c r="H156" s="3" t="s">
        <v>17</v>
      </c>
      <c r="I156" s="6">
        <v>0.98360999999999998</v>
      </c>
      <c r="J156" s="6">
        <v>0.87214700000000001</v>
      </c>
      <c r="K156" s="6">
        <v>0.73956699999999997</v>
      </c>
      <c r="L156" s="6">
        <v>0.6557590308648753</v>
      </c>
      <c r="M156" s="6">
        <v>7.5191350000000003</v>
      </c>
      <c r="N156" s="6">
        <v>2.0985469999999999</v>
      </c>
      <c r="O156" s="6">
        <v>3.4380739999999999</v>
      </c>
      <c r="P156" s="6">
        <v>2.0044590000000002</v>
      </c>
      <c r="Q156" s="6">
        <v>1.0029319999999999</v>
      </c>
      <c r="R156" s="6">
        <v>2.987441</v>
      </c>
      <c r="S156" s="6">
        <v>0.22397800000000001</v>
      </c>
      <c r="T156" s="6">
        <v>0.388235</v>
      </c>
      <c r="U156" s="6">
        <v>0.87214700000000001</v>
      </c>
      <c r="V156" s="6">
        <v>1.2668889999999999</v>
      </c>
      <c r="W156" s="6">
        <f t="shared" si="72"/>
        <v>1.7894942879189197</v>
      </c>
      <c r="AR156" s="5" t="s">
        <v>79</v>
      </c>
      <c r="AS156" s="5" t="s">
        <v>15</v>
      </c>
      <c r="AT156" s="5" t="s">
        <v>15</v>
      </c>
      <c r="AU156" s="2">
        <f t="shared" si="57"/>
        <v>-0.66751060309550714</v>
      </c>
      <c r="AV156" s="2">
        <f t="shared" si="58"/>
        <v>-0.25747660754708834</v>
      </c>
      <c r="AW156" s="2">
        <f t="shared" si="59"/>
        <v>-0.75000438608750919</v>
      </c>
      <c r="AX156" s="2">
        <f t="shared" si="60"/>
        <v>-0.44170372628763177</v>
      </c>
      <c r="AY156" s="2">
        <f t="shared" si="61"/>
        <v>2.5346756532560479</v>
      </c>
      <c r="AZ156" s="2">
        <f t="shared" si="62"/>
        <v>4.26266362613692E-2</v>
      </c>
      <c r="BA156" s="2">
        <f t="shared" si="63"/>
        <v>-6.8818260956242661E-3</v>
      </c>
      <c r="BB156" s="2">
        <f t="shared" si="64"/>
        <v>0.35807412794294113</v>
      </c>
      <c r="BC156" s="2">
        <f t="shared" si="65"/>
        <v>0.38727482785247913</v>
      </c>
      <c r="BD156" s="2">
        <f t="shared" si="66"/>
        <v>2.3661746628072198</v>
      </c>
      <c r="BE156" s="2">
        <f t="shared" si="67"/>
        <v>7.4982863156018986E-3</v>
      </c>
      <c r="BF156" s="2">
        <f t="shared" si="68"/>
        <v>-0.42921873319461579</v>
      </c>
      <c r="BG156" s="2">
        <f t="shared" si="69"/>
        <v>-0.96563967458793409</v>
      </c>
      <c r="BH156" s="2">
        <f t="shared" si="70"/>
        <v>0.89094861081772425</v>
      </c>
      <c r="BI156" s="2">
        <f t="shared" si="71"/>
        <v>-0.4542909202932871</v>
      </c>
    </row>
    <row r="157" spans="1:61" x14ac:dyDescent="0.25">
      <c r="A157" t="str">
        <f t="shared" si="56"/>
        <v/>
      </c>
      <c r="B157" t="str">
        <f t="shared" si="54"/>
        <v>IDInterior LightingGeneral Service Lighting</v>
      </c>
      <c r="C157" t="str">
        <f t="shared" si="55"/>
        <v>ID2023 CPAInterior Lighting_General Service Lighting</v>
      </c>
      <c r="D157" t="s">
        <v>119</v>
      </c>
      <c r="E157" t="s">
        <v>191</v>
      </c>
      <c r="F157" s="3" t="s">
        <v>81</v>
      </c>
      <c r="G157" s="3" t="s">
        <v>18</v>
      </c>
      <c r="H157" s="3" t="s">
        <v>19</v>
      </c>
      <c r="I157" s="6">
        <v>0.51399983303877017</v>
      </c>
      <c r="J157" s="6">
        <v>0.40496956542448564</v>
      </c>
      <c r="K157" s="6">
        <v>0.57341019964092454</v>
      </c>
      <c r="L157" s="6">
        <v>0.37271662976660092</v>
      </c>
      <c r="M157" s="6">
        <v>2.3833224970827267</v>
      </c>
      <c r="N157" s="6">
        <v>0.72415164955153299</v>
      </c>
      <c r="O157" s="6">
        <v>1.1010308566646194</v>
      </c>
      <c r="P157" s="6">
        <v>0.33039940881658908</v>
      </c>
      <c r="Q157" s="6">
        <v>0.18346995247696576</v>
      </c>
      <c r="R157" s="6">
        <v>2.0631999405834871</v>
      </c>
      <c r="S157" s="6">
        <v>0.13383265101065525</v>
      </c>
      <c r="T157" s="6">
        <v>0.13383265101065525</v>
      </c>
      <c r="U157" s="6">
        <v>0.13383265101065525</v>
      </c>
      <c r="V157" s="6">
        <v>0.7835532779320683</v>
      </c>
      <c r="W157" s="6">
        <f t="shared" si="72"/>
        <v>0.70255155457219554</v>
      </c>
      <c r="AR157" s="5" t="s">
        <v>80</v>
      </c>
      <c r="AS157" s="5" t="s">
        <v>16</v>
      </c>
      <c r="AT157" s="5" t="s">
        <v>17</v>
      </c>
      <c r="AU157" s="2">
        <f t="shared" si="57"/>
        <v>-0.47743533205358812</v>
      </c>
      <c r="AV157" s="2">
        <f t="shared" si="58"/>
        <v>-0.53566363763851088</v>
      </c>
      <c r="AW157" s="2">
        <f t="shared" si="59"/>
        <v>-0.41703500407587912</v>
      </c>
      <c r="AX157" s="2">
        <f t="shared" si="60"/>
        <v>-0.57264471497740521</v>
      </c>
      <c r="AY157" s="2">
        <f t="shared" si="61"/>
        <v>-0.71184759742580073</v>
      </c>
      <c r="AZ157" s="2">
        <f t="shared" si="62"/>
        <v>-0.65492712359955108</v>
      </c>
      <c r="BA157" s="2">
        <f t="shared" si="63"/>
        <v>-0.67975358975268729</v>
      </c>
      <c r="BB157" s="2">
        <f t="shared" si="64"/>
        <v>-0.83516778900611632</v>
      </c>
      <c r="BC157" s="2">
        <f t="shared" si="65"/>
        <v>-0.81706640881239623</v>
      </c>
      <c r="BD157" s="2">
        <f t="shared" si="66"/>
        <v>-0.30937550211586196</v>
      </c>
      <c r="BE157" s="2">
        <f t="shared" si="67"/>
        <v>-0.40247412241088298</v>
      </c>
      <c r="BF157" s="2">
        <f t="shared" si="68"/>
        <v>-0.65527927412351983</v>
      </c>
      <c r="BG157" s="2">
        <f t="shared" si="69"/>
        <v>-0.79384436518992463</v>
      </c>
      <c r="BH157" s="2">
        <f t="shared" si="70"/>
        <v>-0.38151386748794225</v>
      </c>
      <c r="BI157" s="2">
        <f t="shared" si="71"/>
        <v>-0.622317470951395</v>
      </c>
    </row>
    <row r="158" spans="1:61" x14ac:dyDescent="0.25">
      <c r="A158" t="str">
        <f t="shared" si="56"/>
        <v/>
      </c>
      <c r="B158" t="str">
        <f t="shared" si="54"/>
        <v>IDInterior LightingExempted Lighting</v>
      </c>
      <c r="C158" t="str">
        <f t="shared" si="55"/>
        <v>ID2023 CPAInterior Lighting_Exempted Lighting</v>
      </c>
      <c r="D158" t="s">
        <v>119</v>
      </c>
      <c r="E158" t="s">
        <v>191</v>
      </c>
      <c r="F158" s="3" t="s">
        <v>82</v>
      </c>
      <c r="G158" s="3" t="s">
        <v>18</v>
      </c>
      <c r="H158" s="3" t="s">
        <v>20</v>
      </c>
      <c r="I158" s="6">
        <v>4.0098495658526315E-3</v>
      </c>
      <c r="J158" s="6">
        <v>3.1592754155202554E-3</v>
      </c>
      <c r="K158" s="6">
        <v>3.710612629381784E-3</v>
      </c>
      <c r="L158" s="6">
        <v>2.4118982090981598E-3</v>
      </c>
      <c r="M158" s="6">
        <v>1.9870988367301112E-2</v>
      </c>
      <c r="N158" s="6">
        <v>4.1615823314996192E-4</v>
      </c>
      <c r="O158" s="6">
        <v>8.3302436352255104E-3</v>
      </c>
      <c r="P158" s="6">
        <v>2.4997551664576395E-3</v>
      </c>
      <c r="Q158" s="6">
        <v>1.0429029227228528E-3</v>
      </c>
      <c r="R158" s="6">
        <v>8.8262634022768498E-3</v>
      </c>
      <c r="S158" s="6">
        <v>5.4109805204075447E-5</v>
      </c>
      <c r="T158" s="6">
        <v>5.4109805204075447E-5</v>
      </c>
      <c r="U158" s="6">
        <v>5.4109805204075447E-5</v>
      </c>
      <c r="V158" s="6">
        <v>4.094674139866316E-3</v>
      </c>
      <c r="W158" s="6">
        <f t="shared" si="72"/>
        <v>4.1810679358903783E-3</v>
      </c>
      <c r="AR158" s="5" t="s">
        <v>81</v>
      </c>
      <c r="AS158" s="5" t="s">
        <v>18</v>
      </c>
      <c r="AT158" s="5" t="s">
        <v>19</v>
      </c>
      <c r="AU158" s="2">
        <f t="shared" si="57"/>
        <v>-0.98386662116851897</v>
      </c>
      <c r="AV158" s="2">
        <f t="shared" si="58"/>
        <v>-0.98718407300806132</v>
      </c>
      <c r="AW158" s="2">
        <f t="shared" si="59"/>
        <v>-0.99254604951251202</v>
      </c>
      <c r="AX158" s="2">
        <f t="shared" si="60"/>
        <v>-0.99265898815626186</v>
      </c>
      <c r="AY158" s="2">
        <f t="shared" si="61"/>
        <v>-0.98517332931588641</v>
      </c>
      <c r="AZ158" s="2">
        <f t="shared" si="62"/>
        <v>-0.99890952738850614</v>
      </c>
      <c r="BA158" s="2">
        <f t="shared" si="63"/>
        <v>-0.98482501867064731</v>
      </c>
      <c r="BB158" s="2">
        <f t="shared" si="64"/>
        <v>-0.97354990004319231</v>
      </c>
      <c r="BC158" s="2">
        <f t="shared" si="65"/>
        <v>-0.99358774758853619</v>
      </c>
      <c r="BD158" s="2">
        <f t="shared" si="66"/>
        <v>-0.98908414139658662</v>
      </c>
      <c r="BE158" s="2">
        <f t="shared" si="67"/>
        <v>-0.99925301100175867</v>
      </c>
      <c r="BF158" s="2">
        <f t="shared" si="68"/>
        <v>-0.99925301100175867</v>
      </c>
      <c r="BG158" s="2">
        <f t="shared" si="69"/>
        <v>-0.99988594266537589</v>
      </c>
      <c r="BH158" s="2">
        <f t="shared" si="70"/>
        <v>-0.98912229561424636</v>
      </c>
      <c r="BI158" s="2">
        <f t="shared" si="71"/>
        <v>-0.98964650557564371</v>
      </c>
    </row>
    <row r="159" spans="1:61" x14ac:dyDescent="0.25">
      <c r="A159" t="str">
        <f t="shared" si="56"/>
        <v/>
      </c>
      <c r="B159" t="str">
        <f t="shared" si="54"/>
        <v>IDInterior LightingHigh-Bay Lighting</v>
      </c>
      <c r="C159" t="str">
        <f t="shared" si="55"/>
        <v>ID2023 CPAInterior Lighting_High-Bay Lighting</v>
      </c>
      <c r="D159" t="s">
        <v>119</v>
      </c>
      <c r="E159" t="s">
        <v>191</v>
      </c>
      <c r="F159" s="3" t="s">
        <v>83</v>
      </c>
      <c r="G159" s="3" t="s">
        <v>18</v>
      </c>
      <c r="H159" s="3" t="s">
        <v>21</v>
      </c>
      <c r="I159" s="6">
        <v>3.650869590866631E-2</v>
      </c>
      <c r="J159" s="6">
        <v>2.8764427079555274E-2</v>
      </c>
      <c r="K159" s="6">
        <v>1.2593872198225498</v>
      </c>
      <c r="L159" s="6">
        <v>0.81860169288465745</v>
      </c>
      <c r="M159" s="6">
        <v>4.2972188844363719E-2</v>
      </c>
      <c r="N159" s="6">
        <v>0.37768267238623826</v>
      </c>
      <c r="O159" s="6">
        <v>0.69058364664738348</v>
      </c>
      <c r="P159" s="6">
        <v>0.20723163861355914</v>
      </c>
      <c r="Q159" s="6">
        <v>0.26760253083359503</v>
      </c>
      <c r="R159" s="6">
        <v>1.8104829991830159E-2</v>
      </c>
      <c r="S159" s="6">
        <v>0.43162666098987551</v>
      </c>
      <c r="T159" s="6">
        <v>0.43162666098987551</v>
      </c>
      <c r="U159" s="6">
        <v>0.43162666098987551</v>
      </c>
      <c r="V159" s="6">
        <v>0.30437132389401145</v>
      </c>
      <c r="W159" s="6">
        <f t="shared" si="72"/>
        <v>0.38190648927685983</v>
      </c>
      <c r="AR159" s="5" t="s">
        <v>82</v>
      </c>
      <c r="AS159" s="5" t="s">
        <v>18</v>
      </c>
      <c r="AT159" s="5" t="s">
        <v>20</v>
      </c>
      <c r="AU159" s="2">
        <f t="shared" si="57"/>
        <v>-0.64552263781524699</v>
      </c>
      <c r="AV159" s="2">
        <f t="shared" si="58"/>
        <v>-0.78327745402107574</v>
      </c>
      <c r="AW159" s="2">
        <f t="shared" si="59"/>
        <v>1.659048585561349</v>
      </c>
      <c r="AX159" s="2">
        <f t="shared" si="60"/>
        <v>1.6187599706286013</v>
      </c>
      <c r="AY159" s="2">
        <f t="shared" si="61"/>
        <v>-0.95425000769251611</v>
      </c>
      <c r="AZ159" s="2">
        <f t="shared" si="62"/>
        <v>0.27952176186843514</v>
      </c>
      <c r="BA159" s="2">
        <f t="shared" si="63"/>
        <v>2.0255706297489415</v>
      </c>
      <c r="BB159" s="2">
        <f t="shared" si="64"/>
        <v>4.1251826915257181</v>
      </c>
      <c r="BC159" s="2">
        <f t="shared" si="65"/>
        <v>0.47253894089664117</v>
      </c>
      <c r="BD159" s="2">
        <f t="shared" si="66"/>
        <v>-0.95771732866802373</v>
      </c>
      <c r="BE159" s="2">
        <f t="shared" si="67"/>
        <v>11.051216677299823</v>
      </c>
      <c r="BF159" s="2">
        <f t="shared" si="68"/>
        <v>11.051216677299823</v>
      </c>
      <c r="BG159" s="2">
        <f t="shared" si="69"/>
        <v>0.61976754524727196</v>
      </c>
      <c r="BH159" s="2">
        <f t="shared" si="70"/>
        <v>0.33093893020019216</v>
      </c>
      <c r="BI159" s="2">
        <f t="shared" si="71"/>
        <v>0.44435552413448209</v>
      </c>
    </row>
    <row r="160" spans="1:61" x14ac:dyDescent="0.25">
      <c r="A160" t="str">
        <f t="shared" si="56"/>
        <v/>
      </c>
      <c r="B160" t="str">
        <f t="shared" si="54"/>
        <v>IDInterior LightingLinear Lighting</v>
      </c>
      <c r="C160" t="str">
        <f t="shared" si="55"/>
        <v>ID2023 CPAInterior Lighting_Linear Lighting</v>
      </c>
      <c r="D160" t="s">
        <v>119</v>
      </c>
      <c r="E160" t="s">
        <v>191</v>
      </c>
      <c r="F160" s="3" t="s">
        <v>84</v>
      </c>
      <c r="G160" s="3" t="s">
        <v>18</v>
      </c>
      <c r="H160" s="3" t="s">
        <v>22</v>
      </c>
      <c r="I160" s="6">
        <v>2.5207937412168544</v>
      </c>
      <c r="J160" s="6">
        <v>1.9860799173223702</v>
      </c>
      <c r="K160" s="6">
        <v>4.1924507790493024</v>
      </c>
      <c r="L160" s="6">
        <v>2.7250930063820467</v>
      </c>
      <c r="M160" s="6">
        <v>2.1056372533738266</v>
      </c>
      <c r="N160" s="6">
        <v>5.644972923913623</v>
      </c>
      <c r="O160" s="6">
        <v>3.9273419478679976</v>
      </c>
      <c r="P160" s="6">
        <v>1.1785241530169324</v>
      </c>
      <c r="Q160" s="6">
        <v>1.668391880185303</v>
      </c>
      <c r="R160" s="6">
        <v>0.55854615906087757</v>
      </c>
      <c r="S160" s="6">
        <v>0.79912098827161593</v>
      </c>
      <c r="T160" s="6">
        <v>0.79912098827161593</v>
      </c>
      <c r="U160" s="6">
        <v>0.79912098827161593</v>
      </c>
      <c r="V160" s="6">
        <v>1.9639743435310704</v>
      </c>
      <c r="W160" s="6">
        <f t="shared" si="72"/>
        <v>2.2049406478382183</v>
      </c>
      <c r="AR160" s="5" t="s">
        <v>83</v>
      </c>
      <c r="AS160" s="5" t="s">
        <v>18</v>
      </c>
      <c r="AT160" s="5" t="s">
        <v>21</v>
      </c>
      <c r="AU160" s="2">
        <f t="shared" si="57"/>
        <v>1.4964355442629258</v>
      </c>
      <c r="AV160" s="2">
        <f t="shared" si="58"/>
        <v>0.31551825596031913</v>
      </c>
      <c r="AW160" s="2">
        <f t="shared" si="59"/>
        <v>1.105914478295102</v>
      </c>
      <c r="AX160" s="2">
        <f t="shared" si="60"/>
        <v>1.0740066831694186</v>
      </c>
      <c r="AY160" s="2">
        <f t="shared" si="61"/>
        <v>-0.27863299651613249</v>
      </c>
      <c r="AZ160" s="2">
        <f t="shared" si="62"/>
        <v>1.7941932820763231</v>
      </c>
      <c r="BA160" s="2">
        <f t="shared" si="63"/>
        <v>0.51419876479008075</v>
      </c>
      <c r="BB160" s="2">
        <f t="shared" si="64"/>
        <v>-0.17196514805062613</v>
      </c>
      <c r="BC160" s="2">
        <f t="shared" si="65"/>
        <v>1.0593856845246505</v>
      </c>
      <c r="BD160" s="2">
        <f t="shared" si="66"/>
        <v>-0.56577208801821188</v>
      </c>
      <c r="BE160" s="2">
        <f t="shared" si="67"/>
        <v>-0.52813760904801232</v>
      </c>
      <c r="BF160" s="2">
        <f t="shared" si="68"/>
        <v>-0.52813760904801232</v>
      </c>
      <c r="BG160" s="2">
        <f t="shared" si="69"/>
        <v>-0.70817643360821292</v>
      </c>
      <c r="BH160" s="2">
        <f t="shared" si="70"/>
        <v>0.25908295290948535</v>
      </c>
      <c r="BI160" s="2">
        <f t="shared" si="71"/>
        <v>0.2567794360631861</v>
      </c>
    </row>
    <row r="161" spans="1:61" x14ac:dyDescent="0.25">
      <c r="A161" t="str">
        <f t="shared" si="56"/>
        <v/>
      </c>
      <c r="B161" t="str">
        <f t="shared" si="54"/>
        <v>IDExterior LightingGeneral Service Lighting</v>
      </c>
      <c r="C161" t="str">
        <f t="shared" si="55"/>
        <v>ID2023 CPAExterior Lighting_General Service Lighting</v>
      </c>
      <c r="D161" t="s">
        <v>119</v>
      </c>
      <c r="E161" t="s">
        <v>191</v>
      </c>
      <c r="F161" s="3" t="s">
        <v>85</v>
      </c>
      <c r="G161" s="3" t="s">
        <v>23</v>
      </c>
      <c r="H161" s="3" t="s">
        <v>19</v>
      </c>
      <c r="I161" s="6">
        <v>0.10006045818322722</v>
      </c>
      <c r="J161" s="6">
        <v>0.19138785576020301</v>
      </c>
      <c r="K161" s="6">
        <v>0.54665570792147788</v>
      </c>
      <c r="L161" s="6">
        <v>0.54665570792147788</v>
      </c>
      <c r="M161" s="6">
        <v>0.28424901957983884</v>
      </c>
      <c r="N161" s="6">
        <v>0.52259341198458353</v>
      </c>
      <c r="O161" s="6">
        <v>5.8282226746941251E-2</v>
      </c>
      <c r="P161" s="6">
        <v>6.7220028330816653E-2</v>
      </c>
      <c r="Q161" s="6">
        <v>5.8320952163909999E-2</v>
      </c>
      <c r="R161" s="6">
        <v>0.14631092270416016</v>
      </c>
      <c r="S161" s="6">
        <v>0.39623219665305487</v>
      </c>
      <c r="T161" s="6">
        <v>0.39623219665305487</v>
      </c>
      <c r="U161" s="6">
        <v>0.35750263685900052</v>
      </c>
      <c r="V161" s="6">
        <v>0.31572020497925585</v>
      </c>
      <c r="W161" s="6">
        <f t="shared" si="72"/>
        <v>0.28481596617435734</v>
      </c>
      <c r="AR161" s="5" t="s">
        <v>84</v>
      </c>
      <c r="AS161" s="5" t="s">
        <v>18</v>
      </c>
      <c r="AT161" s="5" t="s">
        <v>22</v>
      </c>
      <c r="AU161" s="2">
        <f t="shared" si="57"/>
        <v>-0.94198219750523582</v>
      </c>
      <c r="AV161" s="2">
        <f t="shared" si="58"/>
        <v>-0.87584792292687486</v>
      </c>
      <c r="AW161" s="2">
        <f t="shared" si="59"/>
        <v>-0.81798274626961986</v>
      </c>
      <c r="AX161" s="2">
        <f t="shared" si="60"/>
        <v>-0.72421628222669676</v>
      </c>
      <c r="AY161" s="2">
        <f t="shared" si="61"/>
        <v>-0.84778714635949615</v>
      </c>
      <c r="AZ161" s="2">
        <f t="shared" si="62"/>
        <v>-0.89570342556902427</v>
      </c>
      <c r="BA161" s="2">
        <f t="shared" si="63"/>
        <v>-0.98556454200395549</v>
      </c>
      <c r="BB161" s="2">
        <f t="shared" si="64"/>
        <v>-0.9692702140396976</v>
      </c>
      <c r="BC161" s="2">
        <f t="shared" si="65"/>
        <v>-0.96144584850101666</v>
      </c>
      <c r="BD161" s="2">
        <f t="shared" si="66"/>
        <v>-0.67903326190071756</v>
      </c>
      <c r="BE161" s="2">
        <f t="shared" si="67"/>
        <v>0.40747492658814255</v>
      </c>
      <c r="BF161" s="2">
        <f t="shared" si="68"/>
        <v>0.40747492658814255</v>
      </c>
      <c r="BG161" s="2">
        <f t="shared" si="69"/>
        <v>-0.90850067244207255</v>
      </c>
      <c r="BH161" s="2">
        <f t="shared" si="70"/>
        <v>-0.78436914163766513</v>
      </c>
      <c r="BI161" s="2">
        <f t="shared" si="71"/>
        <v>-0.86371332843545245</v>
      </c>
    </row>
    <row r="162" spans="1:61" x14ac:dyDescent="0.25">
      <c r="A162" t="str">
        <f t="shared" si="56"/>
        <v/>
      </c>
      <c r="B162" t="str">
        <f t="shared" si="54"/>
        <v>IDExterior LightingArea Lighting</v>
      </c>
      <c r="C162" t="str">
        <f t="shared" si="55"/>
        <v>ID2023 CPAExterior Lighting_Area Lighting</v>
      </c>
      <c r="D162" t="s">
        <v>119</v>
      </c>
      <c r="E162" t="s">
        <v>191</v>
      </c>
      <c r="F162" s="3" t="s">
        <v>86</v>
      </c>
      <c r="G162" s="3" t="s">
        <v>23</v>
      </c>
      <c r="H162" s="3" t="s">
        <v>24</v>
      </c>
      <c r="I162" s="6">
        <v>0.1090498884841551</v>
      </c>
      <c r="J162" s="6">
        <v>8.6390725652779235E-2</v>
      </c>
      <c r="K162" s="6">
        <v>9.3883536928443131E-2</v>
      </c>
      <c r="L162" s="6">
        <v>9.3883536928443131E-2</v>
      </c>
      <c r="M162" s="6">
        <v>8.1748038922794877E-2</v>
      </c>
      <c r="N162" s="6">
        <v>0.11410147081046097</v>
      </c>
      <c r="O162" s="6">
        <v>2.7481014569201739E-2</v>
      </c>
      <c r="P162" s="6">
        <v>1.3625111706346347E-3</v>
      </c>
      <c r="Q162" s="6">
        <v>2.9314950217101642E-3</v>
      </c>
      <c r="R162" s="6">
        <v>8.0233888370100814E-2</v>
      </c>
      <c r="S162" s="6">
        <v>1.0884491728036129E-2</v>
      </c>
      <c r="T162" s="6">
        <v>1.0884491728036129E-2</v>
      </c>
      <c r="U162" s="6">
        <v>0.26109751041509582</v>
      </c>
      <c r="V162" s="6">
        <v>1.1507632694345864E-2</v>
      </c>
      <c r="W162" s="6">
        <f t="shared" si="72"/>
        <v>7.0388588101731278E-2</v>
      </c>
      <c r="AR162" s="5" t="s">
        <v>85</v>
      </c>
      <c r="AS162" s="5" t="s">
        <v>23</v>
      </c>
      <c r="AT162" s="5" t="s">
        <v>19</v>
      </c>
      <c r="AU162" s="2">
        <f t="shared" si="57"/>
        <v>0.14172747644135919</v>
      </c>
      <c r="AV162" s="2">
        <f t="shared" si="58"/>
        <v>-0.46813598300343595</v>
      </c>
      <c r="AW162" s="2">
        <f t="shared" si="59"/>
        <v>-0.60543541195557715</v>
      </c>
      <c r="AX162" s="2">
        <f t="shared" si="60"/>
        <v>-0.60543541195557715</v>
      </c>
      <c r="AY162" s="2">
        <f t="shared" si="61"/>
        <v>-0.70400676961556541</v>
      </c>
      <c r="AZ162" s="2">
        <f t="shared" si="62"/>
        <v>-0.6847862069475944</v>
      </c>
      <c r="BA162" s="2">
        <f t="shared" si="63"/>
        <v>-0.37714977912139758</v>
      </c>
      <c r="BB162" s="2">
        <f t="shared" si="64"/>
        <v>-0.9319234820556499</v>
      </c>
      <c r="BC162" s="2">
        <f t="shared" si="65"/>
        <v>-0.26546666702298227</v>
      </c>
      <c r="BD162" s="2">
        <f t="shared" si="66"/>
        <v>1.1068693328333241</v>
      </c>
      <c r="BE162" s="2">
        <f t="shared" si="67"/>
        <v>-0.45382682120785178</v>
      </c>
      <c r="BF162" s="2">
        <f t="shared" si="68"/>
        <v>-0.45382682120785178</v>
      </c>
      <c r="BG162" s="2">
        <f t="shared" si="69"/>
        <v>1.3854492075242102</v>
      </c>
      <c r="BH162" s="2">
        <f t="shared" si="70"/>
        <v>-0.87609738116426705</v>
      </c>
      <c r="BI162" s="2">
        <f t="shared" si="71"/>
        <v>-0.42719867868391448</v>
      </c>
    </row>
    <row r="163" spans="1:61" x14ac:dyDescent="0.25">
      <c r="A163" t="str">
        <f t="shared" si="56"/>
        <v/>
      </c>
      <c r="B163" t="str">
        <f t="shared" si="54"/>
        <v>IDExterior LightingLinear Lighting</v>
      </c>
      <c r="C163" t="str">
        <f t="shared" si="55"/>
        <v>ID2023 CPAExterior Lighting_Linear Lighting</v>
      </c>
      <c r="D163" t="s">
        <v>119</v>
      </c>
      <c r="E163" t="s">
        <v>191</v>
      </c>
      <c r="F163" s="3" t="s">
        <v>87</v>
      </c>
      <c r="G163" s="3" t="s">
        <v>23</v>
      </c>
      <c r="H163" s="3" t="s">
        <v>22</v>
      </c>
      <c r="I163" s="6">
        <v>0.26844934267621495</v>
      </c>
      <c r="J163" s="6">
        <v>0.19978110793061513</v>
      </c>
      <c r="K163" s="6">
        <v>0.29572874628307827</v>
      </c>
      <c r="L163" s="6">
        <v>0.29572874628307827</v>
      </c>
      <c r="M163" s="6">
        <v>0.20857124860164428</v>
      </c>
      <c r="N163" s="6">
        <v>0.47187811447104694</v>
      </c>
      <c r="O163" s="6">
        <v>9.1624517947491088E-2</v>
      </c>
      <c r="P163" s="6">
        <v>0.11014032372563068</v>
      </c>
      <c r="Q163" s="6">
        <v>0.11228928314559913</v>
      </c>
      <c r="R163" s="6">
        <v>2.6676368179618947E-2</v>
      </c>
      <c r="S163" s="6">
        <v>0.84067440350848266</v>
      </c>
      <c r="T163" s="6">
        <v>0.84067440350848266</v>
      </c>
      <c r="U163" s="6">
        <v>0.62919094461547731</v>
      </c>
      <c r="V163" s="6">
        <v>0.24126408436381777</v>
      </c>
      <c r="W163" s="6">
        <f t="shared" si="72"/>
        <v>0.33090511680287699</v>
      </c>
      <c r="AR163" s="5" t="s">
        <v>86</v>
      </c>
      <c r="AS163" s="5" t="s">
        <v>23</v>
      </c>
      <c r="AT163" s="5" t="s">
        <v>24</v>
      </c>
      <c r="AU163" s="2">
        <f t="shared" si="57"/>
        <v>-0.78989222830141537</v>
      </c>
      <c r="AV163" s="2">
        <f t="shared" si="58"/>
        <v>-0.87334228173560269</v>
      </c>
      <c r="AW163" s="2">
        <f t="shared" si="59"/>
        <v>-0.64980816717157786</v>
      </c>
      <c r="AX163" s="2">
        <f t="shared" si="60"/>
        <v>-0.64980816717157786</v>
      </c>
      <c r="AY163" s="2">
        <f t="shared" si="61"/>
        <v>-0.90258311890884513</v>
      </c>
      <c r="AZ163" s="2">
        <f t="shared" si="62"/>
        <v>-0.73540416128319974</v>
      </c>
      <c r="BA163" s="2">
        <f t="shared" si="63"/>
        <v>-0.86207371333500926</v>
      </c>
      <c r="BB163" s="2">
        <f t="shared" si="64"/>
        <v>-0.61669916177454565</v>
      </c>
      <c r="BC163" s="2">
        <f t="shared" si="65"/>
        <v>-6.4605516200846203E-2</v>
      </c>
      <c r="BD163" s="2">
        <f t="shared" si="66"/>
        <v>-0.98458157470804242</v>
      </c>
      <c r="BE163" s="2">
        <f t="shared" si="67"/>
        <v>1.2265197377019565</v>
      </c>
      <c r="BF163" s="2">
        <f t="shared" si="68"/>
        <v>1.2265197377019565</v>
      </c>
      <c r="BG163" s="2">
        <f t="shared" si="69"/>
        <v>-0.43662055069591943</v>
      </c>
      <c r="BH163" s="2">
        <f t="shared" si="70"/>
        <v>-0.62200160650894087</v>
      </c>
      <c r="BI163" s="2">
        <f t="shared" si="71"/>
        <v>-0.66382293850689678</v>
      </c>
    </row>
    <row r="164" spans="1:61" x14ac:dyDescent="0.25">
      <c r="A164" t="str">
        <f t="shared" si="56"/>
        <v/>
      </c>
      <c r="B164" t="str">
        <f t="shared" si="54"/>
        <v>IDRefrigeration Walk-in Refrigerator/Freezer</v>
      </c>
      <c r="C164" t="str">
        <f t="shared" si="55"/>
        <v>ID2023 CPARefrigeration _Walk-in Refrigerator/Freezer</v>
      </c>
      <c r="D164" t="s">
        <v>119</v>
      </c>
      <c r="E164" t="s">
        <v>191</v>
      </c>
      <c r="F164" s="3" t="s">
        <v>88</v>
      </c>
      <c r="G164" s="3" t="s">
        <v>25</v>
      </c>
      <c r="H164" s="3" t="s">
        <v>26</v>
      </c>
      <c r="I164" s="6">
        <v>8.8988196721311474E-2</v>
      </c>
      <c r="J164" s="6">
        <v>9.7752185792349729E-3</v>
      </c>
      <c r="K164" s="6">
        <v>5.8651311475409834E-2</v>
      </c>
      <c r="L164" s="6">
        <v>0.19550437158469944</v>
      </c>
      <c r="M164" s="6">
        <v>3.7323561847988067</v>
      </c>
      <c r="N164" s="6">
        <v>2.0039198087431691</v>
      </c>
      <c r="O164" s="6">
        <v>0.41893793911007021</v>
      </c>
      <c r="P164" s="6">
        <v>0.24318836465413832</v>
      </c>
      <c r="Q164" s="6">
        <v>6.8001520551199804E-2</v>
      </c>
      <c r="R164" s="6">
        <v>0.13033624772313296</v>
      </c>
      <c r="S164" s="6">
        <v>1.0892386416861826</v>
      </c>
      <c r="T164" s="6">
        <v>14.620934074941449</v>
      </c>
      <c r="U164" s="6">
        <v>9.9832019532612476E-2</v>
      </c>
      <c r="V164" s="6">
        <v>0.78201748633879775</v>
      </c>
      <c r="W164" s="6">
        <f t="shared" si="72"/>
        <v>1.6815486704600153</v>
      </c>
      <c r="AR164" s="5" t="s">
        <v>87</v>
      </c>
      <c r="AS164" s="5" t="s">
        <v>23</v>
      </c>
      <c r="AT164" s="5" t="s">
        <v>22</v>
      </c>
      <c r="AU164" s="2">
        <f t="shared" si="57"/>
        <v>-0.50556784928099918</v>
      </c>
      <c r="AV164" s="2">
        <f t="shared" si="58"/>
        <v>-0.86557126660446049</v>
      </c>
      <c r="AW164" s="2">
        <f t="shared" si="59"/>
        <v>-0.26571464846353476</v>
      </c>
      <c r="AX164" s="2">
        <f t="shared" si="60"/>
        <v>1.4476178384548839</v>
      </c>
      <c r="AY164" s="2">
        <f t="shared" si="61"/>
        <v>8.2477133987385081</v>
      </c>
      <c r="AZ164" s="2">
        <f t="shared" si="62"/>
        <v>4.2519147370486481</v>
      </c>
      <c r="BA164" s="2">
        <f t="shared" si="63"/>
        <v>4.1152432769692755</v>
      </c>
      <c r="BB164" s="2">
        <f t="shared" si="64"/>
        <v>-0.6754401876652375</v>
      </c>
      <c r="BC164" s="2">
        <f t="shared" si="65"/>
        <v>-0.89651097899040022</v>
      </c>
      <c r="BD164" s="2">
        <f t="shared" si="66"/>
        <v>4.0948278815050996</v>
      </c>
      <c r="BE164" s="2">
        <f t="shared" si="67"/>
        <v>13.081370014557141</v>
      </c>
      <c r="BF164" s="2">
        <f t="shared" si="68"/>
        <v>188.01531288770929</v>
      </c>
      <c r="BG164" s="2">
        <f t="shared" si="69"/>
        <v>-0.58541110094675552</v>
      </c>
      <c r="BH164" s="2">
        <f t="shared" si="70"/>
        <v>12.251502901984082</v>
      </c>
      <c r="BI164" s="2">
        <f t="shared" si="71"/>
        <v>6.435825089293564</v>
      </c>
    </row>
    <row r="165" spans="1:61" x14ac:dyDescent="0.25">
      <c r="A165" t="str">
        <f t="shared" si="56"/>
        <v/>
      </c>
      <c r="B165" t="str">
        <f t="shared" si="54"/>
        <v>IDRefrigeration Reach-in Refrigerator/Freezer</v>
      </c>
      <c r="C165" t="str">
        <f t="shared" si="55"/>
        <v>ID2023 CPARefrigeration _Reach-in Refrigerator/Freezer</v>
      </c>
      <c r="D165" t="s">
        <v>119</v>
      </c>
      <c r="E165" t="s">
        <v>191</v>
      </c>
      <c r="F165" s="3" t="s">
        <v>89</v>
      </c>
      <c r="G165" s="3" t="s">
        <v>25</v>
      </c>
      <c r="H165" s="3" t="s">
        <v>27</v>
      </c>
      <c r="I165" s="6">
        <v>0.36736129015572849</v>
      </c>
      <c r="J165" s="6">
        <v>1.0489111948924728</v>
      </c>
      <c r="K165" s="6">
        <v>5.9572650806451598E-2</v>
      </c>
      <c r="L165" s="6">
        <v>6.4881104838709666E-2</v>
      </c>
      <c r="M165" s="6">
        <v>1.017453689516129</v>
      </c>
      <c r="N165" s="6">
        <v>0.74072594690860205</v>
      </c>
      <c r="O165" s="6">
        <v>0.92687292626728102</v>
      </c>
      <c r="P165" s="6">
        <v>0.28484387490165219</v>
      </c>
      <c r="Q165" s="6">
        <v>0.20686729079008878</v>
      </c>
      <c r="R165" s="6">
        <v>0.43254069892473113</v>
      </c>
      <c r="S165" s="6">
        <v>0.18537458525345618</v>
      </c>
      <c r="T165" s="6">
        <v>0.57002684965437778</v>
      </c>
      <c r="U165" s="6">
        <v>1.5530051690116677</v>
      </c>
      <c r="V165" s="6">
        <v>0.12976220967741933</v>
      </c>
      <c r="W165" s="6">
        <f t="shared" si="72"/>
        <v>0.54201424868562609</v>
      </c>
      <c r="AR165" s="5" t="s">
        <v>88</v>
      </c>
      <c r="AS165" s="5" t="s">
        <v>25</v>
      </c>
      <c r="AT165" s="5" t="s">
        <v>26</v>
      </c>
      <c r="AU165" s="2">
        <f t="shared" si="57"/>
        <v>1.671951291028988</v>
      </c>
      <c r="AV165" s="2">
        <f t="shared" si="58"/>
        <v>0.63922594867988991</v>
      </c>
      <c r="AW165" s="2">
        <f t="shared" si="59"/>
        <v>-0.81730393558412784</v>
      </c>
      <c r="AX165" s="2">
        <f t="shared" si="60"/>
        <v>-0.67432378166305673</v>
      </c>
      <c r="AY165" s="2">
        <f t="shared" si="61"/>
        <v>-0.84989722974937587</v>
      </c>
      <c r="AZ165" s="2">
        <f t="shared" si="62"/>
        <v>-0.85551075435012824</v>
      </c>
      <c r="BA165" s="2">
        <f t="shared" si="63"/>
        <v>2.9483459186894327</v>
      </c>
      <c r="BB165" s="2">
        <f t="shared" si="64"/>
        <v>0.78519207519497436</v>
      </c>
      <c r="BC165" s="2">
        <f t="shared" si="65"/>
        <v>0.22775271291404087</v>
      </c>
      <c r="BD165" s="2">
        <f t="shared" si="66"/>
        <v>0.13950301283484601</v>
      </c>
      <c r="BE165" s="2">
        <f t="shared" si="67"/>
        <v>-0.56933909630020385</v>
      </c>
      <c r="BF165" s="2">
        <f t="shared" si="68"/>
        <v>-0.96158621368052322</v>
      </c>
      <c r="BG165" s="2">
        <f t="shared" si="69"/>
        <v>14.028242033465499</v>
      </c>
      <c r="BH165" s="2">
        <f t="shared" si="70"/>
        <v>-0.76430940247365642</v>
      </c>
      <c r="BI165" s="2">
        <f t="shared" si="71"/>
        <v>-0.74767746126223189</v>
      </c>
    </row>
    <row r="166" spans="1:61" x14ac:dyDescent="0.25">
      <c r="A166" t="str">
        <f t="shared" si="56"/>
        <v/>
      </c>
      <c r="B166" t="str">
        <f t="shared" si="54"/>
        <v>IDRefrigeration Glass Door Display</v>
      </c>
      <c r="C166" t="str">
        <f t="shared" si="55"/>
        <v>ID2023 CPARefrigeration _Glass Door Display</v>
      </c>
      <c r="D166" t="s">
        <v>119</v>
      </c>
      <c r="E166" t="s">
        <v>191</v>
      </c>
      <c r="F166" s="3" t="s">
        <v>90</v>
      </c>
      <c r="G166" s="3" t="s">
        <v>25</v>
      </c>
      <c r="H166" s="3" t="s">
        <v>28</v>
      </c>
      <c r="I166" s="6">
        <v>0.29804399999999992</v>
      </c>
      <c r="J166" s="6">
        <v>7.0614999999999997E-2</v>
      </c>
      <c r="K166" s="6">
        <v>0.81656618181818164</v>
      </c>
      <c r="L166" s="6">
        <v>0.42368999999999996</v>
      </c>
      <c r="M166" s="6">
        <v>0.57775909090909083</v>
      </c>
      <c r="N166" s="6">
        <v>14.5113825</v>
      </c>
      <c r="O166" s="6">
        <v>0.10501459285714285</v>
      </c>
      <c r="P166" s="6">
        <v>0.17567634146341463</v>
      </c>
      <c r="Q166" s="6">
        <v>4.9123478260869567E-2</v>
      </c>
      <c r="R166" s="6">
        <v>9.4153333333333339E-2</v>
      </c>
      <c r="S166" s="6">
        <v>0.78685285714285702</v>
      </c>
      <c r="T166" s="6">
        <v>0.18158142857142856</v>
      </c>
      <c r="U166" s="6">
        <v>7.2117446808510635E-2</v>
      </c>
      <c r="V166" s="6">
        <v>0.56491999999999998</v>
      </c>
      <c r="W166" s="6">
        <f t="shared" si="72"/>
        <v>1.3376783036546311</v>
      </c>
      <c r="AR166" s="5" t="s">
        <v>89</v>
      </c>
      <c r="AS166" s="5" t="s">
        <v>25</v>
      </c>
      <c r="AT166" s="5" t="s">
        <v>27</v>
      </c>
      <c r="AU166" s="2">
        <f t="shared" si="57"/>
        <v>8.6587791697891401</v>
      </c>
      <c r="AV166" s="2">
        <f t="shared" si="58"/>
        <v>-0.50829596591442439</v>
      </c>
      <c r="AW166" s="2">
        <f t="shared" si="59"/>
        <v>10.157846039670472</v>
      </c>
      <c r="AX166" s="2">
        <f t="shared" si="60"/>
        <v>8.4759493757552029</v>
      </c>
      <c r="AY166" s="2">
        <f t="shared" si="61"/>
        <v>-0.81011198399830808</v>
      </c>
      <c r="AZ166" s="2">
        <f t="shared" si="62"/>
        <v>43.142965774916881</v>
      </c>
      <c r="BA166" s="2">
        <f t="shared" si="63"/>
        <v>0.99320220607149534</v>
      </c>
      <c r="BB166" s="2">
        <f t="shared" si="64"/>
        <v>1.452833428037231</v>
      </c>
      <c r="BC166" s="2">
        <f t="shared" si="65"/>
        <v>-0.35049141121432614</v>
      </c>
      <c r="BD166" s="2">
        <f t="shared" si="66"/>
        <v>0.10517463410772177</v>
      </c>
      <c r="BE166" s="2">
        <f t="shared" si="67"/>
        <v>7.1448949897846052</v>
      </c>
      <c r="BF166" s="2">
        <f t="shared" si="68"/>
        <v>-0.72739115363492113</v>
      </c>
      <c r="BG166" s="2">
        <f t="shared" si="69"/>
        <v>2.1094410721948136</v>
      </c>
      <c r="BH166" s="2">
        <f t="shared" si="70"/>
        <v>3.5718048473744526</v>
      </c>
      <c r="BI166" s="2">
        <f t="shared" si="71"/>
        <v>2.8547276137783455</v>
      </c>
    </row>
    <row r="167" spans="1:61" x14ac:dyDescent="0.25">
      <c r="A167" t="str">
        <f t="shared" si="56"/>
        <v/>
      </c>
      <c r="B167" t="str">
        <f t="shared" si="54"/>
        <v>IDRefrigeration Open Display Case</v>
      </c>
      <c r="C167" t="str">
        <f t="shared" si="55"/>
        <v>ID2023 CPARefrigeration _Open Display Case</v>
      </c>
      <c r="D167" t="s">
        <v>119</v>
      </c>
      <c r="E167" t="s">
        <v>191</v>
      </c>
      <c r="F167" s="3" t="s">
        <v>91</v>
      </c>
      <c r="G167" s="3" t="s">
        <v>25</v>
      </c>
      <c r="H167" s="3" t="s">
        <v>29</v>
      </c>
      <c r="I167" s="6">
        <v>0.68653793103448268</v>
      </c>
      <c r="J167" s="6">
        <v>0.20233333333333334</v>
      </c>
      <c r="K167" s="6">
        <v>0.6621818181818182</v>
      </c>
      <c r="L167" s="6">
        <v>1.214</v>
      </c>
      <c r="M167" s="6">
        <v>1.6554545454545455</v>
      </c>
      <c r="N167" s="6">
        <v>13.859833333333333</v>
      </c>
      <c r="O167" s="6">
        <v>0.3008985714285714</v>
      </c>
      <c r="P167" s="6">
        <v>0.50336585365853659</v>
      </c>
      <c r="Q167" s="6">
        <v>0.14075362318840579</v>
      </c>
      <c r="R167" s="6">
        <v>0.26977777777777778</v>
      </c>
      <c r="S167" s="6">
        <v>1.0405714285714285</v>
      </c>
      <c r="T167" s="6">
        <v>1.5608571428571429</v>
      </c>
      <c r="U167" s="6">
        <v>0.20663829787234042</v>
      </c>
      <c r="V167" s="6">
        <v>1.6186666666666667</v>
      </c>
      <c r="W167" s="6">
        <f t="shared" si="72"/>
        <v>1.7087050230970273</v>
      </c>
      <c r="AR167" s="5" t="s">
        <v>90</v>
      </c>
      <c r="AS167" s="5" t="s">
        <v>25</v>
      </c>
      <c r="AT167" s="5" t="s">
        <v>28</v>
      </c>
      <c r="AU167" s="2">
        <f t="shared" si="57"/>
        <v>20.67830788077994</v>
      </c>
      <c r="AV167" s="2">
        <f t="shared" si="58"/>
        <v>0.37275563110884602</v>
      </c>
      <c r="AW167" s="2">
        <f t="shared" si="59"/>
        <v>7.8162767891317131</v>
      </c>
      <c r="AX167" s="2">
        <f t="shared" si="60"/>
        <v>25.455269763774982</v>
      </c>
      <c r="AY167" s="2">
        <f t="shared" si="61"/>
        <v>6.027132248844902E-2</v>
      </c>
      <c r="AZ167" s="2">
        <f t="shared" si="62"/>
        <v>3.1079931992054055</v>
      </c>
      <c r="BA167" s="2">
        <f t="shared" si="63"/>
        <v>4.5646880290736407</v>
      </c>
      <c r="BB167" s="2">
        <f t="shared" si="64"/>
        <v>12.6958034390424</v>
      </c>
      <c r="BC167" s="2">
        <f t="shared" si="65"/>
        <v>2.626639241905905</v>
      </c>
      <c r="BD167" s="2">
        <f t="shared" si="66"/>
        <v>2.0854631997304161</v>
      </c>
      <c r="BE167" s="2">
        <f t="shared" si="67"/>
        <v>9.4950098373180758</v>
      </c>
      <c r="BF167" s="2">
        <f t="shared" si="68"/>
        <v>1.2832352573659289</v>
      </c>
      <c r="BG167" s="2">
        <f t="shared" si="69"/>
        <v>7.6810407187216061</v>
      </c>
      <c r="BH167" s="2">
        <f t="shared" si="70"/>
        <v>11.763716409680169</v>
      </c>
      <c r="BI167" s="2">
        <f t="shared" si="71"/>
        <v>2.7461403695817754</v>
      </c>
    </row>
    <row r="168" spans="1:61" x14ac:dyDescent="0.25">
      <c r="A168" t="str">
        <f t="shared" si="56"/>
        <v/>
      </c>
      <c r="B168" t="str">
        <f t="shared" si="54"/>
        <v>IDRefrigeration Icemaker</v>
      </c>
      <c r="C168" t="str">
        <f t="shared" si="55"/>
        <v>ID2023 CPARefrigeration _Icemaker</v>
      </c>
      <c r="D168" t="s">
        <v>119</v>
      </c>
      <c r="E168" t="s">
        <v>191</v>
      </c>
      <c r="F168" s="3" t="s">
        <v>92</v>
      </c>
      <c r="G168" s="3" t="s">
        <v>25</v>
      </c>
      <c r="H168" s="3" t="s">
        <v>30</v>
      </c>
      <c r="I168" s="6">
        <v>0.55883031805469674</v>
      </c>
      <c r="J168" s="6">
        <v>6.4231411556896552</v>
      </c>
      <c r="K168" s="6">
        <v>0.17966828407523511</v>
      </c>
      <c r="L168" s="6">
        <v>0.32939185413793104</v>
      </c>
      <c r="M168" s="6">
        <v>6.2883899426332288</v>
      </c>
      <c r="N168" s="6">
        <v>3.3762665049137928</v>
      </c>
      <c r="O168" s="6">
        <v>0.70583968743842374</v>
      </c>
      <c r="P168" s="6">
        <v>0.86766634748528182</v>
      </c>
      <c r="Q168" s="6">
        <v>0.34371323910044982</v>
      </c>
      <c r="R168" s="6">
        <v>0.87837827770114951</v>
      </c>
      <c r="S168" s="6">
        <v>0.84700762492610837</v>
      </c>
      <c r="T168" s="6">
        <v>0.42350381246305419</v>
      </c>
      <c r="U168" s="6">
        <v>0.16820009573000735</v>
      </c>
      <c r="V168" s="6">
        <v>1.9763511248275862</v>
      </c>
      <c r="W168" s="6">
        <f t="shared" si="72"/>
        <v>1.6690248763697573</v>
      </c>
      <c r="AR168" s="5" t="s">
        <v>91</v>
      </c>
      <c r="AS168" s="5" t="s">
        <v>25</v>
      </c>
      <c r="AT168" s="5" t="s">
        <v>29</v>
      </c>
      <c r="AU168" s="2">
        <f t="shared" si="57"/>
        <v>1.9769664266008125</v>
      </c>
      <c r="AV168" s="2">
        <f t="shared" si="58"/>
        <v>6.3520152255563138</v>
      </c>
      <c r="AW168" s="2">
        <f t="shared" si="59"/>
        <v>-0.59643590644921907</v>
      </c>
      <c r="AX168" s="2">
        <f t="shared" si="60"/>
        <v>0.21098704330841667</v>
      </c>
      <c r="AY168" s="2">
        <f t="shared" si="61"/>
        <v>-0.32052676705025274</v>
      </c>
      <c r="AZ168" s="2">
        <f t="shared" si="62"/>
        <v>-0.83117313251644309</v>
      </c>
      <c r="BA168" s="2">
        <f t="shared" si="63"/>
        <v>1.2022159498390632</v>
      </c>
      <c r="BB168" s="2">
        <f t="shared" si="64"/>
        <v>2.9828105667353531</v>
      </c>
      <c r="BC168" s="2">
        <f t="shared" si="65"/>
        <v>0.49408108657581384</v>
      </c>
      <c r="BD168" s="2">
        <f t="shared" si="66"/>
        <v>0.69484083474125802</v>
      </c>
      <c r="BE168" s="2">
        <f t="shared" si="67"/>
        <v>0.44122373869602516</v>
      </c>
      <c r="BF168" s="2">
        <f t="shared" si="68"/>
        <v>-0.89548515898026682</v>
      </c>
      <c r="BG168" s="2">
        <f t="shared" si="69"/>
        <v>0.19212103221863797</v>
      </c>
      <c r="BH168" s="2">
        <f t="shared" si="70"/>
        <v>1.6291596723718555</v>
      </c>
      <c r="BI168" s="2">
        <f t="shared" si="71"/>
        <v>-0.38267638002415327</v>
      </c>
    </row>
    <row r="169" spans="1:61" x14ac:dyDescent="0.25">
      <c r="A169" t="str">
        <f t="shared" si="56"/>
        <v/>
      </c>
      <c r="B169" t="str">
        <f t="shared" si="54"/>
        <v>IDRefrigeration Vending Machine</v>
      </c>
      <c r="C169" t="str">
        <f t="shared" si="55"/>
        <v>ID2023 CPARefrigeration _Vending Machine</v>
      </c>
      <c r="D169" t="s">
        <v>119</v>
      </c>
      <c r="E169" t="s">
        <v>191</v>
      </c>
      <c r="F169" s="3" t="s">
        <v>93</v>
      </c>
      <c r="G169" s="3" t="s">
        <v>25</v>
      </c>
      <c r="H169" s="3" t="s">
        <v>31</v>
      </c>
      <c r="I169" s="6">
        <v>0.11657082726139242</v>
      </c>
      <c r="J169" s="6">
        <v>0.89323581051920609</v>
      </c>
      <c r="K169" s="6">
        <v>2.4985617077460311E-2</v>
      </c>
      <c r="L169" s="6">
        <v>4.5806964642010568E-2</v>
      </c>
      <c r="M169" s="6">
        <v>0.40601627750873004</v>
      </c>
      <c r="N169" s="6">
        <v>0.62984576382764534</v>
      </c>
      <c r="O169" s="6">
        <v>0.19631556275147385</v>
      </c>
      <c r="P169" s="6">
        <v>0.29830389169309324</v>
      </c>
      <c r="Q169" s="6">
        <v>0.17127821561795253</v>
      </c>
      <c r="R169" s="6">
        <v>0.19849684678204579</v>
      </c>
      <c r="S169" s="6">
        <v>0.39263112550294771</v>
      </c>
      <c r="T169" s="6">
        <v>0.17668400647632648</v>
      </c>
      <c r="U169" s="6">
        <v>2.5320530668073076</v>
      </c>
      <c r="V169" s="6">
        <v>0.27484178785206342</v>
      </c>
      <c r="W169" s="6">
        <f t="shared" si="72"/>
        <v>0.45407612602283248</v>
      </c>
      <c r="AR169" s="5" t="s">
        <v>92</v>
      </c>
      <c r="AS169" s="5" t="s">
        <v>25</v>
      </c>
      <c r="AT169" s="5" t="s">
        <v>30</v>
      </c>
      <c r="AU169" s="2">
        <f t="shared" si="57"/>
        <v>1.2472449913186723</v>
      </c>
      <c r="AV169" s="2">
        <f t="shared" si="58"/>
        <v>2.6999139446336979</v>
      </c>
      <c r="AW169" s="2">
        <f t="shared" si="59"/>
        <v>-0.89845284786056678</v>
      </c>
      <c r="AX169" s="2">
        <f t="shared" si="60"/>
        <v>-0.69528437368214868</v>
      </c>
      <c r="AY169" s="2">
        <f t="shared" si="61"/>
        <v>-0.84123933874841361</v>
      </c>
      <c r="AZ169" s="2">
        <f t="shared" si="62"/>
        <v>1.2794791077076204</v>
      </c>
      <c r="BA169" s="2">
        <f t="shared" si="63"/>
        <v>0.10826885580718404</v>
      </c>
      <c r="BB169" s="2">
        <f t="shared" si="64"/>
        <v>1.4776068105359612</v>
      </c>
      <c r="BC169" s="2">
        <f t="shared" si="65"/>
        <v>0.34715202177402626</v>
      </c>
      <c r="BD169" s="2">
        <f t="shared" si="66"/>
        <v>0.38601365744843963</v>
      </c>
      <c r="BE169" s="2">
        <f t="shared" si="67"/>
        <v>1.4176608474198047</v>
      </c>
      <c r="BF169" s="2">
        <f t="shared" si="68"/>
        <v>-0.84220819495888988</v>
      </c>
      <c r="BG169" s="2">
        <f t="shared" si="69"/>
        <v>63.94316953725172</v>
      </c>
      <c r="BH169" s="2">
        <f t="shared" si="70"/>
        <v>0.32312899742956058</v>
      </c>
      <c r="BI169" s="2">
        <f t="shared" si="71"/>
        <v>0.13112548671587332</v>
      </c>
    </row>
    <row r="170" spans="1:61" x14ac:dyDescent="0.25">
      <c r="A170" t="str">
        <f t="shared" si="56"/>
        <v/>
      </c>
      <c r="B170" t="str">
        <f t="shared" si="54"/>
        <v>IDFood PreparationOven</v>
      </c>
      <c r="C170" t="str">
        <f t="shared" si="55"/>
        <v>ID2023 CPAFood Preparation_Oven</v>
      </c>
      <c r="D170" t="s">
        <v>119</v>
      </c>
      <c r="E170" t="s">
        <v>191</v>
      </c>
      <c r="F170" s="3" t="s">
        <v>94</v>
      </c>
      <c r="G170" s="3" t="s">
        <v>32</v>
      </c>
      <c r="H170" s="3" t="s">
        <v>33</v>
      </c>
      <c r="I170" s="6">
        <v>8.0952508280422622E-2</v>
      </c>
      <c r="J170" s="6">
        <v>3.4236164960262068</v>
      </c>
      <c r="K170" s="6">
        <v>0.25343654580973218</v>
      </c>
      <c r="L170" s="6">
        <v>0.97817614172177336</v>
      </c>
      <c r="M170" s="6">
        <v>11.004481594369949</v>
      </c>
      <c r="N170" s="6">
        <v>1.46726421258266</v>
      </c>
      <c r="O170" s="6">
        <v>0.73363210629133002</v>
      </c>
      <c r="P170" s="6">
        <v>0.823099436326858</v>
      </c>
      <c r="Q170" s="6">
        <v>0.17011758986465625</v>
      </c>
      <c r="R170" s="6">
        <v>0.81514678476814439</v>
      </c>
      <c r="S170" s="6">
        <v>0.41921834645218858</v>
      </c>
      <c r="T170" s="6">
        <v>0.10480458661304715</v>
      </c>
      <c r="U170" s="6">
        <v>1.4048274375791425</v>
      </c>
      <c r="V170" s="6">
        <v>0.48908807086088668</v>
      </c>
      <c r="W170" s="6">
        <f t="shared" si="72"/>
        <v>1.5834187041104999</v>
      </c>
      <c r="AR170" s="5" t="s">
        <v>93</v>
      </c>
      <c r="AS170" s="5" t="s">
        <v>25</v>
      </c>
      <c r="AT170" s="5" t="s">
        <v>31</v>
      </c>
      <c r="AU170" s="2">
        <f t="shared" si="57"/>
        <v>0.6615159298293154</v>
      </c>
      <c r="AV170" s="2">
        <f t="shared" si="58"/>
        <v>29.196336758386717</v>
      </c>
      <c r="AW170" s="2">
        <f t="shared" si="59"/>
        <v>1.1932622411904741</v>
      </c>
      <c r="AX170" s="2">
        <f t="shared" si="60"/>
        <v>12.855555114274933</v>
      </c>
      <c r="AY170" s="2">
        <f t="shared" si="61"/>
        <v>8.162472730537214</v>
      </c>
      <c r="AZ170" s="2">
        <f t="shared" si="62"/>
        <v>4.653577961792581</v>
      </c>
      <c r="BA170" s="2">
        <f t="shared" si="63"/>
        <v>7.8188586511290818</v>
      </c>
      <c r="BB170" s="2">
        <f t="shared" si="64"/>
        <v>13.55691760915146</v>
      </c>
      <c r="BC170" s="2">
        <f t="shared" si="65"/>
        <v>1.849097760739447</v>
      </c>
      <c r="BD170" s="2">
        <f t="shared" si="66"/>
        <v>5.0598709347887052</v>
      </c>
      <c r="BE170" s="2">
        <f t="shared" si="67"/>
        <v>4.4966057244645015</v>
      </c>
      <c r="BF170" s="2">
        <f t="shared" si="68"/>
        <v>-0.8006982337245111</v>
      </c>
      <c r="BG170" s="2">
        <f t="shared" si="69"/>
        <v>75.723306415913754</v>
      </c>
      <c r="BH170" s="2">
        <f t="shared" si="70"/>
        <v>1.5068026770717751</v>
      </c>
      <c r="BI170" s="2">
        <f t="shared" si="71"/>
        <v>6.4934024489304019</v>
      </c>
    </row>
    <row r="171" spans="1:61" x14ac:dyDescent="0.25">
      <c r="A171" t="str">
        <f t="shared" si="56"/>
        <v/>
      </c>
      <c r="B171" t="str">
        <f t="shared" si="54"/>
        <v>IDFood PreparationFryer</v>
      </c>
      <c r="C171" t="str">
        <f t="shared" si="55"/>
        <v>ID2023 CPAFood Preparation_Fryer</v>
      </c>
      <c r="D171" t="s">
        <v>119</v>
      </c>
      <c r="E171" t="s">
        <v>191</v>
      </c>
      <c r="F171" s="3" t="s">
        <v>95</v>
      </c>
      <c r="G171" s="3" t="s">
        <v>32</v>
      </c>
      <c r="H171" s="3" t="s">
        <v>34</v>
      </c>
      <c r="I171" s="6">
        <v>5.9186034691383733E-2</v>
      </c>
      <c r="J171" s="6">
        <v>1.7879114646355502E-2</v>
      </c>
      <c r="K171" s="6">
        <v>8.7770199173017913E-2</v>
      </c>
      <c r="L171" s="6">
        <v>3.5758229292711004E-2</v>
      </c>
      <c r="M171" s="6">
        <v>6.0951527203484659</v>
      </c>
      <c r="N171" s="6">
        <v>0.98335130554955263</v>
      </c>
      <c r="O171" s="6">
        <v>7.6624777055809307E-2</v>
      </c>
      <c r="P171" s="6">
        <v>0.39246837028585246</v>
      </c>
      <c r="Q171" s="6">
        <v>0.12437644971377741</v>
      </c>
      <c r="R171" s="6">
        <v>0.59597048821185006</v>
      </c>
      <c r="S171" s="6">
        <v>0.30649910822323723</v>
      </c>
      <c r="T171" s="6">
        <v>7.6624777055809307E-2</v>
      </c>
      <c r="U171" s="6">
        <v>1.0270980754289329</v>
      </c>
      <c r="V171" s="6">
        <v>0.35758229292711008</v>
      </c>
      <c r="W171" s="6">
        <f t="shared" si="72"/>
        <v>0.7311672816145619</v>
      </c>
      <c r="AR171" s="5" t="s">
        <v>94</v>
      </c>
      <c r="AS171" s="5" t="s">
        <v>32</v>
      </c>
      <c r="AT171" s="5" t="s">
        <v>33</v>
      </c>
      <c r="AU171" s="2">
        <f t="shared" si="57"/>
        <v>-0.29528639929395339</v>
      </c>
      <c r="AV171" s="2">
        <f t="shared" si="58"/>
        <v>-0.8977886123696901</v>
      </c>
      <c r="AW171" s="2">
        <f t="shared" si="59"/>
        <v>-0.40869698381981079</v>
      </c>
      <c r="AX171" s="2">
        <f t="shared" si="60"/>
        <v>-0.79557722473938031</v>
      </c>
      <c r="AY171" s="2">
        <f t="shared" si="61"/>
        <v>-0.64022031603176699</v>
      </c>
      <c r="AZ171" s="2">
        <f t="shared" si="62"/>
        <v>0.63793919973104862</v>
      </c>
      <c r="BA171" s="2">
        <f t="shared" si="63"/>
        <v>-0.84391021627901941</v>
      </c>
      <c r="BB171" s="2">
        <f t="shared" si="64"/>
        <v>0.71452134694494696</v>
      </c>
      <c r="BC171" s="2">
        <f t="shared" si="65"/>
        <v>0.10664904164191813</v>
      </c>
      <c r="BD171" s="2">
        <f t="shared" si="66"/>
        <v>1.4329114761917743</v>
      </c>
      <c r="BE171" s="2">
        <f t="shared" si="67"/>
        <v>9.191565375322849</v>
      </c>
      <c r="BF171" s="2">
        <f t="shared" si="68"/>
        <v>0.44703852580074788</v>
      </c>
      <c r="BG171" s="2">
        <f t="shared" si="69"/>
        <v>13.614569247809612</v>
      </c>
      <c r="BH171" s="2">
        <f t="shared" si="70"/>
        <v>3.6269533871986912</v>
      </c>
      <c r="BI171" s="2">
        <f t="shared" si="71"/>
        <v>-0.47321493872604692</v>
      </c>
    </row>
    <row r="172" spans="1:61" x14ac:dyDescent="0.25">
      <c r="A172" t="str">
        <f t="shared" si="56"/>
        <v/>
      </c>
      <c r="B172" t="str">
        <f t="shared" si="54"/>
        <v>IDFood PreparationDishwasher</v>
      </c>
      <c r="C172" t="str">
        <f t="shared" si="55"/>
        <v>ID2023 CPAFood Preparation_Dishwasher</v>
      </c>
      <c r="D172" t="s">
        <v>119</v>
      </c>
      <c r="E172" t="s">
        <v>191</v>
      </c>
      <c r="F172" s="3" t="s">
        <v>96</v>
      </c>
      <c r="G172" s="3" t="s">
        <v>32</v>
      </c>
      <c r="H172" s="3" t="s">
        <v>35</v>
      </c>
      <c r="I172" s="6">
        <v>6.0496551724137933E-2</v>
      </c>
      <c r="J172" s="6">
        <v>2.5584999999999996</v>
      </c>
      <c r="K172" s="6">
        <v>0.18939545454545453</v>
      </c>
      <c r="L172" s="6">
        <v>0.73099999999999998</v>
      </c>
      <c r="M172" s="6">
        <v>7.0198863636363633</v>
      </c>
      <c r="N172" s="6">
        <v>1.2355</v>
      </c>
      <c r="O172" s="6">
        <v>0.5482499999999999</v>
      </c>
      <c r="P172" s="6">
        <v>0.69308536585365843</v>
      </c>
      <c r="Q172" s="6">
        <v>0.14324637681159419</v>
      </c>
      <c r="R172" s="6">
        <v>0.60916666666666663</v>
      </c>
      <c r="S172" s="6">
        <v>0.31328571428571428</v>
      </c>
      <c r="T172" s="6">
        <v>7.832142857142857E-2</v>
      </c>
      <c r="U172" s="6">
        <v>1.0498404255319149</v>
      </c>
      <c r="V172" s="6">
        <v>0.36549999999999999</v>
      </c>
      <c r="W172" s="6">
        <f t="shared" si="72"/>
        <v>1.1139624534019237</v>
      </c>
      <c r="AR172" s="5" t="s">
        <v>95</v>
      </c>
      <c r="AS172" s="5" t="s">
        <v>32</v>
      </c>
      <c r="AT172" s="5" t="s">
        <v>34</v>
      </c>
      <c r="AU172" s="2">
        <f t="shared" si="57"/>
        <v>-0.50190320509605468</v>
      </c>
      <c r="AV172" s="2">
        <f t="shared" si="58"/>
        <v>9.1141272628296761</v>
      </c>
      <c r="AW172" s="2">
        <f t="shared" si="59"/>
        <v>-0.1176878095119005</v>
      </c>
      <c r="AX172" s="2">
        <f t="shared" si="60"/>
        <v>1.8897506465227654</v>
      </c>
      <c r="AY172" s="2">
        <f t="shared" si="61"/>
        <v>-0.71346884950496903</v>
      </c>
      <c r="AZ172" s="2">
        <f t="shared" si="62"/>
        <v>0.42305454017683108</v>
      </c>
      <c r="BA172" s="2">
        <f t="shared" si="63"/>
        <v>-0.2277220896894443</v>
      </c>
      <c r="BB172" s="2">
        <f t="shared" si="64"/>
        <v>1.0937011005197008</v>
      </c>
      <c r="BC172" s="2">
        <f t="shared" si="65"/>
        <v>-0.1186566745556431</v>
      </c>
      <c r="BD172" s="2">
        <f t="shared" si="66"/>
        <v>0.7195998592364774</v>
      </c>
      <c r="BE172" s="2">
        <f t="shared" si="67"/>
        <v>6.2034739267361179</v>
      </c>
      <c r="BF172" s="2">
        <f t="shared" si="68"/>
        <v>2.2777552585552252E-2</v>
      </c>
      <c r="BG172" s="2">
        <f t="shared" si="69"/>
        <v>9.3296858382504517</v>
      </c>
      <c r="BH172" s="2">
        <f t="shared" si="70"/>
        <v>2.2703649397777923</v>
      </c>
      <c r="BI172" s="2">
        <f t="shared" si="71"/>
        <v>-0.44502046103633897</v>
      </c>
    </row>
    <row r="173" spans="1:61" x14ac:dyDescent="0.25">
      <c r="A173" t="str">
        <f t="shared" si="56"/>
        <v/>
      </c>
      <c r="B173" t="str">
        <f t="shared" si="54"/>
        <v>IDFood PreparationHot Food Container</v>
      </c>
      <c r="C173" t="str">
        <f t="shared" si="55"/>
        <v>ID2023 CPAFood Preparation_Hot Food Container</v>
      </c>
      <c r="D173" t="s">
        <v>119</v>
      </c>
      <c r="E173" t="s">
        <v>191</v>
      </c>
      <c r="F173" s="3" t="s">
        <v>97</v>
      </c>
      <c r="G173" s="3" t="s">
        <v>32</v>
      </c>
      <c r="H173" s="3" t="s">
        <v>36</v>
      </c>
      <c r="I173" s="6">
        <v>5.5148350708210045E-3</v>
      </c>
      <c r="J173" s="6">
        <v>1.6659397609771784E-3</v>
      </c>
      <c r="K173" s="6">
        <v>8.1782497357061491E-3</v>
      </c>
      <c r="L173" s="6">
        <v>3.3318795219543567E-3</v>
      </c>
      <c r="M173" s="6">
        <v>0.36347776603138438</v>
      </c>
      <c r="N173" s="6">
        <v>9.99563856586307E-2</v>
      </c>
      <c r="O173" s="6">
        <v>7.1397418327593361E-3</v>
      </c>
      <c r="P173" s="6">
        <v>3.6569409387303915E-2</v>
      </c>
      <c r="Q173" s="6">
        <v>1.1589146163319502E-2</v>
      </c>
      <c r="R173" s="6">
        <v>5.5531325365905944E-2</v>
      </c>
      <c r="S173" s="6">
        <v>2.8558967331037344E-2</v>
      </c>
      <c r="T173" s="6">
        <v>7.1397418327593361E-3</v>
      </c>
      <c r="U173" s="6">
        <v>9.5702922439114504E-2</v>
      </c>
      <c r="V173" s="6">
        <v>3.3318795219543569E-2</v>
      </c>
      <c r="W173" s="6">
        <f t="shared" si="72"/>
        <v>5.4119650382229809E-2</v>
      </c>
      <c r="AR173" s="5" t="s">
        <v>96</v>
      </c>
      <c r="AS173" s="5" t="s">
        <v>32</v>
      </c>
      <c r="AT173" s="5" t="s">
        <v>35</v>
      </c>
      <c r="AU173" s="2">
        <f t="shared" si="57"/>
        <v>-0.96700854715507278</v>
      </c>
      <c r="AV173" s="2">
        <f t="shared" si="58"/>
        <v>-0.99521493246073089</v>
      </c>
      <c r="AW173" s="2">
        <f t="shared" si="59"/>
        <v>-0.97231790963615983</v>
      </c>
      <c r="AX173" s="2">
        <f t="shared" si="60"/>
        <v>-0.99042986492146179</v>
      </c>
      <c r="AY173" s="2">
        <f t="shared" si="61"/>
        <v>-0.97844066338882196</v>
      </c>
      <c r="AZ173" s="2">
        <f t="shared" si="62"/>
        <v>-0.91634823180783409</v>
      </c>
      <c r="BA173" s="2">
        <f t="shared" si="63"/>
        <v>-0.99269259351026251</v>
      </c>
      <c r="BB173" s="2">
        <f t="shared" si="64"/>
        <v>-0.91973398822914199</v>
      </c>
      <c r="BC173" s="2">
        <f t="shared" si="65"/>
        <v>-0.94819177657897591</v>
      </c>
      <c r="BD173" s="2">
        <f t="shared" si="66"/>
        <v>-0.88610226315733653</v>
      </c>
      <c r="BE173" s="2">
        <f t="shared" si="67"/>
        <v>-0.52287773620505407</v>
      </c>
      <c r="BF173" s="2">
        <f t="shared" si="68"/>
        <v>-0.9322563049146233</v>
      </c>
      <c r="BG173" s="2">
        <f t="shared" si="69"/>
        <v>-0.31581301722435007</v>
      </c>
      <c r="BH173" s="2">
        <f t="shared" si="70"/>
        <v>-0.78338730182516247</v>
      </c>
      <c r="BI173" s="2">
        <f t="shared" si="71"/>
        <v>-0.96526987434276901</v>
      </c>
    </row>
    <row r="174" spans="1:61" x14ac:dyDescent="0.25">
      <c r="A174" t="str">
        <f t="shared" si="56"/>
        <v/>
      </c>
      <c r="B174" t="str">
        <f t="shared" si="54"/>
        <v>IDFood PreparationSteamer</v>
      </c>
      <c r="C174" t="str">
        <f t="shared" si="55"/>
        <v>ID2023 CPAFood Preparation_Steamer</v>
      </c>
      <c r="D174" t="s">
        <v>119</v>
      </c>
      <c r="E174" t="s">
        <v>191</v>
      </c>
      <c r="F174" s="3" t="s">
        <v>98</v>
      </c>
      <c r="G174" s="3" t="s">
        <v>32</v>
      </c>
      <c r="H174" s="3" t="s">
        <v>37</v>
      </c>
      <c r="I174" s="6">
        <v>6.7425642218597523E-2</v>
      </c>
      <c r="J174" s="6">
        <v>2.0368162753534667E-2</v>
      </c>
      <c r="K174" s="6">
        <v>9.9989162608261101E-2</v>
      </c>
      <c r="L174" s="6">
        <v>4.0736325507069335E-2</v>
      </c>
      <c r="M174" s="6">
        <v>6.3881964999722358</v>
      </c>
      <c r="N174" s="6">
        <v>1.2220897652120801</v>
      </c>
      <c r="O174" s="6">
        <v>8.7292126086577146E-2</v>
      </c>
      <c r="P174" s="6">
        <v>0.4471060116629561</v>
      </c>
      <c r="Q174" s="6">
        <v>0.14169156698111074</v>
      </c>
      <c r="R174" s="6">
        <v>0.67893875845115559</v>
      </c>
      <c r="S174" s="6">
        <v>0.34916850434630858</v>
      </c>
      <c r="T174" s="6">
        <v>8.7292126086577146E-2</v>
      </c>
      <c r="U174" s="6">
        <v>1.1700859454158212</v>
      </c>
      <c r="V174" s="6">
        <v>0.40736325507069332</v>
      </c>
      <c r="W174" s="6">
        <f t="shared" si="72"/>
        <v>0.80055313231235559</v>
      </c>
      <c r="AR174" s="5" t="s">
        <v>97</v>
      </c>
      <c r="AS174" s="5" t="s">
        <v>32</v>
      </c>
      <c r="AT174" s="5" t="s">
        <v>36</v>
      </c>
      <c r="AU174" s="2">
        <f t="shared" si="57"/>
        <v>1.9470969429352292</v>
      </c>
      <c r="AV174" s="2">
        <f t="shared" si="58"/>
        <v>-0.57255420114404321</v>
      </c>
      <c r="AW174" s="2">
        <f t="shared" si="59"/>
        <v>1.472816346366939</v>
      </c>
      <c r="AX174" s="2">
        <f t="shared" si="60"/>
        <v>-0.14510840228808652</v>
      </c>
      <c r="AY174" s="2">
        <f t="shared" si="61"/>
        <v>1.7684470889604431</v>
      </c>
      <c r="AZ174" s="2">
        <f t="shared" si="62"/>
        <v>6.4725375529548748</v>
      </c>
      <c r="BA174" s="2">
        <f t="shared" si="63"/>
        <v>-0.34723592113641477</v>
      </c>
      <c r="BB174" s="2">
        <f t="shared" si="64"/>
        <v>6.170090963359053</v>
      </c>
      <c r="BC174" s="2">
        <f t="shared" si="65"/>
        <v>3.6279822104434007</v>
      </c>
      <c r="BD174" s="2">
        <f t="shared" si="66"/>
        <v>9.1743828510379597</v>
      </c>
      <c r="BE174" s="2">
        <f t="shared" si="67"/>
        <v>41.620904621744415</v>
      </c>
      <c r="BF174" s="2">
        <f t="shared" si="68"/>
        <v>5.0514836260067275</v>
      </c>
      <c r="BG174" s="2">
        <f t="shared" si="69"/>
        <v>60.1178105678433</v>
      </c>
      <c r="BH174" s="2">
        <f t="shared" si="70"/>
        <v>18.349818378494739</v>
      </c>
      <c r="BI174" s="2">
        <f t="shared" si="71"/>
        <v>2.7535478048233752</v>
      </c>
    </row>
    <row r="175" spans="1:61" x14ac:dyDescent="0.25">
      <c r="A175" t="str">
        <f t="shared" si="56"/>
        <v/>
      </c>
      <c r="B175" t="str">
        <f t="shared" si="54"/>
        <v>IDFood PreparationGriddle</v>
      </c>
      <c r="C175" t="str">
        <f t="shared" si="55"/>
        <v>ID2023 CPAFood Preparation_Griddle</v>
      </c>
      <c r="D175" t="s">
        <v>119</v>
      </c>
      <c r="E175" t="s">
        <v>191</v>
      </c>
      <c r="F175" s="3" t="s">
        <v>188</v>
      </c>
      <c r="G175" s="3" t="s">
        <v>32</v>
      </c>
      <c r="H175" s="3" t="s">
        <v>184</v>
      </c>
      <c r="I175" s="6">
        <v>7.2871245251898489E-2</v>
      </c>
      <c r="J175" s="6">
        <v>2.2013188669844336E-2</v>
      </c>
      <c r="K175" s="6">
        <v>0.10806474437923583</v>
      </c>
      <c r="L175" s="6">
        <v>4.4026377339688672E-2</v>
      </c>
      <c r="M175" s="6">
        <v>4.8028775279660367</v>
      </c>
      <c r="N175" s="6">
        <v>1.3207913201906598</v>
      </c>
      <c r="O175" s="6">
        <v>9.4342237156475731E-2</v>
      </c>
      <c r="P175" s="6">
        <v>0.48321633665511948</v>
      </c>
      <c r="Q175" s="6">
        <v>0.15313522552935191</v>
      </c>
      <c r="R175" s="6">
        <v>0.73377295566147782</v>
      </c>
      <c r="S175" s="6">
        <v>0.37736894862590292</v>
      </c>
      <c r="T175" s="6">
        <v>9.4342237156475731E-2</v>
      </c>
      <c r="U175" s="6">
        <v>1.2645874342251</v>
      </c>
      <c r="V175" s="6">
        <v>0.44026377339688672</v>
      </c>
      <c r="W175" s="6">
        <f t="shared" si="72"/>
        <v>0.71511953944315387</v>
      </c>
      <c r="AR175" s="5" t="s">
        <v>98</v>
      </c>
      <c r="AS175" s="5" t="s">
        <v>32</v>
      </c>
      <c r="AT175" s="5" t="s">
        <v>37</v>
      </c>
      <c r="AU175" s="2">
        <f t="shared" si="57"/>
        <v>-0.40547413487582096</v>
      </c>
      <c r="AV175" s="2">
        <f t="shared" si="58"/>
        <v>-0.91377019885018462</v>
      </c>
      <c r="AW175" s="2">
        <f t="shared" si="59"/>
        <v>-0.50115204688421866</v>
      </c>
      <c r="AX175" s="2">
        <f t="shared" si="60"/>
        <v>-0.82754039770036925</v>
      </c>
      <c r="AY175" s="2">
        <f t="shared" si="61"/>
        <v>-0.61148775985975212</v>
      </c>
      <c r="AZ175" s="2">
        <f t="shared" si="62"/>
        <v>0.50745528205077828</v>
      </c>
      <c r="BA175" s="2">
        <f t="shared" si="63"/>
        <v>-0.86831613067948876</v>
      </c>
      <c r="BB175" s="2">
        <f t="shared" si="64"/>
        <v>0.44644191065003125</v>
      </c>
      <c r="BC175" s="2">
        <f t="shared" si="65"/>
        <v>-6.6384587707929876E-2</v>
      </c>
      <c r="BD175" s="2">
        <f t="shared" si="66"/>
        <v>1.0525058672122878</v>
      </c>
      <c r="BE175" s="2">
        <f t="shared" si="67"/>
        <v>7.5980307683331691</v>
      </c>
      <c r="BF175" s="2">
        <f t="shared" si="68"/>
        <v>0.22078221643200457</v>
      </c>
      <c r="BG175" s="2">
        <f t="shared" si="69"/>
        <v>11.329461807982787</v>
      </c>
      <c r="BH175" s="2">
        <f t="shared" si="70"/>
        <v>2.903491379558313</v>
      </c>
      <c r="BI175" s="2">
        <f t="shared" si="71"/>
        <v>-0.3741422028520478</v>
      </c>
    </row>
    <row r="176" spans="1:61" x14ac:dyDescent="0.25">
      <c r="A176" t="str">
        <f t="shared" si="56"/>
        <v/>
      </c>
      <c r="B176" t="str">
        <f t="shared" si="54"/>
        <v>IDOffice EquipmentDesktop Computer</v>
      </c>
      <c r="C176" t="str">
        <f t="shared" si="55"/>
        <v>ID2023 CPAOffice Equipment_Desktop Computer</v>
      </c>
      <c r="D176" t="s">
        <v>119</v>
      </c>
      <c r="E176" t="s">
        <v>191</v>
      </c>
      <c r="F176" s="3" t="s">
        <v>99</v>
      </c>
      <c r="G176" s="3" t="s">
        <v>38</v>
      </c>
      <c r="H176" s="3" t="s">
        <v>39</v>
      </c>
      <c r="I176" s="6">
        <v>1.1813066631516491</v>
      </c>
      <c r="J176" s="6">
        <v>0.4193956459318095</v>
      </c>
      <c r="K176" s="6">
        <v>2.5606198808855705E-2</v>
      </c>
      <c r="L176" s="6">
        <v>0.14152445665188632</v>
      </c>
      <c r="M176" s="6">
        <v>3.0595641959110683E-2</v>
      </c>
      <c r="N176" s="6">
        <v>1.2944310059623751E-2</v>
      </c>
      <c r="O176" s="6">
        <v>1.1783020528560364</v>
      </c>
      <c r="P176" s="6">
        <v>0.55414275650369771</v>
      </c>
      <c r="Q176" s="6">
        <v>0.28815159784901567</v>
      </c>
      <c r="R176" s="6">
        <v>2.0710896095397998E-2</v>
      </c>
      <c r="S176" s="6">
        <v>2.2190245816497856E-3</v>
      </c>
      <c r="T176" s="6">
        <v>1.2574472629348785E-2</v>
      </c>
      <c r="U176" s="6">
        <v>1.0432563086352078</v>
      </c>
      <c r="V176" s="6">
        <v>3.4518160158996665E-3</v>
      </c>
      <c r="W176" s="6">
        <f t="shared" si="72"/>
        <v>0.35101298869494207</v>
      </c>
      <c r="AR176" s="5" t="s">
        <v>99</v>
      </c>
      <c r="AS176" s="5" t="s">
        <v>38</v>
      </c>
      <c r="AT176" s="5" t="s">
        <v>39</v>
      </c>
      <c r="AU176" s="2">
        <f t="shared" si="57"/>
        <v>-0.49669409427024358</v>
      </c>
      <c r="AV176" s="2">
        <f t="shared" si="58"/>
        <v>-0.66202888837827123</v>
      </c>
      <c r="AW176" s="2">
        <f t="shared" si="59"/>
        <v>-0.91557975369573419</v>
      </c>
      <c r="AX176" s="2">
        <f t="shared" si="60"/>
        <v>0.37708808452768539</v>
      </c>
      <c r="AY176" s="2">
        <f t="shared" si="61"/>
        <v>-0.89528734301893464</v>
      </c>
      <c r="AZ176" s="2">
        <f t="shared" si="62"/>
        <v>-0.91905421872715942</v>
      </c>
      <c r="BA176" s="2">
        <f t="shared" si="63"/>
        <v>1.113990985937602</v>
      </c>
      <c r="BB176" s="2">
        <f t="shared" si="64"/>
        <v>0.16699820793867581</v>
      </c>
      <c r="BC176" s="2">
        <f t="shared" si="65"/>
        <v>-6.7285952238419489E-3</v>
      </c>
      <c r="BD176" s="2">
        <f t="shared" si="66"/>
        <v>-0.75184999479770287</v>
      </c>
      <c r="BE176" s="2">
        <f t="shared" si="67"/>
        <v>-0.97490633079549471</v>
      </c>
      <c r="BF176" s="2">
        <f t="shared" si="68"/>
        <v>-0.80627195786192396</v>
      </c>
      <c r="BG176" s="2">
        <f t="shared" si="69"/>
        <v>-0.80684304006016427</v>
      </c>
      <c r="BH176" s="2">
        <f t="shared" si="70"/>
        <v>-0.98252596217628485</v>
      </c>
      <c r="BI176" s="2">
        <f t="shared" si="71"/>
        <v>-0.57650803290768859</v>
      </c>
    </row>
    <row r="177" spans="1:61" x14ac:dyDescent="0.25">
      <c r="A177" t="str">
        <f t="shared" si="56"/>
        <v/>
      </c>
      <c r="B177" t="str">
        <f t="shared" si="54"/>
        <v>IDOffice EquipmentLaptop</v>
      </c>
      <c r="C177" t="str">
        <f t="shared" si="55"/>
        <v>ID2023 CPAOffice Equipment_Laptop</v>
      </c>
      <c r="D177" t="s">
        <v>119</v>
      </c>
      <c r="E177" t="s">
        <v>191</v>
      </c>
      <c r="F177" s="3" t="s">
        <v>100</v>
      </c>
      <c r="G177" s="3" t="s">
        <v>38</v>
      </c>
      <c r="H177" s="3" t="s">
        <v>40</v>
      </c>
      <c r="I177" s="6">
        <v>0.41114118606190098</v>
      </c>
      <c r="J177" s="6">
        <v>0.14596618192059208</v>
      </c>
      <c r="K177" s="6">
        <v>8.9119644180473724E-3</v>
      </c>
      <c r="L177" s="6">
        <v>4.9256077849747122E-2</v>
      </c>
      <c r="M177" s="6">
        <v>1.0648486896563957E-2</v>
      </c>
      <c r="N177" s="6">
        <v>4.5051290716232126E-3</v>
      </c>
      <c r="O177" s="6">
        <v>0.41009546349118736</v>
      </c>
      <c r="P177" s="6">
        <v>0.19286347674422105</v>
      </c>
      <c r="Q177" s="6">
        <v>0.10028809063787325</v>
      </c>
      <c r="R177" s="6">
        <v>3.0034193810821414E-2</v>
      </c>
      <c r="S177" s="6">
        <v>7.7230784084969355E-4</v>
      </c>
      <c r="T177" s="6">
        <v>4.3764110981482631E-3</v>
      </c>
      <c r="U177" s="6">
        <v>0.363094232410824</v>
      </c>
      <c r="V177" s="6">
        <v>1.2013677524328567E-3</v>
      </c>
      <c r="W177" s="6">
        <f t="shared" si="72"/>
        <v>0.12379675500034519</v>
      </c>
      <c r="AR177" s="5" t="s">
        <v>100</v>
      </c>
      <c r="AS177" s="5" t="s">
        <v>38</v>
      </c>
      <c r="AT177" s="5" t="s">
        <v>40</v>
      </c>
      <c r="AU177" s="2">
        <f t="shared" si="57"/>
        <v>0.13443592407442417</v>
      </c>
      <c r="AV177" s="2">
        <f t="shared" si="58"/>
        <v>-0.23822358140792133</v>
      </c>
      <c r="AW177" s="2">
        <f t="shared" si="59"/>
        <v>-0.80971937933469751</v>
      </c>
      <c r="AX177" s="2">
        <f t="shared" si="60"/>
        <v>2.1039138939527096</v>
      </c>
      <c r="AY177" s="2">
        <f t="shared" si="61"/>
        <v>-0.70497614265928754</v>
      </c>
      <c r="AZ177" s="2">
        <f t="shared" si="62"/>
        <v>-0.81755071591095752</v>
      </c>
      <c r="BA177" s="2">
        <f t="shared" si="63"/>
        <v>10.912175529412533</v>
      </c>
      <c r="BB177" s="2">
        <f t="shared" si="64"/>
        <v>7.7679260620938777</v>
      </c>
      <c r="BC177" s="2">
        <f t="shared" si="65"/>
        <v>4.5970074615961494</v>
      </c>
      <c r="BD177" s="2">
        <f t="shared" si="66"/>
        <v>1.3305101103851542</v>
      </c>
      <c r="BE177" s="2">
        <f t="shared" si="67"/>
        <v>-0.92929955845849954</v>
      </c>
      <c r="BF177" s="2">
        <f t="shared" si="68"/>
        <v>-0.45417874100000855</v>
      </c>
      <c r="BG177" s="2">
        <f t="shared" si="69"/>
        <v>8.8424514029098011E-2</v>
      </c>
      <c r="BH177" s="2">
        <f t="shared" si="70"/>
        <v>-0.96061405991826054</v>
      </c>
      <c r="BI177" s="2">
        <f t="shared" si="71"/>
        <v>0.50999021910192033</v>
      </c>
    </row>
    <row r="178" spans="1:61" x14ac:dyDescent="0.25">
      <c r="A178" t="str">
        <f t="shared" si="56"/>
        <v/>
      </c>
      <c r="B178" t="str">
        <f t="shared" si="54"/>
        <v>IDOffice EquipmentServer</v>
      </c>
      <c r="C178" t="str">
        <f t="shared" si="55"/>
        <v>ID2023 CPAOffice Equipment_Server</v>
      </c>
      <c r="D178" t="s">
        <v>119</v>
      </c>
      <c r="E178" t="s">
        <v>191</v>
      </c>
      <c r="F178" s="3" t="s">
        <v>101</v>
      </c>
      <c r="G178" s="3" t="s">
        <v>38</v>
      </c>
      <c r="H178" s="3" t="s">
        <v>41</v>
      </c>
      <c r="I178" s="6">
        <v>1.2546559072642112</v>
      </c>
      <c r="J178" s="6">
        <v>1.3203481035491698</v>
      </c>
      <c r="K178" s="6">
        <v>0.3292296569888839</v>
      </c>
      <c r="L178" s="6">
        <v>0.37724231529976282</v>
      </c>
      <c r="M178" s="6">
        <v>0.38581600428384838</v>
      </c>
      <c r="N178" s="6">
        <v>4.7155289412470353E-2</v>
      </c>
      <c r="O178" s="6">
        <v>0.76795757043166002</v>
      </c>
      <c r="P178" s="6">
        <v>0.29673328459554515</v>
      </c>
      <c r="Q178" s="6">
        <v>0.28703219642373257</v>
      </c>
      <c r="R178" s="6">
        <v>3.1436859608313571E-2</v>
      </c>
      <c r="S178" s="6">
        <v>0.22230350723021738</v>
      </c>
      <c r="T178" s="6">
        <v>0.12125645848920949</v>
      </c>
      <c r="U178" s="6">
        <v>104.51618741863535</v>
      </c>
      <c r="V178" s="6">
        <v>0.28293173647482212</v>
      </c>
      <c r="W178" s="6">
        <f t="shared" si="72"/>
        <v>7.8743061649062289</v>
      </c>
      <c r="AR178" s="5" t="s">
        <v>101</v>
      </c>
      <c r="AS178" s="5" t="s">
        <v>38</v>
      </c>
      <c r="AT178" s="5" t="s">
        <v>41</v>
      </c>
      <c r="AU178" s="2">
        <f t="shared" si="57"/>
        <v>4.4524812432875676</v>
      </c>
      <c r="AV178" s="2">
        <f t="shared" si="58"/>
        <v>2.6176206645998716</v>
      </c>
      <c r="AW178" s="2">
        <f t="shared" si="59"/>
        <v>6.3809007264130342</v>
      </c>
      <c r="AX178" s="2">
        <f t="shared" si="60"/>
        <v>2.1201074585875337</v>
      </c>
      <c r="AY178" s="2">
        <f t="shared" si="61"/>
        <v>0.12237704059669996</v>
      </c>
      <c r="AZ178" s="2">
        <f t="shared" si="62"/>
        <v>-0.49870352822223263</v>
      </c>
      <c r="BA178" s="2">
        <f t="shared" si="63"/>
        <v>10.711233727455868</v>
      </c>
      <c r="BB178" s="2">
        <f t="shared" si="64"/>
        <v>4.311702195875954</v>
      </c>
      <c r="BC178" s="2">
        <f t="shared" si="65"/>
        <v>3.2050043071615537</v>
      </c>
      <c r="BD178" s="2">
        <f t="shared" si="66"/>
        <v>-0.35967055085383171</v>
      </c>
      <c r="BE178" s="2">
        <f t="shared" si="67"/>
        <v>1.1368168300757038</v>
      </c>
      <c r="BF178" s="2">
        <f t="shared" si="68"/>
        <v>0.58791230800021332</v>
      </c>
      <c r="BG178" s="2">
        <f t="shared" si="69"/>
        <v>0.64483306070695234</v>
      </c>
      <c r="BH178" s="2">
        <f t="shared" si="70"/>
        <v>1.4348724645983788</v>
      </c>
      <c r="BI178" s="2">
        <f t="shared" si="71"/>
        <v>0.68883524777115923</v>
      </c>
    </row>
    <row r="179" spans="1:61" x14ac:dyDescent="0.25">
      <c r="A179" t="str">
        <f t="shared" si="56"/>
        <v/>
      </c>
      <c r="B179" t="str">
        <f t="shared" si="54"/>
        <v>IDOffice EquipmentMonitor</v>
      </c>
      <c r="C179" t="str">
        <f t="shared" si="55"/>
        <v>ID2023 CPAOffice Equipment_Monitor</v>
      </c>
      <c r="D179" t="s">
        <v>119</v>
      </c>
      <c r="E179" t="s">
        <v>191</v>
      </c>
      <c r="F179" s="3" t="s">
        <v>102</v>
      </c>
      <c r="G179" s="3" t="s">
        <v>38</v>
      </c>
      <c r="H179" s="3" t="s">
        <v>42</v>
      </c>
      <c r="I179" s="6">
        <v>0.34112215465641454</v>
      </c>
      <c r="J179" s="6">
        <v>0.12110754206032248</v>
      </c>
      <c r="K179" s="6">
        <v>7.394220300877153E-3</v>
      </c>
      <c r="L179" s="6">
        <v>4.0867565633524457E-2</v>
      </c>
      <c r="M179" s="6">
        <v>8.8350058742098329E-3</v>
      </c>
      <c r="N179" s="6">
        <v>3.7378871006272375E-3</v>
      </c>
      <c r="O179" s="6">
        <v>0.34025452293138225</v>
      </c>
      <c r="P179" s="6">
        <v>0.16001803509807139</v>
      </c>
      <c r="Q179" s="6">
        <v>8.3208617196571549E-2</v>
      </c>
      <c r="R179" s="6">
        <v>5.9806193610035798E-3</v>
      </c>
      <c r="S179" s="6">
        <v>6.4078064582181213E-4</v>
      </c>
      <c r="T179" s="6">
        <v>3.6310903263236018E-3</v>
      </c>
      <c r="U179" s="6">
        <v>0.60251558881599898</v>
      </c>
      <c r="V179" s="6">
        <v>9.9676989350059664E-4</v>
      </c>
      <c r="W179" s="6">
        <f t="shared" si="72"/>
        <v>0.12287931427818924</v>
      </c>
      <c r="AR179" s="5" t="s">
        <v>102</v>
      </c>
      <c r="AS179" s="5" t="s">
        <v>38</v>
      </c>
      <c r="AT179" s="5" t="s">
        <v>42</v>
      </c>
      <c r="AU179" s="2">
        <f t="shared" si="57"/>
        <v>-0.17641777356151533</v>
      </c>
      <c r="AV179" s="2">
        <f t="shared" si="58"/>
        <v>-0.44696257800168193</v>
      </c>
      <c r="AW179" s="2">
        <f t="shared" si="59"/>
        <v>-0.86185933124121905</v>
      </c>
      <c r="AX179" s="2">
        <f t="shared" si="60"/>
        <v>1.253391541298909</v>
      </c>
      <c r="AY179" s="2">
        <f t="shared" si="61"/>
        <v>-0.82865394148770377</v>
      </c>
      <c r="AZ179" s="2">
        <f t="shared" si="62"/>
        <v>-0.8675447555799517</v>
      </c>
      <c r="BA179" s="2">
        <f t="shared" si="63"/>
        <v>2.4592191012441829</v>
      </c>
      <c r="BB179" s="2">
        <f t="shared" si="64"/>
        <v>0.90961197037873975</v>
      </c>
      <c r="BC179" s="2">
        <f t="shared" si="65"/>
        <v>0.62533494181263571</v>
      </c>
      <c r="BD179" s="2">
        <f t="shared" si="66"/>
        <v>-0.59394091853759345</v>
      </c>
      <c r="BE179" s="2">
        <f t="shared" si="67"/>
        <v>-0.95893809367686222</v>
      </c>
      <c r="BF179" s="2">
        <f t="shared" si="68"/>
        <v>-0.68299403910965806</v>
      </c>
      <c r="BG179" s="2">
        <f t="shared" si="69"/>
        <v>-0.36785705350036002</v>
      </c>
      <c r="BH179" s="2">
        <f t="shared" si="70"/>
        <v>-0.97140644126784226</v>
      </c>
      <c r="BI179" s="2">
        <f t="shared" si="71"/>
        <v>-0.15990493105327497</v>
      </c>
    </row>
    <row r="180" spans="1:61" x14ac:dyDescent="0.25">
      <c r="A180" t="str">
        <f t="shared" si="56"/>
        <v/>
      </c>
      <c r="B180" t="str">
        <f t="shared" si="54"/>
        <v>IDOffice EquipmentPrinter/Copier/Fax</v>
      </c>
      <c r="C180" t="str">
        <f t="shared" si="55"/>
        <v>ID2023 CPAOffice Equipment_Printer/Copier/Fax</v>
      </c>
      <c r="D180" t="s">
        <v>119</v>
      </c>
      <c r="E180" t="s">
        <v>191</v>
      </c>
      <c r="F180" s="3" t="s">
        <v>103</v>
      </c>
      <c r="G180" s="3" t="s">
        <v>38</v>
      </c>
      <c r="H180" s="3" t="s">
        <v>43</v>
      </c>
      <c r="I180" s="6">
        <v>7.9999009852216904E-2</v>
      </c>
      <c r="J180" s="6">
        <v>0.13792654761904791</v>
      </c>
      <c r="K180" s="6">
        <v>1.1603681818181841E-2</v>
      </c>
      <c r="L180" s="6">
        <v>0.13558880952380978</v>
      </c>
      <c r="M180" s="6">
        <v>4.1441720779220863E-2</v>
      </c>
      <c r="N180" s="6">
        <v>1.7533035714285751E-2</v>
      </c>
      <c r="O180" s="6">
        <v>0.53100051020408268</v>
      </c>
      <c r="P180" s="6">
        <v>0.15052752613240447</v>
      </c>
      <c r="Q180" s="6">
        <v>6.7082919254658521E-2</v>
      </c>
      <c r="R180" s="6">
        <v>5.1430238095238195E-2</v>
      </c>
      <c r="S180" s="6">
        <v>3.0056632653061282E-3</v>
      </c>
      <c r="T180" s="6">
        <v>1.7032091836734726E-2</v>
      </c>
      <c r="U180" s="6">
        <v>0.47092987841945388</v>
      </c>
      <c r="V180" s="6">
        <v>4.6754761904761995E-3</v>
      </c>
      <c r="W180" s="6">
        <f t="shared" si="72"/>
        <v>0.12284122205036556</v>
      </c>
      <c r="AR180" s="5" t="s">
        <v>103</v>
      </c>
      <c r="AS180" s="5" t="s">
        <v>38</v>
      </c>
      <c r="AT180" s="5" t="s">
        <v>43</v>
      </c>
      <c r="AU180" s="2">
        <f t="shared" si="57"/>
        <v>-0.62644562513620028</v>
      </c>
      <c r="AV180" s="2">
        <f t="shared" si="58"/>
        <v>-0.18789513562354043</v>
      </c>
      <c r="AW180" s="2">
        <f t="shared" si="59"/>
        <v>-0.7204844993653059</v>
      </c>
      <c r="AX180" s="2">
        <f t="shared" si="60"/>
        <v>11.049601056570749</v>
      </c>
      <c r="AY180" s="2">
        <f t="shared" si="61"/>
        <v>-0.352311791575456</v>
      </c>
      <c r="AZ180" s="2">
        <f t="shared" si="62"/>
        <v>1.361813627007491E-3</v>
      </c>
      <c r="BA180" s="2">
        <f t="shared" si="63"/>
        <v>7.7008169428454831</v>
      </c>
      <c r="BB180" s="2">
        <f t="shared" si="64"/>
        <v>1.3161838869979956</v>
      </c>
      <c r="BC180" s="2">
        <f t="shared" si="65"/>
        <v>1.1119199397220525</v>
      </c>
      <c r="BD180" s="2">
        <f t="shared" si="66"/>
        <v>4.6279798009833097</v>
      </c>
      <c r="BE180" s="2">
        <f t="shared" si="67"/>
        <v>-0.68957193679455386</v>
      </c>
      <c r="BF180" s="2">
        <f t="shared" si="68"/>
        <v>1.3965654611685423</v>
      </c>
      <c r="BG180" s="2">
        <f t="shared" si="69"/>
        <v>-0.20366797098994682</v>
      </c>
      <c r="BH180" s="2">
        <f t="shared" si="70"/>
        <v>-0.78383266019061415</v>
      </c>
      <c r="BI180" s="2">
        <f t="shared" si="71"/>
        <v>0.30784867376000169</v>
      </c>
    </row>
    <row r="181" spans="1:61" x14ac:dyDescent="0.25">
      <c r="A181" t="str">
        <f t="shared" si="56"/>
        <v/>
      </c>
      <c r="B181" t="str">
        <f t="shared" si="54"/>
        <v>IDOffice EquipmentPOS Terminal</v>
      </c>
      <c r="C181" t="str">
        <f t="shared" si="55"/>
        <v>ID2023 CPAOffice Equipment_POS Terminal</v>
      </c>
      <c r="D181" t="s">
        <v>119</v>
      </c>
      <c r="E181" t="s">
        <v>191</v>
      </c>
      <c r="F181" s="3" t="s">
        <v>104</v>
      </c>
      <c r="G181" s="3" t="s">
        <v>38</v>
      </c>
      <c r="H181" s="3" t="s">
        <v>44</v>
      </c>
      <c r="I181" s="6">
        <v>1.3643195303806014E-2</v>
      </c>
      <c r="J181" s="6">
        <v>8.1410013129706665E-2</v>
      </c>
      <c r="K181" s="6">
        <v>0.10102242538368146</v>
      </c>
      <c r="L181" s="6">
        <v>0.81410013129706671</v>
      </c>
      <c r="M181" s="6">
        <v>6.1057509847280006E-2</v>
      </c>
      <c r="N181" s="6">
        <v>0.31342855054937069</v>
      </c>
      <c r="O181" s="6">
        <v>0.46403707483932805</v>
      </c>
      <c r="P181" s="6">
        <v>0.15845168409147789</v>
      </c>
      <c r="Q181" s="6">
        <v>4.7430181562524758E-2</v>
      </c>
      <c r="R181" s="6">
        <v>8.9551014442677324E-2</v>
      </c>
      <c r="S181" s="6">
        <v>3.489000562701715E-3</v>
      </c>
      <c r="T181" s="6">
        <v>2.9656504782964572E-2</v>
      </c>
      <c r="U181" s="6">
        <v>8.3142141068636606E-3</v>
      </c>
      <c r="V181" s="6">
        <v>8.1410013129706686E-3</v>
      </c>
      <c r="W181" s="6">
        <f t="shared" si="72"/>
        <v>0.15669517865803001</v>
      </c>
      <c r="AR181" s="5" t="s">
        <v>104</v>
      </c>
      <c r="AS181" s="5" t="s">
        <v>38</v>
      </c>
      <c r="AT181" s="5" t="s">
        <v>44</v>
      </c>
      <c r="AU181" s="2">
        <f t="shared" si="57"/>
        <v>-0.55601443691844255</v>
      </c>
      <c r="AV181" s="2">
        <f t="shared" si="58"/>
        <v>-0.16484782445827717</v>
      </c>
      <c r="AW181" s="2">
        <f t="shared" si="59"/>
        <v>13.132863596053891</v>
      </c>
      <c r="AX181" s="2">
        <f t="shared" si="60"/>
        <v>24.210426154176155</v>
      </c>
      <c r="AY181" s="2">
        <f t="shared" si="61"/>
        <v>-0.33495530176158828</v>
      </c>
      <c r="AZ181" s="2">
        <f t="shared" si="62"/>
        <v>3.9901774705640038</v>
      </c>
      <c r="BA181" s="2">
        <f t="shared" si="63"/>
        <v>9.5981803709176674</v>
      </c>
      <c r="BB181" s="2">
        <f t="shared" si="64"/>
        <v>7.4958632378542038</v>
      </c>
      <c r="BC181" s="2">
        <f t="shared" si="65"/>
        <v>4.2032396096529876</v>
      </c>
      <c r="BD181" s="2">
        <f t="shared" si="66"/>
        <v>5.8294863649164803</v>
      </c>
      <c r="BE181" s="2">
        <f t="shared" si="67"/>
        <v>-0.87443308256729391</v>
      </c>
      <c r="BF181" s="2">
        <f t="shared" si="68"/>
        <v>0.45410180193083449</v>
      </c>
      <c r="BG181" s="2">
        <f t="shared" si="69"/>
        <v>-0.95100940838829118</v>
      </c>
      <c r="BH181" s="2">
        <f t="shared" si="70"/>
        <v>-0.73768351131776799</v>
      </c>
      <c r="BI181" s="2">
        <f t="shared" si="71"/>
        <v>2.3448354057484635</v>
      </c>
    </row>
    <row r="182" spans="1:61" x14ac:dyDescent="0.25">
      <c r="A182" t="str">
        <f t="shared" si="56"/>
        <v/>
      </c>
      <c r="B182" t="str">
        <f t="shared" si="54"/>
        <v>IDMiscellaneousNon-HVAC Motors</v>
      </c>
      <c r="C182" t="str">
        <f t="shared" si="55"/>
        <v>ID2023 CPAMiscellaneous_Non-HVAC Motors</v>
      </c>
      <c r="D182" t="s">
        <v>119</v>
      </c>
      <c r="E182" t="s">
        <v>191</v>
      </c>
      <c r="F182" s="3" t="s">
        <v>105</v>
      </c>
      <c r="G182" s="3" t="s">
        <v>45</v>
      </c>
      <c r="H182" s="3" t="s">
        <v>46</v>
      </c>
      <c r="I182" s="6">
        <v>0.40248413793103444</v>
      </c>
      <c r="J182" s="6">
        <v>4.2290000000000001E-2</v>
      </c>
      <c r="K182" s="6">
        <v>0.57668181818181818</v>
      </c>
      <c r="L182" s="6">
        <v>8.4580000000000002E-2</v>
      </c>
      <c r="M182" s="6">
        <v>5.766818181818182E-2</v>
      </c>
      <c r="N182" s="6">
        <v>0.8458</v>
      </c>
      <c r="O182" s="6">
        <v>1.2686999999999999</v>
      </c>
      <c r="P182" s="6">
        <v>0.12377560975609757</v>
      </c>
      <c r="Q182" s="6">
        <v>0.22064347826086955</v>
      </c>
      <c r="R182" s="6">
        <v>0.56386666666666674</v>
      </c>
      <c r="S182" s="6">
        <v>0.54372857142857145</v>
      </c>
      <c r="T182" s="6">
        <v>1.0874571428571429</v>
      </c>
      <c r="U182" s="6">
        <v>5.3987234042553192E-2</v>
      </c>
      <c r="V182" s="6">
        <v>2.5373999999999999</v>
      </c>
      <c r="W182" s="6">
        <f t="shared" si="72"/>
        <v>0.60064734578163836</v>
      </c>
      <c r="AR182" s="5" t="s">
        <v>105</v>
      </c>
      <c r="AS182" s="5" t="s">
        <v>45</v>
      </c>
      <c r="AT182" s="5" t="s">
        <v>46</v>
      </c>
      <c r="AU182" s="2">
        <f t="shared" si="57"/>
        <v>0.26657235607101826</v>
      </c>
      <c r="AV182" s="2">
        <f t="shared" si="58"/>
        <v>-0.82170493358532914</v>
      </c>
      <c r="AW182" s="2">
        <f t="shared" si="59"/>
        <v>2.2802660229214169</v>
      </c>
      <c r="AX182" s="2">
        <f t="shared" si="60"/>
        <v>-0.30397653029020877</v>
      </c>
      <c r="AY182" s="2">
        <f t="shared" si="61"/>
        <v>-0.88848154790391887</v>
      </c>
      <c r="AZ182" s="2">
        <f t="shared" si="62"/>
        <v>4.699869616403924</v>
      </c>
      <c r="BA182" s="2">
        <f t="shared" si="63"/>
        <v>1.4154401140315329</v>
      </c>
      <c r="BB182" s="2">
        <f t="shared" si="64"/>
        <v>0.63353087441371314</v>
      </c>
      <c r="BC182" s="2">
        <f t="shared" si="65"/>
        <v>3.7848196074232012</v>
      </c>
      <c r="BD182" s="2">
        <f t="shared" si="66"/>
        <v>3.7010415983149363</v>
      </c>
      <c r="BE182" s="2">
        <f t="shared" si="67"/>
        <v>4.502438519700763</v>
      </c>
      <c r="BF182" s="2">
        <f t="shared" si="68"/>
        <v>12.750722571191835</v>
      </c>
      <c r="BG182" s="2">
        <f t="shared" si="69"/>
        <v>-0.9899613984537784</v>
      </c>
      <c r="BH182" s="2">
        <f t="shared" si="70"/>
        <v>17.729740044671708</v>
      </c>
      <c r="BI182" s="2">
        <f t="shared" si="71"/>
        <v>5.4268193510467189E-2</v>
      </c>
    </row>
    <row r="183" spans="1:61" x14ac:dyDescent="0.25">
      <c r="A183" t="str">
        <f t="shared" si="56"/>
        <v/>
      </c>
      <c r="B183" t="str">
        <f t="shared" si="54"/>
        <v>IDMiscellaneousPool Pump</v>
      </c>
      <c r="C183" t="str">
        <f t="shared" si="55"/>
        <v>ID2023 CPAMiscellaneous_Pool Pump</v>
      </c>
      <c r="D183" t="s">
        <v>119</v>
      </c>
      <c r="E183" t="s">
        <v>191</v>
      </c>
      <c r="F183" s="3" t="s">
        <v>106</v>
      </c>
      <c r="G183" s="3" t="s">
        <v>45</v>
      </c>
      <c r="H183" s="3" t="s">
        <v>47</v>
      </c>
      <c r="I183" s="6">
        <v>1.0601379310344827E-2</v>
      </c>
      <c r="J183" s="6">
        <v>6.4050000000000001E-3</v>
      </c>
      <c r="K183" s="6">
        <v>3.4936363636363637E-3</v>
      </c>
      <c r="L183" s="6">
        <v>1.281E-2</v>
      </c>
      <c r="M183" s="6">
        <v>8.7340909090909084E-3</v>
      </c>
      <c r="N183" s="6">
        <v>3.2025000000000001E-3</v>
      </c>
      <c r="O183" s="6">
        <v>2.7450000000000002E-2</v>
      </c>
      <c r="P183" s="6">
        <v>7.4985365853658545E-2</v>
      </c>
      <c r="Q183" s="6">
        <v>3.3417391304347822E-2</v>
      </c>
      <c r="R183" s="6">
        <v>0.17080000000000001</v>
      </c>
      <c r="S183" s="6">
        <v>2.745E-3</v>
      </c>
      <c r="T183" s="6">
        <v>2.745E-3</v>
      </c>
      <c r="U183" s="6">
        <v>8.1765957446808507E-4</v>
      </c>
      <c r="V183" s="6">
        <v>0.25619999999999998</v>
      </c>
      <c r="W183" s="6">
        <f t="shared" si="72"/>
        <v>4.3886215951110467E-2</v>
      </c>
      <c r="AR183" s="5" t="s">
        <v>106</v>
      </c>
      <c r="AS183" s="5" t="s">
        <v>45</v>
      </c>
      <c r="AT183" s="5" t="s">
        <v>47</v>
      </c>
      <c r="AU183" s="2" t="str">
        <f t="shared" si="57"/>
        <v>NA</v>
      </c>
      <c r="AV183" s="2" t="str">
        <f t="shared" si="58"/>
        <v>NA</v>
      </c>
      <c r="AW183" s="2" t="str">
        <f t="shared" si="59"/>
        <v>NA</v>
      </c>
      <c r="AX183" s="2" t="str">
        <f t="shared" si="60"/>
        <v>NA</v>
      </c>
      <c r="AY183" s="2" t="str">
        <f t="shared" si="61"/>
        <v>NA</v>
      </c>
      <c r="AZ183" s="2" t="str">
        <f t="shared" si="62"/>
        <v>NA</v>
      </c>
      <c r="BA183" s="2" t="str">
        <f t="shared" si="63"/>
        <v>NA</v>
      </c>
      <c r="BB183" s="2">
        <f t="shared" si="64"/>
        <v>5.5341234976548535</v>
      </c>
      <c r="BC183" s="2">
        <f t="shared" si="65"/>
        <v>1.3924098037116006</v>
      </c>
      <c r="BD183" s="2">
        <f t="shared" si="66"/>
        <v>13.103124794944808</v>
      </c>
      <c r="BE183" s="2" t="str">
        <f t="shared" si="67"/>
        <v>NA</v>
      </c>
      <c r="BF183" s="2" t="str">
        <f t="shared" si="68"/>
        <v>NA</v>
      </c>
      <c r="BG183" s="2" t="str">
        <f t="shared" si="69"/>
        <v>NA</v>
      </c>
      <c r="BH183" s="2">
        <f t="shared" si="70"/>
        <v>23.972986726228946</v>
      </c>
      <c r="BI183" s="2">
        <f t="shared" si="71"/>
        <v>11.849958992020666</v>
      </c>
    </row>
    <row r="184" spans="1:61" x14ac:dyDescent="0.25">
      <c r="A184" t="str">
        <f t="shared" si="56"/>
        <v/>
      </c>
      <c r="B184" t="str">
        <f t="shared" si="54"/>
        <v>IDMiscellaneousPool Heater</v>
      </c>
      <c r="C184" t="str">
        <f t="shared" si="55"/>
        <v>ID2023 CPAMiscellaneous_Pool Heater</v>
      </c>
      <c r="D184" t="s">
        <v>119</v>
      </c>
      <c r="E184" t="s">
        <v>191</v>
      </c>
      <c r="F184" s="3" t="s">
        <v>107</v>
      </c>
      <c r="G184" s="3" t="s">
        <v>45</v>
      </c>
      <c r="H184" s="3" t="s">
        <v>48</v>
      </c>
      <c r="I184" s="6">
        <v>1.3740946206896552E-2</v>
      </c>
      <c r="J184" s="6">
        <v>8.3018216666666672E-3</v>
      </c>
      <c r="K184" s="6">
        <v>4.5282663636363636E-3</v>
      </c>
      <c r="L184" s="6">
        <v>1.6603643333333334E-2</v>
      </c>
      <c r="M184" s="6">
        <v>1.1320665909090909E-2</v>
      </c>
      <c r="N184" s="6">
        <v>4.1509108333333336E-3</v>
      </c>
      <c r="O184" s="6">
        <v>3.5579235714285715E-2</v>
      </c>
      <c r="P184" s="6">
        <v>9.7192058536585371E-2</v>
      </c>
      <c r="Q184" s="6">
        <v>4.3313852173913044E-2</v>
      </c>
      <c r="R184" s="6">
        <v>0.22138191111111111</v>
      </c>
      <c r="S184" s="6">
        <v>3.5579235714285713E-3</v>
      </c>
      <c r="T184" s="6">
        <v>3.5579235714285713E-3</v>
      </c>
      <c r="U184" s="6">
        <v>1.0598070212765958E-3</v>
      </c>
      <c r="V184" s="6">
        <v>0.33207286666666669</v>
      </c>
      <c r="W184" s="6">
        <f t="shared" si="72"/>
        <v>5.6882988048546634E-2</v>
      </c>
      <c r="AR184" s="5" t="s">
        <v>107</v>
      </c>
      <c r="AS184" s="5" t="s">
        <v>45</v>
      </c>
      <c r="AT184" s="5" t="s">
        <v>48</v>
      </c>
      <c r="AU184" s="2" t="str">
        <f t="shared" si="57"/>
        <v>NA</v>
      </c>
      <c r="AV184" s="2" t="str">
        <f t="shared" si="58"/>
        <v>NA</v>
      </c>
      <c r="AW184" s="2" t="str">
        <f t="shared" si="59"/>
        <v>NA</v>
      </c>
      <c r="AX184" s="2" t="str">
        <f t="shared" si="60"/>
        <v>NA</v>
      </c>
      <c r="AY184" s="2" t="str">
        <f t="shared" si="61"/>
        <v>NA</v>
      </c>
      <c r="AZ184" s="2" t="str">
        <f t="shared" si="62"/>
        <v>NA</v>
      </c>
      <c r="BA184" s="2" t="str">
        <f t="shared" si="63"/>
        <v>NA</v>
      </c>
      <c r="BB184" s="2">
        <f t="shared" si="64"/>
        <v>5.5341234976548526</v>
      </c>
      <c r="BC184" s="2">
        <f t="shared" si="65"/>
        <v>3.7848196074232021</v>
      </c>
      <c r="BD184" s="2">
        <f t="shared" si="66"/>
        <v>13.103124794944808</v>
      </c>
      <c r="BE184" s="2" t="str">
        <f t="shared" si="67"/>
        <v>NA</v>
      </c>
      <c r="BF184" s="2" t="str">
        <f t="shared" si="68"/>
        <v>NA</v>
      </c>
      <c r="BG184" s="2" t="str">
        <f t="shared" si="69"/>
        <v>NA</v>
      </c>
      <c r="BH184" s="2">
        <f t="shared" si="70"/>
        <v>23.97298672622895</v>
      </c>
      <c r="BI184" s="2">
        <f t="shared" si="71"/>
        <v>14.047973549376703</v>
      </c>
    </row>
    <row r="185" spans="1:61" x14ac:dyDescent="0.25">
      <c r="A185" t="str">
        <f t="shared" si="56"/>
        <v/>
      </c>
      <c r="B185" t="str">
        <f t="shared" si="54"/>
        <v>IDMiscellaneousClothes Washer</v>
      </c>
      <c r="C185" t="str">
        <f t="shared" si="55"/>
        <v>ID2023 CPAMiscellaneous_Clothes Washer</v>
      </c>
      <c r="D185" t="s">
        <v>119</v>
      </c>
      <c r="E185" t="s">
        <v>191</v>
      </c>
      <c r="F185" s="3" t="s">
        <v>108</v>
      </c>
      <c r="G185" s="3" t="s">
        <v>45</v>
      </c>
      <c r="H185" s="3" t="s">
        <v>49</v>
      </c>
      <c r="I185" s="6">
        <v>2.0893518162676296E-3</v>
      </c>
      <c r="J185" s="6">
        <v>2.0197067557253751E-3</v>
      </c>
      <c r="K185" s="6">
        <v>2.7541455759891478E-3</v>
      </c>
      <c r="L185" s="6">
        <v>4.0394135114507502E-3</v>
      </c>
      <c r="M185" s="6">
        <v>2.7541455759891482E-3</v>
      </c>
      <c r="N185" s="6">
        <v>1.0098533778626875E-3</v>
      </c>
      <c r="O185" s="6">
        <v>2.1639715239914734E-2</v>
      </c>
      <c r="P185" s="6">
        <v>7.3891710575318603E-3</v>
      </c>
      <c r="Q185" s="6">
        <v>8.7813337205451102E-3</v>
      </c>
      <c r="R185" s="6">
        <v>3.3661779262089589E-2</v>
      </c>
      <c r="S185" s="6">
        <v>2.1639715239914734E-2</v>
      </c>
      <c r="T185" s="6">
        <v>2.1639715239914734E-2</v>
      </c>
      <c r="U185" s="6">
        <v>2.578349049862181E-4</v>
      </c>
      <c r="V185" s="6">
        <v>0.12118240534352251</v>
      </c>
      <c r="W185" s="6">
        <f t="shared" si="72"/>
        <v>1.7918449044407446E-2</v>
      </c>
      <c r="AR185" s="5" t="s">
        <v>108</v>
      </c>
      <c r="AS185" s="5" t="s">
        <v>45</v>
      </c>
      <c r="AT185" s="5" t="s">
        <v>49</v>
      </c>
      <c r="AU185" s="2" t="str">
        <f t="shared" si="57"/>
        <v>NA</v>
      </c>
      <c r="AV185" s="2" t="str">
        <f t="shared" si="58"/>
        <v>NA</v>
      </c>
      <c r="AW185" s="2">
        <f t="shared" si="59"/>
        <v>0.64013301146070822</v>
      </c>
      <c r="AX185" s="2">
        <f t="shared" si="60"/>
        <v>4.4035204564687014E-2</v>
      </c>
      <c r="AY185" s="2" t="str">
        <f t="shared" si="61"/>
        <v>NA</v>
      </c>
      <c r="AZ185" s="2" t="str">
        <f t="shared" si="62"/>
        <v>NA</v>
      </c>
      <c r="BA185" s="2">
        <f t="shared" si="63"/>
        <v>-0.30987425313384764</v>
      </c>
      <c r="BB185" s="2">
        <f t="shared" si="64"/>
        <v>1.0419135930171413</v>
      </c>
      <c r="BC185" s="2">
        <f t="shared" si="65"/>
        <v>0.99367483642633414</v>
      </c>
      <c r="BD185" s="2">
        <f t="shared" si="66"/>
        <v>0.76289059936810122</v>
      </c>
      <c r="BE185" s="2" t="str">
        <f t="shared" si="67"/>
        <v>NA</v>
      </c>
      <c r="BF185" s="2" t="str">
        <f t="shared" si="68"/>
        <v>NA</v>
      </c>
      <c r="BG185" s="2" t="str">
        <f t="shared" si="69"/>
        <v>NA</v>
      </c>
      <c r="BH185" s="2">
        <f t="shared" si="70"/>
        <v>92.648700223358546</v>
      </c>
      <c r="BI185" s="2">
        <f t="shared" si="71"/>
        <v>2.8406596919219731</v>
      </c>
    </row>
    <row r="186" spans="1:61" x14ac:dyDescent="0.25">
      <c r="A186" t="str">
        <f t="shared" si="56"/>
        <v/>
      </c>
      <c r="B186" t="str">
        <f t="shared" si="54"/>
        <v>IDMiscellaneousClothes Dryer</v>
      </c>
      <c r="C186" t="str">
        <f t="shared" si="55"/>
        <v>ID2023 CPAMiscellaneous_Clothes Dryer</v>
      </c>
      <c r="D186" t="s">
        <v>119</v>
      </c>
      <c r="E186" t="s">
        <v>191</v>
      </c>
      <c r="F186" s="3" t="s">
        <v>109</v>
      </c>
      <c r="G186" s="3" t="s">
        <v>45</v>
      </c>
      <c r="H186" s="3" t="s">
        <v>50</v>
      </c>
      <c r="I186" s="6">
        <v>6.7818058916643102E-3</v>
      </c>
      <c r="J186" s="6">
        <v>6.5557456952755003E-3</v>
      </c>
      <c r="K186" s="6">
        <v>8.9396532208302279E-3</v>
      </c>
      <c r="L186" s="6">
        <v>1.3111491390551001E-2</v>
      </c>
      <c r="M186" s="6">
        <v>8.9396532208302279E-3</v>
      </c>
      <c r="N186" s="6">
        <v>3.2778728476377502E-3</v>
      </c>
      <c r="O186" s="6">
        <v>7.0240132449380363E-2</v>
      </c>
      <c r="P186" s="6">
        <v>2.3984435470520121E-2</v>
      </c>
      <c r="Q186" s="6">
        <v>2.850324215337174E-2</v>
      </c>
      <c r="R186" s="6">
        <v>0.10926242825459166</v>
      </c>
      <c r="S186" s="6">
        <v>7.0240132449380363E-2</v>
      </c>
      <c r="T186" s="6">
        <v>7.0240132449380363E-2</v>
      </c>
      <c r="U186" s="6">
        <v>8.3690370577985107E-4</v>
      </c>
      <c r="V186" s="6">
        <v>0.39334474171653</v>
      </c>
      <c r="W186" s="6">
        <f t="shared" si="72"/>
        <v>5.8161312208265967E-2</v>
      </c>
      <c r="AR186" s="5" t="s">
        <v>109</v>
      </c>
      <c r="AS186" s="5" t="s">
        <v>45</v>
      </c>
      <c r="AT186" s="5" t="s">
        <v>50</v>
      </c>
      <c r="AU186" s="2" t="str">
        <f t="shared" si="57"/>
        <v>NA</v>
      </c>
      <c r="AV186" s="2" t="str">
        <f t="shared" si="58"/>
        <v>NA</v>
      </c>
      <c r="AW186" s="2">
        <f t="shared" si="59"/>
        <v>0.64013301146070845</v>
      </c>
      <c r="AX186" s="2">
        <f t="shared" si="60"/>
        <v>4.4035204564686792E-2</v>
      </c>
      <c r="AY186" s="2" t="str">
        <f t="shared" si="61"/>
        <v>NA</v>
      </c>
      <c r="AZ186" s="2" t="str">
        <f t="shared" si="62"/>
        <v>NA</v>
      </c>
      <c r="BA186" s="2">
        <f t="shared" si="63"/>
        <v>-0.30987425313384764</v>
      </c>
      <c r="BB186" s="2">
        <f t="shared" si="64"/>
        <v>1.0419135930171408</v>
      </c>
      <c r="BC186" s="2">
        <f t="shared" si="65"/>
        <v>0.99367483642633392</v>
      </c>
      <c r="BD186" s="2">
        <f t="shared" si="66"/>
        <v>0.76289059936810077</v>
      </c>
      <c r="BE186" s="2" t="str">
        <f t="shared" si="67"/>
        <v>NA</v>
      </c>
      <c r="BF186" s="2" t="str">
        <f t="shared" si="68"/>
        <v>NA</v>
      </c>
      <c r="BG186" s="2" t="str">
        <f t="shared" si="69"/>
        <v>NA</v>
      </c>
      <c r="BH186" s="2">
        <f t="shared" si="70"/>
        <v>92.648700223358546</v>
      </c>
      <c r="BI186" s="2">
        <f t="shared" si="71"/>
        <v>2.8406596919219731</v>
      </c>
    </row>
    <row r="187" spans="1:61" x14ac:dyDescent="0.25">
      <c r="A187" t="str">
        <f t="shared" si="56"/>
        <v/>
      </c>
      <c r="B187" t="str">
        <f t="shared" si="54"/>
        <v>IDMiscellaneousElectric Vehicle Chargers</v>
      </c>
      <c r="C187" t="str">
        <f t="shared" si="55"/>
        <v>ID2023 CPAMiscellaneous_Electric Vehicle Chargers</v>
      </c>
      <c r="D187" t="s">
        <v>119</v>
      </c>
      <c r="E187" t="s">
        <v>191</v>
      </c>
      <c r="F187" s="3" t="s">
        <v>189</v>
      </c>
      <c r="G187" s="3" t="s">
        <v>45</v>
      </c>
      <c r="H187" s="3" t="s">
        <v>185</v>
      </c>
      <c r="I187" s="6">
        <v>8.5977283840551555E-4</v>
      </c>
      <c r="J187" s="6">
        <v>2.077784359479996E-2</v>
      </c>
      <c r="K187" s="6">
        <v>1.133336923352725E-3</v>
      </c>
      <c r="L187" s="6">
        <v>4.155568718959992E-2</v>
      </c>
      <c r="M187" s="6">
        <v>2.8333423083818126E-2</v>
      </c>
      <c r="N187" s="6">
        <v>1.038892179739998E-2</v>
      </c>
      <c r="O187" s="6">
        <v>8.904790112057125E-3</v>
      </c>
      <c r="P187" s="6">
        <v>3.0406600382634087E-3</v>
      </c>
      <c r="Q187" s="6">
        <v>3.6135380164869493E-3</v>
      </c>
      <c r="R187" s="6">
        <v>1.3851895729866639E-2</v>
      </c>
      <c r="S187" s="6">
        <v>8.904790112057125E-3</v>
      </c>
      <c r="T187" s="6">
        <v>8.904790112057125E-3</v>
      </c>
      <c r="U187" s="6">
        <v>2.6524906716765906E-3</v>
      </c>
      <c r="V187" s="6">
        <v>4.155568718959992E-2</v>
      </c>
      <c r="W187" s="6">
        <f t="shared" si="72"/>
        <v>1.3891259100674366E-2</v>
      </c>
      <c r="AR187" s="5" t="s">
        <v>110</v>
      </c>
      <c r="AS187" s="5" t="s">
        <v>45</v>
      </c>
      <c r="AT187" s="5" t="s">
        <v>51</v>
      </c>
      <c r="AU187" s="2">
        <f t="shared" si="57"/>
        <v>-0.99933206655519746</v>
      </c>
      <c r="AV187" s="2">
        <f t="shared" si="58"/>
        <v>-0.97947976903246292</v>
      </c>
      <c r="AW187" s="2">
        <f t="shared" si="59"/>
        <v>-0.99829517686586111</v>
      </c>
      <c r="AX187" s="2">
        <f t="shared" si="60"/>
        <v>-0.91989367600304928</v>
      </c>
      <c r="AY187" s="2">
        <f t="shared" si="61"/>
        <v>-0.98631461121328978</v>
      </c>
      <c r="AZ187" s="2">
        <f t="shared" si="62"/>
        <v>-0.9779127267104023</v>
      </c>
      <c r="BA187" s="2">
        <f t="shared" si="63"/>
        <v>-0.99782120215864067</v>
      </c>
      <c r="BB187" s="2">
        <f t="shared" si="64"/>
        <v>-0.99088361153341709</v>
      </c>
      <c r="BC187" s="2">
        <f t="shared" si="65"/>
        <v>-0.98286058657697017</v>
      </c>
      <c r="BD187" s="2">
        <f t="shared" si="66"/>
        <v>-0.97505548439347178</v>
      </c>
      <c r="BE187" s="2">
        <f t="shared" si="67"/>
        <v>-0.97417990714065694</v>
      </c>
      <c r="BF187" s="2">
        <f t="shared" si="68"/>
        <v>-0.96801439082332141</v>
      </c>
      <c r="BG187" s="2">
        <f t="shared" si="69"/>
        <v>-0.99985575887154776</v>
      </c>
      <c r="BH187" s="2">
        <f t="shared" si="70"/>
        <v>-0.92098841828548705</v>
      </c>
      <c r="BI187" s="2">
        <f t="shared" si="71"/>
        <v>-0.99367536128262102</v>
      </c>
    </row>
    <row r="188" spans="1:61" x14ac:dyDescent="0.25">
      <c r="B188" t="str">
        <f t="shared" si="54"/>
        <v>IDMiscellaneousOther Miscellaneous</v>
      </c>
      <c r="C188" t="str">
        <f t="shared" si="55"/>
        <v>ID2023 CPAMiscellaneous_Other Miscellaneous</v>
      </c>
      <c r="D188" t="s">
        <v>119</v>
      </c>
      <c r="E188" t="s">
        <v>191</v>
      </c>
      <c r="F188" s="3" t="s">
        <v>110</v>
      </c>
      <c r="G188" s="3" t="s">
        <v>45</v>
      </c>
      <c r="H188" s="3" t="s">
        <v>51</v>
      </c>
      <c r="I188" s="6">
        <v>1.1721312821079732</v>
      </c>
      <c r="J188" s="6">
        <v>0.87287881448462101</v>
      </c>
      <c r="K188" s="6">
        <v>0.68169952716077742</v>
      </c>
      <c r="L188" s="6">
        <v>0.68641063422948079</v>
      </c>
      <c r="M188" s="6">
        <v>0.94655498544407102</v>
      </c>
      <c r="N188" s="6">
        <v>0.74026471784789982</v>
      </c>
      <c r="O188" s="6">
        <v>3.0476819081795399</v>
      </c>
      <c r="P188" s="6">
        <v>0.69779934669246269</v>
      </c>
      <c r="Q188" s="6">
        <v>0.23864631283754212</v>
      </c>
      <c r="R188" s="6">
        <v>0.98827958655446013</v>
      </c>
      <c r="S188" s="6">
        <v>0.51153654335341725</v>
      </c>
      <c r="T188" s="6">
        <v>1.4049643189214587</v>
      </c>
      <c r="U188" s="6">
        <v>0.87287881448462101</v>
      </c>
      <c r="V188" s="6">
        <v>1.3741937071553676</v>
      </c>
      <c r="W188" s="6"/>
      <c r="AR188" s="5"/>
      <c r="AS188" s="5"/>
      <c r="AT188" s="5"/>
      <c r="AU188" s="2"/>
      <c r="AV188" s="2"/>
      <c r="AW188" s="2"/>
      <c r="AX188" s="2"/>
      <c r="AY188" s="2"/>
      <c r="AZ188" s="2"/>
      <c r="BA188" s="2"/>
      <c r="BB188" s="2"/>
      <c r="BC188" s="2"/>
      <c r="BD188" s="2"/>
      <c r="BE188" s="2"/>
      <c r="BF188" s="2"/>
      <c r="BG188" s="2"/>
      <c r="BH188" s="2"/>
      <c r="BI188" s="2"/>
    </row>
    <row r="189" spans="1:61" x14ac:dyDescent="0.25">
      <c r="B189" t="str">
        <f t="shared" si="54"/>
        <v>IDGenerationSolar PV</v>
      </c>
      <c r="C189" t="str">
        <f t="shared" si="55"/>
        <v>ID2023 CPAGeneration_Solar PV</v>
      </c>
      <c r="D189" t="s">
        <v>119</v>
      </c>
      <c r="E189" t="s">
        <v>191</v>
      </c>
      <c r="F189" s="3" t="s">
        <v>190</v>
      </c>
      <c r="G189" s="3" t="s">
        <v>187</v>
      </c>
      <c r="H189" s="3" t="s">
        <v>186</v>
      </c>
      <c r="I189" s="6">
        <v>-6.5157281487784182</v>
      </c>
      <c r="J189" s="6">
        <v>-6.5157281487784182</v>
      </c>
      <c r="K189" s="6">
        <v>-6.5157281487784182</v>
      </c>
      <c r="L189" s="6">
        <v>-6.5157281487784182</v>
      </c>
      <c r="M189" s="6">
        <v>-6.5157281487784182</v>
      </c>
      <c r="N189" s="6">
        <v>-6.5157281487784182</v>
      </c>
      <c r="O189" s="6">
        <v>-6.5157281487784182</v>
      </c>
      <c r="P189" s="6">
        <v>-6.5157281487784182</v>
      </c>
      <c r="Q189" s="6">
        <v>-6.5157281487784182</v>
      </c>
      <c r="R189" s="6">
        <v>-6.5157281487784182</v>
      </c>
      <c r="S189" s="6">
        <v>-6.5157281487784182</v>
      </c>
      <c r="T189" s="6">
        <v>-6.5157281487784182</v>
      </c>
      <c r="U189" s="6">
        <v>-6.5157281487784182</v>
      </c>
      <c r="V189" s="6">
        <v>-6.5157281487784182</v>
      </c>
      <c r="W189" s="6"/>
      <c r="AR189" s="5"/>
      <c r="AS189" s="5"/>
      <c r="AT189" s="5"/>
      <c r="AU189" s="2"/>
      <c r="AV189" s="2"/>
      <c r="AW189" s="2"/>
      <c r="AX189" s="2"/>
      <c r="AY189" s="2"/>
      <c r="AZ189" s="2"/>
      <c r="BA189" s="2"/>
      <c r="BB189" s="2"/>
      <c r="BC189" s="2"/>
      <c r="BD189" s="2"/>
      <c r="BE189" s="2"/>
      <c r="BF189" s="2"/>
      <c r="BG189" s="2"/>
      <c r="BH189" s="2"/>
      <c r="BI189" s="2"/>
    </row>
    <row r="190" spans="1:61" x14ac:dyDescent="0.25">
      <c r="A190">
        <f>IF(D190=D187,"",1)</f>
        <v>1</v>
      </c>
      <c r="B190" t="str">
        <f t="shared" si="54"/>
        <v>CACoolingAir-Cooled Chiller</v>
      </c>
      <c r="C190" t="str">
        <f t="shared" si="55"/>
        <v>CA2023 CPACooling_Air-Cooled Chiller</v>
      </c>
      <c r="D190" t="s">
        <v>118</v>
      </c>
      <c r="E190" t="s">
        <v>191</v>
      </c>
      <c r="F190" s="3" t="s">
        <v>66</v>
      </c>
      <c r="G190" s="3" t="s">
        <v>3</v>
      </c>
      <c r="H190" s="3" t="s">
        <v>4</v>
      </c>
      <c r="I190" s="6">
        <v>2.9712889707680432</v>
      </c>
      <c r="J190" s="6">
        <v>2.4481217560168629</v>
      </c>
      <c r="K190" s="6">
        <v>1.8801532078046592</v>
      </c>
      <c r="L190" s="6">
        <v>1.8160503934783689</v>
      </c>
      <c r="M190" s="6">
        <v>5.5304648281504312</v>
      </c>
      <c r="N190" s="6">
        <v>1.7292924211660829</v>
      </c>
      <c r="O190" s="6">
        <v>4.0332820109731458</v>
      </c>
      <c r="P190" s="6">
        <v>2.5009380572301922</v>
      </c>
      <c r="Q190" s="6">
        <v>1.7567178164236237</v>
      </c>
      <c r="R190" s="6">
        <v>0.80671825559610033</v>
      </c>
      <c r="S190" s="6">
        <v>1.5201800871715354</v>
      </c>
      <c r="T190" s="6">
        <v>3.3771566454523754</v>
      </c>
      <c r="U190" s="6">
        <v>35.655467649216519</v>
      </c>
      <c r="V190" s="6">
        <v>1.5218284799982251</v>
      </c>
      <c r="W190" s="6">
        <f>AVERAGE(I190:V190)</f>
        <v>4.8248328985318683</v>
      </c>
      <c r="AR190" s="5" t="s">
        <v>66</v>
      </c>
      <c r="AS190" s="5" t="s">
        <v>3</v>
      </c>
      <c r="AT190" s="5" t="s">
        <v>4</v>
      </c>
      <c r="AU190" s="2">
        <f t="shared" ref="AU190:AU234" si="73">IFERROR(I190/I417-1,"NA")</f>
        <v>-2.2227472314182539E-2</v>
      </c>
      <c r="AV190" s="2">
        <f t="shared" ref="AV190:AV234" si="74">IFERROR(J190/J417-1,"NA")</f>
        <v>-0.22132460704590207</v>
      </c>
      <c r="AW190" s="2">
        <f t="shared" ref="AW190:AW234" si="75">IFERROR(K190/K417-1,"NA")</f>
        <v>-0.32531418034412674</v>
      </c>
      <c r="AX190" s="2">
        <f t="shared" ref="AX190:AX234" si="76">IFERROR(L190/L417-1,"NA")</f>
        <v>-0.42305380493734168</v>
      </c>
      <c r="AY190" s="2">
        <f t="shared" ref="AY190:AY234" si="77">IFERROR(M190/M417-1,"NA")</f>
        <v>0.56857249044041724</v>
      </c>
      <c r="AZ190" s="2">
        <f t="shared" ref="AZ190:AZ234" si="78">IFERROR(N190/N417-1,"NA")</f>
        <v>-0.56214967819641604</v>
      </c>
      <c r="BA190" s="2">
        <f t="shared" ref="BA190:BA234" si="79">IFERROR(O190/O417-1,"NA")</f>
        <v>-0.30334618234784738</v>
      </c>
      <c r="BB190" s="2">
        <f t="shared" ref="BB190:BB234" si="80">IFERROR(P190/P417-1,"NA")</f>
        <v>-0.36177167912098884</v>
      </c>
      <c r="BC190" s="2">
        <f t="shared" ref="BC190:BC234" si="81">IFERROR(Q190/Q417-1,"NA")</f>
        <v>-3.0688410830315704E-2</v>
      </c>
      <c r="BD190" s="2">
        <f t="shared" ref="BD190:BD234" si="82">IFERROR(R190/R417-1,"NA")</f>
        <v>0.59075802063520255</v>
      </c>
      <c r="BE190" s="2">
        <f t="shared" ref="BE190:BE234" si="83">IFERROR(S190/S417-1,"NA")</f>
        <v>-5.4353344571466344E-2</v>
      </c>
      <c r="BF190" s="2">
        <f t="shared" ref="BF190:BF234" si="84">IFERROR(T190/T417-1,"NA")</f>
        <v>1.6805424402306848</v>
      </c>
      <c r="BG190" s="2">
        <f t="shared" ref="BG190:BG234" si="85">IFERROR(U190/U417-1,"NA")</f>
        <v>2.8436181392994531E-3</v>
      </c>
      <c r="BH190" s="2">
        <f t="shared" ref="BH190:BH234" si="86">IFERROR(V190/V417-1,"NA")</f>
        <v>-6.8520041212500216E-2</v>
      </c>
      <c r="BI190" s="2">
        <f t="shared" ref="BI190:BI234" si="87">IFERROR(W190/W417-1,"NA")</f>
        <v>-5.7592018777154363E-2</v>
      </c>
    </row>
    <row r="191" spans="1:61" x14ac:dyDescent="0.25">
      <c r="A191" t="str">
        <f t="shared" si="56"/>
        <v/>
      </c>
      <c r="B191" t="str">
        <f t="shared" si="54"/>
        <v>CACoolingWater-Cooled Chiller</v>
      </c>
      <c r="C191" t="str">
        <f t="shared" si="55"/>
        <v>CA2023 CPACooling_Water-Cooled Chiller</v>
      </c>
      <c r="D191" t="s">
        <v>118</v>
      </c>
      <c r="E191" t="s">
        <v>191</v>
      </c>
      <c r="F191" s="3" t="s">
        <v>67</v>
      </c>
      <c r="G191" s="3" t="s">
        <v>3</v>
      </c>
      <c r="H191" s="3" t="s">
        <v>5</v>
      </c>
      <c r="I191" s="6">
        <v>3.04114371086039</v>
      </c>
      <c r="J191" s="6">
        <v>2.5600533411868618</v>
      </c>
      <c r="K191" s="6">
        <v>1.966116468575821</v>
      </c>
      <c r="L191" s="6">
        <v>1.8990827830198773</v>
      </c>
      <c r="M191" s="6">
        <v>5.4825979554700348</v>
      </c>
      <c r="N191" s="6">
        <v>1.80835811364966</v>
      </c>
      <c r="O191" s="6">
        <v>4.9719125583192554</v>
      </c>
      <c r="P191" s="6">
        <v>2.6123444912601648</v>
      </c>
      <c r="Q191" s="6">
        <v>1.8349723205521369</v>
      </c>
      <c r="R191" s="6">
        <v>0.95619101891872782</v>
      </c>
      <c r="S191" s="6">
        <v>1.6563734594729125</v>
      </c>
      <c r="T191" s="6">
        <v>3.6797170830054986</v>
      </c>
      <c r="U191" s="6">
        <v>36.493724530324684</v>
      </c>
      <c r="V191" s="6">
        <v>1.5914086280053235</v>
      </c>
      <c r="W191" s="6">
        <f t="shared" ref="W191:W256" si="88">AVERAGE(I191:V191)</f>
        <v>5.039571175901524</v>
      </c>
      <c r="AR191" s="5" t="s">
        <v>67</v>
      </c>
      <c r="AS191" s="5" t="s">
        <v>3</v>
      </c>
      <c r="AT191" s="5" t="s">
        <v>5</v>
      </c>
      <c r="AU191" s="2">
        <f t="shared" si="73"/>
        <v>-2.3389353903808363E-2</v>
      </c>
      <c r="AV191" s="2">
        <f t="shared" si="74"/>
        <v>-0.22571549460587448</v>
      </c>
      <c r="AW191" s="2">
        <f t="shared" si="75"/>
        <v>-0.3291186791111651</v>
      </c>
      <c r="AX191" s="2">
        <f t="shared" si="76"/>
        <v>-0.42630715786668416</v>
      </c>
      <c r="AY191" s="2">
        <f t="shared" si="77"/>
        <v>0.58801840548415063</v>
      </c>
      <c r="AZ191" s="2">
        <f t="shared" si="78"/>
        <v>-0.56461868074681598</v>
      </c>
      <c r="BA191" s="2">
        <f t="shared" si="79"/>
        <v>-0.28913604274942151</v>
      </c>
      <c r="BB191" s="2">
        <f t="shared" si="80"/>
        <v>-0.45391505286493161</v>
      </c>
      <c r="BC191" s="2">
        <f t="shared" si="81"/>
        <v>-0.17063149563762381</v>
      </c>
      <c r="BD191" s="2">
        <f t="shared" si="82"/>
        <v>0.54474290907696021</v>
      </c>
      <c r="BE191" s="2">
        <f t="shared" si="83"/>
        <v>9.2847155133249482E-2</v>
      </c>
      <c r="BF191" s="2">
        <f t="shared" si="84"/>
        <v>2.0977989116796816</v>
      </c>
      <c r="BG191" s="2">
        <f t="shared" si="85"/>
        <v>1.6519447140426191E-3</v>
      </c>
      <c r="BH191" s="2">
        <f t="shared" si="86"/>
        <v>-7.3772581360054268E-2</v>
      </c>
      <c r="BI191" s="2">
        <f t="shared" si="87"/>
        <v>-6.8371168485553135E-2</v>
      </c>
    </row>
    <row r="192" spans="1:61" x14ac:dyDescent="0.25">
      <c r="A192" t="str">
        <f t="shared" si="56"/>
        <v/>
      </c>
      <c r="B192" t="str">
        <f t="shared" si="54"/>
        <v>CACoolingRTU</v>
      </c>
      <c r="C192" t="str">
        <f t="shared" si="55"/>
        <v>CA2023 CPACooling_RTU</v>
      </c>
      <c r="D192" t="s">
        <v>118</v>
      </c>
      <c r="E192" t="s">
        <v>191</v>
      </c>
      <c r="F192" s="3" t="s">
        <v>68</v>
      </c>
      <c r="G192" s="3" t="s">
        <v>3</v>
      </c>
      <c r="H192" s="3" t="s">
        <v>6</v>
      </c>
      <c r="I192" s="6">
        <v>2.7899346975417028</v>
      </c>
      <c r="J192" s="6">
        <v>2.5103390687168865</v>
      </c>
      <c r="K192" s="6">
        <v>1.9279359946560206</v>
      </c>
      <c r="L192" s="6">
        <v>1.8622040518625338</v>
      </c>
      <c r="M192" s="6">
        <v>5.9761483702547649</v>
      </c>
      <c r="N192" s="6">
        <v>1.7732411859908048</v>
      </c>
      <c r="O192" s="6">
        <v>3.0756345706401196</v>
      </c>
      <c r="P192" s="6">
        <v>2.1414154252462247</v>
      </c>
      <c r="Q192" s="6">
        <v>1.5041806489444622</v>
      </c>
      <c r="R192" s="6">
        <v>1.5357024305923535</v>
      </c>
      <c r="S192" s="6">
        <v>1.4783809017700966</v>
      </c>
      <c r="T192" s="6">
        <v>3.2842976493740794</v>
      </c>
      <c r="U192" s="6">
        <v>33.479216370500431</v>
      </c>
      <c r="V192" s="6">
        <v>1.5605046929697171</v>
      </c>
      <c r="W192" s="6">
        <f t="shared" si="88"/>
        <v>4.6356525756471569</v>
      </c>
      <c r="AR192" s="5" t="s">
        <v>68</v>
      </c>
      <c r="AS192" s="5" t="s">
        <v>3</v>
      </c>
      <c r="AT192" s="5" t="s">
        <v>6</v>
      </c>
      <c r="AU192" s="2">
        <f t="shared" si="73"/>
        <v>-0.14883674576236805</v>
      </c>
      <c r="AV192" s="2">
        <f t="shared" si="74"/>
        <v>-0.30631257825095226</v>
      </c>
      <c r="AW192" s="2">
        <f t="shared" si="75"/>
        <v>-0.39895228363108814</v>
      </c>
      <c r="AX192" s="2">
        <f t="shared" si="76"/>
        <v>-0.48602418650651891</v>
      </c>
      <c r="AY192" s="2">
        <f t="shared" si="77"/>
        <v>0.49437091139287137</v>
      </c>
      <c r="AZ192" s="2">
        <f t="shared" si="78"/>
        <v>-0.60993853974036705</v>
      </c>
      <c r="BA192" s="2">
        <f t="shared" si="79"/>
        <v>-0.49188669462679879</v>
      </c>
      <c r="BB192" s="2">
        <f t="shared" si="80"/>
        <v>-0.19191662619387806</v>
      </c>
      <c r="BC192" s="2">
        <f t="shared" si="81"/>
        <v>0.22727957005546195</v>
      </c>
      <c r="BD192" s="2">
        <f t="shared" si="82"/>
        <v>-4.3873204283470524E-2</v>
      </c>
      <c r="BE192" s="2">
        <f t="shared" si="83"/>
        <v>-0.17340643696883928</v>
      </c>
      <c r="BF192" s="2">
        <f t="shared" si="84"/>
        <v>1.343072979539528</v>
      </c>
      <c r="BG192" s="2">
        <f t="shared" si="85"/>
        <v>-0.12701204693576229</v>
      </c>
      <c r="BH192" s="2">
        <f t="shared" si="86"/>
        <v>-0.17018575793071189</v>
      </c>
      <c r="BI192" s="2">
        <f t="shared" si="87"/>
        <v>-0.15964569883196522</v>
      </c>
    </row>
    <row r="193" spans="1:61" x14ac:dyDescent="0.25">
      <c r="A193" t="str">
        <f t="shared" si="56"/>
        <v/>
      </c>
      <c r="B193" t="str">
        <f t="shared" si="54"/>
        <v>CACoolingPTAC</v>
      </c>
      <c r="C193" t="str">
        <f t="shared" si="55"/>
        <v>CA2023 CPACooling_PTAC</v>
      </c>
      <c r="D193" t="s">
        <v>118</v>
      </c>
      <c r="E193" t="s">
        <v>191</v>
      </c>
      <c r="F193" s="3" t="s">
        <v>69</v>
      </c>
      <c r="G193" s="3" t="s">
        <v>3</v>
      </c>
      <c r="H193" s="3" t="s">
        <v>7</v>
      </c>
      <c r="I193" s="6">
        <v>2.6571808659796061</v>
      </c>
      <c r="J193" s="6">
        <v>2.3908892729256683</v>
      </c>
      <c r="K193" s="6">
        <v>1.836198761335619</v>
      </c>
      <c r="L193" s="6">
        <v>1.9278381878047699</v>
      </c>
      <c r="M193" s="6">
        <v>5.6917845122641291</v>
      </c>
      <c r="N193" s="6">
        <v>1.6888648162028608</v>
      </c>
      <c r="O193" s="6">
        <v>2.9292862442448508</v>
      </c>
      <c r="P193" s="6">
        <v>2.039520171956569</v>
      </c>
      <c r="Q193" s="6">
        <v>1.4326070222624878</v>
      </c>
      <c r="R193" s="6">
        <v>1.4626288988068263</v>
      </c>
      <c r="S193" s="6">
        <v>1.4080349078688279</v>
      </c>
      <c r="T193" s="6">
        <v>3.128020480116688</v>
      </c>
      <c r="U193" s="6">
        <v>31.886170391755272</v>
      </c>
      <c r="V193" s="6">
        <v>1.6155053128289807</v>
      </c>
      <c r="W193" s="6">
        <f t="shared" si="88"/>
        <v>4.4353235604537966</v>
      </c>
      <c r="AR193" s="5" t="s">
        <v>69</v>
      </c>
      <c r="AS193" s="5" t="s">
        <v>3</v>
      </c>
      <c r="AT193" s="5" t="s">
        <v>7</v>
      </c>
      <c r="AU193" s="2">
        <f t="shared" si="73"/>
        <v>-0.23888996155983677</v>
      </c>
      <c r="AV193" s="2">
        <f t="shared" si="74"/>
        <v>-0.37970482442199782</v>
      </c>
      <c r="AW193" s="2">
        <f t="shared" si="75"/>
        <v>-0.46254323335462266</v>
      </c>
      <c r="AX193" s="2">
        <f t="shared" si="76"/>
        <v>-0.48354422005147968</v>
      </c>
      <c r="AY193" s="2">
        <f t="shared" si="77"/>
        <v>0.33626621702885551</v>
      </c>
      <c r="AZ193" s="2">
        <f t="shared" si="78"/>
        <v>-0.65120710799699155</v>
      </c>
      <c r="BA193" s="2">
        <f t="shared" si="79"/>
        <v>-0.54564516799900953</v>
      </c>
      <c r="BB193" s="2">
        <f t="shared" si="80"/>
        <v>-0.27741198337877893</v>
      </c>
      <c r="BC193" s="2">
        <f t="shared" si="81"/>
        <v>9.7433184634348358E-2</v>
      </c>
      <c r="BD193" s="2">
        <f t="shared" si="82"/>
        <v>-0.14503158046539644</v>
      </c>
      <c r="BE193" s="2">
        <f t="shared" si="83"/>
        <v>-0.26086017529441508</v>
      </c>
      <c r="BF193" s="2">
        <f t="shared" si="84"/>
        <v>1.0951754632814046</v>
      </c>
      <c r="BG193" s="2">
        <f t="shared" si="85"/>
        <v>-0.21937431954855069</v>
      </c>
      <c r="BH193" s="2">
        <f t="shared" si="86"/>
        <v>-0.19344924674532726</v>
      </c>
      <c r="BI193" s="2">
        <f t="shared" si="87"/>
        <v>-0.24394887491231931</v>
      </c>
    </row>
    <row r="194" spans="1:61" x14ac:dyDescent="0.25">
      <c r="A194" t="str">
        <f t="shared" si="56"/>
        <v/>
      </c>
      <c r="B194" t="str">
        <f t="shared" si="54"/>
        <v>CACoolingPTHP</v>
      </c>
      <c r="C194" t="str">
        <f t="shared" si="55"/>
        <v>CA2023 CPACooling_PTHP</v>
      </c>
      <c r="D194" t="s">
        <v>118</v>
      </c>
      <c r="E194" t="s">
        <v>191</v>
      </c>
      <c r="F194" s="3" t="s">
        <v>70</v>
      </c>
      <c r="G194" s="3" t="s">
        <v>3</v>
      </c>
      <c r="H194" s="3" t="s">
        <v>8</v>
      </c>
      <c r="I194" s="6">
        <v>2.7893614559158868</v>
      </c>
      <c r="J194" s="6">
        <v>2.5101301349616869</v>
      </c>
      <c r="K194" s="6">
        <v>1.9274593742259298</v>
      </c>
      <c r="L194" s="6">
        <v>1.8614517981554595</v>
      </c>
      <c r="M194" s="6">
        <v>5.9750744340087305</v>
      </c>
      <c r="N194" s="6">
        <v>1.6095859952543699</v>
      </c>
      <c r="O194" s="6">
        <v>3.0739338728933219</v>
      </c>
      <c r="P194" s="6">
        <v>2.1407334915327683</v>
      </c>
      <c r="Q194" s="6">
        <v>1.5037016426369747</v>
      </c>
      <c r="R194" s="6">
        <v>1.5355712812637927</v>
      </c>
      <c r="S194" s="6">
        <v>1.4772736385806544</v>
      </c>
      <c r="T194" s="6">
        <v>3.2818378084183628</v>
      </c>
      <c r="U194" s="6">
        <v>33.472337470990638</v>
      </c>
      <c r="V194" s="6">
        <v>1.5598743133724762</v>
      </c>
      <c r="W194" s="6">
        <f t="shared" si="88"/>
        <v>4.6227376223007894</v>
      </c>
      <c r="AR194" s="5" t="s">
        <v>70</v>
      </c>
      <c r="AS194" s="5" t="s">
        <v>3</v>
      </c>
      <c r="AT194" s="5" t="s">
        <v>8</v>
      </c>
      <c r="AU194" s="2">
        <f t="shared" si="73"/>
        <v>-0.14897839626025744</v>
      </c>
      <c r="AV194" s="2">
        <f t="shared" si="74"/>
        <v>-0.30633146979400283</v>
      </c>
      <c r="AW194" s="2">
        <f t="shared" si="75"/>
        <v>-0.39906053713252743</v>
      </c>
      <c r="AX194" s="2">
        <f t="shared" si="76"/>
        <v>-0.48563892833415034</v>
      </c>
      <c r="AY194" s="2">
        <f t="shared" si="77"/>
        <v>0.49429478542652694</v>
      </c>
      <c r="AZ194" s="2">
        <f t="shared" si="78"/>
        <v>-0.61284412304839253</v>
      </c>
      <c r="BA194" s="2">
        <f t="shared" si="79"/>
        <v>-0.49092007613570277</v>
      </c>
      <c r="BB194" s="2">
        <f t="shared" si="80"/>
        <v>-0.19097331420016306</v>
      </c>
      <c r="BC194" s="2">
        <f t="shared" si="81"/>
        <v>0.22871222858501672</v>
      </c>
      <c r="BD194" s="2">
        <f t="shared" si="82"/>
        <v>-4.3923807619471789E-2</v>
      </c>
      <c r="BE194" s="2">
        <f t="shared" si="83"/>
        <v>-0.17382827278446866</v>
      </c>
      <c r="BF194" s="2">
        <f t="shared" si="84"/>
        <v>1.3418772381914121</v>
      </c>
      <c r="BG194" s="2">
        <f t="shared" si="85"/>
        <v>-0.12715732949770031</v>
      </c>
      <c r="BH194" s="2">
        <f t="shared" si="86"/>
        <v>-0.17046528861097621</v>
      </c>
      <c r="BI194" s="2">
        <f t="shared" si="87"/>
        <v>-0.15743905122255664</v>
      </c>
    </row>
    <row r="195" spans="1:61" x14ac:dyDescent="0.25">
      <c r="A195" t="str">
        <f t="shared" si="56"/>
        <v/>
      </c>
      <c r="B195" t="str">
        <f t="shared" ref="B195:B236" si="89">D195&amp;G195&amp;H195</f>
        <v>CACoolingAir-Source Heat Pump</v>
      </c>
      <c r="C195" t="str">
        <f t="shared" ref="C195:C236" si="90">D195&amp;E195&amp;F195</f>
        <v>CA2023 CPACooling_Air-Source Heat Pump</v>
      </c>
      <c r="D195" t="s">
        <v>118</v>
      </c>
      <c r="E195" t="s">
        <v>191</v>
      </c>
      <c r="F195" s="3" t="s">
        <v>72</v>
      </c>
      <c r="G195" s="3" t="s">
        <v>3</v>
      </c>
      <c r="H195" s="3" t="s">
        <v>10</v>
      </c>
      <c r="I195" s="6">
        <v>2.7893614559158868</v>
      </c>
      <c r="J195" s="6">
        <v>2.5101301349616869</v>
      </c>
      <c r="K195" s="6">
        <v>1.9274593742259298</v>
      </c>
      <c r="L195" s="6">
        <v>1.8614517981554595</v>
      </c>
      <c r="M195" s="6">
        <v>5.9750744340087305</v>
      </c>
      <c r="N195" s="6">
        <v>1.6095859952543699</v>
      </c>
      <c r="O195" s="6">
        <v>3.0739338728933219</v>
      </c>
      <c r="P195" s="6">
        <v>2.1407334915327683</v>
      </c>
      <c r="Q195" s="6">
        <v>1.5037016426369747</v>
      </c>
      <c r="R195" s="6">
        <v>1.5355712812637927</v>
      </c>
      <c r="S195" s="6">
        <v>1.4772736385806544</v>
      </c>
      <c r="T195" s="6">
        <v>3.2818378084183628</v>
      </c>
      <c r="U195" s="6">
        <v>33.472337470990638</v>
      </c>
      <c r="V195" s="6">
        <v>1.5598743133724762</v>
      </c>
      <c r="W195" s="6">
        <f t="shared" si="88"/>
        <v>4.6227376223007894</v>
      </c>
      <c r="AR195" s="5" t="s">
        <v>71</v>
      </c>
      <c r="AS195" s="5" t="s">
        <v>3</v>
      </c>
      <c r="AT195" s="5" t="s">
        <v>9</v>
      </c>
      <c r="AU195" s="2">
        <f t="shared" si="73"/>
        <v>1.1274709190813388</v>
      </c>
      <c r="AV195" s="2">
        <f t="shared" si="74"/>
        <v>0.73407421658199268</v>
      </c>
      <c r="AW195" s="2">
        <f t="shared" si="75"/>
        <v>0.50224781642588168</v>
      </c>
      <c r="AX195" s="2">
        <f t="shared" si="76"/>
        <v>0.2844204711064624</v>
      </c>
      <c r="AY195" s="2">
        <f t="shared" si="77"/>
        <v>2.7352559183571721</v>
      </c>
      <c r="AZ195" s="2">
        <f t="shared" si="78"/>
        <v>-0.11484479849315077</v>
      </c>
      <c r="BA195" s="2">
        <f t="shared" si="79"/>
        <v>0.26958084972477558</v>
      </c>
      <c r="BB195" s="2">
        <f t="shared" si="80"/>
        <v>1.0195650991664214</v>
      </c>
      <c r="BC195" s="2">
        <f t="shared" si="81"/>
        <v>2.067221857232084</v>
      </c>
      <c r="BD195" s="2">
        <f t="shared" si="82"/>
        <v>1.3901128556896909</v>
      </c>
      <c r="BE195" s="2">
        <f t="shared" si="83"/>
        <v>1.0649361727825615</v>
      </c>
      <c r="BF195" s="2">
        <f t="shared" si="84"/>
        <v>4.8532952194526029</v>
      </c>
      <c r="BG195" s="2">
        <f t="shared" si="85"/>
        <v>1.1820214554680391</v>
      </c>
      <c r="BH195" s="2">
        <f t="shared" si="86"/>
        <v>1.0736975782674745</v>
      </c>
      <c r="BI195" s="2">
        <f t="shared" si="87"/>
        <v>1.0950326737597651</v>
      </c>
    </row>
    <row r="196" spans="1:61" x14ac:dyDescent="0.25">
      <c r="A196" t="str">
        <f t="shared" si="56"/>
        <v/>
      </c>
      <c r="B196" t="str">
        <f t="shared" si="89"/>
        <v>CACoolingGeothermal Heat Pump</v>
      </c>
      <c r="C196" t="str">
        <f t="shared" si="90"/>
        <v>CA2023 CPACooling_Geothermal Heat Pump</v>
      </c>
      <c r="D196" t="s">
        <v>118</v>
      </c>
      <c r="E196" t="s">
        <v>191</v>
      </c>
      <c r="F196" s="3" t="s">
        <v>73</v>
      </c>
      <c r="G196" s="3" t="s">
        <v>3</v>
      </c>
      <c r="H196" s="3" t="s">
        <v>11</v>
      </c>
      <c r="I196" s="6">
        <v>2.4492798060314902</v>
      </c>
      <c r="J196" s="6">
        <v>2.203833249839843</v>
      </c>
      <c r="K196" s="6">
        <v>1.6924600824349347</v>
      </c>
      <c r="L196" s="6">
        <v>1.4509093375196371</v>
      </c>
      <c r="M196" s="6">
        <v>4.6570478211969144</v>
      </c>
      <c r="N196" s="6">
        <v>1.2692575872456469</v>
      </c>
      <c r="O196" s="6">
        <v>2.3959739074654367</v>
      </c>
      <c r="P196" s="6">
        <v>1.6685482318361446</v>
      </c>
      <c r="Q196" s="6">
        <v>1.1720275909891913</v>
      </c>
      <c r="R196" s="6">
        <v>1.4983810788076113</v>
      </c>
      <c r="S196" s="6">
        <v>1.1514614450873197</v>
      </c>
      <c r="T196" s="6">
        <v>2.5580296071987978</v>
      </c>
      <c r="U196" s="6">
        <v>29.391357672377882</v>
      </c>
      <c r="V196" s="6">
        <v>1.2158446481782839</v>
      </c>
      <c r="W196" s="6">
        <f t="shared" si="88"/>
        <v>3.9124580047292237</v>
      </c>
      <c r="AR196" s="5" t="s">
        <v>72</v>
      </c>
      <c r="AS196" s="5" t="s">
        <v>3</v>
      </c>
      <c r="AT196" s="5" t="s">
        <v>10</v>
      </c>
      <c r="AU196" s="2">
        <f t="shared" si="73"/>
        <v>-0.25273577430578109</v>
      </c>
      <c r="AV196" s="2">
        <f t="shared" si="74"/>
        <v>-0.39097589007717182</v>
      </c>
      <c r="AW196" s="2">
        <f t="shared" si="75"/>
        <v>-0.47232815048486143</v>
      </c>
      <c r="AX196" s="2">
        <f t="shared" si="76"/>
        <v>-0.59908106002202166</v>
      </c>
      <c r="AY196" s="2">
        <f t="shared" si="77"/>
        <v>0.16467206418174474</v>
      </c>
      <c r="AZ196" s="2">
        <f t="shared" si="78"/>
        <v>-0.69470377120800453</v>
      </c>
      <c r="BA196" s="2">
        <f t="shared" si="79"/>
        <v>-0.60319829091011901</v>
      </c>
      <c r="BB196" s="2">
        <f t="shared" si="80"/>
        <v>-0.36942171856570349</v>
      </c>
      <c r="BC196" s="2">
        <f t="shared" si="81"/>
        <v>-4.2306936127272432E-2</v>
      </c>
      <c r="BD196" s="2">
        <f t="shared" si="82"/>
        <v>-6.7079142439815165E-2</v>
      </c>
      <c r="BE196" s="2">
        <f t="shared" si="83"/>
        <v>-0.35604016340270972</v>
      </c>
      <c r="BF196" s="2">
        <f t="shared" si="84"/>
        <v>0.82537701782577333</v>
      </c>
      <c r="BG196" s="2">
        <f t="shared" si="85"/>
        <v>-0.23357515313413468</v>
      </c>
      <c r="BH196" s="2">
        <f t="shared" si="86"/>
        <v>-0.35341884235539323</v>
      </c>
      <c r="BI196" s="2">
        <f t="shared" si="87"/>
        <v>-0.28689780864615466</v>
      </c>
    </row>
    <row r="197" spans="1:61" x14ac:dyDescent="0.25">
      <c r="A197" t="str">
        <f t="shared" si="56"/>
        <v/>
      </c>
      <c r="B197" t="str">
        <f t="shared" si="89"/>
        <v>CAHeatingElectric Furnace</v>
      </c>
      <c r="C197" t="str">
        <f t="shared" si="90"/>
        <v>CA2023 CPAHeating_Electric Furnace</v>
      </c>
      <c r="D197" t="s">
        <v>118</v>
      </c>
      <c r="E197" t="s">
        <v>191</v>
      </c>
      <c r="F197" s="3" t="s">
        <v>74</v>
      </c>
      <c r="G197" s="3" t="s">
        <v>12</v>
      </c>
      <c r="H197" s="3" t="s">
        <v>13</v>
      </c>
      <c r="I197" s="6">
        <v>1.7948346054197073</v>
      </c>
      <c r="J197" s="6">
        <v>1.4455282976406267</v>
      </c>
      <c r="K197" s="6">
        <v>0.75595288035798947</v>
      </c>
      <c r="L197" s="6">
        <v>1.536431161761004</v>
      </c>
      <c r="M197" s="6">
        <v>2.0673273059192883</v>
      </c>
      <c r="N197" s="6">
        <v>0.73350626864228297</v>
      </c>
      <c r="O197" s="6">
        <v>2.7252550311363191</v>
      </c>
      <c r="P197" s="6">
        <v>3.1512948206894573</v>
      </c>
      <c r="Q197" s="6">
        <v>2.6764328035415952</v>
      </c>
      <c r="R197" s="6">
        <v>2.233772809772113</v>
      </c>
      <c r="S197" s="6">
        <v>1.4465020423680079</v>
      </c>
      <c r="T197" s="6">
        <v>0.85501634439021601</v>
      </c>
      <c r="U197" s="6">
        <v>1.7948346054197073</v>
      </c>
      <c r="V197" s="6">
        <v>1.108745709219461</v>
      </c>
      <c r="W197" s="6">
        <f t="shared" si="88"/>
        <v>1.7375310490198412</v>
      </c>
      <c r="AR197" s="5" t="s">
        <v>73</v>
      </c>
      <c r="AS197" s="5" t="s">
        <v>3</v>
      </c>
      <c r="AT197" s="5" t="s">
        <v>11</v>
      </c>
      <c r="AU197" s="2">
        <f t="shared" si="73"/>
        <v>-0.10140170956296291</v>
      </c>
      <c r="AV197" s="2">
        <f t="shared" si="74"/>
        <v>-0.3444556408666839</v>
      </c>
      <c r="AW197" s="2">
        <f t="shared" si="75"/>
        <v>-0.6132373345478761</v>
      </c>
      <c r="AX197" s="2">
        <f t="shared" si="76"/>
        <v>-0.30299048463006217</v>
      </c>
      <c r="AY197" s="2">
        <f t="shared" si="77"/>
        <v>-0.15154980645491145</v>
      </c>
      <c r="AZ197" s="2">
        <f t="shared" si="78"/>
        <v>-0.5112300151461161</v>
      </c>
      <c r="BA197" s="2">
        <f t="shared" si="79"/>
        <v>-0.25829648449418541</v>
      </c>
      <c r="BB197" s="2">
        <f t="shared" si="80"/>
        <v>0.95624359542535475</v>
      </c>
      <c r="BC197" s="2">
        <f t="shared" si="81"/>
        <v>2.5923488535328332</v>
      </c>
      <c r="BD197" s="2">
        <f t="shared" si="82"/>
        <v>0.4739301433758385</v>
      </c>
      <c r="BE197" s="2">
        <f t="shared" si="83"/>
        <v>0.32770765085979048</v>
      </c>
      <c r="BF197" s="2">
        <f t="shared" si="84"/>
        <v>1.3720245059405389E-3</v>
      </c>
      <c r="BG197" s="2">
        <f t="shared" si="85"/>
        <v>-0.92319672731307378</v>
      </c>
      <c r="BH197" s="2">
        <f t="shared" si="86"/>
        <v>-3.2432580418671142E-2</v>
      </c>
      <c r="BI197" s="2">
        <f t="shared" si="87"/>
        <v>-0.47464544006648302</v>
      </c>
    </row>
    <row r="198" spans="1:61" x14ac:dyDescent="0.25">
      <c r="A198" t="str">
        <f t="shared" si="56"/>
        <v/>
      </c>
      <c r="B198" t="str">
        <f t="shared" si="89"/>
        <v>CAHeatingElectric Room Heat</v>
      </c>
      <c r="C198" t="str">
        <f t="shared" si="90"/>
        <v>CA2023 CPAHeating_Electric Room Heat</v>
      </c>
      <c r="D198" t="s">
        <v>118</v>
      </c>
      <c r="E198" t="s">
        <v>191</v>
      </c>
      <c r="F198" s="3" t="s">
        <v>75</v>
      </c>
      <c r="G198" s="3" t="s">
        <v>12</v>
      </c>
      <c r="H198" s="3" t="s">
        <v>14</v>
      </c>
      <c r="I198" s="6">
        <v>1.7093662908759115</v>
      </c>
      <c r="J198" s="6">
        <v>1.3766936168005968</v>
      </c>
      <c r="K198" s="6">
        <v>0.71995512415046614</v>
      </c>
      <c r="L198" s="6">
        <v>1.4632677731057182</v>
      </c>
      <c r="M198" s="6">
        <v>1.9688831484945604</v>
      </c>
      <c r="N198" s="6">
        <v>0.69857739870693614</v>
      </c>
      <c r="O198" s="6">
        <v>2.5954809820345894</v>
      </c>
      <c r="P198" s="6">
        <v>3.0012331625613879</v>
      </c>
      <c r="Q198" s="6">
        <v>2.5489836224205669</v>
      </c>
      <c r="R198" s="6">
        <v>2.1274026759734408</v>
      </c>
      <c r="S198" s="6">
        <v>1.377620992731436</v>
      </c>
      <c r="T198" s="6">
        <v>0.8143012803716343</v>
      </c>
      <c r="U198" s="6">
        <v>1.7093662908759115</v>
      </c>
      <c r="V198" s="6">
        <v>1.0559482944947249</v>
      </c>
      <c r="W198" s="6">
        <f t="shared" si="88"/>
        <v>1.6547914752569917</v>
      </c>
      <c r="AR198" s="5" t="s">
        <v>74</v>
      </c>
      <c r="AS198" s="5" t="s">
        <v>12</v>
      </c>
      <c r="AT198" s="5" t="s">
        <v>13</v>
      </c>
      <c r="AU198" s="2">
        <f t="shared" si="73"/>
        <v>-0.68463577561331213</v>
      </c>
      <c r="AV198" s="2">
        <f t="shared" si="74"/>
        <v>-0.7908020401715633</v>
      </c>
      <c r="AW198" s="2">
        <f t="shared" si="75"/>
        <v>-0.8622578796908007</v>
      </c>
      <c r="AX198" s="2">
        <f t="shared" si="76"/>
        <v>-0.81432193439580469</v>
      </c>
      <c r="AY198" s="2">
        <f t="shared" si="77"/>
        <v>-0.59425286983780135</v>
      </c>
      <c r="AZ198" s="2">
        <f t="shared" si="78"/>
        <v>-0.9082556084429525</v>
      </c>
      <c r="BA198" s="2">
        <f t="shared" si="79"/>
        <v>-0.85126379016987408</v>
      </c>
      <c r="BB198" s="2">
        <f t="shared" si="80"/>
        <v>-0.75484649571460005</v>
      </c>
      <c r="BC198" s="2">
        <f t="shared" si="81"/>
        <v>-0.61779788810210357</v>
      </c>
      <c r="BD198" s="2">
        <f t="shared" si="82"/>
        <v>-0.28832209525482377</v>
      </c>
      <c r="BE198" s="2">
        <f t="shared" si="83"/>
        <v>-0.82377338962773472</v>
      </c>
      <c r="BF198" s="2">
        <f t="shared" si="84"/>
        <v>-0.87050120419101928</v>
      </c>
      <c r="BG198" s="2">
        <f t="shared" si="85"/>
        <v>-0.51645552726942667</v>
      </c>
      <c r="BH198" s="2">
        <f t="shared" si="86"/>
        <v>-0.777643522914235</v>
      </c>
      <c r="BI198" s="2">
        <f t="shared" si="87"/>
        <v>-0.76673332705837072</v>
      </c>
    </row>
    <row r="199" spans="1:61" x14ac:dyDescent="0.25">
      <c r="A199" t="str">
        <f t="shared" si="56"/>
        <v/>
      </c>
      <c r="B199" t="str">
        <f t="shared" si="89"/>
        <v>CAHeatingPTHP</v>
      </c>
      <c r="C199" t="str">
        <f t="shared" si="90"/>
        <v>CA2023 CPAHeating_PTHP</v>
      </c>
      <c r="D199" t="s">
        <v>118</v>
      </c>
      <c r="E199" t="s">
        <v>191</v>
      </c>
      <c r="F199" s="3" t="s">
        <v>76</v>
      </c>
      <c r="G199" s="3" t="s">
        <v>12</v>
      </c>
      <c r="H199" s="3" t="s">
        <v>8</v>
      </c>
      <c r="I199" s="6">
        <v>1.4669836107001883</v>
      </c>
      <c r="J199" s="6">
        <v>1.0287855650229567</v>
      </c>
      <c r="K199" s="6">
        <v>0.55268756357343063</v>
      </c>
      <c r="L199" s="6">
        <v>1.0106741713652296</v>
      </c>
      <c r="M199" s="6">
        <v>1.1904263864885831</v>
      </c>
      <c r="N199" s="6">
        <v>0.32466826080018463</v>
      </c>
      <c r="O199" s="6">
        <v>1.4950088036654134</v>
      </c>
      <c r="P199" s="6">
        <v>1.7715279453314674</v>
      </c>
      <c r="Q199" s="6">
        <v>1.5045801091496851</v>
      </c>
      <c r="R199" s="6">
        <v>1.6977153189016381</v>
      </c>
      <c r="S199" s="6">
        <v>1.079160139978885</v>
      </c>
      <c r="T199" s="6">
        <v>0.63788334262277802</v>
      </c>
      <c r="U199" s="6">
        <v>1.4669836107001883</v>
      </c>
      <c r="V199" s="6">
        <v>0.72933996576570481</v>
      </c>
      <c r="W199" s="6">
        <f t="shared" si="88"/>
        <v>1.1397446281475954</v>
      </c>
      <c r="AR199" s="5" t="s">
        <v>75</v>
      </c>
      <c r="AS199" s="5" t="s">
        <v>12</v>
      </c>
      <c r="AT199" s="5" t="s">
        <v>14</v>
      </c>
      <c r="AU199" s="2">
        <f t="shared" si="73"/>
        <v>-0.71582108609597395</v>
      </c>
      <c r="AV199" s="2">
        <f t="shared" si="74"/>
        <v>-0.83585248699408554</v>
      </c>
      <c r="AW199" s="2">
        <f t="shared" si="75"/>
        <v>-0.88897255948666554</v>
      </c>
      <c r="AX199" s="2">
        <f t="shared" si="76"/>
        <v>-0.86534041822586916</v>
      </c>
      <c r="AY199" s="2">
        <f t="shared" si="77"/>
        <v>-0.7424109730055648</v>
      </c>
      <c r="AZ199" s="2">
        <f t="shared" si="78"/>
        <v>-0.95522927494485355</v>
      </c>
      <c r="BA199" s="2">
        <f t="shared" si="79"/>
        <v>-0.91004363280179634</v>
      </c>
      <c r="BB199" s="2">
        <f t="shared" si="80"/>
        <v>-0.84805875677609155</v>
      </c>
      <c r="BC199" s="2">
        <f t="shared" si="81"/>
        <v>-0.76311876832499248</v>
      </c>
      <c r="BD199" s="2">
        <f t="shared" si="82"/>
        <v>-0.40366822915661782</v>
      </c>
      <c r="BE199" s="2">
        <f t="shared" si="83"/>
        <v>-0.85505043023677751</v>
      </c>
      <c r="BF199" s="2">
        <f t="shared" si="84"/>
        <v>-0.89348490164047711</v>
      </c>
      <c r="BG199" s="2">
        <f t="shared" si="85"/>
        <v>-0.56427161846875051</v>
      </c>
      <c r="BH199" s="2">
        <f t="shared" si="86"/>
        <v>-0.83874007890104996</v>
      </c>
      <c r="BI199" s="2">
        <f t="shared" si="87"/>
        <v>-0.8313034219382327</v>
      </c>
    </row>
    <row r="200" spans="1:61" x14ac:dyDescent="0.25">
      <c r="A200" t="str">
        <f t="shared" si="56"/>
        <v/>
      </c>
      <c r="B200" t="str">
        <f t="shared" si="89"/>
        <v>CAHeatingAir-Source Heat Pump</v>
      </c>
      <c r="C200" t="str">
        <f t="shared" si="90"/>
        <v>CA2023 CPAHeating_Air-Source Heat Pump</v>
      </c>
      <c r="D200" t="s">
        <v>118</v>
      </c>
      <c r="E200" t="s">
        <v>191</v>
      </c>
      <c r="F200" s="3" t="s">
        <v>77</v>
      </c>
      <c r="G200" s="3" t="s">
        <v>12</v>
      </c>
      <c r="H200" s="3" t="s">
        <v>10</v>
      </c>
      <c r="I200" s="6">
        <v>1.629981789666876</v>
      </c>
      <c r="J200" s="6">
        <v>1.1430950722477295</v>
      </c>
      <c r="K200" s="6">
        <v>0.61409729285936732</v>
      </c>
      <c r="L200" s="6">
        <v>1.1229713015169218</v>
      </c>
      <c r="M200" s="6">
        <v>1.3226959849873146</v>
      </c>
      <c r="N200" s="6">
        <v>0.36074251200020513</v>
      </c>
      <c r="O200" s="6">
        <v>1.6611208929615704</v>
      </c>
      <c r="P200" s="6">
        <v>1.9683643837016302</v>
      </c>
      <c r="Q200" s="6">
        <v>1.6717556768329833</v>
      </c>
      <c r="R200" s="6">
        <v>1.8863503543351534</v>
      </c>
      <c r="S200" s="6">
        <v>1.199066822198761</v>
      </c>
      <c r="T200" s="6">
        <v>0.70875926958086433</v>
      </c>
      <c r="U200" s="6">
        <v>1.629981789666876</v>
      </c>
      <c r="V200" s="6">
        <v>0.81037773973967198</v>
      </c>
      <c r="W200" s="6">
        <f t="shared" si="88"/>
        <v>1.2663829201639947</v>
      </c>
      <c r="AR200" s="5" t="s">
        <v>76</v>
      </c>
      <c r="AS200" s="5" t="s">
        <v>12</v>
      </c>
      <c r="AT200" s="5" t="s">
        <v>8</v>
      </c>
      <c r="AU200" s="2">
        <f t="shared" si="73"/>
        <v>-0.62542820717084879</v>
      </c>
      <c r="AV200" s="2">
        <f t="shared" si="74"/>
        <v>-0.78073825754592907</v>
      </c>
      <c r="AW200" s="2">
        <f t="shared" si="75"/>
        <v>-0.84697371124231824</v>
      </c>
      <c r="AX200" s="2">
        <f t="shared" si="76"/>
        <v>-0.77964113461361539</v>
      </c>
      <c r="AY200" s="2">
        <f t="shared" si="77"/>
        <v>-0.54867190820988854</v>
      </c>
      <c r="AZ200" s="2">
        <f t="shared" si="78"/>
        <v>-0.88869500698408044</v>
      </c>
      <c r="BA200" s="2">
        <f t="shared" si="79"/>
        <v>-0.82222310085850092</v>
      </c>
      <c r="BB200" s="2">
        <f t="shared" si="80"/>
        <v>-0.71193142531045983</v>
      </c>
      <c r="BC200" s="2">
        <f t="shared" si="81"/>
        <v>-0.55089192814644106</v>
      </c>
      <c r="BD200" s="2">
        <f t="shared" si="82"/>
        <v>-0.25329137563634874</v>
      </c>
      <c r="BE200" s="2">
        <f t="shared" si="83"/>
        <v>-0.81007792730539074</v>
      </c>
      <c r="BF200" s="2">
        <f t="shared" si="84"/>
        <v>-0.86043719697301557</v>
      </c>
      <c r="BG200" s="2">
        <f t="shared" si="85"/>
        <v>-0.42567321827465021</v>
      </c>
      <c r="BH200" s="2">
        <f t="shared" si="86"/>
        <v>-0.77773956476853867</v>
      </c>
      <c r="BI200" s="2">
        <f t="shared" si="87"/>
        <v>-0.72785716917164078</v>
      </c>
    </row>
    <row r="201" spans="1:61" x14ac:dyDescent="0.25">
      <c r="A201" t="str">
        <f t="shared" si="56"/>
        <v/>
      </c>
      <c r="B201" t="str">
        <f t="shared" si="89"/>
        <v>CAHeatingGeothermal Heat Pump</v>
      </c>
      <c r="C201" t="str">
        <f t="shared" si="90"/>
        <v>CA2023 CPAHeating_Geothermal Heat Pump</v>
      </c>
      <c r="D201" t="s">
        <v>118</v>
      </c>
      <c r="E201" t="s">
        <v>191</v>
      </c>
      <c r="F201" s="3" t="s">
        <v>78</v>
      </c>
      <c r="G201" s="3" t="s">
        <v>12</v>
      </c>
      <c r="H201" s="3" t="s">
        <v>11</v>
      </c>
      <c r="I201" s="6">
        <v>1.5830393527447828</v>
      </c>
      <c r="J201" s="6">
        <v>1.0089650824548346</v>
      </c>
      <c r="K201" s="6">
        <v>0.5650082215131691</v>
      </c>
      <c r="L201" s="6">
        <v>0.97124177979701232</v>
      </c>
      <c r="M201" s="6">
        <v>1.1071097113722135</v>
      </c>
      <c r="N201" s="6">
        <v>0.30122876191550652</v>
      </c>
      <c r="O201" s="6">
        <v>1.3908875743794409</v>
      </c>
      <c r="P201" s="6">
        <v>1.6603909005724875</v>
      </c>
      <c r="Q201" s="6">
        <v>1.4101900729243451</v>
      </c>
      <c r="R201" s="6">
        <v>1.7678911508435182</v>
      </c>
      <c r="S201" s="6">
        <v>1.112321447799077</v>
      </c>
      <c r="T201" s="6">
        <v>0.65748473920373474</v>
      </c>
      <c r="U201" s="6">
        <v>1.5830393527447828</v>
      </c>
      <c r="V201" s="6">
        <v>0.70088408954837289</v>
      </c>
      <c r="W201" s="6">
        <f t="shared" si="88"/>
        <v>1.1299773027009485</v>
      </c>
      <c r="AR201" s="5" t="s">
        <v>77</v>
      </c>
      <c r="AS201" s="5" t="s">
        <v>12</v>
      </c>
      <c r="AT201" s="5" t="s">
        <v>10</v>
      </c>
      <c r="AU201" s="2">
        <f t="shared" si="73"/>
        <v>-0.67259407251530834</v>
      </c>
      <c r="AV201" s="2">
        <f t="shared" si="74"/>
        <v>-0.82581965167830196</v>
      </c>
      <c r="AW201" s="2">
        <f t="shared" si="75"/>
        <v>-0.87328555094610261</v>
      </c>
      <c r="AX201" s="2">
        <f t="shared" si="76"/>
        <v>-0.82847329874722753</v>
      </c>
      <c r="AY201" s="2">
        <f t="shared" si="77"/>
        <v>-0.66001050339875122</v>
      </c>
      <c r="AZ201" s="2">
        <f t="shared" si="78"/>
        <v>-0.9163518639658903</v>
      </c>
      <c r="BA201" s="2">
        <f t="shared" si="79"/>
        <v>-0.86602967130941699</v>
      </c>
      <c r="BB201" s="2">
        <f t="shared" si="80"/>
        <v>-0.78130279144234338</v>
      </c>
      <c r="BC201" s="2">
        <f t="shared" si="81"/>
        <v>-0.6590440947578613</v>
      </c>
      <c r="BD201" s="2">
        <f t="shared" si="82"/>
        <v>-0.37016492741472951</v>
      </c>
      <c r="BE201" s="2">
        <f t="shared" si="83"/>
        <v>-0.84143589676415376</v>
      </c>
      <c r="BF201" s="2">
        <f t="shared" si="84"/>
        <v>-0.88348036437745259</v>
      </c>
      <c r="BG201" s="2">
        <f t="shared" si="85"/>
        <v>-0.49799211726587844</v>
      </c>
      <c r="BH201" s="2">
        <f t="shared" si="86"/>
        <v>-0.82699312229888788</v>
      </c>
      <c r="BI201" s="2">
        <f t="shared" si="87"/>
        <v>-0.78145338559990496</v>
      </c>
    </row>
    <row r="202" spans="1:61" x14ac:dyDescent="0.25">
      <c r="A202" t="str">
        <f t="shared" si="56"/>
        <v/>
      </c>
      <c r="B202" t="str">
        <f t="shared" si="89"/>
        <v>CAVentilationVentilation</v>
      </c>
      <c r="C202" t="str">
        <f t="shared" si="90"/>
        <v>CA2023 CPAVentilation_Ventilation</v>
      </c>
      <c r="D202" t="s">
        <v>118</v>
      </c>
      <c r="E202" t="s">
        <v>191</v>
      </c>
      <c r="F202" s="3" t="s">
        <v>79</v>
      </c>
      <c r="G202" s="3" t="s">
        <v>15</v>
      </c>
      <c r="H202" s="3" t="s">
        <v>15</v>
      </c>
      <c r="I202" s="6">
        <v>3.7553781260859669</v>
      </c>
      <c r="J202" s="6">
        <v>2.5046217716137975</v>
      </c>
      <c r="K202" s="6">
        <v>2.4602807865966869</v>
      </c>
      <c r="L202" s="6">
        <v>2.1015899194340895</v>
      </c>
      <c r="M202" s="6">
        <v>4.4175116064208799</v>
      </c>
      <c r="N202" s="6">
        <v>2.8596057284863932</v>
      </c>
      <c r="O202" s="6">
        <v>4.9401179829225628</v>
      </c>
      <c r="P202" s="6">
        <v>3.5701283705960121</v>
      </c>
      <c r="Q202" s="6">
        <v>1.0539921911362244</v>
      </c>
      <c r="R202" s="6">
        <v>1.3446532188217979</v>
      </c>
      <c r="S202" s="6">
        <v>0.65334582748836878</v>
      </c>
      <c r="T202" s="6">
        <v>1.539277215847791</v>
      </c>
      <c r="U202" s="6">
        <v>30.043025008687735</v>
      </c>
      <c r="V202" s="6">
        <v>1.2060528344995589</v>
      </c>
      <c r="W202" s="6">
        <f t="shared" si="88"/>
        <v>4.4606843277598474</v>
      </c>
      <c r="AR202" s="5" t="s">
        <v>78</v>
      </c>
      <c r="AS202" s="5" t="s">
        <v>12</v>
      </c>
      <c r="AT202" s="5" t="s">
        <v>11</v>
      </c>
      <c r="AU202" s="2">
        <f t="shared" si="73"/>
        <v>-0.14496051482379502</v>
      </c>
      <c r="AV202" s="2">
        <f t="shared" si="74"/>
        <v>-0.50075429106613345</v>
      </c>
      <c r="AW202" s="2">
        <f t="shared" si="75"/>
        <v>-0.35238730289153086</v>
      </c>
      <c r="AX202" s="2">
        <f t="shared" si="76"/>
        <v>-0.51115322178383304</v>
      </c>
      <c r="AY202" s="2">
        <f t="shared" si="77"/>
        <v>0.78843966475720473</v>
      </c>
      <c r="AZ202" s="2">
        <f t="shared" si="78"/>
        <v>0.12930427793667376</v>
      </c>
      <c r="BA202" s="2">
        <f t="shared" si="79"/>
        <v>-0.35674498259771203</v>
      </c>
      <c r="BB202" s="2">
        <f t="shared" si="80"/>
        <v>-0.40595947761731854</v>
      </c>
      <c r="BC202" s="2">
        <f t="shared" si="81"/>
        <v>-0.67807307537136374</v>
      </c>
      <c r="BD202" s="2">
        <f t="shared" si="82"/>
        <v>-0.25521709440967699</v>
      </c>
      <c r="BE202" s="2">
        <f t="shared" si="83"/>
        <v>-0.89336674641203562</v>
      </c>
      <c r="BF202" s="2">
        <f t="shared" si="84"/>
        <v>-0.68767607320445334</v>
      </c>
      <c r="BG202" s="2">
        <f t="shared" si="85"/>
        <v>9.4881805874439937</v>
      </c>
      <c r="BH202" s="2">
        <f t="shared" si="86"/>
        <v>-0.65058398344199131</v>
      </c>
      <c r="BI202" s="2">
        <f t="shared" si="87"/>
        <v>6.4784463642081125E-2</v>
      </c>
    </row>
    <row r="203" spans="1:61" x14ac:dyDescent="0.25">
      <c r="A203" t="str">
        <f t="shared" ref="A203:A268" si="91">IF(D203=D202,"",1)</f>
        <v/>
      </c>
      <c r="B203" t="str">
        <f t="shared" si="89"/>
        <v>CAWater HeatingWater Heater</v>
      </c>
      <c r="C203" t="str">
        <f t="shared" si="90"/>
        <v>CA2023 CPAWater Heating_Water Heater</v>
      </c>
      <c r="D203" t="s">
        <v>118</v>
      </c>
      <c r="E203" t="s">
        <v>191</v>
      </c>
      <c r="F203" s="3" t="s">
        <v>80</v>
      </c>
      <c r="G203" s="3" t="s">
        <v>16</v>
      </c>
      <c r="H203" s="3" t="s">
        <v>17</v>
      </c>
      <c r="I203" s="6">
        <v>1.039487</v>
      </c>
      <c r="J203" s="6">
        <v>0.93571599999999999</v>
      </c>
      <c r="K203" s="6">
        <v>0.81637700000000002</v>
      </c>
      <c r="L203" s="6">
        <v>0.73487885941045916</v>
      </c>
      <c r="M203" s="6">
        <v>7.0446059999999999</v>
      </c>
      <c r="N203" s="6">
        <v>2.2897630000000002</v>
      </c>
      <c r="O203" s="6">
        <v>3.5125523953811615</v>
      </c>
      <c r="P203" s="6">
        <v>2.081817</v>
      </c>
      <c r="Q203" s="6">
        <v>0.99000699999999997</v>
      </c>
      <c r="R203" s="6">
        <v>3.2036319999999998</v>
      </c>
      <c r="S203" s="6">
        <v>0.263048</v>
      </c>
      <c r="T203" s="6">
        <v>0.41820099999999999</v>
      </c>
      <c r="U203" s="6">
        <v>0.93571599999999999</v>
      </c>
      <c r="V203" s="6">
        <v>1.3898779999999999</v>
      </c>
      <c r="W203" s="6">
        <f t="shared" si="88"/>
        <v>1.8325485181994012</v>
      </c>
      <c r="AR203" s="5" t="s">
        <v>79</v>
      </c>
      <c r="AS203" s="5" t="s">
        <v>15</v>
      </c>
      <c r="AT203" s="5" t="s">
        <v>15</v>
      </c>
      <c r="AU203" s="2">
        <f t="shared" si="73"/>
        <v>-0.66611278039724764</v>
      </c>
      <c r="AV203" s="2">
        <f t="shared" si="74"/>
        <v>-0.24878853021298486</v>
      </c>
      <c r="AW203" s="2">
        <f t="shared" si="75"/>
        <v>-0.73777656990646712</v>
      </c>
      <c r="AX203" s="2">
        <f t="shared" si="76"/>
        <v>-0.41002459283250869</v>
      </c>
      <c r="AY203" s="2">
        <f t="shared" si="77"/>
        <v>2.5565132665442318</v>
      </c>
      <c r="AZ203" s="2">
        <f t="shared" si="78"/>
        <v>5.0224022031155613E-2</v>
      </c>
      <c r="BA203" s="2">
        <f t="shared" si="79"/>
        <v>-0.23023325950144613</v>
      </c>
      <c r="BB203" s="2">
        <f t="shared" si="80"/>
        <v>0.36515908341901904</v>
      </c>
      <c r="BC203" s="2">
        <f t="shared" si="81"/>
        <v>0.3924023168188866</v>
      </c>
      <c r="BD203" s="2">
        <f t="shared" si="82"/>
        <v>2.3905282543457993</v>
      </c>
      <c r="BE203" s="2">
        <f t="shared" si="83"/>
        <v>1.4665139122148396E-2</v>
      </c>
      <c r="BF203" s="2">
        <f t="shared" si="84"/>
        <v>-0.42751199393276906</v>
      </c>
      <c r="BG203" s="2">
        <f t="shared" si="85"/>
        <v>-0.96443129283249041</v>
      </c>
      <c r="BH203" s="2">
        <f t="shared" si="86"/>
        <v>0.9009763022167685</v>
      </c>
      <c r="BI203" s="2">
        <f t="shared" si="87"/>
        <v>-0.47265838884519162</v>
      </c>
    </row>
    <row r="204" spans="1:61" x14ac:dyDescent="0.25">
      <c r="A204" t="str">
        <f t="shared" si="91"/>
        <v/>
      </c>
      <c r="B204" t="str">
        <f t="shared" si="89"/>
        <v>CAInterior LightingGeneral Service Lighting</v>
      </c>
      <c r="C204" t="str">
        <f t="shared" si="90"/>
        <v>CA2023 CPAInterior Lighting_General Service Lighting</v>
      </c>
      <c r="D204" t="s">
        <v>118</v>
      </c>
      <c r="E204" t="s">
        <v>191</v>
      </c>
      <c r="F204" s="3" t="s">
        <v>81</v>
      </c>
      <c r="G204" s="3" t="s">
        <v>18</v>
      </c>
      <c r="H204" s="3" t="s">
        <v>19</v>
      </c>
      <c r="I204" s="6">
        <v>0.46690184939187612</v>
      </c>
      <c r="J204" s="6">
        <v>0.36786206315723574</v>
      </c>
      <c r="K204" s="6">
        <v>0.51057202766059018</v>
      </c>
      <c r="L204" s="6">
        <v>0.33187181797938364</v>
      </c>
      <c r="M204" s="6">
        <v>2.0394232577614226</v>
      </c>
      <c r="N204" s="6">
        <v>0.62306666084732543</v>
      </c>
      <c r="O204" s="6">
        <v>1.0886358851382414</v>
      </c>
      <c r="P204" s="6">
        <v>0.29767387484248781</v>
      </c>
      <c r="Q204" s="6">
        <v>0.17023254726083756</v>
      </c>
      <c r="R204" s="6">
        <v>1.7483345472504546</v>
      </c>
      <c r="S204" s="6">
        <v>0.11595961418639887</v>
      </c>
      <c r="T204" s="6">
        <v>0.11595961418639887</v>
      </c>
      <c r="U204" s="6">
        <v>0.11595961418639887</v>
      </c>
      <c r="V204" s="6">
        <v>0.7148372930157203</v>
      </c>
      <c r="W204" s="6">
        <f t="shared" si="88"/>
        <v>0.6219493333474837</v>
      </c>
      <c r="AR204" s="5" t="s">
        <v>80</v>
      </c>
      <c r="AS204" s="5" t="s">
        <v>16</v>
      </c>
      <c r="AT204" s="5" t="s">
        <v>17</v>
      </c>
      <c r="AU204" s="2">
        <f t="shared" si="73"/>
        <v>-0.55083435445380646</v>
      </c>
      <c r="AV204" s="2">
        <f t="shared" si="74"/>
        <v>-0.60686569091771891</v>
      </c>
      <c r="AW204" s="2">
        <f t="shared" si="75"/>
        <v>-0.50882307555497075</v>
      </c>
      <c r="AX204" s="2">
        <f t="shared" si="76"/>
        <v>-0.64532847789352354</v>
      </c>
      <c r="AY204" s="2">
        <f t="shared" si="77"/>
        <v>-0.73681691447052189</v>
      </c>
      <c r="AZ204" s="2">
        <f t="shared" si="78"/>
        <v>-0.72789032714419555</v>
      </c>
      <c r="BA204" s="2">
        <f t="shared" si="79"/>
        <v>-0.7610602803271822</v>
      </c>
      <c r="BB204" s="2">
        <f t="shared" si="80"/>
        <v>-0.85701246803033704</v>
      </c>
      <c r="BC204" s="2">
        <f t="shared" si="81"/>
        <v>-0.82804914787386596</v>
      </c>
      <c r="BD204" s="2">
        <f t="shared" si="82"/>
        <v>-0.45426486336431438</v>
      </c>
      <c r="BE204" s="2">
        <f t="shared" si="83"/>
        <v>-0.55916937522277732</v>
      </c>
      <c r="BF204" s="2">
        <f t="shared" si="84"/>
        <v>-0.72271798922910546</v>
      </c>
      <c r="BG204" s="2">
        <f t="shared" si="85"/>
        <v>-0.82837745307001087</v>
      </c>
      <c r="BH204" s="2">
        <f t="shared" si="86"/>
        <v>-0.48568342472093207</v>
      </c>
      <c r="BI204" s="2">
        <f t="shared" si="87"/>
        <v>-0.68414762681929475</v>
      </c>
    </row>
    <row r="205" spans="1:61" x14ac:dyDescent="0.25">
      <c r="A205" t="str">
        <f t="shared" si="91"/>
        <v/>
      </c>
      <c r="B205" t="str">
        <f t="shared" si="89"/>
        <v>CAInterior LightingExempted Lighting</v>
      </c>
      <c r="C205" t="str">
        <f t="shared" si="90"/>
        <v>CA2023 CPAInterior Lighting_Exempted Lighting</v>
      </c>
      <c r="D205" t="s">
        <v>118</v>
      </c>
      <c r="E205" t="s">
        <v>191</v>
      </c>
      <c r="F205" s="3" t="s">
        <v>82</v>
      </c>
      <c r="G205" s="3" t="s">
        <v>18</v>
      </c>
      <c r="H205" s="3" t="s">
        <v>20</v>
      </c>
      <c r="I205" s="6">
        <v>3.6424256541316585E-3</v>
      </c>
      <c r="J205" s="6">
        <v>2.8697899093158524E-3</v>
      </c>
      <c r="K205" s="6">
        <v>3.3039785745576727E-3</v>
      </c>
      <c r="L205" s="6">
        <v>2.1475860734624873E-3</v>
      </c>
      <c r="M205" s="6">
        <v>1.7003723113672223E-2</v>
      </c>
      <c r="N205" s="6">
        <v>3.5806632612581969E-4</v>
      </c>
      <c r="O205" s="6">
        <v>8.2364650348880058E-3</v>
      </c>
      <c r="P205" s="6">
        <v>2.2521584079771896E-3</v>
      </c>
      <c r="Q205" s="6">
        <v>9.6765720317703175E-4</v>
      </c>
      <c r="R205" s="6">
        <v>7.4792854176647973E-3</v>
      </c>
      <c r="S205" s="6">
        <v>4.6883567558310033E-5</v>
      </c>
      <c r="T205" s="6">
        <v>4.6883567558310033E-5</v>
      </c>
      <c r="U205" s="6">
        <v>4.6883567558310033E-5</v>
      </c>
      <c r="V205" s="6">
        <v>3.7355797753133432E-3</v>
      </c>
      <c r="W205" s="6">
        <f t="shared" si="88"/>
        <v>3.7240975852115012E-3</v>
      </c>
      <c r="AR205" s="5" t="s">
        <v>81</v>
      </c>
      <c r="AS205" s="5" t="s">
        <v>18</v>
      </c>
      <c r="AT205" s="5" t="s">
        <v>19</v>
      </c>
      <c r="AU205" s="2">
        <f t="shared" si="73"/>
        <v>-0.98534492828757392</v>
      </c>
      <c r="AV205" s="2">
        <f t="shared" si="74"/>
        <v>-0.98835840086011062</v>
      </c>
      <c r="AW205" s="2">
        <f t="shared" si="75"/>
        <v>-0.99336290387429182</v>
      </c>
      <c r="AX205" s="2">
        <f t="shared" si="76"/>
        <v>-0.99346346593680246</v>
      </c>
      <c r="AY205" s="2">
        <f t="shared" si="77"/>
        <v>-0.98731272957589122</v>
      </c>
      <c r="AZ205" s="2">
        <f t="shared" si="78"/>
        <v>-0.99906174745412824</v>
      </c>
      <c r="BA205" s="2">
        <f t="shared" si="79"/>
        <v>-0.9849958526307967</v>
      </c>
      <c r="BB205" s="2">
        <f t="shared" si="80"/>
        <v>-0.97616974021740821</v>
      </c>
      <c r="BC205" s="2">
        <f t="shared" si="81"/>
        <v>-0.99405039328268219</v>
      </c>
      <c r="BD205" s="2">
        <f t="shared" si="82"/>
        <v>-0.99075001296100684</v>
      </c>
      <c r="BE205" s="2">
        <f t="shared" si="83"/>
        <v>-0.99935276963145081</v>
      </c>
      <c r="BF205" s="2">
        <f t="shared" si="84"/>
        <v>-0.99935276963145081</v>
      </c>
      <c r="BG205" s="2">
        <f t="shared" si="85"/>
        <v>-0.99990117475505225</v>
      </c>
      <c r="BH205" s="2">
        <f t="shared" si="86"/>
        <v>-0.99007624755541968</v>
      </c>
      <c r="BI205" s="2">
        <f t="shared" si="87"/>
        <v>-0.9907780920627316</v>
      </c>
    </row>
    <row r="206" spans="1:61" x14ac:dyDescent="0.25">
      <c r="A206" t="str">
        <f t="shared" si="91"/>
        <v/>
      </c>
      <c r="B206" t="str">
        <f t="shared" si="89"/>
        <v>CAInterior LightingHigh-Bay Lighting</v>
      </c>
      <c r="C206" t="str">
        <f t="shared" si="90"/>
        <v>CA2023 CPAInterior Lighting_High-Bay Lighting</v>
      </c>
      <c r="D206" t="s">
        <v>118</v>
      </c>
      <c r="E206" t="s">
        <v>191</v>
      </c>
      <c r="F206" s="3" t="s">
        <v>83</v>
      </c>
      <c r="G206" s="3" t="s">
        <v>18</v>
      </c>
      <c r="H206" s="3" t="s">
        <v>21</v>
      </c>
      <c r="I206" s="6">
        <v>3.3163391392300658E-2</v>
      </c>
      <c r="J206" s="6">
        <v>2.6128732612115669E-2</v>
      </c>
      <c r="K206" s="6">
        <v>1.1213750415274983</v>
      </c>
      <c r="L206" s="6">
        <v>0.72889377699287394</v>
      </c>
      <c r="M206" s="6">
        <v>3.6771557971438613E-2</v>
      </c>
      <c r="N206" s="6">
        <v>0.32496160395315316</v>
      </c>
      <c r="O206" s="6">
        <v>0.68280932807587047</v>
      </c>
      <c r="P206" s="6">
        <v>0.18670567564574581</v>
      </c>
      <c r="Q206" s="6">
        <v>0.24829493801154706</v>
      </c>
      <c r="R206" s="6">
        <v>1.5341847934457123E-2</v>
      </c>
      <c r="S206" s="6">
        <v>0.37398393219427939</v>
      </c>
      <c r="T206" s="6">
        <v>0.37398393219427939</v>
      </c>
      <c r="U206" s="6">
        <v>0.37398393219427939</v>
      </c>
      <c r="V206" s="6">
        <v>0.27767859489813701</v>
      </c>
      <c r="W206" s="6">
        <f t="shared" si="88"/>
        <v>0.3431483061141411</v>
      </c>
      <c r="AR206" s="5" t="s">
        <v>82</v>
      </c>
      <c r="AS206" s="5" t="s">
        <v>18</v>
      </c>
      <c r="AT206" s="5" t="s">
        <v>20</v>
      </c>
      <c r="AU206" s="2">
        <f t="shared" si="73"/>
        <v>-0.67800352192112234</v>
      </c>
      <c r="AV206" s="2">
        <f t="shared" si="74"/>
        <v>-0.80313581635960718</v>
      </c>
      <c r="AW206" s="2">
        <f t="shared" si="75"/>
        <v>1.3676520383283179</v>
      </c>
      <c r="AX206" s="2">
        <f t="shared" si="76"/>
        <v>1.3317785225960703</v>
      </c>
      <c r="AY206" s="2">
        <f t="shared" si="77"/>
        <v>-0.96085145905831215</v>
      </c>
      <c r="AZ206" s="2">
        <f t="shared" si="78"/>
        <v>0.10091215305878998</v>
      </c>
      <c r="BA206" s="2">
        <f t="shared" si="79"/>
        <v>1.9915099478163851</v>
      </c>
      <c r="BB206" s="2">
        <f t="shared" si="80"/>
        <v>3.6175415280752468</v>
      </c>
      <c r="BC206" s="2">
        <f t="shared" si="81"/>
        <v>0.36629486989747106</v>
      </c>
      <c r="BD206" s="2">
        <f t="shared" si="82"/>
        <v>-0.96417009637038664</v>
      </c>
      <c r="BE206" s="2">
        <f t="shared" si="83"/>
        <v>9.4418049394024433</v>
      </c>
      <c r="BF206" s="2">
        <f t="shared" si="84"/>
        <v>9.4418049394024433</v>
      </c>
      <c r="BG206" s="2">
        <f t="shared" si="85"/>
        <v>0.40345138648990764</v>
      </c>
      <c r="BH206" s="2">
        <f t="shared" si="86"/>
        <v>0.21421836756839907</v>
      </c>
      <c r="BI206" s="2">
        <f t="shared" si="87"/>
        <v>0.29777357926497183</v>
      </c>
    </row>
    <row r="207" spans="1:61" x14ac:dyDescent="0.25">
      <c r="A207" t="str">
        <f t="shared" si="91"/>
        <v/>
      </c>
      <c r="B207" t="str">
        <f t="shared" si="89"/>
        <v>CAInterior LightingLinear Lighting</v>
      </c>
      <c r="C207" t="str">
        <f t="shared" si="90"/>
        <v>CA2023 CPAInterior Lighting_Linear Lighting</v>
      </c>
      <c r="D207" t="s">
        <v>118</v>
      </c>
      <c r="E207" t="s">
        <v>191</v>
      </c>
      <c r="F207" s="3" t="s">
        <v>84</v>
      </c>
      <c r="G207" s="3" t="s">
        <v>18</v>
      </c>
      <c r="H207" s="3" t="s">
        <v>22</v>
      </c>
      <c r="I207" s="6">
        <v>2.289812533111931</v>
      </c>
      <c r="J207" s="6">
        <v>1.804094723057885</v>
      </c>
      <c r="K207" s="6">
        <v>3.7330136374742842</v>
      </c>
      <c r="L207" s="6">
        <v>2.4264588643582847</v>
      </c>
      <c r="M207" s="6">
        <v>1.801806340600496</v>
      </c>
      <c r="N207" s="6">
        <v>4.856986009014304</v>
      </c>
      <c r="O207" s="6">
        <v>3.8831294797763767</v>
      </c>
      <c r="P207" s="6">
        <v>1.0617932171263533</v>
      </c>
      <c r="Q207" s="6">
        <v>1.5480169682220828</v>
      </c>
      <c r="R207" s="6">
        <v>0.47330630779487709</v>
      </c>
      <c r="S207" s="6">
        <v>0.6924002535140148</v>
      </c>
      <c r="T207" s="6">
        <v>0.6924002535140148</v>
      </c>
      <c r="U207" s="6">
        <v>0.6924002535140148</v>
      </c>
      <c r="V207" s="6">
        <v>1.79173789813919</v>
      </c>
      <c r="W207" s="6">
        <f t="shared" si="88"/>
        <v>1.9819540528012938</v>
      </c>
      <c r="AR207" s="5" t="s">
        <v>83</v>
      </c>
      <c r="AS207" s="5" t="s">
        <v>18</v>
      </c>
      <c r="AT207" s="5" t="s">
        <v>21</v>
      </c>
      <c r="AU207" s="2">
        <f t="shared" si="73"/>
        <v>1.2676862862250315</v>
      </c>
      <c r="AV207" s="2">
        <f t="shared" si="74"/>
        <v>0.19497686017792737</v>
      </c>
      <c r="AW207" s="2">
        <f t="shared" si="75"/>
        <v>0.8751341115596456</v>
      </c>
      <c r="AX207" s="2">
        <f t="shared" si="76"/>
        <v>0.84672298865722695</v>
      </c>
      <c r="AY207" s="2">
        <f t="shared" si="77"/>
        <v>-0.382721958070117</v>
      </c>
      <c r="AZ207" s="2">
        <f t="shared" si="78"/>
        <v>1.40414929539069</v>
      </c>
      <c r="BA207" s="2">
        <f t="shared" si="79"/>
        <v>0.49715251176161823</v>
      </c>
      <c r="BB207" s="2">
        <f t="shared" si="80"/>
        <v>-0.25398067821233905</v>
      </c>
      <c r="BC207" s="2">
        <f t="shared" si="81"/>
        <v>0.91080046697645822</v>
      </c>
      <c r="BD207" s="2">
        <f t="shared" si="82"/>
        <v>-0.63203970445855584</v>
      </c>
      <c r="BE207" s="2">
        <f t="shared" si="83"/>
        <v>-0.59115372526314347</v>
      </c>
      <c r="BF207" s="2">
        <f t="shared" si="84"/>
        <v>-0.59115372526314347</v>
      </c>
      <c r="BG207" s="2">
        <f t="shared" si="85"/>
        <v>-0.74714878683381691</v>
      </c>
      <c r="BH207" s="2">
        <f t="shared" si="86"/>
        <v>0.14866400931333579</v>
      </c>
      <c r="BI207" s="2">
        <f t="shared" si="87"/>
        <v>0.12968079173690206</v>
      </c>
    </row>
    <row r="208" spans="1:61" x14ac:dyDescent="0.25">
      <c r="A208" t="str">
        <f t="shared" si="91"/>
        <v/>
      </c>
      <c r="B208" t="str">
        <f t="shared" si="89"/>
        <v>CAExterior LightingGeneral Service Lighting</v>
      </c>
      <c r="C208" t="str">
        <f t="shared" si="90"/>
        <v>CA2023 CPAExterior Lighting_General Service Lighting</v>
      </c>
      <c r="D208" t="s">
        <v>118</v>
      </c>
      <c r="E208" t="s">
        <v>191</v>
      </c>
      <c r="F208" s="3" t="s">
        <v>85</v>
      </c>
      <c r="G208" s="3" t="s">
        <v>23</v>
      </c>
      <c r="H208" s="3" t="s">
        <v>19</v>
      </c>
      <c r="I208" s="6">
        <v>9.0891883564529097E-2</v>
      </c>
      <c r="J208" s="6">
        <v>0.1738509199065133</v>
      </c>
      <c r="K208" s="6">
        <v>0.48674947428644294</v>
      </c>
      <c r="L208" s="6">
        <v>0.48674947428644294</v>
      </c>
      <c r="M208" s="6">
        <v>0.24323357927287823</v>
      </c>
      <c r="N208" s="6">
        <v>0.44964412134902354</v>
      </c>
      <c r="O208" s="6">
        <v>5.7626108404163219E-2</v>
      </c>
      <c r="P208" s="6">
        <v>6.0561991838683125E-2</v>
      </c>
      <c r="Q208" s="6">
        <v>5.4113080161103243E-2</v>
      </c>
      <c r="R208" s="6">
        <v>0.12398238085031735</v>
      </c>
      <c r="S208" s="6">
        <v>0.34331631560118642</v>
      </c>
      <c r="T208" s="6">
        <v>0.34331631560118642</v>
      </c>
      <c r="U208" s="6">
        <v>0.30975899773134891</v>
      </c>
      <c r="V208" s="6">
        <v>0.28803220283038133</v>
      </c>
      <c r="W208" s="6">
        <f t="shared" si="88"/>
        <v>0.25084477469172856</v>
      </c>
      <c r="AR208" s="5" t="s">
        <v>84</v>
      </c>
      <c r="AS208" s="5" t="s">
        <v>18</v>
      </c>
      <c r="AT208" s="5" t="s">
        <v>22</v>
      </c>
      <c r="AU208" s="2">
        <f t="shared" si="73"/>
        <v>-0.947298388946335</v>
      </c>
      <c r="AV208" s="2">
        <f t="shared" si="74"/>
        <v>-0.88722402097178787</v>
      </c>
      <c r="AW208" s="2">
        <f t="shared" si="75"/>
        <v>-0.83792942929071046</v>
      </c>
      <c r="AX208" s="2">
        <f t="shared" si="76"/>
        <v>-0.75443852922834909</v>
      </c>
      <c r="AY208" s="2">
        <f t="shared" si="77"/>
        <v>-0.86975055443623239</v>
      </c>
      <c r="AZ208" s="2">
        <f t="shared" si="78"/>
        <v>-0.91026227944275617</v>
      </c>
      <c r="BA208" s="2">
        <f t="shared" si="79"/>
        <v>-0.98572705070182542</v>
      </c>
      <c r="BB208" s="2">
        <f t="shared" si="80"/>
        <v>-0.9723139502802155</v>
      </c>
      <c r="BC208" s="2">
        <f t="shared" si="81"/>
        <v>-0.96422754064878191</v>
      </c>
      <c r="BD208" s="2">
        <f t="shared" si="82"/>
        <v>-0.72801606586971657</v>
      </c>
      <c r="BE208" s="2">
        <f t="shared" si="83"/>
        <v>0.21950994941583324</v>
      </c>
      <c r="BF208" s="2">
        <f t="shared" si="84"/>
        <v>0.21950994941583324</v>
      </c>
      <c r="BG208" s="2">
        <f t="shared" si="85"/>
        <v>-0.92072019315310838</v>
      </c>
      <c r="BH208" s="2">
        <f t="shared" si="86"/>
        <v>-0.80327951726627678</v>
      </c>
      <c r="BI208" s="2">
        <f t="shared" si="87"/>
        <v>-0.87996880975006075</v>
      </c>
    </row>
    <row r="209" spans="1:61" x14ac:dyDescent="0.25">
      <c r="A209" t="str">
        <f t="shared" si="91"/>
        <v/>
      </c>
      <c r="B209" t="str">
        <f t="shared" si="89"/>
        <v>CAExterior LightingArea Lighting</v>
      </c>
      <c r="C209" t="str">
        <f t="shared" si="90"/>
        <v>CA2023 CPAExterior Lighting_Area Lighting</v>
      </c>
      <c r="D209" t="s">
        <v>118</v>
      </c>
      <c r="E209" t="s">
        <v>191</v>
      </c>
      <c r="F209" s="3" t="s">
        <v>86</v>
      </c>
      <c r="G209" s="3" t="s">
        <v>23</v>
      </c>
      <c r="H209" s="3" t="s">
        <v>24</v>
      </c>
      <c r="I209" s="6">
        <v>9.905760923737382E-2</v>
      </c>
      <c r="J209" s="6">
        <v>7.8474713384870581E-2</v>
      </c>
      <c r="K209" s="6">
        <v>8.3595143308437939E-2</v>
      </c>
      <c r="L209" s="6">
        <v>8.3595143308437939E-2</v>
      </c>
      <c r="M209" s="6">
        <v>6.9952283864061146E-2</v>
      </c>
      <c r="N209" s="6">
        <v>9.817394251559082E-2</v>
      </c>
      <c r="O209" s="6">
        <v>2.7171644135994169E-2</v>
      </c>
      <c r="P209" s="6">
        <v>1.2275566143767926E-3</v>
      </c>
      <c r="Q209" s="6">
        <v>2.7199868866311402E-3</v>
      </c>
      <c r="R209" s="6">
        <v>6.7989377150724825E-2</v>
      </c>
      <c r="S209" s="6">
        <v>9.4308933721833701E-3</v>
      </c>
      <c r="T209" s="6">
        <v>9.4308933721833701E-3</v>
      </c>
      <c r="U209" s="6">
        <v>0.22622854993997868</v>
      </c>
      <c r="V209" s="6">
        <v>1.0498437357004554E-2</v>
      </c>
      <c r="W209" s="6">
        <f t="shared" si="88"/>
        <v>6.196758388913208E-2</v>
      </c>
      <c r="AR209" s="5" t="s">
        <v>85</v>
      </c>
      <c r="AS209" s="5" t="s">
        <v>23</v>
      </c>
      <c r="AT209" s="5" t="s">
        <v>19</v>
      </c>
      <c r="AU209" s="2">
        <f t="shared" si="73"/>
        <v>3.7110590290369672E-2</v>
      </c>
      <c r="AV209" s="2">
        <f t="shared" si="74"/>
        <v>-0.51687086804567706</v>
      </c>
      <c r="AW209" s="2">
        <f t="shared" si="75"/>
        <v>-0.64867447093362007</v>
      </c>
      <c r="AX209" s="2">
        <f t="shared" si="76"/>
        <v>-0.64867447093362007</v>
      </c>
      <c r="AY209" s="2">
        <f t="shared" si="77"/>
        <v>-0.74671682958355534</v>
      </c>
      <c r="AZ209" s="2">
        <f t="shared" si="78"/>
        <v>-0.72878718758451744</v>
      </c>
      <c r="BA209" s="2">
        <f t="shared" si="79"/>
        <v>-0.38416158147576174</v>
      </c>
      <c r="BB209" s="2">
        <f t="shared" si="80"/>
        <v>-0.9386663524766532</v>
      </c>
      <c r="BC209" s="2">
        <f t="shared" si="81"/>
        <v>-0.31846343974842783</v>
      </c>
      <c r="BD209" s="2">
        <f t="shared" si="82"/>
        <v>0.78533954401593054</v>
      </c>
      <c r="BE209" s="2">
        <f t="shared" si="83"/>
        <v>-0.52676696894650843</v>
      </c>
      <c r="BF209" s="2">
        <f t="shared" si="84"/>
        <v>-0.52676696894650843</v>
      </c>
      <c r="BG209" s="2">
        <f t="shared" si="85"/>
        <v>1.0668780576104342</v>
      </c>
      <c r="BH209" s="2">
        <f t="shared" si="86"/>
        <v>-0.8869633818904491</v>
      </c>
      <c r="BI209" s="2">
        <f t="shared" si="87"/>
        <v>-0.49572629757596753</v>
      </c>
    </row>
    <row r="210" spans="1:61" x14ac:dyDescent="0.25">
      <c r="A210" t="str">
        <f t="shared" si="91"/>
        <v/>
      </c>
      <c r="B210" t="str">
        <f t="shared" si="89"/>
        <v>CAExterior LightingLinear Lighting</v>
      </c>
      <c r="C210" t="str">
        <f t="shared" si="90"/>
        <v>CA2023 CPAExterior Lighting_Linear Lighting</v>
      </c>
      <c r="D210" t="s">
        <v>118</v>
      </c>
      <c r="E210" t="s">
        <v>191</v>
      </c>
      <c r="F210" s="3" t="s">
        <v>87</v>
      </c>
      <c r="G210" s="3" t="s">
        <v>23</v>
      </c>
      <c r="H210" s="3" t="s">
        <v>22</v>
      </c>
      <c r="I210" s="6">
        <v>0.24385123594797775</v>
      </c>
      <c r="J210" s="6">
        <v>0.18147509545849672</v>
      </c>
      <c r="K210" s="6">
        <v>0.26332078801846848</v>
      </c>
      <c r="L210" s="6">
        <v>0.26332078801846848</v>
      </c>
      <c r="M210" s="6">
        <v>0.17847565984846586</v>
      </c>
      <c r="N210" s="6">
        <v>0.40600821843392654</v>
      </c>
      <c r="O210" s="6">
        <v>9.0593045228808539E-2</v>
      </c>
      <c r="P210" s="6">
        <v>9.9231100495142069E-2</v>
      </c>
      <c r="Q210" s="6">
        <v>0.10418758190046762</v>
      </c>
      <c r="R210" s="6">
        <v>2.2605281808223895E-2</v>
      </c>
      <c r="S210" s="6">
        <v>0.72840430755169994</v>
      </c>
      <c r="T210" s="6">
        <v>0.72840430755169994</v>
      </c>
      <c r="U210" s="6">
        <v>0.54516396885374208</v>
      </c>
      <c r="V210" s="6">
        <v>0.22010572838609199</v>
      </c>
      <c r="W210" s="6">
        <f t="shared" si="88"/>
        <v>0.29108193625011997</v>
      </c>
      <c r="AR210" s="5" t="s">
        <v>86</v>
      </c>
      <c r="AS210" s="5" t="s">
        <v>23</v>
      </c>
      <c r="AT210" s="5" t="s">
        <v>24</v>
      </c>
      <c r="AU210" s="2">
        <f t="shared" si="73"/>
        <v>-0.80914447656975064</v>
      </c>
      <c r="AV210" s="2">
        <f t="shared" si="74"/>
        <v>-0.88494797255519408</v>
      </c>
      <c r="AW210" s="2">
        <f t="shared" si="75"/>
        <v>-0.68818455920499622</v>
      </c>
      <c r="AX210" s="2">
        <f t="shared" si="76"/>
        <v>-0.68818455920499622</v>
      </c>
      <c r="AY210" s="2">
        <f t="shared" si="77"/>
        <v>-0.91663979455610201</v>
      </c>
      <c r="AZ210" s="2">
        <f t="shared" si="78"/>
        <v>-0.77233933554460255</v>
      </c>
      <c r="BA210" s="2">
        <f t="shared" si="79"/>
        <v>-0.86362643312083842</v>
      </c>
      <c r="BB210" s="2">
        <f t="shared" si="80"/>
        <v>-0.65466449787662029</v>
      </c>
      <c r="BC210" s="2">
        <f t="shared" si="81"/>
        <v>-0.13209447366670179</v>
      </c>
      <c r="BD210" s="2">
        <f t="shared" si="82"/>
        <v>-0.98693458395772049</v>
      </c>
      <c r="BE210" s="2">
        <f t="shared" si="83"/>
        <v>0.92917324593506745</v>
      </c>
      <c r="BF210" s="2">
        <f t="shared" si="84"/>
        <v>0.92917324593506745</v>
      </c>
      <c r="BG210" s="2">
        <f t="shared" si="85"/>
        <v>-0.51185855552808435</v>
      </c>
      <c r="BH210" s="2">
        <f t="shared" si="86"/>
        <v>-0.65515127563429587</v>
      </c>
      <c r="BI210" s="2">
        <f t="shared" si="87"/>
        <v>-0.70428057768420294</v>
      </c>
    </row>
    <row r="211" spans="1:61" x14ac:dyDescent="0.25">
      <c r="A211" t="str">
        <f t="shared" si="91"/>
        <v/>
      </c>
      <c r="B211" t="str">
        <f t="shared" si="89"/>
        <v>CARefrigeration Walk-in Refrigerator/Freezer</v>
      </c>
      <c r="C211" t="str">
        <f t="shared" si="90"/>
        <v>CA2023 CPARefrigeration _Walk-in Refrigerator/Freezer</v>
      </c>
      <c r="D211" t="s">
        <v>118</v>
      </c>
      <c r="E211" t="s">
        <v>191</v>
      </c>
      <c r="F211" s="3" t="s">
        <v>88</v>
      </c>
      <c r="G211" s="3" t="s">
        <v>25</v>
      </c>
      <c r="H211" s="3" t="s">
        <v>26</v>
      </c>
      <c r="I211" s="6">
        <v>3.1121104048176633E-2</v>
      </c>
      <c r="J211" s="6">
        <v>1.4662827868852452E-2</v>
      </c>
      <c r="K211" s="6">
        <v>4.2655499254843493E-2</v>
      </c>
      <c r="L211" s="6">
        <v>1.2903288524590157</v>
      </c>
      <c r="M211" s="6">
        <v>5.0272552693208397</v>
      </c>
      <c r="N211" s="6">
        <v>1.6529005961251853</v>
      </c>
      <c r="O211" s="6">
        <v>0.48876092896174833</v>
      </c>
      <c r="P211" s="6">
        <v>0.19550437158469935</v>
      </c>
      <c r="Q211" s="6">
        <v>7.5193989071038206E-2</v>
      </c>
      <c r="R211" s="6">
        <v>0.16757517564402799</v>
      </c>
      <c r="S211" s="6">
        <v>0.90909532786885194</v>
      </c>
      <c r="T211" s="6">
        <v>15.42529491803278</v>
      </c>
      <c r="U211" s="6">
        <v>0.19550437158469935</v>
      </c>
      <c r="V211" s="6">
        <v>0.82111836065573718</v>
      </c>
      <c r="W211" s="6">
        <f t="shared" si="88"/>
        <v>1.8812122566057499</v>
      </c>
      <c r="AR211" s="5" t="s">
        <v>87</v>
      </c>
      <c r="AS211" s="5" t="s">
        <v>23</v>
      </c>
      <c r="AT211" s="5" t="s">
        <v>22</v>
      </c>
      <c r="AU211" s="2">
        <f t="shared" si="73"/>
        <v>-0.8270863443218337</v>
      </c>
      <c r="AV211" s="2">
        <f t="shared" si="74"/>
        <v>-0.79835689990669079</v>
      </c>
      <c r="AW211" s="2">
        <f t="shared" si="75"/>
        <v>-0.46597428979166189</v>
      </c>
      <c r="AX211" s="2">
        <f t="shared" si="76"/>
        <v>15.154277733802228</v>
      </c>
      <c r="AY211" s="2">
        <f t="shared" si="77"/>
        <v>11.456103761566149</v>
      </c>
      <c r="AZ211" s="2">
        <f t="shared" si="78"/>
        <v>3.3319562797829185</v>
      </c>
      <c r="BA211" s="2">
        <f t="shared" si="79"/>
        <v>4.9677838231308176</v>
      </c>
      <c r="BB211" s="2">
        <f t="shared" si="80"/>
        <v>-0.73907936655440676</v>
      </c>
      <c r="BC211" s="2">
        <f t="shared" si="81"/>
        <v>-0.8855650248451542</v>
      </c>
      <c r="BD211" s="2">
        <f t="shared" si="82"/>
        <v>5.5504929905065525</v>
      </c>
      <c r="BE211" s="2">
        <f t="shared" si="83"/>
        <v>10.752528050611145</v>
      </c>
      <c r="BF211" s="2">
        <f t="shared" si="84"/>
        <v>198.41386305230529</v>
      </c>
      <c r="BG211" s="2">
        <f t="shared" si="85"/>
        <v>-0.18809673935406324</v>
      </c>
      <c r="BH211" s="2">
        <f t="shared" si="86"/>
        <v>12.914078047083279</v>
      </c>
      <c r="BI211" s="2">
        <f t="shared" si="87"/>
        <v>7.3187394701628534</v>
      </c>
    </row>
    <row r="212" spans="1:61" x14ac:dyDescent="0.25">
      <c r="A212" t="str">
        <f t="shared" si="91"/>
        <v/>
      </c>
      <c r="B212" t="str">
        <f t="shared" si="89"/>
        <v>CARefrigeration Reach-in Refrigerator/Freezer</v>
      </c>
      <c r="C212" t="str">
        <f t="shared" si="90"/>
        <v>CA2023 CPARefrigeration _Reach-in Refrigerator/Freezer</v>
      </c>
      <c r="D212" t="s">
        <v>118</v>
      </c>
      <c r="E212" t="s">
        <v>191</v>
      </c>
      <c r="F212" s="3" t="s">
        <v>89</v>
      </c>
      <c r="G212" s="3" t="s">
        <v>25</v>
      </c>
      <c r="H212" s="3" t="s">
        <v>27</v>
      </c>
      <c r="I212" s="6">
        <v>0.1143422857142857</v>
      </c>
      <c r="J212" s="6">
        <v>1.1508699999999998</v>
      </c>
      <c r="K212" s="6">
        <v>3.8787636363636364E-2</v>
      </c>
      <c r="L212" s="6">
        <v>0.60631199999999996</v>
      </c>
      <c r="M212" s="6">
        <v>1.2831999999999999</v>
      </c>
      <c r="N212" s="6">
        <v>0.52057090909090908</v>
      </c>
      <c r="O212" s="6">
        <v>0.93566666666666665</v>
      </c>
      <c r="P212" s="6">
        <v>0.20008871794871794</v>
      </c>
      <c r="Q212" s="6">
        <v>0.16985948717948718</v>
      </c>
      <c r="R212" s="6">
        <v>0.37121142857142853</v>
      </c>
      <c r="S212" s="6">
        <v>0.13192899999999999</v>
      </c>
      <c r="T212" s="6">
        <v>0.51929499999999995</v>
      </c>
      <c r="U212" s="6">
        <v>2.4327333333333336</v>
      </c>
      <c r="V212" s="6">
        <v>0.157192</v>
      </c>
      <c r="W212" s="6">
        <f t="shared" si="88"/>
        <v>0.61657560463346173</v>
      </c>
      <c r="AR212" s="5" t="s">
        <v>88</v>
      </c>
      <c r="AS212" s="5" t="s">
        <v>25</v>
      </c>
      <c r="AT212" s="5" t="s">
        <v>26</v>
      </c>
      <c r="AU212" s="2">
        <f t="shared" si="73"/>
        <v>-0.19495857577449793</v>
      </c>
      <c r="AV212" s="2">
        <f t="shared" si="74"/>
        <v>0.7365053785917981</v>
      </c>
      <c r="AW212" s="2">
        <f t="shared" si="75"/>
        <v>-0.88716899827858753</v>
      </c>
      <c r="AX212" s="2">
        <f t="shared" si="76"/>
        <v>1.938419093664475</v>
      </c>
      <c r="AY212" s="2">
        <f t="shared" si="77"/>
        <v>-0.80527161275756476</v>
      </c>
      <c r="AZ212" s="2">
        <f t="shared" si="78"/>
        <v>-0.90316957854168944</v>
      </c>
      <c r="BA212" s="2">
        <f t="shared" si="79"/>
        <v>2.4058661612097052</v>
      </c>
      <c r="BB212" s="2">
        <f t="shared" si="80"/>
        <v>0.23009290929118431</v>
      </c>
      <c r="BC212" s="2">
        <f t="shared" si="81"/>
        <v>1.5064256132128584E-2</v>
      </c>
      <c r="BD212" s="2">
        <f t="shared" si="82"/>
        <v>-5.7089255707345798E-2</v>
      </c>
      <c r="BE212" s="2">
        <f t="shared" si="83"/>
        <v>-0.73297665743144402</v>
      </c>
      <c r="BF212" s="2">
        <f t="shared" si="84"/>
        <v>-0.96656658058847678</v>
      </c>
      <c r="BG212" s="2">
        <f t="shared" si="85"/>
        <v>22.13857331967392</v>
      </c>
      <c r="BH212" s="2">
        <f t="shared" si="86"/>
        <v>-0.72670124190648044</v>
      </c>
      <c r="BI212" s="2">
        <f t="shared" si="87"/>
        <v>-0.72177705969662975</v>
      </c>
    </row>
    <row r="213" spans="1:61" x14ac:dyDescent="0.25">
      <c r="A213" t="str">
        <f t="shared" si="91"/>
        <v/>
      </c>
      <c r="B213" t="str">
        <f t="shared" si="89"/>
        <v>CARefrigeration Glass Door Display</v>
      </c>
      <c r="C213" t="str">
        <f t="shared" si="90"/>
        <v>CA2023 CPARefrigeration _Glass Door Display</v>
      </c>
      <c r="D213" t="s">
        <v>118</v>
      </c>
      <c r="E213" t="s">
        <v>191</v>
      </c>
      <c r="F213" s="3" t="s">
        <v>90</v>
      </c>
      <c r="G213" s="3" t="s">
        <v>25</v>
      </c>
      <c r="H213" s="3" t="s">
        <v>28</v>
      </c>
      <c r="I213" s="6">
        <v>0.10721951020408163</v>
      </c>
      <c r="J213" s="6">
        <v>0.1059225</v>
      </c>
      <c r="K213" s="6">
        <v>0.61114072727272728</v>
      </c>
      <c r="L213" s="6">
        <v>4.5758519999999994</v>
      </c>
      <c r="M213" s="6">
        <v>1.2105428571428571</v>
      </c>
      <c r="N213" s="6">
        <v>11.747768181818181</v>
      </c>
      <c r="O213" s="6">
        <v>0.12251702499999999</v>
      </c>
      <c r="P213" s="6">
        <v>0.14122999999999999</v>
      </c>
      <c r="Q213" s="6">
        <v>5.4319230769230765E-2</v>
      </c>
      <c r="R213" s="6">
        <v>0.1210542857142857</v>
      </c>
      <c r="S213" s="6">
        <v>0.65671950000000001</v>
      </c>
      <c r="T213" s="6">
        <v>0.19066049999999998</v>
      </c>
      <c r="U213" s="6">
        <v>0.14122999999999999</v>
      </c>
      <c r="V213" s="6">
        <v>0.59316599999999986</v>
      </c>
      <c r="W213" s="6">
        <f t="shared" si="88"/>
        <v>1.4556673084229548</v>
      </c>
      <c r="AR213" s="5" t="s">
        <v>89</v>
      </c>
      <c r="AS213" s="5" t="s">
        <v>25</v>
      </c>
      <c r="AT213" s="5" t="s">
        <v>27</v>
      </c>
      <c r="AU213" s="2">
        <f t="shared" si="73"/>
        <v>2.3635035136380136</v>
      </c>
      <c r="AV213" s="2">
        <f t="shared" si="74"/>
        <v>-0.28789375531762307</v>
      </c>
      <c r="AW213" s="2">
        <f t="shared" si="75"/>
        <v>6.92105563033327</v>
      </c>
      <c r="AX213" s="2">
        <f t="shared" si="76"/>
        <v>97.808942474292763</v>
      </c>
      <c r="AY213" s="2">
        <f t="shared" si="77"/>
        <v>-0.59074706926092291</v>
      </c>
      <c r="AZ213" s="2">
        <f t="shared" si="78"/>
        <v>33.077054425828344</v>
      </c>
      <c r="BA213" s="2">
        <f t="shared" si="79"/>
        <v>0.98705354709824666</v>
      </c>
      <c r="BB213" s="2">
        <f t="shared" si="80"/>
        <v>0.93427841417357183</v>
      </c>
      <c r="BC213" s="2">
        <f t="shared" si="81"/>
        <v>-0.27684057588819877</v>
      </c>
      <c r="BD213" s="2">
        <f t="shared" si="82"/>
        <v>0.37004907482771254</v>
      </c>
      <c r="BE213" s="2">
        <f t="shared" si="83"/>
        <v>4.9223705635219934</v>
      </c>
      <c r="BF213" s="2">
        <f t="shared" si="84"/>
        <v>-0.72653352308376884</v>
      </c>
      <c r="BG213" s="2">
        <f t="shared" si="85"/>
        <v>4.985159646953206</v>
      </c>
      <c r="BH213" s="2">
        <f t="shared" si="86"/>
        <v>3.5950493115468669</v>
      </c>
      <c r="BI213" s="2">
        <f t="shared" si="87"/>
        <v>3.1883885564367844</v>
      </c>
    </row>
    <row r="214" spans="1:61" x14ac:dyDescent="0.25">
      <c r="A214" t="str">
        <f t="shared" si="91"/>
        <v/>
      </c>
      <c r="B214" t="str">
        <f t="shared" si="89"/>
        <v>CARefrigeration Open Display Case</v>
      </c>
      <c r="C214" t="str">
        <f t="shared" si="90"/>
        <v>CA2023 CPARefrigeration _Open Display Case</v>
      </c>
      <c r="D214" t="s">
        <v>118</v>
      </c>
      <c r="E214" t="s">
        <v>191</v>
      </c>
      <c r="F214" s="3" t="s">
        <v>91</v>
      </c>
      <c r="G214" s="3" t="s">
        <v>25</v>
      </c>
      <c r="H214" s="3" t="s">
        <v>29</v>
      </c>
      <c r="I214" s="6">
        <v>0.24775510204081633</v>
      </c>
      <c r="J214" s="6">
        <v>0.30349999999999999</v>
      </c>
      <c r="K214" s="6">
        <v>0.49295757575757576</v>
      </c>
      <c r="L214" s="6">
        <v>13.1112</v>
      </c>
      <c r="M214" s="6">
        <v>3.4685714285714284</v>
      </c>
      <c r="N214" s="6">
        <v>11.257090909090907</v>
      </c>
      <c r="O214" s="6">
        <v>0.35104833333333335</v>
      </c>
      <c r="P214" s="6">
        <v>0.40466666666666667</v>
      </c>
      <c r="Q214" s="6">
        <v>0.15564102564102564</v>
      </c>
      <c r="R214" s="6">
        <v>0.34685714285714286</v>
      </c>
      <c r="S214" s="6">
        <v>0.91049999999999998</v>
      </c>
      <c r="T214" s="6">
        <v>1.6389</v>
      </c>
      <c r="U214" s="6">
        <v>0.40466666666666667</v>
      </c>
      <c r="V214" s="6">
        <v>1.6996</v>
      </c>
      <c r="W214" s="6">
        <f t="shared" si="88"/>
        <v>2.4852110607589686</v>
      </c>
      <c r="AR214" s="5" t="s">
        <v>90</v>
      </c>
      <c r="AS214" s="5" t="s">
        <v>25</v>
      </c>
      <c r="AT214" s="5" t="s">
        <v>28</v>
      </c>
      <c r="AU214" s="2">
        <f t="shared" si="73"/>
        <v>6.5728553785797921</v>
      </c>
      <c r="AV214" s="2">
        <f t="shared" si="74"/>
        <v>0.98808183291287643</v>
      </c>
      <c r="AW214" s="2">
        <f t="shared" si="75"/>
        <v>5.2254445832048662</v>
      </c>
      <c r="AX214" s="2">
        <f t="shared" si="76"/>
        <v>274.85808287651497</v>
      </c>
      <c r="AY214" s="2">
        <f t="shared" si="77"/>
        <v>1.2851318121261981</v>
      </c>
      <c r="AZ214" s="2">
        <f t="shared" si="78"/>
        <v>2.181645895856883</v>
      </c>
      <c r="BA214" s="2">
        <f t="shared" si="79"/>
        <v>4.5475219990145392</v>
      </c>
      <c r="BB214" s="2">
        <f t="shared" si="80"/>
        <v>9.8003652649591064</v>
      </c>
      <c r="BC214" s="2">
        <f t="shared" si="81"/>
        <v>3.0378809317075213</v>
      </c>
      <c r="BD214" s="2">
        <f t="shared" si="82"/>
        <v>2.8249484486390966</v>
      </c>
      <c r="BE214" s="2">
        <f t="shared" si="83"/>
        <v>7.0004535022591181</v>
      </c>
      <c r="BF214" s="2">
        <f t="shared" si="84"/>
        <v>1.2904183416212462</v>
      </c>
      <c r="BG214" s="2">
        <f t="shared" si="85"/>
        <v>15.709567217035513</v>
      </c>
      <c r="BH214" s="2">
        <f t="shared" si="86"/>
        <v>11.828611075724821</v>
      </c>
      <c r="BI214" s="2">
        <f t="shared" si="87"/>
        <v>4.2843572107861725</v>
      </c>
    </row>
    <row r="215" spans="1:61" x14ac:dyDescent="0.25">
      <c r="A215" t="str">
        <f t="shared" si="91"/>
        <v/>
      </c>
      <c r="B215" t="str">
        <f t="shared" si="89"/>
        <v>CARefrigeration Icemaker</v>
      </c>
      <c r="C215" t="str">
        <f t="shared" si="90"/>
        <v>CA2023 CPARefrigeration _Icemaker</v>
      </c>
      <c r="D215" t="s">
        <v>118</v>
      </c>
      <c r="E215" t="s">
        <v>191</v>
      </c>
      <c r="F215" s="3" t="s">
        <v>92</v>
      </c>
      <c r="G215" s="3" t="s">
        <v>25</v>
      </c>
      <c r="H215" s="3" t="s">
        <v>30</v>
      </c>
      <c r="I215" s="6">
        <v>0.15216122448979591</v>
      </c>
      <c r="J215" s="6">
        <v>6.1511174999999998</v>
      </c>
      <c r="K215" s="6">
        <v>9.9412E-2</v>
      </c>
      <c r="L215" s="6">
        <v>1.640298</v>
      </c>
      <c r="M215" s="6">
        <v>6.3907714285714281</v>
      </c>
      <c r="N215" s="6">
        <v>2.101208181818182</v>
      </c>
      <c r="O215" s="6">
        <v>0.62132500000000002</v>
      </c>
      <c r="P215" s="6">
        <v>0.53529538461538451</v>
      </c>
      <c r="Q215" s="6">
        <v>0.22941230769230769</v>
      </c>
      <c r="R215" s="6">
        <v>0.63907714285714279</v>
      </c>
      <c r="S215" s="6">
        <v>0.55919249999999998</v>
      </c>
      <c r="T215" s="6">
        <v>0.33551549999999997</v>
      </c>
      <c r="U215" s="6">
        <v>0.24853</v>
      </c>
      <c r="V215" s="6">
        <v>2.0876519999999998</v>
      </c>
      <c r="W215" s="6">
        <f t="shared" si="88"/>
        <v>1.556497726431731</v>
      </c>
      <c r="AR215" s="5" t="s">
        <v>91</v>
      </c>
      <c r="AS215" s="5" t="s">
        <v>25</v>
      </c>
      <c r="AT215" s="5" t="s">
        <v>29</v>
      </c>
      <c r="AU215" s="2">
        <f t="shared" si="73"/>
        <v>-0.21535324165789327</v>
      </c>
      <c r="AV215" s="2">
        <f t="shared" si="74"/>
        <v>5.7977113372015294</v>
      </c>
      <c r="AW215" s="2">
        <f t="shared" si="75"/>
        <v>-0.78819667603714616</v>
      </c>
      <c r="AX215" s="2">
        <f t="shared" si="76"/>
        <v>4.8223614240366617</v>
      </c>
      <c r="AY215" s="2">
        <f t="shared" si="77"/>
        <v>-0.28969146545136826</v>
      </c>
      <c r="AZ215" s="2">
        <f t="shared" si="78"/>
        <v>-0.89980919023094408</v>
      </c>
      <c r="BA215" s="2">
        <f t="shared" si="79"/>
        <v>0.65647192728042403</v>
      </c>
      <c r="BB215" s="2">
        <f t="shared" si="80"/>
        <v>1.4102808169789114</v>
      </c>
      <c r="BC215" s="2">
        <f t="shared" si="81"/>
        <v>4.1053289138275328E-3</v>
      </c>
      <c r="BD215" s="2">
        <f t="shared" si="82"/>
        <v>0.18894389936699874</v>
      </c>
      <c r="BE215" s="2">
        <f t="shared" si="83"/>
        <v>-0.17104848937552863</v>
      </c>
      <c r="BF215" s="2">
        <f t="shared" si="84"/>
        <v>-0.92089424498612071</v>
      </c>
      <c r="BG215" s="2">
        <f t="shared" si="85"/>
        <v>0.73132947807664328</v>
      </c>
      <c r="BH215" s="2">
        <f t="shared" si="86"/>
        <v>1.6584234324799381</v>
      </c>
      <c r="BI215" s="2">
        <f t="shared" si="87"/>
        <v>-0.44164486555590421</v>
      </c>
    </row>
    <row r="216" spans="1:61" x14ac:dyDescent="0.25">
      <c r="A216" t="str">
        <f t="shared" si="91"/>
        <v/>
      </c>
      <c r="B216" t="str">
        <f t="shared" si="89"/>
        <v>CARefrigeration Vending Machine</v>
      </c>
      <c r="C216" t="str">
        <f t="shared" si="90"/>
        <v>CA2023 CPARefrigeration _Vending Machine</v>
      </c>
      <c r="D216" t="s">
        <v>118</v>
      </c>
      <c r="E216" t="s">
        <v>191</v>
      </c>
      <c r="F216" s="3" t="s">
        <v>93</v>
      </c>
      <c r="G216" s="3" t="s">
        <v>25</v>
      </c>
      <c r="H216" s="3" t="s">
        <v>31</v>
      </c>
      <c r="I216" s="6">
        <v>4.1247094068764686E-2</v>
      </c>
      <c r="J216" s="6">
        <v>1.1116091851532082</v>
      </c>
      <c r="K216" s="6">
        <v>1.7965400972173067E-2</v>
      </c>
      <c r="L216" s="6">
        <v>0.29642911604085559</v>
      </c>
      <c r="M216" s="6">
        <v>0.38497287797513713</v>
      </c>
      <c r="N216" s="6">
        <v>0.50221461808574708</v>
      </c>
      <c r="O216" s="6">
        <v>0.22456751215216331</v>
      </c>
      <c r="P216" s="6">
        <v>0.23838705136152721</v>
      </c>
      <c r="Q216" s="6">
        <v>0.16237958571002581</v>
      </c>
      <c r="R216" s="6">
        <v>0.19248643898756856</v>
      </c>
      <c r="S216" s="6">
        <v>0.3166401921345503</v>
      </c>
      <c r="T216" s="6">
        <v>0.18189968484325231</v>
      </c>
      <c r="U216" s="6">
        <v>4.4913502430432661</v>
      </c>
      <c r="V216" s="6">
        <v>0.37727342041563433</v>
      </c>
      <c r="W216" s="6">
        <f t="shared" si="88"/>
        <v>0.6099587443531338</v>
      </c>
      <c r="AR216" s="5" t="s">
        <v>92</v>
      </c>
      <c r="AS216" s="5" t="s">
        <v>25</v>
      </c>
      <c r="AT216" s="5" t="s">
        <v>30</v>
      </c>
      <c r="AU216" s="2">
        <f t="shared" si="73"/>
        <v>-0.23028471116330251</v>
      </c>
      <c r="AV216" s="2">
        <f t="shared" si="74"/>
        <v>3.4455693297350667</v>
      </c>
      <c r="AW216" s="2">
        <f t="shared" si="75"/>
        <v>-0.93074239885766952</v>
      </c>
      <c r="AX216" s="2">
        <f t="shared" si="76"/>
        <v>0.9038548482985258</v>
      </c>
      <c r="AY216" s="2">
        <f t="shared" si="77"/>
        <v>-0.84515740277872076</v>
      </c>
      <c r="AZ216" s="2">
        <f t="shared" si="78"/>
        <v>0.73318417240705935</v>
      </c>
      <c r="BA216" s="2">
        <f t="shared" si="79"/>
        <v>8.3300015283757745E-2</v>
      </c>
      <c r="BB216" s="2">
        <f t="shared" si="80"/>
        <v>0.94219743909183196</v>
      </c>
      <c r="BC216" s="2">
        <f t="shared" si="81"/>
        <v>0.28596917117195564</v>
      </c>
      <c r="BD216" s="2">
        <f t="shared" si="82"/>
        <v>0.29590982209841998</v>
      </c>
      <c r="BE216" s="2">
        <f t="shared" si="83"/>
        <v>0.69863627866630185</v>
      </c>
      <c r="BF216" s="2">
        <f t="shared" si="84"/>
        <v>-0.84479918276140875</v>
      </c>
      <c r="BG216" s="2">
        <f t="shared" si="85"/>
        <v>112.22553791424055</v>
      </c>
      <c r="BH216" s="2">
        <f t="shared" si="86"/>
        <v>0.73855656567893235</v>
      </c>
      <c r="BI216" s="2">
        <f t="shared" si="87"/>
        <v>0.49429787993238361</v>
      </c>
    </row>
    <row r="217" spans="1:61" x14ac:dyDescent="0.25">
      <c r="A217" t="str">
        <f t="shared" si="91"/>
        <v/>
      </c>
      <c r="B217" t="str">
        <f t="shared" si="89"/>
        <v>CAFood PreparationOven</v>
      </c>
      <c r="C217" t="str">
        <f t="shared" si="90"/>
        <v>CA2023 CPAFood Preparation_Oven</v>
      </c>
      <c r="D217" t="s">
        <v>118</v>
      </c>
      <c r="E217" t="s">
        <v>191</v>
      </c>
      <c r="F217" s="3" t="s">
        <v>94</v>
      </c>
      <c r="G217" s="3" t="s">
        <v>32</v>
      </c>
      <c r="H217" s="3" t="s">
        <v>33</v>
      </c>
      <c r="I217" s="6">
        <v>9.7425661817710049E-2</v>
      </c>
      <c r="J217" s="6">
        <v>1.83609901117992</v>
      </c>
      <c r="K217" s="6">
        <v>0.27819681987574546</v>
      </c>
      <c r="L217" s="6">
        <v>1.1016594067079521</v>
      </c>
      <c r="M217" s="6">
        <v>13.114992936999428</v>
      </c>
      <c r="N217" s="6">
        <v>1.6691809192544729</v>
      </c>
      <c r="O217" s="6">
        <v>1.0710577565216202</v>
      </c>
      <c r="P217" s="6">
        <v>0.5178740800763878</v>
      </c>
      <c r="Q217" s="6">
        <v>0.18831784730050463</v>
      </c>
      <c r="R217" s="6">
        <v>0.7119567594371119</v>
      </c>
      <c r="S217" s="6">
        <v>0.18360990111799202</v>
      </c>
      <c r="T217" s="6">
        <v>9.1804950558996012E-2</v>
      </c>
      <c r="U217" s="6">
        <v>0.61203300372664005</v>
      </c>
      <c r="V217" s="6">
        <v>1.83609901117992</v>
      </c>
      <c r="W217" s="6">
        <f t="shared" si="88"/>
        <v>1.6650220046967432</v>
      </c>
      <c r="AR217" s="5" t="s">
        <v>93</v>
      </c>
      <c r="AS217" s="5" t="s">
        <v>25</v>
      </c>
      <c r="AT217" s="5" t="s">
        <v>31</v>
      </c>
      <c r="AU217" s="2">
        <f t="shared" si="73"/>
        <v>0.93563638718187292</v>
      </c>
      <c r="AV217" s="2">
        <f t="shared" si="74"/>
        <v>14.635616520009636</v>
      </c>
      <c r="AW217" s="2">
        <f t="shared" si="75"/>
        <v>1.2836331782794015</v>
      </c>
      <c r="AX217" s="2">
        <f t="shared" si="76"/>
        <v>14.066208565674193</v>
      </c>
      <c r="AY217" s="2">
        <f t="shared" si="77"/>
        <v>10.232386200286037</v>
      </c>
      <c r="AZ217" s="2">
        <f t="shared" si="78"/>
        <v>5.1329924962849418</v>
      </c>
      <c r="BA217" s="2">
        <f t="shared" si="79"/>
        <v>10.001663692760019</v>
      </c>
      <c r="BB217" s="2">
        <f t="shared" si="80"/>
        <v>7.9841820353009521</v>
      </c>
      <c r="BC217" s="2">
        <f t="shared" si="81"/>
        <v>2.1756619247978795</v>
      </c>
      <c r="BD217" s="2">
        <f t="shared" si="82"/>
        <v>4.1031921154890041</v>
      </c>
      <c r="BE217" s="2">
        <f t="shared" si="83"/>
        <v>1.0973654249132969</v>
      </c>
      <c r="BF217" s="2">
        <f t="shared" si="84"/>
        <v>-0.833209307831141</v>
      </c>
      <c r="BG217" s="2">
        <f t="shared" si="85"/>
        <v>31.853826851545563</v>
      </c>
      <c r="BH217" s="2">
        <f t="shared" si="86"/>
        <v>8.0082902283581863</v>
      </c>
      <c r="BI217" s="2">
        <f t="shared" si="87"/>
        <v>6.7270867618534371</v>
      </c>
    </row>
    <row r="218" spans="1:61" x14ac:dyDescent="0.25">
      <c r="A218" t="str">
        <f t="shared" si="91"/>
        <v/>
      </c>
      <c r="B218" t="str">
        <f t="shared" si="89"/>
        <v>CAFood PreparationFryer</v>
      </c>
      <c r="C218" t="str">
        <f t="shared" si="90"/>
        <v>CA2023 CPAFood Preparation_Fryer</v>
      </c>
      <c r="D218" t="s">
        <v>118</v>
      </c>
      <c r="E218" t="s">
        <v>191</v>
      </c>
      <c r="F218" s="3" t="s">
        <v>95</v>
      </c>
      <c r="G218" s="3" t="s">
        <v>32</v>
      </c>
      <c r="H218" s="3" t="s">
        <v>34</v>
      </c>
      <c r="I218" s="6">
        <v>5.9693877551020409E-2</v>
      </c>
      <c r="J218" s="6">
        <v>2.8125000000000001E-2</v>
      </c>
      <c r="K218" s="6">
        <v>8.8636363636363638E-2</v>
      </c>
      <c r="L218" s="6">
        <v>0.22500000000000001</v>
      </c>
      <c r="M218" s="6">
        <v>6.1071428571428568</v>
      </c>
      <c r="N218" s="6">
        <v>0.92045454545454541</v>
      </c>
      <c r="O218" s="6">
        <v>9.375E-2</v>
      </c>
      <c r="P218" s="6">
        <v>0.2019230769230769</v>
      </c>
      <c r="Q218" s="6">
        <v>0.11538461538461539</v>
      </c>
      <c r="R218" s="6">
        <v>0.43622448979591838</v>
      </c>
      <c r="S218" s="6">
        <v>0.1125</v>
      </c>
      <c r="T218" s="6">
        <v>5.6250000000000001E-2</v>
      </c>
      <c r="U218" s="6">
        <v>0.375</v>
      </c>
      <c r="V218" s="6">
        <v>1.125</v>
      </c>
      <c r="W218" s="6">
        <f t="shared" si="88"/>
        <v>0.71036320184917123</v>
      </c>
      <c r="AR218" s="5" t="s">
        <v>94</v>
      </c>
      <c r="AS218" s="5" t="s">
        <v>32</v>
      </c>
      <c r="AT218" s="5" t="s">
        <v>33</v>
      </c>
      <c r="AU218" s="2">
        <f t="shared" si="73"/>
        <v>-0.32415740612292487</v>
      </c>
      <c r="AV218" s="2">
        <f t="shared" si="74"/>
        <v>-0.84960454348117165</v>
      </c>
      <c r="AW218" s="2">
        <f t="shared" si="75"/>
        <v>-0.45233393694286439</v>
      </c>
      <c r="AX218" s="2">
        <f t="shared" si="76"/>
        <v>0.20316365215062659</v>
      </c>
      <c r="AY218" s="2">
        <f t="shared" si="77"/>
        <v>0.54728328332059761</v>
      </c>
      <c r="AZ218" s="2">
        <f t="shared" si="78"/>
        <v>0.44569049933202365</v>
      </c>
      <c r="BA218" s="2">
        <f t="shared" si="79"/>
        <v>-0.85366764419562291</v>
      </c>
      <c r="BB218" s="2">
        <f t="shared" si="80"/>
        <v>-0.14710324018091214</v>
      </c>
      <c r="BC218" s="2">
        <f t="shared" si="81"/>
        <v>3.840349786626418E-2</v>
      </c>
      <c r="BD218" s="2">
        <f t="shared" si="82"/>
        <v>0.69304189132146532</v>
      </c>
      <c r="BE218" s="2">
        <f t="shared" si="83"/>
        <v>2.2147732186557096</v>
      </c>
      <c r="BF218" s="2">
        <f t="shared" si="84"/>
        <v>-9.4484216789747499E-3</v>
      </c>
      <c r="BG218" s="2">
        <f t="shared" si="85"/>
        <v>4.1517918802597311</v>
      </c>
      <c r="BH218" s="2">
        <f t="shared" si="86"/>
        <v>12.493995609126971</v>
      </c>
      <c r="BI218" s="2">
        <f t="shared" si="87"/>
        <v>0.48389527543961219</v>
      </c>
    </row>
    <row r="219" spans="1:61" x14ac:dyDescent="0.25">
      <c r="A219" t="str">
        <f t="shared" si="91"/>
        <v/>
      </c>
      <c r="B219" t="str">
        <f t="shared" si="89"/>
        <v>CAFood PreparationDishwasher</v>
      </c>
      <c r="C219" t="str">
        <f t="shared" si="90"/>
        <v>CA2023 CPAFood Preparation_Dishwasher</v>
      </c>
      <c r="D219" t="s">
        <v>118</v>
      </c>
      <c r="E219" t="s">
        <v>191</v>
      </c>
      <c r="F219" s="3" t="s">
        <v>96</v>
      </c>
      <c r="G219" s="3" t="s">
        <v>32</v>
      </c>
      <c r="H219" s="3" t="s">
        <v>35</v>
      </c>
      <c r="I219" s="6">
        <v>5.8181632653061227E-2</v>
      </c>
      <c r="J219" s="6">
        <v>1.0965</v>
      </c>
      <c r="K219" s="6">
        <v>0.16613636363636364</v>
      </c>
      <c r="L219" s="6">
        <v>0.65790000000000004</v>
      </c>
      <c r="M219" s="6">
        <v>6.7069999999999999</v>
      </c>
      <c r="N219" s="6">
        <v>1.1231818181818183</v>
      </c>
      <c r="O219" s="6">
        <v>0.63962499999999989</v>
      </c>
      <c r="P219" s="6">
        <v>0.34847435897435902</v>
      </c>
      <c r="Q219" s="6">
        <v>0.12671794871794873</v>
      </c>
      <c r="R219" s="6">
        <v>0.47907142857142859</v>
      </c>
      <c r="S219" s="6">
        <v>0.10965</v>
      </c>
      <c r="T219" s="6">
        <v>5.4824999999999999E-2</v>
      </c>
      <c r="U219" s="6">
        <v>0.36549999999999999</v>
      </c>
      <c r="V219" s="6">
        <v>1.0965</v>
      </c>
      <c r="W219" s="6">
        <f t="shared" si="88"/>
        <v>0.93066168219535572</v>
      </c>
      <c r="AR219" s="5" t="s">
        <v>95</v>
      </c>
      <c r="AS219" s="5" t="s">
        <v>32</v>
      </c>
      <c r="AT219" s="5" t="s">
        <v>34</v>
      </c>
      <c r="AU219" s="2">
        <f t="shared" si="73"/>
        <v>-0.54449684433579693</v>
      </c>
      <c r="AV219" s="2">
        <f t="shared" si="74"/>
        <v>3.0545301916466547</v>
      </c>
      <c r="AW219" s="2">
        <f t="shared" si="75"/>
        <v>-0.29016351579045707</v>
      </c>
      <c r="AX219" s="2">
        <f t="shared" si="76"/>
        <v>1.4327181149879924</v>
      </c>
      <c r="AY219" s="2">
        <f t="shared" si="77"/>
        <v>0.17503222788295436</v>
      </c>
      <c r="AZ219" s="2">
        <f t="shared" si="78"/>
        <v>0.21986778487554237</v>
      </c>
      <c r="BA219" s="2">
        <f t="shared" si="79"/>
        <v>-0.30962630479374764</v>
      </c>
      <c r="BB219" s="2">
        <f t="shared" si="80"/>
        <v>1.7820173417550711E-2</v>
      </c>
      <c r="BC219" s="2">
        <f t="shared" si="81"/>
        <v>-0.21141940283831551</v>
      </c>
      <c r="BD219" s="2">
        <f t="shared" si="82"/>
        <v>0.28572369837103184</v>
      </c>
      <c r="BE219" s="2">
        <f t="shared" si="83"/>
        <v>1.1666869757971816</v>
      </c>
      <c r="BF219" s="2">
        <f t="shared" si="84"/>
        <v>-0.33238985843580926</v>
      </c>
      <c r="BG219" s="2">
        <f t="shared" si="85"/>
        <v>2.472195271566954</v>
      </c>
      <c r="BH219" s="2">
        <f t="shared" si="86"/>
        <v>8.0946584872900083</v>
      </c>
      <c r="BI219" s="2">
        <f t="shared" si="87"/>
        <v>0.3443252215298922</v>
      </c>
    </row>
    <row r="220" spans="1:61" x14ac:dyDescent="0.25">
      <c r="A220" t="str">
        <f t="shared" si="91"/>
        <v/>
      </c>
      <c r="B220" t="str">
        <f t="shared" si="89"/>
        <v>CAFood PreparationHot Food Container</v>
      </c>
      <c r="C220" t="str">
        <f t="shared" si="90"/>
        <v>CA2023 CPAFood Preparation_Hot Food Container</v>
      </c>
      <c r="D220" t="s">
        <v>118</v>
      </c>
      <c r="E220" t="s">
        <v>191</v>
      </c>
      <c r="F220" s="3" t="s">
        <v>97</v>
      </c>
      <c r="G220" s="3" t="s">
        <v>32</v>
      </c>
      <c r="H220" s="3" t="s">
        <v>36</v>
      </c>
      <c r="I220" s="6">
        <v>1.5462748001693094E-2</v>
      </c>
      <c r="J220" s="6">
        <v>7.2853331931054003E-3</v>
      </c>
      <c r="K220" s="6">
        <v>2.2959837941907927E-2</v>
      </c>
      <c r="L220" s="6">
        <v>5.8282665544843203E-2</v>
      </c>
      <c r="M220" s="6">
        <v>0.9991314093401692</v>
      </c>
      <c r="N220" s="6">
        <v>0.26492120702201455</v>
      </c>
      <c r="O220" s="6">
        <v>2.4284443977018001E-2</v>
      </c>
      <c r="P220" s="6">
        <v>5.2304956258192613E-2</v>
      </c>
      <c r="Q220" s="6">
        <v>2.9888546433252925E-2</v>
      </c>
      <c r="R220" s="6">
        <v>0.11299700462775722</v>
      </c>
      <c r="S220" s="6">
        <v>2.9141332772421601E-2</v>
      </c>
      <c r="T220" s="6">
        <v>1.4570666386210801E-2</v>
      </c>
      <c r="U220" s="6">
        <v>9.7137775908072002E-2</v>
      </c>
      <c r="V220" s="6">
        <v>0.29141332772421602</v>
      </c>
      <c r="W220" s="6">
        <f t="shared" si="88"/>
        <v>0.14427008965220534</v>
      </c>
      <c r="AR220" s="5" t="s">
        <v>96</v>
      </c>
      <c r="AS220" s="5" t="s">
        <v>32</v>
      </c>
      <c r="AT220" s="5" t="s">
        <v>35</v>
      </c>
      <c r="AU220" s="2">
        <f t="shared" si="73"/>
        <v>-0.91204147253860068</v>
      </c>
      <c r="AV220" s="2">
        <f t="shared" si="74"/>
        <v>-0.9804265623206827</v>
      </c>
      <c r="AW220" s="2">
        <f t="shared" si="75"/>
        <v>-0.92872319548440707</v>
      </c>
      <c r="AX220" s="2">
        <f t="shared" si="76"/>
        <v>-0.84341249856546185</v>
      </c>
      <c r="AY220" s="2">
        <f t="shared" si="77"/>
        <v>-0.74563352865481702</v>
      </c>
      <c r="AZ220" s="2">
        <f t="shared" si="78"/>
        <v>-0.7909427618563889</v>
      </c>
      <c r="BA220" s="2">
        <f t="shared" si="79"/>
        <v>-0.9809553605334741</v>
      </c>
      <c r="BB220" s="2">
        <f t="shared" si="80"/>
        <v>-0.88899849794916797</v>
      </c>
      <c r="BC220" s="2">
        <f t="shared" si="81"/>
        <v>-0.86485545094292238</v>
      </c>
      <c r="BD220" s="2">
        <f t="shared" si="82"/>
        <v>-0.77965657530282217</v>
      </c>
      <c r="BE220" s="2">
        <f t="shared" si="83"/>
        <v>-0.58160861567903765</v>
      </c>
      <c r="BF220" s="2">
        <f t="shared" si="84"/>
        <v>-0.87108320932561778</v>
      </c>
      <c r="BG220" s="2">
        <f t="shared" si="85"/>
        <v>-0.32951247571463449</v>
      </c>
      <c r="BH220" s="2">
        <f t="shared" si="86"/>
        <v>0.75619588659023962</v>
      </c>
      <c r="BI220" s="2">
        <f t="shared" si="87"/>
        <v>-0.78538713238127644</v>
      </c>
    </row>
    <row r="221" spans="1:61" x14ac:dyDescent="0.25">
      <c r="A221" t="str">
        <f t="shared" si="91"/>
        <v/>
      </c>
      <c r="B221" t="str">
        <f t="shared" si="89"/>
        <v>CAFood PreparationSteamer</v>
      </c>
      <c r="C221" t="str">
        <f t="shared" si="90"/>
        <v>CA2023 CPAFood Preparation_Steamer</v>
      </c>
      <c r="D221" t="s">
        <v>118</v>
      </c>
      <c r="E221" t="s">
        <v>191</v>
      </c>
      <c r="F221" s="3" t="s">
        <v>98</v>
      </c>
      <c r="G221" s="3" t="s">
        <v>32</v>
      </c>
      <c r="H221" s="3" t="s">
        <v>37</v>
      </c>
      <c r="I221" s="6">
        <v>4.082742857142857E-2</v>
      </c>
      <c r="J221" s="6">
        <v>1.9236E-2</v>
      </c>
      <c r="K221" s="6">
        <v>6.062254545454545E-2</v>
      </c>
      <c r="L221" s="6">
        <v>0.15388800000000002</v>
      </c>
      <c r="M221" s="6">
        <v>3.7372799999999997</v>
      </c>
      <c r="N221" s="6">
        <v>0.69949090909090905</v>
      </c>
      <c r="O221" s="6">
        <v>6.412000000000001E-2</v>
      </c>
      <c r="P221" s="6">
        <v>0.13810461538461535</v>
      </c>
      <c r="Q221" s="6">
        <v>7.8916923076923079E-2</v>
      </c>
      <c r="R221" s="6">
        <v>0.29835428571428568</v>
      </c>
      <c r="S221" s="6">
        <v>7.6944000000000012E-2</v>
      </c>
      <c r="T221" s="6">
        <v>3.8472000000000006E-2</v>
      </c>
      <c r="U221" s="6">
        <v>0.25647999999999999</v>
      </c>
      <c r="V221" s="6">
        <v>0.76944000000000001</v>
      </c>
      <c r="W221" s="6">
        <f t="shared" si="88"/>
        <v>0.45944119337805051</v>
      </c>
      <c r="AR221" s="5" t="s">
        <v>97</v>
      </c>
      <c r="AS221" s="5" t="s">
        <v>32</v>
      </c>
      <c r="AT221" s="5" t="s">
        <v>36</v>
      </c>
      <c r="AU221" s="2">
        <f t="shared" si="73"/>
        <v>0.69685103450535535</v>
      </c>
      <c r="AV221" s="2">
        <f t="shared" si="74"/>
        <v>-0.62239922684527405</v>
      </c>
      <c r="AW221" s="2">
        <f t="shared" si="75"/>
        <v>0.37503574660907191</v>
      </c>
      <c r="AX221" s="2">
        <f t="shared" si="76"/>
        <v>2.0208061852378081</v>
      </c>
      <c r="AY221" s="2">
        <f t="shared" si="77"/>
        <v>5.9517365954033039</v>
      </c>
      <c r="AZ221" s="2">
        <f t="shared" si="78"/>
        <v>3.0330255752689377</v>
      </c>
      <c r="BA221" s="2">
        <f t="shared" si="79"/>
        <v>-0.63260053216855172</v>
      </c>
      <c r="BB221" s="2">
        <f t="shared" si="80"/>
        <v>1.1413843435391913</v>
      </c>
      <c r="BC221" s="2">
        <f t="shared" si="81"/>
        <v>1.6071396883707392</v>
      </c>
      <c r="BD221" s="2">
        <f t="shared" si="82"/>
        <v>3.2507529279402814</v>
      </c>
      <c r="BE221" s="2">
        <f t="shared" si="83"/>
        <v>7.071393119043675</v>
      </c>
      <c r="BF221" s="2">
        <f t="shared" si="84"/>
        <v>1.4869969511135288</v>
      </c>
      <c r="BG221" s="2">
        <f t="shared" si="85"/>
        <v>11.93470322938097</v>
      </c>
      <c r="BH221" s="2">
        <f t="shared" si="86"/>
        <v>32.879635016200943</v>
      </c>
      <c r="BI221" s="2">
        <f t="shared" si="87"/>
        <v>3.9935546268033395</v>
      </c>
    </row>
    <row r="222" spans="1:61" x14ac:dyDescent="0.25">
      <c r="A222" t="str">
        <f t="shared" si="91"/>
        <v/>
      </c>
      <c r="B222" t="str">
        <f t="shared" si="89"/>
        <v>CAFood PreparationGriddle</v>
      </c>
      <c r="C222" t="str">
        <f t="shared" si="90"/>
        <v>CA2023 CPAFood Preparation_Griddle</v>
      </c>
      <c r="D222" t="s">
        <v>118</v>
      </c>
      <c r="E222" t="s">
        <v>191</v>
      </c>
      <c r="F222" s="3" t="s">
        <v>188</v>
      </c>
      <c r="G222" s="3" t="s">
        <v>32</v>
      </c>
      <c r="H222" s="3" t="s">
        <v>184</v>
      </c>
      <c r="I222" s="6">
        <v>9.0266693877551027E-2</v>
      </c>
      <c r="J222" s="6">
        <v>4.2529499999999998E-2</v>
      </c>
      <c r="K222" s="6">
        <v>0.13403236363636364</v>
      </c>
      <c r="L222" s="6">
        <v>0.34023600000000004</v>
      </c>
      <c r="M222" s="6">
        <v>5.8326171428571429</v>
      </c>
      <c r="N222" s="6">
        <v>1.5465272727272728</v>
      </c>
      <c r="O222" s="6">
        <v>0.141765</v>
      </c>
      <c r="P222" s="6">
        <v>0.30533999999999994</v>
      </c>
      <c r="Q222" s="6">
        <v>0.17448</v>
      </c>
      <c r="R222" s="6">
        <v>0.6596412244897959</v>
      </c>
      <c r="S222" s="6">
        <v>0.17011800000000002</v>
      </c>
      <c r="T222" s="6">
        <v>8.505900000000001E-2</v>
      </c>
      <c r="U222" s="6">
        <v>0.56706000000000001</v>
      </c>
      <c r="V222" s="6">
        <v>1.7011799999999999</v>
      </c>
      <c r="W222" s="6">
        <f t="shared" si="88"/>
        <v>0.84220372839915192</v>
      </c>
      <c r="AR222" s="5" t="s">
        <v>98</v>
      </c>
      <c r="AS222" s="5" t="s">
        <v>32</v>
      </c>
      <c r="AT222" s="5" t="s">
        <v>37</v>
      </c>
      <c r="AU222" s="2">
        <f t="shared" si="73"/>
        <v>-0.29973171376539898</v>
      </c>
      <c r="AV222" s="2">
        <f t="shared" si="74"/>
        <v>-0.84416908678433211</v>
      </c>
      <c r="AW222" s="2">
        <f t="shared" si="75"/>
        <v>-0.43254068494590003</v>
      </c>
      <c r="AX222" s="2">
        <f t="shared" si="76"/>
        <v>0.24664730572534332</v>
      </c>
      <c r="AY222" s="2">
        <f t="shared" si="77"/>
        <v>1.0250995338979965</v>
      </c>
      <c r="AZ222" s="2">
        <f t="shared" si="78"/>
        <v>0.66437704341982551</v>
      </c>
      <c r="BA222" s="2">
        <f t="shared" si="79"/>
        <v>-0.84837903241351342</v>
      </c>
      <c r="BB222" s="2">
        <f t="shared" si="80"/>
        <v>-0.11627861613855583</v>
      </c>
      <c r="BC222" s="2">
        <f t="shared" si="81"/>
        <v>7.59325388169938E-2</v>
      </c>
      <c r="BD222" s="2">
        <f t="shared" si="82"/>
        <v>0.75423028157753058</v>
      </c>
      <c r="BE222" s="2">
        <f t="shared" si="83"/>
        <v>2.3309586475551201</v>
      </c>
      <c r="BF222" s="2">
        <f t="shared" si="84"/>
        <v>2.6351198433059553E-2</v>
      </c>
      <c r="BG222" s="2">
        <f t="shared" si="85"/>
        <v>4.3379832873969253</v>
      </c>
      <c r="BH222" s="2">
        <f t="shared" si="86"/>
        <v>12.981683405676664</v>
      </c>
      <c r="BI222" s="2">
        <f t="shared" si="87"/>
        <v>0.7086073328957232</v>
      </c>
    </row>
    <row r="223" spans="1:61" x14ac:dyDescent="0.25">
      <c r="A223" t="str">
        <f t="shared" si="91"/>
        <v/>
      </c>
      <c r="B223" t="str">
        <f t="shared" si="89"/>
        <v>CAOffice EquipmentDesktop Computer</v>
      </c>
      <c r="C223" t="str">
        <f t="shared" si="90"/>
        <v>CA2023 CPAOffice Equipment_Desktop Computer</v>
      </c>
      <c r="D223" t="s">
        <v>118</v>
      </c>
      <c r="E223" t="s">
        <v>191</v>
      </c>
      <c r="F223" s="3" t="s">
        <v>99</v>
      </c>
      <c r="G223" s="3" t="s">
        <v>38</v>
      </c>
      <c r="H223" s="3" t="s">
        <v>39</v>
      </c>
      <c r="I223" s="6">
        <v>1.5133597330576782</v>
      </c>
      <c r="J223" s="6">
        <v>0.60909009621396204</v>
      </c>
      <c r="K223" s="6">
        <v>5.0384135647955776E-2</v>
      </c>
      <c r="L223" s="6">
        <v>0.15250500118945001</v>
      </c>
      <c r="M223" s="6">
        <v>5.313763107646343E-2</v>
      </c>
      <c r="N223" s="6">
        <v>2.874262771863249E-2</v>
      </c>
      <c r="O223" s="6">
        <v>0.22007835537501935</v>
      </c>
      <c r="P223" s="6">
        <v>0.75537186330234174</v>
      </c>
      <c r="Q223" s="6">
        <v>0.43348044428145743</v>
      </c>
      <c r="R223" s="6">
        <v>3.5298569215079283E-2</v>
      </c>
      <c r="S223" s="6">
        <v>4.6495427191905496E-3</v>
      </c>
      <c r="T223" s="6">
        <v>2.4177622139790862E-2</v>
      </c>
      <c r="U223" s="6">
        <v>1.8598170876762201</v>
      </c>
      <c r="V223" s="6">
        <v>7.4392683507048798E-3</v>
      </c>
      <c r="W223" s="6">
        <f t="shared" si="88"/>
        <v>0.41053799842599614</v>
      </c>
      <c r="AR223" s="5" t="s">
        <v>99</v>
      </c>
      <c r="AS223" s="5" t="s">
        <v>38</v>
      </c>
      <c r="AT223" s="5" t="s">
        <v>39</v>
      </c>
      <c r="AU223" s="2">
        <f t="shared" si="73"/>
        <v>-0.35522001619002397</v>
      </c>
      <c r="AV223" s="2">
        <f t="shared" si="74"/>
        <v>-0.50916310435733769</v>
      </c>
      <c r="AW223" s="2">
        <f t="shared" si="75"/>
        <v>-0.83389017741450377</v>
      </c>
      <c r="AX223" s="2">
        <f t="shared" si="76"/>
        <v>0.48393305960855582</v>
      </c>
      <c r="AY223" s="2">
        <f t="shared" si="77"/>
        <v>-0.81813806871147454</v>
      </c>
      <c r="AZ223" s="2">
        <f t="shared" si="78"/>
        <v>-0.82026122320908479</v>
      </c>
      <c r="BA223" s="2">
        <f t="shared" si="79"/>
        <v>-0.60515755842478702</v>
      </c>
      <c r="BB223" s="2">
        <f t="shared" si="80"/>
        <v>0.59077710654014304</v>
      </c>
      <c r="BC223" s="2">
        <f t="shared" si="81"/>
        <v>0.49422641779012833</v>
      </c>
      <c r="BD223" s="2">
        <f t="shared" si="82"/>
        <v>-0.57706609631912964</v>
      </c>
      <c r="BE223" s="2">
        <f t="shared" si="83"/>
        <v>-0.94742100294317622</v>
      </c>
      <c r="BF223" s="2">
        <f t="shared" si="84"/>
        <v>-0.62750856129236665</v>
      </c>
      <c r="BG223" s="2">
        <f t="shared" si="85"/>
        <v>-0.65036077057026498</v>
      </c>
      <c r="BH223" s="2">
        <f t="shared" si="86"/>
        <v>-0.96234038664221699</v>
      </c>
      <c r="BI223" s="2">
        <f t="shared" si="87"/>
        <v>-0.50117412221357405</v>
      </c>
    </row>
    <row r="224" spans="1:61" x14ac:dyDescent="0.25">
      <c r="A224" t="str">
        <f t="shared" si="91"/>
        <v/>
      </c>
      <c r="B224" t="str">
        <f t="shared" si="89"/>
        <v>CAOffice EquipmentLaptop</v>
      </c>
      <c r="C224" t="str">
        <f t="shared" si="90"/>
        <v>CA2023 CPAOffice Equipment_Laptop</v>
      </c>
      <c r="D224" t="s">
        <v>118</v>
      </c>
      <c r="E224" t="s">
        <v>191</v>
      </c>
      <c r="F224" s="3" t="s">
        <v>100</v>
      </c>
      <c r="G224" s="3" t="s">
        <v>38</v>
      </c>
      <c r="H224" s="3" t="s">
        <v>40</v>
      </c>
      <c r="I224" s="6">
        <v>0.32181972244547558</v>
      </c>
      <c r="J224" s="6">
        <v>0.12952452838944045</v>
      </c>
      <c r="K224" s="6">
        <v>1.0714312133255587E-2</v>
      </c>
      <c r="L224" s="6">
        <v>3.2430568940256845E-2</v>
      </c>
      <c r="M224" s="6">
        <v>1.1299849804967543E-2</v>
      </c>
      <c r="N224" s="6">
        <v>6.1121914854142612E-3</v>
      </c>
      <c r="O224" s="6">
        <v>4.6800211275573898E-2</v>
      </c>
      <c r="P224" s="6">
        <v>0.16063171107369245</v>
      </c>
      <c r="Q224" s="6">
        <v>9.2180697832062147E-2</v>
      </c>
      <c r="R224" s="6">
        <v>3.7935210059533896E-2</v>
      </c>
      <c r="S224" s="6">
        <v>9.8873685793465999E-4</v>
      </c>
      <c r="T224" s="6">
        <v>5.1414316612602325E-3</v>
      </c>
      <c r="U224" s="6">
        <v>0.39549474317386396</v>
      </c>
      <c r="V224" s="6">
        <v>1.581978972695456E-3</v>
      </c>
      <c r="W224" s="6">
        <f>AVERAGE(I224:V224)</f>
        <v>8.9475421007530503E-2</v>
      </c>
      <c r="AR224" s="5" t="s">
        <v>100</v>
      </c>
      <c r="AS224" s="5" t="s">
        <v>38</v>
      </c>
      <c r="AT224" s="5" t="s">
        <v>40</v>
      </c>
      <c r="AU224" s="2">
        <f t="shared" si="73"/>
        <v>-0.11202315264313811</v>
      </c>
      <c r="AV224" s="2">
        <f t="shared" si="74"/>
        <v>-0.32403019618603623</v>
      </c>
      <c r="AW224" s="2">
        <f t="shared" si="75"/>
        <v>-0.77123719675214508</v>
      </c>
      <c r="AX224" s="2">
        <f t="shared" si="76"/>
        <v>1.0436400524929574</v>
      </c>
      <c r="AY224" s="2">
        <f t="shared" si="77"/>
        <v>-0.68692967280563155</v>
      </c>
      <c r="AZ224" s="2">
        <f t="shared" si="78"/>
        <v>-0.75246770003702124</v>
      </c>
      <c r="BA224" s="2">
        <f t="shared" si="79"/>
        <v>0.35942086942936391</v>
      </c>
      <c r="BB224" s="2">
        <f t="shared" si="80"/>
        <v>6.3026110992990967</v>
      </c>
      <c r="BC224" s="2">
        <f t="shared" si="81"/>
        <v>4.1445395988659035</v>
      </c>
      <c r="BD224" s="2">
        <f t="shared" si="82"/>
        <v>1.9435912660147556</v>
      </c>
      <c r="BE224" s="2">
        <f t="shared" si="83"/>
        <v>-0.90948669853276687</v>
      </c>
      <c r="BF224" s="2">
        <f t="shared" si="84"/>
        <v>-0.35876620375108859</v>
      </c>
      <c r="BG224" s="2">
        <f t="shared" si="85"/>
        <v>0.20378868938647909</v>
      </c>
      <c r="BH224" s="2">
        <f t="shared" si="86"/>
        <v>-0.94813600672818354</v>
      </c>
      <c r="BI224" s="2">
        <f t="shared" si="87"/>
        <v>9.6188730799419808E-2</v>
      </c>
    </row>
    <row r="225" spans="1:61" x14ac:dyDescent="0.25">
      <c r="A225" t="str">
        <f t="shared" si="91"/>
        <v/>
      </c>
      <c r="B225" t="str">
        <f t="shared" si="89"/>
        <v>CAOffice EquipmentServer</v>
      </c>
      <c r="C225" t="str">
        <f t="shared" si="90"/>
        <v>CA2023 CPAOffice Equipment_Server</v>
      </c>
      <c r="D225" t="s">
        <v>118</v>
      </c>
      <c r="E225" t="s">
        <v>191</v>
      </c>
      <c r="F225" s="3" t="s">
        <v>101</v>
      </c>
      <c r="G225" s="3" t="s">
        <v>38</v>
      </c>
      <c r="H225" s="3" t="s">
        <v>41</v>
      </c>
      <c r="I225" s="6">
        <v>1.1929325868509848</v>
      </c>
      <c r="J225" s="6">
        <v>1.2731928141366995</v>
      </c>
      <c r="K225" s="6">
        <v>0.33094439478570103</v>
      </c>
      <c r="L225" s="6">
        <v>0.39610443106475096</v>
      </c>
      <c r="M225" s="6">
        <v>0.40418819496403163</v>
      </c>
      <c r="N225" s="6">
        <v>5.1442133904513111E-2</v>
      </c>
      <c r="O225" s="6">
        <v>0.63659640706834986</v>
      </c>
      <c r="P225" s="6">
        <v>0.29018639638443294</v>
      </c>
      <c r="Q225" s="6">
        <v>0.28293173647482212</v>
      </c>
      <c r="R225" s="6">
        <v>2.3096468283658949E-2</v>
      </c>
      <c r="S225" s="6">
        <v>0.24049197600359881</v>
      </c>
      <c r="T225" s="6">
        <v>0.11317269458992885</v>
      </c>
      <c r="U225" s="6">
        <v>103.74163670743478</v>
      </c>
      <c r="V225" s="6">
        <v>0.33951808376978654</v>
      </c>
      <c r="W225" s="6">
        <f t="shared" si="88"/>
        <v>7.8083167875511466</v>
      </c>
      <c r="AR225" s="5" t="s">
        <v>101</v>
      </c>
      <c r="AS225" s="5" t="s">
        <v>38</v>
      </c>
      <c r="AT225" s="5" t="s">
        <v>41</v>
      </c>
      <c r="AU225" s="2">
        <f t="shared" si="73"/>
        <v>4.1842441554310366</v>
      </c>
      <c r="AV225" s="2">
        <f t="shared" si="74"/>
        <v>2.4884199265784481</v>
      </c>
      <c r="AW225" s="2">
        <f t="shared" si="75"/>
        <v>6.4193429176964365</v>
      </c>
      <c r="AX225" s="2">
        <f t="shared" si="76"/>
        <v>2.2761128315169108</v>
      </c>
      <c r="AY225" s="2">
        <f t="shared" si="77"/>
        <v>0.17582356633939988</v>
      </c>
      <c r="AZ225" s="2">
        <f t="shared" si="78"/>
        <v>-0.453131121696981</v>
      </c>
      <c r="BA225" s="2">
        <f t="shared" si="79"/>
        <v>8.7079963793384181</v>
      </c>
      <c r="BB225" s="2">
        <f t="shared" si="80"/>
        <v>4.1945090049114881</v>
      </c>
      <c r="BC225" s="2">
        <f t="shared" si="81"/>
        <v>3.1449328170592459</v>
      </c>
      <c r="BD225" s="2">
        <f t="shared" si="82"/>
        <v>-0.52955387409669274</v>
      </c>
      <c r="BE225" s="2">
        <f t="shared" si="83"/>
        <v>1.3116472979909886</v>
      </c>
      <c r="BF225" s="2">
        <f t="shared" si="84"/>
        <v>0.48205148746686555</v>
      </c>
      <c r="BG225" s="2">
        <f t="shared" si="85"/>
        <v>0.6577610903104818</v>
      </c>
      <c r="BH225" s="2">
        <f t="shared" si="86"/>
        <v>1.9218469575180546</v>
      </c>
      <c r="BI225" s="2">
        <f t="shared" si="87"/>
        <v>0.69975199878056316</v>
      </c>
    </row>
    <row r="226" spans="1:61" x14ac:dyDescent="0.25">
      <c r="A226" t="str">
        <f t="shared" si="91"/>
        <v/>
      </c>
      <c r="B226" t="str">
        <f t="shared" si="89"/>
        <v>CAOffice EquipmentMonitor</v>
      </c>
      <c r="C226" t="str">
        <f t="shared" si="90"/>
        <v>CA2023 CPAOffice Equipment_Monitor</v>
      </c>
      <c r="D226" t="s">
        <v>118</v>
      </c>
      <c r="E226" t="s">
        <v>191</v>
      </c>
      <c r="F226" s="3" t="s">
        <v>102</v>
      </c>
      <c r="G226" s="3" t="s">
        <v>38</v>
      </c>
      <c r="H226" s="3" t="s">
        <v>42</v>
      </c>
      <c r="I226" s="6">
        <v>0.25553306265621173</v>
      </c>
      <c r="J226" s="6">
        <v>0.10284577706098411</v>
      </c>
      <c r="K226" s="6">
        <v>8.5074369366199207E-3</v>
      </c>
      <c r="L226" s="6">
        <v>2.5750698378628079E-2</v>
      </c>
      <c r="M226" s="6">
        <v>8.9723687730411429E-3</v>
      </c>
      <c r="N226" s="6">
        <v>4.8532358363267995E-3</v>
      </c>
      <c r="O226" s="6">
        <v>3.7160560668345395E-2</v>
      </c>
      <c r="P226" s="6">
        <v>0.1275456730198464</v>
      </c>
      <c r="Q226" s="6">
        <v>7.3193823721616397E-2</v>
      </c>
      <c r="R226" s="6">
        <v>5.9602163992344744E-3</v>
      </c>
      <c r="S226" s="6">
        <v>7.8508226764110003E-4</v>
      </c>
      <c r="T226" s="6">
        <v>4.0824277917337198E-3</v>
      </c>
      <c r="U226" s="6">
        <v>0.62806581411287998</v>
      </c>
      <c r="V226" s="6">
        <v>1.25613162822576E-3</v>
      </c>
      <c r="W226" s="6">
        <f t="shared" si="88"/>
        <v>9.1750879232238222E-2</v>
      </c>
      <c r="AR226" s="5" t="s">
        <v>102</v>
      </c>
      <c r="AS226" s="5" t="s">
        <v>38</v>
      </c>
      <c r="AT226" s="5" t="s">
        <v>42</v>
      </c>
      <c r="AU226" s="2">
        <f t="shared" si="73"/>
        <v>-0.38305828044789447</v>
      </c>
      <c r="AV226" s="2">
        <f t="shared" si="74"/>
        <v>-0.53035490241482852</v>
      </c>
      <c r="AW226" s="2">
        <f t="shared" si="75"/>
        <v>-0.84106194026861525</v>
      </c>
      <c r="AX226" s="2">
        <f t="shared" si="76"/>
        <v>0.41986450647160289</v>
      </c>
      <c r="AY226" s="2">
        <f t="shared" si="77"/>
        <v>-0.82598992613381772</v>
      </c>
      <c r="AZ226" s="2">
        <f t="shared" si="78"/>
        <v>-0.82802141380328687</v>
      </c>
      <c r="BA226" s="2">
        <f t="shared" si="79"/>
        <v>-0.62220481253438875</v>
      </c>
      <c r="BB226" s="2">
        <f t="shared" si="80"/>
        <v>0.5220955801603071</v>
      </c>
      <c r="BC226" s="2">
        <f t="shared" si="81"/>
        <v>0.42971345069437583</v>
      </c>
      <c r="BD226" s="2">
        <f t="shared" si="82"/>
        <v>-0.59532619444548618</v>
      </c>
      <c r="BE226" s="2">
        <f t="shared" si="83"/>
        <v>-0.94969109204524893</v>
      </c>
      <c r="BF226" s="2">
        <f t="shared" si="84"/>
        <v>-0.64359081471975199</v>
      </c>
      <c r="BG226" s="2">
        <f t="shared" si="85"/>
        <v>-0.33091276763074851</v>
      </c>
      <c r="BH226" s="2">
        <f t="shared" si="86"/>
        <v>-0.96396633393404885</v>
      </c>
      <c r="BI226" s="2">
        <f t="shared" si="87"/>
        <v>-0.36826706924011143</v>
      </c>
    </row>
    <row r="227" spans="1:61" x14ac:dyDescent="0.25">
      <c r="A227" t="str">
        <f t="shared" si="91"/>
        <v/>
      </c>
      <c r="B227" t="str">
        <f t="shared" si="89"/>
        <v>CAOffice EquipmentPrinter/Copier/Fax</v>
      </c>
      <c r="C227" t="str">
        <f t="shared" si="90"/>
        <v>CA2023 CPAOffice Equipment_Printer/Copier/Fax</v>
      </c>
      <c r="D227" t="s">
        <v>118</v>
      </c>
      <c r="E227" t="s">
        <v>191</v>
      </c>
      <c r="F227" s="3" t="s">
        <v>103</v>
      </c>
      <c r="G227" s="3" t="s">
        <v>38</v>
      </c>
      <c r="H227" s="3" t="s">
        <v>43</v>
      </c>
      <c r="I227" s="6">
        <v>5.7193478134110902E-2</v>
      </c>
      <c r="J227" s="6">
        <v>0.10870482142857164</v>
      </c>
      <c r="K227" s="6">
        <v>1.2751298701298727E-2</v>
      </c>
      <c r="L227" s="6">
        <v>8.6963857142857315E-2</v>
      </c>
      <c r="M227" s="6">
        <v>4.0075510204081712E-2</v>
      </c>
      <c r="N227" s="6">
        <v>2.1677207792207834E-2</v>
      </c>
      <c r="O227" s="6">
        <v>5.6105714285714391E-2</v>
      </c>
      <c r="P227" s="6">
        <v>0.11400968864468887</v>
      </c>
      <c r="Q227" s="6">
        <v>5.6465366300366408E-2</v>
      </c>
      <c r="R227" s="6">
        <v>5.4101938775510304E-2</v>
      </c>
      <c r="S227" s="6">
        <v>3.5066071428571498E-3</v>
      </c>
      <c r="T227" s="6">
        <v>1.8234357142857181E-2</v>
      </c>
      <c r="U227" s="6">
        <v>0.46754761904761999</v>
      </c>
      <c r="V227" s="6">
        <v>5.6105714285714396E-3</v>
      </c>
      <c r="W227" s="6">
        <f t="shared" si="88"/>
        <v>7.8782002583665273E-2</v>
      </c>
      <c r="AR227" s="5" t="s">
        <v>103</v>
      </c>
      <c r="AS227" s="5" t="s">
        <v>38</v>
      </c>
      <c r="AT227" s="5" t="s">
        <v>43</v>
      </c>
      <c r="AU227" s="2">
        <f t="shared" si="73"/>
        <v>-0.73293576995338106</v>
      </c>
      <c r="AV227" s="2">
        <f t="shared" si="74"/>
        <v>-0.35995125095753611</v>
      </c>
      <c r="AW227" s="2">
        <f t="shared" si="75"/>
        <v>-0.69284010919264372</v>
      </c>
      <c r="AX227" s="2">
        <f t="shared" si="76"/>
        <v>6.7283648155936531</v>
      </c>
      <c r="AY227" s="2">
        <f t="shared" si="77"/>
        <v>-0.37366415009494647</v>
      </c>
      <c r="AZ227" s="2">
        <f t="shared" si="78"/>
        <v>0.23804733321157268</v>
      </c>
      <c r="BA227" s="2">
        <f t="shared" si="79"/>
        <v>-8.0668398491798188E-2</v>
      </c>
      <c r="BB227" s="2">
        <f t="shared" si="80"/>
        <v>0.7542798356242979</v>
      </c>
      <c r="BC227" s="2">
        <f t="shared" si="81"/>
        <v>0.77765568819028674</v>
      </c>
      <c r="BD227" s="2">
        <f t="shared" si="82"/>
        <v>4.9203423880473771</v>
      </c>
      <c r="BE227" s="2">
        <f t="shared" si="83"/>
        <v>-0.63783392626031277</v>
      </c>
      <c r="BF227" s="2">
        <f t="shared" si="84"/>
        <v>1.5657347878392636</v>
      </c>
      <c r="BG227" s="2">
        <f t="shared" si="85"/>
        <v>-0.19722402457210186</v>
      </c>
      <c r="BH227" s="2">
        <f t="shared" si="86"/>
        <v>-0.74059919222873694</v>
      </c>
      <c r="BI227" s="2">
        <f t="shared" si="87"/>
        <v>-0.15548026222665456</v>
      </c>
    </row>
    <row r="228" spans="1:61" x14ac:dyDescent="0.25">
      <c r="A228" t="str">
        <f t="shared" si="91"/>
        <v/>
      </c>
      <c r="B228" t="str">
        <f t="shared" si="89"/>
        <v>CAOffice EquipmentPOS Terminal</v>
      </c>
      <c r="C228" t="str">
        <f t="shared" si="90"/>
        <v>CA2023 CPAOffice Equipment_POS Terminal</v>
      </c>
      <c r="D228" t="s">
        <v>118</v>
      </c>
      <c r="E228" t="s">
        <v>191</v>
      </c>
      <c r="F228" s="3" t="s">
        <v>104</v>
      </c>
      <c r="G228" s="3" t="s">
        <v>38</v>
      </c>
      <c r="H228" s="3" t="s">
        <v>44</v>
      </c>
      <c r="I228" s="6">
        <v>1.0068258766653519E-2</v>
      </c>
      <c r="J228" s="6">
        <v>6.7163260832008007E-2</v>
      </c>
      <c r="K228" s="6">
        <v>0.10997752682794919</v>
      </c>
      <c r="L228" s="6">
        <v>0.49822928035380482</v>
      </c>
      <c r="M228" s="6">
        <v>6.2802010128630861E-2</v>
      </c>
      <c r="N228" s="6">
        <v>0.35968423982761311</v>
      </c>
      <c r="O228" s="6">
        <v>4.8846007877823998E-2</v>
      </c>
      <c r="P228" s="6">
        <v>0.11961009621364596</v>
      </c>
      <c r="Q228" s="6">
        <v>3.8826313954167795E-2</v>
      </c>
      <c r="R228" s="6">
        <v>9.4203015192946285E-2</v>
      </c>
      <c r="S228" s="6">
        <v>3.6634505908368E-3</v>
      </c>
      <c r="T228" s="6">
        <v>3.1749905120585599E-2</v>
      </c>
      <c r="U228" s="6">
        <v>8.1410013129706669E-3</v>
      </c>
      <c r="V228" s="6">
        <v>9.7692015755648023E-3</v>
      </c>
      <c r="W228" s="6">
        <f t="shared" si="88"/>
        <v>0.10448096918394294</v>
      </c>
      <c r="AR228" s="5" t="s">
        <v>104</v>
      </c>
      <c r="AS228" s="5" t="s">
        <v>38</v>
      </c>
      <c r="AT228" s="5" t="s">
        <v>44</v>
      </c>
      <c r="AU228" s="2">
        <f t="shared" si="73"/>
        <v>-0.67235230177226457</v>
      </c>
      <c r="AV228" s="2">
        <f t="shared" si="74"/>
        <v>-0.31099945517807859</v>
      </c>
      <c r="AW228" s="2">
        <f t="shared" si="75"/>
        <v>14.385666889183941</v>
      </c>
      <c r="AX228" s="2">
        <f t="shared" si="76"/>
        <v>14.428780806355807</v>
      </c>
      <c r="AY228" s="2">
        <f t="shared" si="77"/>
        <v>-0.31595402466906231</v>
      </c>
      <c r="AZ228" s="2">
        <f t="shared" si="78"/>
        <v>4.7266263298562121</v>
      </c>
      <c r="BA228" s="2">
        <f t="shared" si="79"/>
        <v>0.11559793378080685</v>
      </c>
      <c r="BB228" s="2">
        <f t="shared" si="80"/>
        <v>5.4132547730515004</v>
      </c>
      <c r="BC228" s="2">
        <f t="shared" si="81"/>
        <v>3.2593683601407353</v>
      </c>
      <c r="BD228" s="2">
        <f t="shared" si="82"/>
        <v>6.1842648773796745</v>
      </c>
      <c r="BE228" s="2">
        <f t="shared" si="83"/>
        <v>-0.86815473669565857</v>
      </c>
      <c r="BF228" s="2">
        <f t="shared" si="84"/>
        <v>0.55674428206712867</v>
      </c>
      <c r="BG228" s="2">
        <f t="shared" si="85"/>
        <v>-0.9512920464168203</v>
      </c>
      <c r="BH228" s="2">
        <f t="shared" si="86"/>
        <v>-0.68522021358132157</v>
      </c>
      <c r="BI228" s="2">
        <f t="shared" si="87"/>
        <v>1.2390426390533658</v>
      </c>
    </row>
    <row r="229" spans="1:61" x14ac:dyDescent="0.25">
      <c r="A229" t="str">
        <f t="shared" si="91"/>
        <v/>
      </c>
      <c r="B229" t="str">
        <f t="shared" si="89"/>
        <v>CAMiscellaneousNon-HVAC Motors</v>
      </c>
      <c r="C229" t="str">
        <f t="shared" si="90"/>
        <v>CA2023 CPAMiscellaneous_Non-HVAC Motors</v>
      </c>
      <c r="D229" t="s">
        <v>118</v>
      </c>
      <c r="E229" t="s">
        <v>191</v>
      </c>
      <c r="F229" s="3" t="s">
        <v>105</v>
      </c>
      <c r="G229" s="3" t="s">
        <v>45</v>
      </c>
      <c r="H229" s="3" t="s">
        <v>46</v>
      </c>
      <c r="I229" s="6">
        <v>0.32105877551020412</v>
      </c>
      <c r="J229" s="6">
        <v>6.3435000000000005E-2</v>
      </c>
      <c r="K229" s="6">
        <v>0.52285818181818178</v>
      </c>
      <c r="L229" s="6">
        <v>5.0748000000000001E-2</v>
      </c>
      <c r="M229" s="6">
        <v>7.2497142857142857E-2</v>
      </c>
      <c r="N229" s="6">
        <v>0.92269090909090912</v>
      </c>
      <c r="O229" s="6">
        <v>2.1145</v>
      </c>
      <c r="P229" s="6">
        <v>0.13012307692307692</v>
      </c>
      <c r="Q229" s="6">
        <v>0.26024615384615385</v>
      </c>
      <c r="R229" s="6">
        <v>0.25891836734693879</v>
      </c>
      <c r="S229" s="6">
        <v>0.38061</v>
      </c>
      <c r="T229" s="6">
        <v>0.76122000000000001</v>
      </c>
      <c r="U229" s="6">
        <v>0.8458</v>
      </c>
      <c r="V229" s="6">
        <v>0.50748000000000004</v>
      </c>
      <c r="W229" s="6">
        <f t="shared" si="88"/>
        <v>0.51515611481375767</v>
      </c>
      <c r="AR229" s="5" t="s">
        <v>105</v>
      </c>
      <c r="AS229" s="5" t="s">
        <v>45</v>
      </c>
      <c r="AT229" s="5" t="s">
        <v>46</v>
      </c>
      <c r="AU229" s="2">
        <f t="shared" si="73"/>
        <v>-8.1918224030956943E-2</v>
      </c>
      <c r="AV229" s="2">
        <f t="shared" si="74"/>
        <v>-0.77153905262427491</v>
      </c>
      <c r="AW229" s="2">
        <f t="shared" si="75"/>
        <v>1.5368271329657688</v>
      </c>
      <c r="AX229" s="2">
        <f t="shared" si="76"/>
        <v>-0.62345672710551536</v>
      </c>
      <c r="AY229" s="2">
        <f t="shared" si="77"/>
        <v>-0.86487112278034528</v>
      </c>
      <c r="AZ229" s="2">
        <f t="shared" si="78"/>
        <v>3.6224977029829244</v>
      </c>
      <c r="BA229" s="2">
        <f t="shared" si="79"/>
        <v>2.3645902631152795</v>
      </c>
      <c r="BB229" s="2">
        <f t="shared" si="80"/>
        <v>0.64397366748424245</v>
      </c>
      <c r="BC229" s="2">
        <f t="shared" si="81"/>
        <v>2.6391622906592831</v>
      </c>
      <c r="BD229" s="2">
        <f t="shared" si="82"/>
        <v>0.89817408589956838</v>
      </c>
      <c r="BE229" s="2">
        <f t="shared" si="83"/>
        <v>2.0761486718380695</v>
      </c>
      <c r="BF229" s="2">
        <f t="shared" si="84"/>
        <v>7.4099698838998478</v>
      </c>
      <c r="BG229" s="2">
        <f t="shared" si="85"/>
        <v>-0.84272857577586135</v>
      </c>
      <c r="BH229" s="2">
        <f t="shared" si="86"/>
        <v>2.4862906638843434</v>
      </c>
      <c r="BI229" s="2">
        <f t="shared" si="87"/>
        <v>-0.13705660854598878</v>
      </c>
    </row>
    <row r="230" spans="1:61" x14ac:dyDescent="0.25">
      <c r="A230" t="str">
        <f t="shared" si="91"/>
        <v/>
      </c>
      <c r="B230" t="str">
        <f t="shared" si="89"/>
        <v>CAMiscellaneousPool Pump</v>
      </c>
      <c r="C230" t="str">
        <f t="shared" si="90"/>
        <v>CA2023 CPAMiscellaneous_Pool Pump</v>
      </c>
      <c r="D230" t="s">
        <v>118</v>
      </c>
      <c r="E230" t="s">
        <v>191</v>
      </c>
      <c r="F230" s="3" t="s">
        <v>106</v>
      </c>
      <c r="G230" s="3" t="s">
        <v>45</v>
      </c>
      <c r="H230" s="3" t="s">
        <v>47</v>
      </c>
      <c r="I230" s="6">
        <v>5.4434899503752647E-3</v>
      </c>
      <c r="J230" s="6">
        <v>6.6682751892096995E-3</v>
      </c>
      <c r="K230" s="6">
        <v>1.6165515610205333E-3</v>
      </c>
      <c r="L230" s="6">
        <v>5.3346201513677595E-3</v>
      </c>
      <c r="M230" s="6">
        <v>7.6208859305253712E-3</v>
      </c>
      <c r="N230" s="6">
        <v>2.4248273415307998E-3</v>
      </c>
      <c r="O230" s="6">
        <v>4.4455167928064671E-2</v>
      </c>
      <c r="P230" s="6">
        <v>5.471405283454113E-2</v>
      </c>
      <c r="Q230" s="6">
        <v>2.7357026417270565E-2</v>
      </c>
      <c r="R230" s="6">
        <v>5.4434899503752653E-2</v>
      </c>
      <c r="S230" s="6">
        <v>1.3336550378419399E-3</v>
      </c>
      <c r="T230" s="6">
        <v>1.3336550378419399E-3</v>
      </c>
      <c r="U230" s="6">
        <v>8.8910335856129327E-2</v>
      </c>
      <c r="V230" s="6">
        <v>5.3346201513677595E-3</v>
      </c>
      <c r="W230" s="6">
        <f t="shared" si="88"/>
        <v>2.192729020648853E-2</v>
      </c>
      <c r="AR230" s="5" t="s">
        <v>106</v>
      </c>
      <c r="AS230" s="5" t="s">
        <v>45</v>
      </c>
      <c r="AT230" s="5" t="s">
        <v>47</v>
      </c>
      <c r="AU230" s="2" t="str">
        <f t="shared" si="73"/>
        <v>NA</v>
      </c>
      <c r="AV230" s="2" t="str">
        <f t="shared" si="74"/>
        <v>NA</v>
      </c>
      <c r="AW230" s="2" t="str">
        <f t="shared" si="75"/>
        <v>NA</v>
      </c>
      <c r="AX230" s="2" t="str">
        <f t="shared" si="76"/>
        <v>NA</v>
      </c>
      <c r="AY230" s="2" t="str">
        <f t="shared" si="77"/>
        <v>NA</v>
      </c>
      <c r="AZ230" s="2" t="str">
        <f t="shared" si="78"/>
        <v>NA</v>
      </c>
      <c r="BA230" s="2" t="str">
        <f t="shared" si="79"/>
        <v>NA</v>
      </c>
      <c r="BB230" s="2">
        <f t="shared" si="80"/>
        <v>3.5641296148214421</v>
      </c>
      <c r="BC230" s="2">
        <f t="shared" si="81"/>
        <v>0.26291624315955442</v>
      </c>
      <c r="BD230" s="2">
        <f t="shared" si="82"/>
        <v>2.9523956789398569</v>
      </c>
      <c r="BE230" s="2" t="str">
        <f t="shared" si="83"/>
        <v>NA</v>
      </c>
      <c r="BF230" s="2" t="str">
        <f t="shared" si="84"/>
        <v>NA</v>
      </c>
      <c r="BG230" s="2" t="str">
        <f t="shared" si="85"/>
        <v>NA</v>
      </c>
      <c r="BH230" s="2">
        <f t="shared" si="86"/>
        <v>-0.51605421730203749</v>
      </c>
      <c r="BI230" s="2">
        <f t="shared" si="87"/>
        <v>4.2524552636068398</v>
      </c>
    </row>
    <row r="231" spans="1:61" x14ac:dyDescent="0.25">
      <c r="A231" t="str">
        <f t="shared" si="91"/>
        <v/>
      </c>
      <c r="B231" t="str">
        <f t="shared" si="89"/>
        <v>CAMiscellaneousPool Heater</v>
      </c>
      <c r="C231" t="str">
        <f t="shared" si="90"/>
        <v>CA2023 CPAMiscellaneous_Pool Heater</v>
      </c>
      <c r="D231" t="s">
        <v>118</v>
      </c>
      <c r="E231" t="s">
        <v>191</v>
      </c>
      <c r="F231" s="3" t="s">
        <v>107</v>
      </c>
      <c r="G231" s="3" t="s">
        <v>45</v>
      </c>
      <c r="H231" s="3" t="s">
        <v>48</v>
      </c>
      <c r="I231" s="6">
        <v>3.8834333733493466E-2</v>
      </c>
      <c r="J231" s="6">
        <v>4.7572058823529495E-2</v>
      </c>
      <c r="K231" s="6">
        <v>1.1532620320855636E-2</v>
      </c>
      <c r="L231" s="6">
        <v>3.8057647058823599E-2</v>
      </c>
      <c r="M231" s="6">
        <v>5.4368067226890852E-2</v>
      </c>
      <c r="N231" s="6">
        <v>1.7298930481283455E-2</v>
      </c>
      <c r="O231" s="6">
        <v>0.31714705882353</v>
      </c>
      <c r="P231" s="6">
        <v>0.39033484162895998</v>
      </c>
      <c r="Q231" s="6">
        <v>0.19516742081447999</v>
      </c>
      <c r="R231" s="6">
        <v>0.38834333733493465</v>
      </c>
      <c r="S231" s="6">
        <v>9.5144117647058997E-3</v>
      </c>
      <c r="T231" s="6">
        <v>9.5144117647058997E-3</v>
      </c>
      <c r="U231" s="6">
        <v>0.6342941176470599</v>
      </c>
      <c r="V231" s="6">
        <v>3.8057647058823599E-2</v>
      </c>
      <c r="W231" s="6">
        <f t="shared" si="88"/>
        <v>0.15643120746300546</v>
      </c>
      <c r="AR231" s="5" t="s">
        <v>107</v>
      </c>
      <c r="AS231" s="5" t="s">
        <v>45</v>
      </c>
      <c r="AT231" s="5" t="s">
        <v>48</v>
      </c>
      <c r="AU231" s="2" t="str">
        <f t="shared" si="73"/>
        <v>NA</v>
      </c>
      <c r="AV231" s="2" t="str">
        <f t="shared" si="74"/>
        <v>NA</v>
      </c>
      <c r="AW231" s="2" t="str">
        <f t="shared" si="75"/>
        <v>NA</v>
      </c>
      <c r="AX231" s="2" t="str">
        <f t="shared" si="76"/>
        <v>NA</v>
      </c>
      <c r="AY231" s="2" t="str">
        <f t="shared" si="77"/>
        <v>NA</v>
      </c>
      <c r="AZ231" s="2" t="str">
        <f t="shared" si="78"/>
        <v>NA</v>
      </c>
      <c r="BA231" s="2" t="str">
        <f t="shared" si="79"/>
        <v>NA</v>
      </c>
      <c r="BB231" s="2">
        <f t="shared" si="80"/>
        <v>24.121301534066969</v>
      </c>
      <c r="BC231" s="2">
        <f t="shared" si="81"/>
        <v>12.902365810846236</v>
      </c>
      <c r="BD231" s="2">
        <f t="shared" si="82"/>
        <v>20.754273434777527</v>
      </c>
      <c r="BE231" s="2" t="str">
        <f t="shared" si="83"/>
        <v>NA</v>
      </c>
      <c r="BF231" s="2" t="str">
        <f t="shared" si="84"/>
        <v>NA</v>
      </c>
      <c r="BG231" s="2" t="str">
        <f t="shared" si="85"/>
        <v>NA</v>
      </c>
      <c r="BH231" s="2">
        <f t="shared" si="86"/>
        <v>1.6636728049563048</v>
      </c>
      <c r="BI231" s="2">
        <f t="shared" si="87"/>
        <v>34.486038697515276</v>
      </c>
    </row>
    <row r="232" spans="1:61" x14ac:dyDescent="0.25">
      <c r="A232" t="str">
        <f t="shared" si="91"/>
        <v/>
      </c>
      <c r="B232" t="str">
        <f t="shared" si="89"/>
        <v>CAMiscellaneousClothes Washer</v>
      </c>
      <c r="C232" t="str">
        <f t="shared" si="90"/>
        <v>CA2023 CPAMiscellaneous_Clothes Washer</v>
      </c>
      <c r="D232" t="s">
        <v>118</v>
      </c>
      <c r="E232" t="s">
        <v>191</v>
      </c>
      <c r="F232" s="3" t="s">
        <v>108</v>
      </c>
      <c r="G232" s="3" t="s">
        <v>45</v>
      </c>
      <c r="H232" s="3" t="s">
        <v>49</v>
      </c>
      <c r="I232" s="6">
        <v>6.030367346938775E-4</v>
      </c>
      <c r="J232" s="6">
        <v>3.6936E-4</v>
      </c>
      <c r="K232" s="6">
        <v>8.9541818181818186E-4</v>
      </c>
      <c r="L232" s="6">
        <v>2.95488E-4</v>
      </c>
      <c r="M232" s="6">
        <v>4.2212571428571432E-4</v>
      </c>
      <c r="N232" s="6">
        <v>1.3431272727272727E-4</v>
      </c>
      <c r="O232" s="6">
        <v>3.078E-3</v>
      </c>
      <c r="P232" s="6">
        <v>9.470769230769231E-4</v>
      </c>
      <c r="Q232" s="6">
        <v>9.470769230769231E-4</v>
      </c>
      <c r="R232" s="6">
        <v>7.5379591836734693E-4</v>
      </c>
      <c r="S232" s="6">
        <v>1.8468E-3</v>
      </c>
      <c r="T232" s="6">
        <v>1.8468E-3</v>
      </c>
      <c r="U232" s="6">
        <v>4.9248E-3</v>
      </c>
      <c r="V232" s="6">
        <v>8.86464E-2</v>
      </c>
      <c r="W232" s="6">
        <f t="shared" si="88"/>
        <v>7.5507493658994061E-3</v>
      </c>
      <c r="AR232" s="5" t="s">
        <v>108</v>
      </c>
      <c r="AS232" s="5" t="s">
        <v>45</v>
      </c>
      <c r="AT232" s="5" t="s">
        <v>49</v>
      </c>
      <c r="AU232" s="2" t="str">
        <f t="shared" si="73"/>
        <v>NA</v>
      </c>
      <c r="AV232" s="2" t="str">
        <f t="shared" si="74"/>
        <v>NA</v>
      </c>
      <c r="AW232" s="2">
        <f t="shared" si="75"/>
        <v>-0.54516670809737389</v>
      </c>
      <c r="AX232" s="2">
        <f t="shared" si="76"/>
        <v>-0.93113850667575926</v>
      </c>
      <c r="AY232" s="2" t="str">
        <f t="shared" si="77"/>
        <v>NA</v>
      </c>
      <c r="AZ232" s="2" t="str">
        <f t="shared" si="78"/>
        <v>NA</v>
      </c>
      <c r="BA232" s="2">
        <f t="shared" si="79"/>
        <v>-0.91795871316061894</v>
      </c>
      <c r="BB232" s="2">
        <f t="shared" si="80"/>
        <v>-0.74946110695663082</v>
      </c>
      <c r="BC232" s="2">
        <f t="shared" si="81"/>
        <v>-0.86134940754522649</v>
      </c>
      <c r="BD232" s="2">
        <f t="shared" si="82"/>
        <v>-0.9652865655679771</v>
      </c>
      <c r="BE232" s="2" t="str">
        <f t="shared" si="83"/>
        <v>NA</v>
      </c>
      <c r="BF232" s="2" t="str">
        <f t="shared" si="84"/>
        <v>NA</v>
      </c>
      <c r="BG232" s="2" t="str">
        <f t="shared" si="85"/>
        <v>NA</v>
      </c>
      <c r="BH232" s="2">
        <f t="shared" si="86"/>
        <v>62.756598128021132</v>
      </c>
      <c r="BI232" s="2">
        <f t="shared" si="87"/>
        <v>0.36412152434552958</v>
      </c>
    </row>
    <row r="233" spans="1:61" x14ac:dyDescent="0.25">
      <c r="A233" t="str">
        <f t="shared" si="91"/>
        <v/>
      </c>
      <c r="B233" t="str">
        <f t="shared" si="89"/>
        <v>CAMiscellaneousClothes Dryer</v>
      </c>
      <c r="C233" t="str">
        <f t="shared" si="90"/>
        <v>CA2023 CPAMiscellaneous_Clothes Dryer</v>
      </c>
      <c r="D233" t="s">
        <v>118</v>
      </c>
      <c r="E233" t="s">
        <v>191</v>
      </c>
      <c r="F233" s="3" t="s">
        <v>109</v>
      </c>
      <c r="G233" s="3" t="s">
        <v>45</v>
      </c>
      <c r="H233" s="3" t="s">
        <v>50</v>
      </c>
      <c r="I233" s="6">
        <v>1.1591870008592653E-2</v>
      </c>
      <c r="J233" s="6">
        <v>7.1000203802630002E-3</v>
      </c>
      <c r="K233" s="6">
        <v>1.7212170618819394E-2</v>
      </c>
      <c r="L233" s="6">
        <v>5.6800163042104003E-3</v>
      </c>
      <c r="M233" s="6">
        <v>8.1143090060148571E-3</v>
      </c>
      <c r="N233" s="6">
        <v>2.5818255928229091E-3</v>
      </c>
      <c r="O233" s="6">
        <v>5.9166836502191671E-2</v>
      </c>
      <c r="P233" s="6">
        <v>1.8205180462212821E-2</v>
      </c>
      <c r="Q233" s="6">
        <v>1.8205180462212821E-2</v>
      </c>
      <c r="R233" s="6">
        <v>1.4489837510740818E-2</v>
      </c>
      <c r="S233" s="6">
        <v>3.5500101901315001E-2</v>
      </c>
      <c r="T233" s="6">
        <v>3.5500101901315001E-2</v>
      </c>
      <c r="U233" s="6">
        <v>9.4666938403506679E-2</v>
      </c>
      <c r="V233" s="6">
        <v>1.7040048912631203</v>
      </c>
      <c r="W233" s="6">
        <f t="shared" si="88"/>
        <v>0.1451442343083813</v>
      </c>
      <c r="AR233" s="5" t="s">
        <v>109</v>
      </c>
      <c r="AS233" s="5" t="s">
        <v>45</v>
      </c>
      <c r="AT233" s="5" t="s">
        <v>50</v>
      </c>
      <c r="AU233" s="2" t="str">
        <f t="shared" si="73"/>
        <v>NA</v>
      </c>
      <c r="AV233" s="2" t="str">
        <f t="shared" si="74"/>
        <v>NA</v>
      </c>
      <c r="AW233" s="2">
        <f t="shared" si="75"/>
        <v>1.6935695833903623</v>
      </c>
      <c r="AX233" s="2">
        <f t="shared" si="76"/>
        <v>-0.59219514668965179</v>
      </c>
      <c r="AY233" s="2" t="str">
        <f t="shared" si="77"/>
        <v>NA</v>
      </c>
      <c r="AZ233" s="2" t="str">
        <f t="shared" si="78"/>
        <v>NA</v>
      </c>
      <c r="BA233" s="2">
        <f t="shared" si="79"/>
        <v>-0.51414305252731873</v>
      </c>
      <c r="BB233" s="2">
        <f t="shared" si="80"/>
        <v>0.48371711959551433</v>
      </c>
      <c r="BC233" s="2">
        <f t="shared" si="81"/>
        <v>-0.17889691628996851</v>
      </c>
      <c r="BD233" s="2">
        <f t="shared" si="82"/>
        <v>-0.79442346726648516</v>
      </c>
      <c r="BE233" s="2" t="str">
        <f t="shared" si="83"/>
        <v>NA</v>
      </c>
      <c r="BF233" s="2" t="str">
        <f t="shared" si="84"/>
        <v>NA</v>
      </c>
      <c r="BG233" s="2" t="str">
        <f t="shared" si="85"/>
        <v>NA</v>
      </c>
      <c r="BH233" s="2">
        <f t="shared" si="86"/>
        <v>376.57313836834618</v>
      </c>
      <c r="BI233" s="2">
        <f t="shared" si="87"/>
        <v>7.0784681144489419</v>
      </c>
    </row>
    <row r="234" spans="1:61" x14ac:dyDescent="0.25">
      <c r="A234" t="str">
        <f t="shared" si="91"/>
        <v/>
      </c>
      <c r="B234" t="str">
        <f t="shared" si="89"/>
        <v>CAMiscellaneousElectric Vehicle Chargers</v>
      </c>
      <c r="C234" t="str">
        <f t="shared" si="90"/>
        <v>CA2023 CPAMiscellaneous_Electric Vehicle Chargers</v>
      </c>
      <c r="D234" t="s">
        <v>118</v>
      </c>
      <c r="E234" t="s">
        <v>191</v>
      </c>
      <c r="F234" s="3" t="s">
        <v>189</v>
      </c>
      <c r="G234" s="3" t="s">
        <v>45</v>
      </c>
      <c r="H234" s="3" t="s">
        <v>185</v>
      </c>
      <c r="I234" s="6">
        <v>2.3844706499885285E-4</v>
      </c>
      <c r="J234" s="6">
        <v>1.4604882731179738E-2</v>
      </c>
      <c r="K234" s="6">
        <v>3.5405776318011482E-4</v>
      </c>
      <c r="L234" s="6">
        <v>1.168390618494379E-2</v>
      </c>
      <c r="M234" s="6">
        <v>1.6691294549919699E-2</v>
      </c>
      <c r="N234" s="6">
        <v>5.3108664477017229E-3</v>
      </c>
      <c r="O234" s="6">
        <v>4.8682942437265793E-3</v>
      </c>
      <c r="P234" s="6">
        <v>1.4979366903774089E-3</v>
      </c>
      <c r="Q234" s="6">
        <v>1.4979366903774089E-3</v>
      </c>
      <c r="R234" s="6">
        <v>1.1922353249942642E-3</v>
      </c>
      <c r="S234" s="6">
        <v>2.9209765462359476E-3</v>
      </c>
      <c r="T234" s="6">
        <v>2.9209765462359476E-3</v>
      </c>
      <c r="U234" s="6">
        <v>0.19473176974906317</v>
      </c>
      <c r="V234" s="6">
        <v>1.8694249895910064E-2</v>
      </c>
      <c r="W234" s="6">
        <f t="shared" si="88"/>
        <v>1.9800559316346052E-2</v>
      </c>
      <c r="AR234" s="5" t="s">
        <v>110</v>
      </c>
      <c r="AS234" s="5" t="s">
        <v>45</v>
      </c>
      <c r="AT234" s="5" t="s">
        <v>51</v>
      </c>
      <c r="AU234" s="2">
        <f t="shared" si="73"/>
        <v>-0.99983167173919241</v>
      </c>
      <c r="AV234" s="2">
        <f t="shared" si="74"/>
        <v>-0.98767856658613418</v>
      </c>
      <c r="AW234" s="2">
        <f t="shared" si="75"/>
        <v>-0.9995457148164737</v>
      </c>
      <c r="AX234" s="2">
        <f t="shared" si="76"/>
        <v>-0.97969214030799612</v>
      </c>
      <c r="AY234" s="2">
        <f t="shared" si="77"/>
        <v>-0.99222921456222735</v>
      </c>
      <c r="AZ234" s="2">
        <f t="shared" si="78"/>
        <v>-0.99160616882899122</v>
      </c>
      <c r="BA234" s="2">
        <f t="shared" si="79"/>
        <v>-0.99900446340721438</v>
      </c>
      <c r="BB234" s="2">
        <f t="shared" si="80"/>
        <v>-0.99570071064891119</v>
      </c>
      <c r="BC234" s="2">
        <f t="shared" si="81"/>
        <v>-0.99541858730508692</v>
      </c>
      <c r="BD234" s="2">
        <f t="shared" si="82"/>
        <v>-0.99811208101217175</v>
      </c>
      <c r="BE234" s="2">
        <f t="shared" si="83"/>
        <v>-0.99323580273134182</v>
      </c>
      <c r="BF234" s="2">
        <f t="shared" si="84"/>
        <v>-0.99083294389569743</v>
      </c>
      <c r="BG234" s="2">
        <f t="shared" si="85"/>
        <v>-0.98941058284802652</v>
      </c>
      <c r="BH234" s="2">
        <f t="shared" si="86"/>
        <v>-0.96691964368288008</v>
      </c>
      <c r="BI234" s="2">
        <f t="shared" si="87"/>
        <v>-0.9915068864070814</v>
      </c>
    </row>
    <row r="235" spans="1:61" x14ac:dyDescent="0.25">
      <c r="B235" t="str">
        <f t="shared" si="89"/>
        <v>CAMiscellaneousOther Miscellaneous</v>
      </c>
      <c r="C235" t="str">
        <f t="shared" si="90"/>
        <v>CA2023 CPAMiscellaneous_Other Miscellaneous</v>
      </c>
      <c r="D235" t="s">
        <v>118</v>
      </c>
      <c r="E235" t="s">
        <v>191</v>
      </c>
      <c r="F235" s="3" t="s">
        <v>110</v>
      </c>
      <c r="G235" s="3" t="s">
        <v>45</v>
      </c>
      <c r="H235" s="3" t="s">
        <v>51</v>
      </c>
      <c r="I235" s="6">
        <v>1.1927835653831484</v>
      </c>
      <c r="J235" s="6">
        <v>0.91984889139455484</v>
      </c>
      <c r="K235" s="6">
        <v>0.81153798451664427</v>
      </c>
      <c r="L235" s="6">
        <v>0.74207027063810926</v>
      </c>
      <c r="M235" s="6">
        <v>1.0602351552133147</v>
      </c>
      <c r="N235" s="6">
        <v>0.88275497487904264</v>
      </c>
      <c r="O235" s="6">
        <v>3.6020293265201135</v>
      </c>
      <c r="P235" s="6">
        <v>0.85002092618841152</v>
      </c>
      <c r="Q235" s="6">
        <v>0.26275287913083262</v>
      </c>
      <c r="R235" s="6">
        <v>1.1593436495978811</v>
      </c>
      <c r="S235" s="6">
        <v>0.57476616522681645</v>
      </c>
      <c r="T235" s="6">
        <v>1.7759778757116758</v>
      </c>
      <c r="U235" s="6">
        <v>0.91984889139455484</v>
      </c>
      <c r="V235" s="6">
        <v>1.7046123971696123</v>
      </c>
      <c r="W235" s="6"/>
      <c r="AR235" s="5"/>
      <c r="AS235" s="5"/>
      <c r="AT235" s="5"/>
      <c r="AU235" s="2"/>
      <c r="AV235" s="2"/>
      <c r="AW235" s="2"/>
      <c r="AX235" s="2"/>
      <c r="AY235" s="2"/>
      <c r="AZ235" s="2"/>
      <c r="BA235" s="2"/>
      <c r="BB235" s="2"/>
      <c r="BC235" s="2"/>
      <c r="BD235" s="2"/>
      <c r="BE235" s="2"/>
      <c r="BF235" s="2"/>
      <c r="BG235" s="2"/>
      <c r="BH235" s="2"/>
      <c r="BI235" s="2"/>
    </row>
    <row r="236" spans="1:61" x14ac:dyDescent="0.25">
      <c r="B236" t="str">
        <f t="shared" si="89"/>
        <v>CAGenerationSolar PV</v>
      </c>
      <c r="C236" t="str">
        <f t="shared" si="90"/>
        <v>CA2023 CPAGeneration_Solar PV</v>
      </c>
      <c r="D236" t="s">
        <v>118</v>
      </c>
      <c r="E236" t="s">
        <v>191</v>
      </c>
      <c r="F236" s="3" t="s">
        <v>190</v>
      </c>
      <c r="G236" s="3" t="s">
        <v>187</v>
      </c>
      <c r="H236" s="3" t="s">
        <v>186</v>
      </c>
      <c r="I236" s="6">
        <v>-57.904678277214551</v>
      </c>
      <c r="J236" s="6">
        <v>-57.904678277214551</v>
      </c>
      <c r="K236" s="6">
        <v>-57.904678277214551</v>
      </c>
      <c r="L236" s="6">
        <v>-57.904678277214551</v>
      </c>
      <c r="M236" s="6">
        <v>-57.904678277214551</v>
      </c>
      <c r="N236" s="6">
        <v>-57.904678277214551</v>
      </c>
      <c r="O236" s="6">
        <v>-57.904678277214551</v>
      </c>
      <c r="P236" s="6">
        <v>-57.904678277214551</v>
      </c>
      <c r="Q236" s="6">
        <v>-57.904678277214551</v>
      </c>
      <c r="R236" s="6">
        <v>-57.904678277214551</v>
      </c>
      <c r="S236" s="6">
        <v>-57.904678277214551</v>
      </c>
      <c r="T236" s="6">
        <v>-57.904678277214551</v>
      </c>
      <c r="U236" s="6">
        <v>-57.904678277214551</v>
      </c>
      <c r="V236" s="6">
        <v>-57.904678277214551</v>
      </c>
      <c r="W236" s="6"/>
      <c r="AR236" s="5"/>
      <c r="AS236" s="5"/>
      <c r="AT236" s="5"/>
      <c r="AU236" s="2"/>
      <c r="AV236" s="2"/>
      <c r="AW236" s="2"/>
      <c r="AX236" s="2"/>
      <c r="AY236" s="2"/>
      <c r="AZ236" s="2"/>
      <c r="BA236" s="2"/>
      <c r="BB236" s="2"/>
      <c r="BC236" s="2"/>
      <c r="BD236" s="2"/>
      <c r="BE236" s="2"/>
      <c r="BF236" s="2"/>
      <c r="BG236" s="2"/>
      <c r="BH236" s="2"/>
      <c r="BI236" s="2"/>
    </row>
    <row r="237" spans="1:61" x14ac:dyDescent="0.25">
      <c r="A237">
        <f>IF(D237=D234,"",1)</f>
        <v>1</v>
      </c>
      <c r="B237" t="str">
        <f t="shared" ref="B237:B268" si="92">D237&amp;G237&amp;H237</f>
        <v>WYCoolingAir-Cooled Chiller</v>
      </c>
      <c r="C237" t="str">
        <f t="shared" ref="C237:C268" si="93">D237&amp;E237&amp;F237</f>
        <v>WY2019 CPACooling_Air-Cooled Chiller</v>
      </c>
      <c r="D237" t="s">
        <v>115</v>
      </c>
      <c r="E237" t="s">
        <v>120</v>
      </c>
      <c r="F237" s="4" t="s">
        <v>66</v>
      </c>
      <c r="G237" s="4" t="s">
        <v>3</v>
      </c>
      <c r="H237" s="4" t="s">
        <v>4</v>
      </c>
      <c r="I237" s="6">
        <v>5.4705765399793691</v>
      </c>
      <c r="J237" s="6">
        <v>5.5404493058575559</v>
      </c>
      <c r="K237" s="6">
        <v>5.0938779738139521</v>
      </c>
      <c r="L237" s="6">
        <v>5.5873063955321385</v>
      </c>
      <c r="M237" s="6">
        <v>6.169853700064321</v>
      </c>
      <c r="N237" s="6">
        <v>6.9501466534699885</v>
      </c>
      <c r="O237" s="6">
        <v>8.2714197903056164</v>
      </c>
      <c r="P237" s="6">
        <v>7.5112398687600299</v>
      </c>
      <c r="Q237" s="6">
        <v>3.7556199343800136</v>
      </c>
      <c r="R237" s="6">
        <v>0.9359613627846689</v>
      </c>
      <c r="S237" s="6">
        <v>2.6027838554678033</v>
      </c>
      <c r="T237" s="6">
        <v>2.2608507358761472</v>
      </c>
      <c r="U237" s="6">
        <v>36.105805163863842</v>
      </c>
      <c r="V237" s="6">
        <v>2.8335973266088383</v>
      </c>
      <c r="W237" s="57">
        <f>AVERAGE(I237:V237)</f>
        <v>7.0778206147688776</v>
      </c>
    </row>
    <row r="238" spans="1:61" x14ac:dyDescent="0.25">
      <c r="A238" t="str">
        <f t="shared" si="91"/>
        <v/>
      </c>
      <c r="B238" t="str">
        <f t="shared" si="92"/>
        <v>WYCoolingWater-Cooled Chiller</v>
      </c>
      <c r="C238" t="str">
        <f t="shared" si="93"/>
        <v>WY2019 CPACooling_Water-Cooled Chiller</v>
      </c>
      <c r="D238" t="s">
        <v>115</v>
      </c>
      <c r="E238" t="s">
        <v>120</v>
      </c>
      <c r="F238" s="4" t="s">
        <v>67</v>
      </c>
      <c r="G238" s="4" t="s">
        <v>3</v>
      </c>
      <c r="H238" s="4" t="s">
        <v>5</v>
      </c>
      <c r="I238" s="6">
        <v>5.6938329461999349</v>
      </c>
      <c r="J238" s="6">
        <v>5.7308205337331541</v>
      </c>
      <c r="K238" s="6">
        <v>5.2689048987058005</v>
      </c>
      <c r="L238" s="6">
        <v>5.7792876447622499</v>
      </c>
      <c r="M238" s="6">
        <v>6.2399046751694529</v>
      </c>
      <c r="N238" s="6">
        <v>7.1889554358078618</v>
      </c>
      <c r="O238" s="6">
        <v>9.7387910683004719</v>
      </c>
      <c r="P238" s="6">
        <v>9.7699146608882668</v>
      </c>
      <c r="Q238" s="6">
        <v>4.8849573304441316</v>
      </c>
      <c r="R238" s="6">
        <v>1.1838799838769796</v>
      </c>
      <c r="S238" s="6">
        <v>2.6800528648680424</v>
      </c>
      <c r="T238" s="6">
        <v>2.3279687550677766</v>
      </c>
      <c r="U238" s="6">
        <v>37.579297444919575</v>
      </c>
      <c r="V238" s="6">
        <v>2.9309604415102282</v>
      </c>
      <c r="W238" s="2">
        <f t="shared" si="88"/>
        <v>7.6426806203038504</v>
      </c>
    </row>
    <row r="239" spans="1:61" x14ac:dyDescent="0.25">
      <c r="A239" t="str">
        <f t="shared" si="91"/>
        <v/>
      </c>
      <c r="B239" t="str">
        <f t="shared" si="92"/>
        <v>WYCoolingRTU</v>
      </c>
      <c r="C239" t="str">
        <f t="shared" si="93"/>
        <v>WY2019 CPACooling_RTU</v>
      </c>
      <c r="D239" t="s">
        <v>115</v>
      </c>
      <c r="E239" t="s">
        <v>120</v>
      </c>
      <c r="F239" s="4" t="s">
        <v>68</v>
      </c>
      <c r="G239" s="4" t="s">
        <v>3</v>
      </c>
      <c r="H239" s="4" t="s">
        <v>6</v>
      </c>
      <c r="I239" s="6">
        <v>5.7807835294646042</v>
      </c>
      <c r="J239" s="6">
        <v>6.1767933715208301</v>
      </c>
      <c r="K239" s="6">
        <v>5.6789314308363608</v>
      </c>
      <c r="L239" s="6">
        <v>6.2290321963765551</v>
      </c>
      <c r="M239" s="6">
        <v>7.5995914180146702</v>
      </c>
      <c r="N239" s="6">
        <v>7.7484004293414275</v>
      </c>
      <c r="O239" s="6">
        <v>8.1173887984045603</v>
      </c>
      <c r="P239" s="6">
        <v>4.1185324651768482</v>
      </c>
      <c r="Q239" s="6">
        <v>2.0592662325884232</v>
      </c>
      <c r="R239" s="6">
        <v>2.8450897688642529</v>
      </c>
      <c r="S239" s="6">
        <v>2.7782299591648161</v>
      </c>
      <c r="T239" s="6">
        <v>2.4132481206289054</v>
      </c>
      <c r="U239" s="6">
        <v>38.153171294466404</v>
      </c>
      <c r="V239" s="6">
        <v>3.1590479793854112</v>
      </c>
      <c r="W239" s="2">
        <f t="shared" si="88"/>
        <v>7.3469647853024336</v>
      </c>
    </row>
    <row r="240" spans="1:61" x14ac:dyDescent="0.25">
      <c r="A240" t="str">
        <f t="shared" si="91"/>
        <v/>
      </c>
      <c r="B240" t="str">
        <f t="shared" si="92"/>
        <v>WYCoolingPTAC</v>
      </c>
      <c r="C240" t="str">
        <f t="shared" si="93"/>
        <v>WY2019 CPACooling_PTAC</v>
      </c>
      <c r="D240" t="s">
        <v>115</v>
      </c>
      <c r="E240" t="s">
        <v>120</v>
      </c>
      <c r="F240" s="4" t="s">
        <v>69</v>
      </c>
      <c r="G240" s="4" t="s">
        <v>3</v>
      </c>
      <c r="H240" s="4" t="s">
        <v>7</v>
      </c>
      <c r="I240" s="6">
        <v>7.3042866994482347</v>
      </c>
      <c r="J240" s="6">
        <v>7.804663405726628</v>
      </c>
      <c r="K240" s="6">
        <v>7.1755918736466411</v>
      </c>
      <c r="L240" s="6">
        <v>6.4042713071910047</v>
      </c>
      <c r="M240" s="6">
        <v>9.6024343815874751</v>
      </c>
      <c r="N240" s="6">
        <v>9.790461433050643</v>
      </c>
      <c r="O240" s="6">
        <v>10.256695261503401</v>
      </c>
      <c r="P240" s="6">
        <v>5.203955787879706</v>
      </c>
      <c r="Q240" s="6">
        <v>2.6019778939398521</v>
      </c>
      <c r="R240" s="6">
        <v>3.594902187831293</v>
      </c>
      <c r="S240" s="6">
        <v>3.5104217335423455</v>
      </c>
      <c r="T240" s="6">
        <v>3.0492503412613892</v>
      </c>
      <c r="U240" s="6">
        <v>48.208292216358359</v>
      </c>
      <c r="V240" s="6">
        <v>3.9916028720211854</v>
      </c>
      <c r="W240" s="2">
        <f t="shared" si="88"/>
        <v>9.1784862424991527</v>
      </c>
    </row>
    <row r="241" spans="1:23" x14ac:dyDescent="0.25">
      <c r="A241" t="str">
        <f t="shared" si="91"/>
        <v/>
      </c>
      <c r="B241" t="str">
        <f t="shared" si="92"/>
        <v>WYCoolingPTHP</v>
      </c>
      <c r="C241" t="str">
        <f t="shared" si="93"/>
        <v>WY2019 CPACooling_PTHP</v>
      </c>
      <c r="D241" t="s">
        <v>115</v>
      </c>
      <c r="E241" t="s">
        <v>120</v>
      </c>
      <c r="F241" s="4" t="s">
        <v>70</v>
      </c>
      <c r="G241" s="4" t="s">
        <v>3</v>
      </c>
      <c r="H241" s="4" t="s">
        <v>8</v>
      </c>
      <c r="I241" s="6">
        <v>7.3042866994482347</v>
      </c>
      <c r="J241" s="6">
        <v>7.804663405726628</v>
      </c>
      <c r="K241" s="6">
        <v>7.1755918736466411</v>
      </c>
      <c r="L241" s="6">
        <v>6.4042713071910047</v>
      </c>
      <c r="M241" s="6">
        <v>9.6024343815874751</v>
      </c>
      <c r="N241" s="6">
        <v>9.790461433050643</v>
      </c>
      <c r="O241" s="6">
        <v>10.256695261503401</v>
      </c>
      <c r="P241" s="6">
        <v>5.203955787879706</v>
      </c>
      <c r="Q241" s="6">
        <v>2.6019778939398521</v>
      </c>
      <c r="R241" s="6">
        <v>3.594902187831293</v>
      </c>
      <c r="S241" s="6">
        <v>3.5104217335423455</v>
      </c>
      <c r="T241" s="6">
        <v>3.0492503412613892</v>
      </c>
      <c r="U241" s="6">
        <v>48.208292216358359</v>
      </c>
      <c r="V241" s="6">
        <v>3.9916028720211854</v>
      </c>
      <c r="W241" s="2">
        <f t="shared" si="88"/>
        <v>9.1784862424991527</v>
      </c>
    </row>
    <row r="242" spans="1:23" x14ac:dyDescent="0.25">
      <c r="A242" t="str">
        <f t="shared" si="91"/>
        <v/>
      </c>
      <c r="B242" t="str">
        <f t="shared" si="92"/>
        <v>WYCoolingEvaporative AC</v>
      </c>
      <c r="C242" t="str">
        <f t="shared" si="93"/>
        <v>WY2019 CPACooling_Evaporative AC</v>
      </c>
      <c r="D242" t="s">
        <v>115</v>
      </c>
      <c r="E242" t="s">
        <v>120</v>
      </c>
      <c r="F242" s="4" t="s">
        <v>71</v>
      </c>
      <c r="G242" s="4" t="s">
        <v>3</v>
      </c>
      <c r="H242" s="4" t="s">
        <v>9</v>
      </c>
      <c r="I242" s="6">
        <v>2.3123134117858419</v>
      </c>
      <c r="J242" s="6">
        <v>2.470717348608332</v>
      </c>
      <c r="K242" s="6">
        <v>2.2715725723345446</v>
      </c>
      <c r="L242" s="6">
        <v>2.4916128785506224</v>
      </c>
      <c r="M242" s="6">
        <v>3.0398365672058683</v>
      </c>
      <c r="N242" s="6">
        <v>3.0993601717365715</v>
      </c>
      <c r="O242" s="6">
        <v>3.246955519361824</v>
      </c>
      <c r="P242" s="6">
        <v>1.6474129860707396</v>
      </c>
      <c r="Q242" s="6">
        <v>0.82370649303536936</v>
      </c>
      <c r="R242" s="6">
        <v>1.1380359075457012</v>
      </c>
      <c r="S242" s="6">
        <v>1.1112919836659265</v>
      </c>
      <c r="T242" s="6">
        <v>0.96529924825156221</v>
      </c>
      <c r="U242" s="6">
        <v>15.261268517786561</v>
      </c>
      <c r="V242" s="6">
        <v>1.2636191917541646</v>
      </c>
      <c r="W242" s="2">
        <f t="shared" si="88"/>
        <v>2.9387859141209738</v>
      </c>
    </row>
    <row r="243" spans="1:23" x14ac:dyDescent="0.25">
      <c r="A243" t="str">
        <f t="shared" si="91"/>
        <v/>
      </c>
      <c r="B243" t="str">
        <f t="shared" si="92"/>
        <v>WYCoolingAir-Source Heat Pump</v>
      </c>
      <c r="C243" t="str">
        <f t="shared" si="93"/>
        <v>WY2019 CPACooling_Air-Source Heat Pump</v>
      </c>
      <c r="D243" t="s">
        <v>115</v>
      </c>
      <c r="E243" t="s">
        <v>120</v>
      </c>
      <c r="F243" s="4" t="s">
        <v>72</v>
      </c>
      <c r="G243" s="4" t="s">
        <v>3</v>
      </c>
      <c r="H243" s="4" t="s">
        <v>10</v>
      </c>
      <c r="I243" s="6">
        <v>5.7805110994387094</v>
      </c>
      <c r="J243" s="6">
        <v>6.175912231239586</v>
      </c>
      <c r="K243" s="6">
        <v>5.678517566654544</v>
      </c>
      <c r="L243" s="6">
        <v>6.2221375428363146</v>
      </c>
      <c r="M243" s="6">
        <v>7.5987862343927723</v>
      </c>
      <c r="N243" s="6">
        <v>7.2516632460608488</v>
      </c>
      <c r="O243" s="6">
        <v>8.102267372828134</v>
      </c>
      <c r="P243" s="6">
        <v>4.1085896561139217</v>
      </c>
      <c r="Q243" s="6">
        <v>2.05429482805696</v>
      </c>
      <c r="R243" s="6">
        <v>2.8451136186594512</v>
      </c>
      <c r="S243" s="6">
        <v>2.777563324573912</v>
      </c>
      <c r="T243" s="6">
        <v>2.4126690632084284</v>
      </c>
      <c r="U243" s="6">
        <v>38.151373256295493</v>
      </c>
      <c r="V243" s="6">
        <v>3.1588177570586882</v>
      </c>
      <c r="W243" s="2">
        <f t="shared" si="88"/>
        <v>7.3084440569584102</v>
      </c>
    </row>
    <row r="244" spans="1:23" x14ac:dyDescent="0.25">
      <c r="A244" t="str">
        <f t="shared" si="91"/>
        <v/>
      </c>
      <c r="B244" t="str">
        <f t="shared" si="92"/>
        <v>WYCoolingGeothermal Heat Pump</v>
      </c>
      <c r="C244" t="str">
        <f t="shared" si="93"/>
        <v>WY2019 CPACooling_Geothermal Heat Pump</v>
      </c>
      <c r="D244" t="s">
        <v>115</v>
      </c>
      <c r="E244" t="s">
        <v>120</v>
      </c>
      <c r="F244" s="4" t="s">
        <v>73</v>
      </c>
      <c r="G244" s="4" t="s">
        <v>3</v>
      </c>
      <c r="H244" s="4" t="s">
        <v>11</v>
      </c>
      <c r="I244" s="6">
        <v>3.5224748298119208</v>
      </c>
      <c r="J244" s="6">
        <v>3.7633501411933614</v>
      </c>
      <c r="K244" s="6">
        <v>3.4604312962173029</v>
      </c>
      <c r="L244" s="6">
        <v>3.7891866748239065</v>
      </c>
      <c r="M244" s="6">
        <v>4.630476812265516</v>
      </c>
      <c r="N244" s="6">
        <v>2.5728887204427178</v>
      </c>
      <c r="O244" s="6">
        <v>4.93269797259273</v>
      </c>
      <c r="P244" s="6">
        <v>2.5000641010448521</v>
      </c>
      <c r="Q244" s="6">
        <v>1.2500320505224256</v>
      </c>
      <c r="R244" s="6">
        <v>2.6801684350640289</v>
      </c>
      <c r="S244" s="6">
        <v>1.6919791948590297</v>
      </c>
      <c r="T244" s="6">
        <v>1.4697003747537991</v>
      </c>
      <c r="U244" s="6">
        <v>23.248333876758686</v>
      </c>
      <c r="V244" s="6">
        <v>1.9249516616381042</v>
      </c>
      <c r="W244" s="2">
        <f t="shared" si="88"/>
        <v>4.3883382958563129</v>
      </c>
    </row>
    <row r="245" spans="1:23" x14ac:dyDescent="0.25">
      <c r="A245" t="str">
        <f t="shared" si="91"/>
        <v/>
      </c>
      <c r="B245" t="str">
        <f t="shared" si="92"/>
        <v>WYHeatingElectric Furnace</v>
      </c>
      <c r="C245" t="str">
        <f t="shared" si="93"/>
        <v>WY2019 CPAHeating_Electric Furnace</v>
      </c>
      <c r="D245" t="s">
        <v>115</v>
      </c>
      <c r="E245" t="s">
        <v>120</v>
      </c>
      <c r="F245" s="4" t="s">
        <v>74</v>
      </c>
      <c r="G245" s="4" t="s">
        <v>12</v>
      </c>
      <c r="H245" s="4" t="s">
        <v>13</v>
      </c>
      <c r="I245" s="6">
        <v>4.7764976588722208</v>
      </c>
      <c r="J245" s="6">
        <v>5.8077742644132133</v>
      </c>
      <c r="K245" s="6">
        <v>4.4599904217541164</v>
      </c>
      <c r="L245" s="6">
        <v>6.3895907807015355</v>
      </c>
      <c r="M245" s="6">
        <v>5.0499504564118673</v>
      </c>
      <c r="N245" s="6">
        <v>5.8744737221790766</v>
      </c>
      <c r="O245" s="6">
        <v>12.105477705961853</v>
      </c>
      <c r="P245" s="6">
        <v>9.790809649013644</v>
      </c>
      <c r="Q245" s="6">
        <v>5.8683714320828146</v>
      </c>
      <c r="R245" s="6">
        <v>2.0872495987644406</v>
      </c>
      <c r="S245" s="6">
        <v>6.1790928803589846</v>
      </c>
      <c r="T245" s="6">
        <v>5.2302116634273466</v>
      </c>
      <c r="U245" s="6">
        <v>3.1701271816298555</v>
      </c>
      <c r="V245" s="6">
        <v>3.8843405855040465</v>
      </c>
      <c r="W245" s="2">
        <f t="shared" si="88"/>
        <v>5.7624255715053581</v>
      </c>
    </row>
    <row r="246" spans="1:23" x14ac:dyDescent="0.25">
      <c r="A246" t="str">
        <f t="shared" si="91"/>
        <v/>
      </c>
      <c r="B246" t="str">
        <f t="shared" si="92"/>
        <v>WYHeatingElectric Room Heat</v>
      </c>
      <c r="C246" t="str">
        <f t="shared" si="93"/>
        <v>WY2019 CPAHeating_Electric Room Heat</v>
      </c>
      <c r="D246" t="s">
        <v>115</v>
      </c>
      <c r="E246" t="s">
        <v>120</v>
      </c>
      <c r="F246" s="4" t="s">
        <v>75</v>
      </c>
      <c r="G246" s="4" t="s">
        <v>12</v>
      </c>
      <c r="H246" s="4" t="s">
        <v>14</v>
      </c>
      <c r="I246" s="6">
        <v>4.5490453894021154</v>
      </c>
      <c r="J246" s="6">
        <v>5.5312135851554416</v>
      </c>
      <c r="K246" s="6">
        <v>4.2476099254801101</v>
      </c>
      <c r="L246" s="6">
        <v>6.085324553049082</v>
      </c>
      <c r="M246" s="6">
        <v>4.8094766251541587</v>
      </c>
      <c r="N246" s="6">
        <v>5.5947368782657865</v>
      </c>
      <c r="O246" s="6">
        <v>11.529026386630337</v>
      </c>
      <c r="P246" s="6">
        <v>9.3245806181082305</v>
      </c>
      <c r="Q246" s="6">
        <v>5.5889251734122043</v>
      </c>
      <c r="R246" s="6">
        <v>1.9878567607280382</v>
      </c>
      <c r="S246" s="6">
        <v>5.8848503622466515</v>
      </c>
      <c r="T246" s="6">
        <v>4.9811539651689012</v>
      </c>
      <c r="U246" s="6">
        <v>3.0191687444093858</v>
      </c>
      <c r="V246" s="6">
        <v>3.6993719861943295</v>
      </c>
      <c r="W246" s="2">
        <f t="shared" si="88"/>
        <v>5.4880243538146258</v>
      </c>
    </row>
    <row r="247" spans="1:23" x14ac:dyDescent="0.25">
      <c r="A247" t="str">
        <f t="shared" si="91"/>
        <v/>
      </c>
      <c r="B247" t="str">
        <f t="shared" si="92"/>
        <v>WYHeatingPTHP</v>
      </c>
      <c r="C247" t="str">
        <f t="shared" si="93"/>
        <v>WY2019 CPAHeating_PTHP</v>
      </c>
      <c r="D247" t="s">
        <v>115</v>
      </c>
      <c r="E247" t="s">
        <v>120</v>
      </c>
      <c r="F247" s="4" t="s">
        <v>76</v>
      </c>
      <c r="G247" s="4" t="s">
        <v>12</v>
      </c>
      <c r="H247" s="4" t="s">
        <v>8</v>
      </c>
      <c r="I247" s="6">
        <v>3.7670679557024789</v>
      </c>
      <c r="J247" s="6">
        <v>4.6240163920295787</v>
      </c>
      <c r="K247" s="6">
        <v>3.5082170161024684</v>
      </c>
      <c r="L247" s="6">
        <v>4.6891795284204631</v>
      </c>
      <c r="M247" s="6">
        <v>3.4645037962304053</v>
      </c>
      <c r="N247" s="6">
        <v>3.0479003157752556</v>
      </c>
      <c r="O247" s="6">
        <v>7.898043308117833</v>
      </c>
      <c r="P247" s="6">
        <v>6.4344301885457957</v>
      </c>
      <c r="Q247" s="6">
        <v>3.8566398136437479</v>
      </c>
      <c r="R247" s="6">
        <v>1.7244555927257794</v>
      </c>
      <c r="S247" s="6">
        <v>5.0334339358409004</v>
      </c>
      <c r="T247" s="6">
        <v>4.2604837616224085</v>
      </c>
      <c r="U247" s="6">
        <v>2.5001759394222933</v>
      </c>
      <c r="V247" s="6">
        <v>3.0554123327115068</v>
      </c>
      <c r="W247" s="2">
        <f t="shared" si="88"/>
        <v>4.1331399912064937</v>
      </c>
    </row>
    <row r="248" spans="1:23" x14ac:dyDescent="0.25">
      <c r="A248" t="str">
        <f t="shared" si="91"/>
        <v/>
      </c>
      <c r="B248" t="str">
        <f t="shared" si="92"/>
        <v>WYHeatingAir-Source Heat Pump</v>
      </c>
      <c r="C248" t="str">
        <f t="shared" si="93"/>
        <v>WY2019 CPAHeating_Air-Source Heat Pump</v>
      </c>
      <c r="D248" t="s">
        <v>115</v>
      </c>
      <c r="E248" t="s">
        <v>120</v>
      </c>
      <c r="F248" s="4" t="s">
        <v>77</v>
      </c>
      <c r="G248" s="4" t="s">
        <v>12</v>
      </c>
      <c r="H248" s="4" t="s">
        <v>10</v>
      </c>
      <c r="I248" s="6">
        <v>4.1856310618916437</v>
      </c>
      <c r="J248" s="6">
        <v>5.1377959911439763</v>
      </c>
      <c r="K248" s="6">
        <v>3.89801890678052</v>
      </c>
      <c r="L248" s="6">
        <v>5.2101994760227361</v>
      </c>
      <c r="M248" s="6">
        <v>3.849448662478228</v>
      </c>
      <c r="N248" s="6">
        <v>3.3865559064169508</v>
      </c>
      <c r="O248" s="6">
        <v>8.7756036756864813</v>
      </c>
      <c r="P248" s="6">
        <v>7.1493668761619951</v>
      </c>
      <c r="Q248" s="6">
        <v>4.2851553484930536</v>
      </c>
      <c r="R248" s="6">
        <v>1.9160617696953104</v>
      </c>
      <c r="S248" s="6">
        <v>5.5927043731565558</v>
      </c>
      <c r="T248" s="6">
        <v>4.7338708462471208</v>
      </c>
      <c r="U248" s="6">
        <v>2.7779732660247705</v>
      </c>
      <c r="V248" s="6">
        <v>3.394902591901674</v>
      </c>
      <c r="W248" s="2">
        <f t="shared" si="88"/>
        <v>4.592377768007216</v>
      </c>
    </row>
    <row r="249" spans="1:23" x14ac:dyDescent="0.25">
      <c r="A249" t="str">
        <f t="shared" si="91"/>
        <v/>
      </c>
      <c r="B249" t="str">
        <f t="shared" si="92"/>
        <v>WYHeatingGeothermal Heat Pump</v>
      </c>
      <c r="C249" t="str">
        <f t="shared" si="93"/>
        <v>WY2019 CPAHeating_Geothermal Heat Pump</v>
      </c>
      <c r="D249" t="s">
        <v>115</v>
      </c>
      <c r="E249" t="s">
        <v>120</v>
      </c>
      <c r="F249" s="4" t="s">
        <v>78</v>
      </c>
      <c r="G249" s="4" t="s">
        <v>12</v>
      </c>
      <c r="H249" s="4" t="s">
        <v>11</v>
      </c>
      <c r="I249" s="6">
        <v>3.2175079069986121</v>
      </c>
      <c r="J249" s="6">
        <v>3.6477314820258373</v>
      </c>
      <c r="K249" s="6">
        <v>2.8399576777711331</v>
      </c>
      <c r="L249" s="6">
        <v>3.2816186651207393</v>
      </c>
      <c r="M249" s="6">
        <v>2.5195386573499605</v>
      </c>
      <c r="N249" s="6">
        <v>2.2208053998378401</v>
      </c>
      <c r="O249" s="6">
        <v>5.8673583952264252</v>
      </c>
      <c r="P249" s="6">
        <v>5.0951377728130147</v>
      </c>
      <c r="Q249" s="6">
        <v>3.0539007518662351</v>
      </c>
      <c r="R249" s="6">
        <v>1.2881365927948594</v>
      </c>
      <c r="S249" s="6">
        <v>4.6127191928219187</v>
      </c>
      <c r="T249" s="6">
        <v>3.9043753168200901</v>
      </c>
      <c r="U249" s="6">
        <v>2.1354368831604504</v>
      </c>
      <c r="V249" s="6">
        <v>2.4734050582426126</v>
      </c>
      <c r="W249" s="2">
        <f t="shared" si="88"/>
        <v>3.29697355377498</v>
      </c>
    </row>
    <row r="250" spans="1:23" x14ac:dyDescent="0.25">
      <c r="A250" t="str">
        <f t="shared" si="91"/>
        <v/>
      </c>
      <c r="B250" t="str">
        <f t="shared" si="92"/>
        <v>WYVentilationVentilation</v>
      </c>
      <c r="C250" t="str">
        <f t="shared" si="93"/>
        <v>WY2019 CPAVentilation_Ventilation</v>
      </c>
      <c r="D250" t="s">
        <v>115</v>
      </c>
      <c r="E250" t="s">
        <v>120</v>
      </c>
      <c r="F250" s="4" t="s">
        <v>79</v>
      </c>
      <c r="G250" s="4" t="s">
        <v>15</v>
      </c>
      <c r="H250" s="4" t="s">
        <v>15</v>
      </c>
      <c r="I250" s="6">
        <v>2.9583199017998774</v>
      </c>
      <c r="J250" s="6">
        <v>1.1745717493409591</v>
      </c>
      <c r="K250" s="6">
        <v>2.9583199017998774</v>
      </c>
      <c r="L250" s="6">
        <v>1.1745717493409591</v>
      </c>
      <c r="M250" s="6">
        <v>2.1272489296361821</v>
      </c>
      <c r="N250" s="6">
        <v>2.0127502281400846</v>
      </c>
      <c r="O250" s="6">
        <v>3.4618981812440794</v>
      </c>
      <c r="P250" s="6">
        <v>1.475956988471705</v>
      </c>
      <c r="Q250" s="6">
        <v>0.72295119890018678</v>
      </c>
      <c r="R250" s="6">
        <v>0.88748841021476432</v>
      </c>
      <c r="S250" s="6">
        <v>0.22231104811014857</v>
      </c>
      <c r="T250" s="6">
        <v>0.68018174838308787</v>
      </c>
      <c r="U250" s="6">
        <v>25.382384757442949</v>
      </c>
      <c r="V250" s="6">
        <v>0.66997537254708617</v>
      </c>
      <c r="W250" s="2">
        <f t="shared" si="88"/>
        <v>3.2792092975265676</v>
      </c>
    </row>
    <row r="251" spans="1:23" x14ac:dyDescent="0.25">
      <c r="A251" t="str">
        <f t="shared" si="91"/>
        <v/>
      </c>
      <c r="B251" t="str">
        <f t="shared" si="92"/>
        <v>WYWater HeatingWater Heater</v>
      </c>
      <c r="C251" t="str">
        <f t="shared" si="93"/>
        <v>WY2019 CPAWater Heating_Water Heater</v>
      </c>
      <c r="D251" t="s">
        <v>115</v>
      </c>
      <c r="E251" t="s">
        <v>120</v>
      </c>
      <c r="F251" s="4" t="s">
        <v>80</v>
      </c>
      <c r="G251" s="4" t="s">
        <v>16</v>
      </c>
      <c r="H251" s="4" t="s">
        <v>17</v>
      </c>
      <c r="I251" s="6">
        <v>0.98360999999999998</v>
      </c>
      <c r="J251" s="6">
        <v>0.87214700000000001</v>
      </c>
      <c r="K251" s="6">
        <v>0.98360999999999998</v>
      </c>
      <c r="L251" s="6">
        <v>0.87214700000000001</v>
      </c>
      <c r="M251" s="6">
        <v>8.2710484999999991</v>
      </c>
      <c r="N251" s="6">
        <v>2.0985469999999999</v>
      </c>
      <c r="O251" s="6">
        <v>3.4380739999999999</v>
      </c>
      <c r="P251" s="6">
        <v>2.0044590000000002</v>
      </c>
      <c r="Q251" s="6">
        <v>1.0029319999999999</v>
      </c>
      <c r="R251" s="6">
        <v>2.987441</v>
      </c>
      <c r="S251" s="6">
        <v>0.22397800000000001</v>
      </c>
      <c r="T251" s="6">
        <v>0.388235</v>
      </c>
      <c r="U251" s="6">
        <v>0.64918260000000005</v>
      </c>
      <c r="V251" s="6">
        <v>1.2668889999999999</v>
      </c>
      <c r="W251" s="2">
        <f t="shared" si="88"/>
        <v>1.8601642928571429</v>
      </c>
    </row>
    <row r="252" spans="1:23" x14ac:dyDescent="0.25">
      <c r="A252" t="str">
        <f t="shared" si="91"/>
        <v/>
      </c>
      <c r="B252" t="str">
        <f t="shared" si="92"/>
        <v>WYInterior LightingGeneral Service Lighting</v>
      </c>
      <c r="C252" t="str">
        <f t="shared" si="93"/>
        <v>WY2019 CPAInterior Lighting_General Service Lighting</v>
      </c>
      <c r="D252" t="s">
        <v>115</v>
      </c>
      <c r="E252" t="s">
        <v>120</v>
      </c>
      <c r="F252" s="4" t="s">
        <v>81</v>
      </c>
      <c r="G252" s="4" t="s">
        <v>18</v>
      </c>
      <c r="H252" s="4" t="s">
        <v>19</v>
      </c>
      <c r="I252" s="6">
        <v>0.24854369365134049</v>
      </c>
      <c r="J252" s="6">
        <v>0.24651165830668834</v>
      </c>
      <c r="K252" s="6">
        <v>0.49780483994498642</v>
      </c>
      <c r="L252" s="6">
        <v>0.32855119436369107</v>
      </c>
      <c r="M252" s="6">
        <v>1.3402191760145017</v>
      </c>
      <c r="N252" s="6">
        <v>0.38163107331953855</v>
      </c>
      <c r="O252" s="6">
        <v>0.54894589024056883</v>
      </c>
      <c r="P252" s="6">
        <v>9.4508344790366489E-2</v>
      </c>
      <c r="Q252" s="6">
        <v>0.16264221303240564</v>
      </c>
      <c r="R252" s="6">
        <v>0.80857252946798985</v>
      </c>
      <c r="S252" s="6">
        <v>7.243721839474232E-2</v>
      </c>
      <c r="T252" s="6">
        <v>7.243721839474232E-2</v>
      </c>
      <c r="U252" s="6">
        <v>0.47440881713066591</v>
      </c>
      <c r="V252" s="6">
        <v>0.37642815015538239</v>
      </c>
      <c r="W252" s="2">
        <f t="shared" si="88"/>
        <v>0.40383157265768638</v>
      </c>
    </row>
    <row r="253" spans="1:23" x14ac:dyDescent="0.25">
      <c r="A253" t="str">
        <f t="shared" si="91"/>
        <v/>
      </c>
      <c r="B253" t="str">
        <f t="shared" si="92"/>
        <v>WYInterior LightingExempted Lighting</v>
      </c>
      <c r="C253" t="str">
        <f t="shared" si="93"/>
        <v>WY2019 CPAInterior Lighting_Exempted Lighting</v>
      </c>
      <c r="D253" t="s">
        <v>115</v>
      </c>
      <c r="E253" t="s">
        <v>120</v>
      </c>
      <c r="F253" s="4" t="s">
        <v>82</v>
      </c>
      <c r="G253" s="4" t="s">
        <v>18</v>
      </c>
      <c r="H253" s="4" t="s">
        <v>20</v>
      </c>
      <c r="I253" s="6">
        <v>0.1029930252348189</v>
      </c>
      <c r="J253" s="6">
        <v>0.13272466392284143</v>
      </c>
      <c r="K253" s="6">
        <v>0.47362324504374631</v>
      </c>
      <c r="L253" s="6">
        <v>0.3125913417288726</v>
      </c>
      <c r="M253" s="6">
        <v>0.93928297420356521</v>
      </c>
      <c r="N253" s="6">
        <v>0.29517487208245929</v>
      </c>
      <c r="O253" s="6">
        <v>0.22824905816351321</v>
      </c>
      <c r="P253" s="6">
        <v>4.0434000324751009E-2</v>
      </c>
      <c r="Q253" s="6">
        <v>0.18172866156643003</v>
      </c>
      <c r="R253" s="6">
        <v>0.42818557630105081</v>
      </c>
      <c r="S253" s="6">
        <v>3.5816023605558897E-2</v>
      </c>
      <c r="T253" s="6">
        <v>3.5816023605558897E-2</v>
      </c>
      <c r="U253" s="6">
        <v>0.26647444706270113</v>
      </c>
      <c r="V253" s="6">
        <v>0.2286891734756227</v>
      </c>
      <c r="W253" s="2">
        <f t="shared" si="88"/>
        <v>0.2644130775943922</v>
      </c>
    </row>
    <row r="254" spans="1:23" x14ac:dyDescent="0.25">
      <c r="A254" t="str">
        <f t="shared" si="91"/>
        <v/>
      </c>
      <c r="B254" t="str">
        <f t="shared" si="92"/>
        <v>WYInterior LightingHigh-Bay Lighting</v>
      </c>
      <c r="C254" t="str">
        <f t="shared" si="93"/>
        <v>WY2019 CPAInterior Lighting_High-Bay Lighting</v>
      </c>
      <c r="D254" t="s">
        <v>115</v>
      </c>
      <c r="E254" t="s">
        <v>120</v>
      </c>
      <c r="F254" s="4" t="s">
        <v>83</v>
      </c>
      <c r="G254" s="4" t="s">
        <v>18</v>
      </c>
      <c r="H254" s="4" t="s">
        <v>21</v>
      </c>
      <c r="I254" s="6">
        <v>1.0097571904109066</v>
      </c>
      <c r="J254" s="6">
        <v>1.5097319313691666</v>
      </c>
      <c r="K254" s="6">
        <v>1.9907982124912358</v>
      </c>
      <c r="L254" s="6">
        <v>1.3139268202442156</v>
      </c>
      <c r="M254" s="6">
        <v>2.9189542122173275</v>
      </c>
      <c r="N254" s="6">
        <v>2.0202514121424442</v>
      </c>
      <c r="O254" s="6">
        <v>2.593676628981044</v>
      </c>
      <c r="P254" s="6">
        <v>1.4232784408076913</v>
      </c>
      <c r="Q254" s="6">
        <v>0.81014056411215796</v>
      </c>
      <c r="R254" s="6">
        <v>1.2862972269831965</v>
      </c>
      <c r="S254" s="6">
        <v>1.6935466856330306</v>
      </c>
      <c r="T254" s="6">
        <v>1.6935466856330306</v>
      </c>
      <c r="U254" s="6">
        <v>2.7383703041952336</v>
      </c>
      <c r="V254" s="6">
        <v>1.5598450753325854</v>
      </c>
      <c r="W254" s="2">
        <f t="shared" si="88"/>
        <v>1.7544372421823762</v>
      </c>
    </row>
    <row r="255" spans="1:23" x14ac:dyDescent="0.25">
      <c r="A255" t="str">
        <f t="shared" si="91"/>
        <v/>
      </c>
      <c r="B255" t="str">
        <f t="shared" si="92"/>
        <v>WYInterior LightingLinear Lighting</v>
      </c>
      <c r="C255" t="str">
        <f t="shared" si="93"/>
        <v>WY2019 CPAInterior Lighting_Linear Lighting</v>
      </c>
      <c r="D255" t="s">
        <v>115</v>
      </c>
      <c r="E255" t="s">
        <v>120</v>
      </c>
      <c r="F255" s="4" t="s">
        <v>84</v>
      </c>
      <c r="G255" s="4" t="s">
        <v>18</v>
      </c>
      <c r="H255" s="4" t="s">
        <v>22</v>
      </c>
      <c r="I255" s="6">
        <v>1.7246509498917526</v>
      </c>
      <c r="J255" s="6">
        <v>1.5415598375166626</v>
      </c>
      <c r="K255" s="6">
        <v>3.0033180740724288</v>
      </c>
      <c r="L255" s="6">
        <v>1.9821899288878029</v>
      </c>
      <c r="M255" s="6">
        <v>1.8674442583618971</v>
      </c>
      <c r="N255" s="6">
        <v>5.0106479032102795</v>
      </c>
      <c r="O255" s="6">
        <v>4.0374352350241542</v>
      </c>
      <c r="P255" s="6">
        <v>2.18745514263111</v>
      </c>
      <c r="Q255" s="6">
        <v>1.5127022615307173</v>
      </c>
      <c r="R255" s="6">
        <v>0.45584450142900113</v>
      </c>
      <c r="S255" s="6">
        <v>0.28151989720595638</v>
      </c>
      <c r="T255" s="6">
        <v>0.28151989720595638</v>
      </c>
      <c r="U255" s="6">
        <v>3.907161357362638</v>
      </c>
      <c r="V255" s="6">
        <v>1.464169865932343</v>
      </c>
      <c r="W255" s="2">
        <f t="shared" si="88"/>
        <v>2.0898299364473361</v>
      </c>
    </row>
    <row r="256" spans="1:23" x14ac:dyDescent="0.25">
      <c r="A256" t="str">
        <f t="shared" si="91"/>
        <v/>
      </c>
      <c r="B256" t="str">
        <f t="shared" si="92"/>
        <v>WYExterior LightingGeneral Service Lighting</v>
      </c>
      <c r="C256" t="str">
        <f t="shared" si="93"/>
        <v>WY2019 CPAExterior Lighting_General Service Lighting</v>
      </c>
      <c r="D256" t="s">
        <v>115</v>
      </c>
      <c r="E256" t="s">
        <v>120</v>
      </c>
      <c r="F256" s="4" t="s">
        <v>85</v>
      </c>
      <c r="G256" s="4" t="s">
        <v>23</v>
      </c>
      <c r="H256" s="4" t="s">
        <v>19</v>
      </c>
      <c r="I256" s="6">
        <v>9.5513063085817806E-2</v>
      </c>
      <c r="J256" s="6">
        <v>0.16243010034900959</v>
      </c>
      <c r="K256" s="6">
        <v>0.23794212601226408</v>
      </c>
      <c r="L256" s="6">
        <v>0.23794212601226408</v>
      </c>
      <c r="M256" s="6">
        <v>0.27618212354593696</v>
      </c>
      <c r="N256" s="6">
        <v>0.36198121188018928</v>
      </c>
      <c r="O256" s="6">
        <v>4.4121385283345624E-2</v>
      </c>
      <c r="P256" s="6">
        <v>2.0014407489942935E-2</v>
      </c>
      <c r="Q256" s="6">
        <v>3.990962547375485E-3</v>
      </c>
      <c r="R256" s="6">
        <v>3.8082042924893707E-2</v>
      </c>
      <c r="S256" s="6">
        <v>1.9928645621352149E-2</v>
      </c>
      <c r="T256" s="6">
        <v>1.9928645621352149E-2</v>
      </c>
      <c r="U256" s="6">
        <v>0.10945423176127128</v>
      </c>
      <c r="V256" s="6">
        <v>9.2876428298923994E-2</v>
      </c>
      <c r="W256" s="2">
        <f t="shared" si="88"/>
        <v>0.12288482145956707</v>
      </c>
    </row>
    <row r="257" spans="1:23" x14ac:dyDescent="0.25">
      <c r="A257" t="str">
        <f t="shared" si="91"/>
        <v/>
      </c>
      <c r="B257" t="str">
        <f t="shared" si="92"/>
        <v>WYExterior LightingArea Lighting</v>
      </c>
      <c r="C257" t="str">
        <f t="shared" si="93"/>
        <v>WY2019 CPAExterior Lighting_Area Lighting</v>
      </c>
      <c r="D257" t="s">
        <v>115</v>
      </c>
      <c r="E257" t="s">
        <v>120</v>
      </c>
      <c r="F257" s="4" t="s">
        <v>86</v>
      </c>
      <c r="G257" s="4" t="s">
        <v>23</v>
      </c>
      <c r="H257" s="4" t="s">
        <v>24</v>
      </c>
      <c r="I257" s="6">
        <v>1.2776745024992495</v>
      </c>
      <c r="J257" s="6">
        <v>1.5773307041073741</v>
      </c>
      <c r="K257" s="6">
        <v>0.84447642280672996</v>
      </c>
      <c r="L257" s="6">
        <v>0.84447642280672996</v>
      </c>
      <c r="M257" s="6">
        <v>2.1410175142692172</v>
      </c>
      <c r="N257" s="6">
        <v>1.7833920471292941</v>
      </c>
      <c r="O257" s="6">
        <v>0.66430062146194035</v>
      </c>
      <c r="P257" s="6">
        <v>0.28734694198828503</v>
      </c>
      <c r="Q257" s="6">
        <v>0.12004484213925479</v>
      </c>
      <c r="R257" s="6">
        <v>1.7301616523403083</v>
      </c>
      <c r="S257" s="6">
        <v>0.37757329938433987</v>
      </c>
      <c r="T257" s="6">
        <v>0.37757329938433987</v>
      </c>
      <c r="U257" s="6">
        <v>1.1168155767710217</v>
      </c>
      <c r="V257" s="6">
        <v>0.63826748610116635</v>
      </c>
      <c r="W257" s="2">
        <f t="shared" ref="W257:W320" si="94">AVERAGE(I257:V257)</f>
        <v>0.98431795237066055</v>
      </c>
    </row>
    <row r="258" spans="1:23" x14ac:dyDescent="0.25">
      <c r="A258" t="str">
        <f t="shared" si="91"/>
        <v/>
      </c>
      <c r="B258" t="str">
        <f t="shared" si="92"/>
        <v>WYExterior LightingLinear Lighting</v>
      </c>
      <c r="C258" t="str">
        <f t="shared" si="93"/>
        <v>WY2019 CPAExterior Lighting_Linear Lighting</v>
      </c>
      <c r="D258" t="s">
        <v>115</v>
      </c>
      <c r="E258" t="s">
        <v>120</v>
      </c>
      <c r="F258" s="4" t="s">
        <v>87</v>
      </c>
      <c r="G258" s="4" t="s">
        <v>23</v>
      </c>
      <c r="H258" s="4" t="s">
        <v>22</v>
      </c>
      <c r="I258" s="6">
        <v>0.17998060318671685</v>
      </c>
      <c r="J258" s="6">
        <v>7.2716734974156386E-2</v>
      </c>
      <c r="K258" s="6">
        <v>7.9875366371784634E-2</v>
      </c>
      <c r="L258" s="6">
        <v>7.9875366371784634E-2</v>
      </c>
      <c r="M258" s="6">
        <v>0.40359773533941284</v>
      </c>
      <c r="N258" s="6">
        <v>0.3815598518016472</v>
      </c>
      <c r="O258" s="6">
        <v>8.1899905131840825E-2</v>
      </c>
      <c r="P258" s="6">
        <v>0.74928674288024677</v>
      </c>
      <c r="Q258" s="6">
        <v>0.6570892244201626</v>
      </c>
      <c r="R258" s="6">
        <v>2.5582070828392617E-2</v>
      </c>
      <c r="S258" s="6">
        <v>7.7353172351847979E-2</v>
      </c>
      <c r="T258" s="6">
        <v>7.7353172351847979E-2</v>
      </c>
      <c r="U258" s="6">
        <v>0.24079761846153852</v>
      </c>
      <c r="V258" s="6">
        <v>5.901349395031337E-2</v>
      </c>
      <c r="W258" s="2">
        <f t="shared" si="94"/>
        <v>0.22614150417297804</v>
      </c>
    </row>
    <row r="259" spans="1:23" x14ac:dyDescent="0.25">
      <c r="A259" t="str">
        <f t="shared" si="91"/>
        <v/>
      </c>
      <c r="B259" t="str">
        <f t="shared" si="92"/>
        <v>WYRefrigeration Walk-in Refrigerator/Freezer</v>
      </c>
      <c r="C259" t="str">
        <f t="shared" si="93"/>
        <v>WY2019 CPARefrigeration _Walk-in Refrigerator/Freezer</v>
      </c>
      <c r="D259" t="s">
        <v>115</v>
      </c>
      <c r="E259" t="s">
        <v>120</v>
      </c>
      <c r="F259" s="4" t="s">
        <v>88</v>
      </c>
      <c r="G259" s="4" t="s">
        <v>25</v>
      </c>
      <c r="H259" s="4" t="s">
        <v>26</v>
      </c>
      <c r="I259" s="6">
        <v>0.13748801910765931</v>
      </c>
      <c r="J259" s="6">
        <v>0.63988201000428735</v>
      </c>
      <c r="K259" s="6">
        <v>0.3260751729760637</v>
      </c>
      <c r="L259" s="6">
        <v>0.19921965800887542</v>
      </c>
      <c r="M259" s="6">
        <v>6.7783804910282699</v>
      </c>
      <c r="N259" s="6">
        <v>5.1265126589665995</v>
      </c>
      <c r="O259" s="6">
        <v>0.23474967628341345</v>
      </c>
      <c r="P259" s="6">
        <v>0.15955923110993098</v>
      </c>
      <c r="Q259" s="6">
        <v>0.1684926358656495</v>
      </c>
      <c r="R259" s="6">
        <v>0.37958714812755084</v>
      </c>
      <c r="S259" s="6">
        <v>0.43044210342965455</v>
      </c>
      <c r="T259" s="6">
        <v>14.839121687032428</v>
      </c>
      <c r="U259" s="6">
        <v>0.10333911082569557</v>
      </c>
      <c r="V259" s="6">
        <v>0.55056167297007075</v>
      </c>
      <c r="W259" s="2">
        <f t="shared" si="94"/>
        <v>2.148100805409725</v>
      </c>
    </row>
    <row r="260" spans="1:23" x14ac:dyDescent="0.25">
      <c r="A260" t="str">
        <f t="shared" si="91"/>
        <v/>
      </c>
      <c r="B260" t="str">
        <f t="shared" si="92"/>
        <v>WYRefrigeration Reach-in Refrigerator/Freezer</v>
      </c>
      <c r="C260" t="str">
        <f t="shared" si="93"/>
        <v>WY2019 CPARefrigeration _Reach-in Refrigerator/Freezer</v>
      </c>
      <c r="D260" t="s">
        <v>115</v>
      </c>
      <c r="E260" t="s">
        <v>120</v>
      </c>
      <c r="F260" s="4" t="s">
        <v>89</v>
      </c>
      <c r="G260" s="4" t="s">
        <v>25</v>
      </c>
      <c r="H260" s="4" t="s">
        <v>27</v>
      </c>
      <c r="I260" s="6">
        <v>3.0857315894769182E-2</v>
      </c>
      <c r="J260" s="6">
        <v>0.14361281401996845</v>
      </c>
      <c r="K260" s="6">
        <v>7.3183137580046548E-2</v>
      </c>
      <c r="L260" s="6">
        <v>4.4712142625417228E-2</v>
      </c>
      <c r="M260" s="6">
        <v>3.0426306150038602</v>
      </c>
      <c r="N260" s="6">
        <v>0.32873601139517733</v>
      </c>
      <c r="O260" s="6">
        <v>5.2686371978346094E-2</v>
      </c>
      <c r="P260" s="6">
        <v>7.1621798470021536E-2</v>
      </c>
      <c r="Q260" s="6">
        <v>7.5631760855866731E-2</v>
      </c>
      <c r="R260" s="6">
        <v>8.5193172578874238E-2</v>
      </c>
      <c r="S260" s="6">
        <v>9.660687561100964E-2</v>
      </c>
      <c r="T260" s="6">
        <v>0.66608780673336632</v>
      </c>
      <c r="U260" s="6">
        <v>2.3193057895001753E-2</v>
      </c>
      <c r="V260" s="6">
        <v>0.12356607923114403</v>
      </c>
      <c r="W260" s="2">
        <f t="shared" si="94"/>
        <v>0.34702278284806204</v>
      </c>
    </row>
    <row r="261" spans="1:23" x14ac:dyDescent="0.25">
      <c r="A261" t="str">
        <f t="shared" si="91"/>
        <v/>
      </c>
      <c r="B261" t="str">
        <f t="shared" si="92"/>
        <v>WYRefrigeration Glass Door Display</v>
      </c>
      <c r="C261" t="str">
        <f t="shared" si="93"/>
        <v>WY2019 CPARefrigeration _Glass Door Display</v>
      </c>
      <c r="D261" t="s">
        <v>115</v>
      </c>
      <c r="E261" t="s">
        <v>120</v>
      </c>
      <c r="F261" s="4" t="s">
        <v>90</v>
      </c>
      <c r="G261" s="4" t="s">
        <v>25</v>
      </c>
      <c r="H261" s="4" t="s">
        <v>28</v>
      </c>
      <c r="I261" s="6">
        <v>3.1669350523578894E-2</v>
      </c>
      <c r="J261" s="6">
        <v>0.14739209859944133</v>
      </c>
      <c r="K261" s="6">
        <v>7.5109009621626727E-2</v>
      </c>
      <c r="L261" s="6">
        <v>4.5888777957665043E-2</v>
      </c>
      <c r="M261" s="6">
        <v>1.5613499208572441</v>
      </c>
      <c r="N261" s="6">
        <v>3.3738695906347145</v>
      </c>
      <c r="O261" s="6">
        <v>5.4072855451460462E-2</v>
      </c>
      <c r="P261" s="6">
        <v>3.6753291320142628E-2</v>
      </c>
      <c r="Q261" s="6">
        <v>3.8811035176036873E-2</v>
      </c>
      <c r="R261" s="6">
        <v>8.7435098173055142E-2</v>
      </c>
      <c r="S261" s="6">
        <v>9.9149161811299361E-2</v>
      </c>
      <c r="T261" s="6">
        <v>0.68361643322634968</v>
      </c>
      <c r="U261" s="6">
        <v>2.3803401523817588E-2</v>
      </c>
      <c r="V261" s="6">
        <v>0.12681781815827942</v>
      </c>
      <c r="W261" s="2">
        <f t="shared" si="94"/>
        <v>0.45612413164533649</v>
      </c>
    </row>
    <row r="262" spans="1:23" x14ac:dyDescent="0.25">
      <c r="A262" t="str">
        <f t="shared" si="91"/>
        <v/>
      </c>
      <c r="B262" t="str">
        <f t="shared" si="92"/>
        <v>WYRefrigeration Open Display Case</v>
      </c>
      <c r="C262" t="str">
        <f t="shared" si="93"/>
        <v>WY2019 CPARefrigeration _Open Display Case</v>
      </c>
      <c r="D262" t="s">
        <v>115</v>
      </c>
      <c r="E262" t="s">
        <v>120</v>
      </c>
      <c r="F262" s="4" t="s">
        <v>91</v>
      </c>
      <c r="G262" s="4" t="s">
        <v>25</v>
      </c>
      <c r="H262" s="4" t="s">
        <v>29</v>
      </c>
      <c r="I262" s="6">
        <v>0.18771804514194187</v>
      </c>
      <c r="J262" s="6">
        <v>0.87365721623673975</v>
      </c>
      <c r="K262" s="6">
        <v>0.44520383985208845</v>
      </c>
      <c r="L262" s="6">
        <v>0.27200278975572889</v>
      </c>
      <c r="M262" s="6">
        <v>9.254801569347924</v>
      </c>
      <c r="N262" s="6">
        <v>19.998395724795564</v>
      </c>
      <c r="O262" s="6">
        <v>0.32051338447984912</v>
      </c>
      <c r="P262" s="6">
        <v>0.21785277831993255</v>
      </c>
      <c r="Q262" s="6">
        <v>0.23004992311908826</v>
      </c>
      <c r="R262" s="6">
        <v>0.5182659396067989</v>
      </c>
      <c r="S262" s="6">
        <v>0.58770030092097625</v>
      </c>
      <c r="T262" s="6">
        <v>4.0520925863829547</v>
      </c>
      <c r="U262" s="6">
        <v>0.14109313667335671</v>
      </c>
      <c r="V262" s="6">
        <v>0.75170448778588328</v>
      </c>
      <c r="W262" s="2">
        <f t="shared" si="94"/>
        <v>2.703646551601345</v>
      </c>
    </row>
    <row r="263" spans="1:23" x14ac:dyDescent="0.25">
      <c r="A263" t="str">
        <f t="shared" si="91"/>
        <v/>
      </c>
      <c r="B263" t="str">
        <f t="shared" si="92"/>
        <v>WYRefrigeration Icemaker</v>
      </c>
      <c r="C263" t="str">
        <f t="shared" si="93"/>
        <v>WY2019 CPARefrigeration _Icemaker</v>
      </c>
      <c r="D263" t="s">
        <v>115</v>
      </c>
      <c r="E263" t="s">
        <v>120</v>
      </c>
      <c r="F263" s="4" t="s">
        <v>92</v>
      </c>
      <c r="G263" s="4" t="s">
        <v>25</v>
      </c>
      <c r="H263" s="4" t="s">
        <v>30</v>
      </c>
      <c r="I263" s="6">
        <v>5.1872772088364619E-2</v>
      </c>
      <c r="J263" s="6">
        <v>0.24142069893672594</v>
      </c>
      <c r="K263" s="6">
        <v>0.24604941203228287</v>
      </c>
      <c r="L263" s="6">
        <v>0.1503269300479817</v>
      </c>
      <c r="M263" s="6">
        <v>2.5574111011374554</v>
      </c>
      <c r="N263" s="6">
        <v>0.27631126852531485</v>
      </c>
      <c r="O263" s="6">
        <v>0.17713712852509203</v>
      </c>
      <c r="P263" s="6">
        <v>0.12040001279644671</v>
      </c>
      <c r="Q263" s="6">
        <v>0.12714097061770438</v>
      </c>
      <c r="R263" s="6">
        <v>0.14321420695627596</v>
      </c>
      <c r="S263" s="6">
        <v>0.1624012424745078</v>
      </c>
      <c r="T263" s="6">
        <v>1.1197286603717749</v>
      </c>
      <c r="U263" s="6">
        <v>3.8988751008755582E-2</v>
      </c>
      <c r="V263" s="6">
        <v>0.20772108266540742</v>
      </c>
      <c r="W263" s="2">
        <f t="shared" si="94"/>
        <v>0.40143744558457778</v>
      </c>
    </row>
    <row r="264" spans="1:23" x14ac:dyDescent="0.25">
      <c r="A264" t="str">
        <f t="shared" si="91"/>
        <v/>
      </c>
      <c r="B264" t="str">
        <f t="shared" si="92"/>
        <v>WYRefrigeration Vending Machine</v>
      </c>
      <c r="C264" t="str">
        <f t="shared" si="93"/>
        <v>WY2019 CPARefrigeration _Vending Machine</v>
      </c>
      <c r="D264" t="s">
        <v>115</v>
      </c>
      <c r="E264" t="s">
        <v>120</v>
      </c>
      <c r="F264" s="4" t="s">
        <v>93</v>
      </c>
      <c r="G264" s="4" t="s">
        <v>25</v>
      </c>
      <c r="H264" s="4" t="s">
        <v>31</v>
      </c>
      <c r="I264" s="6">
        <v>4.8722077728582919E-2</v>
      </c>
      <c r="J264" s="6">
        <v>0.11337853738418562</v>
      </c>
      <c r="K264" s="6">
        <v>0.11555232249481034</v>
      </c>
      <c r="L264" s="6">
        <v>7.0598119934869294E-2</v>
      </c>
      <c r="M264" s="6">
        <v>1.2010384006594184</v>
      </c>
      <c r="N264" s="6">
        <v>0.2595284300488242</v>
      </c>
      <c r="O264" s="6">
        <v>8.3189008386862259E-2</v>
      </c>
      <c r="P264" s="6">
        <v>5.6543525107911732E-2</v>
      </c>
      <c r="Q264" s="6">
        <v>5.9709284886210572E-2</v>
      </c>
      <c r="R264" s="6">
        <v>0.13451553565085406</v>
      </c>
      <c r="S264" s="6">
        <v>7.626858600869181E-2</v>
      </c>
      <c r="T264" s="6">
        <v>0.52585879478949971</v>
      </c>
      <c r="U264" s="6">
        <v>1.8310308864475069E-2</v>
      </c>
      <c r="V264" s="6">
        <v>0.19510433562812216</v>
      </c>
      <c r="W264" s="2">
        <f t="shared" si="94"/>
        <v>0.21130837625523702</v>
      </c>
    </row>
    <row r="265" spans="1:23" x14ac:dyDescent="0.25">
      <c r="A265" t="str">
        <f t="shared" si="91"/>
        <v/>
      </c>
      <c r="B265" t="str">
        <f t="shared" si="92"/>
        <v>WYFood PreparationOven</v>
      </c>
      <c r="C265" t="str">
        <f t="shared" si="93"/>
        <v>WY2019 CPAFood Preparation_Oven</v>
      </c>
      <c r="D265" t="s">
        <v>115</v>
      </c>
      <c r="E265" t="s">
        <v>120</v>
      </c>
      <c r="F265" s="4" t="s">
        <v>94</v>
      </c>
      <c r="G265" s="4" t="s">
        <v>32</v>
      </c>
      <c r="H265" s="4" t="s">
        <v>33</v>
      </c>
      <c r="I265" s="6">
        <v>8.3985940717031346E-2</v>
      </c>
      <c r="J265" s="6">
        <v>0.17492292259080544</v>
      </c>
      <c r="K265" s="6">
        <v>0.14843522994354469</v>
      </c>
      <c r="L265" s="6">
        <v>0.17492292259080547</v>
      </c>
      <c r="M265" s="6">
        <v>16.941347696793915</v>
      </c>
      <c r="N265" s="6">
        <v>0.60035885685562684</v>
      </c>
      <c r="O265" s="6">
        <v>0.49090193623934075</v>
      </c>
      <c r="P265" s="6">
        <v>0.22890841865875849</v>
      </c>
      <c r="Q265" s="6">
        <v>0.1123901481261322</v>
      </c>
      <c r="R265" s="6">
        <v>0.24496184676012958</v>
      </c>
      <c r="S265" s="6">
        <v>3.007380092614359E-2</v>
      </c>
      <c r="T265" s="6">
        <v>5.2952824468448373E-2</v>
      </c>
      <c r="U265" s="6">
        <v>7.0279052226111374E-2</v>
      </c>
      <c r="V265" s="6">
        <v>7.7282449811668E-2</v>
      </c>
      <c r="W265" s="2">
        <f t="shared" si="94"/>
        <v>1.3879802890506046</v>
      </c>
    </row>
    <row r="266" spans="1:23" x14ac:dyDescent="0.25">
      <c r="A266" t="str">
        <f t="shared" si="91"/>
        <v/>
      </c>
      <c r="B266" t="str">
        <f t="shared" si="92"/>
        <v>WYFood PreparationFryer</v>
      </c>
      <c r="C266" t="str">
        <f t="shared" si="93"/>
        <v>WY2019 CPAFood Preparation_Fryer</v>
      </c>
      <c r="D266" t="s">
        <v>115</v>
      </c>
      <c r="E266" t="s">
        <v>120</v>
      </c>
      <c r="F266" s="4" t="s">
        <v>95</v>
      </c>
      <c r="G266" s="4" t="s">
        <v>32</v>
      </c>
      <c r="H266" s="4" t="s">
        <v>34</v>
      </c>
      <c r="I266" s="6">
        <v>0.12145541256856369</v>
      </c>
      <c r="J266" s="6">
        <v>0.2529630024928316</v>
      </c>
      <c r="K266" s="6">
        <v>0.2146580956120305</v>
      </c>
      <c r="L266" s="6">
        <v>0.2529630024928316</v>
      </c>
      <c r="M266" s="6">
        <v>24.499557383231537</v>
      </c>
      <c r="N266" s="6">
        <v>0.86820284473880727</v>
      </c>
      <c r="O266" s="6">
        <v>0.70991283407229977</v>
      </c>
      <c r="P266" s="6">
        <v>0.33103357765901731</v>
      </c>
      <c r="Q266" s="6">
        <v>0.16253186774787456</v>
      </c>
      <c r="R266" s="6">
        <v>0.35424907916493076</v>
      </c>
      <c r="S266" s="6">
        <v>4.3490920835145372E-2</v>
      </c>
      <c r="T266" s="6">
        <v>7.657718765281292E-2</v>
      </c>
      <c r="U266" s="6">
        <v>0.10163333541513857</v>
      </c>
      <c r="V266" s="6">
        <v>0.11176122748699545</v>
      </c>
      <c r="W266" s="2">
        <f t="shared" si="94"/>
        <v>2.0072135550836294</v>
      </c>
    </row>
    <row r="267" spans="1:23" x14ac:dyDescent="0.25">
      <c r="A267" t="str">
        <f t="shared" si="91"/>
        <v/>
      </c>
      <c r="B267" t="str">
        <f t="shared" si="92"/>
        <v>WYFood PreparationDishwasher</v>
      </c>
      <c r="C267" t="str">
        <f t="shared" si="93"/>
        <v>WY2019 CPAFood Preparation_Dishwasher</v>
      </c>
      <c r="D267" t="s">
        <v>115</v>
      </c>
      <c r="E267" t="s">
        <v>120</v>
      </c>
      <c r="F267" s="4" t="s">
        <v>96</v>
      </c>
      <c r="G267" s="4" t="s">
        <v>32</v>
      </c>
      <c r="H267" s="4" t="s">
        <v>35</v>
      </c>
      <c r="I267" s="6">
        <v>0.16715950936574078</v>
      </c>
      <c r="J267" s="6">
        <v>0.34815386560492456</v>
      </c>
      <c r="K267" s="6">
        <v>0.29543468821231167</v>
      </c>
      <c r="L267" s="6">
        <v>0.34815386560492462</v>
      </c>
      <c r="M267" s="6">
        <v>16.859413282824708</v>
      </c>
      <c r="N267" s="6">
        <v>1.1949106135928851</v>
      </c>
      <c r="O267" s="6">
        <v>0.97705551795789791</v>
      </c>
      <c r="P267" s="6">
        <v>0.45560267142338656</v>
      </c>
      <c r="Q267" s="6">
        <v>0.22369317838095482</v>
      </c>
      <c r="R267" s="6">
        <v>0.48755424739137715</v>
      </c>
      <c r="S267" s="6">
        <v>5.985670654704809E-2</v>
      </c>
      <c r="T267" s="6">
        <v>0.10539345135752025</v>
      </c>
      <c r="U267" s="6">
        <v>0.13987831520977098</v>
      </c>
      <c r="V267" s="6">
        <v>0.15381736851202754</v>
      </c>
      <c r="W267" s="2">
        <f t="shared" si="94"/>
        <v>1.5582912344275339</v>
      </c>
    </row>
    <row r="268" spans="1:23" x14ac:dyDescent="0.25">
      <c r="A268" t="str">
        <f t="shared" si="91"/>
        <v/>
      </c>
      <c r="B268" t="str">
        <f t="shared" si="92"/>
        <v>WYFood PreparationHot Food Container</v>
      </c>
      <c r="C268" t="str">
        <f t="shared" si="93"/>
        <v>WY2019 CPAFood Preparation_Hot Food Container</v>
      </c>
      <c r="D268" t="s">
        <v>115</v>
      </c>
      <c r="E268" t="s">
        <v>120</v>
      </c>
      <c r="F268" s="4" t="s">
        <v>97</v>
      </c>
      <c r="G268" s="4" t="s">
        <v>32</v>
      </c>
      <c r="H268" s="4" t="s">
        <v>36</v>
      </c>
      <c r="I268" s="6">
        <v>2.2878664504141964E-2</v>
      </c>
      <c r="J268" s="6">
        <v>4.7650866631627486E-2</v>
      </c>
      <c r="K268" s="6">
        <v>4.0435337122857969E-2</v>
      </c>
      <c r="L268" s="6">
        <v>4.7650866631627493E-2</v>
      </c>
      <c r="M268" s="6">
        <v>2.3075017490657608</v>
      </c>
      <c r="N268" s="6">
        <v>0.16354414501788989</v>
      </c>
      <c r="O268" s="6">
        <v>0.13372691438313578</v>
      </c>
      <c r="P268" s="6">
        <v>6.2357090579154291E-2</v>
      </c>
      <c r="Q268" s="6">
        <v>3.0616273040413321E-2</v>
      </c>
      <c r="R268" s="6">
        <v>6.6730215325236389E-2</v>
      </c>
      <c r="S268" s="6">
        <v>8.1924235875596389E-3</v>
      </c>
      <c r="T268" s="6">
        <v>1.4424913208296947E-2</v>
      </c>
      <c r="U268" s="6">
        <v>1.9144762133077024E-2</v>
      </c>
      <c r="V268" s="6">
        <v>2.1052562205102359E-2</v>
      </c>
      <c r="W268" s="2">
        <f t="shared" si="94"/>
        <v>0.21327905595970581</v>
      </c>
    </row>
    <row r="269" spans="1:23" x14ac:dyDescent="0.25">
      <c r="A269" t="str">
        <f t="shared" ref="A269:A332" si="95">IF(D269=D268,"",1)</f>
        <v/>
      </c>
      <c r="B269" t="str">
        <f t="shared" ref="B269:B332" si="96">D269&amp;G269&amp;H269</f>
        <v>WYFood PreparationSteamer</v>
      </c>
      <c r="C269" t="str">
        <f t="shared" ref="C269:C332" si="97">D269&amp;E269&amp;F269</f>
        <v>WY2019 CPAFood Preparation_Steamer</v>
      </c>
      <c r="D269" t="s">
        <v>115</v>
      </c>
      <c r="E269" t="s">
        <v>120</v>
      </c>
      <c r="F269" s="4" t="s">
        <v>98</v>
      </c>
      <c r="G269" s="4" t="s">
        <v>32</v>
      </c>
      <c r="H269" s="4" t="s">
        <v>37</v>
      </c>
      <c r="I269" s="6">
        <v>0.12257035316146897</v>
      </c>
      <c r="J269" s="6">
        <v>0.25528516100366155</v>
      </c>
      <c r="K269" s="6">
        <v>0.21662862141513944</v>
      </c>
      <c r="L269" s="6">
        <v>0.25528516100366155</v>
      </c>
      <c r="M269" s="6">
        <v>12.36222963331158</v>
      </c>
      <c r="N269" s="6">
        <v>0.87617280321166391</v>
      </c>
      <c r="O269" s="6">
        <v>0.71642971643589803</v>
      </c>
      <c r="P269" s="6">
        <v>0.33407241113330433</v>
      </c>
      <c r="Q269" s="6">
        <v>0.16402388340333593</v>
      </c>
      <c r="R269" s="6">
        <v>0.35750102710209924</v>
      </c>
      <c r="S269" s="6">
        <v>4.3890160292955123E-2</v>
      </c>
      <c r="T269" s="6">
        <v>7.7280153565974258E-2</v>
      </c>
      <c r="U269" s="6">
        <v>0.10256631261928521</v>
      </c>
      <c r="V269" s="6">
        <v>0.112787177064729</v>
      </c>
      <c r="W269" s="2">
        <f t="shared" si="94"/>
        <v>1.1426230410517684</v>
      </c>
    </row>
    <row r="270" spans="1:23" x14ac:dyDescent="0.25">
      <c r="A270" t="str">
        <f t="shared" si="95"/>
        <v/>
      </c>
      <c r="B270" t="str">
        <f t="shared" si="96"/>
        <v>WYOffice EquipmentDesktop Computer</v>
      </c>
      <c r="C270" t="str">
        <f t="shared" si="97"/>
        <v>WY2019 CPAOffice Equipment_Desktop Computer</v>
      </c>
      <c r="D270" t="s">
        <v>115</v>
      </c>
      <c r="E270" t="s">
        <v>120</v>
      </c>
      <c r="F270" s="4" t="s">
        <v>99</v>
      </c>
      <c r="G270" s="4" t="s">
        <v>38</v>
      </c>
      <c r="H270" s="4" t="s">
        <v>39</v>
      </c>
      <c r="I270" s="6">
        <v>2.3470947781525466</v>
      </c>
      <c r="J270" s="6">
        <v>1.2409215803071783</v>
      </c>
      <c r="K270" s="6">
        <v>0.30331821961957245</v>
      </c>
      <c r="L270" s="6">
        <v>0.10277080910218352</v>
      </c>
      <c r="M270" s="6">
        <v>0.29218666435561025</v>
      </c>
      <c r="N270" s="6">
        <v>0.15991333774385222</v>
      </c>
      <c r="O270" s="6">
        <v>0.55738272333901806</v>
      </c>
      <c r="P270" s="6">
        <v>0.47484456508507095</v>
      </c>
      <c r="Q270" s="6">
        <v>0.29010358746203213</v>
      </c>
      <c r="R270" s="6">
        <v>8.346119549146909E-2</v>
      </c>
      <c r="S270" s="6">
        <v>8.8429657837817741E-2</v>
      </c>
      <c r="T270" s="6">
        <v>6.490785995961576E-2</v>
      </c>
      <c r="U270" s="6">
        <v>5.4010805976660627</v>
      </c>
      <c r="V270" s="6">
        <v>0.19753969006608063</v>
      </c>
      <c r="W270" s="2">
        <f t="shared" si="94"/>
        <v>0.82885394758486497</v>
      </c>
    </row>
    <row r="271" spans="1:23" x14ac:dyDescent="0.25">
      <c r="A271" t="str">
        <f t="shared" si="95"/>
        <v/>
      </c>
      <c r="B271" t="str">
        <f t="shared" si="96"/>
        <v>WYOffice EquipmentLaptop</v>
      </c>
      <c r="C271" t="str">
        <f t="shared" si="97"/>
        <v>WY2019 CPAOffice Equipment_Laptop</v>
      </c>
      <c r="D271" t="s">
        <v>115</v>
      </c>
      <c r="E271" t="s">
        <v>120</v>
      </c>
      <c r="F271" s="4" t="s">
        <v>100</v>
      </c>
      <c r="G271" s="4" t="s">
        <v>38</v>
      </c>
      <c r="H271" s="4" t="s">
        <v>40</v>
      </c>
      <c r="I271" s="6">
        <v>0.36241904662649616</v>
      </c>
      <c r="J271" s="6">
        <v>0.19161289107684371</v>
      </c>
      <c r="K271" s="6">
        <v>4.6835901558904575E-2</v>
      </c>
      <c r="L271" s="6">
        <v>1.5869021993719513E-2</v>
      </c>
      <c r="M271" s="6">
        <v>3.6093646773340093E-2</v>
      </c>
      <c r="N271" s="6">
        <v>2.4692500681036008E-2</v>
      </c>
      <c r="O271" s="6">
        <v>3.4426579970939349E-2</v>
      </c>
      <c r="P271" s="6">
        <v>2.1996476176734902E-2</v>
      </c>
      <c r="Q271" s="6">
        <v>1.7918162755007867E-2</v>
      </c>
      <c r="R271" s="6">
        <v>1.2887390480300376E-2</v>
      </c>
      <c r="S271" s="6">
        <v>1.0923663615259838E-2</v>
      </c>
      <c r="T271" s="6">
        <v>8.0180297597172399E-3</v>
      </c>
      <c r="U271" s="6">
        <v>0.33359615456172742</v>
      </c>
      <c r="V271" s="6">
        <v>3.0502452142556567E-2</v>
      </c>
      <c r="W271" s="2">
        <f t="shared" si="94"/>
        <v>8.1985137012327389E-2</v>
      </c>
    </row>
    <row r="272" spans="1:23" x14ac:dyDescent="0.25">
      <c r="A272" t="str">
        <f t="shared" si="95"/>
        <v/>
      </c>
      <c r="B272" t="str">
        <f t="shared" si="96"/>
        <v>WYOffice EquipmentServer</v>
      </c>
      <c r="C272" t="str">
        <f t="shared" si="97"/>
        <v>WY2019 CPAOffice Equipment_Server</v>
      </c>
      <c r="D272" t="s">
        <v>115</v>
      </c>
      <c r="E272" t="s">
        <v>120</v>
      </c>
      <c r="F272" s="4" t="s">
        <v>101</v>
      </c>
      <c r="G272" s="4" t="s">
        <v>38</v>
      </c>
      <c r="H272" s="4" t="s">
        <v>41</v>
      </c>
      <c r="I272" s="6">
        <v>0.23010733119142612</v>
      </c>
      <c r="J272" s="6">
        <v>0.36497693538446419</v>
      </c>
      <c r="K272" s="6">
        <v>4.4605620532290065E-2</v>
      </c>
      <c r="L272" s="6">
        <v>0.12090683423786296</v>
      </c>
      <c r="M272" s="6">
        <v>0.34374901688895326</v>
      </c>
      <c r="N272" s="6">
        <v>9.4066669261089544E-2</v>
      </c>
      <c r="O272" s="6">
        <v>6.557443803988447E-2</v>
      </c>
      <c r="P272" s="6">
        <v>5.586406648059658E-2</v>
      </c>
      <c r="Q272" s="6">
        <v>6.8259667638125202E-2</v>
      </c>
      <c r="R272" s="6">
        <v>4.9094820877334765E-2</v>
      </c>
      <c r="S272" s="6">
        <v>0.10403489157390321</v>
      </c>
      <c r="T272" s="6">
        <v>7.6362188187783231E-2</v>
      </c>
      <c r="U272" s="6">
        <v>63.542124678424265</v>
      </c>
      <c r="V272" s="6">
        <v>0.11619981768592978</v>
      </c>
      <c r="W272" s="2">
        <f t="shared" si="94"/>
        <v>4.6625662126002796</v>
      </c>
    </row>
    <row r="273" spans="1:23" x14ac:dyDescent="0.25">
      <c r="A273" t="str">
        <f t="shared" si="95"/>
        <v/>
      </c>
      <c r="B273" t="str">
        <f t="shared" si="96"/>
        <v>WYOffice EquipmentMonitor</v>
      </c>
      <c r="C273" t="str">
        <f t="shared" si="97"/>
        <v>WY2019 CPAOffice Equipment_Monitor</v>
      </c>
      <c r="D273" t="s">
        <v>115</v>
      </c>
      <c r="E273" t="s">
        <v>120</v>
      </c>
      <c r="F273" s="4" t="s">
        <v>102</v>
      </c>
      <c r="G273" s="4" t="s">
        <v>38</v>
      </c>
      <c r="H273" s="4" t="s">
        <v>42</v>
      </c>
      <c r="I273" s="6">
        <v>0.41419319614456707</v>
      </c>
      <c r="J273" s="6">
        <v>0.21898616123067852</v>
      </c>
      <c r="K273" s="6">
        <v>5.3526744638748076E-2</v>
      </c>
      <c r="L273" s="6">
        <v>1.8136025135679443E-2</v>
      </c>
      <c r="M273" s="6">
        <v>5.1562352533342994E-2</v>
      </c>
      <c r="N273" s="6">
        <v>2.8220000778326863E-2</v>
      </c>
      <c r="O273" s="6">
        <v>9.8361657059826704E-2</v>
      </c>
      <c r="P273" s="6">
        <v>8.3796099720894857E-2</v>
      </c>
      <c r="Q273" s="6">
        <v>5.1194750728593898E-2</v>
      </c>
      <c r="R273" s="6">
        <v>1.4728446263200428E-2</v>
      </c>
      <c r="S273" s="6">
        <v>1.560523373608548E-2</v>
      </c>
      <c r="T273" s="6">
        <v>1.1454328228167485E-2</v>
      </c>
      <c r="U273" s="6">
        <v>0.95313187017636392</v>
      </c>
      <c r="V273" s="6">
        <v>3.4859945305778933E-2</v>
      </c>
      <c r="W273" s="2">
        <f t="shared" si="94"/>
        <v>0.14626834369144676</v>
      </c>
    </row>
    <row r="274" spans="1:23" x14ac:dyDescent="0.25">
      <c r="A274" t="str">
        <f t="shared" si="95"/>
        <v/>
      </c>
      <c r="B274" t="str">
        <f t="shared" si="96"/>
        <v>WYOffice EquipmentPrinter/Copier/Fax</v>
      </c>
      <c r="C274" t="str">
        <f t="shared" si="97"/>
        <v>WY2019 CPAOffice Equipment_Printer/Copier/Fax</v>
      </c>
      <c r="D274" t="s">
        <v>115</v>
      </c>
      <c r="E274" t="s">
        <v>120</v>
      </c>
      <c r="F274" s="4" t="s">
        <v>103</v>
      </c>
      <c r="G274" s="4" t="s">
        <v>38</v>
      </c>
      <c r="H274" s="4" t="s">
        <v>43</v>
      </c>
      <c r="I274" s="6">
        <v>0.21415626542022179</v>
      </c>
      <c r="J274" s="6">
        <v>0.16983834683092186</v>
      </c>
      <c r="K274" s="6">
        <v>4.1513553959739019E-2</v>
      </c>
      <c r="L274" s="6">
        <v>1.1252555905149413E-2</v>
      </c>
      <c r="M274" s="6">
        <v>6.3984059367121926E-2</v>
      </c>
      <c r="N274" s="6">
        <v>1.7509191458759329E-2</v>
      </c>
      <c r="O274" s="6">
        <v>6.1028810707334138E-2</v>
      </c>
      <c r="P274" s="6">
        <v>6.498945397962469E-2</v>
      </c>
      <c r="Q274" s="6">
        <v>3.1763949945700705E-2</v>
      </c>
      <c r="R274" s="6">
        <v>9.1383124875914455E-3</v>
      </c>
      <c r="S274" s="6">
        <v>9.68231813280661E-3</v>
      </c>
      <c r="T274" s="6">
        <v>7.1068752816082232E-3</v>
      </c>
      <c r="U274" s="6">
        <v>0.59137377533951818</v>
      </c>
      <c r="V274" s="6">
        <v>2.1628966682011197E-2</v>
      </c>
      <c r="W274" s="2">
        <f t="shared" si="94"/>
        <v>9.3926173964150594E-2</v>
      </c>
    </row>
    <row r="275" spans="1:23" x14ac:dyDescent="0.25">
      <c r="A275" t="str">
        <f t="shared" si="95"/>
        <v/>
      </c>
      <c r="B275" t="str">
        <f t="shared" si="96"/>
        <v>WYOffice EquipmentPOS Terminal</v>
      </c>
      <c r="C275" t="str">
        <f t="shared" si="97"/>
        <v>WY2019 CPAOffice Equipment_POS Terminal</v>
      </c>
      <c r="D275" t="s">
        <v>115</v>
      </c>
      <c r="E275" t="s">
        <v>120</v>
      </c>
      <c r="F275" s="4" t="s">
        <v>104</v>
      </c>
      <c r="G275" s="4" t="s">
        <v>38</v>
      </c>
      <c r="H275" s="4" t="s">
        <v>44</v>
      </c>
      <c r="I275" s="6">
        <v>3.0728916519521702E-2</v>
      </c>
      <c r="J275" s="6">
        <v>9.7479256492267324E-2</v>
      </c>
      <c r="K275" s="6">
        <v>7.1480506902994838E-3</v>
      </c>
      <c r="L275" s="6">
        <v>3.229220031102923E-2</v>
      </c>
      <c r="M275" s="6">
        <v>9.1809633260757931E-2</v>
      </c>
      <c r="N275" s="6">
        <v>6.280909895454001E-2</v>
      </c>
      <c r="O275" s="6">
        <v>4.3784598732881194E-2</v>
      </c>
      <c r="P275" s="6">
        <v>1.8650451361490836E-2</v>
      </c>
      <c r="Q275" s="6">
        <v>9.1155097825079689E-3</v>
      </c>
      <c r="R275" s="6">
        <v>1.3112408409321492E-2</v>
      </c>
      <c r="S275" s="6">
        <v>2.7785985624529982E-2</v>
      </c>
      <c r="T275" s="6">
        <v>2.0395067761820439E-2</v>
      </c>
      <c r="U275" s="6">
        <v>0.16971042466195815</v>
      </c>
      <c r="V275" s="6">
        <v>3.1035034640283742E-2</v>
      </c>
      <c r="W275" s="2">
        <f t="shared" si="94"/>
        <v>4.6846902657372111E-2</v>
      </c>
    </row>
    <row r="276" spans="1:23" x14ac:dyDescent="0.25">
      <c r="A276" t="str">
        <f t="shared" si="95"/>
        <v/>
      </c>
      <c r="B276" t="str">
        <f t="shared" si="96"/>
        <v>WYMiscellaneousNon-HVAC Motors</v>
      </c>
      <c r="C276" t="str">
        <f t="shared" si="97"/>
        <v>WY2019 CPAMiscellaneous_Non-HVAC Motors</v>
      </c>
      <c r="D276" t="s">
        <v>115</v>
      </c>
      <c r="E276" t="s">
        <v>120</v>
      </c>
      <c r="F276" s="4" t="s">
        <v>105</v>
      </c>
      <c r="G276" s="4" t="s">
        <v>45</v>
      </c>
      <c r="H276" s="4" t="s">
        <v>46</v>
      </c>
      <c r="I276" s="6">
        <v>0.31777429532692775</v>
      </c>
      <c r="J276" s="6">
        <v>0.23719108358076363</v>
      </c>
      <c r="K276" s="6">
        <v>0.17580336904146063</v>
      </c>
      <c r="L276" s="6">
        <v>0.12151889078577457</v>
      </c>
      <c r="M276" s="6">
        <v>0.51711784672635641</v>
      </c>
      <c r="N276" s="6">
        <v>0.14838935921724108</v>
      </c>
      <c r="O276" s="6">
        <v>0.5252458931314401</v>
      </c>
      <c r="P276" s="6">
        <v>7.5771821454260299E-2</v>
      </c>
      <c r="Q276" s="6">
        <v>4.6113228159858272E-2</v>
      </c>
      <c r="R276" s="6">
        <v>0.11994504938411558</v>
      </c>
      <c r="S276" s="6">
        <v>9.8815928516388193E-2</v>
      </c>
      <c r="T276" s="6">
        <v>7.9083636312712563E-2</v>
      </c>
      <c r="U276" s="6">
        <v>5.3779636330792711</v>
      </c>
      <c r="V276" s="6">
        <v>0.13547438426524488</v>
      </c>
      <c r="W276" s="2">
        <f t="shared" si="94"/>
        <v>0.56972917278441537</v>
      </c>
    </row>
    <row r="277" spans="1:23" x14ac:dyDescent="0.25">
      <c r="A277" t="str">
        <f t="shared" si="95"/>
        <v/>
      </c>
      <c r="B277" t="str">
        <f t="shared" si="96"/>
        <v>WYMiscellaneousPool Pump</v>
      </c>
      <c r="C277" t="str">
        <f t="shared" si="97"/>
        <v>WY2019 CPAMiscellaneous_Pool Pump</v>
      </c>
      <c r="D277" t="s">
        <v>115</v>
      </c>
      <c r="E277" t="s">
        <v>120</v>
      </c>
      <c r="F277" s="4" t="s">
        <v>106</v>
      </c>
      <c r="G277" s="4" t="s">
        <v>45</v>
      </c>
      <c r="H277" s="4" t="s">
        <v>47</v>
      </c>
      <c r="I277" s="6">
        <v>0</v>
      </c>
      <c r="J277" s="6">
        <v>0</v>
      </c>
      <c r="K277" s="6">
        <v>0</v>
      </c>
      <c r="L277" s="6">
        <v>0</v>
      </c>
      <c r="M277" s="6">
        <v>0</v>
      </c>
      <c r="N277" s="6">
        <v>0</v>
      </c>
      <c r="O277" s="6">
        <v>0</v>
      </c>
      <c r="P277" s="6">
        <v>1.1475963972914097E-2</v>
      </c>
      <c r="Q277" s="6">
        <v>1.3968088265022095E-2</v>
      </c>
      <c r="R277" s="6">
        <v>1.2110791224170574E-2</v>
      </c>
      <c r="S277" s="6">
        <v>0</v>
      </c>
      <c r="T277" s="6">
        <v>0</v>
      </c>
      <c r="U277" s="6">
        <v>0</v>
      </c>
      <c r="V277" s="6">
        <v>1.025908525914984E-2</v>
      </c>
      <c r="W277" s="2">
        <f t="shared" si="94"/>
        <v>3.4152806229469008E-3</v>
      </c>
    </row>
    <row r="278" spans="1:23" x14ac:dyDescent="0.25">
      <c r="A278" t="str">
        <f t="shared" si="95"/>
        <v/>
      </c>
      <c r="B278" t="str">
        <f t="shared" si="96"/>
        <v>WYMiscellaneousPool Heater</v>
      </c>
      <c r="C278" t="str">
        <f t="shared" si="97"/>
        <v>WY2019 CPAMiscellaneous_Pool Heater</v>
      </c>
      <c r="D278" t="s">
        <v>115</v>
      </c>
      <c r="E278" t="s">
        <v>120</v>
      </c>
      <c r="F278" s="4" t="s">
        <v>107</v>
      </c>
      <c r="G278" s="4" t="s">
        <v>45</v>
      </c>
      <c r="H278" s="4" t="s">
        <v>48</v>
      </c>
      <c r="I278" s="6">
        <v>0</v>
      </c>
      <c r="J278" s="6">
        <v>0</v>
      </c>
      <c r="K278" s="6">
        <v>0</v>
      </c>
      <c r="L278" s="6">
        <v>0</v>
      </c>
      <c r="M278" s="6">
        <v>0</v>
      </c>
      <c r="N278" s="6">
        <v>0</v>
      </c>
      <c r="O278" s="6">
        <v>0</v>
      </c>
      <c r="P278" s="6">
        <v>1.4874536511510435E-2</v>
      </c>
      <c r="Q278" s="6">
        <v>9.0523479937917907E-3</v>
      </c>
      <c r="R278" s="6">
        <v>1.5697365961794815E-2</v>
      </c>
      <c r="S278" s="6">
        <v>0</v>
      </c>
      <c r="T278" s="6">
        <v>0</v>
      </c>
      <c r="U278" s="6">
        <v>0</v>
      </c>
      <c r="V278" s="6">
        <v>1.3297282792285831E-2</v>
      </c>
      <c r="W278" s="2">
        <f t="shared" si="94"/>
        <v>3.7801095185273476E-3</v>
      </c>
    </row>
    <row r="279" spans="1:23" x14ac:dyDescent="0.25">
      <c r="A279" t="str">
        <f t="shared" si="95"/>
        <v/>
      </c>
      <c r="B279" t="str">
        <f t="shared" si="96"/>
        <v>WYMiscellaneousClothes Washer</v>
      </c>
      <c r="C279" t="str">
        <f t="shared" si="97"/>
        <v>WY2019 CPAMiscellaneous_Clothes Washer</v>
      </c>
      <c r="D279" t="s">
        <v>115</v>
      </c>
      <c r="E279" t="s">
        <v>120</v>
      </c>
      <c r="F279" s="4" t="s">
        <v>108</v>
      </c>
      <c r="G279" s="4" t="s">
        <v>45</v>
      </c>
      <c r="H279" s="4" t="s">
        <v>49</v>
      </c>
      <c r="I279" s="6">
        <v>0</v>
      </c>
      <c r="J279" s="6">
        <v>0</v>
      </c>
      <c r="K279" s="6">
        <v>1.679220866078597E-3</v>
      </c>
      <c r="L279" s="6">
        <v>3.8690395628325517E-3</v>
      </c>
      <c r="M279" s="6">
        <v>0</v>
      </c>
      <c r="N279" s="6">
        <v>0</v>
      </c>
      <c r="O279" s="6">
        <v>3.1356191734883479E-2</v>
      </c>
      <c r="P279" s="6">
        <v>3.6187481599618452E-3</v>
      </c>
      <c r="Q279" s="6">
        <v>4.4045967577569806E-3</v>
      </c>
      <c r="R279" s="6">
        <v>1.9094650158186489E-2</v>
      </c>
      <c r="S279" s="6">
        <v>0</v>
      </c>
      <c r="T279" s="6">
        <v>0</v>
      </c>
      <c r="U279" s="6">
        <v>0</v>
      </c>
      <c r="V279" s="6">
        <v>1.2940105421057014E-3</v>
      </c>
      <c r="W279" s="2">
        <f t="shared" si="94"/>
        <v>4.6654612701289748E-3</v>
      </c>
    </row>
    <row r="280" spans="1:23" x14ac:dyDescent="0.25">
      <c r="A280" t="str">
        <f t="shared" si="95"/>
        <v/>
      </c>
      <c r="B280" t="str">
        <f t="shared" si="96"/>
        <v>WYMiscellaneousClothes Dryer</v>
      </c>
      <c r="C280" t="str">
        <f t="shared" si="97"/>
        <v>WY2019 CPAMiscellaneous_Clothes Dryer</v>
      </c>
      <c r="D280" t="s">
        <v>115</v>
      </c>
      <c r="E280" t="s">
        <v>120</v>
      </c>
      <c r="F280" s="4" t="s">
        <v>109</v>
      </c>
      <c r="G280" s="4" t="s">
        <v>45</v>
      </c>
      <c r="H280" s="4" t="s">
        <v>50</v>
      </c>
      <c r="I280" s="6">
        <v>0</v>
      </c>
      <c r="J280" s="6">
        <v>0</v>
      </c>
      <c r="K280" s="6">
        <v>5.4505659957838053E-3</v>
      </c>
      <c r="L280" s="6">
        <v>1.255847631691488E-2</v>
      </c>
      <c r="M280" s="6">
        <v>0</v>
      </c>
      <c r="N280" s="6">
        <v>0</v>
      </c>
      <c r="O280" s="6">
        <v>0.10177874505963506</v>
      </c>
      <c r="P280" s="6">
        <v>1.1746057988223002E-2</v>
      </c>
      <c r="Q280" s="6">
        <v>1.4296835989796541E-2</v>
      </c>
      <c r="R280" s="6">
        <v>6.1979131486523453E-2</v>
      </c>
      <c r="S280" s="6">
        <v>0</v>
      </c>
      <c r="T280" s="6">
        <v>0</v>
      </c>
      <c r="U280" s="6">
        <v>0</v>
      </c>
      <c r="V280" s="6">
        <v>4.2002157080490805E-3</v>
      </c>
      <c r="W280" s="2">
        <f t="shared" si="94"/>
        <v>1.5143573467494701E-2</v>
      </c>
    </row>
    <row r="281" spans="1:23" x14ac:dyDescent="0.25">
      <c r="A281" t="str">
        <f t="shared" si="95"/>
        <v/>
      </c>
      <c r="B281" t="str">
        <f t="shared" si="96"/>
        <v>WYMiscellaneousOther Miscellaneous</v>
      </c>
      <c r="C281" t="str">
        <f t="shared" si="97"/>
        <v>WY2019 CPAMiscellaneous_Other Miscellaneous</v>
      </c>
      <c r="D281" t="s">
        <v>115</v>
      </c>
      <c r="E281" t="s">
        <v>120</v>
      </c>
      <c r="F281" s="4" t="s">
        <v>110</v>
      </c>
      <c r="G281" s="4" t="s">
        <v>45</v>
      </c>
      <c r="H281" s="4" t="s">
        <v>51</v>
      </c>
      <c r="I281" s="6">
        <v>1.2872133370408414</v>
      </c>
      <c r="J281" s="6">
        <v>1.0125540802961925</v>
      </c>
      <c r="K281" s="6">
        <v>0.6647826983678059</v>
      </c>
      <c r="L281" s="6">
        <v>0.51875663638218839</v>
      </c>
      <c r="M281" s="6">
        <v>2.0703411152873148</v>
      </c>
      <c r="N281" s="6">
        <v>0.47035782376509083</v>
      </c>
      <c r="O281" s="6">
        <v>4.0870198891427716</v>
      </c>
      <c r="P281" s="6">
        <v>0.33353778740443857</v>
      </c>
      <c r="Q281" s="6">
        <v>0.21083207034562298</v>
      </c>
      <c r="R281" s="6">
        <v>0.55530826688979495</v>
      </c>
      <c r="S281" s="6">
        <v>0.34487831475148634</v>
      </c>
      <c r="T281" s="6">
        <v>0.27839989111571473</v>
      </c>
      <c r="U281" s="6">
        <v>18.389281199746843</v>
      </c>
      <c r="V281" s="6">
        <v>0.5259442513092597</v>
      </c>
      <c r="W281" s="2">
        <f t="shared" si="94"/>
        <v>2.1963719544175264</v>
      </c>
    </row>
    <row r="282" spans="1:23" x14ac:dyDescent="0.25">
      <c r="A282">
        <f t="shared" si="95"/>
        <v>1</v>
      </c>
      <c r="B282" t="str">
        <f t="shared" si="96"/>
        <v>WACoolingAir-Cooled Chiller</v>
      </c>
      <c r="C282" t="str">
        <f t="shared" si="97"/>
        <v>WA2019 CPACooling_Air-Cooled Chiller</v>
      </c>
      <c r="D282" t="s">
        <v>116</v>
      </c>
      <c r="E282" t="s">
        <v>120</v>
      </c>
      <c r="F282" s="4" t="s">
        <v>66</v>
      </c>
      <c r="G282" s="4" t="s">
        <v>3</v>
      </c>
      <c r="H282" s="4" t="s">
        <v>4</v>
      </c>
      <c r="I282" s="6">
        <v>3.0816748000086984</v>
      </c>
      <c r="J282" s="6">
        <v>3.1710711903251787</v>
      </c>
      <c r="K282" s="6">
        <v>2.8057685523072351</v>
      </c>
      <c r="L282" s="6">
        <v>3.1823280180703457</v>
      </c>
      <c r="M282" s="6">
        <v>3.4934781814025069</v>
      </c>
      <c r="N282" s="6">
        <v>3.9819613862157759</v>
      </c>
      <c r="O282" s="6">
        <v>5.5998945784609928</v>
      </c>
      <c r="P282" s="6">
        <v>4.2491426282813247</v>
      </c>
      <c r="Q282" s="6">
        <v>1.9652284655801129</v>
      </c>
      <c r="R282" s="6">
        <v>0.48924887268414968</v>
      </c>
      <c r="S282" s="6">
        <v>1.5948075981280894</v>
      </c>
      <c r="T282" s="6">
        <v>1.248645974567629</v>
      </c>
      <c r="U282" s="6">
        <v>36.055595160101788</v>
      </c>
      <c r="V282" s="6">
        <v>1.6356476528122754</v>
      </c>
      <c r="W282" s="2">
        <f t="shared" si="94"/>
        <v>5.1824637899247232</v>
      </c>
    </row>
    <row r="283" spans="1:23" x14ac:dyDescent="0.25">
      <c r="A283" t="str">
        <f t="shared" si="95"/>
        <v/>
      </c>
      <c r="B283" t="str">
        <f t="shared" si="96"/>
        <v>WACoolingWater-Cooled Chiller</v>
      </c>
      <c r="C283" t="str">
        <f t="shared" si="97"/>
        <v>WA2019 CPACooling_Water-Cooled Chiller</v>
      </c>
      <c r="D283" t="s">
        <v>116</v>
      </c>
      <c r="E283" t="s">
        <v>120</v>
      </c>
      <c r="F283" s="4" t="s">
        <v>67</v>
      </c>
      <c r="G283" s="4" t="s">
        <v>3</v>
      </c>
      <c r="H283" s="4" t="s">
        <v>5</v>
      </c>
      <c r="I283" s="6">
        <v>3.3688653472305519</v>
      </c>
      <c r="J283" s="6">
        <v>3.44709165725325</v>
      </c>
      <c r="K283" s="6">
        <v>3.0499918760417382</v>
      </c>
      <c r="L283" s="6">
        <v>3.4593283163121473</v>
      </c>
      <c r="M283" s="6">
        <v>3.516247402414002</v>
      </c>
      <c r="N283" s="6">
        <v>4.3285644030342416</v>
      </c>
      <c r="O283" s="6">
        <v>7.1278785232041608</v>
      </c>
      <c r="P283" s="6">
        <v>5.3358511743190968</v>
      </c>
      <c r="Q283" s="6">
        <v>2.4678311681225824</v>
      </c>
      <c r="R283" s="6">
        <v>0.62196393415323925</v>
      </c>
      <c r="S283" s="6">
        <v>1.6798050733822814</v>
      </c>
      <c r="T283" s="6">
        <v>1.3151942876363221</v>
      </c>
      <c r="U283" s="6">
        <v>39.415724562597475</v>
      </c>
      <c r="V283" s="6">
        <v>1.7780198046064304</v>
      </c>
      <c r="W283" s="2">
        <f t="shared" si="94"/>
        <v>5.7794541093076806</v>
      </c>
    </row>
    <row r="284" spans="1:23" x14ac:dyDescent="0.25">
      <c r="A284" t="str">
        <f t="shared" si="95"/>
        <v/>
      </c>
      <c r="B284" t="str">
        <f t="shared" si="96"/>
        <v>WACoolingRTU</v>
      </c>
      <c r="C284" t="str">
        <f t="shared" si="97"/>
        <v>WA2019 CPACooling_RTU</v>
      </c>
      <c r="D284" t="s">
        <v>116</v>
      </c>
      <c r="E284" t="s">
        <v>120</v>
      </c>
      <c r="F284" s="4" t="s">
        <v>68</v>
      </c>
      <c r="G284" s="4" t="s">
        <v>3</v>
      </c>
      <c r="H284" s="4" t="s">
        <v>6</v>
      </c>
      <c r="I284" s="6">
        <v>3.2238399383827843</v>
      </c>
      <c r="J284" s="6">
        <v>3.6082480793698593</v>
      </c>
      <c r="K284" s="6">
        <v>3.1925833203955194</v>
      </c>
      <c r="L284" s="6">
        <v>3.6210568195883752</v>
      </c>
      <c r="M284" s="6">
        <v>3.9854292908986326</v>
      </c>
      <c r="N284" s="6">
        <v>4.5309309257307007</v>
      </c>
      <c r="O284" s="6">
        <v>5.5722576042374419</v>
      </c>
      <c r="P284" s="6">
        <v>2.4882743363314779</v>
      </c>
      <c r="Q284" s="6">
        <v>1.1508268805533086</v>
      </c>
      <c r="R284" s="6">
        <v>1.5240390601414759</v>
      </c>
      <c r="S284" s="6">
        <v>1.7776107992407488</v>
      </c>
      <c r="T284" s="6">
        <v>1.3917707511709734</v>
      </c>
      <c r="U284" s="6">
        <v>37.718927279078599</v>
      </c>
      <c r="V284" s="6">
        <v>1.8611447512726784</v>
      </c>
      <c r="W284" s="2">
        <f t="shared" si="94"/>
        <v>5.4033528454566122</v>
      </c>
    </row>
    <row r="285" spans="1:23" x14ac:dyDescent="0.25">
      <c r="A285" t="str">
        <f t="shared" si="95"/>
        <v/>
      </c>
      <c r="B285" t="str">
        <f t="shared" si="96"/>
        <v>WACoolingPTAC</v>
      </c>
      <c r="C285" t="str">
        <f t="shared" si="97"/>
        <v>WA2019 CPACooling_PTAC</v>
      </c>
      <c r="D285" t="s">
        <v>116</v>
      </c>
      <c r="E285" t="s">
        <v>120</v>
      </c>
      <c r="F285" s="4" t="s">
        <v>69</v>
      </c>
      <c r="G285" s="4" t="s">
        <v>3</v>
      </c>
      <c r="H285" s="4" t="s">
        <v>7</v>
      </c>
      <c r="I285" s="6">
        <v>3.7951172605614998</v>
      </c>
      <c r="J285" s="6">
        <v>4.2476440605403596</v>
      </c>
      <c r="K285" s="6">
        <v>3.7583218449399189</v>
      </c>
      <c r="L285" s="6">
        <v>3.802694890629621</v>
      </c>
      <c r="M285" s="6">
        <v>4.6916632902761952</v>
      </c>
      <c r="N285" s="6">
        <v>5.3338299950705457</v>
      </c>
      <c r="O285" s="6">
        <v>6.5596839230005353</v>
      </c>
      <c r="P285" s="6">
        <v>2.9292064939058235</v>
      </c>
      <c r="Q285" s="6">
        <v>1.3547580034314437</v>
      </c>
      <c r="R285" s="6">
        <v>1.7941048729033042</v>
      </c>
      <c r="S285" s="6">
        <v>2.092610537650728</v>
      </c>
      <c r="T285" s="6">
        <v>1.6383980909310429</v>
      </c>
      <c r="U285" s="6">
        <v>44.402871948569576</v>
      </c>
      <c r="V285" s="6">
        <v>2.1909470398526096</v>
      </c>
      <c r="W285" s="2">
        <f t="shared" si="94"/>
        <v>6.3279894465902293</v>
      </c>
    </row>
    <row r="286" spans="1:23" x14ac:dyDescent="0.25">
      <c r="A286" t="str">
        <f t="shared" si="95"/>
        <v/>
      </c>
      <c r="B286" t="str">
        <f t="shared" si="96"/>
        <v>WACoolingPTHP</v>
      </c>
      <c r="C286" t="str">
        <f t="shared" si="97"/>
        <v>WA2019 CPACooling_PTHP</v>
      </c>
      <c r="D286" t="s">
        <v>116</v>
      </c>
      <c r="E286" t="s">
        <v>120</v>
      </c>
      <c r="F286" s="4" t="s">
        <v>70</v>
      </c>
      <c r="G286" s="4" t="s">
        <v>3</v>
      </c>
      <c r="H286" s="4" t="s">
        <v>8</v>
      </c>
      <c r="I286" s="6">
        <v>3.2237429800616426</v>
      </c>
      <c r="J286" s="6">
        <v>3.6075505188441404</v>
      </c>
      <c r="K286" s="6">
        <v>3.192314858827344</v>
      </c>
      <c r="L286" s="6">
        <v>3.6177332908421946</v>
      </c>
      <c r="M286" s="6">
        <v>3.9849535161312279</v>
      </c>
      <c r="N286" s="6">
        <v>4.1531899658183464</v>
      </c>
      <c r="O286" s="6">
        <v>5.5593855888456511</v>
      </c>
      <c r="P286" s="6">
        <v>2.4849739459304723</v>
      </c>
      <c r="Q286" s="6">
        <v>1.1493004499928434</v>
      </c>
      <c r="R286" s="6">
        <v>1.5240052846762224</v>
      </c>
      <c r="S286" s="6">
        <v>1.7767990087094918</v>
      </c>
      <c r="T286" s="6">
        <v>1.3911351641696097</v>
      </c>
      <c r="U286" s="6">
        <v>37.717792866721233</v>
      </c>
      <c r="V286" s="6">
        <v>1.8609882492213972</v>
      </c>
      <c r="W286" s="2">
        <f t="shared" si="94"/>
        <v>5.3745618349137008</v>
      </c>
    </row>
    <row r="287" spans="1:23" x14ac:dyDescent="0.25">
      <c r="A287" t="str">
        <f t="shared" si="95"/>
        <v/>
      </c>
      <c r="B287" t="str">
        <f t="shared" si="96"/>
        <v>WACoolingEvaporative AC</v>
      </c>
      <c r="C287" t="str">
        <f t="shared" si="97"/>
        <v>WA2019 CPACooling_Evaporative AC</v>
      </c>
      <c r="D287" t="s">
        <v>116</v>
      </c>
      <c r="E287" t="s">
        <v>120</v>
      </c>
      <c r="F287" s="4" t="s">
        <v>71</v>
      </c>
      <c r="G287" s="4" t="s">
        <v>3</v>
      </c>
      <c r="H287" s="4" t="s">
        <v>9</v>
      </c>
      <c r="I287" s="6">
        <v>1.2895359753531137</v>
      </c>
      <c r="J287" s="6">
        <v>1.4432992317479438</v>
      </c>
      <c r="K287" s="6">
        <v>1.277033328158208</v>
      </c>
      <c r="L287" s="6">
        <v>1.4484227278353501</v>
      </c>
      <c r="M287" s="6">
        <v>1.5941717163594531</v>
      </c>
      <c r="N287" s="6">
        <v>1.81237237029228</v>
      </c>
      <c r="O287" s="6">
        <v>2.2289030416949767</v>
      </c>
      <c r="P287" s="6">
        <v>0.99530973453259119</v>
      </c>
      <c r="Q287" s="6">
        <v>0.46033075222132347</v>
      </c>
      <c r="R287" s="6">
        <v>0.60961562405659042</v>
      </c>
      <c r="S287" s="6">
        <v>0.71104431969629955</v>
      </c>
      <c r="T287" s="6">
        <v>0.55670830046838937</v>
      </c>
      <c r="U287" s="6">
        <v>15.08757091163144</v>
      </c>
      <c r="V287" s="6">
        <v>0.74445790050907146</v>
      </c>
      <c r="W287" s="2">
        <f t="shared" si="94"/>
        <v>2.1613411381826451</v>
      </c>
    </row>
    <row r="288" spans="1:23" x14ac:dyDescent="0.25">
      <c r="A288" t="str">
        <f t="shared" si="95"/>
        <v/>
      </c>
      <c r="B288" t="str">
        <f t="shared" si="96"/>
        <v>WACoolingAir-Source Heat Pump</v>
      </c>
      <c r="C288" t="str">
        <f t="shared" si="97"/>
        <v>WA2019 CPACooling_Air-Source Heat Pump</v>
      </c>
      <c r="D288" t="s">
        <v>116</v>
      </c>
      <c r="E288" t="s">
        <v>120</v>
      </c>
      <c r="F288" s="4" t="s">
        <v>72</v>
      </c>
      <c r="G288" s="4" t="s">
        <v>3</v>
      </c>
      <c r="H288" s="4" t="s">
        <v>10</v>
      </c>
      <c r="I288" s="6">
        <v>3.2237429800616426</v>
      </c>
      <c r="J288" s="6">
        <v>3.6075505188441404</v>
      </c>
      <c r="K288" s="6">
        <v>3.192314858827344</v>
      </c>
      <c r="L288" s="6">
        <v>3.6177332908421946</v>
      </c>
      <c r="M288" s="6">
        <v>3.9849535161312279</v>
      </c>
      <c r="N288" s="6">
        <v>4.1531899658183464</v>
      </c>
      <c r="O288" s="6">
        <v>5.5593855888456511</v>
      </c>
      <c r="P288" s="6">
        <v>2.4849739459304723</v>
      </c>
      <c r="Q288" s="6">
        <v>1.1493004499928434</v>
      </c>
      <c r="R288" s="6">
        <v>1.5240052846762224</v>
      </c>
      <c r="S288" s="6">
        <v>1.7767990087094918</v>
      </c>
      <c r="T288" s="6">
        <v>1.3911351641696097</v>
      </c>
      <c r="U288" s="6">
        <v>37.717792866721233</v>
      </c>
      <c r="V288" s="6">
        <v>1.8609882492213972</v>
      </c>
      <c r="W288" s="2">
        <f t="shared" si="94"/>
        <v>5.3745618349137008</v>
      </c>
    </row>
    <row r="289" spans="1:23" x14ac:dyDescent="0.25">
      <c r="A289" t="str">
        <f t="shared" si="95"/>
        <v/>
      </c>
      <c r="B289" t="str">
        <f t="shared" si="96"/>
        <v>WACoolingGeothermal Heat Pump</v>
      </c>
      <c r="C289" t="str">
        <f t="shared" si="97"/>
        <v>WA2019 CPACooling_Geothermal Heat Pump</v>
      </c>
      <c r="D289" t="s">
        <v>116</v>
      </c>
      <c r="E289" t="s">
        <v>120</v>
      </c>
      <c r="F289" s="4" t="s">
        <v>73</v>
      </c>
      <c r="G289" s="4" t="s">
        <v>3</v>
      </c>
      <c r="H289" s="4" t="s">
        <v>11</v>
      </c>
      <c r="I289" s="6">
        <v>1.9646179821346377</v>
      </c>
      <c r="J289" s="6">
        <v>2.1981294766286226</v>
      </c>
      <c r="K289" s="6">
        <v>1.9453492263047911</v>
      </c>
      <c r="L289" s="6">
        <v>2.2033550574677179</v>
      </c>
      <c r="M289" s="6">
        <v>2.428218477184108</v>
      </c>
      <c r="N289" s="6">
        <v>1.4050918059023518</v>
      </c>
      <c r="O289" s="6">
        <v>3.3832578102570166</v>
      </c>
      <c r="P289" s="6">
        <v>1.5126789337942266</v>
      </c>
      <c r="Q289" s="6">
        <v>0.69961400687982989</v>
      </c>
      <c r="R289" s="6">
        <v>1.4392513838669838</v>
      </c>
      <c r="S289" s="6">
        <v>1.0824174413251391</v>
      </c>
      <c r="T289" s="6">
        <v>0.84747287541068972</v>
      </c>
      <c r="U289" s="6">
        <v>22.986030390975269</v>
      </c>
      <c r="V289" s="6">
        <v>1.1340585784558272</v>
      </c>
      <c r="W289" s="2">
        <f t="shared" si="94"/>
        <v>3.2306816747562297</v>
      </c>
    </row>
    <row r="290" spans="1:23" x14ac:dyDescent="0.25">
      <c r="A290" t="str">
        <f t="shared" si="95"/>
        <v/>
      </c>
      <c r="B290" t="str">
        <f t="shared" si="96"/>
        <v>WAHeatingElectric Furnace</v>
      </c>
      <c r="C290" t="str">
        <f t="shared" si="97"/>
        <v>WA2019 CPAHeating_Electric Furnace</v>
      </c>
      <c r="D290" t="s">
        <v>116</v>
      </c>
      <c r="E290" t="s">
        <v>120</v>
      </c>
      <c r="F290" s="4" t="s">
        <v>74</v>
      </c>
      <c r="G290" s="4" t="s">
        <v>12</v>
      </c>
      <c r="H290" s="4" t="s">
        <v>13</v>
      </c>
      <c r="I290" s="6">
        <v>5.6367839147983494</v>
      </c>
      <c r="J290" s="6">
        <v>6.8184120487226441</v>
      </c>
      <c r="K290" s="6">
        <v>5.2346450152255803</v>
      </c>
      <c r="L290" s="6">
        <v>7.8748042197297359</v>
      </c>
      <c r="M290" s="6">
        <v>4.8089156797023769</v>
      </c>
      <c r="N290" s="6">
        <v>7.4078511897249424</v>
      </c>
      <c r="O290" s="6">
        <v>17.221954739339818</v>
      </c>
      <c r="P290" s="6">
        <v>11.872400918156128</v>
      </c>
      <c r="Q290" s="6">
        <v>6.4374344203200833</v>
      </c>
      <c r="R290" s="6">
        <v>3.0192517451024563</v>
      </c>
      <c r="S290" s="6">
        <v>7.8359126188946133</v>
      </c>
      <c r="T290" s="6">
        <v>6.3063408863722747</v>
      </c>
      <c r="U290" s="6">
        <v>3.6869898677128266</v>
      </c>
      <c r="V290" s="6">
        <v>4.7744463629239728</v>
      </c>
      <c r="W290" s="2">
        <f t="shared" si="94"/>
        <v>7.0668674019089854</v>
      </c>
    </row>
    <row r="291" spans="1:23" x14ac:dyDescent="0.25">
      <c r="A291" t="str">
        <f t="shared" si="95"/>
        <v/>
      </c>
      <c r="B291" t="str">
        <f t="shared" si="96"/>
        <v>WAHeatingElectric Room Heat</v>
      </c>
      <c r="C291" t="str">
        <f t="shared" si="97"/>
        <v>WA2019 CPAHeating_Electric Room Heat</v>
      </c>
      <c r="D291" t="s">
        <v>116</v>
      </c>
      <c r="E291" t="s">
        <v>120</v>
      </c>
      <c r="F291" s="4" t="s">
        <v>75</v>
      </c>
      <c r="G291" s="4" t="s">
        <v>12</v>
      </c>
      <c r="H291" s="4" t="s">
        <v>14</v>
      </c>
      <c r="I291" s="6">
        <v>5.368365633141285</v>
      </c>
      <c r="J291" s="6">
        <v>6.4937257606882319</v>
      </c>
      <c r="K291" s="6">
        <v>4.9853762049767436</v>
      </c>
      <c r="L291" s="6">
        <v>7.4998135425997479</v>
      </c>
      <c r="M291" s="6">
        <v>4.5799196949546443</v>
      </c>
      <c r="N291" s="6">
        <v>7.055096371166611</v>
      </c>
      <c r="O291" s="6">
        <v>16.401861656514111</v>
      </c>
      <c r="P291" s="6">
        <v>11.307048493482025</v>
      </c>
      <c r="Q291" s="6">
        <v>6.1308899241143644</v>
      </c>
      <c r="R291" s="6">
        <v>2.8754778524785296</v>
      </c>
      <c r="S291" s="6">
        <v>7.4627739227567744</v>
      </c>
      <c r="T291" s="6">
        <v>6.006038939402166</v>
      </c>
      <c r="U291" s="6">
        <v>3.5114189216312632</v>
      </c>
      <c r="V291" s="6">
        <v>4.5470917742133068</v>
      </c>
      <c r="W291" s="2">
        <f t="shared" si="94"/>
        <v>6.7303499065799839</v>
      </c>
    </row>
    <row r="292" spans="1:23" x14ac:dyDescent="0.25">
      <c r="A292" t="str">
        <f t="shared" si="95"/>
        <v/>
      </c>
      <c r="B292" t="str">
        <f t="shared" si="96"/>
        <v>WAHeatingPTHP</v>
      </c>
      <c r="C292" t="str">
        <f t="shared" si="97"/>
        <v>WA2019 CPAHeating_PTHP</v>
      </c>
      <c r="D292" t="s">
        <v>116</v>
      </c>
      <c r="E292" t="s">
        <v>120</v>
      </c>
      <c r="F292" s="4" t="s">
        <v>76</v>
      </c>
      <c r="G292" s="4" t="s">
        <v>12</v>
      </c>
      <c r="H292" s="4" t="s">
        <v>8</v>
      </c>
      <c r="I292" s="6">
        <v>4.2911567540711255</v>
      </c>
      <c r="J292" s="6">
        <v>5.1603054640887986</v>
      </c>
      <c r="K292" s="6">
        <v>3.9539268401782204</v>
      </c>
      <c r="L292" s="6">
        <v>5.2527451798987013</v>
      </c>
      <c r="M292" s="6">
        <v>3.0122329747036569</v>
      </c>
      <c r="N292" s="6">
        <v>3.4195896253040257</v>
      </c>
      <c r="O292" s="6">
        <v>10.096546740905799</v>
      </c>
      <c r="P292" s="6">
        <v>7.1245635652591623</v>
      </c>
      <c r="Q292" s="6">
        <v>3.8630695712624834</v>
      </c>
      <c r="R292" s="6">
        <v>2.4189591084704856</v>
      </c>
      <c r="S292" s="6">
        <v>6.1928537629095581</v>
      </c>
      <c r="T292" s="6">
        <v>4.9840074523278934</v>
      </c>
      <c r="U292" s="6">
        <v>2.8068224207586461</v>
      </c>
      <c r="V292" s="6">
        <v>3.6063212627500136</v>
      </c>
      <c r="W292" s="2">
        <f t="shared" si="94"/>
        <v>4.7273643373491847</v>
      </c>
    </row>
    <row r="293" spans="1:23" x14ac:dyDescent="0.25">
      <c r="A293" t="str">
        <f t="shared" si="95"/>
        <v/>
      </c>
      <c r="B293" t="str">
        <f t="shared" si="96"/>
        <v>WAHeatingAir-Source Heat Pump</v>
      </c>
      <c r="C293" t="str">
        <f t="shared" si="97"/>
        <v>WA2019 CPAHeating_Air-Source Heat Pump</v>
      </c>
      <c r="D293" t="s">
        <v>116</v>
      </c>
      <c r="E293" t="s">
        <v>120</v>
      </c>
      <c r="F293" s="4" t="s">
        <v>77</v>
      </c>
      <c r="G293" s="4" t="s">
        <v>12</v>
      </c>
      <c r="H293" s="4" t="s">
        <v>10</v>
      </c>
      <c r="I293" s="6">
        <v>4.7679519489679176</v>
      </c>
      <c r="J293" s="6">
        <v>5.7336727378764429</v>
      </c>
      <c r="K293" s="6">
        <v>4.393252044642467</v>
      </c>
      <c r="L293" s="6">
        <v>5.8363835332207792</v>
      </c>
      <c r="M293" s="6">
        <v>3.3469255274485081</v>
      </c>
      <c r="N293" s="6">
        <v>3.7995440281155837</v>
      </c>
      <c r="O293" s="6">
        <v>11.21838526767311</v>
      </c>
      <c r="P293" s="6">
        <v>7.9161817391768468</v>
      </c>
      <c r="Q293" s="6">
        <v>4.2922995236249815</v>
      </c>
      <c r="R293" s="6">
        <v>2.687732342744984</v>
      </c>
      <c r="S293" s="6">
        <v>6.8809486254550638</v>
      </c>
      <c r="T293" s="6">
        <v>5.5377860581421041</v>
      </c>
      <c r="U293" s="6">
        <v>3.1186915786207181</v>
      </c>
      <c r="V293" s="6">
        <v>4.0070236252777924</v>
      </c>
      <c r="W293" s="2">
        <f t="shared" si="94"/>
        <v>5.2526270414990934</v>
      </c>
    </row>
    <row r="294" spans="1:23" x14ac:dyDescent="0.25">
      <c r="A294" t="str">
        <f t="shared" si="95"/>
        <v/>
      </c>
      <c r="B294" t="str">
        <f t="shared" si="96"/>
        <v>WAHeatingGeothermal Heat Pump</v>
      </c>
      <c r="C294" t="str">
        <f t="shared" si="97"/>
        <v>WA2019 CPAHeating_Geothermal Heat Pump</v>
      </c>
      <c r="D294" t="s">
        <v>116</v>
      </c>
      <c r="E294" t="s">
        <v>120</v>
      </c>
      <c r="F294" s="4" t="s">
        <v>78</v>
      </c>
      <c r="G294" s="4" t="s">
        <v>12</v>
      </c>
      <c r="H294" s="4" t="s">
        <v>11</v>
      </c>
      <c r="I294" s="6">
        <v>3.8452329699459744</v>
      </c>
      <c r="J294" s="6">
        <v>4.4356031358829515</v>
      </c>
      <c r="K294" s="6">
        <v>3.4369945086446148</v>
      </c>
      <c r="L294" s="6">
        <v>3.9665346684997669</v>
      </c>
      <c r="M294" s="6">
        <v>2.3689410249314755</v>
      </c>
      <c r="N294" s="6">
        <v>2.645543014168084</v>
      </c>
      <c r="O294" s="6">
        <v>7.9161785487091221</v>
      </c>
      <c r="P294" s="6">
        <v>5.9506186471770546</v>
      </c>
      <c r="Q294" s="6">
        <v>3.2265350172731044</v>
      </c>
      <c r="R294" s="6">
        <v>1.8978561420248961</v>
      </c>
      <c r="S294" s="6">
        <v>5.9341024191826586</v>
      </c>
      <c r="T294" s="6">
        <v>4.7757644233775656</v>
      </c>
      <c r="U294" s="6">
        <v>2.5151460856901213</v>
      </c>
      <c r="V294" s="6">
        <v>3.1348345271662685</v>
      </c>
      <c r="W294" s="2">
        <f t="shared" si="94"/>
        <v>4.0035632237624048</v>
      </c>
    </row>
    <row r="295" spans="1:23" x14ac:dyDescent="0.25">
      <c r="A295" t="str">
        <f t="shared" si="95"/>
        <v/>
      </c>
      <c r="B295" t="str">
        <f t="shared" si="96"/>
        <v>WAVentilationVentilation</v>
      </c>
      <c r="C295" t="str">
        <f t="shared" si="97"/>
        <v>WA2019 CPAVentilation_Ventilation</v>
      </c>
      <c r="D295" t="s">
        <v>116</v>
      </c>
      <c r="E295" t="s">
        <v>120</v>
      </c>
      <c r="F295" s="4" t="s">
        <v>79</v>
      </c>
      <c r="G295" s="4" t="s">
        <v>15</v>
      </c>
      <c r="H295" s="4" t="s">
        <v>15</v>
      </c>
      <c r="I295" s="6">
        <v>3.113287777941145</v>
      </c>
      <c r="J295" s="6">
        <v>1.2456093092738532</v>
      </c>
      <c r="K295" s="6">
        <v>3.113287777941145</v>
      </c>
      <c r="L295" s="6">
        <v>1.2456093092738532</v>
      </c>
      <c r="M295" s="6">
        <v>1.9807619069688032</v>
      </c>
      <c r="N295" s="6">
        <v>2.1802614984672983</v>
      </c>
      <c r="O295" s="6">
        <v>4.5631386893985457</v>
      </c>
      <c r="P295" s="6">
        <v>1.5249629331008974</v>
      </c>
      <c r="Q295" s="6">
        <v>0.7110064297090456</v>
      </c>
      <c r="R295" s="6">
        <v>0.94487695122249882</v>
      </c>
      <c r="S295" s="6">
        <v>0.25924611958934513</v>
      </c>
      <c r="T295" s="6">
        <v>0.73049740006411235</v>
      </c>
      <c r="U295" s="6">
        <v>26.307281723602674</v>
      </c>
      <c r="V295" s="6">
        <v>0.73113904596245305</v>
      </c>
      <c r="W295" s="2">
        <f t="shared" si="94"/>
        <v>3.4750690623225475</v>
      </c>
    </row>
    <row r="296" spans="1:23" x14ac:dyDescent="0.25">
      <c r="A296" t="str">
        <f t="shared" si="95"/>
        <v/>
      </c>
      <c r="B296" t="str">
        <f t="shared" si="96"/>
        <v>WAWater HeatingWater Heater</v>
      </c>
      <c r="C296" t="str">
        <f t="shared" si="97"/>
        <v>WA2019 CPAWater Heating_Water Heater</v>
      </c>
      <c r="D296" t="s">
        <v>116</v>
      </c>
      <c r="E296" t="s">
        <v>120</v>
      </c>
      <c r="F296" s="4" t="s">
        <v>80</v>
      </c>
      <c r="G296" s="4" t="s">
        <v>16</v>
      </c>
      <c r="H296" s="4" t="s">
        <v>17</v>
      </c>
      <c r="I296" s="6">
        <v>1.039487</v>
      </c>
      <c r="J296" s="6">
        <v>0.93571599999999999</v>
      </c>
      <c r="K296" s="6">
        <v>1.039487</v>
      </c>
      <c r="L296" s="6">
        <v>0.93571599999999999</v>
      </c>
      <c r="M296" s="6">
        <v>7.7490666000000008</v>
      </c>
      <c r="N296" s="6">
        <v>2.2897630000000002</v>
      </c>
      <c r="O296" s="6">
        <v>4.5561109999999996</v>
      </c>
      <c r="P296" s="6">
        <v>2.081817</v>
      </c>
      <c r="Q296" s="6">
        <v>0.99000699999999997</v>
      </c>
      <c r="R296" s="6">
        <v>3.2036319999999998</v>
      </c>
      <c r="S296" s="6">
        <v>0.263048</v>
      </c>
      <c r="T296" s="6">
        <v>0.41820099999999999</v>
      </c>
      <c r="U296" s="6">
        <v>0.67566655000000009</v>
      </c>
      <c r="V296" s="6">
        <v>1.3898779999999999</v>
      </c>
      <c r="W296" s="2">
        <f t="shared" si="94"/>
        <v>1.9691140107142857</v>
      </c>
    </row>
    <row r="297" spans="1:23" x14ac:dyDescent="0.25">
      <c r="A297" t="str">
        <f t="shared" si="95"/>
        <v/>
      </c>
      <c r="B297" t="str">
        <f t="shared" si="96"/>
        <v>WAInterior LightingGeneral Service Lighting</v>
      </c>
      <c r="C297" t="str">
        <f t="shared" si="97"/>
        <v>WA2019 CPAInterior Lighting_General Service Lighting</v>
      </c>
      <c r="D297" t="s">
        <v>116</v>
      </c>
      <c r="E297" t="s">
        <v>120</v>
      </c>
      <c r="F297" s="4" t="s">
        <v>81</v>
      </c>
      <c r="G297" s="4" t="s">
        <v>18</v>
      </c>
      <c r="H297" s="4" t="s">
        <v>19</v>
      </c>
      <c r="I297" s="6">
        <v>0.24854369365134049</v>
      </c>
      <c r="J297" s="6">
        <v>0.24651165830668834</v>
      </c>
      <c r="K297" s="6">
        <v>0.49780483994498642</v>
      </c>
      <c r="L297" s="6">
        <v>0.32855119436369107</v>
      </c>
      <c r="M297" s="6">
        <v>1.3402191760145017</v>
      </c>
      <c r="N297" s="6">
        <v>0.38163107331953855</v>
      </c>
      <c r="O297" s="6">
        <v>0.54894589024056883</v>
      </c>
      <c r="P297" s="6">
        <v>9.4508344790366489E-2</v>
      </c>
      <c r="Q297" s="6">
        <v>0.16264221303240564</v>
      </c>
      <c r="R297" s="6">
        <v>0.80857252946798985</v>
      </c>
      <c r="S297" s="6">
        <v>7.243721839474232E-2</v>
      </c>
      <c r="T297" s="6">
        <v>7.243721839474232E-2</v>
      </c>
      <c r="U297" s="6">
        <v>0.47440881713066591</v>
      </c>
      <c r="V297" s="6">
        <v>0.37642815015538239</v>
      </c>
      <c r="W297" s="2">
        <f t="shared" si="94"/>
        <v>0.40383157265768638</v>
      </c>
    </row>
    <row r="298" spans="1:23" x14ac:dyDescent="0.25">
      <c r="A298" t="str">
        <f t="shared" si="95"/>
        <v/>
      </c>
      <c r="B298" t="str">
        <f t="shared" si="96"/>
        <v>WAInterior LightingExempted Lighting</v>
      </c>
      <c r="C298" t="str">
        <f t="shared" si="97"/>
        <v>WA2019 CPAInterior Lighting_Exempted Lighting</v>
      </c>
      <c r="D298" t="s">
        <v>116</v>
      </c>
      <c r="E298" t="s">
        <v>120</v>
      </c>
      <c r="F298" s="4" t="s">
        <v>82</v>
      </c>
      <c r="G298" s="4" t="s">
        <v>18</v>
      </c>
      <c r="H298" s="4" t="s">
        <v>20</v>
      </c>
      <c r="I298" s="6">
        <v>0.1029930252348189</v>
      </c>
      <c r="J298" s="6">
        <v>0.13272466392284143</v>
      </c>
      <c r="K298" s="6">
        <v>0.47362324504374631</v>
      </c>
      <c r="L298" s="6">
        <v>0.3125913417288726</v>
      </c>
      <c r="M298" s="6">
        <v>0.93928297420356521</v>
      </c>
      <c r="N298" s="6">
        <v>0.29517487208245929</v>
      </c>
      <c r="O298" s="6">
        <v>0.22824905816351321</v>
      </c>
      <c r="P298" s="6">
        <v>4.0434000324751009E-2</v>
      </c>
      <c r="Q298" s="6">
        <v>0.18172866156643003</v>
      </c>
      <c r="R298" s="6">
        <v>0.42818557630105081</v>
      </c>
      <c r="S298" s="6">
        <v>3.5816023605558897E-2</v>
      </c>
      <c r="T298" s="6">
        <v>3.5816023605558897E-2</v>
      </c>
      <c r="U298" s="6">
        <v>0.26647444706270113</v>
      </c>
      <c r="V298" s="6">
        <v>0.2286891734756227</v>
      </c>
      <c r="W298" s="2">
        <f t="shared" si="94"/>
        <v>0.2644130775943922</v>
      </c>
    </row>
    <row r="299" spans="1:23" x14ac:dyDescent="0.25">
      <c r="A299" t="str">
        <f t="shared" si="95"/>
        <v/>
      </c>
      <c r="B299" t="str">
        <f t="shared" si="96"/>
        <v>WAInterior LightingHigh-Bay Lighting</v>
      </c>
      <c r="C299" t="str">
        <f t="shared" si="97"/>
        <v>WA2019 CPAInterior Lighting_High-Bay Lighting</v>
      </c>
      <c r="D299" t="s">
        <v>116</v>
      </c>
      <c r="E299" t="s">
        <v>120</v>
      </c>
      <c r="F299" s="4" t="s">
        <v>83</v>
      </c>
      <c r="G299" s="4" t="s">
        <v>18</v>
      </c>
      <c r="H299" s="4" t="s">
        <v>21</v>
      </c>
      <c r="I299" s="6">
        <v>1.0097571904109066</v>
      </c>
      <c r="J299" s="6">
        <v>1.5097319313691666</v>
      </c>
      <c r="K299" s="6">
        <v>1.9907982124912358</v>
      </c>
      <c r="L299" s="6">
        <v>1.3139268202442156</v>
      </c>
      <c r="M299" s="6">
        <v>2.9189542122173275</v>
      </c>
      <c r="N299" s="6">
        <v>2.0202514121424442</v>
      </c>
      <c r="O299" s="6">
        <v>2.593676628981044</v>
      </c>
      <c r="P299" s="6">
        <v>1.4232784408076913</v>
      </c>
      <c r="Q299" s="6">
        <v>0.81014056411215796</v>
      </c>
      <c r="R299" s="6">
        <v>1.2862972269831965</v>
      </c>
      <c r="S299" s="6">
        <v>1.6935466856330306</v>
      </c>
      <c r="T299" s="6">
        <v>1.6935466856330306</v>
      </c>
      <c r="U299" s="6">
        <v>2.7383703041952336</v>
      </c>
      <c r="V299" s="6">
        <v>1.5598450753325854</v>
      </c>
      <c r="W299" s="2">
        <f t="shared" si="94"/>
        <v>1.7544372421823762</v>
      </c>
    </row>
    <row r="300" spans="1:23" x14ac:dyDescent="0.25">
      <c r="A300" t="str">
        <f t="shared" si="95"/>
        <v/>
      </c>
      <c r="B300" t="str">
        <f t="shared" si="96"/>
        <v>WAInterior LightingLinear Lighting</v>
      </c>
      <c r="C300" t="str">
        <f t="shared" si="97"/>
        <v>WA2019 CPAInterior Lighting_Linear Lighting</v>
      </c>
      <c r="D300" t="s">
        <v>116</v>
      </c>
      <c r="E300" t="s">
        <v>120</v>
      </c>
      <c r="F300" s="4" t="s">
        <v>84</v>
      </c>
      <c r="G300" s="4" t="s">
        <v>18</v>
      </c>
      <c r="H300" s="4" t="s">
        <v>22</v>
      </c>
      <c r="I300" s="6">
        <v>1.7246509498917526</v>
      </c>
      <c r="J300" s="6">
        <v>1.5415598375166626</v>
      </c>
      <c r="K300" s="6">
        <v>3.0033180740724288</v>
      </c>
      <c r="L300" s="6">
        <v>1.9821899288878029</v>
      </c>
      <c r="M300" s="6">
        <v>1.8674442583618971</v>
      </c>
      <c r="N300" s="6">
        <v>5.0106479032102795</v>
      </c>
      <c r="O300" s="6">
        <v>4.0374352350241542</v>
      </c>
      <c r="P300" s="6">
        <v>2.18745514263111</v>
      </c>
      <c r="Q300" s="6">
        <v>1.5127022615307173</v>
      </c>
      <c r="R300" s="6">
        <v>0.45584450142900113</v>
      </c>
      <c r="S300" s="6">
        <v>0.28151989720595638</v>
      </c>
      <c r="T300" s="6">
        <v>0.28151989720595638</v>
      </c>
      <c r="U300" s="6">
        <v>3.907161357362638</v>
      </c>
      <c r="V300" s="6">
        <v>1.464169865932343</v>
      </c>
      <c r="W300" s="2">
        <f t="shared" si="94"/>
        <v>2.0898299364473361</v>
      </c>
    </row>
    <row r="301" spans="1:23" x14ac:dyDescent="0.25">
      <c r="A301" t="str">
        <f t="shared" si="95"/>
        <v/>
      </c>
      <c r="B301" t="str">
        <f t="shared" si="96"/>
        <v>WAExterior LightingGeneral Service Lighting</v>
      </c>
      <c r="C301" t="str">
        <f t="shared" si="97"/>
        <v>WA2019 CPAExterior Lighting_General Service Lighting</v>
      </c>
      <c r="D301" t="s">
        <v>116</v>
      </c>
      <c r="E301" t="s">
        <v>120</v>
      </c>
      <c r="F301" s="4" t="s">
        <v>85</v>
      </c>
      <c r="G301" s="4" t="s">
        <v>23</v>
      </c>
      <c r="H301" s="4" t="s">
        <v>19</v>
      </c>
      <c r="I301" s="6">
        <v>9.5513063085817806E-2</v>
      </c>
      <c r="J301" s="6">
        <v>0.16243010034900959</v>
      </c>
      <c r="K301" s="6">
        <v>0.23794212601226408</v>
      </c>
      <c r="L301" s="6">
        <v>0.23794212601226408</v>
      </c>
      <c r="M301" s="6">
        <v>0.27618212354593696</v>
      </c>
      <c r="N301" s="6">
        <v>0.36198121188018928</v>
      </c>
      <c r="O301" s="6">
        <v>4.4121385283345624E-2</v>
      </c>
      <c r="P301" s="6">
        <v>2.0014407489942935E-2</v>
      </c>
      <c r="Q301" s="6">
        <v>3.990962547375485E-3</v>
      </c>
      <c r="R301" s="6">
        <v>3.8082042924893707E-2</v>
      </c>
      <c r="S301" s="6">
        <v>1.9928645621352149E-2</v>
      </c>
      <c r="T301" s="6">
        <v>1.9928645621352149E-2</v>
      </c>
      <c r="U301" s="6">
        <v>0.10945423176127128</v>
      </c>
      <c r="V301" s="6">
        <v>9.2876428298923994E-2</v>
      </c>
      <c r="W301" s="2">
        <f t="shared" si="94"/>
        <v>0.12288482145956707</v>
      </c>
    </row>
    <row r="302" spans="1:23" x14ac:dyDescent="0.25">
      <c r="A302" t="str">
        <f t="shared" si="95"/>
        <v/>
      </c>
      <c r="B302" t="str">
        <f t="shared" si="96"/>
        <v>WAExterior LightingArea Lighting</v>
      </c>
      <c r="C302" t="str">
        <f t="shared" si="97"/>
        <v>WA2019 CPAExterior Lighting_Area Lighting</v>
      </c>
      <c r="D302" t="s">
        <v>116</v>
      </c>
      <c r="E302" t="s">
        <v>120</v>
      </c>
      <c r="F302" s="4" t="s">
        <v>86</v>
      </c>
      <c r="G302" s="4" t="s">
        <v>23</v>
      </c>
      <c r="H302" s="4" t="s">
        <v>24</v>
      </c>
      <c r="I302" s="6">
        <v>1.2776745024992495</v>
      </c>
      <c r="J302" s="6">
        <v>1.5773307041073741</v>
      </c>
      <c r="K302" s="6">
        <v>0.84447642280672996</v>
      </c>
      <c r="L302" s="6">
        <v>0.84447642280672996</v>
      </c>
      <c r="M302" s="6">
        <v>2.1410175142692172</v>
      </c>
      <c r="N302" s="6">
        <v>1.7833920471292941</v>
      </c>
      <c r="O302" s="6">
        <v>0.66430062146194035</v>
      </c>
      <c r="P302" s="6">
        <v>0.28734694198828503</v>
      </c>
      <c r="Q302" s="6">
        <v>0.12004484213925479</v>
      </c>
      <c r="R302" s="6">
        <v>1.7301616523403083</v>
      </c>
      <c r="S302" s="6">
        <v>0.37757329938433987</v>
      </c>
      <c r="T302" s="6">
        <v>0.37757329938433987</v>
      </c>
      <c r="U302" s="6">
        <v>1.1168155767710217</v>
      </c>
      <c r="V302" s="6">
        <v>0.63826748610116635</v>
      </c>
      <c r="W302" s="2">
        <f t="shared" si="94"/>
        <v>0.98431795237066055</v>
      </c>
    </row>
    <row r="303" spans="1:23" x14ac:dyDescent="0.25">
      <c r="A303" t="str">
        <f t="shared" si="95"/>
        <v/>
      </c>
      <c r="B303" t="str">
        <f t="shared" si="96"/>
        <v>WAExterior LightingLinear Lighting</v>
      </c>
      <c r="C303" t="str">
        <f t="shared" si="97"/>
        <v>WA2019 CPAExterior Lighting_Linear Lighting</v>
      </c>
      <c r="D303" t="s">
        <v>116</v>
      </c>
      <c r="E303" t="s">
        <v>120</v>
      </c>
      <c r="F303" s="4" t="s">
        <v>87</v>
      </c>
      <c r="G303" s="4" t="s">
        <v>23</v>
      </c>
      <c r="H303" s="4" t="s">
        <v>22</v>
      </c>
      <c r="I303" s="6">
        <v>0.17998060318671685</v>
      </c>
      <c r="J303" s="6">
        <v>7.2716734974156386E-2</v>
      </c>
      <c r="K303" s="6">
        <v>7.9875366371784634E-2</v>
      </c>
      <c r="L303" s="6">
        <v>7.9875366371784634E-2</v>
      </c>
      <c r="M303" s="6">
        <v>0.40359773533941284</v>
      </c>
      <c r="N303" s="6">
        <v>0.3815598518016472</v>
      </c>
      <c r="O303" s="6">
        <v>8.1899905131840825E-2</v>
      </c>
      <c r="P303" s="6">
        <v>0.74928674288024677</v>
      </c>
      <c r="Q303" s="6">
        <v>0.6570892244201626</v>
      </c>
      <c r="R303" s="6">
        <v>2.5582070828392617E-2</v>
      </c>
      <c r="S303" s="6">
        <v>7.7353172351847979E-2</v>
      </c>
      <c r="T303" s="6">
        <v>7.7353172351847979E-2</v>
      </c>
      <c r="U303" s="6">
        <v>0.24079761846153852</v>
      </c>
      <c r="V303" s="6">
        <v>5.901349395031337E-2</v>
      </c>
      <c r="W303" s="2">
        <f t="shared" si="94"/>
        <v>0.22614150417297804</v>
      </c>
    </row>
    <row r="304" spans="1:23" x14ac:dyDescent="0.25">
      <c r="A304" t="str">
        <f t="shared" si="95"/>
        <v/>
      </c>
      <c r="B304" t="str">
        <f t="shared" si="96"/>
        <v>WARefrigeration Walk-in Refrigerator/Freezer</v>
      </c>
      <c r="C304" t="str">
        <f t="shared" si="97"/>
        <v>WA2019 CPARefrigeration _Walk-in Refrigerator/Freezer</v>
      </c>
      <c r="D304" t="s">
        <v>116</v>
      </c>
      <c r="E304" t="s">
        <v>120</v>
      </c>
      <c r="F304" s="4" t="s">
        <v>88</v>
      </c>
      <c r="G304" s="4" t="s">
        <v>25</v>
      </c>
      <c r="H304" s="4" t="s">
        <v>26</v>
      </c>
      <c r="I304" s="6">
        <v>0.14203279765918855</v>
      </c>
      <c r="J304" s="6">
        <v>0.66275061061618279</v>
      </c>
      <c r="K304" s="6">
        <v>0.3437675441312284</v>
      </c>
      <c r="L304" s="6">
        <v>0.20633952498718416</v>
      </c>
      <c r="M304" s="6">
        <v>6.5896915091399944</v>
      </c>
      <c r="N304" s="6">
        <v>5.376109091036394</v>
      </c>
      <c r="O304" s="6">
        <v>0.2747220890013875</v>
      </c>
      <c r="P304" s="6">
        <v>0.16266146763175388</v>
      </c>
      <c r="Q304" s="6">
        <v>0.16733865482243615</v>
      </c>
      <c r="R304" s="6">
        <v>0.39368670981674003</v>
      </c>
      <c r="S304" s="6">
        <v>0.49407291037160289</v>
      </c>
      <c r="T304" s="6">
        <v>15.532213250703833</v>
      </c>
      <c r="U304" s="6">
        <v>0.10513756832470157</v>
      </c>
      <c r="V304" s="6">
        <v>0.57516543835230594</v>
      </c>
      <c r="W304" s="2">
        <f t="shared" si="94"/>
        <v>2.2161206547567809</v>
      </c>
    </row>
    <row r="305" spans="1:23" x14ac:dyDescent="0.25">
      <c r="A305" t="str">
        <f t="shared" si="95"/>
        <v/>
      </c>
      <c r="B305" t="str">
        <f t="shared" si="96"/>
        <v>WARefrigeration Reach-in Refrigerator/Freezer</v>
      </c>
      <c r="C305" t="str">
        <f t="shared" si="97"/>
        <v>WA2019 CPARefrigeration _Reach-in Refrigerator/Freezer</v>
      </c>
      <c r="D305" t="s">
        <v>116</v>
      </c>
      <c r="E305" t="s">
        <v>120</v>
      </c>
      <c r="F305" s="4" t="s">
        <v>89</v>
      </c>
      <c r="G305" s="4" t="s">
        <v>25</v>
      </c>
      <c r="H305" s="4" t="s">
        <v>27</v>
      </c>
      <c r="I305" s="6">
        <v>3.1877329626485651E-2</v>
      </c>
      <c r="J305" s="6">
        <v>0.1487453603882451</v>
      </c>
      <c r="K305" s="6">
        <v>7.7153949649387099E-2</v>
      </c>
      <c r="L305" s="6">
        <v>4.6310099930383368E-2</v>
      </c>
      <c r="M305" s="6">
        <v>2.9579332638051397</v>
      </c>
      <c r="N305" s="6">
        <v>0.34474130407568571</v>
      </c>
      <c r="O305" s="6">
        <v>6.1657636342470609E-2</v>
      </c>
      <c r="P305" s="6">
        <v>7.3014308056754629E-2</v>
      </c>
      <c r="Q305" s="6">
        <v>7.5113770156486209E-2</v>
      </c>
      <c r="R305" s="6">
        <v>8.8357627429885024E-2</v>
      </c>
      <c r="S305" s="6">
        <v>0.11088794477754756</v>
      </c>
      <c r="T305" s="6">
        <v>0.69719880165934767</v>
      </c>
      <c r="U305" s="6">
        <v>2.3596697219579476E-2</v>
      </c>
      <c r="V305" s="6">
        <v>0.1290880597319026</v>
      </c>
      <c r="W305" s="2">
        <f t="shared" si="94"/>
        <v>0.34754829663209286</v>
      </c>
    </row>
    <row r="306" spans="1:23" x14ac:dyDescent="0.25">
      <c r="A306" t="str">
        <f t="shared" si="95"/>
        <v/>
      </c>
      <c r="B306" t="str">
        <f t="shared" si="96"/>
        <v>WARefrigeration Glass Door Display</v>
      </c>
      <c r="C306" t="str">
        <f t="shared" si="97"/>
        <v>WA2019 CPARefrigeration _Glass Door Display</v>
      </c>
      <c r="D306" t="s">
        <v>116</v>
      </c>
      <c r="E306" t="s">
        <v>120</v>
      </c>
      <c r="F306" s="4" t="s">
        <v>90</v>
      </c>
      <c r="G306" s="4" t="s">
        <v>25</v>
      </c>
      <c r="H306" s="4" t="s">
        <v>28</v>
      </c>
      <c r="I306" s="6">
        <v>3.2716206721919487E-2</v>
      </c>
      <c r="J306" s="6">
        <v>0.15265971197740946</v>
      </c>
      <c r="K306" s="6">
        <v>7.9184316745423602E-2</v>
      </c>
      <c r="L306" s="6">
        <v>4.7528786770656611E-2</v>
      </c>
      <c r="M306" s="6">
        <v>1.5178868064263218</v>
      </c>
      <c r="N306" s="6">
        <v>3.5381344365662479</v>
      </c>
      <c r="O306" s="6">
        <v>6.3280205719904045E-2</v>
      </c>
      <c r="P306" s="6">
        <v>3.7467868608071456E-2</v>
      </c>
      <c r="Q306" s="6">
        <v>3.8545224159249498E-2</v>
      </c>
      <c r="R306" s="6">
        <v>9.0682828151724099E-2</v>
      </c>
      <c r="S306" s="6">
        <v>0.11380604858748303</v>
      </c>
      <c r="T306" s="6">
        <v>0.71554613854511995</v>
      </c>
      <c r="U306" s="6">
        <v>2.4217662935884201E-2</v>
      </c>
      <c r="V306" s="6">
        <v>0.13248511393537371</v>
      </c>
      <c r="W306" s="2">
        <f t="shared" si="94"/>
        <v>0.4702958111321992</v>
      </c>
    </row>
    <row r="307" spans="1:23" x14ac:dyDescent="0.25">
      <c r="A307" t="str">
        <f t="shared" si="95"/>
        <v/>
      </c>
      <c r="B307" t="str">
        <f t="shared" si="96"/>
        <v>WARefrigeration Open Display Case</v>
      </c>
      <c r="C307" t="str">
        <f t="shared" si="97"/>
        <v>WA2019 CPARefrigeration _Open Display Case</v>
      </c>
      <c r="D307" t="s">
        <v>116</v>
      </c>
      <c r="E307" t="s">
        <v>120</v>
      </c>
      <c r="F307" s="4" t="s">
        <v>91</v>
      </c>
      <c r="G307" s="4" t="s">
        <v>25</v>
      </c>
      <c r="H307" s="4" t="s">
        <v>29</v>
      </c>
      <c r="I307" s="6">
        <v>0.19392321815143915</v>
      </c>
      <c r="J307" s="6">
        <v>0.9048806568671216</v>
      </c>
      <c r="K307" s="6">
        <v>0.46935996159075832</v>
      </c>
      <c r="L307" s="6">
        <v>0.28172383686596636</v>
      </c>
      <c r="M307" s="6">
        <v>8.9971767446557127</v>
      </c>
      <c r="N307" s="6">
        <v>20.97206506925691</v>
      </c>
      <c r="O307" s="6">
        <v>0.37508936298128759</v>
      </c>
      <c r="P307" s="6">
        <v>0.2220883893878943</v>
      </c>
      <c r="Q307" s="6">
        <v>0.22847434535624889</v>
      </c>
      <c r="R307" s="6">
        <v>0.53751665086754008</v>
      </c>
      <c r="S307" s="6">
        <v>0.67457805774278079</v>
      </c>
      <c r="T307" s="6">
        <v>4.2413538678839844</v>
      </c>
      <c r="U307" s="6">
        <v>0.14354864463816283</v>
      </c>
      <c r="V307" s="6">
        <v>0.78529702021641901</v>
      </c>
      <c r="W307" s="2">
        <f t="shared" si="94"/>
        <v>2.7876482733187302</v>
      </c>
    </row>
    <row r="308" spans="1:23" x14ac:dyDescent="0.25">
      <c r="A308" t="str">
        <f t="shared" si="95"/>
        <v/>
      </c>
      <c r="B308" t="str">
        <f t="shared" si="96"/>
        <v>WARefrigeration Icemaker</v>
      </c>
      <c r="C308" t="str">
        <f t="shared" si="97"/>
        <v>WA2019 CPARefrigeration _Icemaker</v>
      </c>
      <c r="D308" t="s">
        <v>116</v>
      </c>
      <c r="E308" t="s">
        <v>120</v>
      </c>
      <c r="F308" s="4" t="s">
        <v>92</v>
      </c>
      <c r="G308" s="4" t="s">
        <v>25</v>
      </c>
      <c r="H308" s="4" t="s">
        <v>30</v>
      </c>
      <c r="I308" s="6">
        <v>5.3587468856313256E-2</v>
      </c>
      <c r="J308" s="6">
        <v>0.25004877951581839</v>
      </c>
      <c r="K308" s="6">
        <v>0.25939970018962361</v>
      </c>
      <c r="L308" s="6">
        <v>0.15569943071330997</v>
      </c>
      <c r="M308" s="6">
        <v>2.4862207485772676</v>
      </c>
      <c r="N308" s="6">
        <v>0.28976413821519476</v>
      </c>
      <c r="O308" s="6">
        <v>0.20729946366089591</v>
      </c>
      <c r="P308" s="6">
        <v>0.12274089470172331</v>
      </c>
      <c r="Q308" s="6">
        <v>0.12627020098937733</v>
      </c>
      <c r="R308" s="6">
        <v>0.1485338221110804</v>
      </c>
      <c r="S308" s="6">
        <v>0.18640847137867733</v>
      </c>
      <c r="T308" s="6">
        <v>1.1720278802631352</v>
      </c>
      <c r="U308" s="6">
        <v>3.9667289957545718E-2</v>
      </c>
      <c r="V308" s="6">
        <v>0.21700382251773523</v>
      </c>
      <c r="W308" s="2">
        <f t="shared" si="94"/>
        <v>0.4081908651176927</v>
      </c>
    </row>
    <row r="309" spans="1:23" x14ac:dyDescent="0.25">
      <c r="A309" t="str">
        <f t="shared" si="95"/>
        <v/>
      </c>
      <c r="B309" t="str">
        <f t="shared" si="96"/>
        <v>WARefrigeration Vending Machine</v>
      </c>
      <c r="C309" t="str">
        <f t="shared" si="97"/>
        <v>WA2019 CPARefrigeration _Vending Machine</v>
      </c>
      <c r="D309" t="s">
        <v>116</v>
      </c>
      <c r="E309" t="s">
        <v>120</v>
      </c>
      <c r="F309" s="4" t="s">
        <v>93</v>
      </c>
      <c r="G309" s="4" t="s">
        <v>25</v>
      </c>
      <c r="H309" s="4" t="s">
        <v>31</v>
      </c>
      <c r="I309" s="6">
        <v>5.0332625726029971E-2</v>
      </c>
      <c r="J309" s="6">
        <v>0.11743054767493034</v>
      </c>
      <c r="K309" s="6">
        <v>0.12182202576219016</v>
      </c>
      <c r="L309" s="6">
        <v>7.3121210416394786E-2</v>
      </c>
      <c r="M309" s="6">
        <v>1.167605235712555</v>
      </c>
      <c r="N309" s="6">
        <v>0.27216418742817289</v>
      </c>
      <c r="O309" s="6">
        <v>9.7354162646006215E-2</v>
      </c>
      <c r="P309" s="6">
        <v>5.7642874781648396E-2</v>
      </c>
      <c r="Q309" s="6">
        <v>5.9300344860383852E-2</v>
      </c>
      <c r="R309" s="6">
        <v>0.13951204331034478</v>
      </c>
      <c r="S309" s="6">
        <v>8.7543114298063857E-2</v>
      </c>
      <c r="T309" s="6">
        <v>0.5504201065731692</v>
      </c>
      <c r="U309" s="6">
        <v>1.862897148914169E-2</v>
      </c>
      <c r="V309" s="6">
        <v>0.20382325220826725</v>
      </c>
      <c r="W309" s="2">
        <f t="shared" si="94"/>
        <v>0.21547862163480705</v>
      </c>
    </row>
    <row r="310" spans="1:23" x14ac:dyDescent="0.25">
      <c r="A310" t="str">
        <f t="shared" si="95"/>
        <v/>
      </c>
      <c r="B310" t="str">
        <f t="shared" si="96"/>
        <v>WAFood PreparationOven</v>
      </c>
      <c r="C310" t="str">
        <f t="shared" si="97"/>
        <v>WA2019 CPAFood Preparation_Oven</v>
      </c>
      <c r="D310" t="s">
        <v>116</v>
      </c>
      <c r="E310" t="s">
        <v>120</v>
      </c>
      <c r="F310" s="4" t="s">
        <v>94</v>
      </c>
      <c r="G310" s="4" t="s">
        <v>32</v>
      </c>
      <c r="H310" s="4" t="s">
        <v>33</v>
      </c>
      <c r="I310" s="6">
        <v>8.832511903189956E-2</v>
      </c>
      <c r="J310" s="6">
        <v>0.18700697914021738</v>
      </c>
      <c r="K310" s="6">
        <v>0.16184381252616814</v>
      </c>
      <c r="L310" s="6">
        <v>0.18700697914021741</v>
      </c>
      <c r="M310" s="6">
        <v>3.9470101712961214</v>
      </c>
      <c r="N310" s="6">
        <v>0.63668852073098514</v>
      </c>
      <c r="O310" s="6">
        <v>0.64066487199405675</v>
      </c>
      <c r="P310" s="6">
        <v>0.23674972920041085</v>
      </c>
      <c r="Q310" s="6">
        <v>0.11111732156306331</v>
      </c>
      <c r="R310" s="6">
        <v>0.25765723342818958</v>
      </c>
      <c r="S310" s="6">
        <v>3.4994692424071841E-2</v>
      </c>
      <c r="T310" s="6">
        <v>5.6786543205900666E-2</v>
      </c>
      <c r="U310" s="6">
        <v>7.2790207507585525E-2</v>
      </c>
      <c r="V310" s="6">
        <v>8.337041396686691E-2</v>
      </c>
      <c r="W310" s="2">
        <f t="shared" si="94"/>
        <v>0.47871518536826813</v>
      </c>
    </row>
    <row r="311" spans="1:23" x14ac:dyDescent="0.25">
      <c r="A311" t="str">
        <f t="shared" si="95"/>
        <v/>
      </c>
      <c r="B311" t="str">
        <f t="shared" si="96"/>
        <v>WAFood PreparationFryer</v>
      </c>
      <c r="C311" t="str">
        <f t="shared" si="97"/>
        <v>WA2019 CPAFood Preparation_Fryer</v>
      </c>
      <c r="D311" t="s">
        <v>116</v>
      </c>
      <c r="E311" t="s">
        <v>120</v>
      </c>
      <c r="F311" s="4" t="s">
        <v>95</v>
      </c>
      <c r="G311" s="4" t="s">
        <v>32</v>
      </c>
      <c r="H311" s="4" t="s">
        <v>34</v>
      </c>
      <c r="I311" s="6">
        <v>0.1277304710836136</v>
      </c>
      <c r="J311" s="6">
        <v>0.27043823776650228</v>
      </c>
      <c r="K311" s="6">
        <v>0.23404878071513774</v>
      </c>
      <c r="L311" s="6">
        <v>0.27043823776650233</v>
      </c>
      <c r="M311" s="6">
        <v>5.7079285494015304</v>
      </c>
      <c r="N311" s="6">
        <v>0.92074061804690699</v>
      </c>
      <c r="O311" s="6">
        <v>0.92649097791726975</v>
      </c>
      <c r="P311" s="6">
        <v>0.34237320901616758</v>
      </c>
      <c r="Q311" s="6">
        <v>0.16069118258050097</v>
      </c>
      <c r="R311" s="6">
        <v>0.37260838326181261</v>
      </c>
      <c r="S311" s="6">
        <v>5.0607217943725746E-2</v>
      </c>
      <c r="T311" s="6">
        <v>8.2121280949307707E-2</v>
      </c>
      <c r="U311" s="6">
        <v>0.10526481704326925</v>
      </c>
      <c r="V311" s="6">
        <v>0.12056527482943792</v>
      </c>
      <c r="W311" s="2">
        <f t="shared" si="94"/>
        <v>0.69228908845154902</v>
      </c>
    </row>
    <row r="312" spans="1:23" x14ac:dyDescent="0.25">
      <c r="A312" t="str">
        <f t="shared" si="95"/>
        <v/>
      </c>
      <c r="B312" t="str">
        <f t="shared" si="96"/>
        <v>WAFood PreparationDishwasher</v>
      </c>
      <c r="C312" t="str">
        <f t="shared" si="97"/>
        <v>WA2019 CPAFood Preparation_Dishwasher</v>
      </c>
      <c r="D312" t="s">
        <v>116</v>
      </c>
      <c r="E312" t="s">
        <v>120</v>
      </c>
      <c r="F312" s="4" t="s">
        <v>96</v>
      </c>
      <c r="G312" s="4" t="s">
        <v>32</v>
      </c>
      <c r="H312" s="4" t="s">
        <v>35</v>
      </c>
      <c r="I312" s="6">
        <v>0.17579589436031576</v>
      </c>
      <c r="J312" s="6">
        <v>0.37220509306873678</v>
      </c>
      <c r="K312" s="6">
        <v>0.32212215597972133</v>
      </c>
      <c r="L312" s="6">
        <v>0.37220509306873678</v>
      </c>
      <c r="M312" s="6">
        <v>3.9279210190572558</v>
      </c>
      <c r="N312" s="6">
        <v>1.2672185348589937</v>
      </c>
      <c r="O312" s="6">
        <v>1.2751327752726407</v>
      </c>
      <c r="P312" s="6">
        <v>0.47120944574461782</v>
      </c>
      <c r="Q312" s="6">
        <v>0.22115983694340238</v>
      </c>
      <c r="R312" s="6">
        <v>0.51282222187047866</v>
      </c>
      <c r="S312" s="6">
        <v>6.9650891161913323E-2</v>
      </c>
      <c r="T312" s="6">
        <v>0.1130238063636983</v>
      </c>
      <c r="U312" s="6">
        <v>0.14487633608336803</v>
      </c>
      <c r="V312" s="6">
        <v>0.16593440968023937</v>
      </c>
      <c r="W312" s="2">
        <f t="shared" si="94"/>
        <v>0.67223410810815132</v>
      </c>
    </row>
    <row r="313" spans="1:23" x14ac:dyDescent="0.25">
      <c r="A313" t="str">
        <f t="shared" si="95"/>
        <v/>
      </c>
      <c r="B313" t="str">
        <f t="shared" si="96"/>
        <v>WAFood PreparationHot Food Container</v>
      </c>
      <c r="C313" t="str">
        <f t="shared" si="97"/>
        <v>WA2019 CPAFood Preparation_Hot Food Container</v>
      </c>
      <c r="D313" t="s">
        <v>116</v>
      </c>
      <c r="E313" t="s">
        <v>120</v>
      </c>
      <c r="F313" s="4" t="s">
        <v>97</v>
      </c>
      <c r="G313" s="4" t="s">
        <v>32</v>
      </c>
      <c r="H313" s="4" t="s">
        <v>36</v>
      </c>
      <c r="I313" s="6">
        <v>2.4060702879159967E-2</v>
      </c>
      <c r="J313" s="6">
        <v>5.0942692302480649E-2</v>
      </c>
      <c r="K313" s="6">
        <v>4.4087977788246316E-2</v>
      </c>
      <c r="L313" s="6">
        <v>5.0942692302480649E-2</v>
      </c>
      <c r="M313" s="6">
        <v>0.53760379852009943</v>
      </c>
      <c r="N313" s="6">
        <v>0.17344073228304888</v>
      </c>
      <c r="O313" s="6">
        <v>0.17452393270590233</v>
      </c>
      <c r="P313" s="6">
        <v>6.4493147062223199E-2</v>
      </c>
      <c r="Q313" s="6">
        <v>3.0269541532022801E-2</v>
      </c>
      <c r="R313" s="6">
        <v>7.0188573829637849E-2</v>
      </c>
      <c r="S313" s="6">
        <v>9.5329268275210193E-3</v>
      </c>
      <c r="T313" s="6">
        <v>1.5469259012470659E-2</v>
      </c>
      <c r="U313" s="6">
        <v>1.982882756965075E-2</v>
      </c>
      <c r="V313" s="6">
        <v>2.271098846348435E-2</v>
      </c>
      <c r="W313" s="2">
        <f t="shared" si="94"/>
        <v>9.2006842362744937E-2</v>
      </c>
    </row>
    <row r="314" spans="1:23" x14ac:dyDescent="0.25">
      <c r="A314" t="str">
        <f t="shared" si="95"/>
        <v/>
      </c>
      <c r="B314" t="str">
        <f t="shared" si="96"/>
        <v>WAFood PreparationSteamer</v>
      </c>
      <c r="C314" t="str">
        <f t="shared" si="97"/>
        <v>WA2019 CPAFood Preparation_Steamer</v>
      </c>
      <c r="D314" t="s">
        <v>116</v>
      </c>
      <c r="E314" t="s">
        <v>120</v>
      </c>
      <c r="F314" s="4" t="s">
        <v>98</v>
      </c>
      <c r="G314" s="4" t="s">
        <v>32</v>
      </c>
      <c r="H314" s="4" t="s">
        <v>37</v>
      </c>
      <c r="I314" s="6">
        <v>0.12890301567549534</v>
      </c>
      <c r="J314" s="6">
        <v>0.27292081604591345</v>
      </c>
      <c r="K314" s="6">
        <v>0.23619730979935605</v>
      </c>
      <c r="L314" s="6">
        <v>0.27292081604591345</v>
      </c>
      <c r="M314" s="6">
        <v>2.8801631945617392</v>
      </c>
      <c r="N314" s="6">
        <v>0.92919286458649741</v>
      </c>
      <c r="O314" s="6">
        <v>0.93499601180908842</v>
      </c>
      <c r="P314" s="6">
        <v>0.34551613843020146</v>
      </c>
      <c r="Q314" s="6">
        <v>0.16216630105066226</v>
      </c>
      <c r="R314" s="6">
        <v>0.37602886657309259</v>
      </c>
      <c r="S314" s="6">
        <v>5.1071783831619887E-2</v>
      </c>
      <c r="T314" s="6">
        <v>8.28751407216754E-2</v>
      </c>
      <c r="U314" s="6">
        <v>0.10623113064794318</v>
      </c>
      <c r="V314" s="6">
        <v>0.12167204410516895</v>
      </c>
      <c r="W314" s="2">
        <f t="shared" si="94"/>
        <v>0.49291824527745476</v>
      </c>
    </row>
    <row r="315" spans="1:23" x14ac:dyDescent="0.25">
      <c r="A315" t="str">
        <f t="shared" si="95"/>
        <v/>
      </c>
      <c r="B315" t="str">
        <f t="shared" si="96"/>
        <v>WAOffice EquipmentDesktop Computer</v>
      </c>
      <c r="C315" t="str">
        <f t="shared" si="97"/>
        <v>WA2019 CPAOffice Equipment_Desktop Computer</v>
      </c>
      <c r="D315" t="s">
        <v>116</v>
      </c>
      <c r="E315" t="s">
        <v>120</v>
      </c>
      <c r="F315" s="4" t="s">
        <v>99</v>
      </c>
      <c r="G315" s="4" t="s">
        <v>38</v>
      </c>
      <c r="H315" s="4" t="s">
        <v>39</v>
      </c>
      <c r="I315" s="6">
        <v>2.3470947781525466</v>
      </c>
      <c r="J315" s="6">
        <v>1.2409215803071783</v>
      </c>
      <c r="K315" s="6">
        <v>0.30331821961957245</v>
      </c>
      <c r="L315" s="6">
        <v>0.10277080910218352</v>
      </c>
      <c r="M315" s="6">
        <v>0.29218666435561025</v>
      </c>
      <c r="N315" s="6">
        <v>0.15991333774385222</v>
      </c>
      <c r="O315" s="6">
        <v>0.55738272333901806</v>
      </c>
      <c r="P315" s="6">
        <v>0.47484456508507095</v>
      </c>
      <c r="Q315" s="6">
        <v>0.29010358746203213</v>
      </c>
      <c r="R315" s="6">
        <v>8.346119549146909E-2</v>
      </c>
      <c r="S315" s="6">
        <v>8.8429657837817741E-2</v>
      </c>
      <c r="T315" s="6">
        <v>6.490785995961576E-2</v>
      </c>
      <c r="U315" s="6">
        <v>5.31924604315597</v>
      </c>
      <c r="V315" s="6">
        <v>0.19753969006608063</v>
      </c>
      <c r="W315" s="2">
        <f t="shared" si="94"/>
        <v>0.82300862226271554</v>
      </c>
    </row>
    <row r="316" spans="1:23" x14ac:dyDescent="0.25">
      <c r="A316" t="str">
        <f t="shared" si="95"/>
        <v/>
      </c>
      <c r="B316" t="str">
        <f t="shared" si="96"/>
        <v>WAOffice EquipmentLaptop</v>
      </c>
      <c r="C316" t="str">
        <f t="shared" si="97"/>
        <v>WA2019 CPAOffice Equipment_Laptop</v>
      </c>
      <c r="D316" t="s">
        <v>116</v>
      </c>
      <c r="E316" t="s">
        <v>120</v>
      </c>
      <c r="F316" s="4" t="s">
        <v>100</v>
      </c>
      <c r="G316" s="4" t="s">
        <v>38</v>
      </c>
      <c r="H316" s="4" t="s">
        <v>40</v>
      </c>
      <c r="I316" s="6">
        <v>0.36241904662649616</v>
      </c>
      <c r="J316" s="6">
        <v>0.19161289107684371</v>
      </c>
      <c r="K316" s="6">
        <v>4.6835901558904575E-2</v>
      </c>
      <c r="L316" s="6">
        <v>1.5869021993719513E-2</v>
      </c>
      <c r="M316" s="6">
        <v>3.6093646773340093E-2</v>
      </c>
      <c r="N316" s="6">
        <v>2.4692500681036008E-2</v>
      </c>
      <c r="O316" s="6">
        <v>3.4426579970939349E-2</v>
      </c>
      <c r="P316" s="6">
        <v>2.1996476176734902E-2</v>
      </c>
      <c r="Q316" s="6">
        <v>1.7918162755007867E-2</v>
      </c>
      <c r="R316" s="6">
        <v>1.2887390480300376E-2</v>
      </c>
      <c r="S316" s="6">
        <v>1.0923663615259838E-2</v>
      </c>
      <c r="T316" s="6">
        <v>8.0180297597172399E-3</v>
      </c>
      <c r="U316" s="6">
        <v>0.32854166737139817</v>
      </c>
      <c r="V316" s="6">
        <v>3.0502452142556567E-2</v>
      </c>
      <c r="W316" s="2">
        <f t="shared" si="94"/>
        <v>8.1624102213018176E-2</v>
      </c>
    </row>
    <row r="317" spans="1:23" x14ac:dyDescent="0.25">
      <c r="A317" t="str">
        <f t="shared" si="95"/>
        <v/>
      </c>
      <c r="B317" t="str">
        <f t="shared" si="96"/>
        <v>WAOffice EquipmentServer</v>
      </c>
      <c r="C317" t="str">
        <f t="shared" si="97"/>
        <v>WA2019 CPAOffice Equipment_Server</v>
      </c>
      <c r="D317" t="s">
        <v>116</v>
      </c>
      <c r="E317" t="s">
        <v>120</v>
      </c>
      <c r="F317" s="4" t="s">
        <v>101</v>
      </c>
      <c r="G317" s="4" t="s">
        <v>38</v>
      </c>
      <c r="H317" s="4" t="s">
        <v>41</v>
      </c>
      <c r="I317" s="6">
        <v>0.23010733119142612</v>
      </c>
      <c r="J317" s="6">
        <v>0.36497693538446419</v>
      </c>
      <c r="K317" s="6">
        <v>4.4605620532290065E-2</v>
      </c>
      <c r="L317" s="6">
        <v>0.12090683423786296</v>
      </c>
      <c r="M317" s="6">
        <v>0.34374901688895326</v>
      </c>
      <c r="N317" s="6">
        <v>9.4066669261089544E-2</v>
      </c>
      <c r="O317" s="6">
        <v>6.557443803988447E-2</v>
      </c>
      <c r="P317" s="6">
        <v>5.586406648059658E-2</v>
      </c>
      <c r="Q317" s="6">
        <v>6.8259667638125202E-2</v>
      </c>
      <c r="R317" s="6">
        <v>4.9094820877334765E-2</v>
      </c>
      <c r="S317" s="6">
        <v>0.10403489157390321</v>
      </c>
      <c r="T317" s="6">
        <v>7.6362188187783231E-2</v>
      </c>
      <c r="U317" s="6">
        <v>62.579365213599644</v>
      </c>
      <c r="V317" s="6">
        <v>0.11619981768592978</v>
      </c>
      <c r="W317" s="2">
        <f t="shared" si="94"/>
        <v>4.59379767939852</v>
      </c>
    </row>
    <row r="318" spans="1:23" x14ac:dyDescent="0.25">
      <c r="A318" t="str">
        <f t="shared" si="95"/>
        <v/>
      </c>
      <c r="B318" t="str">
        <f t="shared" si="96"/>
        <v>WAOffice EquipmentMonitor</v>
      </c>
      <c r="C318" t="str">
        <f t="shared" si="97"/>
        <v>WA2019 CPAOffice Equipment_Monitor</v>
      </c>
      <c r="D318" t="s">
        <v>116</v>
      </c>
      <c r="E318" t="s">
        <v>120</v>
      </c>
      <c r="F318" s="4" t="s">
        <v>102</v>
      </c>
      <c r="G318" s="4" t="s">
        <v>38</v>
      </c>
      <c r="H318" s="4" t="s">
        <v>42</v>
      </c>
      <c r="I318" s="6">
        <v>0.41419319614456707</v>
      </c>
      <c r="J318" s="6">
        <v>0.21898616123067852</v>
      </c>
      <c r="K318" s="6">
        <v>5.3526744638748076E-2</v>
      </c>
      <c r="L318" s="6">
        <v>1.8136025135679443E-2</v>
      </c>
      <c r="M318" s="6">
        <v>5.1562352533342994E-2</v>
      </c>
      <c r="N318" s="6">
        <v>2.8220000778326863E-2</v>
      </c>
      <c r="O318" s="6">
        <v>9.8361657059826704E-2</v>
      </c>
      <c r="P318" s="6">
        <v>8.3796099720894857E-2</v>
      </c>
      <c r="Q318" s="6">
        <v>5.1194750728593898E-2</v>
      </c>
      <c r="R318" s="6">
        <v>1.4728446263200428E-2</v>
      </c>
      <c r="S318" s="6">
        <v>1.560523373608548E-2</v>
      </c>
      <c r="T318" s="6">
        <v>1.1454328228167485E-2</v>
      </c>
      <c r="U318" s="6">
        <v>0.93869047820399465</v>
      </c>
      <c r="V318" s="6">
        <v>3.4859945305778933E-2</v>
      </c>
      <c r="W318" s="2">
        <f t="shared" si="94"/>
        <v>0.14523681569342037</v>
      </c>
    </row>
    <row r="319" spans="1:23" x14ac:dyDescent="0.25">
      <c r="A319" t="str">
        <f t="shared" si="95"/>
        <v/>
      </c>
      <c r="B319" t="str">
        <f t="shared" si="96"/>
        <v>WAOffice EquipmentPrinter/Copier/Fax</v>
      </c>
      <c r="C319" t="str">
        <f t="shared" si="97"/>
        <v>WA2019 CPAOffice Equipment_Printer/Copier/Fax</v>
      </c>
      <c r="D319" t="s">
        <v>116</v>
      </c>
      <c r="E319" t="s">
        <v>120</v>
      </c>
      <c r="F319" s="4" t="s">
        <v>103</v>
      </c>
      <c r="G319" s="4" t="s">
        <v>38</v>
      </c>
      <c r="H319" s="4" t="s">
        <v>43</v>
      </c>
      <c r="I319" s="6">
        <v>0.21415626542022179</v>
      </c>
      <c r="J319" s="6">
        <v>0.16983834683092186</v>
      </c>
      <c r="K319" s="6">
        <v>4.1513553959739019E-2</v>
      </c>
      <c r="L319" s="6">
        <v>1.1252555905149413E-2</v>
      </c>
      <c r="M319" s="6">
        <v>6.3984059367121926E-2</v>
      </c>
      <c r="N319" s="6">
        <v>1.7509191458759329E-2</v>
      </c>
      <c r="O319" s="6">
        <v>6.1028810707334138E-2</v>
      </c>
      <c r="P319" s="6">
        <v>6.498945397962469E-2</v>
      </c>
      <c r="Q319" s="6">
        <v>3.1763949945700705E-2</v>
      </c>
      <c r="R319" s="6">
        <v>9.1383124875914455E-3</v>
      </c>
      <c r="S319" s="6">
        <v>9.68231813280661E-3</v>
      </c>
      <c r="T319" s="6">
        <v>7.1068752816082232E-3</v>
      </c>
      <c r="U319" s="6">
        <v>0.58241356662225263</v>
      </c>
      <c r="V319" s="6">
        <v>2.1628966682011197E-2</v>
      </c>
      <c r="W319" s="2">
        <f t="shared" si="94"/>
        <v>9.3286159055774504E-2</v>
      </c>
    </row>
    <row r="320" spans="1:23" x14ac:dyDescent="0.25">
      <c r="A320" t="str">
        <f t="shared" si="95"/>
        <v/>
      </c>
      <c r="B320" t="str">
        <f t="shared" si="96"/>
        <v>WAOffice EquipmentPOS Terminal</v>
      </c>
      <c r="C320" t="str">
        <f t="shared" si="97"/>
        <v>WA2019 CPAOffice Equipment_POS Terminal</v>
      </c>
      <c r="D320" t="s">
        <v>116</v>
      </c>
      <c r="E320" t="s">
        <v>120</v>
      </c>
      <c r="F320" s="4" t="s">
        <v>104</v>
      </c>
      <c r="G320" s="4" t="s">
        <v>38</v>
      </c>
      <c r="H320" s="4" t="s">
        <v>44</v>
      </c>
      <c r="I320" s="6">
        <v>3.0728916519521702E-2</v>
      </c>
      <c r="J320" s="6">
        <v>9.7479256492267324E-2</v>
      </c>
      <c r="K320" s="6">
        <v>7.1480506902994838E-3</v>
      </c>
      <c r="L320" s="6">
        <v>3.229220031102923E-2</v>
      </c>
      <c r="M320" s="6">
        <v>9.1809633260757931E-2</v>
      </c>
      <c r="N320" s="6">
        <v>6.280909895454001E-2</v>
      </c>
      <c r="O320" s="6">
        <v>4.3784598732881194E-2</v>
      </c>
      <c r="P320" s="6">
        <v>1.8650451361490836E-2</v>
      </c>
      <c r="Q320" s="6">
        <v>9.1155097825079689E-3</v>
      </c>
      <c r="R320" s="6">
        <v>1.3112408409321492E-2</v>
      </c>
      <c r="S320" s="6">
        <v>2.7785985624529982E-2</v>
      </c>
      <c r="T320" s="6">
        <v>2.0395067761820439E-2</v>
      </c>
      <c r="U320" s="6">
        <v>0.16713905459132239</v>
      </c>
      <c r="V320" s="6">
        <v>3.1035034640283742E-2</v>
      </c>
      <c r="W320" s="2">
        <f t="shared" si="94"/>
        <v>4.6663233366612419E-2</v>
      </c>
    </row>
    <row r="321" spans="1:23" x14ac:dyDescent="0.25">
      <c r="A321" t="str">
        <f t="shared" si="95"/>
        <v/>
      </c>
      <c r="B321" t="str">
        <f t="shared" si="96"/>
        <v>WAMiscellaneousNon-HVAC Motors</v>
      </c>
      <c r="C321" t="str">
        <f t="shared" si="97"/>
        <v>WA2019 CPAMiscellaneous_Non-HVAC Motors</v>
      </c>
      <c r="D321" t="s">
        <v>116</v>
      </c>
      <c r="E321" t="s">
        <v>120</v>
      </c>
      <c r="F321" s="4" t="s">
        <v>105</v>
      </c>
      <c r="G321" s="4" t="s">
        <v>45</v>
      </c>
      <c r="H321" s="4" t="s">
        <v>46</v>
      </c>
      <c r="I321" s="6">
        <v>0.34970607620581934</v>
      </c>
      <c r="J321" s="6">
        <v>0.27766233454190875</v>
      </c>
      <c r="K321" s="6">
        <v>0.20610713872604935</v>
      </c>
      <c r="L321" s="6">
        <v>0.13477335449362993</v>
      </c>
      <c r="M321" s="6">
        <v>0.53650370186453411</v>
      </c>
      <c r="N321" s="6">
        <v>0.19960873284923242</v>
      </c>
      <c r="O321" s="6">
        <v>0.62845690994842895</v>
      </c>
      <c r="P321" s="6">
        <v>7.915155789703314E-2</v>
      </c>
      <c r="Q321" s="6">
        <v>7.1512654028684924E-2</v>
      </c>
      <c r="R321" s="6">
        <v>0.13640391008932889</v>
      </c>
      <c r="S321" s="6">
        <v>0.12372939041745885</v>
      </c>
      <c r="T321" s="6">
        <v>9.0513998326829825E-2</v>
      </c>
      <c r="U321" s="6">
        <v>5.3779636330792711</v>
      </c>
      <c r="V321" s="6">
        <v>0.14556445486807967</v>
      </c>
      <c r="W321" s="2">
        <f t="shared" ref="W321:W384" si="98">AVERAGE(I321:V321)</f>
        <v>0.59697556052402057</v>
      </c>
    </row>
    <row r="322" spans="1:23" x14ac:dyDescent="0.25">
      <c r="A322" t="str">
        <f t="shared" si="95"/>
        <v/>
      </c>
      <c r="B322" t="str">
        <f t="shared" si="96"/>
        <v>WAMiscellaneousPool Pump</v>
      </c>
      <c r="C322" t="str">
        <f t="shared" si="97"/>
        <v>WA2019 CPAMiscellaneous_Pool Pump</v>
      </c>
      <c r="D322" t="s">
        <v>116</v>
      </c>
      <c r="E322" t="s">
        <v>120</v>
      </c>
      <c r="F322" s="4" t="s">
        <v>106</v>
      </c>
      <c r="G322" s="4" t="s">
        <v>45</v>
      </c>
      <c r="H322" s="4" t="s">
        <v>47</v>
      </c>
      <c r="I322" s="6">
        <v>0</v>
      </c>
      <c r="J322" s="6">
        <v>0</v>
      </c>
      <c r="K322" s="6">
        <v>0</v>
      </c>
      <c r="L322" s="6">
        <v>0</v>
      </c>
      <c r="M322" s="6">
        <v>0</v>
      </c>
      <c r="N322" s="6">
        <v>0</v>
      </c>
      <c r="O322" s="6">
        <v>0</v>
      </c>
      <c r="P322" s="6">
        <v>1.1987839402470968E-2</v>
      </c>
      <c r="Q322" s="6">
        <v>2.1661789976530003E-2</v>
      </c>
      <c r="R322" s="6">
        <v>1.3772634099821103E-2</v>
      </c>
      <c r="S322" s="6">
        <v>0</v>
      </c>
      <c r="T322" s="6">
        <v>0</v>
      </c>
      <c r="U322" s="6">
        <v>0</v>
      </c>
      <c r="V322" s="6">
        <v>1.1023177269213175E-2</v>
      </c>
      <c r="W322" s="2">
        <f t="shared" si="98"/>
        <v>4.1746743391453747E-3</v>
      </c>
    </row>
    <row r="323" spans="1:23" x14ac:dyDescent="0.25">
      <c r="A323" t="str">
        <f t="shared" si="95"/>
        <v/>
      </c>
      <c r="B323" t="str">
        <f t="shared" si="96"/>
        <v>WAMiscellaneousPool Heater</v>
      </c>
      <c r="C323" t="str">
        <f t="shared" si="97"/>
        <v>WA2019 CPAMiscellaneous_Pool Heater</v>
      </c>
      <c r="D323" t="s">
        <v>116</v>
      </c>
      <c r="E323" t="s">
        <v>120</v>
      </c>
      <c r="F323" s="4" t="s">
        <v>107</v>
      </c>
      <c r="G323" s="4" t="s">
        <v>45</v>
      </c>
      <c r="H323" s="4" t="s">
        <v>48</v>
      </c>
      <c r="I323" s="6">
        <v>0</v>
      </c>
      <c r="J323" s="6">
        <v>0</v>
      </c>
      <c r="K323" s="6">
        <v>0</v>
      </c>
      <c r="L323" s="6">
        <v>0</v>
      </c>
      <c r="M323" s="6">
        <v>0</v>
      </c>
      <c r="N323" s="6">
        <v>0</v>
      </c>
      <c r="O323" s="6">
        <v>0</v>
      </c>
      <c r="P323" s="6">
        <v>1.5538002324426835E-2</v>
      </c>
      <c r="Q323" s="6">
        <v>1.4038432269003873E-2</v>
      </c>
      <c r="R323" s="6">
        <v>1.7851358653702888E-2</v>
      </c>
      <c r="S323" s="6">
        <v>0</v>
      </c>
      <c r="T323" s="6">
        <v>0</v>
      </c>
      <c r="U323" s="6">
        <v>0</v>
      </c>
      <c r="V323" s="6">
        <v>1.4287658374560723E-2</v>
      </c>
      <c r="W323" s="2">
        <f t="shared" si="98"/>
        <v>4.4082465444067369E-3</v>
      </c>
    </row>
    <row r="324" spans="1:23" x14ac:dyDescent="0.25">
      <c r="A324" t="str">
        <f t="shared" si="95"/>
        <v/>
      </c>
      <c r="B324" t="str">
        <f t="shared" si="96"/>
        <v>WAMiscellaneousClothes Washer</v>
      </c>
      <c r="C324" t="str">
        <f t="shared" si="97"/>
        <v>WA2019 CPAMiscellaneous_Clothes Washer</v>
      </c>
      <c r="D324" t="s">
        <v>116</v>
      </c>
      <c r="E324" t="s">
        <v>120</v>
      </c>
      <c r="F324" s="4" t="s">
        <v>108</v>
      </c>
      <c r="G324" s="4" t="s">
        <v>45</v>
      </c>
      <c r="H324" s="4" t="s">
        <v>49</v>
      </c>
      <c r="I324" s="6">
        <v>0</v>
      </c>
      <c r="J324" s="6">
        <v>0</v>
      </c>
      <c r="K324" s="6">
        <v>1.9686733529828753E-3</v>
      </c>
      <c r="L324" s="6">
        <v>4.291048389099948E-3</v>
      </c>
      <c r="M324" s="6">
        <v>0</v>
      </c>
      <c r="N324" s="6">
        <v>0</v>
      </c>
      <c r="O324" s="6">
        <v>3.7517695279768726E-2</v>
      </c>
      <c r="P324" s="6">
        <v>3.7801592861391813E-3</v>
      </c>
      <c r="Q324" s="6">
        <v>6.8306734670885031E-3</v>
      </c>
      <c r="R324" s="6">
        <v>2.1714818216660693E-2</v>
      </c>
      <c r="S324" s="6">
        <v>0</v>
      </c>
      <c r="T324" s="6">
        <v>0</v>
      </c>
      <c r="U324" s="6">
        <v>0</v>
      </c>
      <c r="V324" s="6">
        <v>1.3903878594965335E-3</v>
      </c>
      <c r="W324" s="2">
        <f t="shared" si="98"/>
        <v>5.5352468465168902E-3</v>
      </c>
    </row>
    <row r="325" spans="1:23" x14ac:dyDescent="0.25">
      <c r="A325" t="str">
        <f t="shared" si="95"/>
        <v/>
      </c>
      <c r="B325" t="str">
        <f t="shared" si="96"/>
        <v>WAMiscellaneousClothes Dryer</v>
      </c>
      <c r="C325" t="str">
        <f t="shared" si="97"/>
        <v>WA2019 CPAMiscellaneous_Clothes Dryer</v>
      </c>
      <c r="D325" t="s">
        <v>116</v>
      </c>
      <c r="E325" t="s">
        <v>120</v>
      </c>
      <c r="F325" s="4" t="s">
        <v>109</v>
      </c>
      <c r="G325" s="4" t="s">
        <v>45</v>
      </c>
      <c r="H325" s="4" t="s">
        <v>50</v>
      </c>
      <c r="I325" s="6">
        <v>0</v>
      </c>
      <c r="J325" s="6">
        <v>0</v>
      </c>
      <c r="K325" s="6">
        <v>6.3900968903705287E-3</v>
      </c>
      <c r="L325" s="6">
        <v>1.3928270490414653E-2</v>
      </c>
      <c r="M325" s="6">
        <v>0</v>
      </c>
      <c r="N325" s="6">
        <v>0</v>
      </c>
      <c r="O325" s="6">
        <v>0.12177830698925737</v>
      </c>
      <c r="P325" s="6">
        <v>1.2269980727307273E-2</v>
      </c>
      <c r="Q325" s="6">
        <v>2.2171613800249582E-2</v>
      </c>
      <c r="R325" s="6">
        <v>7.0483908440676632E-2</v>
      </c>
      <c r="S325" s="6">
        <v>0</v>
      </c>
      <c r="T325" s="6">
        <v>0</v>
      </c>
      <c r="U325" s="6">
        <v>0</v>
      </c>
      <c r="V325" s="6">
        <v>4.513045866098549E-3</v>
      </c>
      <c r="W325" s="2">
        <f t="shared" si="98"/>
        <v>1.7966801657455334E-2</v>
      </c>
    </row>
    <row r="326" spans="1:23" x14ac:dyDescent="0.25">
      <c r="A326" t="str">
        <f t="shared" si="95"/>
        <v/>
      </c>
      <c r="B326" t="str">
        <f t="shared" si="96"/>
        <v>WAMiscellaneousOther Miscellaneous</v>
      </c>
      <c r="C326" t="str">
        <f t="shared" si="97"/>
        <v>WA2019 CPAMiscellaneous_Other Miscellaneous</v>
      </c>
      <c r="D326" t="s">
        <v>116</v>
      </c>
      <c r="E326" t="s">
        <v>120</v>
      </c>
      <c r="F326" s="4" t="s">
        <v>110</v>
      </c>
      <c r="G326" s="4" t="s">
        <v>45</v>
      </c>
      <c r="H326" s="4" t="s">
        <v>51</v>
      </c>
      <c r="I326" s="6">
        <v>1.4165599041710997</v>
      </c>
      <c r="J326" s="6">
        <v>1.185323350020639</v>
      </c>
      <c r="K326" s="6">
        <v>0.77937334524492241</v>
      </c>
      <c r="L326" s="6">
        <v>0.57533912298715773</v>
      </c>
      <c r="M326" s="6">
        <v>2.1479546287285007</v>
      </c>
      <c r="N326" s="6">
        <v>0.6327106585184562</v>
      </c>
      <c r="O326" s="6">
        <v>4.8901208443826487</v>
      </c>
      <c r="P326" s="6">
        <v>0.34841495141471746</v>
      </c>
      <c r="Q326" s="6">
        <v>0.32695956250364228</v>
      </c>
      <c r="R326" s="6">
        <v>0.63150767203508928</v>
      </c>
      <c r="S326" s="6">
        <v>0.43182900057782703</v>
      </c>
      <c r="T326" s="6">
        <v>0.31863844979251033</v>
      </c>
      <c r="U326" s="6">
        <v>18.389281199746843</v>
      </c>
      <c r="V326" s="6">
        <v>0.56511634024435553</v>
      </c>
      <c r="W326" s="2">
        <f t="shared" si="98"/>
        <v>2.3313663593120295</v>
      </c>
    </row>
    <row r="327" spans="1:23" x14ac:dyDescent="0.25">
      <c r="A327">
        <f t="shared" si="95"/>
        <v>1</v>
      </c>
      <c r="B327" t="str">
        <f t="shared" si="96"/>
        <v>UTCoolingAir-Cooled Chiller</v>
      </c>
      <c r="C327" t="str">
        <f t="shared" si="97"/>
        <v>UT2019 CPACooling_Air-Cooled Chiller</v>
      </c>
      <c r="D327" t="s">
        <v>117</v>
      </c>
      <c r="E327" t="s">
        <v>120</v>
      </c>
      <c r="F327" s="4" t="s">
        <v>66</v>
      </c>
      <c r="G327" s="4" t="s">
        <v>3</v>
      </c>
      <c r="H327" s="4" t="s">
        <v>4</v>
      </c>
      <c r="I327" s="6">
        <v>5.4439046780031708</v>
      </c>
      <c r="J327" s="6">
        <v>5.5725118463360577</v>
      </c>
      <c r="K327" s="6">
        <v>5.133714488426901</v>
      </c>
      <c r="L327" s="6">
        <v>5.5991107639364301</v>
      </c>
      <c r="M327" s="6">
        <v>6.4867013329308802</v>
      </c>
      <c r="N327" s="6">
        <v>6.9828927405093228</v>
      </c>
      <c r="O327" s="6">
        <v>8.8953652515616888</v>
      </c>
      <c r="P327" s="6">
        <v>6.7309452516727148</v>
      </c>
      <c r="Q327" s="6">
        <v>3.365472625836357</v>
      </c>
      <c r="R327" s="6">
        <v>1.0359328558182013</v>
      </c>
      <c r="S327" s="6">
        <v>2.5218636775123588</v>
      </c>
      <c r="T327" s="6">
        <v>2.2234073921234101</v>
      </c>
      <c r="U327" s="6">
        <v>35.929770874820939</v>
      </c>
      <c r="V327" s="6">
        <v>2.8826750986257816</v>
      </c>
      <c r="W327" s="2">
        <f t="shared" si="98"/>
        <v>7.0574477770081581</v>
      </c>
    </row>
    <row r="328" spans="1:23" x14ac:dyDescent="0.25">
      <c r="A328" t="str">
        <f t="shared" si="95"/>
        <v/>
      </c>
      <c r="B328" t="str">
        <f t="shared" si="96"/>
        <v>UTCoolingWater-Cooled Chiller</v>
      </c>
      <c r="C328" t="str">
        <f t="shared" si="97"/>
        <v>UT2019 CPACooling_Water-Cooled Chiller</v>
      </c>
      <c r="D328" t="s">
        <v>117</v>
      </c>
      <c r="E328" t="s">
        <v>120</v>
      </c>
      <c r="F328" s="4" t="s">
        <v>67</v>
      </c>
      <c r="G328" s="4" t="s">
        <v>3</v>
      </c>
      <c r="H328" s="4" t="s">
        <v>5</v>
      </c>
      <c r="I328" s="6">
        <v>5.2965071268367279</v>
      </c>
      <c r="J328" s="6">
        <v>5.3712360453191446</v>
      </c>
      <c r="K328" s="6">
        <v>4.948287786009093</v>
      </c>
      <c r="L328" s="6">
        <v>5.3968742258957416</v>
      </c>
      <c r="M328" s="6">
        <v>6.3276301994202582</v>
      </c>
      <c r="N328" s="6">
        <v>6.7306748236133149</v>
      </c>
      <c r="O328" s="6">
        <v>9.4284532242014389</v>
      </c>
      <c r="P328" s="6">
        <v>8.1779844878860768</v>
      </c>
      <c r="Q328" s="6">
        <v>4.0889922439430375</v>
      </c>
      <c r="R328" s="6">
        <v>1.1850237046417365</v>
      </c>
      <c r="S328" s="6">
        <v>2.377684874267382</v>
      </c>
      <c r="T328" s="6">
        <v>2.0962917911569829</v>
      </c>
      <c r="U328" s="6">
        <v>34.956947037122411</v>
      </c>
      <c r="V328" s="6">
        <v>2.7785545950634774</v>
      </c>
      <c r="W328" s="2">
        <f t="shared" si="98"/>
        <v>7.0829387260983454</v>
      </c>
    </row>
    <row r="329" spans="1:23" x14ac:dyDescent="0.25">
      <c r="A329" t="str">
        <f t="shared" si="95"/>
        <v/>
      </c>
      <c r="B329" t="str">
        <f t="shared" si="96"/>
        <v>UTCoolingRTU</v>
      </c>
      <c r="C329" t="str">
        <f t="shared" si="97"/>
        <v>UT2019 CPACooling_RTU</v>
      </c>
      <c r="D329" t="s">
        <v>117</v>
      </c>
      <c r="E329" t="s">
        <v>120</v>
      </c>
      <c r="F329" s="4" t="s">
        <v>68</v>
      </c>
      <c r="G329" s="4" t="s">
        <v>3</v>
      </c>
      <c r="H329" s="4" t="s">
        <v>6</v>
      </c>
      <c r="I329" s="6">
        <v>5.8744769283555982</v>
      </c>
      <c r="J329" s="6">
        <v>6.2070971294735902</v>
      </c>
      <c r="K329" s="6">
        <v>5.7183305021779764</v>
      </c>
      <c r="L329" s="6">
        <v>6.2367250727848154</v>
      </c>
      <c r="M329" s="6">
        <v>7.6559163741632394</v>
      </c>
      <c r="N329" s="6">
        <v>7.7780890701086358</v>
      </c>
      <c r="O329" s="6">
        <v>8.9760488366098663</v>
      </c>
      <c r="P329" s="6">
        <v>4.5121070530489833</v>
      </c>
      <c r="Q329" s="6">
        <v>2.2560535265244916</v>
      </c>
      <c r="R329" s="6">
        <v>3.0896778069213102</v>
      </c>
      <c r="S329" s="6">
        <v>2.8057552395032421</v>
      </c>
      <c r="T329" s="6">
        <v>2.4737010948007225</v>
      </c>
      <c r="U329" s="6">
        <v>38.77154772714696</v>
      </c>
      <c r="V329" s="6">
        <v>3.2109477419325385</v>
      </c>
      <c r="W329" s="2">
        <f t="shared" si="98"/>
        <v>7.5404624359679984</v>
      </c>
    </row>
    <row r="330" spans="1:23" x14ac:dyDescent="0.25">
      <c r="A330" t="str">
        <f t="shared" si="95"/>
        <v/>
      </c>
      <c r="B330" t="str">
        <f t="shared" si="96"/>
        <v>UTCoolingPTAC</v>
      </c>
      <c r="C330" t="str">
        <f t="shared" si="97"/>
        <v>UT2019 CPACooling_PTAC</v>
      </c>
      <c r="D330" t="s">
        <v>117</v>
      </c>
      <c r="E330" t="s">
        <v>120</v>
      </c>
      <c r="F330" s="4" t="s">
        <v>69</v>
      </c>
      <c r="G330" s="4" t="s">
        <v>3</v>
      </c>
      <c r="H330" s="4" t="s">
        <v>7</v>
      </c>
      <c r="I330" s="6">
        <v>6.5920902490731343</v>
      </c>
      <c r="J330" s="6">
        <v>6.9653426102920308</v>
      </c>
      <c r="K330" s="6">
        <v>6.4168693151948126</v>
      </c>
      <c r="L330" s="6">
        <v>6.16127287419752</v>
      </c>
      <c r="M330" s="6">
        <v>8.5911464617783651</v>
      </c>
      <c r="N330" s="6">
        <v>8.7282435084544954</v>
      </c>
      <c r="O330" s="6">
        <v>10.072543433681243</v>
      </c>
      <c r="P330" s="6">
        <v>5.0632962338494387</v>
      </c>
      <c r="Q330" s="6">
        <v>2.5316481169247189</v>
      </c>
      <c r="R330" s="6">
        <v>3.4671061257338103</v>
      </c>
      <c r="S330" s="6">
        <v>3.1485001951982432</v>
      </c>
      <c r="T330" s="6">
        <v>2.7758830386149875</v>
      </c>
      <c r="U330" s="6">
        <v>43.507795643882694</v>
      </c>
      <c r="V330" s="6">
        <v>3.6031901321641544</v>
      </c>
      <c r="W330" s="2">
        <f t="shared" si="98"/>
        <v>8.4017805670742618</v>
      </c>
    </row>
    <row r="331" spans="1:23" x14ac:dyDescent="0.25">
      <c r="A331" t="str">
        <f t="shared" si="95"/>
        <v/>
      </c>
      <c r="B331" t="str">
        <f t="shared" si="96"/>
        <v>UTCoolingPTHP</v>
      </c>
      <c r="C331" t="str">
        <f t="shared" si="97"/>
        <v>UT2019 CPACooling_PTHP</v>
      </c>
      <c r="D331" t="s">
        <v>117</v>
      </c>
      <c r="E331" t="s">
        <v>120</v>
      </c>
      <c r="F331" s="4" t="s">
        <v>70</v>
      </c>
      <c r="G331" s="4" t="s">
        <v>3</v>
      </c>
      <c r="H331" s="4" t="s">
        <v>8</v>
      </c>
      <c r="I331" s="6">
        <v>6.5920902490731343</v>
      </c>
      <c r="J331" s="6">
        <v>6.9653426102920308</v>
      </c>
      <c r="K331" s="6">
        <v>6.4168693151948126</v>
      </c>
      <c r="L331" s="6">
        <v>6.16127287419752</v>
      </c>
      <c r="M331" s="6">
        <v>8.5911464617783651</v>
      </c>
      <c r="N331" s="6">
        <v>8.7282435084544954</v>
      </c>
      <c r="O331" s="6">
        <v>10.072543433681243</v>
      </c>
      <c r="P331" s="6">
        <v>5.0632962338494387</v>
      </c>
      <c r="Q331" s="6">
        <v>2.5316481169247189</v>
      </c>
      <c r="R331" s="6">
        <v>3.4671061257338103</v>
      </c>
      <c r="S331" s="6">
        <v>3.1485001951982432</v>
      </c>
      <c r="T331" s="6">
        <v>2.7758830386149875</v>
      </c>
      <c r="U331" s="6">
        <v>43.507795643882694</v>
      </c>
      <c r="V331" s="6">
        <v>3.6031901321641544</v>
      </c>
      <c r="W331" s="2">
        <f t="shared" si="98"/>
        <v>8.4017805670742618</v>
      </c>
    </row>
    <row r="332" spans="1:23" x14ac:dyDescent="0.25">
      <c r="A332" t="str">
        <f t="shared" si="95"/>
        <v/>
      </c>
      <c r="B332" t="str">
        <f t="shared" si="96"/>
        <v>UTCoolingEvaporative AC</v>
      </c>
      <c r="C332" t="str">
        <f t="shared" si="97"/>
        <v>UT2019 CPACooling_Evaporative AC</v>
      </c>
      <c r="D332" t="s">
        <v>117</v>
      </c>
      <c r="E332" t="s">
        <v>120</v>
      </c>
      <c r="F332" s="4" t="s">
        <v>71</v>
      </c>
      <c r="G332" s="4" t="s">
        <v>3</v>
      </c>
      <c r="H332" s="4" t="s">
        <v>9</v>
      </c>
      <c r="I332" s="6">
        <v>2.3497907713422395</v>
      </c>
      <c r="J332" s="6">
        <v>2.482838851789436</v>
      </c>
      <c r="K332" s="6">
        <v>2.2873322008711905</v>
      </c>
      <c r="L332" s="6">
        <v>2.4946900291139258</v>
      </c>
      <c r="M332" s="6">
        <v>3.0623665496652959</v>
      </c>
      <c r="N332" s="6">
        <v>3.1112356280434548</v>
      </c>
      <c r="O332" s="6">
        <v>3.5904195346439471</v>
      </c>
      <c r="P332" s="6">
        <v>1.8048428212195937</v>
      </c>
      <c r="Q332" s="6">
        <v>0.90242141060979664</v>
      </c>
      <c r="R332" s="6">
        <v>1.2358711227685242</v>
      </c>
      <c r="S332" s="6">
        <v>1.1223020958012968</v>
      </c>
      <c r="T332" s="6">
        <v>0.98948043792028895</v>
      </c>
      <c r="U332" s="6">
        <v>15.508619090858785</v>
      </c>
      <c r="V332" s="6">
        <v>1.2843790967730155</v>
      </c>
      <c r="W332" s="2">
        <f t="shared" si="98"/>
        <v>3.0161849743871989</v>
      </c>
    </row>
    <row r="333" spans="1:23" x14ac:dyDescent="0.25">
      <c r="A333" t="str">
        <f t="shared" ref="A333:A396" si="99">IF(D333=D332,"",1)</f>
        <v/>
      </c>
      <c r="B333" t="str">
        <f t="shared" ref="B333:B396" si="100">D333&amp;G333&amp;H333</f>
        <v>UTCoolingAir-Source Heat Pump</v>
      </c>
      <c r="C333" t="str">
        <f t="shared" ref="C333:C396" si="101">D333&amp;E333&amp;F333</f>
        <v>UT2019 CPACooling_Air-Source Heat Pump</v>
      </c>
      <c r="D333" t="s">
        <v>117</v>
      </c>
      <c r="E333" t="s">
        <v>120</v>
      </c>
      <c r="F333" s="4" t="s">
        <v>72</v>
      </c>
      <c r="G333" s="4" t="s">
        <v>3</v>
      </c>
      <c r="H333" s="4" t="s">
        <v>10</v>
      </c>
      <c r="I333" s="6">
        <v>5.8738232806785859</v>
      </c>
      <c r="J333" s="6">
        <v>6.2065928973753381</v>
      </c>
      <c r="K333" s="6">
        <v>5.7180413602749391</v>
      </c>
      <c r="L333" s="6">
        <v>6.2343610352311662</v>
      </c>
      <c r="M333" s="6">
        <v>7.6550721755775122</v>
      </c>
      <c r="N333" s="6">
        <v>7.3799584150244266</v>
      </c>
      <c r="O333" s="6">
        <v>8.9643091615367183</v>
      </c>
      <c r="P333" s="6">
        <v>4.5070779546840161</v>
      </c>
      <c r="Q333" s="6">
        <v>2.2535389773420076</v>
      </c>
      <c r="R333" s="6">
        <v>3.089624925324423</v>
      </c>
      <c r="S333" s="6">
        <v>2.8050853328283818</v>
      </c>
      <c r="T333" s="6">
        <v>2.4731104699123914</v>
      </c>
      <c r="U333" s="6">
        <v>38.76723365247868</v>
      </c>
      <c r="V333" s="6">
        <v>3.2107853834364177</v>
      </c>
      <c r="W333" s="2">
        <f t="shared" si="98"/>
        <v>7.5099010729789288</v>
      </c>
    </row>
    <row r="334" spans="1:23" x14ac:dyDescent="0.25">
      <c r="A334" t="str">
        <f t="shared" si="99"/>
        <v/>
      </c>
      <c r="B334" t="str">
        <f t="shared" si="100"/>
        <v>UTCoolingGeothermal Heat Pump</v>
      </c>
      <c r="C334" t="str">
        <f t="shared" si="101"/>
        <v>UT2019 CPACooling_Geothermal Heat Pump</v>
      </c>
      <c r="D334" t="s">
        <v>117</v>
      </c>
      <c r="E334" t="s">
        <v>120</v>
      </c>
      <c r="F334" s="4" t="s">
        <v>73</v>
      </c>
      <c r="G334" s="4" t="s">
        <v>3</v>
      </c>
      <c r="H334" s="4" t="s">
        <v>11</v>
      </c>
      <c r="I334" s="6">
        <v>3.5794836206029532</v>
      </c>
      <c r="J334" s="6">
        <v>3.7820768916169705</v>
      </c>
      <c r="K334" s="6">
        <v>3.4845358160731688</v>
      </c>
      <c r="L334" s="6">
        <v>3.7978263299370036</v>
      </c>
      <c r="M334" s="6">
        <v>4.6649207849312919</v>
      </c>
      <c r="N334" s="6">
        <v>2.8520997054395254</v>
      </c>
      <c r="O334" s="6">
        <v>5.4588421846948227</v>
      </c>
      <c r="P334" s="6">
        <v>2.7442113411506859</v>
      </c>
      <c r="Q334" s="6">
        <v>1.3721056705753427</v>
      </c>
      <c r="R334" s="6">
        <v>2.9114491982130146</v>
      </c>
      <c r="S334" s="6">
        <v>1.7091180127566012</v>
      </c>
      <c r="T334" s="6">
        <v>1.5068481526022841</v>
      </c>
      <c r="U334" s="6">
        <v>23.624591895979496</v>
      </c>
      <c r="V334" s="6">
        <v>1.9566309443012608</v>
      </c>
      <c r="W334" s="2">
        <f t="shared" si="98"/>
        <v>4.5317671820624579</v>
      </c>
    </row>
    <row r="335" spans="1:23" x14ac:dyDescent="0.25">
      <c r="A335" t="str">
        <f t="shared" si="99"/>
        <v/>
      </c>
      <c r="B335" t="str">
        <f t="shared" si="100"/>
        <v>UTHeatingElectric Furnace</v>
      </c>
      <c r="C335" t="str">
        <f t="shared" si="101"/>
        <v>UT2019 CPAHeating_Electric Furnace</v>
      </c>
      <c r="D335" t="s">
        <v>117</v>
      </c>
      <c r="E335" t="s">
        <v>120</v>
      </c>
      <c r="F335" s="4" t="s">
        <v>74</v>
      </c>
      <c r="G335" s="4" t="s">
        <v>12</v>
      </c>
      <c r="H335" s="4" t="s">
        <v>13</v>
      </c>
      <c r="I335" s="6">
        <v>4.7047284369725277</v>
      </c>
      <c r="J335" s="6">
        <v>5.786871823860956</v>
      </c>
      <c r="K335" s="6">
        <v>4.4650078872959016</v>
      </c>
      <c r="L335" s="6">
        <v>6.6045712563704928</v>
      </c>
      <c r="M335" s="6">
        <v>5.2596412778534969</v>
      </c>
      <c r="N335" s="6">
        <v>6.1177540273535076</v>
      </c>
      <c r="O335" s="6">
        <v>12.312334764764017</v>
      </c>
      <c r="P335" s="6">
        <v>10.099812880012013</v>
      </c>
      <c r="Q335" s="6">
        <v>6.1863346269418509</v>
      </c>
      <c r="R335" s="6">
        <v>2.087243609958394</v>
      </c>
      <c r="S335" s="6">
        <v>6.1944231804692889</v>
      </c>
      <c r="T335" s="6">
        <v>5.2468441747903594</v>
      </c>
      <c r="U335" s="6">
        <v>3.1189716601329054</v>
      </c>
      <c r="V335" s="6">
        <v>3.8857264396345004</v>
      </c>
      <c r="W335" s="2">
        <f t="shared" si="98"/>
        <v>5.8621618604578716</v>
      </c>
    </row>
    <row r="336" spans="1:23" x14ac:dyDescent="0.25">
      <c r="A336" t="str">
        <f t="shared" si="99"/>
        <v/>
      </c>
      <c r="B336" t="str">
        <f t="shared" si="100"/>
        <v>UTHeatingElectric Room Heat</v>
      </c>
      <c r="C336" t="str">
        <f t="shared" si="101"/>
        <v>UT2019 CPAHeating_Electric Room Heat</v>
      </c>
      <c r="D336" t="s">
        <v>117</v>
      </c>
      <c r="E336" t="s">
        <v>120</v>
      </c>
      <c r="F336" s="4" t="s">
        <v>75</v>
      </c>
      <c r="G336" s="4" t="s">
        <v>12</v>
      </c>
      <c r="H336" s="4" t="s">
        <v>14</v>
      </c>
      <c r="I336" s="6">
        <v>4.4806937494976458</v>
      </c>
      <c r="J336" s="6">
        <v>5.5113064989151965</v>
      </c>
      <c r="K336" s="6">
        <v>4.2523884640913341</v>
      </c>
      <c r="L336" s="6">
        <v>6.2900678632099929</v>
      </c>
      <c r="M336" s="6">
        <v>5.0091821693842817</v>
      </c>
      <c r="N336" s="6">
        <v>5.8264324070033409</v>
      </c>
      <c r="O336" s="6">
        <v>11.726033109299063</v>
      </c>
      <c r="P336" s="6">
        <v>9.6188694095352503</v>
      </c>
      <c r="Q336" s="6">
        <v>5.8917472637541435</v>
      </c>
      <c r="R336" s="6">
        <v>1.987851057103232</v>
      </c>
      <c r="S336" s="6">
        <v>5.8994506480659892</v>
      </c>
      <c r="T336" s="6">
        <v>4.9969944521812941</v>
      </c>
      <c r="U336" s="6">
        <v>2.9704492001265765</v>
      </c>
      <c r="V336" s="6">
        <v>3.7006918472709529</v>
      </c>
      <c r="W336" s="2">
        <f t="shared" si="98"/>
        <v>5.5830112956741642</v>
      </c>
    </row>
    <row r="337" spans="1:23" x14ac:dyDescent="0.25">
      <c r="A337" t="str">
        <f t="shared" si="99"/>
        <v/>
      </c>
      <c r="B337" t="str">
        <f t="shared" si="100"/>
        <v>UTHeatingPTHP</v>
      </c>
      <c r="C337" t="str">
        <f t="shared" si="101"/>
        <v>UT2019 CPAHeating_PTHP</v>
      </c>
      <c r="D337" t="s">
        <v>117</v>
      </c>
      <c r="E337" t="s">
        <v>120</v>
      </c>
      <c r="F337" s="4" t="s">
        <v>76</v>
      </c>
      <c r="G337" s="4" t="s">
        <v>12</v>
      </c>
      <c r="H337" s="4" t="s">
        <v>8</v>
      </c>
      <c r="I337" s="6">
        <v>3.7051683220775371</v>
      </c>
      <c r="J337" s="6">
        <v>4.4774127630746703</v>
      </c>
      <c r="K337" s="6">
        <v>3.4700053408250549</v>
      </c>
      <c r="L337" s="6">
        <v>4.497368674313952</v>
      </c>
      <c r="M337" s="6">
        <v>3.3391665511390523</v>
      </c>
      <c r="N337" s="6">
        <v>2.8375711927766925</v>
      </c>
      <c r="O337" s="6">
        <v>7.2304112420283158</v>
      </c>
      <c r="P337" s="6">
        <v>6.0132332491818312</v>
      </c>
      <c r="Q337" s="6">
        <v>3.6832239875366248</v>
      </c>
      <c r="R337" s="6">
        <v>1.7000232996994165</v>
      </c>
      <c r="S337" s="6">
        <v>5.0027701779885572</v>
      </c>
      <c r="T337" s="6">
        <v>4.2374818125043863</v>
      </c>
      <c r="U337" s="6">
        <v>2.45631924294837</v>
      </c>
      <c r="V337" s="6">
        <v>3.0198135902247456</v>
      </c>
      <c r="W337" s="2">
        <f t="shared" si="98"/>
        <v>3.9764263890228002</v>
      </c>
    </row>
    <row r="338" spans="1:23" x14ac:dyDescent="0.25">
      <c r="A338" t="str">
        <f t="shared" si="99"/>
        <v/>
      </c>
      <c r="B338" t="str">
        <f t="shared" si="100"/>
        <v>UTHeatingAir-Source Heat Pump</v>
      </c>
      <c r="C338" t="str">
        <f t="shared" si="101"/>
        <v>UT2019 CPAHeating_Air-Source Heat Pump</v>
      </c>
      <c r="D338" t="s">
        <v>117</v>
      </c>
      <c r="E338" t="s">
        <v>120</v>
      </c>
      <c r="F338" s="4" t="s">
        <v>77</v>
      </c>
      <c r="G338" s="4" t="s">
        <v>12</v>
      </c>
      <c r="H338" s="4" t="s">
        <v>10</v>
      </c>
      <c r="I338" s="6">
        <v>4.1168536911972637</v>
      </c>
      <c r="J338" s="6">
        <v>4.9749030700829673</v>
      </c>
      <c r="K338" s="6">
        <v>3.8555614898056167</v>
      </c>
      <c r="L338" s="6">
        <v>4.9970763047932794</v>
      </c>
      <c r="M338" s="6">
        <v>3.7101850568211696</v>
      </c>
      <c r="N338" s="6">
        <v>3.1528568808629918</v>
      </c>
      <c r="O338" s="6">
        <v>8.0337902689203524</v>
      </c>
      <c r="P338" s="6">
        <v>6.6813702768687007</v>
      </c>
      <c r="Q338" s="6">
        <v>4.0924710972629166</v>
      </c>
      <c r="R338" s="6">
        <v>1.8889147774437958</v>
      </c>
      <c r="S338" s="6">
        <v>5.5586335310983968</v>
      </c>
      <c r="T338" s="6">
        <v>4.7083131250048735</v>
      </c>
      <c r="U338" s="6">
        <v>2.7292436032759664</v>
      </c>
      <c r="V338" s="6">
        <v>3.3553484335830506</v>
      </c>
      <c r="W338" s="2">
        <f t="shared" si="98"/>
        <v>4.4182515433586671</v>
      </c>
    </row>
    <row r="339" spans="1:23" x14ac:dyDescent="0.25">
      <c r="A339" t="str">
        <f t="shared" si="99"/>
        <v/>
      </c>
      <c r="B339" t="str">
        <f t="shared" si="100"/>
        <v>UTHeatingGeothermal Heat Pump</v>
      </c>
      <c r="C339" t="str">
        <f t="shared" si="101"/>
        <v>UT2019 CPAHeating_Geothermal Heat Pump</v>
      </c>
      <c r="D339" t="s">
        <v>117</v>
      </c>
      <c r="E339" t="s">
        <v>120</v>
      </c>
      <c r="F339" s="4" t="s">
        <v>78</v>
      </c>
      <c r="G339" s="4" t="s">
        <v>12</v>
      </c>
      <c r="H339" s="4" t="s">
        <v>11</v>
      </c>
      <c r="I339" s="6">
        <v>3.5765840492505494</v>
      </c>
      <c r="J339" s="6">
        <v>4.0115396787218547</v>
      </c>
      <c r="K339" s="6">
        <v>3.1408480438675181</v>
      </c>
      <c r="L339" s="6">
        <v>3.4273202680012647</v>
      </c>
      <c r="M339" s="6">
        <v>2.6521440751029055</v>
      </c>
      <c r="N339" s="6">
        <v>2.1514128199487006</v>
      </c>
      <c r="O339" s="6">
        <v>5.6425272613990129</v>
      </c>
      <c r="P339" s="6">
        <v>5.0312171642467982</v>
      </c>
      <c r="Q339" s="6">
        <v>3.0817197633870546</v>
      </c>
      <c r="R339" s="6">
        <v>1.3718947435093154</v>
      </c>
      <c r="S339" s="6">
        <v>4.8550428637217307</v>
      </c>
      <c r="T339" s="6">
        <v>4.1123527769612247</v>
      </c>
      <c r="U339" s="6">
        <v>2.3710750661039679</v>
      </c>
      <c r="V339" s="6">
        <v>2.7333605214125596</v>
      </c>
      <c r="W339" s="2">
        <f t="shared" si="98"/>
        <v>3.4399313639738898</v>
      </c>
    </row>
    <row r="340" spans="1:23" x14ac:dyDescent="0.25">
      <c r="A340" t="str">
        <f t="shared" si="99"/>
        <v/>
      </c>
      <c r="B340" t="str">
        <f t="shared" si="100"/>
        <v>UTVentilationVentilation</v>
      </c>
      <c r="C340" t="str">
        <f t="shared" si="101"/>
        <v>UT2019 CPAVentilation_Ventilation</v>
      </c>
      <c r="D340" t="s">
        <v>117</v>
      </c>
      <c r="E340" t="s">
        <v>120</v>
      </c>
      <c r="F340" s="4" t="s">
        <v>79</v>
      </c>
      <c r="G340" s="4" t="s">
        <v>15</v>
      </c>
      <c r="H340" s="4" t="s">
        <v>15</v>
      </c>
      <c r="I340" s="6">
        <v>2.9583199017998774</v>
      </c>
      <c r="J340" s="6">
        <v>1.1745717493409591</v>
      </c>
      <c r="K340" s="6">
        <v>2.9583199017998774</v>
      </c>
      <c r="L340" s="6">
        <v>1.1745717493409591</v>
      </c>
      <c r="M340" s="6">
        <v>2.1272489296361821</v>
      </c>
      <c r="N340" s="6">
        <v>2.0127502281400846</v>
      </c>
      <c r="O340" s="6">
        <v>3.4618981812440794</v>
      </c>
      <c r="P340" s="6">
        <v>1.475956988471705</v>
      </c>
      <c r="Q340" s="6">
        <v>0.72295119890018678</v>
      </c>
      <c r="R340" s="6">
        <v>0.88748841021476432</v>
      </c>
      <c r="S340" s="6">
        <v>0.22231104811014857</v>
      </c>
      <c r="T340" s="6">
        <v>0.68018174838308787</v>
      </c>
      <c r="U340" s="6">
        <v>25.382384757442949</v>
      </c>
      <c r="V340" s="6">
        <v>0.66997537254708617</v>
      </c>
      <c r="W340" s="2">
        <f t="shared" si="98"/>
        <v>3.2792092975265676</v>
      </c>
    </row>
    <row r="341" spans="1:23" x14ac:dyDescent="0.25">
      <c r="A341" t="str">
        <f t="shared" si="99"/>
        <v/>
      </c>
      <c r="B341" t="str">
        <f t="shared" si="100"/>
        <v>UTWater HeatingWater Heater</v>
      </c>
      <c r="C341" t="str">
        <f t="shared" si="101"/>
        <v>UT2019 CPAWater Heating_Water Heater</v>
      </c>
      <c r="D341" t="s">
        <v>117</v>
      </c>
      <c r="E341" t="s">
        <v>120</v>
      </c>
      <c r="F341" s="4" t="s">
        <v>80</v>
      </c>
      <c r="G341" s="4" t="s">
        <v>16</v>
      </c>
      <c r="H341" s="4" t="s">
        <v>17</v>
      </c>
      <c r="I341" s="6">
        <v>0.98360999999999998</v>
      </c>
      <c r="J341" s="6">
        <v>0.87214700000000001</v>
      </c>
      <c r="K341" s="6">
        <v>0.98360999999999998</v>
      </c>
      <c r="L341" s="6">
        <v>0.87214700000000001</v>
      </c>
      <c r="M341" s="6">
        <v>8.2710484999999991</v>
      </c>
      <c r="N341" s="6">
        <v>2.0985469999999999</v>
      </c>
      <c r="O341" s="6">
        <v>3.4380739999999999</v>
      </c>
      <c r="P341" s="6">
        <v>2.0044590000000002</v>
      </c>
      <c r="Q341" s="6">
        <v>1.0029319999999999</v>
      </c>
      <c r="R341" s="6">
        <v>2.987441</v>
      </c>
      <c r="S341" s="6">
        <v>0.22397800000000001</v>
      </c>
      <c r="T341" s="6">
        <v>0.388235</v>
      </c>
      <c r="U341" s="6">
        <v>0.64918260000000005</v>
      </c>
      <c r="V341" s="6">
        <v>1.2668889999999999</v>
      </c>
      <c r="W341" s="2">
        <f t="shared" si="98"/>
        <v>1.8601642928571429</v>
      </c>
    </row>
    <row r="342" spans="1:23" x14ac:dyDescent="0.25">
      <c r="A342" t="str">
        <f t="shared" si="99"/>
        <v/>
      </c>
      <c r="B342" t="str">
        <f t="shared" si="100"/>
        <v>UTInterior LightingGeneral Service Lighting</v>
      </c>
      <c r="C342" t="str">
        <f t="shared" si="101"/>
        <v>UT2019 CPAInterior Lighting_General Service Lighting</v>
      </c>
      <c r="D342" t="s">
        <v>117</v>
      </c>
      <c r="E342" t="s">
        <v>120</v>
      </c>
      <c r="F342" s="4" t="s">
        <v>81</v>
      </c>
      <c r="G342" s="4" t="s">
        <v>18</v>
      </c>
      <c r="H342" s="4" t="s">
        <v>19</v>
      </c>
      <c r="I342" s="6">
        <v>0.24854369365134049</v>
      </c>
      <c r="J342" s="6">
        <v>0.24651165830668834</v>
      </c>
      <c r="K342" s="6">
        <v>0.49780483994498642</v>
      </c>
      <c r="L342" s="6">
        <v>0.32855119436369107</v>
      </c>
      <c r="M342" s="6">
        <v>1.3402191760145017</v>
      </c>
      <c r="N342" s="6">
        <v>0.38163107331953855</v>
      </c>
      <c r="O342" s="6">
        <v>0.54894589024056883</v>
      </c>
      <c r="P342" s="6">
        <v>9.4508344790366489E-2</v>
      </c>
      <c r="Q342" s="6">
        <v>0.16264221303240564</v>
      </c>
      <c r="R342" s="6">
        <v>0.80857252946798985</v>
      </c>
      <c r="S342" s="6">
        <v>7.243721839474232E-2</v>
      </c>
      <c r="T342" s="6">
        <v>7.243721839474232E-2</v>
      </c>
      <c r="U342" s="6">
        <v>0.47440881713066591</v>
      </c>
      <c r="V342" s="6">
        <v>0.37642815015538239</v>
      </c>
      <c r="W342" s="2">
        <f t="shared" si="98"/>
        <v>0.40383157265768638</v>
      </c>
    </row>
    <row r="343" spans="1:23" x14ac:dyDescent="0.25">
      <c r="A343" t="str">
        <f t="shared" si="99"/>
        <v/>
      </c>
      <c r="B343" t="str">
        <f t="shared" si="100"/>
        <v>UTInterior LightingExempted Lighting</v>
      </c>
      <c r="C343" t="str">
        <f t="shared" si="101"/>
        <v>UT2019 CPAInterior Lighting_Exempted Lighting</v>
      </c>
      <c r="D343" t="s">
        <v>117</v>
      </c>
      <c r="E343" t="s">
        <v>120</v>
      </c>
      <c r="F343" s="4" t="s">
        <v>82</v>
      </c>
      <c r="G343" s="4" t="s">
        <v>18</v>
      </c>
      <c r="H343" s="4" t="s">
        <v>20</v>
      </c>
      <c r="I343" s="6">
        <v>0.1029930252348189</v>
      </c>
      <c r="J343" s="6">
        <v>0.13272466392284143</v>
      </c>
      <c r="K343" s="6">
        <v>0.47362324504374631</v>
      </c>
      <c r="L343" s="6">
        <v>0.3125913417288726</v>
      </c>
      <c r="M343" s="6">
        <v>0.93928297420356521</v>
      </c>
      <c r="N343" s="6">
        <v>0.29517487208245929</v>
      </c>
      <c r="O343" s="6">
        <v>0.22824905816351321</v>
      </c>
      <c r="P343" s="6">
        <v>4.0434000324751009E-2</v>
      </c>
      <c r="Q343" s="6">
        <v>0.18172866156643003</v>
      </c>
      <c r="R343" s="6">
        <v>0.42818557630105081</v>
      </c>
      <c r="S343" s="6">
        <v>3.5816023605558897E-2</v>
      </c>
      <c r="T343" s="6">
        <v>3.5816023605558897E-2</v>
      </c>
      <c r="U343" s="6">
        <v>0.26647444706270113</v>
      </c>
      <c r="V343" s="6">
        <v>0.2286891734756227</v>
      </c>
      <c r="W343" s="2">
        <f t="shared" si="98"/>
        <v>0.2644130775943922</v>
      </c>
    </row>
    <row r="344" spans="1:23" x14ac:dyDescent="0.25">
      <c r="A344" t="str">
        <f t="shared" si="99"/>
        <v/>
      </c>
      <c r="B344" t="str">
        <f t="shared" si="100"/>
        <v>UTInterior LightingHigh-Bay Lighting</v>
      </c>
      <c r="C344" t="str">
        <f t="shared" si="101"/>
        <v>UT2019 CPAInterior Lighting_High-Bay Lighting</v>
      </c>
      <c r="D344" t="s">
        <v>117</v>
      </c>
      <c r="E344" t="s">
        <v>120</v>
      </c>
      <c r="F344" s="4" t="s">
        <v>83</v>
      </c>
      <c r="G344" s="4" t="s">
        <v>18</v>
      </c>
      <c r="H344" s="4" t="s">
        <v>21</v>
      </c>
      <c r="I344" s="6">
        <v>1.0097571904109066</v>
      </c>
      <c r="J344" s="6">
        <v>1.5097319313691666</v>
      </c>
      <c r="K344" s="6">
        <v>1.9907982124912358</v>
      </c>
      <c r="L344" s="6">
        <v>1.3139268202442156</v>
      </c>
      <c r="M344" s="6">
        <v>2.9189542122173275</v>
      </c>
      <c r="N344" s="6">
        <v>2.0202514121424442</v>
      </c>
      <c r="O344" s="6">
        <v>2.593676628981044</v>
      </c>
      <c r="P344" s="6">
        <v>1.4232784408076913</v>
      </c>
      <c r="Q344" s="6">
        <v>0.81014056411215796</v>
      </c>
      <c r="R344" s="6">
        <v>1.2862972269831965</v>
      </c>
      <c r="S344" s="6">
        <v>1.6935466856330306</v>
      </c>
      <c r="T344" s="6">
        <v>1.6935466856330306</v>
      </c>
      <c r="U344" s="6">
        <v>2.7383703041952336</v>
      </c>
      <c r="V344" s="6">
        <v>1.5598450753325854</v>
      </c>
      <c r="W344" s="2">
        <f t="shared" si="98"/>
        <v>1.7544372421823762</v>
      </c>
    </row>
    <row r="345" spans="1:23" x14ac:dyDescent="0.25">
      <c r="A345" t="str">
        <f t="shared" si="99"/>
        <v/>
      </c>
      <c r="B345" t="str">
        <f t="shared" si="100"/>
        <v>UTInterior LightingLinear Lighting</v>
      </c>
      <c r="C345" t="str">
        <f t="shared" si="101"/>
        <v>UT2019 CPAInterior Lighting_Linear Lighting</v>
      </c>
      <c r="D345" t="s">
        <v>117</v>
      </c>
      <c r="E345" t="s">
        <v>120</v>
      </c>
      <c r="F345" s="4" t="s">
        <v>84</v>
      </c>
      <c r="G345" s="4" t="s">
        <v>18</v>
      </c>
      <c r="H345" s="4" t="s">
        <v>22</v>
      </c>
      <c r="I345" s="6">
        <v>1.7246509498917526</v>
      </c>
      <c r="J345" s="6">
        <v>1.5415598375166626</v>
      </c>
      <c r="K345" s="6">
        <v>3.0033180740724288</v>
      </c>
      <c r="L345" s="6">
        <v>1.9821899288878029</v>
      </c>
      <c r="M345" s="6">
        <v>1.8674442583618971</v>
      </c>
      <c r="N345" s="6">
        <v>5.0106479032102795</v>
      </c>
      <c r="O345" s="6">
        <v>4.0374352350241542</v>
      </c>
      <c r="P345" s="6">
        <v>2.18745514263111</v>
      </c>
      <c r="Q345" s="6">
        <v>1.5127022615307173</v>
      </c>
      <c r="R345" s="6">
        <v>0.45584450142900113</v>
      </c>
      <c r="S345" s="6">
        <v>0.28151989720595638</v>
      </c>
      <c r="T345" s="6">
        <v>0.28151989720595638</v>
      </c>
      <c r="U345" s="6">
        <v>3.907161357362638</v>
      </c>
      <c r="V345" s="6">
        <v>1.464169865932343</v>
      </c>
      <c r="W345" s="2">
        <f t="shared" si="98"/>
        <v>2.0898299364473361</v>
      </c>
    </row>
    <row r="346" spans="1:23" x14ac:dyDescent="0.25">
      <c r="A346" t="str">
        <f t="shared" si="99"/>
        <v/>
      </c>
      <c r="B346" t="str">
        <f t="shared" si="100"/>
        <v>UTExterior LightingGeneral Service Lighting</v>
      </c>
      <c r="C346" t="str">
        <f t="shared" si="101"/>
        <v>UT2019 CPAExterior Lighting_General Service Lighting</v>
      </c>
      <c r="D346" t="s">
        <v>117</v>
      </c>
      <c r="E346" t="s">
        <v>120</v>
      </c>
      <c r="F346" s="4" t="s">
        <v>85</v>
      </c>
      <c r="G346" s="4" t="s">
        <v>23</v>
      </c>
      <c r="H346" s="4" t="s">
        <v>19</v>
      </c>
      <c r="I346" s="6">
        <v>9.5513063085817806E-2</v>
      </c>
      <c r="J346" s="6">
        <v>0.16243010034900959</v>
      </c>
      <c r="K346" s="6">
        <v>0.23794212601226408</v>
      </c>
      <c r="L346" s="6">
        <v>0.23794212601226408</v>
      </c>
      <c r="M346" s="6">
        <v>0.27618212354593696</v>
      </c>
      <c r="N346" s="6">
        <v>0.36198121188018928</v>
      </c>
      <c r="O346" s="6">
        <v>4.4121385283345624E-2</v>
      </c>
      <c r="P346" s="6">
        <v>2.0014407489942935E-2</v>
      </c>
      <c r="Q346" s="6">
        <v>3.990962547375485E-3</v>
      </c>
      <c r="R346" s="6">
        <v>3.8082042924893707E-2</v>
      </c>
      <c r="S346" s="6">
        <v>1.9928645621352149E-2</v>
      </c>
      <c r="T346" s="6">
        <v>1.9928645621352149E-2</v>
      </c>
      <c r="U346" s="6">
        <v>0.10945423176127128</v>
      </c>
      <c r="V346" s="6">
        <v>9.2876428298923994E-2</v>
      </c>
      <c r="W346" s="2">
        <f t="shared" si="98"/>
        <v>0.12288482145956707</v>
      </c>
    </row>
    <row r="347" spans="1:23" x14ac:dyDescent="0.25">
      <c r="A347" t="str">
        <f t="shared" si="99"/>
        <v/>
      </c>
      <c r="B347" t="str">
        <f t="shared" si="100"/>
        <v>UTExterior LightingArea Lighting</v>
      </c>
      <c r="C347" t="str">
        <f t="shared" si="101"/>
        <v>UT2019 CPAExterior Lighting_Area Lighting</v>
      </c>
      <c r="D347" t="s">
        <v>117</v>
      </c>
      <c r="E347" t="s">
        <v>120</v>
      </c>
      <c r="F347" s="4" t="s">
        <v>86</v>
      </c>
      <c r="G347" s="4" t="s">
        <v>23</v>
      </c>
      <c r="H347" s="4" t="s">
        <v>24</v>
      </c>
      <c r="I347" s="6">
        <v>1.2776745024992495</v>
      </c>
      <c r="J347" s="6">
        <v>1.5773307041073741</v>
      </c>
      <c r="K347" s="6">
        <v>0.84447642280672996</v>
      </c>
      <c r="L347" s="6">
        <v>0.84447642280672996</v>
      </c>
      <c r="M347" s="6">
        <v>2.1410175142692172</v>
      </c>
      <c r="N347" s="6">
        <v>1.7833920471292941</v>
      </c>
      <c r="O347" s="6">
        <v>0.66430062146194035</v>
      </c>
      <c r="P347" s="6">
        <v>0.28734694198828503</v>
      </c>
      <c r="Q347" s="6">
        <v>0.12004484213925479</v>
      </c>
      <c r="R347" s="6">
        <v>1.7301616523403083</v>
      </c>
      <c r="S347" s="6">
        <v>0.37757329938433987</v>
      </c>
      <c r="T347" s="6">
        <v>0.37757329938433987</v>
      </c>
      <c r="U347" s="6">
        <v>1.1168155767710217</v>
      </c>
      <c r="V347" s="6">
        <v>0.63826748610116635</v>
      </c>
      <c r="W347" s="2">
        <f t="shared" si="98"/>
        <v>0.98431795237066055</v>
      </c>
    </row>
    <row r="348" spans="1:23" x14ac:dyDescent="0.25">
      <c r="A348" t="str">
        <f t="shared" si="99"/>
        <v/>
      </c>
      <c r="B348" t="str">
        <f t="shared" si="100"/>
        <v>UTExterior LightingLinear Lighting</v>
      </c>
      <c r="C348" t="str">
        <f t="shared" si="101"/>
        <v>UT2019 CPAExterior Lighting_Linear Lighting</v>
      </c>
      <c r="D348" t="s">
        <v>117</v>
      </c>
      <c r="E348" t="s">
        <v>120</v>
      </c>
      <c r="F348" s="4" t="s">
        <v>87</v>
      </c>
      <c r="G348" s="4" t="s">
        <v>23</v>
      </c>
      <c r="H348" s="4" t="s">
        <v>22</v>
      </c>
      <c r="I348" s="6">
        <v>0.17998060318671685</v>
      </c>
      <c r="J348" s="6">
        <v>7.2716734974156386E-2</v>
      </c>
      <c r="K348" s="6">
        <v>7.9875366371784634E-2</v>
      </c>
      <c r="L348" s="6">
        <v>7.9875366371784634E-2</v>
      </c>
      <c r="M348" s="6">
        <v>0.40359773533941284</v>
      </c>
      <c r="N348" s="6">
        <v>0.3815598518016472</v>
      </c>
      <c r="O348" s="6">
        <v>8.1899905131840825E-2</v>
      </c>
      <c r="P348" s="6">
        <v>0.74928674288024677</v>
      </c>
      <c r="Q348" s="6">
        <v>0.6570892244201626</v>
      </c>
      <c r="R348" s="6">
        <v>2.5582070828392617E-2</v>
      </c>
      <c r="S348" s="6">
        <v>7.7353172351847979E-2</v>
      </c>
      <c r="T348" s="6">
        <v>7.7353172351847979E-2</v>
      </c>
      <c r="U348" s="6">
        <v>0.24079761846153852</v>
      </c>
      <c r="V348" s="6">
        <v>5.901349395031337E-2</v>
      </c>
      <c r="W348" s="2">
        <f t="shared" si="98"/>
        <v>0.22614150417297804</v>
      </c>
    </row>
    <row r="349" spans="1:23" x14ac:dyDescent="0.25">
      <c r="A349" t="str">
        <f t="shared" si="99"/>
        <v/>
      </c>
      <c r="B349" t="str">
        <f t="shared" si="100"/>
        <v>UTRefrigeration Walk-in Refrigerator/Freezer</v>
      </c>
      <c r="C349" t="str">
        <f t="shared" si="101"/>
        <v>UT2019 CPARefrigeration _Walk-in Refrigerator/Freezer</v>
      </c>
      <c r="D349" t="s">
        <v>117</v>
      </c>
      <c r="E349" t="s">
        <v>120</v>
      </c>
      <c r="F349" s="4" t="s">
        <v>88</v>
      </c>
      <c r="G349" s="4" t="s">
        <v>25</v>
      </c>
      <c r="H349" s="4" t="s">
        <v>26</v>
      </c>
      <c r="I349" s="6">
        <v>0.13748801910765931</v>
      </c>
      <c r="J349" s="6">
        <v>0.63988201000428735</v>
      </c>
      <c r="K349" s="6">
        <v>0.3260751729760637</v>
      </c>
      <c r="L349" s="6">
        <v>0.19921965800887542</v>
      </c>
      <c r="M349" s="6">
        <v>6.7783804910282699</v>
      </c>
      <c r="N349" s="6">
        <v>5.1265126589665995</v>
      </c>
      <c r="O349" s="6">
        <v>0.23474967628341345</v>
      </c>
      <c r="P349" s="6">
        <v>0.15955923110993098</v>
      </c>
      <c r="Q349" s="6">
        <v>0.1684926358656495</v>
      </c>
      <c r="R349" s="6">
        <v>0.37958714812755084</v>
      </c>
      <c r="S349" s="6">
        <v>0.43044210342965455</v>
      </c>
      <c r="T349" s="6">
        <v>14.839121687032428</v>
      </c>
      <c r="U349" s="6">
        <v>0.10333911082569557</v>
      </c>
      <c r="V349" s="6">
        <v>0.55056167297007075</v>
      </c>
      <c r="W349" s="2">
        <f t="shared" si="98"/>
        <v>2.148100805409725</v>
      </c>
    </row>
    <row r="350" spans="1:23" x14ac:dyDescent="0.25">
      <c r="A350" t="str">
        <f t="shared" si="99"/>
        <v/>
      </c>
      <c r="B350" t="str">
        <f t="shared" si="100"/>
        <v>UTRefrigeration Reach-in Refrigerator/Freezer</v>
      </c>
      <c r="C350" t="str">
        <f t="shared" si="101"/>
        <v>UT2019 CPARefrigeration _Reach-in Refrigerator/Freezer</v>
      </c>
      <c r="D350" t="s">
        <v>117</v>
      </c>
      <c r="E350" t="s">
        <v>120</v>
      </c>
      <c r="F350" s="4" t="s">
        <v>89</v>
      </c>
      <c r="G350" s="4" t="s">
        <v>25</v>
      </c>
      <c r="H350" s="4" t="s">
        <v>27</v>
      </c>
      <c r="I350" s="6">
        <v>3.0857315894769182E-2</v>
      </c>
      <c r="J350" s="6">
        <v>0.14361281401996845</v>
      </c>
      <c r="K350" s="6">
        <v>7.3183137580046548E-2</v>
      </c>
      <c r="L350" s="6">
        <v>4.4712142625417228E-2</v>
      </c>
      <c r="M350" s="6">
        <v>3.0426306150038602</v>
      </c>
      <c r="N350" s="6">
        <v>0.32873601139517733</v>
      </c>
      <c r="O350" s="6">
        <v>5.2686371978346094E-2</v>
      </c>
      <c r="P350" s="6">
        <v>7.1621798470021536E-2</v>
      </c>
      <c r="Q350" s="6">
        <v>7.5631760855866731E-2</v>
      </c>
      <c r="R350" s="6">
        <v>8.5193172578874238E-2</v>
      </c>
      <c r="S350" s="6">
        <v>9.660687561100964E-2</v>
      </c>
      <c r="T350" s="6">
        <v>0.66608780673336632</v>
      </c>
      <c r="U350" s="6">
        <v>2.3193057895001753E-2</v>
      </c>
      <c r="V350" s="6">
        <v>0.12356607923114403</v>
      </c>
      <c r="W350" s="2">
        <f t="shared" si="98"/>
        <v>0.34702278284806204</v>
      </c>
    </row>
    <row r="351" spans="1:23" x14ac:dyDescent="0.25">
      <c r="A351" t="str">
        <f t="shared" si="99"/>
        <v/>
      </c>
      <c r="B351" t="str">
        <f t="shared" si="100"/>
        <v>UTRefrigeration Glass Door Display</v>
      </c>
      <c r="C351" t="str">
        <f t="shared" si="101"/>
        <v>UT2019 CPARefrigeration _Glass Door Display</v>
      </c>
      <c r="D351" t="s">
        <v>117</v>
      </c>
      <c r="E351" t="s">
        <v>120</v>
      </c>
      <c r="F351" s="4" t="s">
        <v>90</v>
      </c>
      <c r="G351" s="4" t="s">
        <v>25</v>
      </c>
      <c r="H351" s="4" t="s">
        <v>28</v>
      </c>
      <c r="I351" s="6">
        <v>3.1669350523578894E-2</v>
      </c>
      <c r="J351" s="6">
        <v>0.14739209859944133</v>
      </c>
      <c r="K351" s="6">
        <v>7.5109009621626727E-2</v>
      </c>
      <c r="L351" s="6">
        <v>4.5888777957665043E-2</v>
      </c>
      <c r="M351" s="6">
        <v>1.5613499208572441</v>
      </c>
      <c r="N351" s="6">
        <v>3.3738695906347145</v>
      </c>
      <c r="O351" s="6">
        <v>5.4072855451460462E-2</v>
      </c>
      <c r="P351" s="6">
        <v>3.6753291320142628E-2</v>
      </c>
      <c r="Q351" s="6">
        <v>3.8811035176036873E-2</v>
      </c>
      <c r="R351" s="6">
        <v>8.7435098173055142E-2</v>
      </c>
      <c r="S351" s="6">
        <v>9.9149161811299361E-2</v>
      </c>
      <c r="T351" s="6">
        <v>0.68361643322634968</v>
      </c>
      <c r="U351" s="6">
        <v>2.3803401523817588E-2</v>
      </c>
      <c r="V351" s="6">
        <v>0.12681781815827942</v>
      </c>
      <c r="W351" s="2">
        <f t="shared" si="98"/>
        <v>0.45612413164533649</v>
      </c>
    </row>
    <row r="352" spans="1:23" x14ac:dyDescent="0.25">
      <c r="A352" t="str">
        <f t="shared" si="99"/>
        <v/>
      </c>
      <c r="B352" t="str">
        <f t="shared" si="100"/>
        <v>UTRefrigeration Open Display Case</v>
      </c>
      <c r="C352" t="str">
        <f t="shared" si="101"/>
        <v>UT2019 CPARefrigeration _Open Display Case</v>
      </c>
      <c r="D352" t="s">
        <v>117</v>
      </c>
      <c r="E352" t="s">
        <v>120</v>
      </c>
      <c r="F352" s="4" t="s">
        <v>91</v>
      </c>
      <c r="G352" s="4" t="s">
        <v>25</v>
      </c>
      <c r="H352" s="4" t="s">
        <v>29</v>
      </c>
      <c r="I352" s="6">
        <v>0.18771804514194187</v>
      </c>
      <c r="J352" s="6">
        <v>0.87365721623673975</v>
      </c>
      <c r="K352" s="6">
        <v>0.44520383985208845</v>
      </c>
      <c r="L352" s="6">
        <v>0.27200278975572889</v>
      </c>
      <c r="M352" s="6">
        <v>9.254801569347924</v>
      </c>
      <c r="N352" s="6">
        <v>19.998395724795564</v>
      </c>
      <c r="O352" s="6">
        <v>0.32051338447984912</v>
      </c>
      <c r="P352" s="6">
        <v>0.21785277831993255</v>
      </c>
      <c r="Q352" s="6">
        <v>0.23004992311908826</v>
      </c>
      <c r="R352" s="6">
        <v>0.5182659396067989</v>
      </c>
      <c r="S352" s="6">
        <v>0.58770030092097625</v>
      </c>
      <c r="T352" s="6">
        <v>4.0520925863829547</v>
      </c>
      <c r="U352" s="6">
        <v>0.14109313667335671</v>
      </c>
      <c r="V352" s="6">
        <v>0.75170448778588328</v>
      </c>
      <c r="W352" s="2">
        <f t="shared" si="98"/>
        <v>2.703646551601345</v>
      </c>
    </row>
    <row r="353" spans="1:23" x14ac:dyDescent="0.25">
      <c r="A353" t="str">
        <f t="shared" si="99"/>
        <v/>
      </c>
      <c r="B353" t="str">
        <f t="shared" si="100"/>
        <v>UTRefrigeration Icemaker</v>
      </c>
      <c r="C353" t="str">
        <f t="shared" si="101"/>
        <v>UT2019 CPARefrigeration _Icemaker</v>
      </c>
      <c r="D353" t="s">
        <v>117</v>
      </c>
      <c r="E353" t="s">
        <v>120</v>
      </c>
      <c r="F353" s="4" t="s">
        <v>92</v>
      </c>
      <c r="G353" s="4" t="s">
        <v>25</v>
      </c>
      <c r="H353" s="4" t="s">
        <v>30</v>
      </c>
      <c r="I353" s="6">
        <v>5.1872772088364619E-2</v>
      </c>
      <c r="J353" s="6">
        <v>0.24142069893672594</v>
      </c>
      <c r="K353" s="6">
        <v>0.24604941203228287</v>
      </c>
      <c r="L353" s="6">
        <v>0.1503269300479817</v>
      </c>
      <c r="M353" s="6">
        <v>2.5574111011374554</v>
      </c>
      <c r="N353" s="6">
        <v>0.27631126852531485</v>
      </c>
      <c r="O353" s="6">
        <v>0.17713712852509203</v>
      </c>
      <c r="P353" s="6">
        <v>0.12040001279644671</v>
      </c>
      <c r="Q353" s="6">
        <v>0.12714097061770438</v>
      </c>
      <c r="R353" s="6">
        <v>0.14321420695627596</v>
      </c>
      <c r="S353" s="6">
        <v>0.1624012424745078</v>
      </c>
      <c r="T353" s="6">
        <v>1.1197286603717749</v>
      </c>
      <c r="U353" s="6">
        <v>3.8988751008755582E-2</v>
      </c>
      <c r="V353" s="6">
        <v>0.20772108266540742</v>
      </c>
      <c r="W353" s="2">
        <f t="shared" si="98"/>
        <v>0.40143744558457778</v>
      </c>
    </row>
    <row r="354" spans="1:23" x14ac:dyDescent="0.25">
      <c r="A354" t="str">
        <f t="shared" si="99"/>
        <v/>
      </c>
      <c r="B354" t="str">
        <f t="shared" si="100"/>
        <v>UTRefrigeration Vending Machine</v>
      </c>
      <c r="C354" t="str">
        <f t="shared" si="101"/>
        <v>UT2019 CPARefrigeration _Vending Machine</v>
      </c>
      <c r="D354" t="s">
        <v>117</v>
      </c>
      <c r="E354" t="s">
        <v>120</v>
      </c>
      <c r="F354" s="4" t="s">
        <v>93</v>
      </c>
      <c r="G354" s="4" t="s">
        <v>25</v>
      </c>
      <c r="H354" s="4" t="s">
        <v>31</v>
      </c>
      <c r="I354" s="6">
        <v>4.8722077728582919E-2</v>
      </c>
      <c r="J354" s="6">
        <v>0.11337853738418562</v>
      </c>
      <c r="K354" s="6">
        <v>0.11555232249481034</v>
      </c>
      <c r="L354" s="6">
        <v>7.0598119934869294E-2</v>
      </c>
      <c r="M354" s="6">
        <v>1.2010384006594184</v>
      </c>
      <c r="N354" s="6">
        <v>0.2595284300488242</v>
      </c>
      <c r="O354" s="6">
        <v>8.3189008386862259E-2</v>
      </c>
      <c r="P354" s="6">
        <v>5.6543525107911732E-2</v>
      </c>
      <c r="Q354" s="6">
        <v>5.9709284886210572E-2</v>
      </c>
      <c r="R354" s="6">
        <v>0.13451553565085406</v>
      </c>
      <c r="S354" s="6">
        <v>7.626858600869181E-2</v>
      </c>
      <c r="T354" s="6">
        <v>0.52585879478949971</v>
      </c>
      <c r="U354" s="6">
        <v>1.8310308864475069E-2</v>
      </c>
      <c r="V354" s="6">
        <v>0.19510433562812216</v>
      </c>
      <c r="W354" s="2">
        <f t="shared" si="98"/>
        <v>0.21130837625523702</v>
      </c>
    </row>
    <row r="355" spans="1:23" x14ac:dyDescent="0.25">
      <c r="A355" t="str">
        <f t="shared" si="99"/>
        <v/>
      </c>
      <c r="B355" t="str">
        <f t="shared" si="100"/>
        <v>UTFood PreparationOven</v>
      </c>
      <c r="C355" t="str">
        <f t="shared" si="101"/>
        <v>UT2019 CPAFood Preparation_Oven</v>
      </c>
      <c r="D355" t="s">
        <v>117</v>
      </c>
      <c r="E355" t="s">
        <v>120</v>
      </c>
      <c r="F355" s="4" t="s">
        <v>94</v>
      </c>
      <c r="G355" s="4" t="s">
        <v>32</v>
      </c>
      <c r="H355" s="4" t="s">
        <v>33</v>
      </c>
      <c r="I355" s="6">
        <v>8.3985940717031346E-2</v>
      </c>
      <c r="J355" s="6">
        <v>0.17492292259080544</v>
      </c>
      <c r="K355" s="6">
        <v>0.14843522994354469</v>
      </c>
      <c r="L355" s="6">
        <v>0.17492292259080547</v>
      </c>
      <c r="M355" s="6">
        <v>16.941347696793915</v>
      </c>
      <c r="N355" s="6">
        <v>0.60035885685562684</v>
      </c>
      <c r="O355" s="6">
        <v>0.49090193623934075</v>
      </c>
      <c r="P355" s="6">
        <v>0.22890841865875849</v>
      </c>
      <c r="Q355" s="6">
        <v>0.1123901481261322</v>
      </c>
      <c r="R355" s="6">
        <v>0.24496184676012958</v>
      </c>
      <c r="S355" s="6">
        <v>3.007380092614359E-2</v>
      </c>
      <c r="T355" s="6">
        <v>5.2952824468448373E-2</v>
      </c>
      <c r="U355" s="6">
        <v>7.0279052226111374E-2</v>
      </c>
      <c r="V355" s="6">
        <v>7.7282449811668E-2</v>
      </c>
      <c r="W355" s="2">
        <f t="shared" si="98"/>
        <v>1.3879802890506046</v>
      </c>
    </row>
    <row r="356" spans="1:23" x14ac:dyDescent="0.25">
      <c r="A356" t="str">
        <f t="shared" si="99"/>
        <v/>
      </c>
      <c r="B356" t="str">
        <f t="shared" si="100"/>
        <v>UTFood PreparationFryer</v>
      </c>
      <c r="C356" t="str">
        <f t="shared" si="101"/>
        <v>UT2019 CPAFood Preparation_Fryer</v>
      </c>
      <c r="D356" t="s">
        <v>117</v>
      </c>
      <c r="E356" t="s">
        <v>120</v>
      </c>
      <c r="F356" s="4" t="s">
        <v>95</v>
      </c>
      <c r="G356" s="4" t="s">
        <v>32</v>
      </c>
      <c r="H356" s="4" t="s">
        <v>34</v>
      </c>
      <c r="I356" s="6">
        <v>0.12145541256856369</v>
      </c>
      <c r="J356" s="6">
        <v>0.2529630024928316</v>
      </c>
      <c r="K356" s="6">
        <v>0.2146580956120305</v>
      </c>
      <c r="L356" s="6">
        <v>0.2529630024928316</v>
      </c>
      <c r="M356" s="6">
        <v>24.499557383231537</v>
      </c>
      <c r="N356" s="6">
        <v>0.86820284473880727</v>
      </c>
      <c r="O356" s="6">
        <v>0.70991283407229977</v>
      </c>
      <c r="P356" s="6">
        <v>0.33103357765901731</v>
      </c>
      <c r="Q356" s="6">
        <v>0.16253186774787456</v>
      </c>
      <c r="R356" s="6">
        <v>0.35424907916493076</v>
      </c>
      <c r="S356" s="6">
        <v>4.3490920835145372E-2</v>
      </c>
      <c r="T356" s="6">
        <v>7.657718765281292E-2</v>
      </c>
      <c r="U356" s="6">
        <v>0.10163333541513857</v>
      </c>
      <c r="V356" s="6">
        <v>0.11176122748699545</v>
      </c>
      <c r="W356" s="2">
        <f t="shared" si="98"/>
        <v>2.0072135550836294</v>
      </c>
    </row>
    <row r="357" spans="1:23" x14ac:dyDescent="0.25">
      <c r="A357" t="str">
        <f t="shared" si="99"/>
        <v/>
      </c>
      <c r="B357" t="str">
        <f t="shared" si="100"/>
        <v>UTFood PreparationDishwasher</v>
      </c>
      <c r="C357" t="str">
        <f t="shared" si="101"/>
        <v>UT2019 CPAFood Preparation_Dishwasher</v>
      </c>
      <c r="D357" t="s">
        <v>117</v>
      </c>
      <c r="E357" t="s">
        <v>120</v>
      </c>
      <c r="F357" s="4" t="s">
        <v>96</v>
      </c>
      <c r="G357" s="4" t="s">
        <v>32</v>
      </c>
      <c r="H357" s="4" t="s">
        <v>35</v>
      </c>
      <c r="I357" s="6">
        <v>0.16715950936574078</v>
      </c>
      <c r="J357" s="6">
        <v>0.34815386560492456</v>
      </c>
      <c r="K357" s="6">
        <v>0.29543468821231167</v>
      </c>
      <c r="L357" s="6">
        <v>0.34815386560492462</v>
      </c>
      <c r="M357" s="6">
        <v>16.859413282824708</v>
      </c>
      <c r="N357" s="6">
        <v>1.1949106135928851</v>
      </c>
      <c r="O357" s="6">
        <v>0.97705551795789791</v>
      </c>
      <c r="P357" s="6">
        <v>0.45560267142338656</v>
      </c>
      <c r="Q357" s="6">
        <v>0.22369317838095482</v>
      </c>
      <c r="R357" s="6">
        <v>0.48755424739137715</v>
      </c>
      <c r="S357" s="6">
        <v>5.985670654704809E-2</v>
      </c>
      <c r="T357" s="6">
        <v>0.10539345135752025</v>
      </c>
      <c r="U357" s="6">
        <v>0.13987831520977098</v>
      </c>
      <c r="V357" s="6">
        <v>0.15381736851202754</v>
      </c>
      <c r="W357" s="2">
        <f t="shared" si="98"/>
        <v>1.5582912344275339</v>
      </c>
    </row>
    <row r="358" spans="1:23" x14ac:dyDescent="0.25">
      <c r="A358" t="str">
        <f t="shared" si="99"/>
        <v/>
      </c>
      <c r="B358" t="str">
        <f t="shared" si="100"/>
        <v>UTFood PreparationHot Food Container</v>
      </c>
      <c r="C358" t="str">
        <f t="shared" si="101"/>
        <v>UT2019 CPAFood Preparation_Hot Food Container</v>
      </c>
      <c r="D358" t="s">
        <v>117</v>
      </c>
      <c r="E358" t="s">
        <v>120</v>
      </c>
      <c r="F358" s="4" t="s">
        <v>97</v>
      </c>
      <c r="G358" s="4" t="s">
        <v>32</v>
      </c>
      <c r="H358" s="4" t="s">
        <v>36</v>
      </c>
      <c r="I358" s="6">
        <v>2.2878664504141964E-2</v>
      </c>
      <c r="J358" s="6">
        <v>4.7650866631627486E-2</v>
      </c>
      <c r="K358" s="6">
        <v>4.0435337122857969E-2</v>
      </c>
      <c r="L358" s="6">
        <v>4.7650866631627493E-2</v>
      </c>
      <c r="M358" s="6">
        <v>2.3075017490657608</v>
      </c>
      <c r="N358" s="6">
        <v>0.16354414501788989</v>
      </c>
      <c r="O358" s="6">
        <v>0.13372691438313578</v>
      </c>
      <c r="P358" s="6">
        <v>6.2357090579154291E-2</v>
      </c>
      <c r="Q358" s="6">
        <v>3.0616273040413321E-2</v>
      </c>
      <c r="R358" s="6">
        <v>6.6730215325236389E-2</v>
      </c>
      <c r="S358" s="6">
        <v>8.1924235875596389E-3</v>
      </c>
      <c r="T358" s="6">
        <v>1.4424913208296947E-2</v>
      </c>
      <c r="U358" s="6">
        <v>1.9144762133077024E-2</v>
      </c>
      <c r="V358" s="6">
        <v>2.1052562205102359E-2</v>
      </c>
      <c r="W358" s="2">
        <f t="shared" si="98"/>
        <v>0.21327905595970581</v>
      </c>
    </row>
    <row r="359" spans="1:23" x14ac:dyDescent="0.25">
      <c r="A359" t="str">
        <f t="shared" si="99"/>
        <v/>
      </c>
      <c r="B359" t="str">
        <f t="shared" si="100"/>
        <v>UTFood PreparationSteamer</v>
      </c>
      <c r="C359" t="str">
        <f t="shared" si="101"/>
        <v>UT2019 CPAFood Preparation_Steamer</v>
      </c>
      <c r="D359" t="s">
        <v>117</v>
      </c>
      <c r="E359" t="s">
        <v>120</v>
      </c>
      <c r="F359" s="4" t="s">
        <v>98</v>
      </c>
      <c r="G359" s="4" t="s">
        <v>32</v>
      </c>
      <c r="H359" s="4" t="s">
        <v>37</v>
      </c>
      <c r="I359" s="6">
        <v>0.12257035316146897</v>
      </c>
      <c r="J359" s="6">
        <v>0.25528516100366155</v>
      </c>
      <c r="K359" s="6">
        <v>0.21662862141513944</v>
      </c>
      <c r="L359" s="6">
        <v>0.25528516100366155</v>
      </c>
      <c r="M359" s="6">
        <v>12.36222963331158</v>
      </c>
      <c r="N359" s="6">
        <v>0.87617280321166391</v>
      </c>
      <c r="O359" s="6">
        <v>0.71642971643589803</v>
      </c>
      <c r="P359" s="6">
        <v>0.33407241113330433</v>
      </c>
      <c r="Q359" s="6">
        <v>0.16402388340333593</v>
      </c>
      <c r="R359" s="6">
        <v>0.35750102710209924</v>
      </c>
      <c r="S359" s="6">
        <v>4.3890160292955123E-2</v>
      </c>
      <c r="T359" s="6">
        <v>7.7280153565974258E-2</v>
      </c>
      <c r="U359" s="6">
        <v>0.10256631261928521</v>
      </c>
      <c r="V359" s="6">
        <v>0.112787177064729</v>
      </c>
      <c r="W359" s="2">
        <f t="shared" si="98"/>
        <v>1.1426230410517684</v>
      </c>
    </row>
    <row r="360" spans="1:23" x14ac:dyDescent="0.25">
      <c r="A360" t="str">
        <f t="shared" si="99"/>
        <v/>
      </c>
      <c r="B360" t="str">
        <f t="shared" si="100"/>
        <v>UTOffice EquipmentDesktop Computer</v>
      </c>
      <c r="C360" t="str">
        <f t="shared" si="101"/>
        <v>UT2019 CPAOffice Equipment_Desktop Computer</v>
      </c>
      <c r="D360" t="s">
        <v>117</v>
      </c>
      <c r="E360" t="s">
        <v>120</v>
      </c>
      <c r="F360" s="4" t="s">
        <v>99</v>
      </c>
      <c r="G360" s="4" t="s">
        <v>38</v>
      </c>
      <c r="H360" s="4" t="s">
        <v>39</v>
      </c>
      <c r="I360" s="6">
        <v>2.3470947781525466</v>
      </c>
      <c r="J360" s="6">
        <v>1.2409215803071783</v>
      </c>
      <c r="K360" s="6">
        <v>0.30331821961957245</v>
      </c>
      <c r="L360" s="6">
        <v>0.10277080910218352</v>
      </c>
      <c r="M360" s="6">
        <v>0.29218666435561025</v>
      </c>
      <c r="N360" s="6">
        <v>0.15991333774385222</v>
      </c>
      <c r="O360" s="6">
        <v>0.55738272333901806</v>
      </c>
      <c r="P360" s="6">
        <v>0.47484456508507095</v>
      </c>
      <c r="Q360" s="6">
        <v>0.29010358746203213</v>
      </c>
      <c r="R360" s="6">
        <v>8.346119549146909E-2</v>
      </c>
      <c r="S360" s="6">
        <v>8.8429657837817741E-2</v>
      </c>
      <c r="T360" s="6">
        <v>6.490785995961576E-2</v>
      </c>
      <c r="U360" s="6">
        <v>5.4010805976660627</v>
      </c>
      <c r="V360" s="6">
        <v>0.19753969006608063</v>
      </c>
      <c r="W360" s="2">
        <f t="shared" si="98"/>
        <v>0.82885394758486497</v>
      </c>
    </row>
    <row r="361" spans="1:23" x14ac:dyDescent="0.25">
      <c r="A361" t="str">
        <f t="shared" si="99"/>
        <v/>
      </c>
      <c r="B361" t="str">
        <f t="shared" si="100"/>
        <v>UTOffice EquipmentLaptop</v>
      </c>
      <c r="C361" t="str">
        <f t="shared" si="101"/>
        <v>UT2019 CPAOffice Equipment_Laptop</v>
      </c>
      <c r="D361" t="s">
        <v>117</v>
      </c>
      <c r="E361" t="s">
        <v>120</v>
      </c>
      <c r="F361" s="4" t="s">
        <v>100</v>
      </c>
      <c r="G361" s="4" t="s">
        <v>38</v>
      </c>
      <c r="H361" s="4" t="s">
        <v>40</v>
      </c>
      <c r="I361" s="6">
        <v>0.36241904662649616</v>
      </c>
      <c r="J361" s="6">
        <v>0.19161289107684371</v>
      </c>
      <c r="K361" s="6">
        <v>4.6835901558904575E-2</v>
      </c>
      <c r="L361" s="6">
        <v>1.5869021993719513E-2</v>
      </c>
      <c r="M361" s="6">
        <v>3.6093646773340093E-2</v>
      </c>
      <c r="N361" s="6">
        <v>2.4692500681036008E-2</v>
      </c>
      <c r="O361" s="6">
        <v>3.4426579970939349E-2</v>
      </c>
      <c r="P361" s="6">
        <v>2.1996476176734902E-2</v>
      </c>
      <c r="Q361" s="6">
        <v>1.7918162755007867E-2</v>
      </c>
      <c r="R361" s="6">
        <v>1.2887390480300376E-2</v>
      </c>
      <c r="S361" s="6">
        <v>1.0923663615259838E-2</v>
      </c>
      <c r="T361" s="6">
        <v>8.0180297597172399E-3</v>
      </c>
      <c r="U361" s="6">
        <v>0.33359615456172742</v>
      </c>
      <c r="V361" s="6">
        <v>3.0502452142556567E-2</v>
      </c>
      <c r="W361" s="2">
        <f t="shared" si="98"/>
        <v>8.1985137012327389E-2</v>
      </c>
    </row>
    <row r="362" spans="1:23" x14ac:dyDescent="0.25">
      <c r="A362" t="str">
        <f t="shared" si="99"/>
        <v/>
      </c>
      <c r="B362" t="str">
        <f t="shared" si="100"/>
        <v>UTOffice EquipmentServer</v>
      </c>
      <c r="C362" t="str">
        <f t="shared" si="101"/>
        <v>UT2019 CPAOffice Equipment_Server</v>
      </c>
      <c r="D362" t="s">
        <v>117</v>
      </c>
      <c r="E362" t="s">
        <v>120</v>
      </c>
      <c r="F362" s="4" t="s">
        <v>101</v>
      </c>
      <c r="G362" s="4" t="s">
        <v>38</v>
      </c>
      <c r="H362" s="4" t="s">
        <v>41</v>
      </c>
      <c r="I362" s="6">
        <v>0.23010733119142612</v>
      </c>
      <c r="J362" s="6">
        <v>0.36497693538446419</v>
      </c>
      <c r="K362" s="6">
        <v>4.4605620532290065E-2</v>
      </c>
      <c r="L362" s="6">
        <v>0.12090683423786296</v>
      </c>
      <c r="M362" s="6">
        <v>0.34374901688895326</v>
      </c>
      <c r="N362" s="6">
        <v>9.4066669261089544E-2</v>
      </c>
      <c r="O362" s="6">
        <v>6.557443803988447E-2</v>
      </c>
      <c r="P362" s="6">
        <v>5.586406648059658E-2</v>
      </c>
      <c r="Q362" s="6">
        <v>6.8259667638125202E-2</v>
      </c>
      <c r="R362" s="6">
        <v>4.9094820877334765E-2</v>
      </c>
      <c r="S362" s="6">
        <v>0.10403489157390321</v>
      </c>
      <c r="T362" s="6">
        <v>7.6362188187783231E-2</v>
      </c>
      <c r="U362" s="6">
        <v>63.542124678424265</v>
      </c>
      <c r="V362" s="6">
        <v>0.11619981768592978</v>
      </c>
      <c r="W362" s="2">
        <f t="shared" si="98"/>
        <v>4.6625662126002796</v>
      </c>
    </row>
    <row r="363" spans="1:23" x14ac:dyDescent="0.25">
      <c r="A363" t="str">
        <f t="shared" si="99"/>
        <v/>
      </c>
      <c r="B363" t="str">
        <f t="shared" si="100"/>
        <v>UTOffice EquipmentMonitor</v>
      </c>
      <c r="C363" t="str">
        <f t="shared" si="101"/>
        <v>UT2019 CPAOffice Equipment_Monitor</v>
      </c>
      <c r="D363" t="s">
        <v>117</v>
      </c>
      <c r="E363" t="s">
        <v>120</v>
      </c>
      <c r="F363" s="4" t="s">
        <v>102</v>
      </c>
      <c r="G363" s="4" t="s">
        <v>38</v>
      </c>
      <c r="H363" s="4" t="s">
        <v>42</v>
      </c>
      <c r="I363" s="6">
        <v>0.41419319614456707</v>
      </c>
      <c r="J363" s="6">
        <v>0.21898616123067852</v>
      </c>
      <c r="K363" s="6">
        <v>5.3526744638748076E-2</v>
      </c>
      <c r="L363" s="6">
        <v>1.8136025135679443E-2</v>
      </c>
      <c r="M363" s="6">
        <v>5.1562352533342994E-2</v>
      </c>
      <c r="N363" s="6">
        <v>2.8220000778326863E-2</v>
      </c>
      <c r="O363" s="6">
        <v>9.8361657059826704E-2</v>
      </c>
      <c r="P363" s="6">
        <v>8.3796099720894857E-2</v>
      </c>
      <c r="Q363" s="6">
        <v>5.1194750728593898E-2</v>
      </c>
      <c r="R363" s="6">
        <v>1.4728446263200428E-2</v>
      </c>
      <c r="S363" s="6">
        <v>1.560523373608548E-2</v>
      </c>
      <c r="T363" s="6">
        <v>1.1454328228167485E-2</v>
      </c>
      <c r="U363" s="6">
        <v>0.95313187017636392</v>
      </c>
      <c r="V363" s="6">
        <v>3.4859945305778933E-2</v>
      </c>
      <c r="W363" s="2">
        <f t="shared" si="98"/>
        <v>0.14626834369144676</v>
      </c>
    </row>
    <row r="364" spans="1:23" x14ac:dyDescent="0.25">
      <c r="A364" t="str">
        <f t="shared" si="99"/>
        <v/>
      </c>
      <c r="B364" t="str">
        <f t="shared" si="100"/>
        <v>UTOffice EquipmentPrinter/Copier/Fax</v>
      </c>
      <c r="C364" t="str">
        <f t="shared" si="101"/>
        <v>UT2019 CPAOffice Equipment_Printer/Copier/Fax</v>
      </c>
      <c r="D364" t="s">
        <v>117</v>
      </c>
      <c r="E364" t="s">
        <v>120</v>
      </c>
      <c r="F364" s="4" t="s">
        <v>103</v>
      </c>
      <c r="G364" s="4" t="s">
        <v>38</v>
      </c>
      <c r="H364" s="4" t="s">
        <v>43</v>
      </c>
      <c r="I364" s="6">
        <v>0.21415626542022179</v>
      </c>
      <c r="J364" s="6">
        <v>0.16983834683092186</v>
      </c>
      <c r="K364" s="6">
        <v>4.1513553959739019E-2</v>
      </c>
      <c r="L364" s="6">
        <v>1.1252555905149413E-2</v>
      </c>
      <c r="M364" s="6">
        <v>6.3984059367121926E-2</v>
      </c>
      <c r="N364" s="6">
        <v>1.7509191458759329E-2</v>
      </c>
      <c r="O364" s="6">
        <v>6.1028810707334138E-2</v>
      </c>
      <c r="P364" s="6">
        <v>6.498945397962469E-2</v>
      </c>
      <c r="Q364" s="6">
        <v>3.1763949945700705E-2</v>
      </c>
      <c r="R364" s="6">
        <v>9.1383124875914455E-3</v>
      </c>
      <c r="S364" s="6">
        <v>9.68231813280661E-3</v>
      </c>
      <c r="T364" s="6">
        <v>7.1068752816082232E-3</v>
      </c>
      <c r="U364" s="6">
        <v>0.59137377533951818</v>
      </c>
      <c r="V364" s="6">
        <v>2.1628966682011197E-2</v>
      </c>
      <c r="W364" s="2">
        <f t="shared" si="98"/>
        <v>9.3926173964150594E-2</v>
      </c>
    </row>
    <row r="365" spans="1:23" x14ac:dyDescent="0.25">
      <c r="A365" t="str">
        <f t="shared" si="99"/>
        <v/>
      </c>
      <c r="B365" t="str">
        <f t="shared" si="100"/>
        <v>UTOffice EquipmentPOS Terminal</v>
      </c>
      <c r="C365" t="str">
        <f t="shared" si="101"/>
        <v>UT2019 CPAOffice Equipment_POS Terminal</v>
      </c>
      <c r="D365" t="s">
        <v>117</v>
      </c>
      <c r="E365" t="s">
        <v>120</v>
      </c>
      <c r="F365" s="4" t="s">
        <v>104</v>
      </c>
      <c r="G365" s="4" t="s">
        <v>38</v>
      </c>
      <c r="H365" s="4" t="s">
        <v>44</v>
      </c>
      <c r="I365" s="6">
        <v>3.0728916519521702E-2</v>
      </c>
      <c r="J365" s="6">
        <v>9.7479256492267324E-2</v>
      </c>
      <c r="K365" s="6">
        <v>7.1480506902994838E-3</v>
      </c>
      <c r="L365" s="6">
        <v>3.229220031102923E-2</v>
      </c>
      <c r="M365" s="6">
        <v>9.1809633260757931E-2</v>
      </c>
      <c r="N365" s="6">
        <v>6.280909895454001E-2</v>
      </c>
      <c r="O365" s="6">
        <v>4.3784598732881194E-2</v>
      </c>
      <c r="P365" s="6">
        <v>1.8650451361490836E-2</v>
      </c>
      <c r="Q365" s="6">
        <v>9.1155097825079689E-3</v>
      </c>
      <c r="R365" s="6">
        <v>1.3112408409321492E-2</v>
      </c>
      <c r="S365" s="6">
        <v>2.7785985624529982E-2</v>
      </c>
      <c r="T365" s="6">
        <v>2.0395067761820439E-2</v>
      </c>
      <c r="U365" s="6">
        <v>0.16971042466195815</v>
      </c>
      <c r="V365" s="6">
        <v>3.1035034640283742E-2</v>
      </c>
      <c r="W365" s="2">
        <f t="shared" si="98"/>
        <v>4.6846902657372111E-2</v>
      </c>
    </row>
    <row r="366" spans="1:23" x14ac:dyDescent="0.25">
      <c r="A366" t="str">
        <f t="shared" si="99"/>
        <v/>
      </c>
      <c r="B366" t="str">
        <f t="shared" si="100"/>
        <v>UTMiscellaneousNon-HVAC Motors</v>
      </c>
      <c r="C366" t="str">
        <f t="shared" si="101"/>
        <v>UT2019 CPAMiscellaneous_Non-HVAC Motors</v>
      </c>
      <c r="D366" t="s">
        <v>117</v>
      </c>
      <c r="E366" t="s">
        <v>120</v>
      </c>
      <c r="F366" s="4" t="s">
        <v>105</v>
      </c>
      <c r="G366" s="4" t="s">
        <v>45</v>
      </c>
      <c r="H366" s="4" t="s">
        <v>46</v>
      </c>
      <c r="I366" s="6">
        <v>0.31777429532692775</v>
      </c>
      <c r="J366" s="6">
        <v>0.23719108358076363</v>
      </c>
      <c r="K366" s="6">
        <v>0.17580336904146063</v>
      </c>
      <c r="L366" s="6">
        <v>0.12151889078577457</v>
      </c>
      <c r="M366" s="6">
        <v>0.51711784672635641</v>
      </c>
      <c r="N366" s="6">
        <v>0.14838935921724108</v>
      </c>
      <c r="O366" s="6">
        <v>0.5252458931314401</v>
      </c>
      <c r="P366" s="6">
        <v>7.5771821454260299E-2</v>
      </c>
      <c r="Q366" s="6">
        <v>4.6113228159858272E-2</v>
      </c>
      <c r="R366" s="6">
        <v>0.11994504938411558</v>
      </c>
      <c r="S366" s="6">
        <v>9.8815928516388193E-2</v>
      </c>
      <c r="T366" s="6">
        <v>7.9083636312712563E-2</v>
      </c>
      <c r="U366" s="6">
        <v>5.3779636330792711</v>
      </c>
      <c r="V366" s="6">
        <v>0.13547438426524488</v>
      </c>
      <c r="W366" s="2">
        <f t="shared" si="98"/>
        <v>0.56972917278441537</v>
      </c>
    </row>
    <row r="367" spans="1:23" x14ac:dyDescent="0.25">
      <c r="A367" t="str">
        <f t="shared" si="99"/>
        <v/>
      </c>
      <c r="B367" t="str">
        <f t="shared" si="100"/>
        <v>UTMiscellaneousPool Pump</v>
      </c>
      <c r="C367" t="str">
        <f t="shared" si="101"/>
        <v>UT2019 CPAMiscellaneous_Pool Pump</v>
      </c>
      <c r="D367" t="s">
        <v>117</v>
      </c>
      <c r="E367" t="s">
        <v>120</v>
      </c>
      <c r="F367" s="4" t="s">
        <v>106</v>
      </c>
      <c r="G367" s="4" t="s">
        <v>45</v>
      </c>
      <c r="H367" s="4" t="s">
        <v>47</v>
      </c>
      <c r="I367" s="6">
        <v>0</v>
      </c>
      <c r="J367" s="6">
        <v>0</v>
      </c>
      <c r="K367" s="6">
        <v>0</v>
      </c>
      <c r="L367" s="6">
        <v>0</v>
      </c>
      <c r="M367" s="6">
        <v>0</v>
      </c>
      <c r="N367" s="6">
        <v>0</v>
      </c>
      <c r="O367" s="6">
        <v>0</v>
      </c>
      <c r="P367" s="6">
        <v>1.1475963972914097E-2</v>
      </c>
      <c r="Q367" s="6">
        <v>1.3968088265022095E-2</v>
      </c>
      <c r="R367" s="6">
        <v>1.2110791224170574E-2</v>
      </c>
      <c r="S367" s="6">
        <v>0</v>
      </c>
      <c r="T367" s="6">
        <v>0</v>
      </c>
      <c r="U367" s="6">
        <v>0</v>
      </c>
      <c r="V367" s="6">
        <v>1.025908525914984E-2</v>
      </c>
      <c r="W367" s="2">
        <f t="shared" si="98"/>
        <v>3.4152806229469008E-3</v>
      </c>
    </row>
    <row r="368" spans="1:23" x14ac:dyDescent="0.25">
      <c r="A368" t="str">
        <f t="shared" si="99"/>
        <v/>
      </c>
      <c r="B368" t="str">
        <f t="shared" si="100"/>
        <v>UTMiscellaneousPool Heater</v>
      </c>
      <c r="C368" t="str">
        <f t="shared" si="101"/>
        <v>UT2019 CPAMiscellaneous_Pool Heater</v>
      </c>
      <c r="D368" t="s">
        <v>117</v>
      </c>
      <c r="E368" t="s">
        <v>120</v>
      </c>
      <c r="F368" s="4" t="s">
        <v>107</v>
      </c>
      <c r="G368" s="4" t="s">
        <v>45</v>
      </c>
      <c r="H368" s="4" t="s">
        <v>48</v>
      </c>
      <c r="I368" s="6">
        <v>0</v>
      </c>
      <c r="J368" s="6">
        <v>0</v>
      </c>
      <c r="K368" s="6">
        <v>0</v>
      </c>
      <c r="L368" s="6">
        <v>0</v>
      </c>
      <c r="M368" s="6">
        <v>0</v>
      </c>
      <c r="N368" s="6">
        <v>0</v>
      </c>
      <c r="O368" s="6">
        <v>0</v>
      </c>
      <c r="P368" s="6">
        <v>1.4874536511510435E-2</v>
      </c>
      <c r="Q368" s="6">
        <v>9.0523479937917907E-3</v>
      </c>
      <c r="R368" s="6">
        <v>1.5697365961794815E-2</v>
      </c>
      <c r="S368" s="6">
        <v>0</v>
      </c>
      <c r="T368" s="6">
        <v>0</v>
      </c>
      <c r="U368" s="6">
        <v>0</v>
      </c>
      <c r="V368" s="6">
        <v>1.3297282792285831E-2</v>
      </c>
      <c r="W368" s="2">
        <f t="shared" si="98"/>
        <v>3.7801095185273476E-3</v>
      </c>
    </row>
    <row r="369" spans="1:23" x14ac:dyDescent="0.25">
      <c r="A369" t="str">
        <f t="shared" si="99"/>
        <v/>
      </c>
      <c r="B369" t="str">
        <f t="shared" si="100"/>
        <v>UTMiscellaneousClothes Washer</v>
      </c>
      <c r="C369" t="str">
        <f t="shared" si="101"/>
        <v>UT2019 CPAMiscellaneous_Clothes Washer</v>
      </c>
      <c r="D369" t="s">
        <v>117</v>
      </c>
      <c r="E369" t="s">
        <v>120</v>
      </c>
      <c r="F369" s="4" t="s">
        <v>108</v>
      </c>
      <c r="G369" s="4" t="s">
        <v>45</v>
      </c>
      <c r="H369" s="4" t="s">
        <v>49</v>
      </c>
      <c r="I369" s="6">
        <v>0</v>
      </c>
      <c r="J369" s="6">
        <v>0</v>
      </c>
      <c r="K369" s="6">
        <v>1.679220866078597E-3</v>
      </c>
      <c r="L369" s="6">
        <v>3.8690395628325517E-3</v>
      </c>
      <c r="M369" s="6">
        <v>0</v>
      </c>
      <c r="N369" s="6">
        <v>0</v>
      </c>
      <c r="O369" s="6">
        <v>3.1356191734883479E-2</v>
      </c>
      <c r="P369" s="6">
        <v>3.6187481599618452E-3</v>
      </c>
      <c r="Q369" s="6">
        <v>4.4045967577569806E-3</v>
      </c>
      <c r="R369" s="6">
        <v>1.9094650158186489E-2</v>
      </c>
      <c r="S369" s="6">
        <v>0</v>
      </c>
      <c r="T369" s="6">
        <v>0</v>
      </c>
      <c r="U369" s="6">
        <v>0</v>
      </c>
      <c r="V369" s="6">
        <v>1.2940105421057014E-3</v>
      </c>
      <c r="W369" s="2">
        <f t="shared" si="98"/>
        <v>4.6654612701289748E-3</v>
      </c>
    </row>
    <row r="370" spans="1:23" x14ac:dyDescent="0.25">
      <c r="A370" t="str">
        <f t="shared" si="99"/>
        <v/>
      </c>
      <c r="B370" t="str">
        <f t="shared" si="100"/>
        <v>UTMiscellaneousClothes Dryer</v>
      </c>
      <c r="C370" t="str">
        <f t="shared" si="101"/>
        <v>UT2019 CPAMiscellaneous_Clothes Dryer</v>
      </c>
      <c r="D370" t="s">
        <v>117</v>
      </c>
      <c r="E370" t="s">
        <v>120</v>
      </c>
      <c r="F370" s="4" t="s">
        <v>109</v>
      </c>
      <c r="G370" s="4" t="s">
        <v>45</v>
      </c>
      <c r="H370" s="4" t="s">
        <v>50</v>
      </c>
      <c r="I370" s="6">
        <v>0</v>
      </c>
      <c r="J370" s="6">
        <v>0</v>
      </c>
      <c r="K370" s="6">
        <v>5.4505659957838053E-3</v>
      </c>
      <c r="L370" s="6">
        <v>1.255847631691488E-2</v>
      </c>
      <c r="M370" s="6">
        <v>0</v>
      </c>
      <c r="N370" s="6">
        <v>0</v>
      </c>
      <c r="O370" s="6">
        <v>0.10177874505963506</v>
      </c>
      <c r="P370" s="6">
        <v>1.1746057988223002E-2</v>
      </c>
      <c r="Q370" s="6">
        <v>1.4296835989796541E-2</v>
      </c>
      <c r="R370" s="6">
        <v>6.1979131486523453E-2</v>
      </c>
      <c r="S370" s="6">
        <v>0</v>
      </c>
      <c r="T370" s="6">
        <v>0</v>
      </c>
      <c r="U370" s="6">
        <v>0</v>
      </c>
      <c r="V370" s="6">
        <v>4.2002157080490805E-3</v>
      </c>
      <c r="W370" s="2">
        <f t="shared" si="98"/>
        <v>1.5143573467494701E-2</v>
      </c>
    </row>
    <row r="371" spans="1:23" x14ac:dyDescent="0.25">
      <c r="A371" t="str">
        <f t="shared" si="99"/>
        <v/>
      </c>
      <c r="B371" t="str">
        <f t="shared" si="100"/>
        <v>UTMiscellaneousOther Miscellaneous</v>
      </c>
      <c r="C371" t="str">
        <f t="shared" si="101"/>
        <v>UT2019 CPAMiscellaneous_Other Miscellaneous</v>
      </c>
      <c r="D371" t="s">
        <v>117</v>
      </c>
      <c r="E371" t="s">
        <v>120</v>
      </c>
      <c r="F371" s="4" t="s">
        <v>110</v>
      </c>
      <c r="G371" s="4" t="s">
        <v>45</v>
      </c>
      <c r="H371" s="4" t="s">
        <v>51</v>
      </c>
      <c r="I371" s="6">
        <v>1.2872133370408414</v>
      </c>
      <c r="J371" s="6">
        <v>1.0125540802961925</v>
      </c>
      <c r="K371" s="6">
        <v>0.6647826983678059</v>
      </c>
      <c r="L371" s="6">
        <v>0.51875663638218839</v>
      </c>
      <c r="M371" s="6">
        <v>2.0703411152873148</v>
      </c>
      <c r="N371" s="6">
        <v>0.47035782376509083</v>
      </c>
      <c r="O371" s="6">
        <v>4.0870198891427716</v>
      </c>
      <c r="P371" s="6">
        <v>0.33353778740443857</v>
      </c>
      <c r="Q371" s="6">
        <v>0.21083207034562298</v>
      </c>
      <c r="R371" s="6">
        <v>0.55530826688979495</v>
      </c>
      <c r="S371" s="6">
        <v>0.34487831475148634</v>
      </c>
      <c r="T371" s="6">
        <v>0.27839989111571473</v>
      </c>
      <c r="U371" s="6">
        <v>18.389281199746843</v>
      </c>
      <c r="V371" s="6">
        <v>0.5259442513092597</v>
      </c>
      <c r="W371" s="2">
        <f t="shared" si="98"/>
        <v>2.1963719544175264</v>
      </c>
    </row>
    <row r="372" spans="1:23" x14ac:dyDescent="0.25">
      <c r="A372">
        <f t="shared" si="99"/>
        <v>1</v>
      </c>
      <c r="B372" t="str">
        <f t="shared" si="100"/>
        <v>IDCoolingAir-Cooled Chiller</v>
      </c>
      <c r="C372" t="str">
        <f t="shared" si="101"/>
        <v>ID2019 CPACooling_Air-Cooled Chiller</v>
      </c>
      <c r="D372" t="s">
        <v>119</v>
      </c>
      <c r="E372" t="s">
        <v>120</v>
      </c>
      <c r="F372" s="4" t="s">
        <v>66</v>
      </c>
      <c r="G372" s="4" t="s">
        <v>3</v>
      </c>
      <c r="H372" s="4" t="s">
        <v>4</v>
      </c>
      <c r="I372" s="6">
        <v>5.5671711008583022</v>
      </c>
      <c r="J372" s="6">
        <v>5.5909785346893868</v>
      </c>
      <c r="K372" s="6">
        <v>5.1498630146416797</v>
      </c>
      <c r="L372" s="6">
        <v>5.6045595646846404</v>
      </c>
      <c r="M372" s="6">
        <v>6.3384554244681057</v>
      </c>
      <c r="N372" s="6">
        <v>7.0172902753619555</v>
      </c>
      <c r="O372" s="6">
        <v>8.497227477929858</v>
      </c>
      <c r="P372" s="6">
        <v>6.9976980876680859</v>
      </c>
      <c r="Q372" s="6">
        <v>3.4988490438340425</v>
      </c>
      <c r="R372" s="6">
        <v>1.0244562487921336</v>
      </c>
      <c r="S372" s="6">
        <v>2.616294119913539</v>
      </c>
      <c r="T372" s="6">
        <v>2.2664182780015163</v>
      </c>
      <c r="U372" s="6">
        <v>36.743329265664805</v>
      </c>
      <c r="V372" s="6">
        <v>2.8865931027959815</v>
      </c>
      <c r="W372" s="2">
        <f t="shared" si="98"/>
        <v>7.1285131099502888</v>
      </c>
    </row>
    <row r="373" spans="1:23" x14ac:dyDescent="0.25">
      <c r="A373" t="str">
        <f t="shared" si="99"/>
        <v/>
      </c>
      <c r="B373" t="str">
        <f t="shared" si="100"/>
        <v>IDCoolingWater-Cooled Chiller</v>
      </c>
      <c r="C373" t="str">
        <f t="shared" si="101"/>
        <v>ID2019 CPACooling_Water-Cooled Chiller</v>
      </c>
      <c r="D373" t="s">
        <v>119</v>
      </c>
      <c r="E373" t="s">
        <v>120</v>
      </c>
      <c r="F373" s="4" t="s">
        <v>67</v>
      </c>
      <c r="G373" s="4" t="s">
        <v>3</v>
      </c>
      <c r="H373" s="4" t="s">
        <v>5</v>
      </c>
      <c r="I373" s="6">
        <v>5.7040199807867751</v>
      </c>
      <c r="J373" s="6">
        <v>5.6919188124073887</v>
      </c>
      <c r="K373" s="6">
        <v>5.2428393334886048</v>
      </c>
      <c r="L373" s="6">
        <v>5.7057450361430426</v>
      </c>
      <c r="M373" s="6">
        <v>6.3549779971550793</v>
      </c>
      <c r="N373" s="6">
        <v>7.1439813768977647</v>
      </c>
      <c r="O373" s="6">
        <v>9.6779609853620041</v>
      </c>
      <c r="P373" s="6">
        <v>9.0844990925151254</v>
      </c>
      <c r="Q373" s="6">
        <v>4.5422495462575618</v>
      </c>
      <c r="R373" s="6">
        <v>1.2911860229189411</v>
      </c>
      <c r="S373" s="6">
        <v>2.649184611068724</v>
      </c>
      <c r="T373" s="6">
        <v>2.2949103384924148</v>
      </c>
      <c r="U373" s="6">
        <v>37.646531873192721</v>
      </c>
      <c r="V373" s="6">
        <v>2.9387080425417267</v>
      </c>
      <c r="W373" s="2">
        <f t="shared" si="98"/>
        <v>7.5691937892305612</v>
      </c>
    </row>
    <row r="374" spans="1:23" x14ac:dyDescent="0.25">
      <c r="A374" t="str">
        <f t="shared" si="99"/>
        <v/>
      </c>
      <c r="B374" t="str">
        <f t="shared" si="100"/>
        <v>IDCoolingRTU</v>
      </c>
      <c r="C374" t="str">
        <f t="shared" si="101"/>
        <v>ID2019 CPACooling_RTU</v>
      </c>
      <c r="D374" t="s">
        <v>119</v>
      </c>
      <c r="E374" t="s">
        <v>120</v>
      </c>
      <c r="F374" s="4" t="s">
        <v>68</v>
      </c>
      <c r="G374" s="4" t="s">
        <v>3</v>
      </c>
      <c r="H374" s="4" t="s">
        <v>6</v>
      </c>
      <c r="I374" s="6">
        <v>5.8038910152208869</v>
      </c>
      <c r="J374" s="6">
        <v>6.2122941571647869</v>
      </c>
      <c r="K374" s="6">
        <v>5.7221582443143673</v>
      </c>
      <c r="L374" s="6">
        <v>6.2273844231646152</v>
      </c>
      <c r="M374" s="6">
        <v>7.6654162821044434</v>
      </c>
      <c r="N374" s="6">
        <v>7.7971094158711942</v>
      </c>
      <c r="O374" s="6">
        <v>8.1824889160478591</v>
      </c>
      <c r="P374" s="6">
        <v>4.401891021698118</v>
      </c>
      <c r="Q374" s="6">
        <v>2.2009455108490585</v>
      </c>
      <c r="R374" s="6">
        <v>3.1264288224823802</v>
      </c>
      <c r="S374" s="6">
        <v>2.8104146876436342</v>
      </c>
      <c r="T374" s="6">
        <v>2.4345791890744879</v>
      </c>
      <c r="U374" s="6">
        <v>38.305680700457863</v>
      </c>
      <c r="V374" s="6">
        <v>3.2073751232185512</v>
      </c>
      <c r="W374" s="2">
        <f t="shared" si="98"/>
        <v>7.4355755363794467</v>
      </c>
    </row>
    <row r="375" spans="1:23" x14ac:dyDescent="0.25">
      <c r="A375" t="str">
        <f t="shared" si="99"/>
        <v/>
      </c>
      <c r="B375" t="str">
        <f t="shared" si="100"/>
        <v>IDCoolingPTAC</v>
      </c>
      <c r="C375" t="str">
        <f t="shared" si="101"/>
        <v>ID2019 CPACooling_PTAC</v>
      </c>
      <c r="D375" t="s">
        <v>119</v>
      </c>
      <c r="E375" t="s">
        <v>120</v>
      </c>
      <c r="F375" s="4" t="s">
        <v>69</v>
      </c>
      <c r="G375" s="4" t="s">
        <v>3</v>
      </c>
      <c r="H375" s="4" t="s">
        <v>7</v>
      </c>
      <c r="I375" s="6">
        <v>6.3754079959938341</v>
      </c>
      <c r="J375" s="6">
        <v>6.824027146475772</v>
      </c>
      <c r="K375" s="6">
        <v>6.2856268888356182</v>
      </c>
      <c r="L375" s="6">
        <v>6.4396053993708628</v>
      </c>
      <c r="M375" s="6">
        <v>8.4202401680849057</v>
      </c>
      <c r="N375" s="6">
        <v>8.5649013024570309</v>
      </c>
      <c r="O375" s="6">
        <v>8.9882296420959022</v>
      </c>
      <c r="P375" s="6">
        <v>4.8353511710728743</v>
      </c>
      <c r="Q375" s="6">
        <v>2.4176755855364367</v>
      </c>
      <c r="R375" s="6">
        <v>3.434292487830453</v>
      </c>
      <c r="S375" s="6">
        <v>3.0871600146647182</v>
      </c>
      <c r="T375" s="6">
        <v>2.6743154873515409</v>
      </c>
      <c r="U375" s="6">
        <v>42.077692773559313</v>
      </c>
      <c r="V375" s="6">
        <v>3.5232096800392849</v>
      </c>
      <c r="W375" s="2">
        <f t="shared" si="98"/>
        <v>8.1391239816691829</v>
      </c>
    </row>
    <row r="376" spans="1:23" x14ac:dyDescent="0.25">
      <c r="A376" t="str">
        <f t="shared" si="99"/>
        <v/>
      </c>
      <c r="B376" t="str">
        <f t="shared" si="100"/>
        <v>IDCoolingPTHP</v>
      </c>
      <c r="C376" t="str">
        <f t="shared" si="101"/>
        <v>ID2019 CPACooling_PTHP</v>
      </c>
      <c r="D376" t="s">
        <v>119</v>
      </c>
      <c r="E376" t="s">
        <v>120</v>
      </c>
      <c r="F376" s="4" t="s">
        <v>70</v>
      </c>
      <c r="G376" s="4" t="s">
        <v>3</v>
      </c>
      <c r="H376" s="4" t="s">
        <v>8</v>
      </c>
      <c r="I376" s="6">
        <v>6.3754079959938341</v>
      </c>
      <c r="J376" s="6">
        <v>6.824027146475772</v>
      </c>
      <c r="K376" s="6">
        <v>6.2856268888356182</v>
      </c>
      <c r="L376" s="6">
        <v>6.4396053993708628</v>
      </c>
      <c r="M376" s="6">
        <v>8.4202401680849057</v>
      </c>
      <c r="N376" s="6">
        <v>8.5649013024570309</v>
      </c>
      <c r="O376" s="6">
        <v>8.9882296420959022</v>
      </c>
      <c r="P376" s="6">
        <v>4.8353511710728743</v>
      </c>
      <c r="Q376" s="6">
        <v>2.4176755855364367</v>
      </c>
      <c r="R376" s="6">
        <v>3.434292487830453</v>
      </c>
      <c r="S376" s="6">
        <v>3.0871600146647182</v>
      </c>
      <c r="T376" s="6">
        <v>2.6743154873515409</v>
      </c>
      <c r="U376" s="6">
        <v>42.077692773559313</v>
      </c>
      <c r="V376" s="6">
        <v>3.5232096800392849</v>
      </c>
      <c r="W376" s="2">
        <f t="shared" si="98"/>
        <v>8.1391239816691829</v>
      </c>
    </row>
    <row r="377" spans="1:23" x14ac:dyDescent="0.25">
      <c r="A377" t="str">
        <f t="shared" si="99"/>
        <v/>
      </c>
      <c r="B377" t="str">
        <f t="shared" si="100"/>
        <v>IDCoolingEvaporative AC</v>
      </c>
      <c r="C377" t="str">
        <f t="shared" si="101"/>
        <v>ID2019 CPACooling_Evaporative AC</v>
      </c>
      <c r="D377" t="s">
        <v>119</v>
      </c>
      <c r="E377" t="s">
        <v>120</v>
      </c>
      <c r="F377" s="4" t="s">
        <v>71</v>
      </c>
      <c r="G377" s="4" t="s">
        <v>3</v>
      </c>
      <c r="H377" s="4" t="s">
        <v>9</v>
      </c>
      <c r="I377" s="6">
        <v>2.3215564060883547</v>
      </c>
      <c r="J377" s="6">
        <v>2.4849176628659149</v>
      </c>
      <c r="K377" s="6">
        <v>2.2888632977257473</v>
      </c>
      <c r="L377" s="6">
        <v>2.4909537692658463</v>
      </c>
      <c r="M377" s="6">
        <v>3.0661665128417774</v>
      </c>
      <c r="N377" s="6">
        <v>3.118843766348478</v>
      </c>
      <c r="O377" s="6">
        <v>3.2729955664191444</v>
      </c>
      <c r="P377" s="6">
        <v>1.7607564086792473</v>
      </c>
      <c r="Q377" s="6">
        <v>0.88037820433962355</v>
      </c>
      <c r="R377" s="6">
        <v>1.250571528992952</v>
      </c>
      <c r="S377" s="6">
        <v>1.1241658750574539</v>
      </c>
      <c r="T377" s="6">
        <v>0.97383167562979522</v>
      </c>
      <c r="U377" s="6">
        <v>15.322272280183144</v>
      </c>
      <c r="V377" s="6">
        <v>1.2829500492874206</v>
      </c>
      <c r="W377" s="2">
        <f t="shared" si="98"/>
        <v>2.9742302145517785</v>
      </c>
    </row>
    <row r="378" spans="1:23" x14ac:dyDescent="0.25">
      <c r="A378" t="str">
        <f t="shared" si="99"/>
        <v/>
      </c>
      <c r="B378" t="str">
        <f t="shared" si="100"/>
        <v>IDCoolingAir-Source Heat Pump</v>
      </c>
      <c r="C378" t="str">
        <f t="shared" si="101"/>
        <v>ID2019 CPACooling_Air-Source Heat Pump</v>
      </c>
      <c r="D378" t="s">
        <v>119</v>
      </c>
      <c r="E378" t="s">
        <v>120</v>
      </c>
      <c r="F378" s="4" t="s">
        <v>72</v>
      </c>
      <c r="G378" s="4" t="s">
        <v>3</v>
      </c>
      <c r="H378" s="4" t="s">
        <v>10</v>
      </c>
      <c r="I378" s="6">
        <v>5.8036265729408321</v>
      </c>
      <c r="J378" s="6">
        <v>6.2114608793864203</v>
      </c>
      <c r="K378" s="6">
        <v>5.7218334046910675</v>
      </c>
      <c r="L378" s="6">
        <v>6.2214819434218365</v>
      </c>
      <c r="M378" s="6">
        <v>7.664755379196964</v>
      </c>
      <c r="N378" s="6">
        <v>7.2327882371534447</v>
      </c>
      <c r="O378" s="6">
        <v>8.1635046853311675</v>
      </c>
      <c r="P378" s="6">
        <v>4.3961115530397876</v>
      </c>
      <c r="Q378" s="6">
        <v>2.1980557765198934</v>
      </c>
      <c r="R378" s="6">
        <v>3.1263302436136278</v>
      </c>
      <c r="S378" s="6">
        <v>2.809803546760683</v>
      </c>
      <c r="T378" s="6">
        <v>2.4340497757883393</v>
      </c>
      <c r="U378" s="6">
        <v>38.303935381409502</v>
      </c>
      <c r="V378" s="6">
        <v>3.2071930446247192</v>
      </c>
      <c r="W378" s="2">
        <f t="shared" si="98"/>
        <v>7.3924950302770203</v>
      </c>
    </row>
    <row r="379" spans="1:23" x14ac:dyDescent="0.25">
      <c r="A379" t="str">
        <f t="shared" si="99"/>
        <v/>
      </c>
      <c r="B379" t="str">
        <f t="shared" si="100"/>
        <v>IDCoolingGeothermal Heat Pump</v>
      </c>
      <c r="C379" t="str">
        <f t="shared" si="101"/>
        <v>ID2019 CPACooling_Geothermal Heat Pump</v>
      </c>
      <c r="D379" t="s">
        <v>119</v>
      </c>
      <c r="E379" t="s">
        <v>120</v>
      </c>
      <c r="F379" s="4" t="s">
        <v>73</v>
      </c>
      <c r="G379" s="4" t="s">
        <v>3</v>
      </c>
      <c r="H379" s="4" t="s">
        <v>11</v>
      </c>
      <c r="I379" s="6">
        <v>3.5366510534558335</v>
      </c>
      <c r="J379" s="6">
        <v>3.7849559887839779</v>
      </c>
      <c r="K379" s="6">
        <v>3.486864609800036</v>
      </c>
      <c r="L379" s="6">
        <v>3.7904651729985641</v>
      </c>
      <c r="M379" s="6">
        <v>4.6707330277355945</v>
      </c>
      <c r="N379" s="6">
        <v>2.593292744947215</v>
      </c>
      <c r="O379" s="6">
        <v>4.9684443818542325</v>
      </c>
      <c r="P379" s="6">
        <v>2.6758939888068274</v>
      </c>
      <c r="Q379" s="6">
        <v>1.3379469944034135</v>
      </c>
      <c r="R379" s="6">
        <v>2.9437128892498063</v>
      </c>
      <c r="S379" s="6">
        <v>1.7119167296701256</v>
      </c>
      <c r="T379" s="6">
        <v>1.4829828714629276</v>
      </c>
      <c r="U379" s="6">
        <v>23.341896952808511</v>
      </c>
      <c r="V379" s="6">
        <v>1.9544518571495451</v>
      </c>
      <c r="W379" s="2">
        <f t="shared" si="98"/>
        <v>4.448586375937615</v>
      </c>
    </row>
    <row r="380" spans="1:23" x14ac:dyDescent="0.25">
      <c r="A380" t="str">
        <f t="shared" si="99"/>
        <v/>
      </c>
      <c r="B380" t="str">
        <f t="shared" si="100"/>
        <v>IDHeatingElectric Furnace</v>
      </c>
      <c r="C380" t="str">
        <f t="shared" si="101"/>
        <v>ID2019 CPAHeating_Electric Furnace</v>
      </c>
      <c r="D380" t="s">
        <v>119</v>
      </c>
      <c r="E380" t="s">
        <v>120</v>
      </c>
      <c r="F380" s="4" t="s">
        <v>74</v>
      </c>
      <c r="G380" s="4" t="s">
        <v>12</v>
      </c>
      <c r="H380" s="4" t="s">
        <v>13</v>
      </c>
      <c r="I380" s="6">
        <v>4.7849696115133469</v>
      </c>
      <c r="J380" s="6">
        <v>5.8100975733070186</v>
      </c>
      <c r="K380" s="6">
        <v>4.4541899781225531</v>
      </c>
      <c r="L380" s="6">
        <v>6.3579336158127466</v>
      </c>
      <c r="M380" s="6">
        <v>5.0392104163629181</v>
      </c>
      <c r="N380" s="6">
        <v>5.8574013660490394</v>
      </c>
      <c r="O380" s="6">
        <v>12.017552531957429</v>
      </c>
      <c r="P380" s="6">
        <v>9.730257868171666</v>
      </c>
      <c r="Q380" s="6">
        <v>5.8076562606636939</v>
      </c>
      <c r="R380" s="6">
        <v>2.0877578025622938</v>
      </c>
      <c r="S380" s="6">
        <v>6.1689763191739466</v>
      </c>
      <c r="T380" s="6">
        <v>5.2192484553269196</v>
      </c>
      <c r="U380" s="6">
        <v>3.1761734295929731</v>
      </c>
      <c r="V380" s="6">
        <v>3.8735974371018709</v>
      </c>
      <c r="W380" s="2">
        <f t="shared" si="98"/>
        <v>5.7417873332656004</v>
      </c>
    </row>
    <row r="381" spans="1:23" x14ac:dyDescent="0.25">
      <c r="A381" t="str">
        <f t="shared" si="99"/>
        <v/>
      </c>
      <c r="B381" t="str">
        <f t="shared" si="100"/>
        <v>IDHeatingElectric Room Heat</v>
      </c>
      <c r="C381" t="str">
        <f t="shared" si="101"/>
        <v>ID2019 CPAHeating_Electric Room Heat</v>
      </c>
      <c r="D381" t="s">
        <v>119</v>
      </c>
      <c r="E381" t="s">
        <v>120</v>
      </c>
      <c r="F381" s="4" t="s">
        <v>75</v>
      </c>
      <c r="G381" s="4" t="s">
        <v>12</v>
      </c>
      <c r="H381" s="4" t="s">
        <v>14</v>
      </c>
      <c r="I381" s="6">
        <v>4.5571139157269975</v>
      </c>
      <c r="J381" s="6">
        <v>5.5334262602923978</v>
      </c>
      <c r="K381" s="6">
        <v>4.2420856934500506</v>
      </c>
      <c r="L381" s="6">
        <v>6.055174872202616</v>
      </c>
      <c r="M381" s="6">
        <v>4.7992480155837312</v>
      </c>
      <c r="N381" s="6">
        <v>5.5784774914752751</v>
      </c>
      <c r="O381" s="6">
        <v>11.445288125673741</v>
      </c>
      <c r="P381" s="6">
        <v>9.2669122554015875</v>
      </c>
      <c r="Q381" s="6">
        <v>5.5311012006320892</v>
      </c>
      <c r="R381" s="6">
        <v>1.9883407643450415</v>
      </c>
      <c r="S381" s="6">
        <v>5.8752155420704248</v>
      </c>
      <c r="T381" s="6">
        <v>4.9707128145970652</v>
      </c>
      <c r="U381" s="6">
        <v>3.0249270758028315</v>
      </c>
      <c r="V381" s="6">
        <v>3.6891404162874957</v>
      </c>
      <c r="W381" s="2">
        <f t="shared" si="98"/>
        <v>5.468368888824382</v>
      </c>
    </row>
    <row r="382" spans="1:23" x14ac:dyDescent="0.25">
      <c r="A382" t="str">
        <f t="shared" si="99"/>
        <v/>
      </c>
      <c r="B382" t="str">
        <f t="shared" si="100"/>
        <v>IDHeatingPTHP</v>
      </c>
      <c r="C382" t="str">
        <f t="shared" si="101"/>
        <v>ID2019 CPAHeating_PTHP</v>
      </c>
      <c r="D382" t="s">
        <v>119</v>
      </c>
      <c r="E382" t="s">
        <v>120</v>
      </c>
      <c r="F382" s="4" t="s">
        <v>76</v>
      </c>
      <c r="G382" s="4" t="s">
        <v>12</v>
      </c>
      <c r="H382" s="4" t="s">
        <v>8</v>
      </c>
      <c r="I382" s="6">
        <v>3.7772033112624377</v>
      </c>
      <c r="J382" s="6">
        <v>4.6280167409990582</v>
      </c>
      <c r="K382" s="6">
        <v>3.5523916430467652</v>
      </c>
      <c r="L382" s="6">
        <v>4.6899127785343104</v>
      </c>
      <c r="M382" s="6">
        <v>3.470923376365822</v>
      </c>
      <c r="N382" s="6">
        <v>3.0626603009280857</v>
      </c>
      <c r="O382" s="6">
        <v>7.9051417186270392</v>
      </c>
      <c r="P382" s="6">
        <v>6.4268698310370791</v>
      </c>
      <c r="Q382" s="6">
        <v>3.8359775574690453</v>
      </c>
      <c r="R382" s="6">
        <v>1.7231357242755401</v>
      </c>
      <c r="S382" s="6">
        <v>5.0536691419519588</v>
      </c>
      <c r="T382" s="6">
        <v>4.2756453418187199</v>
      </c>
      <c r="U382" s="6">
        <v>2.5072369877826728</v>
      </c>
      <c r="V382" s="6">
        <v>3.0893462631084581</v>
      </c>
      <c r="W382" s="2">
        <f t="shared" si="98"/>
        <v>4.1427236226576429</v>
      </c>
    </row>
    <row r="383" spans="1:23" x14ac:dyDescent="0.25">
      <c r="A383" t="str">
        <f t="shared" si="99"/>
        <v/>
      </c>
      <c r="B383" t="str">
        <f t="shared" si="100"/>
        <v>IDHeatingAir-Source Heat Pump</v>
      </c>
      <c r="C383" t="str">
        <f t="shared" si="101"/>
        <v>ID2019 CPAHeating_Air-Source Heat Pump</v>
      </c>
      <c r="D383" t="s">
        <v>119</v>
      </c>
      <c r="E383" t="s">
        <v>120</v>
      </c>
      <c r="F383" s="4" t="s">
        <v>77</v>
      </c>
      <c r="G383" s="4" t="s">
        <v>12</v>
      </c>
      <c r="H383" s="4" t="s">
        <v>10</v>
      </c>
      <c r="I383" s="6">
        <v>4.1968925680693756</v>
      </c>
      <c r="J383" s="6">
        <v>5.1422408233322869</v>
      </c>
      <c r="K383" s="6">
        <v>3.9471018256075165</v>
      </c>
      <c r="L383" s="6">
        <v>5.2110141983714557</v>
      </c>
      <c r="M383" s="6">
        <v>3.8565815292953576</v>
      </c>
      <c r="N383" s="6">
        <v>3.4029558899200953</v>
      </c>
      <c r="O383" s="6">
        <v>8.783490798474487</v>
      </c>
      <c r="P383" s="6">
        <v>7.1409664789300873</v>
      </c>
      <c r="Q383" s="6">
        <v>4.2621972860767166</v>
      </c>
      <c r="R383" s="6">
        <v>1.9145952491950444</v>
      </c>
      <c r="S383" s="6">
        <v>5.6151879355021759</v>
      </c>
      <c r="T383" s="6">
        <v>4.750717046465244</v>
      </c>
      <c r="U383" s="6">
        <v>2.7858188753140807</v>
      </c>
      <c r="V383" s="6">
        <v>3.4326069590093975</v>
      </c>
      <c r="W383" s="2">
        <f t="shared" si="98"/>
        <v>4.6030262473973798</v>
      </c>
    </row>
    <row r="384" spans="1:23" x14ac:dyDescent="0.25">
      <c r="A384" t="str">
        <f t="shared" si="99"/>
        <v/>
      </c>
      <c r="B384" t="str">
        <f t="shared" si="100"/>
        <v>IDHeatingGeothermal Heat Pump</v>
      </c>
      <c r="C384" t="str">
        <f t="shared" si="101"/>
        <v>ID2019 CPAHeating_Geothermal Heat Pump</v>
      </c>
      <c r="D384" t="s">
        <v>119</v>
      </c>
      <c r="E384" t="s">
        <v>120</v>
      </c>
      <c r="F384" s="4" t="s">
        <v>78</v>
      </c>
      <c r="G384" s="4" t="s">
        <v>12</v>
      </c>
      <c r="H384" s="4" t="s">
        <v>11</v>
      </c>
      <c r="I384" s="6">
        <v>3.1689830636065865</v>
      </c>
      <c r="J384" s="6">
        <v>3.6339743764751278</v>
      </c>
      <c r="K384" s="6">
        <v>2.8332349738667597</v>
      </c>
      <c r="L384" s="6">
        <v>3.3198661729412309</v>
      </c>
      <c r="M384" s="6">
        <v>2.5802645731919642</v>
      </c>
      <c r="N384" s="6">
        <v>2.3003993080661895</v>
      </c>
      <c r="O384" s="6">
        <v>6.1678720002295382</v>
      </c>
      <c r="P384" s="6">
        <v>5.2793475058361006</v>
      </c>
      <c r="Q384" s="6">
        <v>3.1510609492458883</v>
      </c>
      <c r="R384" s="6">
        <v>1.287995132474316</v>
      </c>
      <c r="S384" s="6">
        <v>4.6282781262915549</v>
      </c>
      <c r="T384" s="6">
        <v>3.9157442356182006</v>
      </c>
      <c r="U384" s="6">
        <v>2.1035117508873866</v>
      </c>
      <c r="V384" s="6">
        <v>2.4639298699386782</v>
      </c>
      <c r="W384" s="2">
        <f t="shared" si="98"/>
        <v>3.3453187170478231</v>
      </c>
    </row>
    <row r="385" spans="1:23" x14ac:dyDescent="0.25">
      <c r="A385" t="str">
        <f t="shared" si="99"/>
        <v/>
      </c>
      <c r="B385" t="str">
        <f t="shared" si="100"/>
        <v>IDVentilationVentilation</v>
      </c>
      <c r="C385" t="str">
        <f t="shared" si="101"/>
        <v>ID2019 CPAVentilation_Ventilation</v>
      </c>
      <c r="D385" t="s">
        <v>119</v>
      </c>
      <c r="E385" t="s">
        <v>120</v>
      </c>
      <c r="F385" s="4" t="s">
        <v>79</v>
      </c>
      <c r="G385" s="4" t="s">
        <v>15</v>
      </c>
      <c r="H385" s="4" t="s">
        <v>15</v>
      </c>
      <c r="I385" s="6">
        <v>2.9583199017998774</v>
      </c>
      <c r="J385" s="6">
        <v>1.1745717493409591</v>
      </c>
      <c r="K385" s="6">
        <v>2.9583199017998774</v>
      </c>
      <c r="L385" s="6">
        <v>1.1745717493409591</v>
      </c>
      <c r="M385" s="6">
        <v>2.1272489296361821</v>
      </c>
      <c r="N385" s="6">
        <v>2.0127502281400846</v>
      </c>
      <c r="O385" s="6">
        <v>3.4618981812440794</v>
      </c>
      <c r="P385" s="6">
        <v>1.475956988471705</v>
      </c>
      <c r="Q385" s="6">
        <v>0.72295119890018678</v>
      </c>
      <c r="R385" s="6">
        <v>0.88748841021476432</v>
      </c>
      <c r="S385" s="6">
        <v>0.22231104811014857</v>
      </c>
      <c r="T385" s="6">
        <v>0.68018174838308787</v>
      </c>
      <c r="U385" s="6">
        <v>25.382384757442949</v>
      </c>
      <c r="V385" s="6">
        <v>0.66997537254708617</v>
      </c>
      <c r="W385" s="2">
        <f t="shared" ref="W385:W448" si="102">AVERAGE(I385:V385)</f>
        <v>3.2792092975265676</v>
      </c>
    </row>
    <row r="386" spans="1:23" x14ac:dyDescent="0.25">
      <c r="A386" t="str">
        <f t="shared" si="99"/>
        <v/>
      </c>
      <c r="B386" t="str">
        <f t="shared" si="100"/>
        <v>IDWater HeatingWater Heater</v>
      </c>
      <c r="C386" t="str">
        <f t="shared" si="101"/>
        <v>ID2019 CPAWater Heating_Water Heater</v>
      </c>
      <c r="D386" t="s">
        <v>119</v>
      </c>
      <c r="E386" t="s">
        <v>120</v>
      </c>
      <c r="F386" s="4" t="s">
        <v>80</v>
      </c>
      <c r="G386" s="4" t="s">
        <v>16</v>
      </c>
      <c r="H386" s="4" t="s">
        <v>17</v>
      </c>
      <c r="I386" s="6">
        <v>0.98360999999999998</v>
      </c>
      <c r="J386" s="6">
        <v>0.87214700000000001</v>
      </c>
      <c r="K386" s="6">
        <v>0.98360999999999998</v>
      </c>
      <c r="L386" s="6">
        <v>0.87214700000000001</v>
      </c>
      <c r="M386" s="6">
        <v>8.2710484999999991</v>
      </c>
      <c r="N386" s="6">
        <v>2.0985469999999999</v>
      </c>
      <c r="O386" s="6">
        <v>3.4380739999999999</v>
      </c>
      <c r="P386" s="6">
        <v>2.0044590000000002</v>
      </c>
      <c r="Q386" s="6">
        <v>1.0029319999999999</v>
      </c>
      <c r="R386" s="6">
        <v>2.987441</v>
      </c>
      <c r="S386" s="6">
        <v>0.22397800000000001</v>
      </c>
      <c r="T386" s="6">
        <v>0.388235</v>
      </c>
      <c r="U386" s="6">
        <v>0.64918260000000005</v>
      </c>
      <c r="V386" s="6">
        <v>1.2668889999999999</v>
      </c>
      <c r="W386" s="2">
        <f t="shared" si="102"/>
        <v>1.8601642928571429</v>
      </c>
    </row>
    <row r="387" spans="1:23" x14ac:dyDescent="0.25">
      <c r="A387" t="str">
        <f t="shared" si="99"/>
        <v/>
      </c>
      <c r="B387" t="str">
        <f t="shared" si="100"/>
        <v>IDInterior LightingGeneral Service Lighting</v>
      </c>
      <c r="C387" t="str">
        <f t="shared" si="101"/>
        <v>ID2019 CPAInterior Lighting_General Service Lighting</v>
      </c>
      <c r="D387" t="s">
        <v>119</v>
      </c>
      <c r="E387" t="s">
        <v>120</v>
      </c>
      <c r="F387" s="4" t="s">
        <v>81</v>
      </c>
      <c r="G387" s="4" t="s">
        <v>18</v>
      </c>
      <c r="H387" s="4" t="s">
        <v>19</v>
      </c>
      <c r="I387" s="6">
        <v>0.24854369365134049</v>
      </c>
      <c r="J387" s="6">
        <v>0.24651165830668834</v>
      </c>
      <c r="K387" s="6">
        <v>0.49780483994498642</v>
      </c>
      <c r="L387" s="6">
        <v>0.32855119436369107</v>
      </c>
      <c r="M387" s="6">
        <v>1.3402191760145017</v>
      </c>
      <c r="N387" s="6">
        <v>0.38163107331953855</v>
      </c>
      <c r="O387" s="6">
        <v>0.54894589024056883</v>
      </c>
      <c r="P387" s="6">
        <v>9.4508344790366489E-2</v>
      </c>
      <c r="Q387" s="6">
        <v>0.16264221303240564</v>
      </c>
      <c r="R387" s="6">
        <v>0.80857252946798985</v>
      </c>
      <c r="S387" s="6">
        <v>7.243721839474232E-2</v>
      </c>
      <c r="T387" s="6">
        <v>7.243721839474232E-2</v>
      </c>
      <c r="U387" s="6">
        <v>0.47440881713066591</v>
      </c>
      <c r="V387" s="6">
        <v>0.37642815015538239</v>
      </c>
      <c r="W387" s="2">
        <f t="shared" si="102"/>
        <v>0.40383157265768638</v>
      </c>
    </row>
    <row r="388" spans="1:23" x14ac:dyDescent="0.25">
      <c r="A388" t="str">
        <f t="shared" si="99"/>
        <v/>
      </c>
      <c r="B388" t="str">
        <f t="shared" si="100"/>
        <v>IDInterior LightingExempted Lighting</v>
      </c>
      <c r="C388" t="str">
        <f t="shared" si="101"/>
        <v>ID2019 CPAInterior Lighting_Exempted Lighting</v>
      </c>
      <c r="D388" t="s">
        <v>119</v>
      </c>
      <c r="E388" t="s">
        <v>120</v>
      </c>
      <c r="F388" s="4" t="s">
        <v>82</v>
      </c>
      <c r="G388" s="4" t="s">
        <v>18</v>
      </c>
      <c r="H388" s="4" t="s">
        <v>20</v>
      </c>
      <c r="I388" s="6">
        <v>0.1029930252348189</v>
      </c>
      <c r="J388" s="6">
        <v>0.13272466392284143</v>
      </c>
      <c r="K388" s="6">
        <v>0.47362324504374631</v>
      </c>
      <c r="L388" s="6">
        <v>0.3125913417288726</v>
      </c>
      <c r="M388" s="6">
        <v>0.93928297420356521</v>
      </c>
      <c r="N388" s="6">
        <v>0.29517487208245929</v>
      </c>
      <c r="O388" s="6">
        <v>0.22824905816351321</v>
      </c>
      <c r="P388" s="6">
        <v>4.0434000324751009E-2</v>
      </c>
      <c r="Q388" s="6">
        <v>0.18172866156643003</v>
      </c>
      <c r="R388" s="6">
        <v>0.42818557630105081</v>
      </c>
      <c r="S388" s="6">
        <v>3.5816023605558897E-2</v>
      </c>
      <c r="T388" s="6">
        <v>3.5816023605558897E-2</v>
      </c>
      <c r="U388" s="6">
        <v>0.26647444706270113</v>
      </c>
      <c r="V388" s="6">
        <v>0.2286891734756227</v>
      </c>
      <c r="W388" s="2">
        <f t="shared" si="102"/>
        <v>0.2644130775943922</v>
      </c>
    </row>
    <row r="389" spans="1:23" x14ac:dyDescent="0.25">
      <c r="A389" t="str">
        <f t="shared" si="99"/>
        <v/>
      </c>
      <c r="B389" t="str">
        <f t="shared" si="100"/>
        <v>IDInterior LightingHigh-Bay Lighting</v>
      </c>
      <c r="C389" t="str">
        <f t="shared" si="101"/>
        <v>ID2019 CPAInterior Lighting_High-Bay Lighting</v>
      </c>
      <c r="D389" t="s">
        <v>119</v>
      </c>
      <c r="E389" t="s">
        <v>120</v>
      </c>
      <c r="F389" s="4" t="s">
        <v>83</v>
      </c>
      <c r="G389" s="4" t="s">
        <v>18</v>
      </c>
      <c r="H389" s="4" t="s">
        <v>21</v>
      </c>
      <c r="I389" s="6">
        <v>1.0097571904109066</v>
      </c>
      <c r="J389" s="6">
        <v>1.5097319313691666</v>
      </c>
      <c r="K389" s="6">
        <v>1.9907982124912358</v>
      </c>
      <c r="L389" s="6">
        <v>1.3139268202442156</v>
      </c>
      <c r="M389" s="6">
        <v>2.9189542122173275</v>
      </c>
      <c r="N389" s="6">
        <v>2.0202514121424442</v>
      </c>
      <c r="O389" s="6">
        <v>2.593676628981044</v>
      </c>
      <c r="P389" s="6">
        <v>1.4232784408076913</v>
      </c>
      <c r="Q389" s="6">
        <v>0.81014056411215796</v>
      </c>
      <c r="R389" s="6">
        <v>1.2862972269831965</v>
      </c>
      <c r="S389" s="6">
        <v>1.6935466856330306</v>
      </c>
      <c r="T389" s="6">
        <v>1.6935466856330306</v>
      </c>
      <c r="U389" s="6">
        <v>2.7383703041952336</v>
      </c>
      <c r="V389" s="6">
        <v>1.5598450753325854</v>
      </c>
      <c r="W389" s="2">
        <f t="shared" si="102"/>
        <v>1.7544372421823762</v>
      </c>
    </row>
    <row r="390" spans="1:23" x14ac:dyDescent="0.25">
      <c r="A390" t="str">
        <f t="shared" si="99"/>
        <v/>
      </c>
      <c r="B390" t="str">
        <f t="shared" si="100"/>
        <v>IDInterior LightingLinear Lighting</v>
      </c>
      <c r="C390" t="str">
        <f t="shared" si="101"/>
        <v>ID2019 CPAInterior Lighting_Linear Lighting</v>
      </c>
      <c r="D390" t="s">
        <v>119</v>
      </c>
      <c r="E390" t="s">
        <v>120</v>
      </c>
      <c r="F390" s="4" t="s">
        <v>84</v>
      </c>
      <c r="G390" s="4" t="s">
        <v>18</v>
      </c>
      <c r="H390" s="4" t="s">
        <v>22</v>
      </c>
      <c r="I390" s="6">
        <v>1.7246509498917526</v>
      </c>
      <c r="J390" s="6">
        <v>1.5415598375166626</v>
      </c>
      <c r="K390" s="6">
        <v>3.0033180740724288</v>
      </c>
      <c r="L390" s="6">
        <v>1.9821899288878029</v>
      </c>
      <c r="M390" s="6">
        <v>1.8674442583618971</v>
      </c>
      <c r="N390" s="6">
        <v>5.0106479032102795</v>
      </c>
      <c r="O390" s="6">
        <v>4.0374352350241542</v>
      </c>
      <c r="P390" s="6">
        <v>2.18745514263111</v>
      </c>
      <c r="Q390" s="6">
        <v>1.5127022615307173</v>
      </c>
      <c r="R390" s="6">
        <v>0.45584450142900113</v>
      </c>
      <c r="S390" s="6">
        <v>0.28151989720595638</v>
      </c>
      <c r="T390" s="6">
        <v>0.28151989720595638</v>
      </c>
      <c r="U390" s="6">
        <v>3.907161357362638</v>
      </c>
      <c r="V390" s="6">
        <v>1.464169865932343</v>
      </c>
      <c r="W390" s="2">
        <f t="shared" si="102"/>
        <v>2.0898299364473361</v>
      </c>
    </row>
    <row r="391" spans="1:23" x14ac:dyDescent="0.25">
      <c r="A391" t="str">
        <f t="shared" si="99"/>
        <v/>
      </c>
      <c r="B391" t="str">
        <f t="shared" si="100"/>
        <v>IDExterior LightingGeneral Service Lighting</v>
      </c>
      <c r="C391" t="str">
        <f t="shared" si="101"/>
        <v>ID2019 CPAExterior Lighting_General Service Lighting</v>
      </c>
      <c r="D391" t="s">
        <v>119</v>
      </c>
      <c r="E391" t="s">
        <v>120</v>
      </c>
      <c r="F391" s="4" t="s">
        <v>85</v>
      </c>
      <c r="G391" s="4" t="s">
        <v>23</v>
      </c>
      <c r="H391" s="4" t="s">
        <v>19</v>
      </c>
      <c r="I391" s="6">
        <v>9.5513063085817806E-2</v>
      </c>
      <c r="J391" s="6">
        <v>0.16243010034900959</v>
      </c>
      <c r="K391" s="6">
        <v>0.23794212601226408</v>
      </c>
      <c r="L391" s="6">
        <v>0.23794212601226408</v>
      </c>
      <c r="M391" s="6">
        <v>0.27618212354593696</v>
      </c>
      <c r="N391" s="6">
        <v>0.36198121188018928</v>
      </c>
      <c r="O391" s="6">
        <v>4.4121385283345624E-2</v>
      </c>
      <c r="P391" s="6">
        <v>2.0014407489942935E-2</v>
      </c>
      <c r="Q391" s="6">
        <v>3.990962547375485E-3</v>
      </c>
      <c r="R391" s="6">
        <v>3.8082042924893707E-2</v>
      </c>
      <c r="S391" s="6">
        <v>1.9928645621352149E-2</v>
      </c>
      <c r="T391" s="6">
        <v>1.9928645621352149E-2</v>
      </c>
      <c r="U391" s="6">
        <v>0.10945423176127128</v>
      </c>
      <c r="V391" s="6">
        <v>9.2876428298923994E-2</v>
      </c>
      <c r="W391" s="2">
        <f t="shared" si="102"/>
        <v>0.12288482145956707</v>
      </c>
    </row>
    <row r="392" spans="1:23" x14ac:dyDescent="0.25">
      <c r="A392" t="str">
        <f t="shared" si="99"/>
        <v/>
      </c>
      <c r="B392" t="str">
        <f t="shared" si="100"/>
        <v>IDExterior LightingArea Lighting</v>
      </c>
      <c r="C392" t="str">
        <f t="shared" si="101"/>
        <v>ID2019 CPAExterior Lighting_Area Lighting</v>
      </c>
      <c r="D392" t="s">
        <v>119</v>
      </c>
      <c r="E392" t="s">
        <v>120</v>
      </c>
      <c r="F392" s="4" t="s">
        <v>86</v>
      </c>
      <c r="G392" s="4" t="s">
        <v>23</v>
      </c>
      <c r="H392" s="4" t="s">
        <v>24</v>
      </c>
      <c r="I392" s="6">
        <v>1.2776745024992495</v>
      </c>
      <c r="J392" s="6">
        <v>1.5773307041073741</v>
      </c>
      <c r="K392" s="6">
        <v>0.84447642280672996</v>
      </c>
      <c r="L392" s="6">
        <v>0.84447642280672996</v>
      </c>
      <c r="M392" s="6">
        <v>2.1410175142692172</v>
      </c>
      <c r="N392" s="6">
        <v>1.7833920471292941</v>
      </c>
      <c r="O392" s="6">
        <v>0.66430062146194035</v>
      </c>
      <c r="P392" s="6">
        <v>0.28734694198828503</v>
      </c>
      <c r="Q392" s="6">
        <v>0.12004484213925479</v>
      </c>
      <c r="R392" s="6">
        <v>1.7301616523403083</v>
      </c>
      <c r="S392" s="6">
        <v>0.37757329938433987</v>
      </c>
      <c r="T392" s="6">
        <v>0.37757329938433987</v>
      </c>
      <c r="U392" s="6">
        <v>1.1168155767710217</v>
      </c>
      <c r="V392" s="6">
        <v>0.63826748610116635</v>
      </c>
      <c r="W392" s="2">
        <f t="shared" si="102"/>
        <v>0.98431795237066055</v>
      </c>
    </row>
    <row r="393" spans="1:23" x14ac:dyDescent="0.25">
      <c r="A393" t="str">
        <f t="shared" si="99"/>
        <v/>
      </c>
      <c r="B393" t="str">
        <f t="shared" si="100"/>
        <v>IDExterior LightingLinear Lighting</v>
      </c>
      <c r="C393" t="str">
        <f t="shared" si="101"/>
        <v>ID2019 CPAExterior Lighting_Linear Lighting</v>
      </c>
      <c r="D393" t="s">
        <v>119</v>
      </c>
      <c r="E393" t="s">
        <v>120</v>
      </c>
      <c r="F393" s="4" t="s">
        <v>87</v>
      </c>
      <c r="G393" s="4" t="s">
        <v>23</v>
      </c>
      <c r="H393" s="4" t="s">
        <v>22</v>
      </c>
      <c r="I393" s="6">
        <v>0.17998060318671685</v>
      </c>
      <c r="J393" s="6">
        <v>7.2716734974156386E-2</v>
      </c>
      <c r="K393" s="6">
        <v>7.9875366371784634E-2</v>
      </c>
      <c r="L393" s="6">
        <v>7.9875366371784634E-2</v>
      </c>
      <c r="M393" s="6">
        <v>0.40359773533941284</v>
      </c>
      <c r="N393" s="6">
        <v>0.3815598518016472</v>
      </c>
      <c r="O393" s="6">
        <v>8.1899905131840825E-2</v>
      </c>
      <c r="P393" s="6">
        <v>0.74928674288024677</v>
      </c>
      <c r="Q393" s="6">
        <v>0.6570892244201626</v>
      </c>
      <c r="R393" s="6">
        <v>2.5582070828392617E-2</v>
      </c>
      <c r="S393" s="6">
        <v>7.7353172351847979E-2</v>
      </c>
      <c r="T393" s="6">
        <v>7.7353172351847979E-2</v>
      </c>
      <c r="U393" s="6">
        <v>0.24079761846153852</v>
      </c>
      <c r="V393" s="6">
        <v>5.901349395031337E-2</v>
      </c>
      <c r="W393" s="2">
        <f t="shared" si="102"/>
        <v>0.22614150417297804</v>
      </c>
    </row>
    <row r="394" spans="1:23" x14ac:dyDescent="0.25">
      <c r="A394" t="str">
        <f t="shared" si="99"/>
        <v/>
      </c>
      <c r="B394" t="str">
        <f t="shared" si="100"/>
        <v>IDRefrigeration Walk-in Refrigerator/Freezer</v>
      </c>
      <c r="C394" t="str">
        <f t="shared" si="101"/>
        <v>ID2019 CPARefrigeration _Walk-in Refrigerator/Freezer</v>
      </c>
      <c r="D394" t="s">
        <v>119</v>
      </c>
      <c r="E394" t="s">
        <v>120</v>
      </c>
      <c r="F394" s="4" t="s">
        <v>88</v>
      </c>
      <c r="G394" s="4" t="s">
        <v>25</v>
      </c>
      <c r="H394" s="4" t="s">
        <v>26</v>
      </c>
      <c r="I394" s="6">
        <v>0.13748801910765931</v>
      </c>
      <c r="J394" s="6">
        <v>0.63988201000428735</v>
      </c>
      <c r="K394" s="6">
        <v>0.3260751729760637</v>
      </c>
      <c r="L394" s="6">
        <v>0.19921965800887542</v>
      </c>
      <c r="M394" s="6">
        <v>6.7783804910282699</v>
      </c>
      <c r="N394" s="6">
        <v>5.1265126589665995</v>
      </c>
      <c r="O394" s="6">
        <v>0.23474967628341345</v>
      </c>
      <c r="P394" s="6">
        <v>0.15955923110993098</v>
      </c>
      <c r="Q394" s="6">
        <v>0.1684926358656495</v>
      </c>
      <c r="R394" s="6">
        <v>0.37958714812755084</v>
      </c>
      <c r="S394" s="6">
        <v>0.43044210342965455</v>
      </c>
      <c r="T394" s="6">
        <v>14.839121687032428</v>
      </c>
      <c r="U394" s="6">
        <v>0.10333911082569557</v>
      </c>
      <c r="V394" s="6">
        <v>0.55056167297007075</v>
      </c>
      <c r="W394" s="2">
        <f t="shared" si="102"/>
        <v>2.148100805409725</v>
      </c>
    </row>
    <row r="395" spans="1:23" x14ac:dyDescent="0.25">
      <c r="A395" t="str">
        <f t="shared" si="99"/>
        <v/>
      </c>
      <c r="B395" t="str">
        <f t="shared" si="100"/>
        <v>IDRefrigeration Reach-in Refrigerator/Freezer</v>
      </c>
      <c r="C395" t="str">
        <f t="shared" si="101"/>
        <v>ID2019 CPARefrigeration _Reach-in Refrigerator/Freezer</v>
      </c>
      <c r="D395" t="s">
        <v>119</v>
      </c>
      <c r="E395" t="s">
        <v>120</v>
      </c>
      <c r="F395" s="4" t="s">
        <v>89</v>
      </c>
      <c r="G395" s="4" t="s">
        <v>25</v>
      </c>
      <c r="H395" s="4" t="s">
        <v>27</v>
      </c>
      <c r="I395" s="6">
        <v>3.0857315894769182E-2</v>
      </c>
      <c r="J395" s="6">
        <v>0.14361281401996845</v>
      </c>
      <c r="K395" s="6">
        <v>7.3183137580046548E-2</v>
      </c>
      <c r="L395" s="6">
        <v>4.4712142625417228E-2</v>
      </c>
      <c r="M395" s="6">
        <v>3.0426306150038602</v>
      </c>
      <c r="N395" s="6">
        <v>0.32873601139517733</v>
      </c>
      <c r="O395" s="6">
        <v>5.2686371978346094E-2</v>
      </c>
      <c r="P395" s="6">
        <v>7.1621798470021536E-2</v>
      </c>
      <c r="Q395" s="6">
        <v>7.5631760855866731E-2</v>
      </c>
      <c r="R395" s="6">
        <v>8.5193172578874238E-2</v>
      </c>
      <c r="S395" s="6">
        <v>9.660687561100964E-2</v>
      </c>
      <c r="T395" s="6">
        <v>0.66608780673336632</v>
      </c>
      <c r="U395" s="6">
        <v>2.3193057895001753E-2</v>
      </c>
      <c r="V395" s="6">
        <v>0.12356607923114403</v>
      </c>
      <c r="W395" s="2">
        <f t="shared" si="102"/>
        <v>0.34702278284806204</v>
      </c>
    </row>
    <row r="396" spans="1:23" x14ac:dyDescent="0.25">
      <c r="A396" t="str">
        <f t="shared" si="99"/>
        <v/>
      </c>
      <c r="B396" t="str">
        <f t="shared" si="100"/>
        <v>IDRefrigeration Glass Door Display</v>
      </c>
      <c r="C396" t="str">
        <f t="shared" si="101"/>
        <v>ID2019 CPARefrigeration _Glass Door Display</v>
      </c>
      <c r="D396" t="s">
        <v>119</v>
      </c>
      <c r="E396" t="s">
        <v>120</v>
      </c>
      <c r="F396" s="4" t="s">
        <v>90</v>
      </c>
      <c r="G396" s="4" t="s">
        <v>25</v>
      </c>
      <c r="H396" s="4" t="s">
        <v>28</v>
      </c>
      <c r="I396" s="6">
        <v>3.1669350523578894E-2</v>
      </c>
      <c r="J396" s="6">
        <v>0.14739209859944133</v>
      </c>
      <c r="K396" s="6">
        <v>7.5109009621626727E-2</v>
      </c>
      <c r="L396" s="6">
        <v>4.5888777957665043E-2</v>
      </c>
      <c r="M396" s="6">
        <v>1.5613499208572441</v>
      </c>
      <c r="N396" s="6">
        <v>3.3738695906347145</v>
      </c>
      <c r="O396" s="6">
        <v>5.4072855451460462E-2</v>
      </c>
      <c r="P396" s="6">
        <v>3.6753291320142628E-2</v>
      </c>
      <c r="Q396" s="6">
        <v>3.8811035176036873E-2</v>
      </c>
      <c r="R396" s="6">
        <v>8.7435098173055142E-2</v>
      </c>
      <c r="S396" s="6">
        <v>9.9149161811299361E-2</v>
      </c>
      <c r="T396" s="6">
        <v>0.68361643322634968</v>
      </c>
      <c r="U396" s="6">
        <v>2.3803401523817588E-2</v>
      </c>
      <c r="V396" s="6">
        <v>0.12681781815827942</v>
      </c>
      <c r="W396" s="2">
        <f t="shared" si="102"/>
        <v>0.45612413164533649</v>
      </c>
    </row>
    <row r="397" spans="1:23" x14ac:dyDescent="0.25">
      <c r="A397" t="str">
        <f t="shared" ref="A397:A460" si="103">IF(D397=D396,"",1)</f>
        <v/>
      </c>
      <c r="B397" t="str">
        <f t="shared" ref="B397:B460" si="104">D397&amp;G397&amp;H397</f>
        <v>IDRefrigeration Open Display Case</v>
      </c>
      <c r="C397" t="str">
        <f t="shared" ref="C397:C460" si="105">D397&amp;E397&amp;F397</f>
        <v>ID2019 CPARefrigeration _Open Display Case</v>
      </c>
      <c r="D397" t="s">
        <v>119</v>
      </c>
      <c r="E397" t="s">
        <v>120</v>
      </c>
      <c r="F397" s="4" t="s">
        <v>91</v>
      </c>
      <c r="G397" s="4" t="s">
        <v>25</v>
      </c>
      <c r="H397" s="4" t="s">
        <v>29</v>
      </c>
      <c r="I397" s="6">
        <v>0.18771804514194187</v>
      </c>
      <c r="J397" s="6">
        <v>0.87365721623673975</v>
      </c>
      <c r="K397" s="6">
        <v>0.44520383985208845</v>
      </c>
      <c r="L397" s="6">
        <v>0.27200278975572889</v>
      </c>
      <c r="M397" s="6">
        <v>9.254801569347924</v>
      </c>
      <c r="N397" s="6">
        <v>19.998395724795564</v>
      </c>
      <c r="O397" s="6">
        <v>0.32051338447984912</v>
      </c>
      <c r="P397" s="6">
        <v>0.21785277831993255</v>
      </c>
      <c r="Q397" s="6">
        <v>0.23004992311908826</v>
      </c>
      <c r="R397" s="6">
        <v>0.5182659396067989</v>
      </c>
      <c r="S397" s="6">
        <v>0.58770030092097625</v>
      </c>
      <c r="T397" s="6">
        <v>4.0520925863829547</v>
      </c>
      <c r="U397" s="6">
        <v>0.14109313667335671</v>
      </c>
      <c r="V397" s="6">
        <v>0.75170448778588328</v>
      </c>
      <c r="W397" s="2">
        <f t="shared" si="102"/>
        <v>2.703646551601345</v>
      </c>
    </row>
    <row r="398" spans="1:23" x14ac:dyDescent="0.25">
      <c r="A398" t="str">
        <f t="shared" si="103"/>
        <v/>
      </c>
      <c r="B398" t="str">
        <f t="shared" si="104"/>
        <v>IDRefrigeration Icemaker</v>
      </c>
      <c r="C398" t="str">
        <f t="shared" si="105"/>
        <v>ID2019 CPARefrigeration _Icemaker</v>
      </c>
      <c r="D398" t="s">
        <v>119</v>
      </c>
      <c r="E398" t="s">
        <v>120</v>
      </c>
      <c r="F398" s="4" t="s">
        <v>92</v>
      </c>
      <c r="G398" s="4" t="s">
        <v>25</v>
      </c>
      <c r="H398" s="4" t="s">
        <v>30</v>
      </c>
      <c r="I398" s="6">
        <v>5.1872772088364619E-2</v>
      </c>
      <c r="J398" s="6">
        <v>0.24142069893672594</v>
      </c>
      <c r="K398" s="6">
        <v>0.24604941203228287</v>
      </c>
      <c r="L398" s="6">
        <v>0.1503269300479817</v>
      </c>
      <c r="M398" s="6">
        <v>2.5574111011374554</v>
      </c>
      <c r="N398" s="6">
        <v>0.27631126852531485</v>
      </c>
      <c r="O398" s="6">
        <v>0.17713712852509203</v>
      </c>
      <c r="P398" s="6">
        <v>0.12040001279644671</v>
      </c>
      <c r="Q398" s="6">
        <v>0.12714097061770438</v>
      </c>
      <c r="R398" s="6">
        <v>0.14321420695627596</v>
      </c>
      <c r="S398" s="6">
        <v>0.1624012424745078</v>
      </c>
      <c r="T398" s="6">
        <v>1.1197286603717749</v>
      </c>
      <c r="U398" s="6">
        <v>3.8988751008755582E-2</v>
      </c>
      <c r="V398" s="6">
        <v>0.20772108266540742</v>
      </c>
      <c r="W398" s="2">
        <f t="shared" si="102"/>
        <v>0.40143744558457778</v>
      </c>
    </row>
    <row r="399" spans="1:23" x14ac:dyDescent="0.25">
      <c r="A399" t="str">
        <f t="shared" si="103"/>
        <v/>
      </c>
      <c r="B399" t="str">
        <f t="shared" si="104"/>
        <v>IDRefrigeration Vending Machine</v>
      </c>
      <c r="C399" t="str">
        <f t="shared" si="105"/>
        <v>ID2019 CPARefrigeration _Vending Machine</v>
      </c>
      <c r="D399" t="s">
        <v>119</v>
      </c>
      <c r="E399" t="s">
        <v>120</v>
      </c>
      <c r="F399" s="4" t="s">
        <v>93</v>
      </c>
      <c r="G399" s="4" t="s">
        <v>25</v>
      </c>
      <c r="H399" s="4" t="s">
        <v>31</v>
      </c>
      <c r="I399" s="6">
        <v>4.8722077728582919E-2</v>
      </c>
      <c r="J399" s="6">
        <v>0.11337853738418562</v>
      </c>
      <c r="K399" s="6">
        <v>0.11555232249481034</v>
      </c>
      <c r="L399" s="6">
        <v>7.0598119934869294E-2</v>
      </c>
      <c r="M399" s="6">
        <v>1.2010384006594184</v>
      </c>
      <c r="N399" s="6">
        <v>0.2595284300488242</v>
      </c>
      <c r="O399" s="6">
        <v>8.3189008386862259E-2</v>
      </c>
      <c r="P399" s="6">
        <v>5.6543525107911732E-2</v>
      </c>
      <c r="Q399" s="6">
        <v>5.9709284886210572E-2</v>
      </c>
      <c r="R399" s="6">
        <v>0.13451553565085406</v>
      </c>
      <c r="S399" s="6">
        <v>7.626858600869181E-2</v>
      </c>
      <c r="T399" s="6">
        <v>0.52585879478949971</v>
      </c>
      <c r="U399" s="6">
        <v>1.8310308864475069E-2</v>
      </c>
      <c r="V399" s="6">
        <v>0.19510433562812216</v>
      </c>
      <c r="W399" s="2">
        <f t="shared" si="102"/>
        <v>0.21130837625523702</v>
      </c>
    </row>
    <row r="400" spans="1:23" x14ac:dyDescent="0.25">
      <c r="A400" t="str">
        <f t="shared" si="103"/>
        <v/>
      </c>
      <c r="B400" t="str">
        <f t="shared" si="104"/>
        <v>IDFood PreparationOven</v>
      </c>
      <c r="C400" t="str">
        <f t="shared" si="105"/>
        <v>ID2019 CPAFood Preparation_Oven</v>
      </c>
      <c r="D400" t="s">
        <v>119</v>
      </c>
      <c r="E400" t="s">
        <v>120</v>
      </c>
      <c r="F400" s="4" t="s">
        <v>94</v>
      </c>
      <c r="G400" s="4" t="s">
        <v>32</v>
      </c>
      <c r="H400" s="4" t="s">
        <v>33</v>
      </c>
      <c r="I400" s="6">
        <v>8.3985940717031346E-2</v>
      </c>
      <c r="J400" s="6">
        <v>0.17492292259080544</v>
      </c>
      <c r="K400" s="6">
        <v>0.14843522994354469</v>
      </c>
      <c r="L400" s="6">
        <v>0.17492292259080547</v>
      </c>
      <c r="M400" s="6">
        <v>16.941347696793915</v>
      </c>
      <c r="N400" s="6">
        <v>0.60035885685562684</v>
      </c>
      <c r="O400" s="6">
        <v>0.49090193623934075</v>
      </c>
      <c r="P400" s="6">
        <v>0.22890841865875849</v>
      </c>
      <c r="Q400" s="6">
        <v>0.1123901481261322</v>
      </c>
      <c r="R400" s="6">
        <v>0.24496184676012958</v>
      </c>
      <c r="S400" s="6">
        <v>3.007380092614359E-2</v>
      </c>
      <c r="T400" s="6">
        <v>5.2952824468448373E-2</v>
      </c>
      <c r="U400" s="6">
        <v>7.0279052226111374E-2</v>
      </c>
      <c r="V400" s="6">
        <v>7.7282449811668E-2</v>
      </c>
      <c r="W400" s="2">
        <f t="shared" si="102"/>
        <v>1.3879802890506046</v>
      </c>
    </row>
    <row r="401" spans="1:23" x14ac:dyDescent="0.25">
      <c r="A401" t="str">
        <f t="shared" si="103"/>
        <v/>
      </c>
      <c r="B401" t="str">
        <f t="shared" si="104"/>
        <v>IDFood PreparationFryer</v>
      </c>
      <c r="C401" t="str">
        <f t="shared" si="105"/>
        <v>ID2019 CPAFood Preparation_Fryer</v>
      </c>
      <c r="D401" t="s">
        <v>119</v>
      </c>
      <c r="E401" t="s">
        <v>120</v>
      </c>
      <c r="F401" s="4" t="s">
        <v>95</v>
      </c>
      <c r="G401" s="4" t="s">
        <v>32</v>
      </c>
      <c r="H401" s="4" t="s">
        <v>34</v>
      </c>
      <c r="I401" s="6">
        <v>0.12145541256856369</v>
      </c>
      <c r="J401" s="6">
        <v>0.2529630024928316</v>
      </c>
      <c r="K401" s="6">
        <v>0.2146580956120305</v>
      </c>
      <c r="L401" s="6">
        <v>0.2529630024928316</v>
      </c>
      <c r="M401" s="6">
        <v>24.499557383231537</v>
      </c>
      <c r="N401" s="6">
        <v>0.86820284473880727</v>
      </c>
      <c r="O401" s="6">
        <v>0.70991283407229977</v>
      </c>
      <c r="P401" s="6">
        <v>0.33103357765901731</v>
      </c>
      <c r="Q401" s="6">
        <v>0.16253186774787456</v>
      </c>
      <c r="R401" s="6">
        <v>0.35424907916493076</v>
      </c>
      <c r="S401" s="6">
        <v>4.3490920835145372E-2</v>
      </c>
      <c r="T401" s="6">
        <v>7.657718765281292E-2</v>
      </c>
      <c r="U401" s="6">
        <v>0.10163333541513857</v>
      </c>
      <c r="V401" s="6">
        <v>0.11176122748699545</v>
      </c>
      <c r="W401" s="2">
        <f t="shared" si="102"/>
        <v>2.0072135550836294</v>
      </c>
    </row>
    <row r="402" spans="1:23" x14ac:dyDescent="0.25">
      <c r="A402" t="str">
        <f t="shared" si="103"/>
        <v/>
      </c>
      <c r="B402" t="str">
        <f t="shared" si="104"/>
        <v>IDFood PreparationDishwasher</v>
      </c>
      <c r="C402" t="str">
        <f t="shared" si="105"/>
        <v>ID2019 CPAFood Preparation_Dishwasher</v>
      </c>
      <c r="D402" t="s">
        <v>119</v>
      </c>
      <c r="E402" t="s">
        <v>120</v>
      </c>
      <c r="F402" s="4" t="s">
        <v>96</v>
      </c>
      <c r="G402" s="4" t="s">
        <v>32</v>
      </c>
      <c r="H402" s="4" t="s">
        <v>35</v>
      </c>
      <c r="I402" s="6">
        <v>0.16715950936574078</v>
      </c>
      <c r="J402" s="6">
        <v>0.34815386560492456</v>
      </c>
      <c r="K402" s="6">
        <v>0.29543468821231167</v>
      </c>
      <c r="L402" s="6">
        <v>0.34815386560492462</v>
      </c>
      <c r="M402" s="6">
        <v>16.859413282824708</v>
      </c>
      <c r="N402" s="6">
        <v>1.1949106135928851</v>
      </c>
      <c r="O402" s="6">
        <v>0.97705551795789791</v>
      </c>
      <c r="P402" s="6">
        <v>0.45560267142338656</v>
      </c>
      <c r="Q402" s="6">
        <v>0.22369317838095482</v>
      </c>
      <c r="R402" s="6">
        <v>0.48755424739137715</v>
      </c>
      <c r="S402" s="6">
        <v>5.985670654704809E-2</v>
      </c>
      <c r="T402" s="6">
        <v>0.10539345135752025</v>
      </c>
      <c r="U402" s="6">
        <v>0.13987831520977098</v>
      </c>
      <c r="V402" s="6">
        <v>0.15381736851202754</v>
      </c>
      <c r="W402" s="2">
        <f t="shared" si="102"/>
        <v>1.5582912344275339</v>
      </c>
    </row>
    <row r="403" spans="1:23" x14ac:dyDescent="0.25">
      <c r="A403" t="str">
        <f t="shared" si="103"/>
        <v/>
      </c>
      <c r="B403" t="str">
        <f t="shared" si="104"/>
        <v>IDFood PreparationHot Food Container</v>
      </c>
      <c r="C403" t="str">
        <f t="shared" si="105"/>
        <v>ID2019 CPAFood Preparation_Hot Food Container</v>
      </c>
      <c r="D403" t="s">
        <v>119</v>
      </c>
      <c r="E403" t="s">
        <v>120</v>
      </c>
      <c r="F403" s="4" t="s">
        <v>97</v>
      </c>
      <c r="G403" s="4" t="s">
        <v>32</v>
      </c>
      <c r="H403" s="4" t="s">
        <v>36</v>
      </c>
      <c r="I403" s="6">
        <v>2.2878664504141964E-2</v>
      </c>
      <c r="J403" s="6">
        <v>4.7650866631627486E-2</v>
      </c>
      <c r="K403" s="6">
        <v>4.0435337122857969E-2</v>
      </c>
      <c r="L403" s="6">
        <v>4.7650866631627493E-2</v>
      </c>
      <c r="M403" s="6">
        <v>2.3075017490657608</v>
      </c>
      <c r="N403" s="6">
        <v>0.16354414501788989</v>
      </c>
      <c r="O403" s="6">
        <v>0.13372691438313578</v>
      </c>
      <c r="P403" s="6">
        <v>6.2357090579154291E-2</v>
      </c>
      <c r="Q403" s="6">
        <v>3.0616273040413321E-2</v>
      </c>
      <c r="R403" s="6">
        <v>6.6730215325236389E-2</v>
      </c>
      <c r="S403" s="6">
        <v>8.1924235875596389E-3</v>
      </c>
      <c r="T403" s="6">
        <v>1.4424913208296947E-2</v>
      </c>
      <c r="U403" s="6">
        <v>1.9144762133077024E-2</v>
      </c>
      <c r="V403" s="6">
        <v>2.1052562205102359E-2</v>
      </c>
      <c r="W403" s="2">
        <f t="shared" si="102"/>
        <v>0.21327905595970581</v>
      </c>
    </row>
    <row r="404" spans="1:23" x14ac:dyDescent="0.25">
      <c r="A404" t="str">
        <f t="shared" si="103"/>
        <v/>
      </c>
      <c r="B404" t="str">
        <f t="shared" si="104"/>
        <v>IDFood PreparationSteamer</v>
      </c>
      <c r="C404" t="str">
        <f t="shared" si="105"/>
        <v>ID2019 CPAFood Preparation_Steamer</v>
      </c>
      <c r="D404" t="s">
        <v>119</v>
      </c>
      <c r="E404" t="s">
        <v>120</v>
      </c>
      <c r="F404" s="4" t="s">
        <v>98</v>
      </c>
      <c r="G404" s="4" t="s">
        <v>32</v>
      </c>
      <c r="H404" s="4" t="s">
        <v>37</v>
      </c>
      <c r="I404" s="6">
        <v>0.12257035316146897</v>
      </c>
      <c r="J404" s="6">
        <v>0.25528516100366155</v>
      </c>
      <c r="K404" s="6">
        <v>0.21662862141513944</v>
      </c>
      <c r="L404" s="6">
        <v>0.25528516100366155</v>
      </c>
      <c r="M404" s="6">
        <v>12.36222963331158</v>
      </c>
      <c r="N404" s="6">
        <v>0.87617280321166391</v>
      </c>
      <c r="O404" s="6">
        <v>0.71642971643589803</v>
      </c>
      <c r="P404" s="6">
        <v>0.33407241113330433</v>
      </c>
      <c r="Q404" s="6">
        <v>0.16402388340333593</v>
      </c>
      <c r="R404" s="6">
        <v>0.35750102710209924</v>
      </c>
      <c r="S404" s="6">
        <v>4.3890160292955123E-2</v>
      </c>
      <c r="T404" s="6">
        <v>7.7280153565974258E-2</v>
      </c>
      <c r="U404" s="6">
        <v>0.10256631261928521</v>
      </c>
      <c r="V404" s="6">
        <v>0.112787177064729</v>
      </c>
      <c r="W404" s="2">
        <f t="shared" si="102"/>
        <v>1.1426230410517684</v>
      </c>
    </row>
    <row r="405" spans="1:23" x14ac:dyDescent="0.25">
      <c r="A405" t="str">
        <f t="shared" si="103"/>
        <v/>
      </c>
      <c r="B405" t="str">
        <f t="shared" si="104"/>
        <v>IDOffice EquipmentDesktop Computer</v>
      </c>
      <c r="C405" t="str">
        <f t="shared" si="105"/>
        <v>ID2019 CPAOffice Equipment_Desktop Computer</v>
      </c>
      <c r="D405" t="s">
        <v>119</v>
      </c>
      <c r="E405" t="s">
        <v>120</v>
      </c>
      <c r="F405" s="4" t="s">
        <v>99</v>
      </c>
      <c r="G405" s="4" t="s">
        <v>38</v>
      </c>
      <c r="H405" s="4" t="s">
        <v>39</v>
      </c>
      <c r="I405" s="6">
        <v>2.3470947781525466</v>
      </c>
      <c r="J405" s="6">
        <v>1.2409215803071783</v>
      </c>
      <c r="K405" s="6">
        <v>0.30331821961957245</v>
      </c>
      <c r="L405" s="6">
        <v>0.10277080910218352</v>
      </c>
      <c r="M405" s="6">
        <v>0.29218666435561025</v>
      </c>
      <c r="N405" s="6">
        <v>0.15991333774385222</v>
      </c>
      <c r="O405" s="6">
        <v>0.55738272333901806</v>
      </c>
      <c r="P405" s="6">
        <v>0.47484456508507095</v>
      </c>
      <c r="Q405" s="6">
        <v>0.29010358746203213</v>
      </c>
      <c r="R405" s="6">
        <v>8.346119549146909E-2</v>
      </c>
      <c r="S405" s="6">
        <v>8.8429657837817741E-2</v>
      </c>
      <c r="T405" s="6">
        <v>6.490785995961576E-2</v>
      </c>
      <c r="U405" s="6">
        <v>5.4010805976660627</v>
      </c>
      <c r="V405" s="6">
        <v>0.19753969006608063</v>
      </c>
      <c r="W405" s="2">
        <f t="shared" si="102"/>
        <v>0.82885394758486497</v>
      </c>
    </row>
    <row r="406" spans="1:23" x14ac:dyDescent="0.25">
      <c r="A406" t="str">
        <f t="shared" si="103"/>
        <v/>
      </c>
      <c r="B406" t="str">
        <f t="shared" si="104"/>
        <v>IDOffice EquipmentLaptop</v>
      </c>
      <c r="C406" t="str">
        <f t="shared" si="105"/>
        <v>ID2019 CPAOffice Equipment_Laptop</v>
      </c>
      <c r="D406" t="s">
        <v>119</v>
      </c>
      <c r="E406" t="s">
        <v>120</v>
      </c>
      <c r="F406" s="4" t="s">
        <v>100</v>
      </c>
      <c r="G406" s="4" t="s">
        <v>38</v>
      </c>
      <c r="H406" s="4" t="s">
        <v>40</v>
      </c>
      <c r="I406" s="6">
        <v>0.36241904662649616</v>
      </c>
      <c r="J406" s="6">
        <v>0.19161289107684371</v>
      </c>
      <c r="K406" s="6">
        <v>4.6835901558904575E-2</v>
      </c>
      <c r="L406" s="6">
        <v>1.5869021993719513E-2</v>
      </c>
      <c r="M406" s="6">
        <v>3.6093646773340093E-2</v>
      </c>
      <c r="N406" s="6">
        <v>2.4692500681036008E-2</v>
      </c>
      <c r="O406" s="6">
        <v>3.4426579970939349E-2</v>
      </c>
      <c r="P406" s="6">
        <v>2.1996476176734902E-2</v>
      </c>
      <c r="Q406" s="6">
        <v>1.7918162755007867E-2</v>
      </c>
      <c r="R406" s="6">
        <v>1.2887390480300376E-2</v>
      </c>
      <c r="S406" s="6">
        <v>1.0923663615259838E-2</v>
      </c>
      <c r="T406" s="6">
        <v>8.0180297597172399E-3</v>
      </c>
      <c r="U406" s="6">
        <v>0.33359615456172742</v>
      </c>
      <c r="V406" s="6">
        <v>3.0502452142556567E-2</v>
      </c>
      <c r="W406" s="2">
        <f t="shared" si="102"/>
        <v>8.1985137012327389E-2</v>
      </c>
    </row>
    <row r="407" spans="1:23" x14ac:dyDescent="0.25">
      <c r="A407" t="str">
        <f t="shared" si="103"/>
        <v/>
      </c>
      <c r="B407" t="str">
        <f t="shared" si="104"/>
        <v>IDOffice EquipmentServer</v>
      </c>
      <c r="C407" t="str">
        <f t="shared" si="105"/>
        <v>ID2019 CPAOffice Equipment_Server</v>
      </c>
      <c r="D407" t="s">
        <v>119</v>
      </c>
      <c r="E407" t="s">
        <v>120</v>
      </c>
      <c r="F407" s="4" t="s">
        <v>101</v>
      </c>
      <c r="G407" s="4" t="s">
        <v>38</v>
      </c>
      <c r="H407" s="4" t="s">
        <v>41</v>
      </c>
      <c r="I407" s="6">
        <v>0.23010733119142612</v>
      </c>
      <c r="J407" s="6">
        <v>0.36497693538446419</v>
      </c>
      <c r="K407" s="6">
        <v>4.4605620532290065E-2</v>
      </c>
      <c r="L407" s="6">
        <v>0.12090683423786296</v>
      </c>
      <c r="M407" s="6">
        <v>0.34374901688895326</v>
      </c>
      <c r="N407" s="6">
        <v>9.4066669261089544E-2</v>
      </c>
      <c r="O407" s="6">
        <v>6.557443803988447E-2</v>
      </c>
      <c r="P407" s="6">
        <v>5.586406648059658E-2</v>
      </c>
      <c r="Q407" s="6">
        <v>6.8259667638125202E-2</v>
      </c>
      <c r="R407" s="6">
        <v>4.9094820877334765E-2</v>
      </c>
      <c r="S407" s="6">
        <v>0.10403489157390321</v>
      </c>
      <c r="T407" s="6">
        <v>7.6362188187783231E-2</v>
      </c>
      <c r="U407" s="6">
        <v>63.542124678424265</v>
      </c>
      <c r="V407" s="6">
        <v>0.11619981768592978</v>
      </c>
      <c r="W407" s="2">
        <f t="shared" si="102"/>
        <v>4.6625662126002796</v>
      </c>
    </row>
    <row r="408" spans="1:23" x14ac:dyDescent="0.25">
      <c r="A408" t="str">
        <f t="shared" si="103"/>
        <v/>
      </c>
      <c r="B408" t="str">
        <f t="shared" si="104"/>
        <v>IDOffice EquipmentMonitor</v>
      </c>
      <c r="C408" t="str">
        <f t="shared" si="105"/>
        <v>ID2019 CPAOffice Equipment_Monitor</v>
      </c>
      <c r="D408" t="s">
        <v>119</v>
      </c>
      <c r="E408" t="s">
        <v>120</v>
      </c>
      <c r="F408" s="4" t="s">
        <v>102</v>
      </c>
      <c r="G408" s="4" t="s">
        <v>38</v>
      </c>
      <c r="H408" s="4" t="s">
        <v>42</v>
      </c>
      <c r="I408" s="6">
        <v>0.41419319614456707</v>
      </c>
      <c r="J408" s="6">
        <v>0.21898616123067852</v>
      </c>
      <c r="K408" s="6">
        <v>5.3526744638748076E-2</v>
      </c>
      <c r="L408" s="6">
        <v>1.8136025135679443E-2</v>
      </c>
      <c r="M408" s="6">
        <v>5.1562352533342994E-2</v>
      </c>
      <c r="N408" s="6">
        <v>2.8220000778326863E-2</v>
      </c>
      <c r="O408" s="6">
        <v>9.8361657059826704E-2</v>
      </c>
      <c r="P408" s="6">
        <v>8.3796099720894857E-2</v>
      </c>
      <c r="Q408" s="6">
        <v>5.1194750728593898E-2</v>
      </c>
      <c r="R408" s="6">
        <v>1.4728446263200428E-2</v>
      </c>
      <c r="S408" s="6">
        <v>1.560523373608548E-2</v>
      </c>
      <c r="T408" s="6">
        <v>1.1454328228167485E-2</v>
      </c>
      <c r="U408" s="6">
        <v>0.95313187017636392</v>
      </c>
      <c r="V408" s="6">
        <v>3.4859945305778933E-2</v>
      </c>
      <c r="W408" s="2">
        <f t="shared" si="102"/>
        <v>0.14626834369144676</v>
      </c>
    </row>
    <row r="409" spans="1:23" x14ac:dyDescent="0.25">
      <c r="A409" t="str">
        <f t="shared" si="103"/>
        <v/>
      </c>
      <c r="B409" t="str">
        <f t="shared" si="104"/>
        <v>IDOffice EquipmentPrinter/Copier/Fax</v>
      </c>
      <c r="C409" t="str">
        <f t="shared" si="105"/>
        <v>ID2019 CPAOffice Equipment_Printer/Copier/Fax</v>
      </c>
      <c r="D409" t="s">
        <v>119</v>
      </c>
      <c r="E409" t="s">
        <v>120</v>
      </c>
      <c r="F409" s="4" t="s">
        <v>103</v>
      </c>
      <c r="G409" s="4" t="s">
        <v>38</v>
      </c>
      <c r="H409" s="4" t="s">
        <v>43</v>
      </c>
      <c r="I409" s="6">
        <v>0.21415626542022179</v>
      </c>
      <c r="J409" s="6">
        <v>0.16983834683092186</v>
      </c>
      <c r="K409" s="6">
        <v>4.1513553959739019E-2</v>
      </c>
      <c r="L409" s="6">
        <v>1.1252555905149413E-2</v>
      </c>
      <c r="M409" s="6">
        <v>6.3984059367121926E-2</v>
      </c>
      <c r="N409" s="6">
        <v>1.7509191458759329E-2</v>
      </c>
      <c r="O409" s="6">
        <v>6.1028810707334138E-2</v>
      </c>
      <c r="P409" s="6">
        <v>6.498945397962469E-2</v>
      </c>
      <c r="Q409" s="6">
        <v>3.1763949945700705E-2</v>
      </c>
      <c r="R409" s="6">
        <v>9.1383124875914455E-3</v>
      </c>
      <c r="S409" s="6">
        <v>9.68231813280661E-3</v>
      </c>
      <c r="T409" s="6">
        <v>7.1068752816082232E-3</v>
      </c>
      <c r="U409" s="6">
        <v>0.59137377533951818</v>
      </c>
      <c r="V409" s="6">
        <v>2.1628966682011197E-2</v>
      </c>
      <c r="W409" s="2">
        <f t="shared" si="102"/>
        <v>9.3926173964150594E-2</v>
      </c>
    </row>
    <row r="410" spans="1:23" x14ac:dyDescent="0.25">
      <c r="A410" t="str">
        <f t="shared" si="103"/>
        <v/>
      </c>
      <c r="B410" t="str">
        <f t="shared" si="104"/>
        <v>IDOffice EquipmentPOS Terminal</v>
      </c>
      <c r="C410" t="str">
        <f t="shared" si="105"/>
        <v>ID2019 CPAOffice Equipment_POS Terminal</v>
      </c>
      <c r="D410" t="s">
        <v>119</v>
      </c>
      <c r="E410" t="s">
        <v>120</v>
      </c>
      <c r="F410" s="4" t="s">
        <v>104</v>
      </c>
      <c r="G410" s="4" t="s">
        <v>38</v>
      </c>
      <c r="H410" s="4" t="s">
        <v>44</v>
      </c>
      <c r="I410" s="6">
        <v>3.0728916519521702E-2</v>
      </c>
      <c r="J410" s="6">
        <v>9.7479256492267324E-2</v>
      </c>
      <c r="K410" s="6">
        <v>7.1480506902994838E-3</v>
      </c>
      <c r="L410" s="6">
        <v>3.229220031102923E-2</v>
      </c>
      <c r="M410" s="6">
        <v>9.1809633260757931E-2</v>
      </c>
      <c r="N410" s="6">
        <v>6.280909895454001E-2</v>
      </c>
      <c r="O410" s="6">
        <v>4.3784598732881194E-2</v>
      </c>
      <c r="P410" s="6">
        <v>1.8650451361490836E-2</v>
      </c>
      <c r="Q410" s="6">
        <v>9.1155097825079689E-3</v>
      </c>
      <c r="R410" s="6">
        <v>1.3112408409321492E-2</v>
      </c>
      <c r="S410" s="6">
        <v>2.7785985624529982E-2</v>
      </c>
      <c r="T410" s="6">
        <v>2.0395067761820439E-2</v>
      </c>
      <c r="U410" s="6">
        <v>0.16971042466195815</v>
      </c>
      <c r="V410" s="6">
        <v>3.1035034640283742E-2</v>
      </c>
      <c r="W410" s="2">
        <f t="shared" si="102"/>
        <v>4.6846902657372111E-2</v>
      </c>
    </row>
    <row r="411" spans="1:23" x14ac:dyDescent="0.25">
      <c r="A411" t="str">
        <f t="shared" si="103"/>
        <v/>
      </c>
      <c r="B411" t="str">
        <f t="shared" si="104"/>
        <v>IDMiscellaneousNon-HVAC Motors</v>
      </c>
      <c r="C411" t="str">
        <f t="shared" si="105"/>
        <v>ID2019 CPAMiscellaneous_Non-HVAC Motors</v>
      </c>
      <c r="D411" t="s">
        <v>119</v>
      </c>
      <c r="E411" t="s">
        <v>120</v>
      </c>
      <c r="F411" s="4" t="s">
        <v>105</v>
      </c>
      <c r="G411" s="4" t="s">
        <v>45</v>
      </c>
      <c r="H411" s="4" t="s">
        <v>46</v>
      </c>
      <c r="I411" s="6">
        <v>0.31777429532692775</v>
      </c>
      <c r="J411" s="6">
        <v>0.23719108358076363</v>
      </c>
      <c r="K411" s="6">
        <v>0.17580336904146063</v>
      </c>
      <c r="L411" s="6">
        <v>0.12151889078577457</v>
      </c>
      <c r="M411" s="6">
        <v>0.51711784672635641</v>
      </c>
      <c r="N411" s="6">
        <v>0.14838935921724108</v>
      </c>
      <c r="O411" s="6">
        <v>0.5252458931314401</v>
      </c>
      <c r="P411" s="6">
        <v>7.5771821454260299E-2</v>
      </c>
      <c r="Q411" s="6">
        <v>4.6113228159858272E-2</v>
      </c>
      <c r="R411" s="6">
        <v>0.11994504938411558</v>
      </c>
      <c r="S411" s="6">
        <v>9.8815928516388193E-2</v>
      </c>
      <c r="T411" s="6">
        <v>7.9083636312712563E-2</v>
      </c>
      <c r="U411" s="6">
        <v>5.3779636330792711</v>
      </c>
      <c r="V411" s="6">
        <v>0.13547438426524488</v>
      </c>
      <c r="W411" s="2">
        <f t="shared" si="102"/>
        <v>0.56972917278441537</v>
      </c>
    </row>
    <row r="412" spans="1:23" x14ac:dyDescent="0.25">
      <c r="A412" t="str">
        <f t="shared" si="103"/>
        <v/>
      </c>
      <c r="B412" t="str">
        <f t="shared" si="104"/>
        <v>IDMiscellaneousPool Pump</v>
      </c>
      <c r="C412" t="str">
        <f t="shared" si="105"/>
        <v>ID2019 CPAMiscellaneous_Pool Pump</v>
      </c>
      <c r="D412" t="s">
        <v>119</v>
      </c>
      <c r="E412" t="s">
        <v>120</v>
      </c>
      <c r="F412" s="4" t="s">
        <v>106</v>
      </c>
      <c r="G412" s="4" t="s">
        <v>45</v>
      </c>
      <c r="H412" s="4" t="s">
        <v>47</v>
      </c>
      <c r="I412" s="6">
        <v>0</v>
      </c>
      <c r="J412" s="6">
        <v>0</v>
      </c>
      <c r="K412" s="6">
        <v>0</v>
      </c>
      <c r="L412" s="6">
        <v>0</v>
      </c>
      <c r="M412" s="6">
        <v>0</v>
      </c>
      <c r="N412" s="6">
        <v>0</v>
      </c>
      <c r="O412" s="6">
        <v>0</v>
      </c>
      <c r="P412" s="6">
        <v>1.1475963972914097E-2</v>
      </c>
      <c r="Q412" s="6">
        <v>1.3968088265022095E-2</v>
      </c>
      <c r="R412" s="6">
        <v>1.2110791224170574E-2</v>
      </c>
      <c r="S412" s="6">
        <v>0</v>
      </c>
      <c r="T412" s="6">
        <v>0</v>
      </c>
      <c r="U412" s="6">
        <v>0</v>
      </c>
      <c r="V412" s="6">
        <v>1.025908525914984E-2</v>
      </c>
      <c r="W412" s="2">
        <f t="shared" si="102"/>
        <v>3.4152806229469008E-3</v>
      </c>
    </row>
    <row r="413" spans="1:23" x14ac:dyDescent="0.25">
      <c r="A413" t="str">
        <f t="shared" si="103"/>
        <v/>
      </c>
      <c r="B413" t="str">
        <f t="shared" si="104"/>
        <v>IDMiscellaneousPool Heater</v>
      </c>
      <c r="C413" t="str">
        <f t="shared" si="105"/>
        <v>ID2019 CPAMiscellaneous_Pool Heater</v>
      </c>
      <c r="D413" t="s">
        <v>119</v>
      </c>
      <c r="E413" t="s">
        <v>120</v>
      </c>
      <c r="F413" s="4" t="s">
        <v>107</v>
      </c>
      <c r="G413" s="4" t="s">
        <v>45</v>
      </c>
      <c r="H413" s="4" t="s">
        <v>48</v>
      </c>
      <c r="I413" s="6">
        <v>0</v>
      </c>
      <c r="J413" s="6">
        <v>0</v>
      </c>
      <c r="K413" s="6">
        <v>0</v>
      </c>
      <c r="L413" s="6">
        <v>0</v>
      </c>
      <c r="M413" s="6">
        <v>0</v>
      </c>
      <c r="N413" s="6">
        <v>0</v>
      </c>
      <c r="O413" s="6">
        <v>0</v>
      </c>
      <c r="P413" s="6">
        <v>1.4874536511510435E-2</v>
      </c>
      <c r="Q413" s="6">
        <v>9.0523479937917907E-3</v>
      </c>
      <c r="R413" s="6">
        <v>1.5697365961794815E-2</v>
      </c>
      <c r="S413" s="6">
        <v>0</v>
      </c>
      <c r="T413" s="6">
        <v>0</v>
      </c>
      <c r="U413" s="6">
        <v>0</v>
      </c>
      <c r="V413" s="6">
        <v>1.3297282792285831E-2</v>
      </c>
      <c r="W413" s="2">
        <f t="shared" si="102"/>
        <v>3.7801095185273476E-3</v>
      </c>
    </row>
    <row r="414" spans="1:23" x14ac:dyDescent="0.25">
      <c r="A414" t="str">
        <f t="shared" si="103"/>
        <v/>
      </c>
      <c r="B414" t="str">
        <f t="shared" si="104"/>
        <v>IDMiscellaneousClothes Washer</v>
      </c>
      <c r="C414" t="str">
        <f t="shared" si="105"/>
        <v>ID2019 CPAMiscellaneous_Clothes Washer</v>
      </c>
      <c r="D414" t="s">
        <v>119</v>
      </c>
      <c r="E414" t="s">
        <v>120</v>
      </c>
      <c r="F414" s="4" t="s">
        <v>108</v>
      </c>
      <c r="G414" s="4" t="s">
        <v>45</v>
      </c>
      <c r="H414" s="4" t="s">
        <v>49</v>
      </c>
      <c r="I414" s="6">
        <v>0</v>
      </c>
      <c r="J414" s="6">
        <v>0</v>
      </c>
      <c r="K414" s="6">
        <v>1.679220866078597E-3</v>
      </c>
      <c r="L414" s="6">
        <v>3.8690395628325517E-3</v>
      </c>
      <c r="M414" s="6">
        <v>0</v>
      </c>
      <c r="N414" s="6">
        <v>0</v>
      </c>
      <c r="O414" s="6">
        <v>3.1356191734883479E-2</v>
      </c>
      <c r="P414" s="6">
        <v>3.6187481599618452E-3</v>
      </c>
      <c r="Q414" s="6">
        <v>4.4045967577569806E-3</v>
      </c>
      <c r="R414" s="6">
        <v>1.9094650158186489E-2</v>
      </c>
      <c r="S414" s="6">
        <v>0</v>
      </c>
      <c r="T414" s="6">
        <v>0</v>
      </c>
      <c r="U414" s="6">
        <v>0</v>
      </c>
      <c r="V414" s="6">
        <v>1.2940105421057014E-3</v>
      </c>
      <c r="W414" s="2">
        <f t="shared" si="102"/>
        <v>4.6654612701289748E-3</v>
      </c>
    </row>
    <row r="415" spans="1:23" x14ac:dyDescent="0.25">
      <c r="A415" t="str">
        <f t="shared" si="103"/>
        <v/>
      </c>
      <c r="B415" t="str">
        <f t="shared" si="104"/>
        <v>IDMiscellaneousClothes Dryer</v>
      </c>
      <c r="C415" t="str">
        <f t="shared" si="105"/>
        <v>ID2019 CPAMiscellaneous_Clothes Dryer</v>
      </c>
      <c r="D415" t="s">
        <v>119</v>
      </c>
      <c r="E415" t="s">
        <v>120</v>
      </c>
      <c r="F415" s="4" t="s">
        <v>109</v>
      </c>
      <c r="G415" s="4" t="s">
        <v>45</v>
      </c>
      <c r="H415" s="4" t="s">
        <v>50</v>
      </c>
      <c r="I415" s="6">
        <v>0</v>
      </c>
      <c r="J415" s="6">
        <v>0</v>
      </c>
      <c r="K415" s="6">
        <v>5.4505659957838053E-3</v>
      </c>
      <c r="L415" s="6">
        <v>1.255847631691488E-2</v>
      </c>
      <c r="M415" s="6">
        <v>0</v>
      </c>
      <c r="N415" s="6">
        <v>0</v>
      </c>
      <c r="O415" s="6">
        <v>0.10177874505963506</v>
      </c>
      <c r="P415" s="6">
        <v>1.1746057988223002E-2</v>
      </c>
      <c r="Q415" s="6">
        <v>1.4296835989796541E-2</v>
      </c>
      <c r="R415" s="6">
        <v>6.1979131486523453E-2</v>
      </c>
      <c r="S415" s="6">
        <v>0</v>
      </c>
      <c r="T415" s="6">
        <v>0</v>
      </c>
      <c r="U415" s="6">
        <v>0</v>
      </c>
      <c r="V415" s="6">
        <v>4.2002157080490805E-3</v>
      </c>
      <c r="W415" s="2">
        <f t="shared" si="102"/>
        <v>1.5143573467494701E-2</v>
      </c>
    </row>
    <row r="416" spans="1:23" x14ac:dyDescent="0.25">
      <c r="A416" t="str">
        <f t="shared" si="103"/>
        <v/>
      </c>
      <c r="B416" t="str">
        <f t="shared" si="104"/>
        <v>IDMiscellaneousOther Miscellaneous</v>
      </c>
      <c r="C416" t="str">
        <f t="shared" si="105"/>
        <v>ID2019 CPAMiscellaneous_Other Miscellaneous</v>
      </c>
      <c r="D416" t="s">
        <v>119</v>
      </c>
      <c r="E416" t="s">
        <v>120</v>
      </c>
      <c r="F416" s="4" t="s">
        <v>110</v>
      </c>
      <c r="G416" s="4" t="s">
        <v>45</v>
      </c>
      <c r="H416" s="4" t="s">
        <v>51</v>
      </c>
      <c r="I416" s="6">
        <v>1.2872133370408414</v>
      </c>
      <c r="J416" s="6">
        <v>1.0125540802961925</v>
      </c>
      <c r="K416" s="6">
        <v>0.6647826983678059</v>
      </c>
      <c r="L416" s="6">
        <v>0.51875663638218839</v>
      </c>
      <c r="M416" s="6">
        <v>2.0703411152873148</v>
      </c>
      <c r="N416" s="6">
        <v>0.47035782376509083</v>
      </c>
      <c r="O416" s="6">
        <v>4.0870198891427716</v>
      </c>
      <c r="P416" s="6">
        <v>0.33353778740443857</v>
      </c>
      <c r="Q416" s="6">
        <v>0.21083207034562298</v>
      </c>
      <c r="R416" s="6">
        <v>0.55530826688979495</v>
      </c>
      <c r="S416" s="6">
        <v>0.34487831475148634</v>
      </c>
      <c r="T416" s="6">
        <v>0.27839989111571473</v>
      </c>
      <c r="U416" s="6">
        <v>18.389281199746843</v>
      </c>
      <c r="V416" s="6">
        <v>0.5259442513092597</v>
      </c>
      <c r="W416" s="2">
        <f t="shared" si="102"/>
        <v>2.1963719544175264</v>
      </c>
    </row>
    <row r="417" spans="1:23" x14ac:dyDescent="0.25">
      <c r="A417">
        <f t="shared" si="103"/>
        <v>1</v>
      </c>
      <c r="B417" t="str">
        <f t="shared" si="104"/>
        <v>CACoolingAir-Cooled Chiller</v>
      </c>
      <c r="C417" t="str">
        <f t="shared" si="105"/>
        <v>CA2019 CPACooling_Air-Cooled Chiller</v>
      </c>
      <c r="D417" t="s">
        <v>118</v>
      </c>
      <c r="E417" t="s">
        <v>120</v>
      </c>
      <c r="F417" s="4" t="s">
        <v>66</v>
      </c>
      <c r="G417" s="4" t="s">
        <v>3</v>
      </c>
      <c r="H417" s="4" t="s">
        <v>4</v>
      </c>
      <c r="I417" s="6">
        <v>3.0388345823138039</v>
      </c>
      <c r="J417" s="6">
        <v>3.1439567477910235</v>
      </c>
      <c r="K417" s="6">
        <v>2.7867092401077</v>
      </c>
      <c r="L417" s="6">
        <v>3.1476945493697897</v>
      </c>
      <c r="M417" s="6">
        <v>3.5257948624341933</v>
      </c>
      <c r="N417" s="6">
        <v>3.9495058814683919</v>
      </c>
      <c r="O417" s="6">
        <v>5.7895067948755727</v>
      </c>
      <c r="P417" s="6">
        <v>3.9185632718174142</v>
      </c>
      <c r="Q417" s="6">
        <v>1.8123355132155536</v>
      </c>
      <c r="R417" s="6">
        <v>0.50712820248674351</v>
      </c>
      <c r="S417" s="6">
        <v>1.6075561399650311</v>
      </c>
      <c r="T417" s="6">
        <v>1.2598780734699879</v>
      </c>
      <c r="U417" s="6">
        <v>35.55436461307152</v>
      </c>
      <c r="V417" s="6">
        <v>1.6337747963779892</v>
      </c>
      <c r="W417" s="2">
        <f t="shared" si="102"/>
        <v>5.1196859477689083</v>
      </c>
    </row>
    <row r="418" spans="1:23" x14ac:dyDescent="0.25">
      <c r="A418" t="str">
        <f t="shared" si="103"/>
        <v/>
      </c>
      <c r="B418" t="str">
        <f t="shared" si="104"/>
        <v>CACoolingWater-Cooled Chiller</v>
      </c>
      <c r="C418" t="str">
        <f t="shared" si="105"/>
        <v>CA2019 CPACooling_Water-Cooled Chiller</v>
      </c>
      <c r="D418" t="s">
        <v>118</v>
      </c>
      <c r="E418" t="s">
        <v>120</v>
      </c>
      <c r="F418" s="4" t="s">
        <v>67</v>
      </c>
      <c r="G418" s="4" t="s">
        <v>3</v>
      </c>
      <c r="H418" s="4" t="s">
        <v>5</v>
      </c>
      <c r="I418" s="6">
        <v>3.113977635833443</v>
      </c>
      <c r="J418" s="6">
        <v>3.3063471157591433</v>
      </c>
      <c r="K418" s="6">
        <v>2.9306472059334721</v>
      </c>
      <c r="L418" s="6">
        <v>3.3102779807361875</v>
      </c>
      <c r="M418" s="6">
        <v>3.452477588758498</v>
      </c>
      <c r="N418" s="6">
        <v>4.1535041437964386</v>
      </c>
      <c r="O418" s="6">
        <v>6.9941829341709942</v>
      </c>
      <c r="P418" s="6">
        <v>4.7837694574174536</v>
      </c>
      <c r="Q418" s="6">
        <v>2.2124933740555717</v>
      </c>
      <c r="R418" s="6">
        <v>0.61899686562735967</v>
      </c>
      <c r="S418" s="6">
        <v>1.5156496969340172</v>
      </c>
      <c r="T418" s="6">
        <v>1.1878489172204825</v>
      </c>
      <c r="U418" s="6">
        <v>36.433538339251292</v>
      </c>
      <c r="V418" s="6">
        <v>1.718161863899599</v>
      </c>
      <c r="W418" s="2">
        <f t="shared" si="102"/>
        <v>5.4094195085281394</v>
      </c>
    </row>
    <row r="419" spans="1:23" x14ac:dyDescent="0.25">
      <c r="A419" t="str">
        <f t="shared" si="103"/>
        <v/>
      </c>
      <c r="B419" t="str">
        <f t="shared" si="104"/>
        <v>CACoolingRTU</v>
      </c>
      <c r="C419" t="str">
        <f t="shared" si="105"/>
        <v>CA2019 CPACooling_RTU</v>
      </c>
      <c r="D419" t="s">
        <v>118</v>
      </c>
      <c r="E419" t="s">
        <v>120</v>
      </c>
      <c r="F419" s="4" t="s">
        <v>68</v>
      </c>
      <c r="G419" s="4" t="s">
        <v>3</v>
      </c>
      <c r="H419" s="4" t="s">
        <v>6</v>
      </c>
      <c r="I419" s="6">
        <v>3.2777903459196973</v>
      </c>
      <c r="J419" s="6">
        <v>3.6188331949098553</v>
      </c>
      <c r="K419" s="6">
        <v>3.2076255214863667</v>
      </c>
      <c r="L419" s="6">
        <v>3.6231355697560517</v>
      </c>
      <c r="M419" s="6">
        <v>3.9991064632571871</v>
      </c>
      <c r="N419" s="6">
        <v>4.5460558569680245</v>
      </c>
      <c r="O419" s="6">
        <v>6.0530486765764078</v>
      </c>
      <c r="P419" s="6">
        <v>2.6499931747884227</v>
      </c>
      <c r="Q419" s="6">
        <v>1.2256218433396451</v>
      </c>
      <c r="R419" s="6">
        <v>1.6061702668227023</v>
      </c>
      <c r="S419" s="6">
        <v>1.7885221563410179</v>
      </c>
      <c r="T419" s="6">
        <v>1.4017052298642125</v>
      </c>
      <c r="U419" s="6">
        <v>38.350147047260464</v>
      </c>
      <c r="V419" s="6">
        <v>1.8805470114351417</v>
      </c>
      <c r="W419" s="2">
        <f t="shared" si="102"/>
        <v>5.5163073113375134</v>
      </c>
    </row>
    <row r="420" spans="1:23" x14ac:dyDescent="0.25">
      <c r="A420" t="str">
        <f t="shared" si="103"/>
        <v/>
      </c>
      <c r="B420" t="str">
        <f t="shared" si="104"/>
        <v>CACoolingPTAC</v>
      </c>
      <c r="C420" t="str">
        <f t="shared" si="105"/>
        <v>CA2019 CPACooling_PTAC</v>
      </c>
      <c r="D420" t="s">
        <v>118</v>
      </c>
      <c r="E420" t="s">
        <v>120</v>
      </c>
      <c r="F420" s="4" t="s">
        <v>69</v>
      </c>
      <c r="G420" s="4" t="s">
        <v>3</v>
      </c>
      <c r="H420" s="4" t="s">
        <v>7</v>
      </c>
      <c r="I420" s="6">
        <v>3.4911914595493903</v>
      </c>
      <c r="J420" s="6">
        <v>3.8544379628582388</v>
      </c>
      <c r="K420" s="6">
        <v>3.4164585419522173</v>
      </c>
      <c r="L420" s="6">
        <v>3.7328233367761601</v>
      </c>
      <c r="M420" s="6">
        <v>4.2594689888363915</v>
      </c>
      <c r="N420" s="6">
        <v>4.8420276184650399</v>
      </c>
      <c r="O420" s="6">
        <v>6.4471334691087092</v>
      </c>
      <c r="P420" s="6">
        <v>2.8225214438142014</v>
      </c>
      <c r="Q420" s="6">
        <v>1.3054161677640679</v>
      </c>
      <c r="R420" s="6">
        <v>1.710740262901171</v>
      </c>
      <c r="S420" s="6">
        <v>1.90496420407286</v>
      </c>
      <c r="T420" s="6">
        <v>1.4929634939584824</v>
      </c>
      <c r="U420" s="6">
        <v>40.846940076727876</v>
      </c>
      <c r="V420" s="6">
        <v>2.0029803534494701</v>
      </c>
      <c r="W420" s="2">
        <f t="shared" si="102"/>
        <v>5.8664333843024483</v>
      </c>
    </row>
    <row r="421" spans="1:23" x14ac:dyDescent="0.25">
      <c r="A421" t="str">
        <f t="shared" si="103"/>
        <v/>
      </c>
      <c r="B421" t="str">
        <f t="shared" si="104"/>
        <v>CACoolingPTHP</v>
      </c>
      <c r="C421" t="str">
        <f t="shared" si="105"/>
        <v>CA2019 CPACooling_PTHP</v>
      </c>
      <c r="D421" t="s">
        <v>118</v>
      </c>
      <c r="E421" t="s">
        <v>120</v>
      </c>
      <c r="F421" s="4" t="s">
        <v>70</v>
      </c>
      <c r="G421" s="4" t="s">
        <v>3</v>
      </c>
      <c r="H421" s="4" t="s">
        <v>8</v>
      </c>
      <c r="I421" s="6">
        <v>3.2776623339034798</v>
      </c>
      <c r="J421" s="6">
        <v>3.618630549977897</v>
      </c>
      <c r="K421" s="6">
        <v>3.2074102190406486</v>
      </c>
      <c r="L421" s="6">
        <v>3.6189593277866408</v>
      </c>
      <c r="M421" s="6">
        <v>3.9985915043551623</v>
      </c>
      <c r="N421" s="6">
        <v>4.1574623842157505</v>
      </c>
      <c r="O421" s="6">
        <v>6.0382146865267554</v>
      </c>
      <c r="P421" s="6">
        <v>2.646060419399332</v>
      </c>
      <c r="Q421" s="6">
        <v>1.2238029439721907</v>
      </c>
      <c r="R421" s="6">
        <v>1.6061181038724364</v>
      </c>
      <c r="S421" s="6">
        <v>1.7880951258881119</v>
      </c>
      <c r="T421" s="6">
        <v>1.4013705564484946</v>
      </c>
      <c r="U421" s="6">
        <v>38.348649306670723</v>
      </c>
      <c r="V421" s="6">
        <v>1.8804207852381813</v>
      </c>
      <c r="W421" s="2">
        <f t="shared" si="102"/>
        <v>5.4865320176639871</v>
      </c>
    </row>
    <row r="422" spans="1:23" x14ac:dyDescent="0.25">
      <c r="A422" t="str">
        <f t="shared" si="103"/>
        <v/>
      </c>
      <c r="B422" t="str">
        <f t="shared" si="104"/>
        <v>CACoolingEvaporative AC</v>
      </c>
      <c r="C422" t="str">
        <f t="shared" si="105"/>
        <v>CA2019 CPACooling_Evaporative AC</v>
      </c>
      <c r="D422" t="s">
        <v>118</v>
      </c>
      <c r="E422" t="s">
        <v>120</v>
      </c>
      <c r="F422" s="4" t="s">
        <v>71</v>
      </c>
      <c r="G422" s="4" t="s">
        <v>3</v>
      </c>
      <c r="H422" s="4" t="s">
        <v>9</v>
      </c>
      <c r="I422" s="6">
        <v>1.3111161383678789</v>
      </c>
      <c r="J422" s="6">
        <v>1.4475332779639423</v>
      </c>
      <c r="K422" s="6">
        <v>1.2830502085945468</v>
      </c>
      <c r="L422" s="6">
        <v>1.4492542279024205</v>
      </c>
      <c r="M422" s="6">
        <v>1.5996425853028748</v>
      </c>
      <c r="N422" s="6">
        <v>1.8184223427872102</v>
      </c>
      <c r="O422" s="6">
        <v>2.4212194706305632</v>
      </c>
      <c r="P422" s="6">
        <v>1.059997269915369</v>
      </c>
      <c r="Q422" s="6">
        <v>0.49024873733585805</v>
      </c>
      <c r="R422" s="6">
        <v>0.64246810672908095</v>
      </c>
      <c r="S422" s="6">
        <v>0.71540886253640723</v>
      </c>
      <c r="T422" s="6">
        <v>0.56068209194568497</v>
      </c>
      <c r="U422" s="6">
        <v>15.340058818904186</v>
      </c>
      <c r="V422" s="6">
        <v>0.75221880457405677</v>
      </c>
      <c r="W422" s="2">
        <f t="shared" si="102"/>
        <v>2.2065229245350055</v>
      </c>
    </row>
    <row r="423" spans="1:23" x14ac:dyDescent="0.25">
      <c r="A423" t="str">
        <f t="shared" si="103"/>
        <v/>
      </c>
      <c r="B423" t="str">
        <f t="shared" si="104"/>
        <v>CACoolingAir-Source Heat Pump</v>
      </c>
      <c r="C423" t="str">
        <f t="shared" si="105"/>
        <v>CA2019 CPACooling_Air-Source Heat Pump</v>
      </c>
      <c r="D423" t="s">
        <v>118</v>
      </c>
      <c r="E423" t="s">
        <v>120</v>
      </c>
      <c r="F423" s="4" t="s">
        <v>72</v>
      </c>
      <c r="G423" s="4" t="s">
        <v>3</v>
      </c>
      <c r="H423" s="4" t="s">
        <v>10</v>
      </c>
      <c r="I423" s="6">
        <v>3.2776623339034798</v>
      </c>
      <c r="J423" s="6">
        <v>3.618630549977897</v>
      </c>
      <c r="K423" s="6">
        <v>3.2074102190406486</v>
      </c>
      <c r="L423" s="6">
        <v>3.6189593277866408</v>
      </c>
      <c r="M423" s="6">
        <v>3.9985915043551623</v>
      </c>
      <c r="N423" s="6">
        <v>4.1574623842157505</v>
      </c>
      <c r="O423" s="6">
        <v>6.0382146865267554</v>
      </c>
      <c r="P423" s="6">
        <v>2.646060419399332</v>
      </c>
      <c r="Q423" s="6">
        <v>1.2238029439721907</v>
      </c>
      <c r="R423" s="6">
        <v>1.6061181038724364</v>
      </c>
      <c r="S423" s="6">
        <v>1.7880951258881119</v>
      </c>
      <c r="T423" s="6">
        <v>1.4013705564484946</v>
      </c>
      <c r="U423" s="6">
        <v>38.348649306670723</v>
      </c>
      <c r="V423" s="6">
        <v>1.8804207852381813</v>
      </c>
      <c r="W423" s="2">
        <f t="shared" si="102"/>
        <v>5.4865320176639871</v>
      </c>
    </row>
    <row r="424" spans="1:23" x14ac:dyDescent="0.25">
      <c r="A424" t="str">
        <f t="shared" si="103"/>
        <v/>
      </c>
      <c r="B424" t="str">
        <f t="shared" si="104"/>
        <v>CACoolingGeothermal Heat Pump</v>
      </c>
      <c r="C424" t="str">
        <f t="shared" si="105"/>
        <v>CA2019 CPACooling_Geothermal Heat Pump</v>
      </c>
      <c r="D424" t="s">
        <v>118</v>
      </c>
      <c r="E424" t="s">
        <v>120</v>
      </c>
      <c r="F424" s="4" t="s">
        <v>73</v>
      </c>
      <c r="G424" s="4" t="s">
        <v>3</v>
      </c>
      <c r="H424" s="4" t="s">
        <v>11</v>
      </c>
      <c r="I424" s="6">
        <v>1.9973714890407612</v>
      </c>
      <c r="J424" s="6">
        <v>2.2050808271033477</v>
      </c>
      <c r="K424" s="6">
        <v>1.9545652874076762</v>
      </c>
      <c r="L424" s="6">
        <v>2.2043187759718648</v>
      </c>
      <c r="M424" s="6">
        <v>2.4365924147902569</v>
      </c>
      <c r="N424" s="6">
        <v>1.500718725315267</v>
      </c>
      <c r="O424" s="6">
        <v>3.674318611362918</v>
      </c>
      <c r="P424" s="6">
        <v>1.6108908052446593</v>
      </c>
      <c r="Q424" s="6">
        <v>0.74503699742565477</v>
      </c>
      <c r="R424" s="6">
        <v>1.5155214918503241</v>
      </c>
      <c r="S424" s="6">
        <v>1.0894733049337249</v>
      </c>
      <c r="T424" s="6">
        <v>0.85384484833403063</v>
      </c>
      <c r="U424" s="6">
        <v>23.369246421776911</v>
      </c>
      <c r="V424" s="6">
        <v>1.1459105451268923</v>
      </c>
      <c r="W424" s="2">
        <f t="shared" si="102"/>
        <v>3.3073493246917351</v>
      </c>
    </row>
    <row r="425" spans="1:23" x14ac:dyDescent="0.25">
      <c r="A425" t="str">
        <f t="shared" si="103"/>
        <v/>
      </c>
      <c r="B425" t="str">
        <f t="shared" si="104"/>
        <v>CAHeatingElectric Furnace</v>
      </c>
      <c r="C425" t="str">
        <f t="shared" si="105"/>
        <v>CA2019 CPAHeating_Electric Furnace</v>
      </c>
      <c r="D425" t="s">
        <v>118</v>
      </c>
      <c r="E425" t="s">
        <v>120</v>
      </c>
      <c r="F425" s="4" t="s">
        <v>74</v>
      </c>
      <c r="G425" s="4" t="s">
        <v>12</v>
      </c>
      <c r="H425" s="4" t="s">
        <v>13</v>
      </c>
      <c r="I425" s="6">
        <v>5.420292343560031</v>
      </c>
      <c r="J425" s="6">
        <v>6.5808176041947242</v>
      </c>
      <c r="K425" s="6">
        <v>5.2268334662943525</v>
      </c>
      <c r="L425" s="6">
        <v>7.8806711409032282</v>
      </c>
      <c r="M425" s="6">
        <v>4.8524881684498746</v>
      </c>
      <c r="N425" s="6">
        <v>7.6143880497867213</v>
      </c>
      <c r="O425" s="6">
        <v>17.450229402772401</v>
      </c>
      <c r="P425" s="6">
        <v>12.242260910402679</v>
      </c>
      <c r="Q425" s="6">
        <v>6.669203395457731</v>
      </c>
      <c r="R425" s="6">
        <v>2.9892773989311636</v>
      </c>
      <c r="S425" s="6">
        <v>7.8173267352831486</v>
      </c>
      <c r="T425" s="6">
        <v>6.2880992466739425</v>
      </c>
      <c r="U425" s="6">
        <v>3.5350756492430331</v>
      </c>
      <c r="V425" s="6">
        <v>4.7488982931108223</v>
      </c>
      <c r="W425" s="2">
        <f t="shared" si="102"/>
        <v>7.0939901289331315</v>
      </c>
    </row>
    <row r="426" spans="1:23" x14ac:dyDescent="0.25">
      <c r="A426" t="str">
        <f t="shared" si="103"/>
        <v/>
      </c>
      <c r="B426" t="str">
        <f t="shared" si="104"/>
        <v>CAHeatingElectric Room Heat</v>
      </c>
      <c r="C426" t="str">
        <f t="shared" si="105"/>
        <v>CA2019 CPAHeating_Electric Room Heat</v>
      </c>
      <c r="D426" t="s">
        <v>118</v>
      </c>
      <c r="E426" t="s">
        <v>120</v>
      </c>
      <c r="F426" s="4" t="s">
        <v>75</v>
      </c>
      <c r="G426" s="4" t="s">
        <v>12</v>
      </c>
      <c r="H426" s="4" t="s">
        <v>14</v>
      </c>
      <c r="I426" s="6">
        <v>5.1621831843428865</v>
      </c>
      <c r="J426" s="6">
        <v>6.2674453373283079</v>
      </c>
      <c r="K426" s="6">
        <v>4.9779366345660501</v>
      </c>
      <c r="L426" s="6">
        <v>7.5054010865745031</v>
      </c>
      <c r="M426" s="6">
        <v>4.621417303285595</v>
      </c>
      <c r="N426" s="6">
        <v>7.2517981426540201</v>
      </c>
      <c r="O426" s="6">
        <v>16.619266097878477</v>
      </c>
      <c r="P426" s="6">
        <v>11.65929610514541</v>
      </c>
      <c r="Q426" s="6">
        <v>6.3516222813883152</v>
      </c>
      <c r="R426" s="6">
        <v>2.8469308561249171</v>
      </c>
      <c r="S426" s="6">
        <v>7.4450730812220467</v>
      </c>
      <c r="T426" s="6">
        <v>5.9886659492132788</v>
      </c>
      <c r="U426" s="6">
        <v>3.3667387135647933</v>
      </c>
      <c r="V426" s="6">
        <v>4.5227602791531645</v>
      </c>
      <c r="W426" s="2">
        <f t="shared" si="102"/>
        <v>6.7561810751744122</v>
      </c>
    </row>
    <row r="427" spans="1:23" x14ac:dyDescent="0.25">
      <c r="A427" t="str">
        <f t="shared" si="103"/>
        <v/>
      </c>
      <c r="B427" t="str">
        <f t="shared" si="104"/>
        <v>CAHeatingPTHP</v>
      </c>
      <c r="C427" t="str">
        <f t="shared" si="105"/>
        <v>CA2019 CPAHeating_PTHP</v>
      </c>
      <c r="D427" t="s">
        <v>118</v>
      </c>
      <c r="E427" t="s">
        <v>120</v>
      </c>
      <c r="F427" s="4" t="s">
        <v>76</v>
      </c>
      <c r="G427" s="4" t="s">
        <v>12</v>
      </c>
      <c r="H427" s="4" t="s">
        <v>8</v>
      </c>
      <c r="I427" s="6">
        <v>4.3515871212714066</v>
      </c>
      <c r="J427" s="6">
        <v>5.2133813197583949</v>
      </c>
      <c r="K427" s="6">
        <v>4.0130182718591243</v>
      </c>
      <c r="L427" s="6">
        <v>5.0961022128511448</v>
      </c>
      <c r="M427" s="6">
        <v>2.9306750655406346</v>
      </c>
      <c r="N427" s="6">
        <v>3.2410272192246516</v>
      </c>
      <c r="O427" s="6">
        <v>9.3438512032962393</v>
      </c>
      <c r="P427" s="6">
        <v>6.8329715791560863</v>
      </c>
      <c r="Q427" s="6">
        <v>3.7223906262323738</v>
      </c>
      <c r="R427" s="6">
        <v>2.5262201249419216</v>
      </c>
      <c r="S427" s="6">
        <v>6.3134674405477647</v>
      </c>
      <c r="T427" s="6">
        <v>5.0784252982066143</v>
      </c>
      <c r="U427" s="6">
        <v>2.8380737961935294</v>
      </c>
      <c r="V427" s="6">
        <v>3.646072855457819</v>
      </c>
      <c r="W427" s="2">
        <f t="shared" si="102"/>
        <v>4.6533760096098353</v>
      </c>
    </row>
    <row r="428" spans="1:23" x14ac:dyDescent="0.25">
      <c r="A428" t="str">
        <f t="shared" si="103"/>
        <v/>
      </c>
      <c r="B428" t="str">
        <f t="shared" si="104"/>
        <v>CAHeatingAir-Source Heat Pump</v>
      </c>
      <c r="C428" t="str">
        <f t="shared" si="105"/>
        <v>CA2019 CPAHeating_Air-Source Heat Pump</v>
      </c>
      <c r="D428" t="s">
        <v>118</v>
      </c>
      <c r="E428" t="s">
        <v>120</v>
      </c>
      <c r="F428" s="4" t="s">
        <v>77</v>
      </c>
      <c r="G428" s="4" t="s">
        <v>12</v>
      </c>
      <c r="H428" s="4" t="s">
        <v>10</v>
      </c>
      <c r="I428" s="6">
        <v>4.8350968014126741</v>
      </c>
      <c r="J428" s="6">
        <v>5.7926459108426611</v>
      </c>
      <c r="K428" s="6">
        <v>4.458909190954583</v>
      </c>
      <c r="L428" s="6">
        <v>5.6623357920568269</v>
      </c>
      <c r="M428" s="6">
        <v>3.2563056283784828</v>
      </c>
      <c r="N428" s="6">
        <v>3.6011413546940574</v>
      </c>
      <c r="O428" s="6">
        <v>10.382056892551375</v>
      </c>
      <c r="P428" s="6">
        <v>7.5921906435067621</v>
      </c>
      <c r="Q428" s="6">
        <v>4.1359895847026378</v>
      </c>
      <c r="R428" s="6">
        <v>2.8069112499354687</v>
      </c>
      <c r="S428" s="6">
        <v>7.0149638228308495</v>
      </c>
      <c r="T428" s="6">
        <v>5.6426947757851265</v>
      </c>
      <c r="U428" s="6">
        <v>3.1534153291039217</v>
      </c>
      <c r="V428" s="6">
        <v>4.0511920616197985</v>
      </c>
      <c r="W428" s="2">
        <f t="shared" si="102"/>
        <v>5.1704177884553735</v>
      </c>
    </row>
    <row r="429" spans="1:23" x14ac:dyDescent="0.25">
      <c r="A429" t="str">
        <f t="shared" si="103"/>
        <v/>
      </c>
      <c r="B429" t="str">
        <f t="shared" si="104"/>
        <v>CAHeatingGeothermal Heat Pump</v>
      </c>
      <c r="C429" t="str">
        <f t="shared" si="105"/>
        <v>CA2019 CPAHeating_Geothermal Heat Pump</v>
      </c>
      <c r="D429" t="s">
        <v>118</v>
      </c>
      <c r="E429" t="s">
        <v>120</v>
      </c>
      <c r="F429" s="4" t="s">
        <v>78</v>
      </c>
      <c r="G429" s="4" t="s">
        <v>12</v>
      </c>
      <c r="H429" s="4" t="s">
        <v>11</v>
      </c>
      <c r="I429" s="6">
        <v>4.3920522866988598</v>
      </c>
      <c r="J429" s="6">
        <v>5.0168118158939983</v>
      </c>
      <c r="K429" s="6">
        <v>3.7990002320547656</v>
      </c>
      <c r="L429" s="6">
        <v>4.2990769563889222</v>
      </c>
      <c r="M429" s="6">
        <v>2.4700366992926166</v>
      </c>
      <c r="N429" s="6">
        <v>2.5321835614676975</v>
      </c>
      <c r="O429" s="6">
        <v>7.6798747763719994</v>
      </c>
      <c r="P429" s="6">
        <v>6.0099071293593198</v>
      </c>
      <c r="Q429" s="6">
        <v>3.2740106853506377</v>
      </c>
      <c r="R429" s="6">
        <v>1.8054297550720653</v>
      </c>
      <c r="S429" s="6">
        <v>6.1270364122333332</v>
      </c>
      <c r="T429" s="6">
        <v>4.9284639561266523</v>
      </c>
      <c r="U429" s="6">
        <v>2.8644648858024024</v>
      </c>
      <c r="V429" s="6">
        <v>3.451624359924939</v>
      </c>
      <c r="W429" s="2">
        <f t="shared" si="102"/>
        <v>4.1892838222884432</v>
      </c>
    </row>
    <row r="430" spans="1:23" x14ac:dyDescent="0.25">
      <c r="A430" t="str">
        <f t="shared" si="103"/>
        <v/>
      </c>
      <c r="B430" t="str">
        <f t="shared" si="104"/>
        <v>CAVentilationVentilation</v>
      </c>
      <c r="C430" t="str">
        <f t="shared" si="105"/>
        <v>CA2019 CPAVentilation_Ventilation</v>
      </c>
      <c r="D430" t="s">
        <v>118</v>
      </c>
      <c r="E430" t="s">
        <v>120</v>
      </c>
      <c r="F430" s="4" t="s">
        <v>79</v>
      </c>
      <c r="G430" s="4" t="s">
        <v>15</v>
      </c>
      <c r="H430" s="4" t="s">
        <v>15</v>
      </c>
      <c r="I430" s="6">
        <v>3.113287777941145</v>
      </c>
      <c r="J430" s="6">
        <v>1.2456093092738532</v>
      </c>
      <c r="K430" s="6">
        <v>3.113287777941145</v>
      </c>
      <c r="L430" s="6">
        <v>1.2456093092738532</v>
      </c>
      <c r="M430" s="6">
        <v>1.9807619069688032</v>
      </c>
      <c r="N430" s="6">
        <v>2.1802614984672983</v>
      </c>
      <c r="O430" s="6">
        <v>4.5631386893985457</v>
      </c>
      <c r="P430" s="6">
        <v>1.5249629331008974</v>
      </c>
      <c r="Q430" s="6">
        <v>0.7110064297090456</v>
      </c>
      <c r="R430" s="6">
        <v>0.94487695122249882</v>
      </c>
      <c r="S430" s="6">
        <v>0.25924611958934513</v>
      </c>
      <c r="T430" s="6">
        <v>0.73049740006411235</v>
      </c>
      <c r="U430" s="6">
        <v>26.307281723602674</v>
      </c>
      <c r="V430" s="6">
        <v>0.73113904596245305</v>
      </c>
      <c r="W430" s="2">
        <f t="shared" si="102"/>
        <v>3.4750690623225475</v>
      </c>
    </row>
    <row r="431" spans="1:23" x14ac:dyDescent="0.25">
      <c r="A431" t="str">
        <f t="shared" si="103"/>
        <v/>
      </c>
      <c r="B431" t="str">
        <f t="shared" si="104"/>
        <v>CAWater HeatingWater Heater</v>
      </c>
      <c r="C431" t="str">
        <f t="shared" si="105"/>
        <v>CA2019 CPAWater Heating_Water Heater</v>
      </c>
      <c r="D431" t="s">
        <v>118</v>
      </c>
      <c r="E431" t="s">
        <v>120</v>
      </c>
      <c r="F431" s="4" t="s">
        <v>80</v>
      </c>
      <c r="G431" s="4" t="s">
        <v>16</v>
      </c>
      <c r="H431" s="4" t="s">
        <v>17</v>
      </c>
      <c r="I431" s="6">
        <v>1.039487</v>
      </c>
      <c r="J431" s="6">
        <v>0.93571599999999999</v>
      </c>
      <c r="K431" s="6">
        <v>1.039487</v>
      </c>
      <c r="L431" s="6">
        <v>0.93571599999999999</v>
      </c>
      <c r="M431" s="6">
        <v>7.7490666000000008</v>
      </c>
      <c r="N431" s="6">
        <v>2.2897630000000002</v>
      </c>
      <c r="O431" s="6">
        <v>4.5561109999999996</v>
      </c>
      <c r="P431" s="6">
        <v>2.081817</v>
      </c>
      <c r="Q431" s="6">
        <v>0.99000699999999997</v>
      </c>
      <c r="R431" s="6">
        <v>3.2036319999999998</v>
      </c>
      <c r="S431" s="6">
        <v>0.263048</v>
      </c>
      <c r="T431" s="6">
        <v>0.41820099999999999</v>
      </c>
      <c r="U431" s="6">
        <v>0.67566655000000009</v>
      </c>
      <c r="V431" s="6">
        <v>1.3898779999999999</v>
      </c>
      <c r="W431" s="2">
        <f t="shared" si="102"/>
        <v>1.9691140107142857</v>
      </c>
    </row>
    <row r="432" spans="1:23" x14ac:dyDescent="0.25">
      <c r="A432" t="str">
        <f t="shared" si="103"/>
        <v/>
      </c>
      <c r="B432" t="str">
        <f t="shared" si="104"/>
        <v>CAInterior LightingGeneral Service Lighting</v>
      </c>
      <c r="C432" t="str">
        <f t="shared" si="105"/>
        <v>CA2019 CPAInterior Lighting_General Service Lighting</v>
      </c>
      <c r="D432" t="s">
        <v>118</v>
      </c>
      <c r="E432" t="s">
        <v>120</v>
      </c>
      <c r="F432" s="4" t="s">
        <v>81</v>
      </c>
      <c r="G432" s="4" t="s">
        <v>18</v>
      </c>
      <c r="H432" s="4" t="s">
        <v>19</v>
      </c>
      <c r="I432" s="6">
        <v>0.24854369365134049</v>
      </c>
      <c r="J432" s="6">
        <v>0.24651165830668834</v>
      </c>
      <c r="K432" s="6">
        <v>0.49780483994498642</v>
      </c>
      <c r="L432" s="6">
        <v>0.32855119436369107</v>
      </c>
      <c r="M432" s="6">
        <v>1.3402191760145017</v>
      </c>
      <c r="N432" s="6">
        <v>0.38163107331953855</v>
      </c>
      <c r="O432" s="6">
        <v>0.54894589024056883</v>
      </c>
      <c r="P432" s="6">
        <v>9.4508344790366489E-2</v>
      </c>
      <c r="Q432" s="6">
        <v>0.16264221303240564</v>
      </c>
      <c r="R432" s="6">
        <v>0.80857252946798985</v>
      </c>
      <c r="S432" s="6">
        <v>7.243721839474232E-2</v>
      </c>
      <c r="T432" s="6">
        <v>7.243721839474232E-2</v>
      </c>
      <c r="U432" s="6">
        <v>0.47440881713066591</v>
      </c>
      <c r="V432" s="6">
        <v>0.37642815015538239</v>
      </c>
      <c r="W432" s="2">
        <f t="shared" si="102"/>
        <v>0.40383157265768638</v>
      </c>
    </row>
    <row r="433" spans="1:23" x14ac:dyDescent="0.25">
      <c r="A433" t="str">
        <f t="shared" si="103"/>
        <v/>
      </c>
      <c r="B433" t="str">
        <f t="shared" si="104"/>
        <v>CAInterior LightingExempted Lighting</v>
      </c>
      <c r="C433" t="str">
        <f t="shared" si="105"/>
        <v>CA2019 CPAInterior Lighting_Exempted Lighting</v>
      </c>
      <c r="D433" t="s">
        <v>118</v>
      </c>
      <c r="E433" t="s">
        <v>120</v>
      </c>
      <c r="F433" s="4" t="s">
        <v>82</v>
      </c>
      <c r="G433" s="4" t="s">
        <v>18</v>
      </c>
      <c r="H433" s="4" t="s">
        <v>20</v>
      </c>
      <c r="I433" s="6">
        <v>0.1029930252348189</v>
      </c>
      <c r="J433" s="6">
        <v>0.13272466392284143</v>
      </c>
      <c r="K433" s="6">
        <v>0.47362324504374631</v>
      </c>
      <c r="L433" s="6">
        <v>0.3125913417288726</v>
      </c>
      <c r="M433" s="6">
        <v>0.93928297420356521</v>
      </c>
      <c r="N433" s="6">
        <v>0.29517487208245929</v>
      </c>
      <c r="O433" s="6">
        <v>0.22824905816351321</v>
      </c>
      <c r="P433" s="6">
        <v>4.0434000324751009E-2</v>
      </c>
      <c r="Q433" s="6">
        <v>0.18172866156643003</v>
      </c>
      <c r="R433" s="6">
        <v>0.42818557630105081</v>
      </c>
      <c r="S433" s="6">
        <v>3.5816023605558897E-2</v>
      </c>
      <c r="T433" s="6">
        <v>3.5816023605558897E-2</v>
      </c>
      <c r="U433" s="6">
        <v>0.26647444706270113</v>
      </c>
      <c r="V433" s="6">
        <v>0.2286891734756227</v>
      </c>
      <c r="W433" s="2">
        <f t="shared" si="102"/>
        <v>0.2644130775943922</v>
      </c>
    </row>
    <row r="434" spans="1:23" x14ac:dyDescent="0.25">
      <c r="A434" t="str">
        <f t="shared" si="103"/>
        <v/>
      </c>
      <c r="B434" t="str">
        <f t="shared" si="104"/>
        <v>CAInterior LightingHigh-Bay Lighting</v>
      </c>
      <c r="C434" t="str">
        <f t="shared" si="105"/>
        <v>CA2019 CPAInterior Lighting_High-Bay Lighting</v>
      </c>
      <c r="D434" t="s">
        <v>118</v>
      </c>
      <c r="E434" t="s">
        <v>120</v>
      </c>
      <c r="F434" s="4" t="s">
        <v>83</v>
      </c>
      <c r="G434" s="4" t="s">
        <v>18</v>
      </c>
      <c r="H434" s="4" t="s">
        <v>21</v>
      </c>
      <c r="I434" s="6">
        <v>1.0097571904109066</v>
      </c>
      <c r="J434" s="6">
        <v>1.5097319313691666</v>
      </c>
      <c r="K434" s="6">
        <v>1.9907982124912358</v>
      </c>
      <c r="L434" s="6">
        <v>1.3139268202442156</v>
      </c>
      <c r="M434" s="6">
        <v>2.9189542122173275</v>
      </c>
      <c r="N434" s="6">
        <v>2.0202514121424442</v>
      </c>
      <c r="O434" s="6">
        <v>2.593676628981044</v>
      </c>
      <c r="P434" s="6">
        <v>1.4232784408076913</v>
      </c>
      <c r="Q434" s="6">
        <v>0.81014056411215796</v>
      </c>
      <c r="R434" s="6">
        <v>1.2862972269831965</v>
      </c>
      <c r="S434" s="6">
        <v>1.6935466856330306</v>
      </c>
      <c r="T434" s="6">
        <v>1.6935466856330306</v>
      </c>
      <c r="U434" s="6">
        <v>2.7383703041952336</v>
      </c>
      <c r="V434" s="6">
        <v>1.5598450753325854</v>
      </c>
      <c r="W434" s="2">
        <f t="shared" si="102"/>
        <v>1.7544372421823762</v>
      </c>
    </row>
    <row r="435" spans="1:23" x14ac:dyDescent="0.25">
      <c r="A435" t="str">
        <f t="shared" si="103"/>
        <v/>
      </c>
      <c r="B435" t="str">
        <f t="shared" si="104"/>
        <v>CAInterior LightingLinear Lighting</v>
      </c>
      <c r="C435" t="str">
        <f t="shared" si="105"/>
        <v>CA2019 CPAInterior Lighting_Linear Lighting</v>
      </c>
      <c r="D435" t="s">
        <v>118</v>
      </c>
      <c r="E435" t="s">
        <v>120</v>
      </c>
      <c r="F435" s="4" t="s">
        <v>84</v>
      </c>
      <c r="G435" s="4" t="s">
        <v>18</v>
      </c>
      <c r="H435" s="4" t="s">
        <v>22</v>
      </c>
      <c r="I435" s="6">
        <v>1.7246509498917526</v>
      </c>
      <c r="J435" s="6">
        <v>1.5415598375166626</v>
      </c>
      <c r="K435" s="6">
        <v>3.0033180740724288</v>
      </c>
      <c r="L435" s="6">
        <v>1.9821899288878029</v>
      </c>
      <c r="M435" s="6">
        <v>1.8674442583618971</v>
      </c>
      <c r="N435" s="6">
        <v>5.0106479032102795</v>
      </c>
      <c r="O435" s="6">
        <v>4.0374352350241542</v>
      </c>
      <c r="P435" s="6">
        <v>2.18745514263111</v>
      </c>
      <c r="Q435" s="6">
        <v>1.5127022615307173</v>
      </c>
      <c r="R435" s="6">
        <v>0.45584450142900113</v>
      </c>
      <c r="S435" s="6">
        <v>0.28151989720595638</v>
      </c>
      <c r="T435" s="6">
        <v>0.28151989720595638</v>
      </c>
      <c r="U435" s="6">
        <v>3.907161357362638</v>
      </c>
      <c r="V435" s="6">
        <v>1.464169865932343</v>
      </c>
      <c r="W435" s="2">
        <f t="shared" si="102"/>
        <v>2.0898299364473361</v>
      </c>
    </row>
    <row r="436" spans="1:23" x14ac:dyDescent="0.25">
      <c r="A436" t="str">
        <f t="shared" si="103"/>
        <v/>
      </c>
      <c r="B436" t="str">
        <f t="shared" si="104"/>
        <v>CAExterior LightingGeneral Service Lighting</v>
      </c>
      <c r="C436" t="str">
        <f t="shared" si="105"/>
        <v>CA2019 CPAExterior Lighting_General Service Lighting</v>
      </c>
      <c r="D436" t="s">
        <v>118</v>
      </c>
      <c r="E436" t="s">
        <v>120</v>
      </c>
      <c r="F436" s="4" t="s">
        <v>85</v>
      </c>
      <c r="G436" s="4" t="s">
        <v>23</v>
      </c>
      <c r="H436" s="4" t="s">
        <v>19</v>
      </c>
      <c r="I436" s="6">
        <v>9.5513063085817806E-2</v>
      </c>
      <c r="J436" s="6">
        <v>0.16243010034900959</v>
      </c>
      <c r="K436" s="6">
        <v>0.23794212601226408</v>
      </c>
      <c r="L436" s="6">
        <v>0.23794212601226408</v>
      </c>
      <c r="M436" s="6">
        <v>0.27618212354593696</v>
      </c>
      <c r="N436" s="6">
        <v>0.36198121188018928</v>
      </c>
      <c r="O436" s="6">
        <v>4.4121385283345624E-2</v>
      </c>
      <c r="P436" s="6">
        <v>2.0014407489942935E-2</v>
      </c>
      <c r="Q436" s="6">
        <v>3.990962547375485E-3</v>
      </c>
      <c r="R436" s="6">
        <v>3.8082042924893707E-2</v>
      </c>
      <c r="S436" s="6">
        <v>1.9928645621352149E-2</v>
      </c>
      <c r="T436" s="6">
        <v>1.9928645621352149E-2</v>
      </c>
      <c r="U436" s="6">
        <v>0.10945423176127128</v>
      </c>
      <c r="V436" s="6">
        <v>9.2876428298923994E-2</v>
      </c>
      <c r="W436" s="2">
        <f t="shared" si="102"/>
        <v>0.12288482145956707</v>
      </c>
    </row>
    <row r="437" spans="1:23" x14ac:dyDescent="0.25">
      <c r="A437" t="str">
        <f t="shared" si="103"/>
        <v/>
      </c>
      <c r="B437" t="str">
        <f t="shared" si="104"/>
        <v>CAExterior LightingArea Lighting</v>
      </c>
      <c r="C437" t="str">
        <f t="shared" si="105"/>
        <v>CA2019 CPAExterior Lighting_Area Lighting</v>
      </c>
      <c r="D437" t="s">
        <v>118</v>
      </c>
      <c r="E437" t="s">
        <v>120</v>
      </c>
      <c r="F437" s="4" t="s">
        <v>86</v>
      </c>
      <c r="G437" s="4" t="s">
        <v>23</v>
      </c>
      <c r="H437" s="4" t="s">
        <v>24</v>
      </c>
      <c r="I437" s="6">
        <v>1.2776745024992495</v>
      </c>
      <c r="J437" s="6">
        <v>1.5773307041073741</v>
      </c>
      <c r="K437" s="6">
        <v>0.84447642280672996</v>
      </c>
      <c r="L437" s="6">
        <v>0.84447642280672996</v>
      </c>
      <c r="M437" s="6">
        <v>2.1410175142692172</v>
      </c>
      <c r="N437" s="6">
        <v>1.7833920471292941</v>
      </c>
      <c r="O437" s="6">
        <v>0.66430062146194035</v>
      </c>
      <c r="P437" s="6">
        <v>0.28734694198828503</v>
      </c>
      <c r="Q437" s="6">
        <v>0.12004484213925479</v>
      </c>
      <c r="R437" s="6">
        <v>1.7301616523403083</v>
      </c>
      <c r="S437" s="6">
        <v>0.37757329938433987</v>
      </c>
      <c r="T437" s="6">
        <v>0.37757329938433987</v>
      </c>
      <c r="U437" s="6">
        <v>1.1168155767710217</v>
      </c>
      <c r="V437" s="6">
        <v>0.63826748610116635</v>
      </c>
      <c r="W437" s="2">
        <f t="shared" si="102"/>
        <v>0.98431795237066055</v>
      </c>
    </row>
    <row r="438" spans="1:23" x14ac:dyDescent="0.25">
      <c r="A438" t="str">
        <f t="shared" si="103"/>
        <v/>
      </c>
      <c r="B438" t="str">
        <f t="shared" si="104"/>
        <v>CAExterior LightingLinear Lighting</v>
      </c>
      <c r="C438" t="str">
        <f t="shared" si="105"/>
        <v>CA2019 CPAExterior Lighting_Linear Lighting</v>
      </c>
      <c r="D438" t="s">
        <v>118</v>
      </c>
      <c r="E438" t="s">
        <v>120</v>
      </c>
      <c r="F438" s="4" t="s">
        <v>87</v>
      </c>
      <c r="G438" s="4" t="s">
        <v>23</v>
      </c>
      <c r="H438" s="4" t="s">
        <v>22</v>
      </c>
      <c r="I438" s="6">
        <v>0.17998060318671685</v>
      </c>
      <c r="J438" s="6">
        <v>7.2716734974156386E-2</v>
      </c>
      <c r="K438" s="6">
        <v>7.9875366371784634E-2</v>
      </c>
      <c r="L438" s="6">
        <v>7.9875366371784634E-2</v>
      </c>
      <c r="M438" s="6">
        <v>0.40359773533941284</v>
      </c>
      <c r="N438" s="6">
        <v>0.3815598518016472</v>
      </c>
      <c r="O438" s="6">
        <v>8.1899905131840825E-2</v>
      </c>
      <c r="P438" s="6">
        <v>0.74928674288024677</v>
      </c>
      <c r="Q438" s="6">
        <v>0.6570892244201626</v>
      </c>
      <c r="R438" s="6">
        <v>2.5582070828392617E-2</v>
      </c>
      <c r="S438" s="6">
        <v>7.7353172351847979E-2</v>
      </c>
      <c r="T438" s="6">
        <v>7.7353172351847979E-2</v>
      </c>
      <c r="U438" s="6">
        <v>0.24079761846153852</v>
      </c>
      <c r="V438" s="6">
        <v>5.901349395031337E-2</v>
      </c>
      <c r="W438" s="2">
        <f t="shared" si="102"/>
        <v>0.22614150417297804</v>
      </c>
    </row>
    <row r="439" spans="1:23" x14ac:dyDescent="0.25">
      <c r="A439" t="str">
        <f t="shared" si="103"/>
        <v/>
      </c>
      <c r="B439" t="str">
        <f t="shared" si="104"/>
        <v>CARefrigeration Walk-in Refrigerator/Freezer</v>
      </c>
      <c r="C439" t="str">
        <f t="shared" si="105"/>
        <v>CA2019 CPARefrigeration _Walk-in Refrigerator/Freezer</v>
      </c>
      <c r="D439" t="s">
        <v>118</v>
      </c>
      <c r="E439" t="s">
        <v>120</v>
      </c>
      <c r="F439" s="4" t="s">
        <v>88</v>
      </c>
      <c r="G439" s="4" t="s">
        <v>25</v>
      </c>
      <c r="H439" s="4" t="s">
        <v>26</v>
      </c>
      <c r="I439" s="6">
        <v>0.14203279765918855</v>
      </c>
      <c r="J439" s="6">
        <v>0.66275061061618279</v>
      </c>
      <c r="K439" s="6">
        <v>0.3437675441312284</v>
      </c>
      <c r="L439" s="6">
        <v>0.20633952498718416</v>
      </c>
      <c r="M439" s="6">
        <v>6.5896915091399944</v>
      </c>
      <c r="N439" s="6">
        <v>5.376109091036394</v>
      </c>
      <c r="O439" s="6">
        <v>0.2747220890013875</v>
      </c>
      <c r="P439" s="6">
        <v>0.16266146763175388</v>
      </c>
      <c r="Q439" s="6">
        <v>0.16733865482243615</v>
      </c>
      <c r="R439" s="6">
        <v>0.39368670981674003</v>
      </c>
      <c r="S439" s="6">
        <v>0.49407291037160289</v>
      </c>
      <c r="T439" s="6">
        <v>15.532213250703833</v>
      </c>
      <c r="U439" s="6">
        <v>0.10513756832470157</v>
      </c>
      <c r="V439" s="6">
        <v>0.57516543835230594</v>
      </c>
      <c r="W439" s="2">
        <f t="shared" si="102"/>
        <v>2.2161206547567809</v>
      </c>
    </row>
    <row r="440" spans="1:23" x14ac:dyDescent="0.25">
      <c r="A440" t="str">
        <f t="shared" si="103"/>
        <v/>
      </c>
      <c r="B440" t="str">
        <f t="shared" si="104"/>
        <v>CARefrigeration Reach-in Refrigerator/Freezer</v>
      </c>
      <c r="C440" t="str">
        <f t="shared" si="105"/>
        <v>CA2019 CPARefrigeration _Reach-in Refrigerator/Freezer</v>
      </c>
      <c r="D440" t="s">
        <v>118</v>
      </c>
      <c r="E440" t="s">
        <v>120</v>
      </c>
      <c r="F440" s="4" t="s">
        <v>89</v>
      </c>
      <c r="G440" s="4" t="s">
        <v>25</v>
      </c>
      <c r="H440" s="4" t="s">
        <v>27</v>
      </c>
      <c r="I440" s="6">
        <v>3.1877329626485651E-2</v>
      </c>
      <c r="J440" s="6">
        <v>0.1487453603882451</v>
      </c>
      <c r="K440" s="6">
        <v>7.7153949649387099E-2</v>
      </c>
      <c r="L440" s="6">
        <v>4.6310099930383368E-2</v>
      </c>
      <c r="M440" s="6">
        <v>2.9579332638051397</v>
      </c>
      <c r="N440" s="6">
        <v>0.34474130407568571</v>
      </c>
      <c r="O440" s="6">
        <v>6.1657636342470609E-2</v>
      </c>
      <c r="P440" s="6">
        <v>7.3014308056754629E-2</v>
      </c>
      <c r="Q440" s="6">
        <v>7.5113770156486209E-2</v>
      </c>
      <c r="R440" s="6">
        <v>8.8357627429885024E-2</v>
      </c>
      <c r="S440" s="6">
        <v>0.11088794477754756</v>
      </c>
      <c r="T440" s="6">
        <v>0.69719880165934767</v>
      </c>
      <c r="U440" s="6">
        <v>2.3596697219579476E-2</v>
      </c>
      <c r="V440" s="6">
        <v>0.1290880597319026</v>
      </c>
      <c r="W440" s="2">
        <f t="shared" si="102"/>
        <v>0.34754829663209286</v>
      </c>
    </row>
    <row r="441" spans="1:23" x14ac:dyDescent="0.25">
      <c r="A441" t="str">
        <f t="shared" si="103"/>
        <v/>
      </c>
      <c r="B441" t="str">
        <f t="shared" si="104"/>
        <v>CARefrigeration Glass Door Display</v>
      </c>
      <c r="C441" t="str">
        <f t="shared" si="105"/>
        <v>CA2019 CPARefrigeration _Glass Door Display</v>
      </c>
      <c r="D441" t="s">
        <v>118</v>
      </c>
      <c r="E441" t="s">
        <v>120</v>
      </c>
      <c r="F441" s="4" t="s">
        <v>90</v>
      </c>
      <c r="G441" s="4" t="s">
        <v>25</v>
      </c>
      <c r="H441" s="4" t="s">
        <v>28</v>
      </c>
      <c r="I441" s="6">
        <v>3.2716206721919487E-2</v>
      </c>
      <c r="J441" s="6">
        <v>0.15265971197740946</v>
      </c>
      <c r="K441" s="6">
        <v>7.9184316745423602E-2</v>
      </c>
      <c r="L441" s="6">
        <v>4.7528786770656611E-2</v>
      </c>
      <c r="M441" s="6">
        <v>1.5178868064263218</v>
      </c>
      <c r="N441" s="6">
        <v>3.5381344365662479</v>
      </c>
      <c r="O441" s="6">
        <v>6.3280205719904045E-2</v>
      </c>
      <c r="P441" s="6">
        <v>3.7467868608071456E-2</v>
      </c>
      <c r="Q441" s="6">
        <v>3.8545224159249498E-2</v>
      </c>
      <c r="R441" s="6">
        <v>9.0682828151724099E-2</v>
      </c>
      <c r="S441" s="6">
        <v>0.11380604858748303</v>
      </c>
      <c r="T441" s="6">
        <v>0.71554613854511995</v>
      </c>
      <c r="U441" s="6">
        <v>2.4217662935884201E-2</v>
      </c>
      <c r="V441" s="6">
        <v>0.13248511393537371</v>
      </c>
      <c r="W441" s="2">
        <f t="shared" si="102"/>
        <v>0.4702958111321992</v>
      </c>
    </row>
    <row r="442" spans="1:23" x14ac:dyDescent="0.25">
      <c r="A442" t="str">
        <f t="shared" si="103"/>
        <v/>
      </c>
      <c r="B442" t="str">
        <f t="shared" si="104"/>
        <v>CARefrigeration Open Display Case</v>
      </c>
      <c r="C442" t="str">
        <f t="shared" si="105"/>
        <v>CA2019 CPARefrigeration _Open Display Case</v>
      </c>
      <c r="D442" t="s">
        <v>118</v>
      </c>
      <c r="E442" t="s">
        <v>120</v>
      </c>
      <c r="F442" s="4" t="s">
        <v>91</v>
      </c>
      <c r="G442" s="4" t="s">
        <v>25</v>
      </c>
      <c r="H442" s="4" t="s">
        <v>29</v>
      </c>
      <c r="I442" s="6">
        <v>0.19392321815143915</v>
      </c>
      <c r="J442" s="6">
        <v>0.9048806568671216</v>
      </c>
      <c r="K442" s="6">
        <v>0.46935996159075832</v>
      </c>
      <c r="L442" s="6">
        <v>0.28172383686596636</v>
      </c>
      <c r="M442" s="6">
        <v>8.9971767446557127</v>
      </c>
      <c r="N442" s="6">
        <v>20.97206506925691</v>
      </c>
      <c r="O442" s="6">
        <v>0.37508936298128759</v>
      </c>
      <c r="P442" s="6">
        <v>0.2220883893878943</v>
      </c>
      <c r="Q442" s="6">
        <v>0.22847434535624889</v>
      </c>
      <c r="R442" s="6">
        <v>0.53751665086754008</v>
      </c>
      <c r="S442" s="6">
        <v>0.67457805774278079</v>
      </c>
      <c r="T442" s="6">
        <v>4.2413538678839844</v>
      </c>
      <c r="U442" s="6">
        <v>0.14354864463816283</v>
      </c>
      <c r="V442" s="6">
        <v>0.78529702021641901</v>
      </c>
      <c r="W442" s="2">
        <f t="shared" si="102"/>
        <v>2.7876482733187302</v>
      </c>
    </row>
    <row r="443" spans="1:23" x14ac:dyDescent="0.25">
      <c r="A443" t="str">
        <f t="shared" si="103"/>
        <v/>
      </c>
      <c r="B443" t="str">
        <f t="shared" si="104"/>
        <v>CARefrigeration Icemaker</v>
      </c>
      <c r="C443" t="str">
        <f t="shared" si="105"/>
        <v>CA2019 CPARefrigeration _Icemaker</v>
      </c>
      <c r="D443" t="s">
        <v>118</v>
      </c>
      <c r="E443" t="s">
        <v>120</v>
      </c>
      <c r="F443" s="4" t="s">
        <v>92</v>
      </c>
      <c r="G443" s="4" t="s">
        <v>25</v>
      </c>
      <c r="H443" s="4" t="s">
        <v>30</v>
      </c>
      <c r="I443" s="6">
        <v>5.3587468856313256E-2</v>
      </c>
      <c r="J443" s="6">
        <v>0.25004877951581839</v>
      </c>
      <c r="K443" s="6">
        <v>0.25939970018962361</v>
      </c>
      <c r="L443" s="6">
        <v>0.15569943071330997</v>
      </c>
      <c r="M443" s="6">
        <v>2.4862207485772676</v>
      </c>
      <c r="N443" s="6">
        <v>0.28976413821519476</v>
      </c>
      <c r="O443" s="6">
        <v>0.20729946366089591</v>
      </c>
      <c r="P443" s="6">
        <v>0.12274089470172331</v>
      </c>
      <c r="Q443" s="6">
        <v>0.12627020098937733</v>
      </c>
      <c r="R443" s="6">
        <v>0.1485338221110804</v>
      </c>
      <c r="S443" s="6">
        <v>0.18640847137867733</v>
      </c>
      <c r="T443" s="6">
        <v>1.1720278802631352</v>
      </c>
      <c r="U443" s="6">
        <v>3.9667289957545718E-2</v>
      </c>
      <c r="V443" s="6">
        <v>0.21700382251773523</v>
      </c>
      <c r="W443" s="2">
        <f t="shared" si="102"/>
        <v>0.4081908651176927</v>
      </c>
    </row>
    <row r="444" spans="1:23" x14ac:dyDescent="0.25">
      <c r="A444" t="str">
        <f t="shared" si="103"/>
        <v/>
      </c>
      <c r="B444" t="str">
        <f t="shared" si="104"/>
        <v>CARefrigeration Vending Machine</v>
      </c>
      <c r="C444" t="str">
        <f t="shared" si="105"/>
        <v>CA2019 CPARefrigeration _Vending Machine</v>
      </c>
      <c r="D444" t="s">
        <v>118</v>
      </c>
      <c r="E444" t="s">
        <v>120</v>
      </c>
      <c r="F444" s="4" t="s">
        <v>93</v>
      </c>
      <c r="G444" s="4" t="s">
        <v>25</v>
      </c>
      <c r="H444" s="4" t="s">
        <v>31</v>
      </c>
      <c r="I444" s="6">
        <v>5.0332625726029971E-2</v>
      </c>
      <c r="J444" s="6">
        <v>0.11743054767493034</v>
      </c>
      <c r="K444" s="6">
        <v>0.12182202576219016</v>
      </c>
      <c r="L444" s="6">
        <v>7.3121210416394786E-2</v>
      </c>
      <c r="M444" s="6">
        <v>1.167605235712555</v>
      </c>
      <c r="N444" s="6">
        <v>0.27216418742817289</v>
      </c>
      <c r="O444" s="6">
        <v>9.7354162646006215E-2</v>
      </c>
      <c r="P444" s="6">
        <v>5.7642874781648396E-2</v>
      </c>
      <c r="Q444" s="6">
        <v>5.9300344860383852E-2</v>
      </c>
      <c r="R444" s="6">
        <v>0.13951204331034478</v>
      </c>
      <c r="S444" s="6">
        <v>8.7543114298063857E-2</v>
      </c>
      <c r="T444" s="6">
        <v>0.5504201065731692</v>
      </c>
      <c r="U444" s="6">
        <v>1.862897148914169E-2</v>
      </c>
      <c r="V444" s="6">
        <v>0.20382325220826725</v>
      </c>
      <c r="W444" s="2">
        <f t="shared" si="102"/>
        <v>0.21547862163480705</v>
      </c>
    </row>
    <row r="445" spans="1:23" x14ac:dyDescent="0.25">
      <c r="A445" t="str">
        <f t="shared" si="103"/>
        <v/>
      </c>
      <c r="B445" t="str">
        <f t="shared" si="104"/>
        <v>CAFood PreparationOven</v>
      </c>
      <c r="C445" t="str">
        <f t="shared" si="105"/>
        <v>CA2019 CPAFood Preparation_Oven</v>
      </c>
      <c r="D445" t="s">
        <v>118</v>
      </c>
      <c r="E445" t="s">
        <v>120</v>
      </c>
      <c r="F445" s="4" t="s">
        <v>94</v>
      </c>
      <c r="G445" s="4" t="s">
        <v>32</v>
      </c>
      <c r="H445" s="4" t="s">
        <v>33</v>
      </c>
      <c r="I445" s="6">
        <v>8.832511903189956E-2</v>
      </c>
      <c r="J445" s="6">
        <v>0.18700697914021738</v>
      </c>
      <c r="K445" s="6">
        <v>0.16184381252616814</v>
      </c>
      <c r="L445" s="6">
        <v>0.18700697914021741</v>
      </c>
      <c r="M445" s="6">
        <v>3.9470101712961214</v>
      </c>
      <c r="N445" s="6">
        <v>0.63668852073098514</v>
      </c>
      <c r="O445" s="6">
        <v>0.64066487199405675</v>
      </c>
      <c r="P445" s="6">
        <v>0.23674972920041085</v>
      </c>
      <c r="Q445" s="6">
        <v>0.11111732156306331</v>
      </c>
      <c r="R445" s="6">
        <v>0.25765723342818958</v>
      </c>
      <c r="S445" s="6">
        <v>3.4994692424071841E-2</v>
      </c>
      <c r="T445" s="6">
        <v>5.6786543205900666E-2</v>
      </c>
      <c r="U445" s="6">
        <v>7.2790207507585525E-2</v>
      </c>
      <c r="V445" s="6">
        <v>8.337041396686691E-2</v>
      </c>
      <c r="W445" s="2">
        <f t="shared" si="102"/>
        <v>0.47871518536826813</v>
      </c>
    </row>
    <row r="446" spans="1:23" x14ac:dyDescent="0.25">
      <c r="A446" t="str">
        <f t="shared" si="103"/>
        <v/>
      </c>
      <c r="B446" t="str">
        <f t="shared" si="104"/>
        <v>CAFood PreparationFryer</v>
      </c>
      <c r="C446" t="str">
        <f t="shared" si="105"/>
        <v>CA2019 CPAFood Preparation_Fryer</v>
      </c>
      <c r="D446" t="s">
        <v>118</v>
      </c>
      <c r="E446" t="s">
        <v>120</v>
      </c>
      <c r="F446" s="4" t="s">
        <v>95</v>
      </c>
      <c r="G446" s="4" t="s">
        <v>32</v>
      </c>
      <c r="H446" s="4" t="s">
        <v>34</v>
      </c>
      <c r="I446" s="6">
        <v>0.1277304710836136</v>
      </c>
      <c r="J446" s="6">
        <v>0.27043823776650228</v>
      </c>
      <c r="K446" s="6">
        <v>0.23404878071513774</v>
      </c>
      <c r="L446" s="6">
        <v>0.27043823776650233</v>
      </c>
      <c r="M446" s="6">
        <v>5.7079285494015304</v>
      </c>
      <c r="N446" s="6">
        <v>0.92074061804690699</v>
      </c>
      <c r="O446" s="6">
        <v>0.92649097791726975</v>
      </c>
      <c r="P446" s="6">
        <v>0.34237320901616758</v>
      </c>
      <c r="Q446" s="6">
        <v>0.16069118258050097</v>
      </c>
      <c r="R446" s="6">
        <v>0.37260838326181261</v>
      </c>
      <c r="S446" s="6">
        <v>5.0607217943725746E-2</v>
      </c>
      <c r="T446" s="6">
        <v>8.2121280949307707E-2</v>
      </c>
      <c r="U446" s="6">
        <v>0.10526481704326925</v>
      </c>
      <c r="V446" s="6">
        <v>0.12056527482943792</v>
      </c>
      <c r="W446" s="2">
        <f t="shared" si="102"/>
        <v>0.69228908845154902</v>
      </c>
    </row>
    <row r="447" spans="1:23" x14ac:dyDescent="0.25">
      <c r="A447" t="str">
        <f t="shared" si="103"/>
        <v/>
      </c>
      <c r="B447" t="str">
        <f t="shared" si="104"/>
        <v>CAFood PreparationDishwasher</v>
      </c>
      <c r="C447" t="str">
        <f t="shared" si="105"/>
        <v>CA2019 CPAFood Preparation_Dishwasher</v>
      </c>
      <c r="D447" t="s">
        <v>118</v>
      </c>
      <c r="E447" t="s">
        <v>120</v>
      </c>
      <c r="F447" s="4" t="s">
        <v>96</v>
      </c>
      <c r="G447" s="4" t="s">
        <v>32</v>
      </c>
      <c r="H447" s="4" t="s">
        <v>35</v>
      </c>
      <c r="I447" s="6">
        <v>0.17579589436031576</v>
      </c>
      <c r="J447" s="6">
        <v>0.37220509306873678</v>
      </c>
      <c r="K447" s="6">
        <v>0.32212215597972133</v>
      </c>
      <c r="L447" s="6">
        <v>0.37220509306873678</v>
      </c>
      <c r="M447" s="6">
        <v>3.9279210190572558</v>
      </c>
      <c r="N447" s="6">
        <v>1.2672185348589937</v>
      </c>
      <c r="O447" s="6">
        <v>1.2751327752726407</v>
      </c>
      <c r="P447" s="6">
        <v>0.47120944574461782</v>
      </c>
      <c r="Q447" s="6">
        <v>0.22115983694340238</v>
      </c>
      <c r="R447" s="6">
        <v>0.51282222187047866</v>
      </c>
      <c r="S447" s="6">
        <v>6.9650891161913323E-2</v>
      </c>
      <c r="T447" s="6">
        <v>0.1130238063636983</v>
      </c>
      <c r="U447" s="6">
        <v>0.14487633608336803</v>
      </c>
      <c r="V447" s="6">
        <v>0.16593440968023937</v>
      </c>
      <c r="W447" s="2">
        <f t="shared" si="102"/>
        <v>0.67223410810815132</v>
      </c>
    </row>
    <row r="448" spans="1:23" x14ac:dyDescent="0.25">
      <c r="A448" t="str">
        <f t="shared" si="103"/>
        <v/>
      </c>
      <c r="B448" t="str">
        <f t="shared" si="104"/>
        <v>CAFood PreparationHot Food Container</v>
      </c>
      <c r="C448" t="str">
        <f t="shared" si="105"/>
        <v>CA2019 CPAFood Preparation_Hot Food Container</v>
      </c>
      <c r="D448" t="s">
        <v>118</v>
      </c>
      <c r="E448" t="s">
        <v>120</v>
      </c>
      <c r="F448" s="4" t="s">
        <v>97</v>
      </c>
      <c r="G448" s="4" t="s">
        <v>32</v>
      </c>
      <c r="H448" s="4" t="s">
        <v>36</v>
      </c>
      <c r="I448" s="6">
        <v>2.4060702879159967E-2</v>
      </c>
      <c r="J448" s="6">
        <v>5.0942692302480649E-2</v>
      </c>
      <c r="K448" s="6">
        <v>4.4087977788246316E-2</v>
      </c>
      <c r="L448" s="6">
        <v>5.0942692302480649E-2</v>
      </c>
      <c r="M448" s="6">
        <v>0.53760379852009943</v>
      </c>
      <c r="N448" s="6">
        <v>0.17344073228304888</v>
      </c>
      <c r="O448" s="6">
        <v>0.17452393270590233</v>
      </c>
      <c r="P448" s="6">
        <v>6.4493147062223199E-2</v>
      </c>
      <c r="Q448" s="6">
        <v>3.0269541532022801E-2</v>
      </c>
      <c r="R448" s="6">
        <v>7.0188573829637849E-2</v>
      </c>
      <c r="S448" s="6">
        <v>9.5329268275210193E-3</v>
      </c>
      <c r="T448" s="6">
        <v>1.5469259012470659E-2</v>
      </c>
      <c r="U448" s="6">
        <v>1.982882756965075E-2</v>
      </c>
      <c r="V448" s="6">
        <v>2.271098846348435E-2</v>
      </c>
      <c r="W448" s="2">
        <f t="shared" si="102"/>
        <v>9.2006842362744937E-2</v>
      </c>
    </row>
    <row r="449" spans="1:61" x14ac:dyDescent="0.25">
      <c r="A449" t="str">
        <f t="shared" si="103"/>
        <v/>
      </c>
      <c r="B449" t="str">
        <f t="shared" si="104"/>
        <v>CAFood PreparationSteamer</v>
      </c>
      <c r="C449" t="str">
        <f t="shared" si="105"/>
        <v>CA2019 CPAFood Preparation_Steamer</v>
      </c>
      <c r="D449" t="s">
        <v>118</v>
      </c>
      <c r="E449" t="s">
        <v>120</v>
      </c>
      <c r="F449" s="4" t="s">
        <v>98</v>
      </c>
      <c r="G449" s="4" t="s">
        <v>32</v>
      </c>
      <c r="H449" s="4" t="s">
        <v>37</v>
      </c>
      <c r="I449" s="6">
        <v>0.12890301567549534</v>
      </c>
      <c r="J449" s="6">
        <v>0.27292081604591345</v>
      </c>
      <c r="K449" s="6">
        <v>0.23619730979935605</v>
      </c>
      <c r="L449" s="6">
        <v>0.27292081604591345</v>
      </c>
      <c r="M449" s="6">
        <v>2.8801631945617392</v>
      </c>
      <c r="N449" s="6">
        <v>0.92919286458649741</v>
      </c>
      <c r="O449" s="6">
        <v>0.93499601180908842</v>
      </c>
      <c r="P449" s="6">
        <v>0.34551613843020146</v>
      </c>
      <c r="Q449" s="6">
        <v>0.16216630105066226</v>
      </c>
      <c r="R449" s="6">
        <v>0.37602886657309259</v>
      </c>
      <c r="S449" s="6">
        <v>5.1071783831619887E-2</v>
      </c>
      <c r="T449" s="6">
        <v>8.28751407216754E-2</v>
      </c>
      <c r="U449" s="6">
        <v>0.10623113064794318</v>
      </c>
      <c r="V449" s="6">
        <v>0.12167204410516895</v>
      </c>
      <c r="W449" s="2">
        <f t="shared" ref="W449:W461" si="106">AVERAGE(I449:V449)</f>
        <v>0.49291824527745476</v>
      </c>
    </row>
    <row r="450" spans="1:61" x14ac:dyDescent="0.25">
      <c r="A450" t="str">
        <f t="shared" si="103"/>
        <v/>
      </c>
      <c r="B450" t="str">
        <f t="shared" si="104"/>
        <v>CAOffice EquipmentDesktop Computer</v>
      </c>
      <c r="C450" t="str">
        <f t="shared" si="105"/>
        <v>CA2019 CPAOffice Equipment_Desktop Computer</v>
      </c>
      <c r="D450" t="s">
        <v>118</v>
      </c>
      <c r="E450" t="s">
        <v>120</v>
      </c>
      <c r="F450" s="4" t="s">
        <v>99</v>
      </c>
      <c r="G450" s="4" t="s">
        <v>38</v>
      </c>
      <c r="H450" s="4" t="s">
        <v>39</v>
      </c>
      <c r="I450" s="6">
        <v>2.3470947781525466</v>
      </c>
      <c r="J450" s="6">
        <v>1.2409215803071783</v>
      </c>
      <c r="K450" s="6">
        <v>0.30331821961957245</v>
      </c>
      <c r="L450" s="6">
        <v>0.10277080910218352</v>
      </c>
      <c r="M450" s="6">
        <v>0.29218666435561025</v>
      </c>
      <c r="N450" s="6">
        <v>0.15991333774385222</v>
      </c>
      <c r="O450" s="6">
        <v>0.55738272333901806</v>
      </c>
      <c r="P450" s="6">
        <v>0.47484456508507095</v>
      </c>
      <c r="Q450" s="6">
        <v>0.29010358746203213</v>
      </c>
      <c r="R450" s="6">
        <v>8.346119549146909E-2</v>
      </c>
      <c r="S450" s="6">
        <v>8.8429657837817741E-2</v>
      </c>
      <c r="T450" s="6">
        <v>6.490785995961576E-2</v>
      </c>
      <c r="U450" s="6">
        <v>5.31924604315597</v>
      </c>
      <c r="V450" s="6">
        <v>0.19753969006608063</v>
      </c>
      <c r="W450" s="2">
        <f t="shared" si="106"/>
        <v>0.82300862226271554</v>
      </c>
    </row>
    <row r="451" spans="1:61" x14ac:dyDescent="0.25">
      <c r="A451" t="str">
        <f t="shared" si="103"/>
        <v/>
      </c>
      <c r="B451" t="str">
        <f t="shared" si="104"/>
        <v>CAOffice EquipmentLaptop</v>
      </c>
      <c r="C451" t="str">
        <f t="shared" si="105"/>
        <v>CA2019 CPAOffice Equipment_Laptop</v>
      </c>
      <c r="D451" t="s">
        <v>118</v>
      </c>
      <c r="E451" t="s">
        <v>120</v>
      </c>
      <c r="F451" s="4" t="s">
        <v>100</v>
      </c>
      <c r="G451" s="4" t="s">
        <v>38</v>
      </c>
      <c r="H451" s="4" t="s">
        <v>40</v>
      </c>
      <c r="I451" s="6">
        <v>0.36241904662649616</v>
      </c>
      <c r="J451" s="6">
        <v>0.19161289107684371</v>
      </c>
      <c r="K451" s="6">
        <v>4.6835901558904575E-2</v>
      </c>
      <c r="L451" s="6">
        <v>1.5869021993719513E-2</v>
      </c>
      <c r="M451" s="6">
        <v>3.6093646773340093E-2</v>
      </c>
      <c r="N451" s="6">
        <v>2.4692500681036008E-2</v>
      </c>
      <c r="O451" s="6">
        <v>3.4426579970939349E-2</v>
      </c>
      <c r="P451" s="6">
        <v>2.1996476176734902E-2</v>
      </c>
      <c r="Q451" s="6">
        <v>1.7918162755007867E-2</v>
      </c>
      <c r="R451" s="6">
        <v>1.2887390480300376E-2</v>
      </c>
      <c r="S451" s="6">
        <v>1.0923663615259838E-2</v>
      </c>
      <c r="T451" s="6">
        <v>8.0180297597172399E-3</v>
      </c>
      <c r="U451" s="6">
        <v>0.32854166737139817</v>
      </c>
      <c r="V451" s="6">
        <v>3.0502452142556567E-2</v>
      </c>
      <c r="W451" s="2">
        <f t="shared" si="106"/>
        <v>8.1624102213018176E-2</v>
      </c>
    </row>
    <row r="452" spans="1:61" x14ac:dyDescent="0.25">
      <c r="A452" t="str">
        <f t="shared" si="103"/>
        <v/>
      </c>
      <c r="B452" t="str">
        <f t="shared" si="104"/>
        <v>CAOffice EquipmentServer</v>
      </c>
      <c r="C452" t="str">
        <f t="shared" si="105"/>
        <v>CA2019 CPAOffice Equipment_Server</v>
      </c>
      <c r="D452" t="s">
        <v>118</v>
      </c>
      <c r="E452" t="s">
        <v>120</v>
      </c>
      <c r="F452" s="4" t="s">
        <v>101</v>
      </c>
      <c r="G452" s="4" t="s">
        <v>38</v>
      </c>
      <c r="H452" s="4" t="s">
        <v>41</v>
      </c>
      <c r="I452" s="6">
        <v>0.23010733119142612</v>
      </c>
      <c r="J452" s="6">
        <v>0.36497693538446419</v>
      </c>
      <c r="K452" s="6">
        <v>4.4605620532290065E-2</v>
      </c>
      <c r="L452" s="6">
        <v>0.12090683423786296</v>
      </c>
      <c r="M452" s="6">
        <v>0.34374901688895326</v>
      </c>
      <c r="N452" s="6">
        <v>9.4066669261089544E-2</v>
      </c>
      <c r="O452" s="6">
        <v>6.557443803988447E-2</v>
      </c>
      <c r="P452" s="6">
        <v>5.586406648059658E-2</v>
      </c>
      <c r="Q452" s="6">
        <v>6.8259667638125202E-2</v>
      </c>
      <c r="R452" s="6">
        <v>4.9094820877334765E-2</v>
      </c>
      <c r="S452" s="6">
        <v>0.10403489157390321</v>
      </c>
      <c r="T452" s="6">
        <v>7.6362188187783231E-2</v>
      </c>
      <c r="U452" s="6">
        <v>62.579365213599644</v>
      </c>
      <c r="V452" s="6">
        <v>0.11619981768592978</v>
      </c>
      <c r="W452" s="2">
        <f t="shared" si="106"/>
        <v>4.59379767939852</v>
      </c>
    </row>
    <row r="453" spans="1:61" x14ac:dyDescent="0.25">
      <c r="A453" t="str">
        <f t="shared" si="103"/>
        <v/>
      </c>
      <c r="B453" t="str">
        <f t="shared" si="104"/>
        <v>CAOffice EquipmentMonitor</v>
      </c>
      <c r="C453" t="str">
        <f t="shared" si="105"/>
        <v>CA2019 CPAOffice Equipment_Monitor</v>
      </c>
      <c r="D453" t="s">
        <v>118</v>
      </c>
      <c r="E453" t="s">
        <v>120</v>
      </c>
      <c r="F453" s="4" t="s">
        <v>102</v>
      </c>
      <c r="G453" s="4" t="s">
        <v>38</v>
      </c>
      <c r="H453" s="4" t="s">
        <v>42</v>
      </c>
      <c r="I453" s="6">
        <v>0.41419319614456707</v>
      </c>
      <c r="J453" s="6">
        <v>0.21898616123067852</v>
      </c>
      <c r="K453" s="6">
        <v>5.3526744638748076E-2</v>
      </c>
      <c r="L453" s="6">
        <v>1.8136025135679443E-2</v>
      </c>
      <c r="M453" s="6">
        <v>5.1562352533342994E-2</v>
      </c>
      <c r="N453" s="6">
        <v>2.8220000778326863E-2</v>
      </c>
      <c r="O453" s="6">
        <v>9.8361657059826704E-2</v>
      </c>
      <c r="P453" s="6">
        <v>8.3796099720894857E-2</v>
      </c>
      <c r="Q453" s="6">
        <v>5.1194750728593898E-2</v>
      </c>
      <c r="R453" s="6">
        <v>1.4728446263200428E-2</v>
      </c>
      <c r="S453" s="6">
        <v>1.560523373608548E-2</v>
      </c>
      <c r="T453" s="6">
        <v>1.1454328228167485E-2</v>
      </c>
      <c r="U453" s="6">
        <v>0.93869047820399465</v>
      </c>
      <c r="V453" s="6">
        <v>3.4859945305778933E-2</v>
      </c>
      <c r="W453" s="2">
        <f t="shared" si="106"/>
        <v>0.14523681569342037</v>
      </c>
    </row>
    <row r="454" spans="1:61" x14ac:dyDescent="0.25">
      <c r="A454" t="str">
        <f t="shared" si="103"/>
        <v/>
      </c>
      <c r="B454" t="str">
        <f t="shared" si="104"/>
        <v>CAOffice EquipmentPrinter/Copier/Fax</v>
      </c>
      <c r="C454" t="str">
        <f t="shared" si="105"/>
        <v>CA2019 CPAOffice Equipment_Printer/Copier/Fax</v>
      </c>
      <c r="D454" t="s">
        <v>118</v>
      </c>
      <c r="E454" t="s">
        <v>120</v>
      </c>
      <c r="F454" s="4" t="s">
        <v>103</v>
      </c>
      <c r="G454" s="4" t="s">
        <v>38</v>
      </c>
      <c r="H454" s="4" t="s">
        <v>43</v>
      </c>
      <c r="I454" s="6">
        <v>0.21415626542022179</v>
      </c>
      <c r="J454" s="6">
        <v>0.16983834683092186</v>
      </c>
      <c r="K454" s="6">
        <v>4.1513553959739019E-2</v>
      </c>
      <c r="L454" s="6">
        <v>1.1252555905149413E-2</v>
      </c>
      <c r="M454" s="6">
        <v>6.3984059367121926E-2</v>
      </c>
      <c r="N454" s="6">
        <v>1.7509191458759329E-2</v>
      </c>
      <c r="O454" s="6">
        <v>6.1028810707334138E-2</v>
      </c>
      <c r="P454" s="6">
        <v>6.498945397962469E-2</v>
      </c>
      <c r="Q454" s="6">
        <v>3.1763949945700705E-2</v>
      </c>
      <c r="R454" s="6">
        <v>9.1383124875914455E-3</v>
      </c>
      <c r="S454" s="6">
        <v>9.68231813280661E-3</v>
      </c>
      <c r="T454" s="6">
        <v>7.1068752816082232E-3</v>
      </c>
      <c r="U454" s="6">
        <v>0.58241356662225263</v>
      </c>
      <c r="V454" s="6">
        <v>2.1628966682011197E-2</v>
      </c>
      <c r="W454" s="2">
        <f t="shared" si="106"/>
        <v>9.3286159055774504E-2</v>
      </c>
    </row>
    <row r="455" spans="1:61" x14ac:dyDescent="0.25">
      <c r="A455" t="str">
        <f t="shared" si="103"/>
        <v/>
      </c>
      <c r="B455" t="str">
        <f t="shared" si="104"/>
        <v>CAOffice EquipmentPOS Terminal</v>
      </c>
      <c r="C455" t="str">
        <f t="shared" si="105"/>
        <v>CA2019 CPAOffice Equipment_POS Terminal</v>
      </c>
      <c r="D455" t="s">
        <v>118</v>
      </c>
      <c r="E455" t="s">
        <v>120</v>
      </c>
      <c r="F455" s="4" t="s">
        <v>104</v>
      </c>
      <c r="G455" s="4" t="s">
        <v>38</v>
      </c>
      <c r="H455" s="4" t="s">
        <v>44</v>
      </c>
      <c r="I455" s="6">
        <v>3.0728916519521702E-2</v>
      </c>
      <c r="J455" s="6">
        <v>9.7479256492267324E-2</v>
      </c>
      <c r="K455" s="6">
        <v>7.1480506902994838E-3</v>
      </c>
      <c r="L455" s="6">
        <v>3.229220031102923E-2</v>
      </c>
      <c r="M455" s="6">
        <v>9.1809633260757931E-2</v>
      </c>
      <c r="N455" s="6">
        <v>6.280909895454001E-2</v>
      </c>
      <c r="O455" s="6">
        <v>4.3784598732881194E-2</v>
      </c>
      <c r="P455" s="6">
        <v>1.8650451361490836E-2</v>
      </c>
      <c r="Q455" s="6">
        <v>9.1155097825079689E-3</v>
      </c>
      <c r="R455" s="6">
        <v>1.3112408409321492E-2</v>
      </c>
      <c r="S455" s="6">
        <v>2.7785985624529982E-2</v>
      </c>
      <c r="T455" s="6">
        <v>2.0395067761820439E-2</v>
      </c>
      <c r="U455" s="6">
        <v>0.16713905459132239</v>
      </c>
      <c r="V455" s="6">
        <v>3.1035034640283742E-2</v>
      </c>
      <c r="W455" s="2">
        <f t="shared" si="106"/>
        <v>4.6663233366612419E-2</v>
      </c>
    </row>
    <row r="456" spans="1:61" x14ac:dyDescent="0.25">
      <c r="A456" t="str">
        <f t="shared" si="103"/>
        <v/>
      </c>
      <c r="B456" t="str">
        <f t="shared" si="104"/>
        <v>CAMiscellaneousNon-HVAC Motors</v>
      </c>
      <c r="C456" t="str">
        <f t="shared" si="105"/>
        <v>CA2019 CPAMiscellaneous_Non-HVAC Motors</v>
      </c>
      <c r="D456" t="s">
        <v>118</v>
      </c>
      <c r="E456" t="s">
        <v>120</v>
      </c>
      <c r="F456" s="4" t="s">
        <v>105</v>
      </c>
      <c r="G456" s="4" t="s">
        <v>45</v>
      </c>
      <c r="H456" s="4" t="s">
        <v>46</v>
      </c>
      <c r="I456" s="6">
        <v>0.34970607620581934</v>
      </c>
      <c r="J456" s="6">
        <v>0.27766233454190875</v>
      </c>
      <c r="K456" s="6">
        <v>0.20610713872604935</v>
      </c>
      <c r="L456" s="6">
        <v>0.13477335449362993</v>
      </c>
      <c r="M456" s="6">
        <v>0.53650370186453411</v>
      </c>
      <c r="N456" s="6">
        <v>0.19960873284923242</v>
      </c>
      <c r="O456" s="6">
        <v>0.62845690994842895</v>
      </c>
      <c r="P456" s="6">
        <v>7.915155789703314E-2</v>
      </c>
      <c r="Q456" s="6">
        <v>7.1512654028684924E-2</v>
      </c>
      <c r="R456" s="6">
        <v>0.13640391008932889</v>
      </c>
      <c r="S456" s="6">
        <v>0.12372939041745885</v>
      </c>
      <c r="T456" s="6">
        <v>9.0513998326829825E-2</v>
      </c>
      <c r="U456" s="6">
        <v>5.3779636330792711</v>
      </c>
      <c r="V456" s="6">
        <v>0.14556445486807967</v>
      </c>
      <c r="W456" s="2">
        <f t="shared" si="106"/>
        <v>0.59697556052402057</v>
      </c>
    </row>
    <row r="457" spans="1:61" x14ac:dyDescent="0.25">
      <c r="A457" t="str">
        <f t="shared" si="103"/>
        <v/>
      </c>
      <c r="B457" t="str">
        <f t="shared" si="104"/>
        <v>CAMiscellaneousPool Pump</v>
      </c>
      <c r="C457" t="str">
        <f t="shared" si="105"/>
        <v>CA2019 CPAMiscellaneous_Pool Pump</v>
      </c>
      <c r="D457" t="s">
        <v>118</v>
      </c>
      <c r="E457" t="s">
        <v>120</v>
      </c>
      <c r="F457" s="4" t="s">
        <v>106</v>
      </c>
      <c r="G457" s="4" t="s">
        <v>45</v>
      </c>
      <c r="H457" s="4" t="s">
        <v>47</v>
      </c>
      <c r="I457" s="6">
        <v>0</v>
      </c>
      <c r="J457" s="6">
        <v>0</v>
      </c>
      <c r="K457" s="6">
        <v>0</v>
      </c>
      <c r="L457" s="6">
        <v>0</v>
      </c>
      <c r="M457" s="6">
        <v>0</v>
      </c>
      <c r="N457" s="6">
        <v>0</v>
      </c>
      <c r="O457" s="6">
        <v>0</v>
      </c>
      <c r="P457" s="6">
        <v>1.1987839402470968E-2</v>
      </c>
      <c r="Q457" s="6">
        <v>2.1661789976530003E-2</v>
      </c>
      <c r="R457" s="6">
        <v>1.3772634099821103E-2</v>
      </c>
      <c r="S457" s="6">
        <v>0</v>
      </c>
      <c r="T457" s="6">
        <v>0</v>
      </c>
      <c r="U457" s="6">
        <v>0</v>
      </c>
      <c r="V457" s="6">
        <v>1.1023177269213175E-2</v>
      </c>
      <c r="W457" s="2">
        <f t="shared" si="106"/>
        <v>4.1746743391453747E-3</v>
      </c>
    </row>
    <row r="458" spans="1:61" x14ac:dyDescent="0.25">
      <c r="A458" t="str">
        <f t="shared" si="103"/>
        <v/>
      </c>
      <c r="B458" t="str">
        <f t="shared" si="104"/>
        <v>CAMiscellaneousPool Heater</v>
      </c>
      <c r="C458" t="str">
        <f t="shared" si="105"/>
        <v>CA2019 CPAMiscellaneous_Pool Heater</v>
      </c>
      <c r="D458" t="s">
        <v>118</v>
      </c>
      <c r="E458" t="s">
        <v>120</v>
      </c>
      <c r="F458" s="4" t="s">
        <v>107</v>
      </c>
      <c r="G458" s="4" t="s">
        <v>45</v>
      </c>
      <c r="H458" s="4" t="s">
        <v>48</v>
      </c>
      <c r="I458" s="6">
        <v>0</v>
      </c>
      <c r="J458" s="6">
        <v>0</v>
      </c>
      <c r="K458" s="6">
        <v>0</v>
      </c>
      <c r="L458" s="6">
        <v>0</v>
      </c>
      <c r="M458" s="6">
        <v>0</v>
      </c>
      <c r="N458" s="6">
        <v>0</v>
      </c>
      <c r="O458" s="6">
        <v>0</v>
      </c>
      <c r="P458" s="6">
        <v>1.5538002324426835E-2</v>
      </c>
      <c r="Q458" s="6">
        <v>1.4038432269003873E-2</v>
      </c>
      <c r="R458" s="6">
        <v>1.7851358653702888E-2</v>
      </c>
      <c r="S458" s="6">
        <v>0</v>
      </c>
      <c r="T458" s="6">
        <v>0</v>
      </c>
      <c r="U458" s="6">
        <v>0</v>
      </c>
      <c r="V458" s="6">
        <v>1.4287658374560723E-2</v>
      </c>
      <c r="W458" s="2">
        <f t="shared" si="106"/>
        <v>4.4082465444067369E-3</v>
      </c>
    </row>
    <row r="459" spans="1:61" x14ac:dyDescent="0.25">
      <c r="A459" t="str">
        <f t="shared" si="103"/>
        <v/>
      </c>
      <c r="B459" t="str">
        <f t="shared" si="104"/>
        <v>CAMiscellaneousClothes Washer</v>
      </c>
      <c r="C459" t="str">
        <f t="shared" si="105"/>
        <v>CA2019 CPAMiscellaneous_Clothes Washer</v>
      </c>
      <c r="D459" t="s">
        <v>118</v>
      </c>
      <c r="E459" t="s">
        <v>120</v>
      </c>
      <c r="F459" s="4" t="s">
        <v>108</v>
      </c>
      <c r="G459" s="4" t="s">
        <v>45</v>
      </c>
      <c r="H459" s="4" t="s">
        <v>49</v>
      </c>
      <c r="I459" s="6">
        <v>0</v>
      </c>
      <c r="J459" s="6">
        <v>0</v>
      </c>
      <c r="K459" s="6">
        <v>1.9686733529828753E-3</v>
      </c>
      <c r="L459" s="6">
        <v>4.291048389099948E-3</v>
      </c>
      <c r="M459" s="6">
        <v>0</v>
      </c>
      <c r="N459" s="6">
        <v>0</v>
      </c>
      <c r="O459" s="6">
        <v>3.7517695279768726E-2</v>
      </c>
      <c r="P459" s="6">
        <v>3.7801592861391813E-3</v>
      </c>
      <c r="Q459" s="6">
        <v>6.8306734670885031E-3</v>
      </c>
      <c r="R459" s="6">
        <v>2.1714818216660693E-2</v>
      </c>
      <c r="S459" s="6">
        <v>0</v>
      </c>
      <c r="T459" s="6">
        <v>0</v>
      </c>
      <c r="U459" s="6">
        <v>0</v>
      </c>
      <c r="V459" s="6">
        <v>1.3903878594965335E-3</v>
      </c>
      <c r="W459" s="2">
        <f t="shared" si="106"/>
        <v>5.5352468465168902E-3</v>
      </c>
    </row>
    <row r="460" spans="1:61" x14ac:dyDescent="0.25">
      <c r="A460" t="str">
        <f t="shared" si="103"/>
        <v/>
      </c>
      <c r="B460" t="str">
        <f t="shared" si="104"/>
        <v>CAMiscellaneousClothes Dryer</v>
      </c>
      <c r="C460" t="str">
        <f t="shared" si="105"/>
        <v>CA2019 CPAMiscellaneous_Clothes Dryer</v>
      </c>
      <c r="D460" t="s">
        <v>118</v>
      </c>
      <c r="E460" t="s">
        <v>120</v>
      </c>
      <c r="F460" s="4" t="s">
        <v>109</v>
      </c>
      <c r="G460" s="4" t="s">
        <v>45</v>
      </c>
      <c r="H460" s="4" t="s">
        <v>50</v>
      </c>
      <c r="I460" s="6">
        <v>0</v>
      </c>
      <c r="J460" s="6">
        <v>0</v>
      </c>
      <c r="K460" s="6">
        <v>6.3900968903705287E-3</v>
      </c>
      <c r="L460" s="6">
        <v>1.3928270490414653E-2</v>
      </c>
      <c r="M460" s="6">
        <v>0</v>
      </c>
      <c r="N460" s="6">
        <v>0</v>
      </c>
      <c r="O460" s="6">
        <v>0.12177830698925737</v>
      </c>
      <c r="P460" s="6">
        <v>1.2269980727307273E-2</v>
      </c>
      <c r="Q460" s="6">
        <v>2.2171613800249582E-2</v>
      </c>
      <c r="R460" s="6">
        <v>7.0483908440676632E-2</v>
      </c>
      <c r="S460" s="6">
        <v>0</v>
      </c>
      <c r="T460" s="6">
        <v>0</v>
      </c>
      <c r="U460" s="6">
        <v>0</v>
      </c>
      <c r="V460" s="6">
        <v>4.513045866098549E-3</v>
      </c>
      <c r="W460" s="2">
        <f t="shared" si="106"/>
        <v>1.7966801657455334E-2</v>
      </c>
    </row>
    <row r="461" spans="1:61" x14ac:dyDescent="0.25">
      <c r="A461" t="str">
        <f t="shared" ref="A461" si="107">IF(D461=D460,"",1)</f>
        <v/>
      </c>
      <c r="B461" t="str">
        <f t="shared" ref="B461:B524" si="108">D461&amp;G461&amp;H461</f>
        <v>CAMiscellaneousOther Miscellaneous</v>
      </c>
      <c r="C461" t="str">
        <f t="shared" ref="C461" si="109">D461&amp;E461&amp;F461</f>
        <v>CA2019 CPAMiscellaneous_Other Miscellaneous</v>
      </c>
      <c r="D461" t="s">
        <v>118</v>
      </c>
      <c r="E461" t="s">
        <v>120</v>
      </c>
      <c r="F461" s="4" t="s">
        <v>110</v>
      </c>
      <c r="G461" s="4" t="s">
        <v>45</v>
      </c>
      <c r="H461" s="4" t="s">
        <v>51</v>
      </c>
      <c r="I461" s="6">
        <v>1.4165599041710997</v>
      </c>
      <c r="J461" s="6">
        <v>1.185323350020639</v>
      </c>
      <c r="K461" s="6">
        <v>0.77937334524492241</v>
      </c>
      <c r="L461" s="6">
        <v>0.57533912298715773</v>
      </c>
      <c r="M461" s="6">
        <v>2.1479546287285007</v>
      </c>
      <c r="N461" s="6">
        <v>0.6327106585184562</v>
      </c>
      <c r="O461" s="6">
        <v>4.8901208443826487</v>
      </c>
      <c r="P461" s="6">
        <v>0.34841495141471746</v>
      </c>
      <c r="Q461" s="6">
        <v>0.32695956250364228</v>
      </c>
      <c r="R461" s="6">
        <v>0.63150767203508928</v>
      </c>
      <c r="S461" s="6">
        <v>0.43182900057782703</v>
      </c>
      <c r="T461" s="6">
        <v>0.31863844979251033</v>
      </c>
      <c r="U461" s="6">
        <v>18.389281199746843</v>
      </c>
      <c r="V461" s="6">
        <v>0.56511634024435553</v>
      </c>
      <c r="W461" s="2">
        <f t="shared" si="106"/>
        <v>2.3313663593120295</v>
      </c>
    </row>
    <row r="462" spans="1:61" x14ac:dyDescent="0.25">
      <c r="A462">
        <f>IF(D462=D461,"",1)</f>
        <v>1</v>
      </c>
      <c r="B462" t="str">
        <f t="shared" si="108"/>
        <v>WYCoolingAir-Cooled Chiller</v>
      </c>
      <c r="C462" t="str">
        <f>D462&amp;E462&amp;F462</f>
        <v>WY2016 CPACooling_Air-Cooled Chiller</v>
      </c>
      <c r="D462" t="s">
        <v>115</v>
      </c>
      <c r="E462" t="s">
        <v>142</v>
      </c>
      <c r="F462" s="3" t="s">
        <v>66</v>
      </c>
      <c r="G462" s="3" t="s">
        <v>3</v>
      </c>
      <c r="H462" s="3" t="s">
        <v>4</v>
      </c>
      <c r="I462" s="6">
        <v>2.8403573273168439</v>
      </c>
      <c r="J462" s="6">
        <v>3.2985990103701655</v>
      </c>
      <c r="K462" s="6">
        <v>2.9829011763877564</v>
      </c>
      <c r="L462" s="6">
        <v>3.0051421387770803</v>
      </c>
      <c r="M462" s="6">
        <v>3.4064785587636863</v>
      </c>
      <c r="N462" s="6">
        <v>4.2325304674960158</v>
      </c>
      <c r="O462" s="6">
        <v>4.9918332982323452</v>
      </c>
      <c r="P462" s="6">
        <v>4.7863163597462535</v>
      </c>
      <c r="Q462" s="6">
        <v>2.4995751987872734</v>
      </c>
      <c r="R462" s="6">
        <v>0.54611402531097997</v>
      </c>
      <c r="S462" s="6">
        <v>1.3765823666348125</v>
      </c>
      <c r="T462" s="6">
        <v>1.0875114061500208</v>
      </c>
      <c r="U462" s="6">
        <v>34.900790695139335</v>
      </c>
      <c r="V462" s="6">
        <v>2.3363457535636458</v>
      </c>
      <c r="W462" s="6"/>
      <c r="AR462" s="5" t="s">
        <v>66</v>
      </c>
      <c r="AS462" s="5" t="s">
        <v>3</v>
      </c>
      <c r="AT462" s="5" t="s">
        <v>4</v>
      </c>
      <c r="AU462" s="2">
        <f t="shared" ref="AU462:AU501" si="110">IFERROR(I462/I662-1,"NA")</f>
        <v>-3.1972432782528037E-2</v>
      </c>
      <c r="AV462" s="2">
        <f t="shared" ref="AV462:AV501" si="111">IFERROR(J462/J662-1,"NA")</f>
        <v>-0.14045351018602881</v>
      </c>
      <c r="AW462" s="2">
        <f t="shared" ref="AW462:AW501" si="112">IFERROR(K462/K662-1,"NA")</f>
        <v>-6.5793503069544346E-2</v>
      </c>
      <c r="AX462" s="2">
        <f t="shared" ref="AX462:AX501" si="113">IFERROR(L462/L662-1,"NA")</f>
        <v>-7.161627423866268E-2</v>
      </c>
      <c r="AY462" s="2">
        <f t="shared" ref="AY462:AY501" si="114">IFERROR(M462/M662-1,"NA")</f>
        <v>-6.6387768532300551E-2</v>
      </c>
      <c r="AZ462" s="2">
        <f t="shared" ref="AZ462:AZ501" si="115">IFERROR(N462/N662-1,"NA")</f>
        <v>0.17022225861772289</v>
      </c>
      <c r="BA462" s="2">
        <f t="shared" ref="BA462:BA501" si="116">IFERROR(O462/O662-1,"NA")</f>
        <v>-0.19563313092559786</v>
      </c>
      <c r="BB462" s="2">
        <f t="shared" ref="BB462:BB501" si="117">IFERROR(P462/P662-1,"NA")</f>
        <v>0.16108059482553982</v>
      </c>
      <c r="BC462" s="2">
        <f t="shared" ref="BC462:BC501" si="118">IFERROR(Q462/Q662-1,"NA")</f>
        <v>0.33858260250907923</v>
      </c>
      <c r="BD462" s="2">
        <f t="shared" ref="BD462:BD501" si="119">IFERROR(R462/R662-1,"NA")</f>
        <v>-0.43528619792481849</v>
      </c>
      <c r="BE462" s="2">
        <f t="shared" ref="BE462:BE501" si="120">IFERROR(S462/S662-1,"NA")</f>
        <v>-0.26172233678998613</v>
      </c>
      <c r="BF462" s="2">
        <f t="shared" ref="BF462:BF501" si="121">IFERROR(T462/T662-1,"NA")</f>
        <v>-0.22374429223744252</v>
      </c>
      <c r="BG462" s="2">
        <f t="shared" ref="BG462:BG501" si="122">IFERROR(U462/U662-1,"NA")</f>
        <v>-7.0300358241957239E-2</v>
      </c>
      <c r="BH462" s="2">
        <f t="shared" ref="BH462:BH501" si="123">IFERROR(V462/V662-1,"NA")</f>
        <v>-8.3867158472756276E-2</v>
      </c>
      <c r="BI462" s="2" t="str">
        <f t="shared" ref="BI462:BI501" si="124">IFERROR(W462/W662-1,"NA")</f>
        <v>NA</v>
      </c>
    </row>
    <row r="463" spans="1:61" x14ac:dyDescent="0.25">
      <c r="A463" t="str">
        <f t="shared" ref="A463:A521" si="125">IF(D463=D462,"",1)</f>
        <v/>
      </c>
      <c r="B463" t="str">
        <f t="shared" si="108"/>
        <v>WYCoolingWater-Cooled Chiller</v>
      </c>
      <c r="C463" t="str">
        <f t="shared" ref="C463:C521" si="126">D463&amp;E463&amp;F463</f>
        <v>WY2016 CPACooling_Water-Cooled Chiller</v>
      </c>
      <c r="D463" t="s">
        <v>115</v>
      </c>
      <c r="E463" t="s">
        <v>142</v>
      </c>
      <c r="F463" s="3" t="s">
        <v>67</v>
      </c>
      <c r="G463" s="3" t="s">
        <v>3</v>
      </c>
      <c r="H463" s="3" t="s">
        <v>5</v>
      </c>
      <c r="I463" s="6">
        <v>2.9562734404805582</v>
      </c>
      <c r="J463" s="6">
        <v>3.4119396997632623</v>
      </c>
      <c r="K463" s="6">
        <v>3.0853944090178507</v>
      </c>
      <c r="L463" s="6">
        <v>3.1083995764536341</v>
      </c>
      <c r="M463" s="6">
        <v>3.4451548639593232</v>
      </c>
      <c r="N463" s="6">
        <v>4.3779612760165856</v>
      </c>
      <c r="O463" s="6">
        <v>5.8773974446621366</v>
      </c>
      <c r="P463" s="6">
        <v>6.2255903408465949</v>
      </c>
      <c r="Q463" s="6">
        <v>3.2512124239557663</v>
      </c>
      <c r="R463" s="6">
        <v>0.69076939410895266</v>
      </c>
      <c r="S463" s="6">
        <v>1.4174490546635774</v>
      </c>
      <c r="T463" s="6">
        <v>1.1197964262403923</v>
      </c>
      <c r="U463" s="6">
        <v>36.325105856056972</v>
      </c>
      <c r="V463" s="6">
        <v>2.4166231796882056</v>
      </c>
      <c r="W463" s="6"/>
      <c r="AR463" s="5" t="s">
        <v>67</v>
      </c>
      <c r="AS463" s="5" t="s">
        <v>3</v>
      </c>
      <c r="AT463" s="5" t="s">
        <v>5</v>
      </c>
      <c r="AU463" s="2">
        <f t="shared" si="110"/>
        <v>-3.1972432782528037E-2</v>
      </c>
      <c r="AV463" s="2">
        <f t="shared" si="111"/>
        <v>-0.14045351018602892</v>
      </c>
      <c r="AW463" s="2">
        <f t="shared" si="112"/>
        <v>-6.5793503069544346E-2</v>
      </c>
      <c r="AX463" s="2">
        <f t="shared" si="113"/>
        <v>-7.1616274238662903E-2</v>
      </c>
      <c r="AY463" s="2">
        <f t="shared" si="114"/>
        <v>-6.6387768532300773E-2</v>
      </c>
      <c r="AZ463" s="2">
        <f t="shared" si="115"/>
        <v>0.17022225861772289</v>
      </c>
      <c r="BA463" s="2">
        <f t="shared" si="116"/>
        <v>-0.19563313092559786</v>
      </c>
      <c r="BB463" s="2">
        <f t="shared" si="117"/>
        <v>0.16108059482554005</v>
      </c>
      <c r="BC463" s="2">
        <f t="shared" si="118"/>
        <v>0.33858260250907923</v>
      </c>
      <c r="BD463" s="2">
        <f t="shared" si="119"/>
        <v>-0.43528619792481837</v>
      </c>
      <c r="BE463" s="2">
        <f t="shared" si="120"/>
        <v>-0.26172233678998613</v>
      </c>
      <c r="BF463" s="2">
        <f t="shared" si="121"/>
        <v>-0.22374429223744263</v>
      </c>
      <c r="BG463" s="2">
        <f t="shared" si="122"/>
        <v>-7.0300358241957239E-2</v>
      </c>
      <c r="BH463" s="2">
        <f t="shared" si="123"/>
        <v>-8.3867158472756387E-2</v>
      </c>
      <c r="BI463" s="2" t="str">
        <f t="shared" si="124"/>
        <v>NA</v>
      </c>
    </row>
    <row r="464" spans="1:61" x14ac:dyDescent="0.25">
      <c r="A464" t="str">
        <f t="shared" si="125"/>
        <v/>
      </c>
      <c r="B464" t="str">
        <f t="shared" si="108"/>
        <v>WYCoolingRTU</v>
      </c>
      <c r="C464" t="str">
        <f t="shared" si="126"/>
        <v>WY2016 CPACooling_RTU</v>
      </c>
      <c r="D464" t="s">
        <v>115</v>
      </c>
      <c r="E464" t="s">
        <v>142</v>
      </c>
      <c r="F464" s="3" t="s">
        <v>68</v>
      </c>
      <c r="G464" s="3" t="s">
        <v>3</v>
      </c>
      <c r="H464" s="3" t="s">
        <v>6</v>
      </c>
      <c r="I464" s="6">
        <v>3.0014187235207275</v>
      </c>
      <c r="J464" s="6">
        <v>3.6774570757318719</v>
      </c>
      <c r="K464" s="6">
        <v>3.3255000085885231</v>
      </c>
      <c r="L464" s="6">
        <v>3.3502954396950542</v>
      </c>
      <c r="M464" s="6">
        <v>4.1958604659558798</v>
      </c>
      <c r="N464" s="6">
        <v>4.718654515753725</v>
      </c>
      <c r="O464" s="6">
        <v>4.898875008866761</v>
      </c>
      <c r="P464" s="6">
        <v>2.6244135003874152</v>
      </c>
      <c r="Q464" s="6">
        <v>1.3705568967611348</v>
      </c>
      <c r="R464" s="6">
        <v>1.6600508181479317</v>
      </c>
      <c r="S464" s="6">
        <v>1.4693737876883608</v>
      </c>
      <c r="T464" s="6">
        <v>1.1608173929434527</v>
      </c>
      <c r="U464" s="6">
        <v>36.879826932558352</v>
      </c>
      <c r="V464" s="6">
        <v>2.6046849573978914</v>
      </c>
      <c r="W464" s="6"/>
      <c r="AR464" s="5" t="s">
        <v>68</v>
      </c>
      <c r="AS464" s="5" t="s">
        <v>3</v>
      </c>
      <c r="AT464" s="5" t="s">
        <v>6</v>
      </c>
      <c r="AU464" s="2">
        <f t="shared" si="110"/>
        <v>-3.1972432782528037E-2</v>
      </c>
      <c r="AV464" s="2">
        <f t="shared" si="111"/>
        <v>-0.14045351018602881</v>
      </c>
      <c r="AW464" s="2">
        <f t="shared" si="112"/>
        <v>-6.5793503069544235E-2</v>
      </c>
      <c r="AX464" s="2">
        <f t="shared" si="113"/>
        <v>-7.1616274238662792E-2</v>
      </c>
      <c r="AY464" s="2">
        <f t="shared" si="114"/>
        <v>-6.6387768532300662E-2</v>
      </c>
      <c r="AZ464" s="2">
        <f t="shared" si="115"/>
        <v>0.17022225861772289</v>
      </c>
      <c r="BA464" s="2">
        <f t="shared" si="116"/>
        <v>-0.19563313092559798</v>
      </c>
      <c r="BB464" s="2">
        <f t="shared" si="117"/>
        <v>0.16108059482553982</v>
      </c>
      <c r="BC464" s="2">
        <f t="shared" si="118"/>
        <v>0.33858260250907901</v>
      </c>
      <c r="BD464" s="2">
        <f t="shared" si="119"/>
        <v>-0.43528619792481837</v>
      </c>
      <c r="BE464" s="2">
        <f t="shared" si="120"/>
        <v>-0.26172233678998613</v>
      </c>
      <c r="BF464" s="2">
        <f t="shared" si="121"/>
        <v>-0.22374429223744274</v>
      </c>
      <c r="BG464" s="2">
        <f t="shared" si="122"/>
        <v>-7.0300358241957128E-2</v>
      </c>
      <c r="BH464" s="2">
        <f t="shared" si="123"/>
        <v>-8.3867158472756165E-2</v>
      </c>
      <c r="BI464" s="2" t="str">
        <f t="shared" si="124"/>
        <v>NA</v>
      </c>
    </row>
    <row r="465" spans="1:61" x14ac:dyDescent="0.25">
      <c r="A465" t="str">
        <f t="shared" si="125"/>
        <v/>
      </c>
      <c r="B465" t="str">
        <f t="shared" si="108"/>
        <v>WYCoolingRoom AC</v>
      </c>
      <c r="C465" t="str">
        <f t="shared" si="126"/>
        <v>WY2016 CPACooling_Room AC</v>
      </c>
      <c r="D465" t="s">
        <v>115</v>
      </c>
      <c r="E465" t="s">
        <v>142</v>
      </c>
      <c r="F465" s="3" t="s">
        <v>148</v>
      </c>
      <c r="G465" s="3" t="s">
        <v>3</v>
      </c>
      <c r="H465" s="3" t="s">
        <v>130</v>
      </c>
      <c r="I465" s="6">
        <v>3.7924310346417345</v>
      </c>
      <c r="J465" s="6">
        <v>4.6466366832711863</v>
      </c>
      <c r="K465" s="6">
        <v>4.2019226905730251</v>
      </c>
      <c r="L465" s="6">
        <v>3.4445480900761813</v>
      </c>
      <c r="M465" s="6">
        <v>5.3016632845722027</v>
      </c>
      <c r="N465" s="6">
        <v>5.9622376868181117</v>
      </c>
      <c r="O465" s="6">
        <v>6.1899545947604286</v>
      </c>
      <c r="P465" s="6">
        <v>3.3160675411949887</v>
      </c>
      <c r="Q465" s="6">
        <v>1.731761872905935</v>
      </c>
      <c r="R465" s="6">
        <v>2.0975507990573581</v>
      </c>
      <c r="S465" s="6">
        <v>1.856621573740886</v>
      </c>
      <c r="T465" s="6">
        <v>1.4667463330096924</v>
      </c>
      <c r="U465" s="6">
        <v>46.599362866366981</v>
      </c>
      <c r="V465" s="6">
        <v>3.2911396169052485</v>
      </c>
      <c r="W465" s="6"/>
      <c r="AR465" s="5" t="s">
        <v>69</v>
      </c>
      <c r="AS465" s="5" t="s">
        <v>3</v>
      </c>
      <c r="AT465" s="5" t="s">
        <v>7</v>
      </c>
      <c r="AU465" s="2">
        <f t="shared" si="110"/>
        <v>-3.1972432782528037E-2</v>
      </c>
      <c r="AV465" s="2">
        <f t="shared" si="111"/>
        <v>-0.14045351018602881</v>
      </c>
      <c r="AW465" s="2">
        <f t="shared" si="112"/>
        <v>-6.5793503069544346E-2</v>
      </c>
      <c r="AX465" s="2">
        <f t="shared" si="113"/>
        <v>-7.1616274238662792E-2</v>
      </c>
      <c r="AY465" s="2">
        <f t="shared" si="114"/>
        <v>-6.6387768532300662E-2</v>
      </c>
      <c r="AZ465" s="2">
        <f t="shared" si="115"/>
        <v>0.17022225861772267</v>
      </c>
      <c r="BA465" s="2">
        <f t="shared" si="116"/>
        <v>-0.19563313092559786</v>
      </c>
      <c r="BB465" s="2">
        <f t="shared" si="117"/>
        <v>0.16108059482553982</v>
      </c>
      <c r="BC465" s="2">
        <f t="shared" si="118"/>
        <v>0.33858260250907923</v>
      </c>
      <c r="BD465" s="2">
        <f t="shared" si="119"/>
        <v>-0.43528619792481849</v>
      </c>
      <c r="BE465" s="2">
        <f t="shared" si="120"/>
        <v>-0.26172233678998613</v>
      </c>
      <c r="BF465" s="2">
        <f t="shared" si="121"/>
        <v>-0.22374429223744263</v>
      </c>
      <c r="BG465" s="2">
        <f t="shared" si="122"/>
        <v>-7.0300358241957017E-2</v>
      </c>
      <c r="BH465" s="2">
        <f t="shared" si="123"/>
        <v>-8.3867158472756387E-2</v>
      </c>
      <c r="BI465" s="2" t="str">
        <f t="shared" si="124"/>
        <v>NA</v>
      </c>
    </row>
    <row r="466" spans="1:61" x14ac:dyDescent="0.25">
      <c r="A466" t="str">
        <f t="shared" si="125"/>
        <v/>
      </c>
      <c r="B466" t="str">
        <f t="shared" si="108"/>
        <v>WYCoolingEvaporative AC</v>
      </c>
      <c r="C466" t="str">
        <f t="shared" si="126"/>
        <v>WY2016 CPACooling_Evaporative AC</v>
      </c>
      <c r="D466" t="s">
        <v>115</v>
      </c>
      <c r="E466" t="s">
        <v>142</v>
      </c>
      <c r="F466" s="3" t="s">
        <v>71</v>
      </c>
      <c r="G466" s="3" t="s">
        <v>3</v>
      </c>
      <c r="H466" s="3" t="s">
        <v>9</v>
      </c>
      <c r="I466" s="6">
        <v>1.2005674894082912</v>
      </c>
      <c r="J466" s="6">
        <v>1.4709828302927488</v>
      </c>
      <c r="K466" s="6">
        <v>1.3302000034354093</v>
      </c>
      <c r="L466" s="6">
        <v>1.3401181758780218</v>
      </c>
      <c r="M466" s="6">
        <v>1.6783441863823521</v>
      </c>
      <c r="N466" s="6">
        <v>1.8874618063014901</v>
      </c>
      <c r="O466" s="6">
        <v>1.9595500035467046</v>
      </c>
      <c r="P466" s="6">
        <v>1.0497654001549661</v>
      </c>
      <c r="Q466" s="6">
        <v>0.54822275870445403</v>
      </c>
      <c r="R466" s="6">
        <v>0.66402032725917259</v>
      </c>
      <c r="S466" s="6">
        <v>0.58774951507534434</v>
      </c>
      <c r="T466" s="6">
        <v>0.46432695717738109</v>
      </c>
      <c r="U466" s="6">
        <v>14.751930773023343</v>
      </c>
      <c r="V466" s="6">
        <v>1.0418739829591568</v>
      </c>
      <c r="W466" s="6"/>
      <c r="AR466" s="5" t="s">
        <v>70</v>
      </c>
      <c r="AS466" s="5" t="s">
        <v>3</v>
      </c>
      <c r="AT466" s="5" t="s">
        <v>8</v>
      </c>
      <c r="AU466" s="2">
        <f t="shared" si="110"/>
        <v>-3.1972432782528037E-2</v>
      </c>
      <c r="AV466" s="2">
        <f t="shared" si="111"/>
        <v>-0.14045351018602881</v>
      </c>
      <c r="AW466" s="2">
        <f t="shared" si="112"/>
        <v>-6.5793503069544346E-2</v>
      </c>
      <c r="AX466" s="2">
        <f t="shared" si="113"/>
        <v>-7.161627423866268E-2</v>
      </c>
      <c r="AY466" s="2">
        <f t="shared" si="114"/>
        <v>-6.6387768532300662E-2</v>
      </c>
      <c r="AZ466" s="2">
        <f t="shared" si="115"/>
        <v>0.17022225861772289</v>
      </c>
      <c r="BA466" s="2">
        <f t="shared" si="116"/>
        <v>-0.19563313092559775</v>
      </c>
      <c r="BB466" s="2">
        <f t="shared" si="117"/>
        <v>0.16108059482553982</v>
      </c>
      <c r="BC466" s="2">
        <f t="shared" si="118"/>
        <v>0.33858260250907923</v>
      </c>
      <c r="BD466" s="2">
        <f t="shared" si="119"/>
        <v>-0.43528619792481849</v>
      </c>
      <c r="BE466" s="2">
        <f t="shared" si="120"/>
        <v>-0.26172233678998613</v>
      </c>
      <c r="BF466" s="2">
        <f t="shared" si="121"/>
        <v>-0.22374429223744252</v>
      </c>
      <c r="BG466" s="2">
        <f t="shared" si="122"/>
        <v>-7.0300358241957128E-2</v>
      </c>
      <c r="BH466" s="2">
        <f t="shared" si="123"/>
        <v>-8.3867158472756165E-2</v>
      </c>
      <c r="BI466" s="2" t="str">
        <f t="shared" si="124"/>
        <v>NA</v>
      </c>
    </row>
    <row r="467" spans="1:61" x14ac:dyDescent="0.25">
      <c r="A467" t="str">
        <f t="shared" si="125"/>
        <v/>
      </c>
      <c r="B467" t="str">
        <f t="shared" si="108"/>
        <v>WYCoolingAir-Source Heat Pump</v>
      </c>
      <c r="C467" t="str">
        <f t="shared" si="126"/>
        <v>WY2016 CPACooling_Air-Source Heat Pump</v>
      </c>
      <c r="D467" t="s">
        <v>115</v>
      </c>
      <c r="E467" t="s">
        <v>142</v>
      </c>
      <c r="F467" s="3" t="s">
        <v>72</v>
      </c>
      <c r="G467" s="3" t="s">
        <v>3</v>
      </c>
      <c r="H467" s="3" t="s">
        <v>10</v>
      </c>
      <c r="I467" s="6">
        <v>3.0012772761587216</v>
      </c>
      <c r="J467" s="6">
        <v>3.6769324741518816</v>
      </c>
      <c r="K467" s="6">
        <v>3.3252576557168698</v>
      </c>
      <c r="L467" s="6">
        <v>3.3465871386964525</v>
      </c>
      <c r="M467" s="6">
        <v>4.1954159107237459</v>
      </c>
      <c r="N467" s="6">
        <v>4.416149350409694</v>
      </c>
      <c r="O467" s="6">
        <v>4.8897491710272147</v>
      </c>
      <c r="P467" s="6">
        <v>2.6180777381815443</v>
      </c>
      <c r="Q467" s="6">
        <v>1.3672481488880528</v>
      </c>
      <c r="R467" s="6">
        <v>1.6600647340083257</v>
      </c>
      <c r="S467" s="6">
        <v>1.4690212123406616</v>
      </c>
      <c r="T467" s="6">
        <v>1.1605388555152221</v>
      </c>
      <c r="U467" s="6">
        <v>36.878088903075835</v>
      </c>
      <c r="V467" s="6">
        <v>2.6044951354530568</v>
      </c>
      <c r="W467" s="6"/>
      <c r="AR467" s="5" t="s">
        <v>71</v>
      </c>
      <c r="AS467" s="5" t="s">
        <v>3</v>
      </c>
      <c r="AT467" s="5" t="s">
        <v>9</v>
      </c>
      <c r="AU467" s="2">
        <f t="shared" si="110"/>
        <v>-3.1972432782527926E-2</v>
      </c>
      <c r="AV467" s="2">
        <f t="shared" si="111"/>
        <v>-0.14045351018602881</v>
      </c>
      <c r="AW467" s="2">
        <f t="shared" si="112"/>
        <v>-6.5793503069544346E-2</v>
      </c>
      <c r="AX467" s="2">
        <f t="shared" si="113"/>
        <v>-7.161627423866268E-2</v>
      </c>
      <c r="AY467" s="2">
        <f t="shared" si="114"/>
        <v>-6.6387768532300662E-2</v>
      </c>
      <c r="AZ467" s="2">
        <f t="shared" si="115"/>
        <v>0.17022225861772289</v>
      </c>
      <c r="BA467" s="2">
        <f t="shared" si="116"/>
        <v>-0.19563313092559775</v>
      </c>
      <c r="BB467" s="2">
        <f t="shared" si="117"/>
        <v>0.16108059482553982</v>
      </c>
      <c r="BC467" s="2">
        <f t="shared" si="118"/>
        <v>0.33858260250907923</v>
      </c>
      <c r="BD467" s="2">
        <f t="shared" si="119"/>
        <v>-0.43528619792481849</v>
      </c>
      <c r="BE467" s="2">
        <f t="shared" si="120"/>
        <v>-0.26172233678998613</v>
      </c>
      <c r="BF467" s="2">
        <f t="shared" si="121"/>
        <v>-0.22374429223744263</v>
      </c>
      <c r="BG467" s="2">
        <f t="shared" si="122"/>
        <v>-7.0300358241957128E-2</v>
      </c>
      <c r="BH467" s="2">
        <f t="shared" si="123"/>
        <v>-8.3867158472756276E-2</v>
      </c>
      <c r="BI467" s="2" t="str">
        <f t="shared" si="124"/>
        <v>NA</v>
      </c>
    </row>
    <row r="468" spans="1:61" x14ac:dyDescent="0.25">
      <c r="A468" t="str">
        <f t="shared" si="125"/>
        <v/>
      </c>
      <c r="B468" t="str">
        <f t="shared" si="108"/>
        <v>WYCoolingGeothermal Heat Pump</v>
      </c>
      <c r="C468" t="str">
        <f t="shared" si="126"/>
        <v>WY2016 CPACooling_Geothermal Heat Pump</v>
      </c>
      <c r="D468" t="s">
        <v>115</v>
      </c>
      <c r="E468" t="s">
        <v>142</v>
      </c>
      <c r="F468" s="3" t="s">
        <v>73</v>
      </c>
      <c r="G468" s="3" t="s">
        <v>3</v>
      </c>
      <c r="H468" s="3" t="s">
        <v>11</v>
      </c>
      <c r="I468" s="6">
        <v>1.8288908161740434</v>
      </c>
      <c r="J468" s="6">
        <v>2.2405733481384913</v>
      </c>
      <c r="K468" s="6">
        <v>2.0263784561307601</v>
      </c>
      <c r="L468" s="6">
        <v>2.0380204238148671</v>
      </c>
      <c r="M468" s="6">
        <v>2.5565630474626104</v>
      </c>
      <c r="N468" s="6">
        <v>1.5668489373981331</v>
      </c>
      <c r="O468" s="6">
        <v>2.9769019846593689</v>
      </c>
      <c r="P468" s="6">
        <v>1.5930922079873178</v>
      </c>
      <c r="Q468" s="6">
        <v>0.83196627075387564</v>
      </c>
      <c r="R468" s="6">
        <v>1.5638226435218632</v>
      </c>
      <c r="S468" s="6">
        <v>0.89486828476476976</v>
      </c>
      <c r="T468" s="6">
        <v>0.70695331443379039</v>
      </c>
      <c r="U468" s="6">
        <v>22.472431537284745</v>
      </c>
      <c r="V468" s="6">
        <v>1.5871530503826954</v>
      </c>
      <c r="W468" s="6"/>
      <c r="AR468" s="5" t="s">
        <v>72</v>
      </c>
      <c r="AS468" s="5" t="s">
        <v>3</v>
      </c>
      <c r="AT468" s="5" t="s">
        <v>10</v>
      </c>
      <c r="AU468" s="2">
        <f t="shared" si="110"/>
        <v>-3.1972432782527926E-2</v>
      </c>
      <c r="AV468" s="2">
        <f t="shared" si="111"/>
        <v>-0.14045351018602881</v>
      </c>
      <c r="AW468" s="2">
        <f t="shared" si="112"/>
        <v>-6.5793503069544457E-2</v>
      </c>
      <c r="AX468" s="2">
        <f t="shared" si="113"/>
        <v>-7.1616274238662792E-2</v>
      </c>
      <c r="AY468" s="2">
        <f t="shared" si="114"/>
        <v>-6.6387768532300773E-2</v>
      </c>
      <c r="AZ468" s="2">
        <f t="shared" si="115"/>
        <v>0.17022225861772267</v>
      </c>
      <c r="BA468" s="2">
        <f t="shared" si="116"/>
        <v>-0.19563313092559786</v>
      </c>
      <c r="BB468" s="2">
        <f t="shared" si="117"/>
        <v>0.16108059482554005</v>
      </c>
      <c r="BC468" s="2">
        <f t="shared" si="118"/>
        <v>0.33858260250907923</v>
      </c>
      <c r="BD468" s="2">
        <f t="shared" si="119"/>
        <v>-0.43528619792481849</v>
      </c>
      <c r="BE468" s="2">
        <f t="shared" si="120"/>
        <v>-0.26172233678998613</v>
      </c>
      <c r="BF468" s="2">
        <f t="shared" si="121"/>
        <v>-0.22374429223744263</v>
      </c>
      <c r="BG468" s="2">
        <f t="shared" si="122"/>
        <v>-7.0300358241957128E-2</v>
      </c>
      <c r="BH468" s="2">
        <f t="shared" si="123"/>
        <v>-8.3867158472756165E-2</v>
      </c>
      <c r="BI468" s="2" t="str">
        <f t="shared" si="124"/>
        <v>NA</v>
      </c>
    </row>
    <row r="469" spans="1:61" x14ac:dyDescent="0.25">
      <c r="A469" t="str">
        <f t="shared" si="125"/>
        <v/>
      </c>
      <c r="B469" t="str">
        <f t="shared" si="108"/>
        <v>WYHeatingElectric Furnace</v>
      </c>
      <c r="C469" t="str">
        <f t="shared" si="126"/>
        <v>WY2016 CPAHeating_Electric Furnace</v>
      </c>
      <c r="D469" t="s">
        <v>115</v>
      </c>
      <c r="E469" t="s">
        <v>142</v>
      </c>
      <c r="F469" s="3" t="s">
        <v>74</v>
      </c>
      <c r="G469" s="3" t="s">
        <v>12</v>
      </c>
      <c r="H469" s="3" t="s">
        <v>13</v>
      </c>
      <c r="I469" s="6">
        <v>6.6651351708206601</v>
      </c>
      <c r="J469" s="6">
        <v>8.9896377375769774</v>
      </c>
      <c r="K469" s="6">
        <v>7.1293357609617107</v>
      </c>
      <c r="L469" s="6">
        <v>8.1561737361733684</v>
      </c>
      <c r="M469" s="6">
        <v>7.704253304525988</v>
      </c>
      <c r="N469" s="6">
        <v>8.3089143420735976</v>
      </c>
      <c r="O469" s="6">
        <v>18.78094939940426</v>
      </c>
      <c r="P469" s="6">
        <v>14.075716652336956</v>
      </c>
      <c r="Q469" s="6">
        <v>8.9356157614314018</v>
      </c>
      <c r="R469" s="6">
        <v>4.4231719465531292</v>
      </c>
      <c r="S469" s="6">
        <v>8.5842367713518737</v>
      </c>
      <c r="T469" s="6">
        <v>7.0209281587163117</v>
      </c>
      <c r="U469" s="6">
        <v>3.4392172646226764</v>
      </c>
      <c r="V469" s="6">
        <v>8.7932666551502834</v>
      </c>
      <c r="W469" s="6"/>
      <c r="AR469" s="5" t="s">
        <v>73</v>
      </c>
      <c r="AS469" s="5" t="s">
        <v>3</v>
      </c>
      <c r="AT469" s="5" t="s">
        <v>11</v>
      </c>
      <c r="AU469" s="2">
        <f t="shared" si="110"/>
        <v>3.1328895377233934E-3</v>
      </c>
      <c r="AV469" s="2">
        <f t="shared" si="111"/>
        <v>-7.4786158020488491E-2</v>
      </c>
      <c r="AW469" s="2">
        <f t="shared" si="112"/>
        <v>-0.20377401291045105</v>
      </c>
      <c r="AX469" s="2">
        <f t="shared" si="113"/>
        <v>5.6290775057193487E-2</v>
      </c>
      <c r="AY469" s="2">
        <f t="shared" si="114"/>
        <v>-7.4907957635757083E-2</v>
      </c>
      <c r="AZ469" s="2">
        <f t="shared" si="115"/>
        <v>0.16086456072978006</v>
      </c>
      <c r="BA469" s="2">
        <f t="shared" si="116"/>
        <v>-2.3688755529368555E-2</v>
      </c>
      <c r="BB469" s="2">
        <f t="shared" si="117"/>
        <v>4.5655128977859061E-2</v>
      </c>
      <c r="BC469" s="2">
        <f t="shared" si="118"/>
        <v>0.32300774055025183</v>
      </c>
      <c r="BD469" s="2">
        <f t="shared" si="119"/>
        <v>-0.48750505097900754</v>
      </c>
      <c r="BE469" s="2">
        <f t="shared" si="120"/>
        <v>-0.35469374900951189</v>
      </c>
      <c r="BF469" s="2">
        <f t="shared" si="121"/>
        <v>-0.30182856903929645</v>
      </c>
      <c r="BG469" s="2">
        <f t="shared" si="122"/>
        <v>-0.17618702629640737</v>
      </c>
      <c r="BH469" s="2">
        <f t="shared" si="123"/>
        <v>0.15108446911740625</v>
      </c>
      <c r="BI469" s="2" t="str">
        <f t="shared" si="124"/>
        <v>NA</v>
      </c>
    </row>
    <row r="470" spans="1:61" x14ac:dyDescent="0.25">
      <c r="A470" t="str">
        <f t="shared" si="125"/>
        <v/>
      </c>
      <c r="B470" t="str">
        <f t="shared" si="108"/>
        <v>WYHeatingElectric Room Heat</v>
      </c>
      <c r="C470" t="str">
        <f t="shared" si="126"/>
        <v>WY2016 CPAHeating_Electric Room Heat</v>
      </c>
      <c r="D470" t="s">
        <v>115</v>
      </c>
      <c r="E470" t="s">
        <v>142</v>
      </c>
      <c r="F470" s="3" t="s">
        <v>75</v>
      </c>
      <c r="G470" s="3" t="s">
        <v>12</v>
      </c>
      <c r="H470" s="3" t="s">
        <v>14</v>
      </c>
      <c r="I470" s="6">
        <v>6.347747781733962</v>
      </c>
      <c r="J470" s="6">
        <v>8.5615597500733109</v>
      </c>
      <c r="K470" s="6">
        <v>6.7898435818682952</v>
      </c>
      <c r="L470" s="6">
        <v>7.7677845106413042</v>
      </c>
      <c r="M470" s="6">
        <v>7.3373840995485597</v>
      </c>
      <c r="N470" s="6">
        <v>7.913251754355807</v>
      </c>
      <c r="O470" s="6">
        <v>17.886618475623106</v>
      </c>
      <c r="P470" s="6">
        <v>13.4054444307971</v>
      </c>
      <c r="Q470" s="6">
        <v>8.5101102489822864</v>
      </c>
      <c r="R470" s="6">
        <v>4.2125447110029794</v>
      </c>
      <c r="S470" s="6">
        <v>8.1754635917636893</v>
      </c>
      <c r="T470" s="6">
        <v>6.6865982463964873</v>
      </c>
      <c r="U470" s="6">
        <v>3.2754450139263582</v>
      </c>
      <c r="V470" s="6">
        <v>8.3745396715716964</v>
      </c>
      <c r="W470" s="6"/>
      <c r="AR470" s="5" t="s">
        <v>74</v>
      </c>
      <c r="AS470" s="5" t="s">
        <v>12</v>
      </c>
      <c r="AT470" s="5" t="s">
        <v>13</v>
      </c>
      <c r="AU470" s="2">
        <f t="shared" si="110"/>
        <v>3.1328895377233934E-3</v>
      </c>
      <c r="AV470" s="2">
        <f t="shared" si="111"/>
        <v>-7.4786158020488713E-2</v>
      </c>
      <c r="AW470" s="2">
        <f t="shared" si="112"/>
        <v>-0.20377401291045105</v>
      </c>
      <c r="AX470" s="2">
        <f t="shared" si="113"/>
        <v>5.6290775057193487E-2</v>
      </c>
      <c r="AY470" s="2">
        <f t="shared" si="114"/>
        <v>-7.4907957635756972E-2</v>
      </c>
      <c r="AZ470" s="2">
        <f t="shared" si="115"/>
        <v>0.16086456072978006</v>
      </c>
      <c r="BA470" s="2">
        <f t="shared" si="116"/>
        <v>-2.3688755529368555E-2</v>
      </c>
      <c r="BB470" s="2">
        <f t="shared" si="117"/>
        <v>4.5655128977859061E-2</v>
      </c>
      <c r="BC470" s="2">
        <f t="shared" si="118"/>
        <v>0.32300774055025183</v>
      </c>
      <c r="BD470" s="2">
        <f t="shared" si="119"/>
        <v>-0.48750505097900754</v>
      </c>
      <c r="BE470" s="2">
        <f t="shared" si="120"/>
        <v>-0.35469374900951189</v>
      </c>
      <c r="BF470" s="2">
        <f t="shared" si="121"/>
        <v>-0.30182856903929645</v>
      </c>
      <c r="BG470" s="2">
        <f t="shared" si="122"/>
        <v>-0.17618702629640737</v>
      </c>
      <c r="BH470" s="2">
        <f t="shared" si="123"/>
        <v>0.15108446911740603</v>
      </c>
      <c r="BI470" s="2" t="str">
        <f t="shared" si="124"/>
        <v>NA</v>
      </c>
    </row>
    <row r="471" spans="1:61" x14ac:dyDescent="0.25">
      <c r="A471" t="str">
        <f t="shared" si="125"/>
        <v/>
      </c>
      <c r="B471" t="str">
        <f t="shared" si="108"/>
        <v>WYHeatingAir-Source Heat Pump</v>
      </c>
      <c r="C471" t="str">
        <f t="shared" si="126"/>
        <v>WY2016 CPAHeating_Air-Source Heat Pump</v>
      </c>
      <c r="D471" t="s">
        <v>115</v>
      </c>
      <c r="E471" t="s">
        <v>142</v>
      </c>
      <c r="F471" s="3" t="s">
        <v>77</v>
      </c>
      <c r="G471" s="3" t="s">
        <v>12</v>
      </c>
      <c r="H471" s="3" t="s">
        <v>10</v>
      </c>
      <c r="I471" s="6">
        <v>5.8406386425991403</v>
      </c>
      <c r="J471" s="6">
        <v>7.9526032912413953</v>
      </c>
      <c r="K471" s="6">
        <v>6.2310191191140056</v>
      </c>
      <c r="L471" s="6">
        <v>6.6507063730762397</v>
      </c>
      <c r="M471" s="6">
        <v>5.8727561457252913</v>
      </c>
      <c r="N471" s="6">
        <v>4.7899785192373159</v>
      </c>
      <c r="O471" s="6">
        <v>13.614842188435418</v>
      </c>
      <c r="P471" s="6">
        <v>10.278257467971269</v>
      </c>
      <c r="Q471" s="6">
        <v>6.5248940213360784</v>
      </c>
      <c r="R471" s="6">
        <v>4.0604011482843774</v>
      </c>
      <c r="S471" s="6">
        <v>7.7696029920433514</v>
      </c>
      <c r="T471" s="6">
        <v>6.3546504927418246</v>
      </c>
      <c r="U471" s="6">
        <v>3.0137761262501193</v>
      </c>
      <c r="V471" s="6">
        <v>7.6852899743801721</v>
      </c>
      <c r="W471" s="6"/>
      <c r="AR471" s="5" t="s">
        <v>75</v>
      </c>
      <c r="AS471" s="5" t="s">
        <v>12</v>
      </c>
      <c r="AT471" s="5" t="s">
        <v>14</v>
      </c>
      <c r="AU471" s="2">
        <f t="shared" si="110"/>
        <v>3.1328895377233934E-3</v>
      </c>
      <c r="AV471" s="2">
        <f t="shared" si="111"/>
        <v>-7.4786158020488491E-2</v>
      </c>
      <c r="AW471" s="2">
        <f t="shared" si="112"/>
        <v>-0.20377401291045105</v>
      </c>
      <c r="AX471" s="2">
        <f t="shared" si="113"/>
        <v>5.6290775057193487E-2</v>
      </c>
      <c r="AY471" s="2">
        <f t="shared" si="114"/>
        <v>-7.4907957635757083E-2</v>
      </c>
      <c r="AZ471" s="2">
        <f t="shared" si="115"/>
        <v>0.16086456072978006</v>
      </c>
      <c r="BA471" s="2">
        <f t="shared" si="116"/>
        <v>-2.3688755529368444E-2</v>
      </c>
      <c r="BB471" s="2">
        <f t="shared" si="117"/>
        <v>4.5655128977859061E-2</v>
      </c>
      <c r="BC471" s="2">
        <f t="shared" si="118"/>
        <v>0.32300774055025183</v>
      </c>
      <c r="BD471" s="2">
        <f t="shared" si="119"/>
        <v>-0.48750505097900754</v>
      </c>
      <c r="BE471" s="2">
        <f t="shared" si="120"/>
        <v>-0.35469374900951178</v>
      </c>
      <c r="BF471" s="2">
        <f t="shared" si="121"/>
        <v>-0.30182856903929645</v>
      </c>
      <c r="BG471" s="2">
        <f t="shared" si="122"/>
        <v>-0.17618702629640737</v>
      </c>
      <c r="BH471" s="2">
        <f t="shared" si="123"/>
        <v>0.15108446911740603</v>
      </c>
      <c r="BI471" s="2" t="str">
        <f t="shared" si="124"/>
        <v>NA</v>
      </c>
    </row>
    <row r="472" spans="1:61" x14ac:dyDescent="0.25">
      <c r="A472" t="str">
        <f t="shared" si="125"/>
        <v/>
      </c>
      <c r="B472" t="str">
        <f t="shared" si="108"/>
        <v>WYHeatingGeothermal Heat Pump</v>
      </c>
      <c r="C472" t="str">
        <f t="shared" si="126"/>
        <v>WY2016 CPAHeating_Geothermal Heat Pump</v>
      </c>
      <c r="D472" t="s">
        <v>115</v>
      </c>
      <c r="E472" t="s">
        <v>142</v>
      </c>
      <c r="F472" s="3" t="s">
        <v>78</v>
      </c>
      <c r="G472" s="3" t="s">
        <v>12</v>
      </c>
      <c r="H472" s="3" t="s">
        <v>11</v>
      </c>
      <c r="I472" s="6">
        <v>4.4897174969815499</v>
      </c>
      <c r="J472" s="6">
        <v>5.6461878672345689</v>
      </c>
      <c r="K472" s="6">
        <v>4.5396985009192807</v>
      </c>
      <c r="L472" s="6">
        <v>4.188914890987026</v>
      </c>
      <c r="M472" s="6">
        <v>3.8438325671340521</v>
      </c>
      <c r="N472" s="6">
        <v>3.141129352234528</v>
      </c>
      <c r="O472" s="6">
        <v>9.102867627821686</v>
      </c>
      <c r="P472" s="6">
        <v>7.3250035661719002</v>
      </c>
      <c r="Q472" s="6">
        <v>4.6500948360281029</v>
      </c>
      <c r="R472" s="6">
        <v>2.7297404411774764</v>
      </c>
      <c r="S472" s="6">
        <v>6.4081693668670043</v>
      </c>
      <c r="T472" s="6">
        <v>5.2411528190612167</v>
      </c>
      <c r="U472" s="6">
        <v>2.3166992916358562</v>
      </c>
      <c r="V472" s="6">
        <v>5.5992284261815159</v>
      </c>
      <c r="W472" s="6"/>
      <c r="AR472" s="5" t="s">
        <v>76</v>
      </c>
      <c r="AS472" s="5" t="s">
        <v>12</v>
      </c>
      <c r="AT472" s="5" t="s">
        <v>8</v>
      </c>
      <c r="AU472" s="2">
        <f t="shared" si="110"/>
        <v>3.1328895377233934E-3</v>
      </c>
      <c r="AV472" s="2">
        <f t="shared" si="111"/>
        <v>-7.4786158020488602E-2</v>
      </c>
      <c r="AW472" s="2">
        <f t="shared" si="112"/>
        <v>-0.20377401291045116</v>
      </c>
      <c r="AX472" s="2">
        <f t="shared" si="113"/>
        <v>5.6290775057193487E-2</v>
      </c>
      <c r="AY472" s="2">
        <f t="shared" si="114"/>
        <v>-7.4907957635757083E-2</v>
      </c>
      <c r="AZ472" s="2">
        <f t="shared" si="115"/>
        <v>0.16086456072978006</v>
      </c>
      <c r="BA472" s="2">
        <f t="shared" si="116"/>
        <v>-2.3688755529368666E-2</v>
      </c>
      <c r="BB472" s="2">
        <f t="shared" si="117"/>
        <v>4.5655128977859061E-2</v>
      </c>
      <c r="BC472" s="2">
        <f t="shared" si="118"/>
        <v>0.32300774055025183</v>
      </c>
      <c r="BD472" s="2">
        <f t="shared" si="119"/>
        <v>-0.48750505097900754</v>
      </c>
      <c r="BE472" s="2">
        <f t="shared" si="120"/>
        <v>-0.35469374900951189</v>
      </c>
      <c r="BF472" s="2">
        <f t="shared" si="121"/>
        <v>-0.30182856903929645</v>
      </c>
      <c r="BG472" s="2">
        <f t="shared" si="122"/>
        <v>-0.17618702629640726</v>
      </c>
      <c r="BH472" s="2">
        <f t="shared" si="123"/>
        <v>0.15108446911740625</v>
      </c>
      <c r="BI472" s="2" t="str">
        <f t="shared" si="124"/>
        <v>NA</v>
      </c>
    </row>
    <row r="473" spans="1:61" x14ac:dyDescent="0.25">
      <c r="A473" t="str">
        <f t="shared" si="125"/>
        <v/>
      </c>
      <c r="B473" t="str">
        <f t="shared" si="108"/>
        <v>WYVentilationVentilation</v>
      </c>
      <c r="C473" t="str">
        <f t="shared" si="126"/>
        <v>WY2016 CPAVentilation_Ventilation</v>
      </c>
      <c r="D473" t="s">
        <v>115</v>
      </c>
      <c r="E473" t="s">
        <v>142</v>
      </c>
      <c r="F473" s="3" t="s">
        <v>79</v>
      </c>
      <c r="G473" s="3" t="s">
        <v>15</v>
      </c>
      <c r="H473" s="3" t="s">
        <v>15</v>
      </c>
      <c r="I473" s="6">
        <v>3.2066864112793794</v>
      </c>
      <c r="J473" s="6">
        <v>1.4199946125721925</v>
      </c>
      <c r="K473" s="6">
        <v>3.5180151890734934</v>
      </c>
      <c r="L473" s="6">
        <v>1.3950824263867156</v>
      </c>
      <c r="M473" s="6">
        <v>2.6146057171988204</v>
      </c>
      <c r="N473" s="6">
        <v>2.529103338222066</v>
      </c>
      <c r="O473" s="6">
        <v>4.2893503680346328</v>
      </c>
      <c r="P473" s="6">
        <v>1.9824518130311666</v>
      </c>
      <c r="Q473" s="6">
        <v>1.0096291301868447</v>
      </c>
      <c r="R473" s="6">
        <v>1.8425100548838726</v>
      </c>
      <c r="S473" s="6">
        <v>0.15554767175360706</v>
      </c>
      <c r="T473" s="6">
        <v>0.67936258205962452</v>
      </c>
      <c r="U473" s="6">
        <v>26.307281723602674</v>
      </c>
      <c r="V473" s="6">
        <v>0.84080990285682089</v>
      </c>
      <c r="W473" s="6"/>
      <c r="AR473" s="5" t="s">
        <v>77</v>
      </c>
      <c r="AS473" s="5" t="s">
        <v>12</v>
      </c>
      <c r="AT473" s="5" t="s">
        <v>10</v>
      </c>
      <c r="AU473" s="2">
        <f t="shared" si="110"/>
        <v>-7.207207207207067E-2</v>
      </c>
      <c r="AV473" s="2">
        <f t="shared" si="111"/>
        <v>-0.17391304347825887</v>
      </c>
      <c r="AW473" s="2">
        <f t="shared" si="112"/>
        <v>1.2806392828032802</v>
      </c>
      <c r="AX473" s="2">
        <f t="shared" si="113"/>
        <v>0.13131313131313416</v>
      </c>
      <c r="AY473" s="2">
        <f t="shared" si="114"/>
        <v>3.1250000000001776E-2</v>
      </c>
      <c r="AZ473" s="2">
        <f t="shared" si="115"/>
        <v>0.38095238095237982</v>
      </c>
      <c r="BA473" s="2">
        <f t="shared" si="116"/>
        <v>-0.22950819672131229</v>
      </c>
      <c r="BB473" s="2">
        <f t="shared" si="117"/>
        <v>3.1746031746030079E-2</v>
      </c>
      <c r="BC473" s="2">
        <f t="shared" si="118"/>
        <v>0.19327731092436906</v>
      </c>
      <c r="BD473" s="2">
        <f t="shared" si="119"/>
        <v>0.12068965517241348</v>
      </c>
      <c r="BE473" s="2">
        <f t="shared" si="120"/>
        <v>-0.47826086956521718</v>
      </c>
      <c r="BF473" s="2">
        <f t="shared" si="121"/>
        <v>-0.16216216216216184</v>
      </c>
      <c r="BG473" s="2">
        <f t="shared" si="122"/>
        <v>-8.4507042253519571E-2</v>
      </c>
      <c r="BH473" s="2">
        <f t="shared" si="123"/>
        <v>-0.27215189873417733</v>
      </c>
      <c r="BI473" s="2" t="str">
        <f t="shared" si="124"/>
        <v>NA</v>
      </c>
    </row>
    <row r="474" spans="1:61" x14ac:dyDescent="0.25">
      <c r="A474" t="str">
        <f t="shared" si="125"/>
        <v/>
      </c>
      <c r="B474" t="str">
        <f t="shared" si="108"/>
        <v>WYWater HeatingWater Heater</v>
      </c>
      <c r="C474" t="str">
        <f t="shared" si="126"/>
        <v>WY2016 CPAWater Heating_Water Heater</v>
      </c>
      <c r="D474" t="s">
        <v>115</v>
      </c>
      <c r="E474" t="s">
        <v>142</v>
      </c>
      <c r="F474" s="3" t="s">
        <v>80</v>
      </c>
      <c r="G474" s="3" t="s">
        <v>16</v>
      </c>
      <c r="H474" s="3" t="s">
        <v>17</v>
      </c>
      <c r="I474" s="6">
        <v>1.07067161</v>
      </c>
      <c r="J474" s="6">
        <v>1.0667162399999999</v>
      </c>
      <c r="K474" s="6">
        <v>1.1746203099999999</v>
      </c>
      <c r="L474" s="6">
        <v>1.0480019200000001</v>
      </c>
      <c r="M474" s="6">
        <v>9.298879920000001</v>
      </c>
      <c r="N474" s="6">
        <v>2.6561250800000002</v>
      </c>
      <c r="O474" s="6">
        <v>4.2827443399999989</v>
      </c>
      <c r="P474" s="6">
        <v>2.7063620999999998</v>
      </c>
      <c r="Q474" s="6">
        <v>1.4058099400000001</v>
      </c>
      <c r="R474" s="6">
        <v>6.2470823999999991</v>
      </c>
      <c r="S474" s="6">
        <v>0.15782879999999999</v>
      </c>
      <c r="T474" s="6">
        <v>0.38892693</v>
      </c>
      <c r="U474" s="6">
        <v>0.67566655000000009</v>
      </c>
      <c r="V474" s="6">
        <v>1.5983596999999998</v>
      </c>
      <c r="W474" s="6"/>
      <c r="AR474" s="5" t="s">
        <v>78</v>
      </c>
      <c r="AS474" s="5" t="s">
        <v>12</v>
      </c>
      <c r="AT474" s="5" t="s">
        <v>11</v>
      </c>
      <c r="AU474" s="2">
        <f t="shared" si="110"/>
        <v>-7.2072072072072224E-2</v>
      </c>
      <c r="AV474" s="2">
        <f t="shared" si="111"/>
        <v>-0.17391304347826098</v>
      </c>
      <c r="AW474" s="2">
        <f t="shared" si="112"/>
        <v>-5.9594166897821266E-2</v>
      </c>
      <c r="AX474" s="2">
        <f t="shared" si="113"/>
        <v>0.13131313131313149</v>
      </c>
      <c r="AY474" s="2">
        <f t="shared" si="114"/>
        <v>0.32000000000000006</v>
      </c>
      <c r="AZ474" s="2">
        <f t="shared" si="115"/>
        <v>0.38095238095238093</v>
      </c>
      <c r="BA474" s="2">
        <f t="shared" si="116"/>
        <v>-0.22950819672131162</v>
      </c>
      <c r="BB474" s="2">
        <f t="shared" si="117"/>
        <v>3.1746031746031633E-2</v>
      </c>
      <c r="BC474" s="2">
        <f t="shared" si="118"/>
        <v>0.19327731092436995</v>
      </c>
      <c r="BD474" s="2">
        <f t="shared" si="119"/>
        <v>0.1206896551724137</v>
      </c>
      <c r="BE474" s="2">
        <f t="shared" si="120"/>
        <v>-0.47826086956521741</v>
      </c>
      <c r="BF474" s="2">
        <f t="shared" si="121"/>
        <v>-0.16216216216216217</v>
      </c>
      <c r="BG474" s="2">
        <f t="shared" si="122"/>
        <v>-8.4507042253521014E-2</v>
      </c>
      <c r="BH474" s="2">
        <f t="shared" si="123"/>
        <v>-0.27215189873417733</v>
      </c>
      <c r="BI474" s="2" t="str">
        <f t="shared" si="124"/>
        <v>NA</v>
      </c>
    </row>
    <row r="475" spans="1:61" x14ac:dyDescent="0.25">
      <c r="A475" t="str">
        <f t="shared" si="125"/>
        <v/>
      </c>
      <c r="B475" t="str">
        <f t="shared" si="108"/>
        <v>WYInterior LightingScrew-in</v>
      </c>
      <c r="C475" t="str">
        <f t="shared" si="126"/>
        <v>WY2016 CPAInterior Lighting_Screw-in</v>
      </c>
      <c r="D475" t="s">
        <v>115</v>
      </c>
      <c r="E475" t="s">
        <v>142</v>
      </c>
      <c r="F475" s="3" t="s">
        <v>149</v>
      </c>
      <c r="G475" s="3" t="s">
        <v>18</v>
      </c>
      <c r="H475" s="3" t="s">
        <v>150</v>
      </c>
      <c r="I475" s="6">
        <v>0.35153671888615934</v>
      </c>
      <c r="J475" s="6">
        <v>0.3792363222295298</v>
      </c>
      <c r="K475" s="6">
        <v>0.9714280849887329</v>
      </c>
      <c r="L475" s="6">
        <v>0.64114253609256366</v>
      </c>
      <c r="M475" s="6">
        <v>2.2795021502180672</v>
      </c>
      <c r="N475" s="6">
        <v>0.6768059454019979</v>
      </c>
      <c r="O475" s="6">
        <v>0.77719494840408199</v>
      </c>
      <c r="P475" s="6">
        <v>0.13494234511511752</v>
      </c>
      <c r="Q475" s="6">
        <v>0.34437087459883575</v>
      </c>
      <c r="R475" s="6">
        <v>1.2367581057690407</v>
      </c>
      <c r="S475" s="6">
        <v>0.10825324200030122</v>
      </c>
      <c r="T475" s="6">
        <v>0.10825324200030122</v>
      </c>
      <c r="U475" s="6">
        <v>0.74088326419336703</v>
      </c>
      <c r="V475" s="6">
        <v>0.60511732363100501</v>
      </c>
      <c r="W475" s="6"/>
      <c r="AR475" s="5" t="s">
        <v>79</v>
      </c>
      <c r="AS475" s="5" t="s">
        <v>15</v>
      </c>
      <c r="AT475" s="5" t="s">
        <v>15</v>
      </c>
      <c r="AU475" s="2">
        <f t="shared" si="110"/>
        <v>-0.63091394334899653</v>
      </c>
      <c r="AV475" s="2">
        <f t="shared" si="111"/>
        <v>-0.43172638214153003</v>
      </c>
      <c r="AW475" s="2">
        <f t="shared" si="112"/>
        <v>-0.51033008849758921</v>
      </c>
      <c r="AX475" s="2">
        <f t="shared" si="113"/>
        <v>-0.39790724306224101</v>
      </c>
      <c r="AY475" s="2">
        <f t="shared" si="114"/>
        <v>-0.1981054207801981</v>
      </c>
      <c r="AZ475" s="2">
        <f t="shared" si="115"/>
        <v>-0.53974815728845615</v>
      </c>
      <c r="BA475" s="2">
        <f t="shared" si="116"/>
        <v>-0.61558043004612384</v>
      </c>
      <c r="BB475" s="2">
        <f t="shared" si="117"/>
        <v>-0.65995379026094247</v>
      </c>
      <c r="BC475" s="2">
        <f t="shared" si="118"/>
        <v>-6.959066348263554E-2</v>
      </c>
      <c r="BD475" s="2">
        <f t="shared" si="119"/>
        <v>-0.70885151206545949</v>
      </c>
      <c r="BE475" s="2">
        <f t="shared" si="120"/>
        <v>-0.56638870262786045</v>
      </c>
      <c r="BF475" s="2">
        <f t="shared" si="121"/>
        <v>-0.55076307029012583</v>
      </c>
      <c r="BG475" s="2">
        <f t="shared" si="122"/>
        <v>-0.38737527543363903</v>
      </c>
      <c r="BH475" s="2">
        <f t="shared" si="123"/>
        <v>-0.45864314223419456</v>
      </c>
      <c r="BI475" s="2" t="str">
        <f t="shared" si="124"/>
        <v>NA</v>
      </c>
    </row>
    <row r="476" spans="1:61" x14ac:dyDescent="0.25">
      <c r="A476" t="str">
        <f t="shared" si="125"/>
        <v/>
      </c>
      <c r="B476" t="str">
        <f t="shared" si="108"/>
        <v>WYInterior LightingHigh-Bay Fixtures</v>
      </c>
      <c r="C476" t="str">
        <f t="shared" si="126"/>
        <v>WY2016 CPAInterior Lighting_High-Bay Fixtures</v>
      </c>
      <c r="D476" t="s">
        <v>115</v>
      </c>
      <c r="E476" t="s">
        <v>142</v>
      </c>
      <c r="F476" s="3" t="s">
        <v>151</v>
      </c>
      <c r="G476" s="3" t="s">
        <v>18</v>
      </c>
      <c r="H476" s="3" t="s">
        <v>152</v>
      </c>
      <c r="I476" s="6">
        <v>1.0097571904109066</v>
      </c>
      <c r="J476" s="6">
        <v>1.5097319313691666</v>
      </c>
      <c r="K476" s="6">
        <v>1.9907982124912358</v>
      </c>
      <c r="L476" s="6">
        <v>1.3139268202442156</v>
      </c>
      <c r="M476" s="6">
        <v>2.9189542122173275</v>
      </c>
      <c r="N476" s="6">
        <v>2.0202514121424442</v>
      </c>
      <c r="O476" s="6">
        <v>2.593676628981044</v>
      </c>
      <c r="P476" s="6">
        <v>1.4232784408076913</v>
      </c>
      <c r="Q476" s="6">
        <v>0.81014056411215796</v>
      </c>
      <c r="R476" s="6">
        <v>1.2862972269831965</v>
      </c>
      <c r="S476" s="6">
        <v>1.6935466856330306</v>
      </c>
      <c r="T476" s="6">
        <v>1.6935466856330306</v>
      </c>
      <c r="U476" s="6">
        <v>2.7383703041952336</v>
      </c>
      <c r="V476" s="6">
        <v>1.5598450753325854</v>
      </c>
      <c r="W476" s="6"/>
      <c r="AR476" s="5" t="s">
        <v>80</v>
      </c>
      <c r="AS476" s="5" t="s">
        <v>16</v>
      </c>
      <c r="AT476" s="5" t="s">
        <v>17</v>
      </c>
      <c r="AU476" s="2">
        <f t="shared" si="110"/>
        <v>1.2663091502051791</v>
      </c>
      <c r="AV476" s="2">
        <f t="shared" si="111"/>
        <v>1.5575827972240641</v>
      </c>
      <c r="AW476" s="2">
        <f t="shared" si="112"/>
        <v>-5.2103310703404793E-2</v>
      </c>
      <c r="AX476" s="2">
        <f t="shared" si="113"/>
        <v>0.16552338125016952</v>
      </c>
      <c r="AY476" s="2">
        <f t="shared" si="114"/>
        <v>4.4413571263431324</v>
      </c>
      <c r="AZ476" s="2">
        <f t="shared" si="115"/>
        <v>5.0727366705533239E-2</v>
      </c>
      <c r="BA476" s="2">
        <f t="shared" si="116"/>
        <v>4.0177877665631092</v>
      </c>
      <c r="BB476" s="2">
        <f t="shared" si="117"/>
        <v>3.1655112700918657</v>
      </c>
      <c r="BC476" s="2">
        <f t="shared" si="118"/>
        <v>1.453523573452288</v>
      </c>
      <c r="BD476" s="2">
        <f t="shared" si="119"/>
        <v>3.1778210709947965</v>
      </c>
      <c r="BE476" s="2">
        <f t="shared" si="120"/>
        <v>0.38489520069542027</v>
      </c>
      <c r="BF476" s="2">
        <f t="shared" si="121"/>
        <v>0.43480133405381349</v>
      </c>
      <c r="BG476" s="2">
        <f t="shared" si="122"/>
        <v>3.8404101854792874</v>
      </c>
      <c r="BH476" s="2">
        <f t="shared" si="123"/>
        <v>2.1218267306392269</v>
      </c>
      <c r="BI476" s="2" t="str">
        <f t="shared" si="124"/>
        <v>NA</v>
      </c>
    </row>
    <row r="477" spans="1:61" x14ac:dyDescent="0.25">
      <c r="A477" t="str">
        <f t="shared" si="125"/>
        <v/>
      </c>
      <c r="B477" t="str">
        <f t="shared" si="108"/>
        <v>WYInterior LightingLinear Lighting</v>
      </c>
      <c r="C477" t="str">
        <f t="shared" si="126"/>
        <v>WY2016 CPAInterior Lighting_Linear Lighting</v>
      </c>
      <c r="D477" t="s">
        <v>115</v>
      </c>
      <c r="E477" t="s">
        <v>142</v>
      </c>
      <c r="F477" s="3" t="s">
        <v>84</v>
      </c>
      <c r="G477" s="3" t="s">
        <v>18</v>
      </c>
      <c r="H477" s="3" t="s">
        <v>22</v>
      </c>
      <c r="I477" s="6">
        <v>1.7246509498917526</v>
      </c>
      <c r="J477" s="6">
        <v>1.5415598375166626</v>
      </c>
      <c r="K477" s="6">
        <v>3.0033180740724288</v>
      </c>
      <c r="L477" s="6">
        <v>1.9821899288878029</v>
      </c>
      <c r="M477" s="6">
        <v>1.8674442583618971</v>
      </c>
      <c r="N477" s="6">
        <v>5.0106479032102795</v>
      </c>
      <c r="O477" s="6">
        <v>4.0374352350241542</v>
      </c>
      <c r="P477" s="6">
        <v>2.18745514263111</v>
      </c>
      <c r="Q477" s="6">
        <v>1.5127022615307173</v>
      </c>
      <c r="R477" s="6">
        <v>0.45584450142900113</v>
      </c>
      <c r="S477" s="6">
        <v>0.28151989720595638</v>
      </c>
      <c r="T477" s="6">
        <v>0.28151989720595638</v>
      </c>
      <c r="U477" s="6">
        <v>3.907161357362638</v>
      </c>
      <c r="V477" s="6">
        <v>1.464169865932343</v>
      </c>
      <c r="W477" s="6"/>
      <c r="AR477" s="5" t="s">
        <v>81</v>
      </c>
      <c r="AS477" s="5" t="s">
        <v>18</v>
      </c>
      <c r="AT477" s="5" t="s">
        <v>19</v>
      </c>
      <c r="AU477" s="2">
        <f t="shared" si="110"/>
        <v>-0.43716049678534874</v>
      </c>
      <c r="AV477" s="2">
        <f t="shared" si="111"/>
        <v>-0.49423151259482545</v>
      </c>
      <c r="AW477" s="2">
        <f t="shared" si="112"/>
        <v>-0.43765779072230337</v>
      </c>
      <c r="AX477" s="2">
        <f t="shared" si="113"/>
        <v>-0.30855018212649266</v>
      </c>
      <c r="AY477" s="2">
        <f t="shared" si="114"/>
        <v>-0.59474883400359868</v>
      </c>
      <c r="AZ477" s="2">
        <f t="shared" si="115"/>
        <v>-0.14911819475521992</v>
      </c>
      <c r="BA477" s="2">
        <f t="shared" si="116"/>
        <v>-0.16517534962898484</v>
      </c>
      <c r="BB477" s="2">
        <f t="shared" si="117"/>
        <v>1.2953114096372342E-2</v>
      </c>
      <c r="BC477" s="2">
        <f t="shared" si="118"/>
        <v>-0.38036432774767159</v>
      </c>
      <c r="BD477" s="2">
        <f t="shared" si="119"/>
        <v>-0.61572728616882655</v>
      </c>
      <c r="BE477" s="2">
        <f t="shared" si="120"/>
        <v>-0.7012972406119895</v>
      </c>
      <c r="BF477" s="2">
        <f t="shared" si="121"/>
        <v>-0.6905331772106198</v>
      </c>
      <c r="BG477" s="2">
        <f t="shared" si="122"/>
        <v>4.2283969430625401E-3</v>
      </c>
      <c r="BH477" s="2">
        <f t="shared" si="123"/>
        <v>-0.46319489047045137</v>
      </c>
      <c r="BI477" s="2" t="str">
        <f t="shared" si="124"/>
        <v>NA</v>
      </c>
    </row>
    <row r="478" spans="1:61" x14ac:dyDescent="0.25">
      <c r="A478" t="str">
        <f t="shared" si="125"/>
        <v/>
      </c>
      <c r="B478" t="str">
        <f t="shared" si="108"/>
        <v>WYExterior LightingScrew-in</v>
      </c>
      <c r="C478" t="str">
        <f t="shared" si="126"/>
        <v>WY2016 CPAExterior Lighting_Screw-in</v>
      </c>
      <c r="D478" t="s">
        <v>115</v>
      </c>
      <c r="E478" t="s">
        <v>142</v>
      </c>
      <c r="F478" s="3" t="s">
        <v>153</v>
      </c>
      <c r="G478" s="3" t="s">
        <v>23</v>
      </c>
      <c r="H478" s="3" t="s">
        <v>150</v>
      </c>
      <c r="I478" s="6">
        <v>9.5513063085817806E-2</v>
      </c>
      <c r="J478" s="6">
        <v>0.16243010034900959</v>
      </c>
      <c r="K478" s="6">
        <v>0.23794212601226408</v>
      </c>
      <c r="L478" s="6">
        <v>0.23794212601226408</v>
      </c>
      <c r="M478" s="6">
        <v>0.27618212354593696</v>
      </c>
      <c r="N478" s="6">
        <v>0.36198121188018928</v>
      </c>
      <c r="O478" s="6">
        <v>4.4121385283345624E-2</v>
      </c>
      <c r="P478" s="6">
        <v>2.0014407489942935E-2</v>
      </c>
      <c r="Q478" s="6">
        <v>3.990962547375485E-3</v>
      </c>
      <c r="R478" s="6">
        <v>3.8082042924893707E-2</v>
      </c>
      <c r="S478" s="6">
        <v>1.9928645621352149E-2</v>
      </c>
      <c r="T478" s="6">
        <v>1.9928645621352149E-2</v>
      </c>
      <c r="U478" s="6">
        <v>0.10945423176127128</v>
      </c>
      <c r="V478" s="6">
        <v>9.2876428298923994E-2</v>
      </c>
      <c r="W478" s="6"/>
      <c r="AR478" s="5" t="s">
        <v>82</v>
      </c>
      <c r="AS478" s="5" t="s">
        <v>18</v>
      </c>
      <c r="AT478" s="5" t="s">
        <v>20</v>
      </c>
      <c r="AU478" s="2">
        <f t="shared" si="110"/>
        <v>-2.8478536307275593E-2</v>
      </c>
      <c r="AV478" s="2">
        <f t="shared" si="111"/>
        <v>-0.28037775112494512</v>
      </c>
      <c r="AW478" s="2">
        <f t="shared" si="112"/>
        <v>-0.14006918335813145</v>
      </c>
      <c r="AX478" s="2">
        <f t="shared" si="113"/>
        <v>0.32898398935561524</v>
      </c>
      <c r="AY478" s="2">
        <f t="shared" si="114"/>
        <v>-5.4176503164264811E-2</v>
      </c>
      <c r="AZ478" s="2">
        <f t="shared" si="115"/>
        <v>4.6761746503172708</v>
      </c>
      <c r="BA478" s="2">
        <f t="shared" si="116"/>
        <v>0.99539716875485973</v>
      </c>
      <c r="BB478" s="2">
        <f t="shared" si="117"/>
        <v>7.1910810682276658</v>
      </c>
      <c r="BC478" s="2">
        <f t="shared" si="118"/>
        <v>0.14270131395205454</v>
      </c>
      <c r="BD478" s="2">
        <f t="shared" si="119"/>
        <v>-0.82088622663216437</v>
      </c>
      <c r="BE478" s="2">
        <f t="shared" si="120"/>
        <v>-0.88366126152170599</v>
      </c>
      <c r="BF478" s="2">
        <f t="shared" si="121"/>
        <v>-0.87946887454951528</v>
      </c>
      <c r="BG478" s="2">
        <f t="shared" si="122"/>
        <v>0.74055124398597427</v>
      </c>
      <c r="BH478" s="2">
        <f t="shared" si="123"/>
        <v>-0.82825480844960242</v>
      </c>
      <c r="BI478" s="2" t="str">
        <f t="shared" si="124"/>
        <v>NA</v>
      </c>
    </row>
    <row r="479" spans="1:61" x14ac:dyDescent="0.25">
      <c r="A479" t="str">
        <f t="shared" si="125"/>
        <v/>
      </c>
      <c r="B479" t="str">
        <f t="shared" si="108"/>
        <v>WYExterior LightingArea Lighting</v>
      </c>
      <c r="C479" t="str">
        <f t="shared" si="126"/>
        <v>WY2016 CPAExterior Lighting_Area Lighting</v>
      </c>
      <c r="D479" t="s">
        <v>115</v>
      </c>
      <c r="E479" t="s">
        <v>142</v>
      </c>
      <c r="F479" s="3" t="s">
        <v>86</v>
      </c>
      <c r="G479" s="3" t="s">
        <v>23</v>
      </c>
      <c r="H479" s="3" t="s">
        <v>24</v>
      </c>
      <c r="I479" s="6">
        <v>1.2776745024992495</v>
      </c>
      <c r="J479" s="6">
        <v>1.5773307041073741</v>
      </c>
      <c r="K479" s="6">
        <v>0.84447642280672996</v>
      </c>
      <c r="L479" s="6">
        <v>0.84447642280672996</v>
      </c>
      <c r="M479" s="6">
        <v>2.1410175142692172</v>
      </c>
      <c r="N479" s="6">
        <v>1.7833920471292941</v>
      </c>
      <c r="O479" s="6">
        <v>0.66430062146194035</v>
      </c>
      <c r="P479" s="6">
        <v>0.28734694198828503</v>
      </c>
      <c r="Q479" s="6">
        <v>0.12004484213925479</v>
      </c>
      <c r="R479" s="6">
        <v>1.7301616523403083</v>
      </c>
      <c r="S479" s="6">
        <v>0.37757329938433987</v>
      </c>
      <c r="T479" s="6">
        <v>0.37757329938433987</v>
      </c>
      <c r="U479" s="6">
        <v>1.1168155767710217</v>
      </c>
      <c r="V479" s="6">
        <v>0.63826748610116635</v>
      </c>
      <c r="W479" s="6"/>
      <c r="AR479" s="5" t="s">
        <v>83</v>
      </c>
      <c r="AS479" s="5" t="s">
        <v>18</v>
      </c>
      <c r="AT479" s="5" t="s">
        <v>21</v>
      </c>
      <c r="AU479" s="2">
        <f t="shared" si="110"/>
        <v>3.8156650760883455</v>
      </c>
      <c r="AV479" s="2">
        <f t="shared" si="111"/>
        <v>4.0070163252707172</v>
      </c>
      <c r="AW479" s="2">
        <f t="shared" si="112"/>
        <v>0.22637675046795747</v>
      </c>
      <c r="AX479" s="2">
        <f t="shared" si="113"/>
        <v>0.89530952345047976</v>
      </c>
      <c r="AY479" s="2">
        <f t="shared" si="114"/>
        <v>3.1740866660062927E-2</v>
      </c>
      <c r="AZ479" s="2">
        <f t="shared" si="115"/>
        <v>1.6964020863672991</v>
      </c>
      <c r="BA479" s="2">
        <f t="shared" si="116"/>
        <v>1.4607300963428713</v>
      </c>
      <c r="BB479" s="2">
        <f t="shared" si="117"/>
        <v>2.1577176647279295</v>
      </c>
      <c r="BC479" s="2">
        <f t="shared" si="118"/>
        <v>-0.12347781424194038</v>
      </c>
      <c r="BD479" s="2">
        <f t="shared" si="119"/>
        <v>1.0832285471027658</v>
      </c>
      <c r="BE479" s="2">
        <f t="shared" si="120"/>
        <v>1.3865626725690059</v>
      </c>
      <c r="BF479" s="2">
        <f t="shared" si="121"/>
        <v>1.47256493103996</v>
      </c>
      <c r="BG479" s="2">
        <f t="shared" si="122"/>
        <v>5.5808522342451958</v>
      </c>
      <c r="BH479" s="2">
        <f t="shared" si="123"/>
        <v>-0.43833277765721335</v>
      </c>
      <c r="BI479" s="2" t="str">
        <f t="shared" si="124"/>
        <v>NA</v>
      </c>
    </row>
    <row r="480" spans="1:61" x14ac:dyDescent="0.25">
      <c r="A480" t="str">
        <f t="shared" si="125"/>
        <v/>
      </c>
      <c r="B480" t="str">
        <f t="shared" si="108"/>
        <v>WYExterior LightingLinear Lighting</v>
      </c>
      <c r="C480" t="str">
        <f t="shared" si="126"/>
        <v>WY2016 CPAExterior Lighting_Linear Lighting</v>
      </c>
      <c r="D480" t="s">
        <v>115</v>
      </c>
      <c r="E480" t="s">
        <v>142</v>
      </c>
      <c r="F480" s="3" t="s">
        <v>87</v>
      </c>
      <c r="G480" s="3" t="s">
        <v>23</v>
      </c>
      <c r="H480" s="3" t="s">
        <v>22</v>
      </c>
      <c r="I480" s="6">
        <v>0.17998060318671685</v>
      </c>
      <c r="J480" s="6">
        <v>7.2716734974156386E-2</v>
      </c>
      <c r="K480" s="6">
        <v>7.9875366371784634E-2</v>
      </c>
      <c r="L480" s="6">
        <v>7.9875366371784634E-2</v>
      </c>
      <c r="M480" s="6">
        <v>0.40359773533941284</v>
      </c>
      <c r="N480" s="6">
        <v>0.3815598518016472</v>
      </c>
      <c r="O480" s="6">
        <v>8.1899905131840825E-2</v>
      </c>
      <c r="P480" s="6">
        <v>0.74928674288024677</v>
      </c>
      <c r="Q480" s="6">
        <v>0.6570892244201626</v>
      </c>
      <c r="R480" s="6">
        <v>2.5582070828392617E-2</v>
      </c>
      <c r="S480" s="6">
        <v>7.7353172351847979E-2</v>
      </c>
      <c r="T480" s="6">
        <v>7.7353172351847979E-2</v>
      </c>
      <c r="U480" s="6">
        <v>0.24079761846153852</v>
      </c>
      <c r="V480" s="6">
        <v>5.901349395031337E-2</v>
      </c>
      <c r="W480" s="6"/>
      <c r="AR480" s="5" t="s">
        <v>84</v>
      </c>
      <c r="AS480" s="5" t="s">
        <v>18</v>
      </c>
      <c r="AT480" s="5" t="s">
        <v>22</v>
      </c>
      <c r="AU480" s="2">
        <f t="shared" si="110"/>
        <v>0.10372980771669638</v>
      </c>
      <c r="AV480" s="2">
        <f t="shared" si="111"/>
        <v>-0.36252610170817867</v>
      </c>
      <c r="AW480" s="2">
        <f t="shared" si="112"/>
        <v>-0.76985389814088678</v>
      </c>
      <c r="AX480" s="2">
        <f t="shared" si="113"/>
        <v>-0.64431966076318858</v>
      </c>
      <c r="AY480" s="2">
        <f t="shared" si="114"/>
        <v>-0.32685221863947678</v>
      </c>
      <c r="AZ480" s="2">
        <f t="shared" si="115"/>
        <v>0.36786258709986908</v>
      </c>
      <c r="BA480" s="2">
        <f t="shared" si="116"/>
        <v>-5.2442367666065248E-2</v>
      </c>
      <c r="BB480" s="2">
        <f t="shared" si="117"/>
        <v>1.338099700230178</v>
      </c>
      <c r="BC480" s="2">
        <f t="shared" si="118"/>
        <v>-0.14850246040889792</v>
      </c>
      <c r="BD480" s="2">
        <f t="shared" si="119"/>
        <v>-0.55668979115537265</v>
      </c>
      <c r="BE480" s="2">
        <f t="shared" si="120"/>
        <v>-0.36452415210535838</v>
      </c>
      <c r="BF480" s="2">
        <f t="shared" si="121"/>
        <v>-0.34162412155059663</v>
      </c>
      <c r="BG480" s="2">
        <f t="shared" si="122"/>
        <v>1.3086276129894814</v>
      </c>
      <c r="BH480" s="2">
        <f t="shared" si="123"/>
        <v>-0.27833843741466424</v>
      </c>
      <c r="BI480" s="2" t="str">
        <f t="shared" si="124"/>
        <v>NA</v>
      </c>
    </row>
    <row r="481" spans="1:61" x14ac:dyDescent="0.25">
      <c r="A481" t="str">
        <f t="shared" si="125"/>
        <v/>
      </c>
      <c r="B481" t="str">
        <f t="shared" si="108"/>
        <v>WYRefrigeration Walk-in Refrigerator/Freezer</v>
      </c>
      <c r="C481" t="str">
        <f t="shared" si="126"/>
        <v>WY2016 CPARefrigeration _Walk-in Refrigerator/Freezer</v>
      </c>
      <c r="D481" t="s">
        <v>115</v>
      </c>
      <c r="E481" t="s">
        <v>142</v>
      </c>
      <c r="F481" s="3" t="s">
        <v>88</v>
      </c>
      <c r="G481" s="3" t="s">
        <v>25</v>
      </c>
      <c r="H481" s="3" t="s">
        <v>26</v>
      </c>
      <c r="I481" s="6">
        <v>0.14629378158896419</v>
      </c>
      <c r="J481" s="6">
        <v>0.45668097392425683</v>
      </c>
      <c r="K481" s="6">
        <v>0.38845732486828805</v>
      </c>
      <c r="L481" s="6">
        <v>0.30953245932792711</v>
      </c>
      <c r="M481" s="6">
        <v>7.9076298109679923</v>
      </c>
      <c r="N481" s="6">
        <v>6.2362865456022165</v>
      </c>
      <c r="O481" s="6">
        <v>0.25823876366130422</v>
      </c>
      <c r="P481" s="6">
        <v>0.21145990792128008</v>
      </c>
      <c r="Q481" s="6">
        <v>0.23762088984785931</v>
      </c>
      <c r="R481" s="6">
        <v>0.76768908414264303</v>
      </c>
      <c r="S481" s="6">
        <v>0.29644374622296177</v>
      </c>
      <c r="T481" s="6">
        <v>14.44495832315457</v>
      </c>
      <c r="U481" s="6">
        <v>0.10513756832470157</v>
      </c>
      <c r="V481" s="6">
        <v>0.76649566627063737</v>
      </c>
      <c r="W481" s="6"/>
      <c r="AR481" s="5" t="s">
        <v>85</v>
      </c>
      <c r="AS481" s="5" t="s">
        <v>23</v>
      </c>
      <c r="AT481" s="5" t="s">
        <v>19</v>
      </c>
      <c r="AU481" s="2">
        <f t="shared" si="110"/>
        <v>-0.40883879359181485</v>
      </c>
      <c r="AV481" s="2">
        <f t="shared" si="111"/>
        <v>-0.27000724436626122</v>
      </c>
      <c r="AW481" s="2">
        <f t="shared" si="112"/>
        <v>-0.51205061773882155</v>
      </c>
      <c r="AX481" s="2">
        <f t="shared" si="113"/>
        <v>3.1516572783279795E-2</v>
      </c>
      <c r="AY481" s="2">
        <f t="shared" si="114"/>
        <v>-9.4181620480987549E-3</v>
      </c>
      <c r="AZ481" s="2">
        <f t="shared" si="115"/>
        <v>-0.24778727760606656</v>
      </c>
      <c r="BA481" s="2">
        <f t="shared" si="116"/>
        <v>-0.4233681269146008</v>
      </c>
      <c r="BB481" s="2">
        <f t="shared" si="117"/>
        <v>-0.2200746958370704</v>
      </c>
      <c r="BC481" s="2">
        <f t="shared" si="118"/>
        <v>-9.7968743239616352E-2</v>
      </c>
      <c r="BD481" s="2">
        <f t="shared" si="119"/>
        <v>-0.21623415795799006</v>
      </c>
      <c r="BE481" s="2">
        <f t="shared" si="120"/>
        <v>-0.65887455819856766</v>
      </c>
      <c r="BF481" s="2">
        <f t="shared" si="121"/>
        <v>-0.17762225944310206</v>
      </c>
      <c r="BG481" s="2">
        <f t="shared" si="122"/>
        <v>-0.28645914293933217</v>
      </c>
      <c r="BH481" s="2">
        <f t="shared" si="123"/>
        <v>-0.27251078654297589</v>
      </c>
      <c r="BI481" s="2" t="str">
        <f t="shared" si="124"/>
        <v>NA</v>
      </c>
    </row>
    <row r="482" spans="1:61" x14ac:dyDescent="0.25">
      <c r="A482" t="str">
        <f t="shared" si="125"/>
        <v/>
      </c>
      <c r="B482" t="str">
        <f t="shared" si="108"/>
        <v>WYRefrigeration Reach-in Refrigerator/Freezer</v>
      </c>
      <c r="C482" t="str">
        <f t="shared" si="126"/>
        <v>WY2016 CPARefrigeration _Reach-in Refrigerator/Freezer</v>
      </c>
      <c r="D482" t="s">
        <v>115</v>
      </c>
      <c r="E482" t="s">
        <v>142</v>
      </c>
      <c r="F482" s="3" t="s">
        <v>89</v>
      </c>
      <c r="G482" s="3" t="s">
        <v>25</v>
      </c>
      <c r="H482" s="3" t="s">
        <v>27</v>
      </c>
      <c r="I482" s="6">
        <v>3.2833649515280221E-2</v>
      </c>
      <c r="J482" s="6">
        <v>0.10249583321494368</v>
      </c>
      <c r="K482" s="6">
        <v>8.7183963103807424E-2</v>
      </c>
      <c r="L482" s="6">
        <v>6.9470350501504505E-2</v>
      </c>
      <c r="M482" s="6">
        <v>3.5495199165661671</v>
      </c>
      <c r="N482" s="6">
        <v>0.39989991272779535</v>
      </c>
      <c r="O482" s="6">
        <v>5.7958178161922363E-2</v>
      </c>
      <c r="P482" s="6">
        <v>9.4918600473781034E-2</v>
      </c>
      <c r="Q482" s="6">
        <v>0.1066615536222104</v>
      </c>
      <c r="R482" s="6">
        <v>0.17229737348827578</v>
      </c>
      <c r="S482" s="6">
        <v>6.6532766866528537E-2</v>
      </c>
      <c r="T482" s="6">
        <v>0.64839488554319347</v>
      </c>
      <c r="U482" s="6">
        <v>2.3596697219579476E-2</v>
      </c>
      <c r="V482" s="6">
        <v>0.17202952707874894</v>
      </c>
      <c r="W482" s="6"/>
      <c r="AR482" s="5" t="s">
        <v>86</v>
      </c>
      <c r="AS482" s="5" t="s">
        <v>23</v>
      </c>
      <c r="AT482" s="5" t="s">
        <v>24</v>
      </c>
      <c r="AU482" s="2">
        <f t="shared" si="110"/>
        <v>-0.49734563230321727</v>
      </c>
      <c r="AV482" s="2">
        <f t="shared" si="111"/>
        <v>-0.37929951588712962</v>
      </c>
      <c r="AW482" s="2">
        <f t="shared" si="112"/>
        <v>-0.58510489939156396</v>
      </c>
      <c r="AX482" s="2">
        <f t="shared" si="113"/>
        <v>-0.12291891781694386</v>
      </c>
      <c r="AY482" s="2">
        <f t="shared" si="114"/>
        <v>-0.15772502997460602</v>
      </c>
      <c r="AZ482" s="2">
        <f t="shared" si="115"/>
        <v>-0.36040625425051043</v>
      </c>
      <c r="BA482" s="2">
        <f t="shared" si="116"/>
        <v>-0.50969967850119802</v>
      </c>
      <c r="BB482" s="2">
        <f t="shared" si="117"/>
        <v>-0.33684271504100127</v>
      </c>
      <c r="BC482" s="2">
        <f t="shared" si="118"/>
        <v>-0.23301809033701315</v>
      </c>
      <c r="BD482" s="2">
        <f t="shared" si="119"/>
        <v>-0.33357717068812676</v>
      </c>
      <c r="BE482" s="2">
        <f t="shared" si="120"/>
        <v>-0.7099468107932827</v>
      </c>
      <c r="BF482" s="2">
        <f t="shared" si="121"/>
        <v>-0.3007461269335876</v>
      </c>
      <c r="BG482" s="2">
        <f t="shared" si="122"/>
        <v>-0.39328828677570604</v>
      </c>
      <c r="BH482" s="2">
        <f t="shared" si="123"/>
        <v>-0.38142823542453752</v>
      </c>
      <c r="BI482" s="2" t="str">
        <f t="shared" si="124"/>
        <v>NA</v>
      </c>
    </row>
    <row r="483" spans="1:61" x14ac:dyDescent="0.25">
      <c r="A483" t="str">
        <f t="shared" si="125"/>
        <v/>
      </c>
      <c r="B483" t="str">
        <f t="shared" si="108"/>
        <v>WYRefrigeration Glass Door Display</v>
      </c>
      <c r="C483" t="str">
        <f t="shared" si="126"/>
        <v>WY2016 CPARefrigeration _Glass Door Display</v>
      </c>
      <c r="D483" t="s">
        <v>115</v>
      </c>
      <c r="E483" t="s">
        <v>142</v>
      </c>
      <c r="F483" s="3" t="s">
        <v>90</v>
      </c>
      <c r="G483" s="3" t="s">
        <v>25</v>
      </c>
      <c r="H483" s="3" t="s">
        <v>28</v>
      </c>
      <c r="I483" s="6">
        <v>3.369769292357707E-2</v>
      </c>
      <c r="J483" s="6">
        <v>0.10519309198375799</v>
      </c>
      <c r="K483" s="6">
        <v>8.9478277922328681E-2</v>
      </c>
      <c r="L483" s="6">
        <v>7.1298517619965154E-2</v>
      </c>
      <c r="M483" s="6">
        <v>1.8214641677115857</v>
      </c>
      <c r="N483" s="6">
        <v>4.1042359464168472</v>
      </c>
      <c r="O483" s="6">
        <v>5.9483393376709791E-2</v>
      </c>
      <c r="P483" s="6">
        <v>4.8708229190492898E-2</v>
      </c>
      <c r="Q483" s="6">
        <v>5.4734218306134279E-2</v>
      </c>
      <c r="R483" s="6">
        <v>0.17683151489586196</v>
      </c>
      <c r="S483" s="6">
        <v>6.8283629152489825E-2</v>
      </c>
      <c r="T483" s="6">
        <v>0.66545790884696177</v>
      </c>
      <c r="U483" s="6">
        <v>2.4217662935884201E-2</v>
      </c>
      <c r="V483" s="6">
        <v>0.17655661989661076</v>
      </c>
      <c r="W483" s="6"/>
      <c r="AR483" s="5" t="s">
        <v>87</v>
      </c>
      <c r="AS483" s="5" t="s">
        <v>23</v>
      </c>
      <c r="AT483" s="5" t="s">
        <v>22</v>
      </c>
      <c r="AU483" s="2">
        <f t="shared" si="110"/>
        <v>-0.6934948845950597</v>
      </c>
      <c r="AV483" s="2">
        <f t="shared" si="111"/>
        <v>-0.62151353744988991</v>
      </c>
      <c r="AW483" s="2">
        <f t="shared" si="112"/>
        <v>-0.74700812553240459</v>
      </c>
      <c r="AX483" s="2">
        <f t="shared" si="113"/>
        <v>-0.46517954365777181</v>
      </c>
      <c r="AY483" s="2">
        <f t="shared" si="114"/>
        <v>-0.48640337480155482</v>
      </c>
      <c r="AZ483" s="2">
        <f t="shared" si="115"/>
        <v>-0.60999293460535053</v>
      </c>
      <c r="BA483" s="2">
        <f t="shared" si="116"/>
        <v>-0.70102804972596378</v>
      </c>
      <c r="BB483" s="2">
        <f t="shared" si="117"/>
        <v>-0.59562452209587002</v>
      </c>
      <c r="BC483" s="2">
        <f t="shared" si="118"/>
        <v>-0.53231505813440916</v>
      </c>
      <c r="BD483" s="2">
        <f t="shared" si="119"/>
        <v>-0.59363328097063328</v>
      </c>
      <c r="BE483" s="2">
        <f t="shared" si="120"/>
        <v>-0.82313336569870432</v>
      </c>
      <c r="BF483" s="2">
        <f t="shared" si="121"/>
        <v>-0.57361379342303898</v>
      </c>
      <c r="BG483" s="2">
        <f t="shared" si="122"/>
        <v>-0.63004351373403678</v>
      </c>
      <c r="BH483" s="2">
        <f t="shared" si="123"/>
        <v>-0.62281157337558501</v>
      </c>
      <c r="BI483" s="2" t="str">
        <f t="shared" si="124"/>
        <v>NA</v>
      </c>
    </row>
    <row r="484" spans="1:61" x14ac:dyDescent="0.25">
      <c r="A484" t="str">
        <f t="shared" si="125"/>
        <v/>
      </c>
      <c r="B484" t="str">
        <f t="shared" si="108"/>
        <v>WYRefrigeration Open Display Case</v>
      </c>
      <c r="C484" t="str">
        <f t="shared" si="126"/>
        <v>WY2016 CPARefrigeration _Open Display Case</v>
      </c>
      <c r="D484" t="s">
        <v>115</v>
      </c>
      <c r="E484" t="s">
        <v>142</v>
      </c>
      <c r="F484" s="3" t="s">
        <v>91</v>
      </c>
      <c r="G484" s="3" t="s">
        <v>25</v>
      </c>
      <c r="H484" s="3" t="s">
        <v>29</v>
      </c>
      <c r="I484" s="6">
        <v>0.19974091469598232</v>
      </c>
      <c r="J484" s="6">
        <v>0.62352530958680341</v>
      </c>
      <c r="K484" s="6">
        <v>0.5303767565975569</v>
      </c>
      <c r="L484" s="6">
        <v>0.42261739277454724</v>
      </c>
      <c r="M484" s="6">
        <v>10.796612093586852</v>
      </c>
      <c r="N484" s="6">
        <v>24.327595480338015</v>
      </c>
      <c r="O484" s="6">
        <v>0.35258400120241029</v>
      </c>
      <c r="P484" s="6">
        <v>0.2887149062042626</v>
      </c>
      <c r="Q484" s="6">
        <v>0.32443357040587334</v>
      </c>
      <c r="R484" s="6">
        <v>1.0481574691917028</v>
      </c>
      <c r="S484" s="6">
        <v>0.40474683464566846</v>
      </c>
      <c r="T484" s="6">
        <v>3.9444590971321065</v>
      </c>
      <c r="U484" s="6">
        <v>0.14354864463816283</v>
      </c>
      <c r="V484" s="6">
        <v>1.0465280467051157</v>
      </c>
      <c r="W484" s="6"/>
      <c r="AR484" s="5" t="s">
        <v>88</v>
      </c>
      <c r="AS484" s="5" t="s">
        <v>25</v>
      </c>
      <c r="AT484" s="5" t="s">
        <v>26</v>
      </c>
      <c r="AU484" s="2">
        <f t="shared" si="110"/>
        <v>1.2026534242713454</v>
      </c>
      <c r="AV484" s="2">
        <f t="shared" si="111"/>
        <v>1.7199366694906093</v>
      </c>
      <c r="AW484" s="2">
        <f t="shared" si="112"/>
        <v>0.81808847748807767</v>
      </c>
      <c r="AX484" s="2">
        <f t="shared" si="113"/>
        <v>2.8434076637716856</v>
      </c>
      <c r="AY484" s="2">
        <f t="shared" si="114"/>
        <v>2.6908857579521097</v>
      </c>
      <c r="AZ484" s="2">
        <f t="shared" si="115"/>
        <v>1.8027277683330203</v>
      </c>
      <c r="BA484" s="2">
        <f t="shared" si="116"/>
        <v>1.1485174534923073</v>
      </c>
      <c r="BB484" s="2">
        <f t="shared" si="117"/>
        <v>1.9059842277677599</v>
      </c>
      <c r="BC484" s="2">
        <f t="shared" si="118"/>
        <v>2.3609482742870558</v>
      </c>
      <c r="BD484" s="2">
        <f t="shared" si="119"/>
        <v>1.9202939859499626</v>
      </c>
      <c r="BE484" s="2">
        <f t="shared" si="120"/>
        <v>0.27102576140827894</v>
      </c>
      <c r="BF484" s="2">
        <f t="shared" si="121"/>
        <v>2.0641610556417973</v>
      </c>
      <c r="BG484" s="2">
        <f t="shared" si="122"/>
        <v>1.6586372636180298</v>
      </c>
      <c r="BH484" s="2">
        <f t="shared" si="123"/>
        <v>1.7106085273720613</v>
      </c>
      <c r="BI484" s="2" t="str">
        <f t="shared" si="124"/>
        <v>NA</v>
      </c>
    </row>
    <row r="485" spans="1:61" x14ac:dyDescent="0.25">
      <c r="A485" t="str">
        <f t="shared" si="125"/>
        <v/>
      </c>
      <c r="B485" t="str">
        <f t="shared" si="108"/>
        <v>WYRefrigeration Icemaker</v>
      </c>
      <c r="C485" t="str">
        <f t="shared" si="126"/>
        <v>WY2016 CPARefrigeration _Icemaker</v>
      </c>
      <c r="D485" t="s">
        <v>115</v>
      </c>
      <c r="E485" t="s">
        <v>142</v>
      </c>
      <c r="F485" s="3" t="s">
        <v>92</v>
      </c>
      <c r="G485" s="3" t="s">
        <v>25</v>
      </c>
      <c r="H485" s="3" t="s">
        <v>30</v>
      </c>
      <c r="I485" s="6">
        <v>5.5195092922002649E-2</v>
      </c>
      <c r="J485" s="6">
        <v>0.17230089015185795</v>
      </c>
      <c r="K485" s="6">
        <v>0.29312166121427469</v>
      </c>
      <c r="L485" s="6">
        <v>0.23356663105453199</v>
      </c>
      <c r="M485" s="6">
        <v>2.9834648982927208</v>
      </c>
      <c r="N485" s="6">
        <v>0.33612640032962587</v>
      </c>
      <c r="O485" s="6">
        <v>0.19486149584124213</v>
      </c>
      <c r="P485" s="6">
        <v>0.15956316311224031</v>
      </c>
      <c r="Q485" s="6">
        <v>0.17930368540491579</v>
      </c>
      <c r="R485" s="6">
        <v>0.28964095311660676</v>
      </c>
      <c r="S485" s="6">
        <v>0.11184508282720641</v>
      </c>
      <c r="T485" s="6">
        <v>1.089985928644716</v>
      </c>
      <c r="U485" s="6">
        <v>3.9667289957545718E-2</v>
      </c>
      <c r="V485" s="6">
        <v>0.28919068920501273</v>
      </c>
      <c r="W485" s="6"/>
      <c r="AR485" s="5" t="s">
        <v>89</v>
      </c>
      <c r="AS485" s="5" t="s">
        <v>25</v>
      </c>
      <c r="AT485" s="5" t="s">
        <v>27</v>
      </c>
      <c r="AU485" s="2">
        <f t="shared" si="110"/>
        <v>-0.25991652250004271</v>
      </c>
      <c r="AV485" s="2">
        <f t="shared" si="111"/>
        <v>-8.6111248027060161E-2</v>
      </c>
      <c r="AW485" s="2">
        <f t="shared" si="112"/>
        <v>-0.38912893513100311</v>
      </c>
      <c r="AX485" s="2">
        <f t="shared" si="113"/>
        <v>0.29137088836165814</v>
      </c>
      <c r="AY485" s="2">
        <f t="shared" si="114"/>
        <v>0.24012408702194521</v>
      </c>
      <c r="AZ485" s="2">
        <f t="shared" si="115"/>
        <v>-5.8293742257806813E-2</v>
      </c>
      <c r="BA485" s="2">
        <f t="shared" si="116"/>
        <v>-0.27810601026534576</v>
      </c>
      <c r="BB485" s="2">
        <f t="shared" si="117"/>
        <v>-2.3599950338147435E-2</v>
      </c>
      <c r="BC485" s="2">
        <f t="shared" si="118"/>
        <v>0.12926630178085752</v>
      </c>
      <c r="BD485" s="2">
        <f t="shared" si="119"/>
        <v>-1.8791924036337671E-2</v>
      </c>
      <c r="BE485" s="2">
        <f t="shared" si="120"/>
        <v>-0.57294000266689726</v>
      </c>
      <c r="BF485" s="2">
        <f t="shared" si="121"/>
        <v>2.9546884085727587E-2</v>
      </c>
      <c r="BG485" s="2">
        <f t="shared" si="122"/>
        <v>-0.10670762372872877</v>
      </c>
      <c r="BH485" s="2">
        <f t="shared" si="123"/>
        <v>-8.9245469589852133E-2</v>
      </c>
      <c r="BI485" s="2" t="str">
        <f t="shared" si="124"/>
        <v>NA</v>
      </c>
    </row>
    <row r="486" spans="1:61" x14ac:dyDescent="0.25">
      <c r="A486" t="str">
        <f t="shared" si="125"/>
        <v/>
      </c>
      <c r="B486" t="str">
        <f t="shared" si="108"/>
        <v>WYRefrigeration Vending Machine</v>
      </c>
      <c r="C486" t="str">
        <f t="shared" si="126"/>
        <v>WY2016 CPARefrigeration _Vending Machine</v>
      </c>
      <c r="D486" t="s">
        <v>115</v>
      </c>
      <c r="E486" t="s">
        <v>142</v>
      </c>
      <c r="F486" s="3" t="s">
        <v>93</v>
      </c>
      <c r="G486" s="3" t="s">
        <v>25</v>
      </c>
      <c r="H486" s="3" t="s">
        <v>31</v>
      </c>
      <c r="I486" s="6">
        <v>5.1842604497810869E-2</v>
      </c>
      <c r="J486" s="6">
        <v>8.0917763064429216E-2</v>
      </c>
      <c r="K486" s="6">
        <v>0.13765888911127488</v>
      </c>
      <c r="L486" s="6">
        <v>0.1096900271076387</v>
      </c>
      <c r="M486" s="6">
        <v>1.4011262828550659</v>
      </c>
      <c r="N486" s="6">
        <v>0.31571045741668052</v>
      </c>
      <c r="O486" s="6">
        <v>9.1512912887245834E-2</v>
      </c>
      <c r="P486" s="6">
        <v>7.4935737216142925E-2</v>
      </c>
      <c r="Q486" s="6">
        <v>8.4206489701745046E-2</v>
      </c>
      <c r="R486" s="6">
        <v>0.27204848445517227</v>
      </c>
      <c r="S486" s="6">
        <v>5.2525868578838321E-2</v>
      </c>
      <c r="T486" s="6">
        <v>0.51189069911304752</v>
      </c>
      <c r="U486" s="6">
        <v>1.862897148914169E-2</v>
      </c>
      <c r="V486" s="6">
        <v>0.27162556907170887</v>
      </c>
      <c r="W486" s="6"/>
      <c r="AR486" s="5" t="s">
        <v>90</v>
      </c>
      <c r="AS486" s="5" t="s">
        <v>25</v>
      </c>
      <c r="AT486" s="5" t="s">
        <v>28</v>
      </c>
      <c r="AU486" s="2">
        <f t="shared" si="110"/>
        <v>-0.55020894402190534</v>
      </c>
      <c r="AV486" s="2">
        <f t="shared" si="111"/>
        <v>-0.44457753848931802</v>
      </c>
      <c r="AW486" s="2">
        <f t="shared" si="112"/>
        <v>-0.6287387170673524</v>
      </c>
      <c r="AX486" s="2">
        <f t="shared" si="113"/>
        <v>-0.21516005532552351</v>
      </c>
      <c r="AY486" s="2">
        <f t="shared" si="114"/>
        <v>-0.24630566739614368</v>
      </c>
      <c r="AZ486" s="2">
        <f t="shared" si="115"/>
        <v>-0.42767124930029887</v>
      </c>
      <c r="BA486" s="2">
        <f t="shared" si="116"/>
        <v>-0.56126373602630686</v>
      </c>
      <c r="BB486" s="2">
        <f t="shared" si="117"/>
        <v>-0.40658584775054063</v>
      </c>
      <c r="BC486" s="2">
        <f t="shared" si="118"/>
        <v>-0.31368028364270684</v>
      </c>
      <c r="BD486" s="2">
        <f t="shared" si="119"/>
        <v>-0.40366373518728393</v>
      </c>
      <c r="BE486" s="2">
        <f t="shared" si="120"/>
        <v>-0.7404512152935212</v>
      </c>
      <c r="BF486" s="2">
        <f t="shared" si="121"/>
        <v>-0.37428547690837599</v>
      </c>
      <c r="BG486" s="2">
        <f t="shared" si="122"/>
        <v>-0.45709513394688683</v>
      </c>
      <c r="BH486" s="2">
        <f t="shared" si="123"/>
        <v>-0.44648238418477892</v>
      </c>
      <c r="BI486" s="2" t="str">
        <f t="shared" si="124"/>
        <v>NA</v>
      </c>
    </row>
    <row r="487" spans="1:61" x14ac:dyDescent="0.25">
      <c r="A487" t="str">
        <f t="shared" si="125"/>
        <v/>
      </c>
      <c r="B487" t="str">
        <f t="shared" si="108"/>
        <v>WYFood PreparationOven</v>
      </c>
      <c r="C487" t="str">
        <f t="shared" si="126"/>
        <v>WY2016 CPAFood Preparation_Oven</v>
      </c>
      <c r="D487" t="s">
        <v>115</v>
      </c>
      <c r="E487" t="s">
        <v>142</v>
      </c>
      <c r="F487" s="3" t="s">
        <v>94</v>
      </c>
      <c r="G487" s="3" t="s">
        <v>32</v>
      </c>
      <c r="H487" s="3" t="s">
        <v>33</v>
      </c>
      <c r="I487" s="6">
        <v>9.0974872602856555E-2</v>
      </c>
      <c r="J487" s="6">
        <v>0.21318795621984782</v>
      </c>
      <c r="K487" s="6">
        <v>0.18288350815457</v>
      </c>
      <c r="L487" s="6">
        <v>0.20944781663704351</v>
      </c>
      <c r="M487" s="6">
        <v>4.7364122055553448</v>
      </c>
      <c r="N487" s="6">
        <v>0.73855868404794289</v>
      </c>
      <c r="O487" s="6">
        <v>0.60222497967441346</v>
      </c>
      <c r="P487" s="6">
        <v>0.30777464796053411</v>
      </c>
      <c r="Q487" s="6">
        <v>0.15778659661954991</v>
      </c>
      <c r="R487" s="6">
        <v>0.50243160518496977</v>
      </c>
      <c r="S487" s="6">
        <v>2.0996815454443107E-2</v>
      </c>
      <c r="T487" s="6">
        <v>5.2811485181487629E-2</v>
      </c>
      <c r="U487" s="6">
        <v>7.2790207507585525E-2</v>
      </c>
      <c r="V487" s="6">
        <v>9.5875976061896934E-2</v>
      </c>
      <c r="W487" s="6"/>
      <c r="AR487" s="5" t="s">
        <v>91</v>
      </c>
      <c r="AS487" s="5" t="s">
        <v>25</v>
      </c>
      <c r="AT487" s="5" t="s">
        <v>29</v>
      </c>
      <c r="AU487" s="2">
        <f t="shared" si="110"/>
        <v>-0.35855256957010517</v>
      </c>
      <c r="AV487" s="2">
        <f t="shared" si="111"/>
        <v>-0.42969396407061844</v>
      </c>
      <c r="AW487" s="2">
        <f t="shared" si="112"/>
        <v>-0.48520375201048516</v>
      </c>
      <c r="AX487" s="2">
        <f t="shared" si="113"/>
        <v>-0.21897482798825774</v>
      </c>
      <c r="AY487" s="2">
        <f t="shared" si="114"/>
        <v>-0.58279884917751912</v>
      </c>
      <c r="AZ487" s="2">
        <f t="shared" si="115"/>
        <v>0.11402196288302346</v>
      </c>
      <c r="BA487" s="2">
        <f t="shared" si="116"/>
        <v>-0.46913186309805099</v>
      </c>
      <c r="BB487" s="2">
        <f t="shared" si="117"/>
        <v>-0.28771301276990335</v>
      </c>
      <c r="BC487" s="2">
        <f t="shared" si="118"/>
        <v>-0.16724461120770073</v>
      </c>
      <c r="BD487" s="2">
        <f t="shared" si="119"/>
        <v>-0.2491855864710425</v>
      </c>
      <c r="BE487" s="2">
        <f t="shared" si="120"/>
        <v>-0.63980671414986423</v>
      </c>
      <c r="BF487" s="2">
        <f t="shared" si="121"/>
        <v>-0.42158150267759709</v>
      </c>
      <c r="BG487" s="2">
        <f t="shared" si="122"/>
        <v>-0.36797070147188582</v>
      </c>
      <c r="BH487" s="2">
        <f t="shared" si="123"/>
        <v>-0.44955202641269154</v>
      </c>
      <c r="BI487" s="2" t="str">
        <f t="shared" si="124"/>
        <v>NA</v>
      </c>
    </row>
    <row r="488" spans="1:61" x14ac:dyDescent="0.25">
      <c r="A488" t="str">
        <f t="shared" si="125"/>
        <v/>
      </c>
      <c r="B488" t="str">
        <f t="shared" si="108"/>
        <v>WYFood PreparationFryer</v>
      </c>
      <c r="C488" t="str">
        <f t="shared" si="126"/>
        <v>WY2016 CPAFood Preparation_Fryer</v>
      </c>
      <c r="D488" t="s">
        <v>115</v>
      </c>
      <c r="E488" t="s">
        <v>142</v>
      </c>
      <c r="F488" s="3" t="s">
        <v>95</v>
      </c>
      <c r="G488" s="3" t="s">
        <v>32</v>
      </c>
      <c r="H488" s="3" t="s">
        <v>34</v>
      </c>
      <c r="I488" s="6">
        <v>0.13156238521612201</v>
      </c>
      <c r="J488" s="6">
        <v>0.3082995910538126</v>
      </c>
      <c r="K488" s="6">
        <v>0.26447512220810565</v>
      </c>
      <c r="L488" s="6">
        <v>0.30289082629848263</v>
      </c>
      <c r="M488" s="6">
        <v>6.8495142592818361</v>
      </c>
      <c r="N488" s="6">
        <v>1.068059116934412</v>
      </c>
      <c r="O488" s="6">
        <v>0.87090151924223369</v>
      </c>
      <c r="P488" s="6">
        <v>0.44508517172101791</v>
      </c>
      <c r="Q488" s="6">
        <v>0.2281814792643114</v>
      </c>
      <c r="R488" s="6">
        <v>0.72658634736053462</v>
      </c>
      <c r="S488" s="6">
        <v>3.0364330766235452E-2</v>
      </c>
      <c r="T488" s="6">
        <v>7.6372791282856178E-2</v>
      </c>
      <c r="U488" s="6">
        <v>0.10526481704326925</v>
      </c>
      <c r="V488" s="6">
        <v>0.1386500660538536</v>
      </c>
      <c r="W488" s="6"/>
      <c r="AR488" s="5" t="s">
        <v>92</v>
      </c>
      <c r="AS488" s="5" t="s">
        <v>25</v>
      </c>
      <c r="AT488" s="5" t="s">
        <v>30</v>
      </c>
      <c r="AU488" s="2">
        <f t="shared" si="110"/>
        <v>0.16769615053757292</v>
      </c>
      <c r="AV488" s="2">
        <f t="shared" si="111"/>
        <v>3.81897739254633E-2</v>
      </c>
      <c r="AW488" s="2">
        <f t="shared" si="112"/>
        <v>-6.2860698209250221E-2</v>
      </c>
      <c r="AX488" s="2">
        <f t="shared" si="113"/>
        <v>0.42178461330781158</v>
      </c>
      <c r="AY488" s="2">
        <f t="shared" si="114"/>
        <v>-0.24052361159392077</v>
      </c>
      <c r="AZ488" s="2">
        <f t="shared" si="115"/>
        <v>1.0279746959170164</v>
      </c>
      <c r="BA488" s="2">
        <f t="shared" si="116"/>
        <v>-3.36033001363647E-2</v>
      </c>
      <c r="BB488" s="2">
        <f t="shared" si="117"/>
        <v>0.29665305933046615</v>
      </c>
      <c r="BC488" s="2">
        <f t="shared" si="118"/>
        <v>0.51595472318048996</v>
      </c>
      <c r="BD488" s="2">
        <f t="shared" si="119"/>
        <v>0.36678870138791231</v>
      </c>
      <c r="BE488" s="2">
        <f t="shared" si="120"/>
        <v>-0.34430119541549697</v>
      </c>
      <c r="BF488" s="2">
        <f t="shared" si="121"/>
        <v>5.2957765019708836E-2</v>
      </c>
      <c r="BG488" s="2">
        <f t="shared" si="122"/>
        <v>0.15055130616646983</v>
      </c>
      <c r="BH488" s="2">
        <f t="shared" si="123"/>
        <v>2.039994763617603E-3</v>
      </c>
      <c r="BI488" s="2" t="str">
        <f t="shared" si="124"/>
        <v>NA</v>
      </c>
    </row>
    <row r="489" spans="1:61" x14ac:dyDescent="0.25">
      <c r="A489" t="str">
        <f t="shared" si="125"/>
        <v/>
      </c>
      <c r="B489" t="str">
        <f t="shared" si="108"/>
        <v>WYFood PreparationDishwasher</v>
      </c>
      <c r="C489" t="str">
        <f t="shared" si="126"/>
        <v>WY2016 CPAFood Preparation_Dishwasher</v>
      </c>
      <c r="D489" t="s">
        <v>115</v>
      </c>
      <c r="E489" t="s">
        <v>142</v>
      </c>
      <c r="F489" s="3" t="s">
        <v>96</v>
      </c>
      <c r="G489" s="3" t="s">
        <v>32</v>
      </c>
      <c r="H489" s="3" t="s">
        <v>35</v>
      </c>
      <c r="I489" s="6">
        <v>0.18106977119112522</v>
      </c>
      <c r="J489" s="6">
        <v>0.42431380609835995</v>
      </c>
      <c r="K489" s="6">
        <v>0.3639980362570851</v>
      </c>
      <c r="L489" s="6">
        <v>0.41686970423698527</v>
      </c>
      <c r="M489" s="6">
        <v>4.7135052228687071</v>
      </c>
      <c r="N489" s="6">
        <v>1.4699735004364329</v>
      </c>
      <c r="O489" s="6">
        <v>1.1986248087562823</v>
      </c>
      <c r="P489" s="6">
        <v>0.61257227946800319</v>
      </c>
      <c r="Q489" s="6">
        <v>0.31404696845963143</v>
      </c>
      <c r="R489" s="6">
        <v>1.0000033326474334</v>
      </c>
      <c r="S489" s="6">
        <v>4.1790534697147996E-2</v>
      </c>
      <c r="T489" s="6">
        <v>0.10511213991823944</v>
      </c>
      <c r="U489" s="6">
        <v>0.14487633608336803</v>
      </c>
      <c r="V489" s="6">
        <v>0.19082457113227524</v>
      </c>
      <c r="W489" s="6"/>
      <c r="AR489" s="5" t="s">
        <v>93</v>
      </c>
      <c r="AS489" s="5" t="s">
        <v>25</v>
      </c>
      <c r="AT489" s="5" t="s">
        <v>31</v>
      </c>
      <c r="AU489" s="2">
        <f t="shared" si="110"/>
        <v>-0.41830475933222588</v>
      </c>
      <c r="AV489" s="2">
        <f t="shared" si="111"/>
        <v>-0.48281918192127971</v>
      </c>
      <c r="AW489" s="2">
        <f t="shared" si="112"/>
        <v>-0.53315811528244006</v>
      </c>
      <c r="AX489" s="2">
        <f t="shared" si="113"/>
        <v>-0.29172898066412367</v>
      </c>
      <c r="AY489" s="2">
        <f t="shared" si="114"/>
        <v>-0.62166202198064802</v>
      </c>
      <c r="AZ489" s="2">
        <f t="shared" si="115"/>
        <v>1.0248452276324649E-2</v>
      </c>
      <c r="BA489" s="2">
        <f t="shared" si="116"/>
        <v>-0.51858335693842661</v>
      </c>
      <c r="BB489" s="2">
        <f t="shared" si="117"/>
        <v>-0.35406405762098014</v>
      </c>
      <c r="BC489" s="2">
        <f t="shared" si="118"/>
        <v>-0.24481754338578698</v>
      </c>
      <c r="BD489" s="2">
        <f t="shared" si="119"/>
        <v>-0.3191255428650539</v>
      </c>
      <c r="BE489" s="2">
        <f t="shared" si="120"/>
        <v>-0.6733594833187031</v>
      </c>
      <c r="BF489" s="2">
        <f t="shared" si="121"/>
        <v>-0.4754624135275568</v>
      </c>
      <c r="BG489" s="2">
        <f t="shared" si="122"/>
        <v>-0.42684557225523567</v>
      </c>
      <c r="BH489" s="2">
        <f t="shared" si="123"/>
        <v>-0.50082742360295007</v>
      </c>
      <c r="BI489" s="2" t="str">
        <f t="shared" si="124"/>
        <v>NA</v>
      </c>
    </row>
    <row r="490" spans="1:61" x14ac:dyDescent="0.25">
      <c r="A490" t="str">
        <f t="shared" si="125"/>
        <v/>
      </c>
      <c r="B490" t="str">
        <f t="shared" si="108"/>
        <v>WYFood PreparationHot Food Container</v>
      </c>
      <c r="C490" t="str">
        <f t="shared" si="126"/>
        <v>WY2016 CPAFood Preparation_Hot Food Container</v>
      </c>
      <c r="D490" t="s">
        <v>115</v>
      </c>
      <c r="E490" t="s">
        <v>142</v>
      </c>
      <c r="F490" s="3" t="s">
        <v>97</v>
      </c>
      <c r="G490" s="3" t="s">
        <v>32</v>
      </c>
      <c r="H490" s="3" t="s">
        <v>36</v>
      </c>
      <c r="I490" s="6">
        <v>2.4782523965534764E-2</v>
      </c>
      <c r="J490" s="6">
        <v>5.8074669224827943E-2</v>
      </c>
      <c r="K490" s="6">
        <v>4.9819414900718333E-2</v>
      </c>
      <c r="L490" s="6">
        <v>5.7055815378778331E-2</v>
      </c>
      <c r="M490" s="6">
        <v>0.64512455822411929</v>
      </c>
      <c r="N490" s="6">
        <v>0.20119124944833672</v>
      </c>
      <c r="O490" s="6">
        <v>0.16405249674354822</v>
      </c>
      <c r="P490" s="6">
        <v>8.384109118089017E-2</v>
      </c>
      <c r="Q490" s="6">
        <v>4.2982748975472385E-2</v>
      </c>
      <c r="R490" s="6">
        <v>0.13686771896779382</v>
      </c>
      <c r="S490" s="6">
        <v>5.7197560965126125E-3</v>
      </c>
      <c r="T490" s="6">
        <v>1.4386410881597714E-2</v>
      </c>
      <c r="U490" s="6">
        <v>1.982882756965075E-2</v>
      </c>
      <c r="V490" s="6">
        <v>2.6117636733006998E-2</v>
      </c>
      <c r="W490" s="6"/>
      <c r="AR490" s="5" t="s">
        <v>94</v>
      </c>
      <c r="AS490" s="5" t="s">
        <v>32</v>
      </c>
      <c r="AT490" s="5" t="s">
        <v>33</v>
      </c>
      <c r="AU490" s="2">
        <f t="shared" si="110"/>
        <v>-0.3509693247487552</v>
      </c>
      <c r="AV490" s="2">
        <f t="shared" si="111"/>
        <v>-0.42295175872629609</v>
      </c>
      <c r="AW490" s="2">
        <f t="shared" si="112"/>
        <v>-0.47911778799157778</v>
      </c>
      <c r="AX490" s="2">
        <f t="shared" si="113"/>
        <v>-0.20974148350820754</v>
      </c>
      <c r="AY490" s="2">
        <f t="shared" si="114"/>
        <v>-0.57786666250664021</v>
      </c>
      <c r="AZ490" s="2">
        <f t="shared" si="115"/>
        <v>0.12719202309394584</v>
      </c>
      <c r="BA490" s="2">
        <f t="shared" si="116"/>
        <v>-0.46285589587298404</v>
      </c>
      <c r="BB490" s="2">
        <f t="shared" si="117"/>
        <v>-0.27929229682189838</v>
      </c>
      <c r="BC490" s="2">
        <f t="shared" si="118"/>
        <v>-0.15739970780653123</v>
      </c>
      <c r="BD490" s="2">
        <f t="shared" si="119"/>
        <v>-0.24030939608803203</v>
      </c>
      <c r="BE490" s="2">
        <f t="shared" si="120"/>
        <v>-0.63554847919555546</v>
      </c>
      <c r="BF490" s="2">
        <f t="shared" si="121"/>
        <v>-0.41474339114061043</v>
      </c>
      <c r="BG490" s="2">
        <f t="shared" si="122"/>
        <v>-0.36049879858844514</v>
      </c>
      <c r="BH490" s="2">
        <f t="shared" si="123"/>
        <v>-0.44304458473141284</v>
      </c>
      <c r="BI490" s="2" t="str">
        <f t="shared" si="124"/>
        <v>NA</v>
      </c>
    </row>
    <row r="491" spans="1:61" x14ac:dyDescent="0.25">
      <c r="A491" t="str">
        <f t="shared" si="125"/>
        <v/>
      </c>
      <c r="B491" t="str">
        <f t="shared" si="108"/>
        <v>WYFood PreparationSteamer</v>
      </c>
      <c r="C491" t="str">
        <f t="shared" si="126"/>
        <v>WY2016 CPAFood Preparation_Steamer</v>
      </c>
      <c r="D491" t="s">
        <v>115</v>
      </c>
      <c r="E491" t="s">
        <v>142</v>
      </c>
      <c r="F491" s="3" t="s">
        <v>98</v>
      </c>
      <c r="G491" s="3" t="s">
        <v>32</v>
      </c>
      <c r="H491" s="3" t="s">
        <v>37</v>
      </c>
      <c r="I491" s="6">
        <v>0.13277010614576021</v>
      </c>
      <c r="J491" s="6">
        <v>0.31112973029234137</v>
      </c>
      <c r="K491" s="6">
        <v>0.26690296007327236</v>
      </c>
      <c r="L491" s="6">
        <v>0.30567131397142311</v>
      </c>
      <c r="M491" s="6">
        <v>3.4561958334740868</v>
      </c>
      <c r="N491" s="6">
        <v>1.0778637229203372</v>
      </c>
      <c r="O491" s="6">
        <v>0.87889625110054315</v>
      </c>
      <c r="P491" s="6">
        <v>0.44917097995926197</v>
      </c>
      <c r="Q491" s="6">
        <v>0.23027614749194045</v>
      </c>
      <c r="R491" s="6">
        <v>0.73325628981753055</v>
      </c>
      <c r="S491" s="6">
        <v>3.0643070298971935E-2</v>
      </c>
      <c r="T491" s="6">
        <v>7.7073880871158143E-2</v>
      </c>
      <c r="U491" s="6">
        <v>0.10623113064794318</v>
      </c>
      <c r="V491" s="6">
        <v>0.13992285072094426</v>
      </c>
      <c r="W491" s="6"/>
      <c r="AR491" s="5" t="s">
        <v>95</v>
      </c>
      <c r="AS491" s="5" t="s">
        <v>32</v>
      </c>
      <c r="AT491" s="5" t="s">
        <v>34</v>
      </c>
      <c r="AU491" s="2">
        <f t="shared" si="110"/>
        <v>-0.94245332688364758</v>
      </c>
      <c r="AV491" s="2">
        <f t="shared" si="111"/>
        <v>-0.79166016704880215</v>
      </c>
      <c r="AW491" s="2">
        <f t="shared" si="112"/>
        <v>-0.34589267068139229</v>
      </c>
      <c r="AX491" s="2">
        <f t="shared" si="113"/>
        <v>2.5711143237270462</v>
      </c>
      <c r="AY491" s="2">
        <f t="shared" si="114"/>
        <v>10.989742485026847</v>
      </c>
      <c r="AZ491" s="2">
        <f t="shared" si="115"/>
        <v>8.4425811231600019</v>
      </c>
      <c r="BA491" s="2">
        <f t="shared" si="116"/>
        <v>0.46115714633328864</v>
      </c>
      <c r="BB491" s="2">
        <f t="shared" si="117"/>
        <v>-0.15350568340170856</v>
      </c>
      <c r="BC491" s="2">
        <f t="shared" si="118"/>
        <v>-0.24511210978030251</v>
      </c>
      <c r="BD491" s="2">
        <f t="shared" si="119"/>
        <v>4.872653010780132</v>
      </c>
      <c r="BE491" s="2">
        <f t="shared" si="120"/>
        <v>-0.64379988630946772</v>
      </c>
      <c r="BF491" s="2">
        <f t="shared" si="121"/>
        <v>0.26457478895967723</v>
      </c>
      <c r="BG491" s="2">
        <f t="shared" si="122"/>
        <v>-0.97755977101537284</v>
      </c>
      <c r="BH491" s="2">
        <f t="shared" si="123"/>
        <v>-0.48377210882810817</v>
      </c>
      <c r="BI491" s="2" t="str">
        <f t="shared" si="124"/>
        <v>NA</v>
      </c>
    </row>
    <row r="492" spans="1:61" x14ac:dyDescent="0.25">
      <c r="A492" t="str">
        <f t="shared" si="125"/>
        <v/>
      </c>
      <c r="B492" t="str">
        <f t="shared" si="108"/>
        <v>WYOffice EquipmentDesktop Computer</v>
      </c>
      <c r="C492" t="str">
        <f t="shared" si="126"/>
        <v>WY2016 CPAOffice Equipment_Desktop Computer</v>
      </c>
      <c r="D492" t="s">
        <v>115</v>
      </c>
      <c r="E492" t="s">
        <v>142</v>
      </c>
      <c r="F492" s="3" t="s">
        <v>99</v>
      </c>
      <c r="G492" s="3" t="s">
        <v>38</v>
      </c>
      <c r="H492" s="3" t="s">
        <v>39</v>
      </c>
      <c r="I492" s="6">
        <v>2.4175076214971232</v>
      </c>
      <c r="J492" s="6">
        <v>1.4146506015501832</v>
      </c>
      <c r="K492" s="6">
        <v>0.3427495881701168</v>
      </c>
      <c r="L492" s="6">
        <v>0.11510330619444556</v>
      </c>
      <c r="M492" s="6">
        <v>0.35062399722673232</v>
      </c>
      <c r="N492" s="6">
        <v>0.18549947178286855</v>
      </c>
      <c r="O492" s="6">
        <v>0.52393975993867703</v>
      </c>
      <c r="P492" s="6">
        <v>0.61729793461059224</v>
      </c>
      <c r="Q492" s="6">
        <v>0.41194709419608561</v>
      </c>
      <c r="R492" s="6">
        <v>0.16274933120836474</v>
      </c>
      <c r="S492" s="6">
        <v>5.3057794702690633E-2</v>
      </c>
      <c r="T492" s="6">
        <v>6.0364309762442656E-2</v>
      </c>
      <c r="U492" s="6">
        <v>5.31924604315597</v>
      </c>
      <c r="V492" s="6">
        <v>0.22717064357599273</v>
      </c>
      <c r="W492" s="6"/>
      <c r="AR492" s="5" t="s">
        <v>96</v>
      </c>
      <c r="AS492" s="5" t="s">
        <v>32</v>
      </c>
      <c r="AT492" s="5" t="s">
        <v>35</v>
      </c>
      <c r="AU492" s="2">
        <f t="shared" si="110"/>
        <v>4.2416079297497609</v>
      </c>
      <c r="AV492" s="2">
        <f t="shared" si="111"/>
        <v>3.738673100031618</v>
      </c>
      <c r="AW492" s="2">
        <f t="shared" si="112"/>
        <v>3.2019349881636598</v>
      </c>
      <c r="AX492" s="2">
        <f t="shared" si="113"/>
        <v>5.7268792222290283</v>
      </c>
      <c r="AY492" s="2">
        <f t="shared" si="114"/>
        <v>6.6057128479036047</v>
      </c>
      <c r="AZ492" s="2">
        <f t="shared" si="115"/>
        <v>7.1291719242384808</v>
      </c>
      <c r="BA492" s="2">
        <f t="shared" si="116"/>
        <v>9.8932492758182953</v>
      </c>
      <c r="BB492" s="2">
        <f t="shared" si="117"/>
        <v>18.398256076502999</v>
      </c>
      <c r="BC492" s="2">
        <f t="shared" si="118"/>
        <v>15.888524875730344</v>
      </c>
      <c r="BD492" s="2">
        <f t="shared" si="119"/>
        <v>5.5204042020510302</v>
      </c>
      <c r="BE492" s="2">
        <f t="shared" si="120"/>
        <v>2.8565391653533951</v>
      </c>
      <c r="BF492" s="2">
        <f t="shared" si="121"/>
        <v>5.1930460020202043</v>
      </c>
      <c r="BG492" s="2">
        <f t="shared" si="122"/>
        <v>13.05213554504196</v>
      </c>
      <c r="BH492" s="2">
        <f t="shared" si="123"/>
        <v>3.1925841772720638</v>
      </c>
      <c r="BI492" s="2" t="str">
        <f t="shared" si="124"/>
        <v>NA</v>
      </c>
    </row>
    <row r="493" spans="1:61" x14ac:dyDescent="0.25">
      <c r="A493" t="str">
        <f t="shared" si="125"/>
        <v/>
      </c>
      <c r="B493" t="str">
        <f t="shared" si="108"/>
        <v>WYOffice EquipmentLaptop</v>
      </c>
      <c r="C493" t="str">
        <f t="shared" si="126"/>
        <v>WY2016 CPAOffice Equipment_Laptop</v>
      </c>
      <c r="D493" t="s">
        <v>115</v>
      </c>
      <c r="E493" t="s">
        <v>142</v>
      </c>
      <c r="F493" s="3" t="s">
        <v>100</v>
      </c>
      <c r="G493" s="3" t="s">
        <v>38</v>
      </c>
      <c r="H493" s="3" t="s">
        <v>40</v>
      </c>
      <c r="I493" s="6">
        <v>0.37329161802529109</v>
      </c>
      <c r="J493" s="6">
        <v>0.21843869582760181</v>
      </c>
      <c r="K493" s="6">
        <v>5.2924568761562159E-2</v>
      </c>
      <c r="L493" s="6">
        <v>1.7773304632965857E-2</v>
      </c>
      <c r="M493" s="6">
        <v>4.3312376128008111E-2</v>
      </c>
      <c r="N493" s="6">
        <v>2.8643300790001762E-2</v>
      </c>
      <c r="O493" s="6">
        <v>3.2360985172682988E-2</v>
      </c>
      <c r="P493" s="6">
        <v>2.8595419029755376E-2</v>
      </c>
      <c r="Q493" s="6">
        <v>2.5443791112111168E-2</v>
      </c>
      <c r="R493" s="6">
        <v>2.5130411436585735E-2</v>
      </c>
      <c r="S493" s="6">
        <v>6.5541981691559018E-3</v>
      </c>
      <c r="T493" s="6">
        <v>7.4567676765370343E-3</v>
      </c>
      <c r="U493" s="6">
        <v>0.32854166737139817</v>
      </c>
      <c r="V493" s="6">
        <v>3.5077819963940049E-2</v>
      </c>
      <c r="W493" s="6"/>
      <c r="AR493" s="5" t="s">
        <v>97</v>
      </c>
      <c r="AS493" s="5" t="s">
        <v>32</v>
      </c>
      <c r="AT493" s="5" t="s">
        <v>36</v>
      </c>
      <c r="AU493" s="2">
        <f t="shared" si="110"/>
        <v>0.33028627305494584</v>
      </c>
      <c r="AV493" s="2">
        <f t="shared" si="111"/>
        <v>-0.59911844724285235</v>
      </c>
      <c r="AW493" s="2">
        <f t="shared" si="112"/>
        <v>-0.28905067427909481</v>
      </c>
      <c r="AX493" s="2">
        <f t="shared" si="113"/>
        <v>-0.85773012133929571</v>
      </c>
      <c r="AY493" s="2">
        <f t="shared" si="114"/>
        <v>-0.89705168811844005</v>
      </c>
      <c r="AZ493" s="2">
        <f t="shared" si="115"/>
        <v>-0.65614476934515831</v>
      </c>
      <c r="BA493" s="2">
        <f t="shared" si="116"/>
        <v>-0.63138181578876384</v>
      </c>
      <c r="BB493" s="2">
        <f t="shared" si="117"/>
        <v>-0.63076358258339926</v>
      </c>
      <c r="BC493" s="2">
        <f t="shared" si="118"/>
        <v>-0.7142534235621647</v>
      </c>
      <c r="BD493" s="2">
        <f t="shared" si="119"/>
        <v>-0.72419391399830824</v>
      </c>
      <c r="BE493" s="2">
        <f t="shared" si="120"/>
        <v>-0.94779921294455838</v>
      </c>
      <c r="BF493" s="2">
        <f t="shared" si="121"/>
        <v>-0.91617306042673463</v>
      </c>
      <c r="BG493" s="2">
        <f t="shared" si="122"/>
        <v>-0.99524487821975927</v>
      </c>
      <c r="BH493" s="2">
        <f t="shared" si="123"/>
        <v>-0.82265819781505312</v>
      </c>
      <c r="BI493" s="2" t="str">
        <f t="shared" si="124"/>
        <v>NA</v>
      </c>
    </row>
    <row r="494" spans="1:61" x14ac:dyDescent="0.25">
      <c r="A494" t="str">
        <f t="shared" si="125"/>
        <v/>
      </c>
      <c r="B494" t="str">
        <f t="shared" si="108"/>
        <v>WYOffice EquipmentServer</v>
      </c>
      <c r="C494" t="str">
        <f t="shared" si="126"/>
        <v>WY2016 CPAOffice Equipment_Server</v>
      </c>
      <c r="D494" t="s">
        <v>115</v>
      </c>
      <c r="E494" t="s">
        <v>142</v>
      </c>
      <c r="F494" s="3" t="s">
        <v>101</v>
      </c>
      <c r="G494" s="3" t="s">
        <v>38</v>
      </c>
      <c r="H494" s="3" t="s">
        <v>41</v>
      </c>
      <c r="I494" s="6">
        <v>0.23701055112716893</v>
      </c>
      <c r="J494" s="6">
        <v>0.41607370633828916</v>
      </c>
      <c r="K494" s="6">
        <v>5.0404351201487764E-2</v>
      </c>
      <c r="L494" s="6">
        <v>0.13541565434640654</v>
      </c>
      <c r="M494" s="6">
        <v>0.41249882026674389</v>
      </c>
      <c r="N494" s="6">
        <v>0.10911733634286386</v>
      </c>
      <c r="O494" s="6">
        <v>6.1639971757491412E-2</v>
      </c>
      <c r="P494" s="6">
        <v>7.2623286424775557E-2</v>
      </c>
      <c r="Q494" s="6">
        <v>9.692872804613778E-2</v>
      </c>
      <c r="R494" s="6">
        <v>9.5734900710802803E-2</v>
      </c>
      <c r="S494" s="6">
        <v>6.2420934944341921E-2</v>
      </c>
      <c r="T494" s="6">
        <v>7.1016835014638416E-2</v>
      </c>
      <c r="U494" s="6">
        <v>62.579365213599644</v>
      </c>
      <c r="V494" s="6">
        <v>0.13362979033881925</v>
      </c>
      <c r="W494" s="6"/>
      <c r="AR494" s="5" t="s">
        <v>98</v>
      </c>
      <c r="AS494" s="5" t="s">
        <v>32</v>
      </c>
      <c r="AT494" s="5" t="s">
        <v>37</v>
      </c>
      <c r="AU494" s="2">
        <f t="shared" si="110"/>
        <v>-0.62787773318206563</v>
      </c>
      <c r="AV494" s="2">
        <f t="shared" si="111"/>
        <v>9.2508630898984201E-3</v>
      </c>
      <c r="AW494" s="2">
        <f t="shared" si="112"/>
        <v>-0.55253227813672989</v>
      </c>
      <c r="AX494" s="2">
        <f t="shared" si="113"/>
        <v>4.7308098850632696</v>
      </c>
      <c r="AY494" s="2">
        <f t="shared" si="114"/>
        <v>4.1836095677395768</v>
      </c>
      <c r="AZ494" s="2">
        <f t="shared" si="115"/>
        <v>2.4627304342597993</v>
      </c>
      <c r="BA494" s="2">
        <f t="shared" si="116"/>
        <v>-0.62878988269016767</v>
      </c>
      <c r="BB494" s="2">
        <f t="shared" si="117"/>
        <v>-0.50422306985002474</v>
      </c>
      <c r="BC494" s="2">
        <f t="shared" si="118"/>
        <v>0.15102319639866035</v>
      </c>
      <c r="BD494" s="2">
        <f t="shared" si="119"/>
        <v>1.7774541225775189</v>
      </c>
      <c r="BE494" s="2">
        <f t="shared" si="120"/>
        <v>1.6283918043787846</v>
      </c>
      <c r="BF494" s="2">
        <f t="shared" si="121"/>
        <v>3.22081837054521</v>
      </c>
      <c r="BG494" s="2">
        <f t="shared" si="122"/>
        <v>46.885573459777873</v>
      </c>
      <c r="BH494" s="2">
        <f t="shared" si="123"/>
        <v>0.78588778342217736</v>
      </c>
      <c r="BI494" s="2" t="str">
        <f t="shared" si="124"/>
        <v>NA</v>
      </c>
    </row>
    <row r="495" spans="1:61" x14ac:dyDescent="0.25">
      <c r="A495" t="str">
        <f t="shared" si="125"/>
        <v/>
      </c>
      <c r="B495" t="str">
        <f t="shared" si="108"/>
        <v>WYOffice EquipmentMonitor</v>
      </c>
      <c r="C495" t="str">
        <f t="shared" si="126"/>
        <v>WY2016 CPAOffice Equipment_Monitor</v>
      </c>
      <c r="D495" t="s">
        <v>115</v>
      </c>
      <c r="E495" t="s">
        <v>142</v>
      </c>
      <c r="F495" s="3" t="s">
        <v>102</v>
      </c>
      <c r="G495" s="3" t="s">
        <v>38</v>
      </c>
      <c r="H495" s="3" t="s">
        <v>42</v>
      </c>
      <c r="I495" s="6">
        <v>0.42661899202890408</v>
      </c>
      <c r="J495" s="6">
        <v>0.24964422380297349</v>
      </c>
      <c r="K495" s="6">
        <v>6.0485221441785315E-2</v>
      </c>
      <c r="L495" s="6">
        <v>2.0312348151960979E-2</v>
      </c>
      <c r="M495" s="6">
        <v>6.1874823040011587E-2</v>
      </c>
      <c r="N495" s="6">
        <v>3.2735200902859155E-2</v>
      </c>
      <c r="O495" s="6">
        <v>9.2459957636237114E-2</v>
      </c>
      <c r="P495" s="6">
        <v>0.10893492963716334</v>
      </c>
      <c r="Q495" s="6">
        <v>7.2696546034603335E-2</v>
      </c>
      <c r="R495" s="6">
        <v>2.8720470213240836E-2</v>
      </c>
      <c r="S495" s="6">
        <v>9.3631402416512882E-3</v>
      </c>
      <c r="T495" s="6">
        <v>1.0652525252195762E-2</v>
      </c>
      <c r="U495" s="6">
        <v>0.93869047820399465</v>
      </c>
      <c r="V495" s="6">
        <v>4.0088937101645773E-2</v>
      </c>
      <c r="W495" s="6"/>
      <c r="AR495" s="5" t="s">
        <v>99</v>
      </c>
      <c r="AS495" s="5" t="s">
        <v>38</v>
      </c>
      <c r="AT495" s="5" t="s">
        <v>39</v>
      </c>
      <c r="AU495" s="2">
        <f t="shared" si="110"/>
        <v>0.56537031907840651</v>
      </c>
      <c r="AV495" s="2">
        <f t="shared" si="111"/>
        <v>-5.6551816157567658E-2</v>
      </c>
      <c r="AW495" s="2">
        <f t="shared" si="112"/>
        <v>-0.16341392421002277</v>
      </c>
      <c r="AX495" s="2">
        <f t="shared" si="113"/>
        <v>0.67411368413897987</v>
      </c>
      <c r="AY495" s="2">
        <f t="shared" si="114"/>
        <v>-0.24286864469150338</v>
      </c>
      <c r="AZ495" s="2">
        <f t="shared" si="115"/>
        <v>1.0231012791361653</v>
      </c>
      <c r="BA495" s="2">
        <f t="shared" si="116"/>
        <v>8.4398103484400133E-2</v>
      </c>
      <c r="BB495" s="2">
        <f t="shared" si="117"/>
        <v>0.15863127158729773</v>
      </c>
      <c r="BC495" s="2">
        <f t="shared" si="118"/>
        <v>0.68121410629477852</v>
      </c>
      <c r="BD495" s="2">
        <f t="shared" si="119"/>
        <v>0.62272839159937021</v>
      </c>
      <c r="BE495" s="2">
        <f t="shared" si="120"/>
        <v>-0.23218065592125503</v>
      </c>
      <c r="BF495" s="2">
        <f t="shared" si="121"/>
        <v>0.23300718992825487</v>
      </c>
      <c r="BG495" s="2">
        <f t="shared" si="122"/>
        <v>0.39885802198394549</v>
      </c>
      <c r="BH495" s="2">
        <f t="shared" si="123"/>
        <v>4.3405465030773582E-2</v>
      </c>
      <c r="BI495" s="2" t="str">
        <f t="shared" si="124"/>
        <v>NA</v>
      </c>
    </row>
    <row r="496" spans="1:61" x14ac:dyDescent="0.25">
      <c r="A496" t="str">
        <f t="shared" si="125"/>
        <v/>
      </c>
      <c r="B496" t="str">
        <f t="shared" si="108"/>
        <v>WYOffice EquipmentPrinter/Copier/Fax</v>
      </c>
      <c r="C496" t="str">
        <f t="shared" si="126"/>
        <v>WY2016 CPAOffice Equipment_Printer/Copier/Fax</v>
      </c>
      <c r="D496" t="s">
        <v>115</v>
      </c>
      <c r="E496" t="s">
        <v>142</v>
      </c>
      <c r="F496" s="3" t="s">
        <v>103</v>
      </c>
      <c r="G496" s="3" t="s">
        <v>38</v>
      </c>
      <c r="H496" s="3" t="s">
        <v>43</v>
      </c>
      <c r="I496" s="6">
        <v>0.22058095338282846</v>
      </c>
      <c r="J496" s="6">
        <v>0.19361571538725089</v>
      </c>
      <c r="K496" s="6">
        <v>4.6910315974505089E-2</v>
      </c>
      <c r="L496" s="6">
        <v>1.2602862613767344E-2</v>
      </c>
      <c r="M496" s="6">
        <v>7.6780871240546306E-2</v>
      </c>
      <c r="N496" s="6">
        <v>2.0310662092160821E-2</v>
      </c>
      <c r="O496" s="6">
        <v>5.7367082064894097E-2</v>
      </c>
      <c r="P496" s="6">
        <v>8.4486290173512099E-2</v>
      </c>
      <c r="Q496" s="6">
        <v>4.5104808922894993E-2</v>
      </c>
      <c r="R496" s="6">
        <v>1.781970935080332E-2</v>
      </c>
      <c r="S496" s="6">
        <v>5.8093908796839656E-3</v>
      </c>
      <c r="T496" s="6">
        <v>6.6093940118956479E-3</v>
      </c>
      <c r="U496" s="6">
        <v>0.58241356662225263</v>
      </c>
      <c r="V496" s="6">
        <v>2.4873311684312879E-2</v>
      </c>
      <c r="W496" s="6"/>
      <c r="AR496" s="5" t="s">
        <v>100</v>
      </c>
      <c r="AS496" s="5" t="s">
        <v>38</v>
      </c>
      <c r="AT496" s="5" t="s">
        <v>40</v>
      </c>
      <c r="AU496" s="2">
        <f t="shared" si="110"/>
        <v>4.6406409541810154</v>
      </c>
      <c r="AV496" s="2">
        <f t="shared" si="111"/>
        <v>0.274854677932308</v>
      </c>
      <c r="AW496" s="2">
        <f t="shared" si="112"/>
        <v>2.7681831762792677</v>
      </c>
      <c r="AX496" s="2">
        <f t="shared" si="113"/>
        <v>-0.63805085249340787</v>
      </c>
      <c r="AY496" s="2">
        <f t="shared" si="114"/>
        <v>-0.34522236763063008</v>
      </c>
      <c r="AZ496" s="2">
        <f t="shared" si="115"/>
        <v>-0.65007882547501294</v>
      </c>
      <c r="BA496" s="2">
        <f t="shared" si="116"/>
        <v>-6.2197572763260101E-2</v>
      </c>
      <c r="BB496" s="2">
        <f t="shared" si="117"/>
        <v>2.1312509195066016</v>
      </c>
      <c r="BC496" s="2">
        <f t="shared" si="118"/>
        <v>2.6348428324473065</v>
      </c>
      <c r="BD496" s="2">
        <f t="shared" si="119"/>
        <v>-0.29832105962837829</v>
      </c>
      <c r="BE496" s="2">
        <f t="shared" si="120"/>
        <v>-0.83399481190472058</v>
      </c>
      <c r="BF496" s="2">
        <f t="shared" si="121"/>
        <v>-0.73341959659474276</v>
      </c>
      <c r="BG496" s="2">
        <f t="shared" si="122"/>
        <v>2.0243792481766385</v>
      </c>
      <c r="BH496" s="2">
        <f t="shared" si="123"/>
        <v>-0.54882428577024189</v>
      </c>
      <c r="BI496" s="2" t="str">
        <f t="shared" si="124"/>
        <v>NA</v>
      </c>
    </row>
    <row r="497" spans="1:61" x14ac:dyDescent="0.25">
      <c r="A497" t="str">
        <f t="shared" si="125"/>
        <v/>
      </c>
      <c r="B497" t="str">
        <f t="shared" si="108"/>
        <v>WYOffice EquipmentPOS Terminal</v>
      </c>
      <c r="C497" t="str">
        <f t="shared" si="126"/>
        <v>WY2016 CPAOffice Equipment_POS Terminal</v>
      </c>
      <c r="D497" t="s">
        <v>115</v>
      </c>
      <c r="E497" t="s">
        <v>142</v>
      </c>
      <c r="F497" s="3" t="s">
        <v>104</v>
      </c>
      <c r="G497" s="3" t="s">
        <v>38</v>
      </c>
      <c r="H497" s="3" t="s">
        <v>44</v>
      </c>
      <c r="I497" s="6">
        <v>3.1650784015107354E-2</v>
      </c>
      <c r="J497" s="6">
        <v>0.11112635240118474</v>
      </c>
      <c r="K497" s="6">
        <v>8.077297280038415E-3</v>
      </c>
      <c r="L497" s="6">
        <v>3.616726434835274E-2</v>
      </c>
      <c r="M497" s="6">
        <v>0.11017155991290951</v>
      </c>
      <c r="N497" s="6">
        <v>7.2858554787266397E-2</v>
      </c>
      <c r="O497" s="6">
        <v>4.1157522808908324E-2</v>
      </c>
      <c r="P497" s="6">
        <v>2.4245586769938089E-2</v>
      </c>
      <c r="Q497" s="6">
        <v>1.2944023891161316E-2</v>
      </c>
      <c r="R497" s="6">
        <v>2.556919639817691E-2</v>
      </c>
      <c r="S497" s="6">
        <v>1.6671591374717989E-2</v>
      </c>
      <c r="T497" s="6">
        <v>1.8967413018493012E-2</v>
      </c>
      <c r="U497" s="6">
        <v>0.16713905459132239</v>
      </c>
      <c r="V497" s="6">
        <v>3.5690289836326307E-2</v>
      </c>
      <c r="W497" s="6"/>
      <c r="AR497" s="5" t="s">
        <v>101</v>
      </c>
      <c r="AS497" s="5" t="s">
        <v>38</v>
      </c>
      <c r="AT497" s="5" t="s">
        <v>41</v>
      </c>
      <c r="AU497" s="2">
        <f t="shared" si="110"/>
        <v>-0.87190224082956902</v>
      </c>
      <c r="AV497" s="2">
        <f t="shared" si="111"/>
        <v>-0.5585245594159991</v>
      </c>
      <c r="AW497" s="2">
        <f t="shared" si="112"/>
        <v>-0.97729448268259056</v>
      </c>
      <c r="AX497" s="2">
        <f t="shared" si="113"/>
        <v>-0.79875058480543992</v>
      </c>
      <c r="AY497" s="2">
        <f t="shared" si="114"/>
        <v>-0.83877927805691632</v>
      </c>
      <c r="AZ497" s="2">
        <f t="shared" si="115"/>
        <v>-0.86488315321645215</v>
      </c>
      <c r="BA497" s="2">
        <f t="shared" si="116"/>
        <v>-0.90366398141444582</v>
      </c>
      <c r="BB497" s="2">
        <f t="shared" si="117"/>
        <v>-0.8246958775547264</v>
      </c>
      <c r="BC497" s="2">
        <f t="shared" si="118"/>
        <v>-0.86705603467697334</v>
      </c>
      <c r="BD497" s="2">
        <f t="shared" si="119"/>
        <v>-0.87937132083130665</v>
      </c>
      <c r="BE497" s="2">
        <f t="shared" si="120"/>
        <v>-0.85657669395222591</v>
      </c>
      <c r="BF497" s="2">
        <f t="shared" si="121"/>
        <v>-0.95393884115783811</v>
      </c>
      <c r="BG497" s="2">
        <f t="shared" si="122"/>
        <v>-0.96823840613845802</v>
      </c>
      <c r="BH497" s="2">
        <f t="shared" si="123"/>
        <v>-0.80150410704284725</v>
      </c>
      <c r="BI497" s="2" t="str">
        <f t="shared" si="124"/>
        <v>NA</v>
      </c>
    </row>
    <row r="498" spans="1:61" x14ac:dyDescent="0.25">
      <c r="A498" t="str">
        <f t="shared" si="125"/>
        <v/>
      </c>
      <c r="B498" t="str">
        <f t="shared" si="108"/>
        <v>WYMiscellaneousNon-HVAC Motors</v>
      </c>
      <c r="C498" t="str">
        <f t="shared" si="126"/>
        <v>WY2016 CPAMiscellaneous_Non-HVAC Motors</v>
      </c>
      <c r="D498" t="s">
        <v>115</v>
      </c>
      <c r="E498" t="s">
        <v>142</v>
      </c>
      <c r="F498" s="3" t="s">
        <v>105</v>
      </c>
      <c r="G498" s="3" t="s">
        <v>45</v>
      </c>
      <c r="H498" s="3" t="s">
        <v>46</v>
      </c>
      <c r="I498" s="6">
        <v>0.26327706047647698</v>
      </c>
      <c r="J498" s="6">
        <v>0.24950895403725204</v>
      </c>
      <c r="K498" s="6">
        <v>0.29462475051232589</v>
      </c>
      <c r="L498" s="6">
        <v>0.20344694519347137</v>
      </c>
      <c r="M498" s="6">
        <v>0.87876167434268515</v>
      </c>
      <c r="N498" s="6">
        <v>0.81665800118098364</v>
      </c>
      <c r="O498" s="6">
        <v>0.49986595741971995</v>
      </c>
      <c r="P498" s="6">
        <v>0.13725687507343109</v>
      </c>
      <c r="Q498" s="6">
        <v>9.07203545180712E-2</v>
      </c>
      <c r="R498" s="6">
        <v>0.19510634492253337</v>
      </c>
      <c r="S498" s="6">
        <v>0.13239557518315198</v>
      </c>
      <c r="T498" s="6">
        <v>0.4473649814027203</v>
      </c>
      <c r="U498" s="6">
        <v>4.8380535831290068</v>
      </c>
      <c r="V498" s="6">
        <v>0.16108513059484328</v>
      </c>
      <c r="W498" s="6"/>
      <c r="AR498" s="5" t="s">
        <v>102</v>
      </c>
      <c r="AS498" s="5" t="s">
        <v>38</v>
      </c>
      <c r="AT498" s="5" t="s">
        <v>42</v>
      </c>
      <c r="AU498" s="2">
        <f t="shared" si="110"/>
        <v>24.721871453173893</v>
      </c>
      <c r="AV498" s="2">
        <f t="shared" si="111"/>
        <v>23.376743004297879</v>
      </c>
      <c r="AW498" s="2">
        <f t="shared" si="112"/>
        <v>27.784505364372883</v>
      </c>
      <c r="AX498" s="2">
        <f t="shared" si="113"/>
        <v>18.876536764489366</v>
      </c>
      <c r="AY498" s="2">
        <f t="shared" si="114"/>
        <v>84.854023075580301</v>
      </c>
      <c r="AZ498" s="2">
        <f t="shared" si="115"/>
        <v>78.786564349992105</v>
      </c>
      <c r="BA498" s="2">
        <f t="shared" si="116"/>
        <v>47.836339471803356</v>
      </c>
      <c r="BB498" s="2">
        <f t="shared" si="117"/>
        <v>6.7481694801216854</v>
      </c>
      <c r="BC498" s="2">
        <f t="shared" si="118"/>
        <v>2.6373043338533111</v>
      </c>
      <c r="BD498" s="2">
        <f t="shared" si="119"/>
        <v>12.474471282356042</v>
      </c>
      <c r="BE498" s="2">
        <f t="shared" si="120"/>
        <v>11.934898162668915</v>
      </c>
      <c r="BF498" s="2">
        <f t="shared" si="121"/>
        <v>42.707053411591943</v>
      </c>
      <c r="BG498" s="2">
        <f t="shared" si="122"/>
        <v>471.67237078533981</v>
      </c>
      <c r="BH498" s="2">
        <f t="shared" si="123"/>
        <v>14.737835323288598</v>
      </c>
      <c r="BI498" s="2" t="str">
        <f t="shared" si="124"/>
        <v>NA</v>
      </c>
    </row>
    <row r="499" spans="1:61" x14ac:dyDescent="0.25">
      <c r="A499" t="str">
        <f t="shared" si="125"/>
        <v/>
      </c>
      <c r="B499" t="str">
        <f t="shared" si="108"/>
        <v>WYMiscellaneousPool Pump</v>
      </c>
      <c r="C499" t="str">
        <f t="shared" si="126"/>
        <v>WY2016 CPAMiscellaneous_Pool Pump</v>
      </c>
      <c r="D499" t="s">
        <v>115</v>
      </c>
      <c r="E499" t="s">
        <v>142</v>
      </c>
      <c r="F499" s="3" t="s">
        <v>106</v>
      </c>
      <c r="G499" s="3" t="s">
        <v>45</v>
      </c>
      <c r="H499" s="3" t="s">
        <v>47</v>
      </c>
      <c r="I499" s="6">
        <v>0</v>
      </c>
      <c r="J499" s="6">
        <v>0</v>
      </c>
      <c r="K499" s="6">
        <v>0</v>
      </c>
      <c r="L499" s="6">
        <v>0</v>
      </c>
      <c r="M499" s="6">
        <v>0</v>
      </c>
      <c r="N499" s="6">
        <v>0</v>
      </c>
      <c r="O499" s="6">
        <v>0</v>
      </c>
      <c r="P499" s="6">
        <v>4.1576272633971442E-2</v>
      </c>
      <c r="Q499" s="6">
        <v>4.5799942515034761E-2</v>
      </c>
      <c r="R499" s="6">
        <v>2.3639747254269591E-2</v>
      </c>
      <c r="S499" s="6">
        <v>0</v>
      </c>
      <c r="T499" s="6">
        <v>0</v>
      </c>
      <c r="U499" s="6">
        <v>0</v>
      </c>
      <c r="V499" s="6">
        <v>1.7426447681991204E-2</v>
      </c>
      <c r="W499" s="6"/>
      <c r="AR499" s="5" t="s">
        <v>103</v>
      </c>
      <c r="AS499" s="5" t="s">
        <v>38</v>
      </c>
      <c r="AT499" s="5" t="s">
        <v>43</v>
      </c>
      <c r="AU499" s="2">
        <f t="shared" si="110"/>
        <v>-1</v>
      </c>
      <c r="AV499" s="2">
        <f t="shared" si="111"/>
        <v>-1</v>
      </c>
      <c r="AW499" s="2">
        <f t="shared" si="112"/>
        <v>-1</v>
      </c>
      <c r="AX499" s="2">
        <f t="shared" si="113"/>
        <v>-1</v>
      </c>
      <c r="AY499" s="2">
        <f t="shared" si="114"/>
        <v>-1</v>
      </c>
      <c r="AZ499" s="2">
        <f t="shared" si="115"/>
        <v>-1</v>
      </c>
      <c r="BA499" s="2">
        <f t="shared" si="116"/>
        <v>-1</v>
      </c>
      <c r="BB499" s="2">
        <f t="shared" si="117"/>
        <v>0.22506534317134874</v>
      </c>
      <c r="BC499" s="2">
        <f t="shared" si="118"/>
        <v>0.91698417430618684</v>
      </c>
      <c r="BD499" s="2">
        <f t="shared" si="119"/>
        <v>-0.14781896147616302</v>
      </c>
      <c r="BE499" s="2">
        <f t="shared" si="120"/>
        <v>-1</v>
      </c>
      <c r="BF499" s="2">
        <f t="shared" si="121"/>
        <v>-1</v>
      </c>
      <c r="BG499" s="2">
        <f t="shared" si="122"/>
        <v>-1</v>
      </c>
      <c r="BH499" s="2">
        <f t="shared" si="123"/>
        <v>-0.11131651894580641</v>
      </c>
      <c r="BI499" s="2" t="str">
        <f t="shared" si="124"/>
        <v>NA</v>
      </c>
    </row>
    <row r="500" spans="1:61" x14ac:dyDescent="0.25">
      <c r="A500" t="str">
        <f t="shared" si="125"/>
        <v/>
      </c>
      <c r="B500" t="str">
        <f t="shared" si="108"/>
        <v>WYMiscellaneousPool Heater</v>
      </c>
      <c r="C500" t="str">
        <f t="shared" si="126"/>
        <v>WY2016 CPAMiscellaneous_Pool Heater</v>
      </c>
      <c r="D500" t="s">
        <v>115</v>
      </c>
      <c r="E500" t="s">
        <v>142</v>
      </c>
      <c r="F500" s="3" t="s">
        <v>107</v>
      </c>
      <c r="G500" s="3" t="s">
        <v>45</v>
      </c>
      <c r="H500" s="3" t="s">
        <v>48</v>
      </c>
      <c r="I500" s="6">
        <v>0</v>
      </c>
      <c r="J500" s="6">
        <v>0</v>
      </c>
      <c r="K500" s="6">
        <v>0</v>
      </c>
      <c r="L500" s="6">
        <v>0</v>
      </c>
      <c r="M500" s="6">
        <v>0</v>
      </c>
      <c r="N500" s="6">
        <v>0</v>
      </c>
      <c r="O500" s="6">
        <v>0</v>
      </c>
      <c r="P500" s="6">
        <v>5.3888961900381657E-2</v>
      </c>
      <c r="Q500" s="6">
        <v>2.9681729516268809E-2</v>
      </c>
      <c r="R500" s="6">
        <v>3.064058797033866E-2</v>
      </c>
      <c r="S500" s="6">
        <v>0</v>
      </c>
      <c r="T500" s="6">
        <v>0</v>
      </c>
      <c r="U500" s="6">
        <v>0</v>
      </c>
      <c r="V500" s="6">
        <v>2.2587238241902837E-2</v>
      </c>
      <c r="W500" s="6"/>
      <c r="AR500" s="5" t="s">
        <v>104</v>
      </c>
      <c r="AS500" s="5" t="s">
        <v>38</v>
      </c>
      <c r="AT500" s="5" t="s">
        <v>44</v>
      </c>
      <c r="AU500" s="2">
        <f t="shared" si="110"/>
        <v>-1</v>
      </c>
      <c r="AV500" s="2">
        <f t="shared" si="111"/>
        <v>-1</v>
      </c>
      <c r="AW500" s="2">
        <f t="shared" si="112"/>
        <v>-1</v>
      </c>
      <c r="AX500" s="2">
        <f t="shared" si="113"/>
        <v>-1</v>
      </c>
      <c r="AY500" s="2">
        <f t="shared" si="114"/>
        <v>-1</v>
      </c>
      <c r="AZ500" s="2">
        <f t="shared" si="115"/>
        <v>-1</v>
      </c>
      <c r="BA500" s="2">
        <f t="shared" si="116"/>
        <v>-1</v>
      </c>
      <c r="BB500" s="2">
        <f t="shared" si="117"/>
        <v>-0.9329781925491345</v>
      </c>
      <c r="BC500" s="2">
        <f t="shared" si="118"/>
        <v>-0.9499219720096993</v>
      </c>
      <c r="BD500" s="2">
        <f t="shared" si="119"/>
        <v>-0.96899541000895162</v>
      </c>
      <c r="BE500" s="2">
        <f t="shared" si="120"/>
        <v>-1</v>
      </c>
      <c r="BF500" s="2">
        <f t="shared" si="121"/>
        <v>-1</v>
      </c>
      <c r="BG500" s="2">
        <f t="shared" si="122"/>
        <v>-1</v>
      </c>
      <c r="BH500" s="2">
        <f t="shared" si="123"/>
        <v>-0.97178263311396074</v>
      </c>
      <c r="BI500" s="2" t="str">
        <f t="shared" si="124"/>
        <v>NA</v>
      </c>
    </row>
    <row r="501" spans="1:61" x14ac:dyDescent="0.25">
      <c r="A501" t="str">
        <f t="shared" si="125"/>
        <v/>
      </c>
      <c r="B501" t="str">
        <f t="shared" si="108"/>
        <v>WYMiscellaneousOther Miscellaneous</v>
      </c>
      <c r="C501" t="str">
        <f t="shared" si="126"/>
        <v>WY2016 CPAMiscellaneous_Other Miscellaneous</v>
      </c>
      <c r="D501" t="s">
        <v>115</v>
      </c>
      <c r="E501" t="s">
        <v>142</v>
      </c>
      <c r="F501" s="3" t="s">
        <v>110</v>
      </c>
      <c r="G501" s="3" t="s">
        <v>45</v>
      </c>
      <c r="H501" s="3" t="s">
        <v>51</v>
      </c>
      <c r="I501" s="6">
        <v>1.0684189426520896</v>
      </c>
      <c r="J501" s="6">
        <v>1.0696257053340592</v>
      </c>
      <c r="K501" s="6">
        <v>1.2173301562115757</v>
      </c>
      <c r="L501" s="6">
        <v>0.87216141436806582</v>
      </c>
      <c r="M501" s="6">
        <v>3.0227875829225548</v>
      </c>
      <c r="N501" s="6">
        <v>3.5439219570696947</v>
      </c>
      <c r="O501" s="6">
        <v>3.6843085476307293</v>
      </c>
      <c r="P501" s="6">
        <v>0.97058925873137869</v>
      </c>
      <c r="Q501" s="6">
        <v>0.64262773856214117</v>
      </c>
      <c r="R501" s="6">
        <v>0.89311153511564412</v>
      </c>
      <c r="S501" s="6">
        <v>0.47425575839248907</v>
      </c>
      <c r="T501" s="6">
        <v>1.9040800194335581</v>
      </c>
      <c r="U501" s="6">
        <v>19.633568091446723</v>
      </c>
      <c r="V501" s="6">
        <v>0.77786822570716163</v>
      </c>
      <c r="W501" s="6"/>
      <c r="AR501" s="5" t="s">
        <v>105</v>
      </c>
      <c r="AS501" s="5" t="s">
        <v>45</v>
      </c>
      <c r="AT501" s="5" t="s">
        <v>46</v>
      </c>
      <c r="AU501" s="2">
        <f t="shared" si="110"/>
        <v>-0.64430178367905944</v>
      </c>
      <c r="AV501" s="2">
        <f t="shared" si="111"/>
        <v>-0.71713897690383299</v>
      </c>
      <c r="AW501" s="2">
        <f t="shared" si="112"/>
        <v>-0.61501348663236022</v>
      </c>
      <c r="AX501" s="2">
        <f t="shared" si="113"/>
        <v>-0.70902174765153636</v>
      </c>
      <c r="AY501" s="2">
        <f t="shared" si="114"/>
        <v>-0.23836760746247865</v>
      </c>
      <c r="AZ501" s="2">
        <f t="shared" si="115"/>
        <v>6.074632240617639E-2</v>
      </c>
      <c r="BA501" s="2">
        <f t="shared" si="116"/>
        <v>-0.37340511784738417</v>
      </c>
      <c r="BB501" s="2">
        <f t="shared" si="117"/>
        <v>-0.7634979207092033</v>
      </c>
      <c r="BC501" s="2">
        <f t="shared" si="118"/>
        <v>-0.65712023113631401</v>
      </c>
      <c r="BD501" s="2">
        <f t="shared" si="119"/>
        <v>3.7653727850577967E-2</v>
      </c>
      <c r="BE501" s="2">
        <f t="shared" si="120"/>
        <v>-0.73972784867273655</v>
      </c>
      <c r="BF501" s="2">
        <f t="shared" si="121"/>
        <v>0.38612583938330003</v>
      </c>
      <c r="BG501" s="2">
        <f t="shared" si="122"/>
        <v>-0.49161249082419023</v>
      </c>
      <c r="BH501" s="2">
        <f t="shared" si="123"/>
        <v>-0.67370818140072664</v>
      </c>
      <c r="BI501" s="2" t="str">
        <f t="shared" si="124"/>
        <v>NA</v>
      </c>
    </row>
    <row r="502" spans="1:61" x14ac:dyDescent="0.25">
      <c r="A502" t="e">
        <f>IF(D502=#REF!,"",1)</f>
        <v>#REF!</v>
      </c>
      <c r="B502" t="str">
        <f t="shared" si="108"/>
        <v>WACoolingAir-Cooled Chiller</v>
      </c>
      <c r="C502" t="str">
        <f t="shared" si="126"/>
        <v>WA2016 CPACooling_Air-Cooled Chiller</v>
      </c>
      <c r="D502" t="s">
        <v>116</v>
      </c>
      <c r="E502" t="s">
        <v>142</v>
      </c>
      <c r="F502" s="3" t="s">
        <v>66</v>
      </c>
      <c r="G502" s="3" t="s">
        <v>3</v>
      </c>
      <c r="H502" s="3" t="s">
        <v>4</v>
      </c>
      <c r="I502" s="6">
        <v>2.8975270853728432</v>
      </c>
      <c r="J502" s="6">
        <v>3.0449512528197245</v>
      </c>
      <c r="K502" s="6">
        <v>2.7220481280055511</v>
      </c>
      <c r="L502" s="6">
        <v>2.8966752303850556</v>
      </c>
      <c r="M502" s="6">
        <v>3.7171908235950482</v>
      </c>
      <c r="N502" s="6">
        <v>4.5369646075313881</v>
      </c>
      <c r="O502" s="6">
        <v>5.3198998495379417</v>
      </c>
      <c r="P502" s="6">
        <v>4.9102766039636352</v>
      </c>
      <c r="Q502" s="6">
        <v>2.6625551585285576</v>
      </c>
      <c r="R502" s="6">
        <v>0.58639952534561879</v>
      </c>
      <c r="S502" s="6">
        <v>1.6423906828355512</v>
      </c>
      <c r="T502" s="6">
        <v>1.1863516986220224</v>
      </c>
      <c r="U502" s="6">
        <v>36.064964786023687</v>
      </c>
      <c r="V502" s="6">
        <v>1.9470668828005631</v>
      </c>
      <c r="W502" s="6"/>
      <c r="AR502" s="5" t="s">
        <v>66</v>
      </c>
      <c r="AS502" s="5" t="s">
        <v>3</v>
      </c>
      <c r="AT502" s="5" t="s">
        <v>4</v>
      </c>
      <c r="AU502" s="2">
        <f t="shared" ref="AU502:AU541" si="127">IFERROR(I502/I707-1,"NA")</f>
        <v>0.51313021853379914</v>
      </c>
      <c r="AV502" s="2">
        <f t="shared" ref="AV502:AV541" si="128">IFERROR(J502/J707-1,"NA")</f>
        <v>0.16164744808010112</v>
      </c>
      <c r="AW502" s="2">
        <f t="shared" ref="AW502:AW541" si="129">IFERROR(K502/K707-1,"NA")</f>
        <v>0.2416157168310149</v>
      </c>
      <c r="AX502" s="2">
        <f t="shared" ref="AX502:AX541" si="130">IFERROR(L502/L707-1,"NA")</f>
        <v>0.39417146526796776</v>
      </c>
      <c r="AY502" s="2">
        <f t="shared" ref="AY502:AY541" si="131">IFERROR(M502/M707-1,"NA")</f>
        <v>0.34748180309887133</v>
      </c>
      <c r="AZ502" s="2">
        <f t="shared" ref="AZ502:AZ541" si="132">IFERROR(N502/N707-1,"NA")</f>
        <v>2.8484435434963444</v>
      </c>
      <c r="BA502" s="2">
        <f t="shared" ref="BA502:BA541" si="133">IFERROR(O502/O707-1,"NA")</f>
        <v>0.49754218254190263</v>
      </c>
      <c r="BB502" s="2">
        <f t="shared" ref="BB502:BB541" si="134">IFERROR(P502/P707-1,"NA")</f>
        <v>2.3609340465238016</v>
      </c>
      <c r="BC502" s="2">
        <f t="shared" ref="BC502:BC541" si="135">IFERROR(Q502/Q707-1,"NA")</f>
        <v>2.9905757317858459</v>
      </c>
      <c r="BD502" s="2">
        <f t="shared" ref="BD502:BD541" si="136">IFERROR(R502/R707-1,"NA")</f>
        <v>-0.76840267436460297</v>
      </c>
      <c r="BE502" s="2">
        <f t="shared" ref="BE502:BE541" si="137">IFERROR(S502/S707-1,"NA")</f>
        <v>0.3280214086893718</v>
      </c>
      <c r="BF502" s="2">
        <f t="shared" ref="BF502:BF541" si="138">IFERROR(T502/T707-1,"NA")</f>
        <v>0.27246086598604546</v>
      </c>
      <c r="BG502" s="2">
        <f t="shared" ref="BG502:BG541" si="139">IFERROR(U502/U707-1,"NA")</f>
        <v>0.46483882858059311</v>
      </c>
      <c r="BH502" s="2">
        <f t="shared" ref="BH502:BH541" si="140">IFERROR(V502/V707-1,"NA")</f>
        <v>0.17797287283240193</v>
      </c>
      <c r="BI502" s="2" t="str">
        <f t="shared" ref="BI502:BI541" si="141">IFERROR(W502/W707-1,"NA")</f>
        <v>NA</v>
      </c>
    </row>
    <row r="503" spans="1:61" x14ac:dyDescent="0.25">
      <c r="A503" t="str">
        <f t="shared" si="125"/>
        <v/>
      </c>
      <c r="B503" t="str">
        <f t="shared" si="108"/>
        <v>WACoolingWater-Cooled Chiller</v>
      </c>
      <c r="C503" t="str">
        <f t="shared" si="126"/>
        <v>WA2016 CPACooling_Water-Cooled Chiller</v>
      </c>
      <c r="D503" t="s">
        <v>116</v>
      </c>
      <c r="E503" t="s">
        <v>142</v>
      </c>
      <c r="F503" s="3" t="s">
        <v>67</v>
      </c>
      <c r="G503" s="3" t="s">
        <v>3</v>
      </c>
      <c r="H503" s="3" t="s">
        <v>5</v>
      </c>
      <c r="I503" s="6">
        <v>3.1675563529762969</v>
      </c>
      <c r="J503" s="6">
        <v>3.3099938255442831</v>
      </c>
      <c r="K503" s="6">
        <v>2.9589841506294166</v>
      </c>
      <c r="L503" s="6">
        <v>3.1488113703964284</v>
      </c>
      <c r="M503" s="6">
        <v>3.7414181222954963</v>
      </c>
      <c r="N503" s="6">
        <v>4.9318769302908558</v>
      </c>
      <c r="O503" s="6">
        <v>6.7714845970439512</v>
      </c>
      <c r="P503" s="6">
        <v>6.1660686579702837</v>
      </c>
      <c r="Q503" s="6">
        <v>3.3434975740200938</v>
      </c>
      <c r="R503" s="6">
        <v>0.74546795329053206</v>
      </c>
      <c r="S503" s="6">
        <v>1.7299241643576391</v>
      </c>
      <c r="T503" s="6">
        <v>1.2495799521522613</v>
      </c>
      <c r="U503" s="6">
        <v>39.425967372151781</v>
      </c>
      <c r="V503" s="6">
        <v>2.1165459887160898</v>
      </c>
      <c r="W503" s="6"/>
      <c r="AR503" s="5" t="s">
        <v>67</v>
      </c>
      <c r="AS503" s="5" t="s">
        <v>3</v>
      </c>
      <c r="AT503" s="5" t="s">
        <v>5</v>
      </c>
      <c r="AU503" s="2">
        <f t="shared" si="127"/>
        <v>-0.40244559574659777</v>
      </c>
      <c r="AV503" s="2">
        <f t="shared" si="128"/>
        <v>-0.59266364151730888</v>
      </c>
      <c r="AW503" s="2">
        <f t="shared" si="129"/>
        <v>-0.57056569348475183</v>
      </c>
      <c r="AX503" s="2">
        <f t="shared" si="130"/>
        <v>-0.4819519624419889</v>
      </c>
      <c r="AY503" s="2">
        <f t="shared" si="131"/>
        <v>-0.3499366038338837</v>
      </c>
      <c r="AZ503" s="2">
        <f t="shared" si="132"/>
        <v>-5.2450698665028495E-2</v>
      </c>
      <c r="BA503" s="2">
        <f t="shared" si="133"/>
        <v>-0.59862868702168803</v>
      </c>
      <c r="BB503" s="2">
        <f t="shared" si="134"/>
        <v>-0.41236543025340378</v>
      </c>
      <c r="BC503" s="2">
        <f t="shared" si="135"/>
        <v>-0.46292167887733349</v>
      </c>
      <c r="BD503" s="2">
        <f t="shared" si="136"/>
        <v>-0.83664011518582604</v>
      </c>
      <c r="BE503" s="2">
        <f t="shared" si="137"/>
        <v>-0.8025709359136608</v>
      </c>
      <c r="BF503" s="2">
        <f t="shared" si="138"/>
        <v>-0.81922354738941328</v>
      </c>
      <c r="BG503" s="2">
        <f t="shared" si="139"/>
        <v>9.3992161736787896</v>
      </c>
      <c r="BH503" s="2">
        <f t="shared" si="140"/>
        <v>-0.68883894056055461</v>
      </c>
      <c r="BI503" s="2" t="str">
        <f t="shared" si="141"/>
        <v>NA</v>
      </c>
    </row>
    <row r="504" spans="1:61" x14ac:dyDescent="0.25">
      <c r="A504" t="str">
        <f t="shared" si="125"/>
        <v/>
      </c>
      <c r="B504" t="str">
        <f t="shared" si="108"/>
        <v>WACoolingRTU</v>
      </c>
      <c r="C504" t="str">
        <f t="shared" si="126"/>
        <v>WA2016 CPACooling_RTU</v>
      </c>
      <c r="D504" t="s">
        <v>116</v>
      </c>
      <c r="E504" t="s">
        <v>142</v>
      </c>
      <c r="F504" s="3" t="s">
        <v>68</v>
      </c>
      <c r="G504" s="3" t="s">
        <v>3</v>
      </c>
      <c r="H504" s="3" t="s">
        <v>6</v>
      </c>
      <c r="I504" s="6">
        <v>3.0311970427069297</v>
      </c>
      <c r="J504" s="6">
        <v>3.4647407296570205</v>
      </c>
      <c r="K504" s="6">
        <v>3.0973208547932876</v>
      </c>
      <c r="L504" s="6">
        <v>3.2960227662133703</v>
      </c>
      <c r="M504" s="6">
        <v>4.2406451161139875</v>
      </c>
      <c r="N504" s="6">
        <v>5.1624491689874166</v>
      </c>
      <c r="O504" s="6">
        <v>5.2936447240255688</v>
      </c>
      <c r="P504" s="6">
        <v>2.8754307225675615</v>
      </c>
      <c r="Q504" s="6">
        <v>1.5591775211163763</v>
      </c>
      <c r="R504" s="6">
        <v>1.826669066342639</v>
      </c>
      <c r="S504" s="6">
        <v>1.8306480467033597</v>
      </c>
      <c r="T504" s="6">
        <v>1.3223360571164873</v>
      </c>
      <c r="U504" s="6">
        <v>37.728729148586254</v>
      </c>
      <c r="V504" s="6">
        <v>2.2154975144374975</v>
      </c>
      <c r="W504" s="6"/>
      <c r="AR504" s="5" t="s">
        <v>68</v>
      </c>
      <c r="AS504" s="5" t="s">
        <v>3</v>
      </c>
      <c r="AT504" s="5" t="s">
        <v>6</v>
      </c>
      <c r="AU504" s="2">
        <f t="shared" si="127"/>
        <v>-0.39957803800590619</v>
      </c>
      <c r="AV504" s="2">
        <f t="shared" si="128"/>
        <v>-0.55230109371677283</v>
      </c>
      <c r="AW504" s="2">
        <f t="shared" si="129"/>
        <v>-0.52801348236253176</v>
      </c>
      <c r="AX504" s="2">
        <f t="shared" si="130"/>
        <v>-0.43061910633064915</v>
      </c>
      <c r="AY504" s="2">
        <f t="shared" si="131"/>
        <v>-0.22635683053616196</v>
      </c>
      <c r="AZ504" s="2">
        <f t="shared" si="132"/>
        <v>4.1441003295876744E-2</v>
      </c>
      <c r="BA504" s="2">
        <f t="shared" si="133"/>
        <v>-0.67053709448546805</v>
      </c>
      <c r="BB504" s="2">
        <f t="shared" si="134"/>
        <v>-0.7122659965886986</v>
      </c>
      <c r="BC504" s="2">
        <f t="shared" si="135"/>
        <v>-0.7370207550098945</v>
      </c>
      <c r="BD504" s="2">
        <f t="shared" si="136"/>
        <v>-0.57969397704906678</v>
      </c>
      <c r="BE504" s="2">
        <f t="shared" si="137"/>
        <v>-0.78062952418515363</v>
      </c>
      <c r="BF504" s="2">
        <f t="shared" si="138"/>
        <v>-0.79913283482941644</v>
      </c>
      <c r="BG504" s="2">
        <f t="shared" si="139"/>
        <v>9.4491201700742593</v>
      </c>
      <c r="BH504" s="2">
        <f t="shared" si="140"/>
        <v>-0.6580063058748794</v>
      </c>
      <c r="BI504" s="2" t="str">
        <f t="shared" si="141"/>
        <v>NA</v>
      </c>
    </row>
    <row r="505" spans="1:61" x14ac:dyDescent="0.25">
      <c r="A505" t="str">
        <f t="shared" si="125"/>
        <v/>
      </c>
      <c r="B505" t="str">
        <f t="shared" si="108"/>
        <v>WACoolingRoom AC</v>
      </c>
      <c r="C505" t="str">
        <f t="shared" si="126"/>
        <v>WA2016 CPACooling_Room AC</v>
      </c>
      <c r="D505" t="s">
        <v>116</v>
      </c>
      <c r="E505" t="s">
        <v>142</v>
      </c>
      <c r="F505" s="3" t="s">
        <v>148</v>
      </c>
      <c r="G505" s="3" t="s">
        <v>3</v>
      </c>
      <c r="H505" s="3" t="s">
        <v>130</v>
      </c>
      <c r="I505" s="6">
        <v>3.5683372738135426</v>
      </c>
      <c r="J505" s="6">
        <v>4.078706634885835</v>
      </c>
      <c r="K505" s="6">
        <v>3.6461784896863589</v>
      </c>
      <c r="L505" s="6">
        <v>3.4613566030436589</v>
      </c>
      <c r="M505" s="6">
        <v>4.9921043797705815</v>
      </c>
      <c r="N505" s="6">
        <v>6.0772557950950095</v>
      </c>
      <c r="O505" s="6">
        <v>6.2316997268505077</v>
      </c>
      <c r="P505" s="6">
        <v>3.3849685391760493</v>
      </c>
      <c r="Q505" s="6">
        <v>1.8354700096049443</v>
      </c>
      <c r="R505" s="6">
        <v>2.1503621257599748</v>
      </c>
      <c r="S505" s="6">
        <v>2.1550461973438697</v>
      </c>
      <c r="T505" s="6">
        <v>1.5566592915723576</v>
      </c>
      <c r="U505" s="6">
        <v>44.414410748530265</v>
      </c>
      <c r="V505" s="6">
        <v>2.6080925289332746</v>
      </c>
      <c r="W505" s="6"/>
      <c r="AR505" s="5" t="s">
        <v>69</v>
      </c>
      <c r="AS505" s="5" t="s">
        <v>3</v>
      </c>
      <c r="AT505" s="5" t="s">
        <v>7</v>
      </c>
      <c r="AU505" s="2">
        <f t="shared" si="127"/>
        <v>-0.20417328333065154</v>
      </c>
      <c r="AV505" s="2">
        <f t="shared" si="128"/>
        <v>-0.40310381361751468</v>
      </c>
      <c r="AW505" s="2">
        <f t="shared" si="129"/>
        <v>-0.36948831769050883</v>
      </c>
      <c r="AX505" s="2">
        <f t="shared" si="130"/>
        <v>-0.32279512760791684</v>
      </c>
      <c r="AY505" s="2">
        <f t="shared" si="131"/>
        <v>0.24624732041953235</v>
      </c>
      <c r="AZ505" s="2">
        <f t="shared" si="132"/>
        <v>1.2764487093120547</v>
      </c>
      <c r="BA505" s="2">
        <f t="shared" si="133"/>
        <v>-0.43295040338329271</v>
      </c>
      <c r="BB505" s="2">
        <f t="shared" si="134"/>
        <v>-0.51618824628374838</v>
      </c>
      <c r="BC505" s="2">
        <f t="shared" si="135"/>
        <v>-0.55781225645490951</v>
      </c>
      <c r="BD505" s="2">
        <f t="shared" si="136"/>
        <v>-0.47065190937915413</v>
      </c>
      <c r="BE505" s="2">
        <f t="shared" si="137"/>
        <v>-0.71992014356329981</v>
      </c>
      <c r="BF505" s="2">
        <f t="shared" si="138"/>
        <v>-0.74354412746358933</v>
      </c>
      <c r="BG505" s="2">
        <f t="shared" si="139"/>
        <v>12.849741554116338</v>
      </c>
      <c r="BH505" s="2">
        <f t="shared" si="140"/>
        <v>-0.54314157001473284</v>
      </c>
      <c r="BI505" s="2" t="str">
        <f t="shared" si="141"/>
        <v>NA</v>
      </c>
    </row>
    <row r="506" spans="1:61" x14ac:dyDescent="0.25">
      <c r="A506" t="str">
        <f t="shared" si="125"/>
        <v/>
      </c>
      <c r="B506" t="str">
        <f t="shared" si="108"/>
        <v>WACoolingEvaporative AC</v>
      </c>
      <c r="C506" t="str">
        <f t="shared" si="126"/>
        <v>WA2016 CPACooling_Evaporative AC</v>
      </c>
      <c r="D506" t="s">
        <v>116</v>
      </c>
      <c r="E506" t="s">
        <v>142</v>
      </c>
      <c r="F506" s="3" t="s">
        <v>71</v>
      </c>
      <c r="G506" s="3" t="s">
        <v>3</v>
      </c>
      <c r="H506" s="3" t="s">
        <v>9</v>
      </c>
      <c r="I506" s="6">
        <v>1.2124788170827721</v>
      </c>
      <c r="J506" s="6">
        <v>1.3858962918628082</v>
      </c>
      <c r="K506" s="6">
        <v>1.2389283419173152</v>
      </c>
      <c r="L506" s="6">
        <v>1.318409106485348</v>
      </c>
      <c r="M506" s="6">
        <v>1.6962580464455952</v>
      </c>
      <c r="N506" s="6">
        <v>2.0649796675949665</v>
      </c>
      <c r="O506" s="6">
        <v>2.1174578896102276</v>
      </c>
      <c r="P506" s="6">
        <v>1.1501722890270247</v>
      </c>
      <c r="Q506" s="6">
        <v>0.62367100844655055</v>
      </c>
      <c r="R506" s="6">
        <v>0.73066762653705564</v>
      </c>
      <c r="S506" s="6">
        <v>0.73225921868134392</v>
      </c>
      <c r="T506" s="6">
        <v>0.52893442284659498</v>
      </c>
      <c r="U506" s="6">
        <v>15.091491659434503</v>
      </c>
      <c r="V506" s="6">
        <v>0.88619900577499922</v>
      </c>
      <c r="W506" s="6"/>
      <c r="AR506" s="5" t="s">
        <v>70</v>
      </c>
      <c r="AS506" s="5" t="s">
        <v>3</v>
      </c>
      <c r="AT506" s="5" t="s">
        <v>8</v>
      </c>
      <c r="AU506" s="2">
        <f t="shared" si="127"/>
        <v>-0.66469811828356984</v>
      </c>
      <c r="AV506" s="2">
        <f t="shared" si="128"/>
        <v>-0.73782740865660201</v>
      </c>
      <c r="AW506" s="2">
        <f t="shared" si="129"/>
        <v>-0.72615256170105524</v>
      </c>
      <c r="AX506" s="2">
        <f t="shared" si="130"/>
        <v>-0.66657040645018428</v>
      </c>
      <c r="AY506" s="2">
        <f t="shared" si="131"/>
        <v>-0.40172025366531738</v>
      </c>
      <c r="AZ506" s="2">
        <f t="shared" si="132"/>
        <v>0.11092000451897177</v>
      </c>
      <c r="BA506" s="2">
        <f t="shared" si="133"/>
        <v>-0.7269488067277754</v>
      </c>
      <c r="BB506" s="2">
        <f t="shared" si="134"/>
        <v>-0.78130527108547165</v>
      </c>
      <c r="BC506" s="2">
        <f t="shared" si="135"/>
        <v>-0.80012034027466805</v>
      </c>
      <c r="BD506" s="2">
        <f t="shared" si="136"/>
        <v>-0.74527454773905899</v>
      </c>
      <c r="BE506" s="2">
        <f t="shared" si="137"/>
        <v>-0.88964718498678885</v>
      </c>
      <c r="BF506" s="2">
        <f t="shared" si="138"/>
        <v>-0.89895514864540682</v>
      </c>
      <c r="BG506" s="2">
        <f t="shared" si="139"/>
        <v>4.8352456723451223</v>
      </c>
      <c r="BH506" s="2">
        <f t="shared" si="140"/>
        <v>-0.8015746349718984</v>
      </c>
      <c r="BI506" s="2" t="str">
        <f t="shared" si="141"/>
        <v>NA</v>
      </c>
    </row>
    <row r="507" spans="1:61" x14ac:dyDescent="0.25">
      <c r="A507" t="str">
        <f t="shared" si="125"/>
        <v/>
      </c>
      <c r="B507" t="str">
        <f t="shared" si="108"/>
        <v>WACoolingAir-Source Heat Pump</v>
      </c>
      <c r="C507" t="str">
        <f t="shared" si="126"/>
        <v>WA2016 CPACooling_Air-Source Heat Pump</v>
      </c>
      <c r="D507" t="s">
        <v>116</v>
      </c>
      <c r="E507" t="s">
        <v>142</v>
      </c>
      <c r="F507" s="3" t="s">
        <v>72</v>
      </c>
      <c r="G507" s="3" t="s">
        <v>3</v>
      </c>
      <c r="H507" s="3" t="s">
        <v>10</v>
      </c>
      <c r="I507" s="6">
        <v>3.0311058782006493</v>
      </c>
      <c r="J507" s="6">
        <v>3.4640709125292353</v>
      </c>
      <c r="K507" s="6">
        <v>3.0970604037633933</v>
      </c>
      <c r="L507" s="6">
        <v>3.2929975647439216</v>
      </c>
      <c r="M507" s="6">
        <v>4.2401388740515902</v>
      </c>
      <c r="N507" s="6">
        <v>4.7320589166183513</v>
      </c>
      <c r="O507" s="6">
        <v>5.281416309403367</v>
      </c>
      <c r="P507" s="6">
        <v>2.8716168167546239</v>
      </c>
      <c r="Q507" s="6">
        <v>1.5571094635678091</v>
      </c>
      <c r="R507" s="6">
        <v>1.8266285840484555</v>
      </c>
      <c r="S507" s="6">
        <v>1.8298120353835521</v>
      </c>
      <c r="T507" s="6">
        <v>1.3217321792086993</v>
      </c>
      <c r="U507" s="6">
        <v>37.72759444143361</v>
      </c>
      <c r="V507" s="6">
        <v>2.2153112151690602</v>
      </c>
      <c r="W507" s="6"/>
      <c r="AR507" s="5" t="s">
        <v>71</v>
      </c>
      <c r="AS507" s="5" t="s">
        <v>3</v>
      </c>
      <c r="AT507" s="5" t="s">
        <v>9</v>
      </c>
      <c r="AU507" s="2">
        <f t="shared" si="127"/>
        <v>-6.5276959771390919E-3</v>
      </c>
      <c r="AV507" s="2">
        <f t="shared" si="128"/>
        <v>1.3568010401384467</v>
      </c>
      <c r="AW507" s="2">
        <f t="shared" si="129"/>
        <v>1.1481468128034167</v>
      </c>
      <c r="AX507" s="2">
        <f t="shared" si="130"/>
        <v>1.9051473970480446</v>
      </c>
      <c r="AY507" s="2">
        <f t="shared" si="131"/>
        <v>0.78388379202877911</v>
      </c>
      <c r="AZ507" s="2">
        <f t="shared" si="132"/>
        <v>1.5838200950321442</v>
      </c>
      <c r="BA507" s="2">
        <f t="shared" si="133"/>
        <v>-1.9145189737237889E-2</v>
      </c>
      <c r="BB507" s="2">
        <f t="shared" si="134"/>
        <v>0.54350261566170199</v>
      </c>
      <c r="BC507" s="2">
        <f t="shared" si="135"/>
        <v>0.90435440892352958</v>
      </c>
      <c r="BD507" s="2">
        <f t="shared" si="136"/>
        <v>0.24722065947326133</v>
      </c>
      <c r="BE507" s="2">
        <f t="shared" si="137"/>
        <v>5.3019679849638859</v>
      </c>
      <c r="BF507" s="2">
        <f t="shared" si="138"/>
        <v>0.64487198485044384</v>
      </c>
      <c r="BG507" s="2">
        <f t="shared" si="139"/>
        <v>0.33167564156255835</v>
      </c>
      <c r="BH507" s="2">
        <f t="shared" si="140"/>
        <v>1.1188427707305921</v>
      </c>
      <c r="BI507" s="2" t="str">
        <f t="shared" si="141"/>
        <v>NA</v>
      </c>
    </row>
    <row r="508" spans="1:61" x14ac:dyDescent="0.25">
      <c r="A508" t="str">
        <f t="shared" si="125"/>
        <v/>
      </c>
      <c r="B508" t="str">
        <f t="shared" si="108"/>
        <v>WACoolingGeothermal Heat Pump</v>
      </c>
      <c r="C508" t="str">
        <f t="shared" si="126"/>
        <v>WA2016 CPACooling_Geothermal Heat Pump</v>
      </c>
      <c r="D508" t="s">
        <v>116</v>
      </c>
      <c r="E508" t="s">
        <v>142</v>
      </c>
      <c r="F508" s="3" t="s">
        <v>73</v>
      </c>
      <c r="G508" s="3" t="s">
        <v>3</v>
      </c>
      <c r="H508" s="3" t="s">
        <v>11</v>
      </c>
      <c r="I508" s="6">
        <v>1.8472208085128208</v>
      </c>
      <c r="J508" s="6">
        <v>2.1107054058391959</v>
      </c>
      <c r="K508" s="6">
        <v>1.8873025771942427</v>
      </c>
      <c r="L508" s="6">
        <v>2.0055770437456188</v>
      </c>
      <c r="M508" s="6">
        <v>2.5837148458872101</v>
      </c>
      <c r="N508" s="6">
        <v>1.6009325996427153</v>
      </c>
      <c r="O508" s="6">
        <v>3.2140949197441651</v>
      </c>
      <c r="P508" s="6">
        <v>1.7480401642631518</v>
      </c>
      <c r="Q508" s="6">
        <v>0.94785970975993328</v>
      </c>
      <c r="R508" s="6">
        <v>1.7250450138440692</v>
      </c>
      <c r="S508" s="6">
        <v>1.1147127231258165</v>
      </c>
      <c r="T508" s="6">
        <v>0.80519290956566236</v>
      </c>
      <c r="U508" s="6">
        <v>22.992003680425533</v>
      </c>
      <c r="V508" s="6">
        <v>1.3499777274590381</v>
      </c>
      <c r="W508" s="6"/>
      <c r="AR508" s="5" t="s">
        <v>72</v>
      </c>
      <c r="AS508" s="5" t="s">
        <v>3</v>
      </c>
      <c r="AT508" s="5" t="s">
        <v>10</v>
      </c>
      <c r="AU508" s="2">
        <f t="shared" si="127"/>
        <v>0.8133167537064161</v>
      </c>
      <c r="AV508" s="2">
        <f t="shared" si="128"/>
        <v>0.91161997313178311</v>
      </c>
      <c r="AW508" s="2">
        <f t="shared" si="129"/>
        <v>0.61664526563578592</v>
      </c>
      <c r="AX508" s="2">
        <f t="shared" si="130"/>
        <v>1.3553415964917539</v>
      </c>
      <c r="AY508" s="2">
        <f t="shared" si="131"/>
        <v>-0.63323501046230124</v>
      </c>
      <c r="AZ508" s="2">
        <f t="shared" si="132"/>
        <v>-0.16765528029241294</v>
      </c>
      <c r="BA508" s="2">
        <f t="shared" si="133"/>
        <v>-0.40216354385999831</v>
      </c>
      <c r="BB508" s="2">
        <f t="shared" si="134"/>
        <v>-0.31174555363267986</v>
      </c>
      <c r="BC508" s="2">
        <f t="shared" si="135"/>
        <v>-0.16745453863068116</v>
      </c>
      <c r="BD508" s="2">
        <f t="shared" si="136"/>
        <v>-0.65260296220159697</v>
      </c>
      <c r="BE508" s="2">
        <f t="shared" si="137"/>
        <v>2.7836410734034156</v>
      </c>
      <c r="BF508" s="2">
        <f t="shared" si="138"/>
        <v>0.75033908132836147</v>
      </c>
      <c r="BG508" s="2">
        <f t="shared" si="139"/>
        <v>30.598008963522435</v>
      </c>
      <c r="BH508" s="2">
        <f t="shared" si="140"/>
        <v>-0.32077465155037044</v>
      </c>
      <c r="BI508" s="2" t="str">
        <f t="shared" si="141"/>
        <v>NA</v>
      </c>
    </row>
    <row r="509" spans="1:61" x14ac:dyDescent="0.25">
      <c r="A509" t="str">
        <f t="shared" si="125"/>
        <v/>
      </c>
      <c r="B509" t="str">
        <f t="shared" si="108"/>
        <v>WAHeatingElectric Furnace</v>
      </c>
      <c r="C509" t="str">
        <f t="shared" si="126"/>
        <v>WA2016 CPAHeating_Electric Furnace</v>
      </c>
      <c r="D509" t="s">
        <v>116</v>
      </c>
      <c r="E509" t="s">
        <v>142</v>
      </c>
      <c r="F509" s="3" t="s">
        <v>74</v>
      </c>
      <c r="G509" s="3" t="s">
        <v>12</v>
      </c>
      <c r="H509" s="3" t="s">
        <v>13</v>
      </c>
      <c r="I509" s="6">
        <v>5.2840565388515568</v>
      </c>
      <c r="J509" s="6">
        <v>6.5267839763265281</v>
      </c>
      <c r="K509" s="6">
        <v>5.0618193861738128</v>
      </c>
      <c r="L509" s="6">
        <v>7.1191133194692346</v>
      </c>
      <c r="M509" s="6">
        <v>5.4958543556053119</v>
      </c>
      <c r="N509" s="6">
        <v>8.2245446572620633</v>
      </c>
      <c r="O509" s="6">
        <v>16.697312323928156</v>
      </c>
      <c r="P509" s="6">
        <v>13.278171345744399</v>
      </c>
      <c r="Q509" s="6">
        <v>8.3957491678458247</v>
      </c>
      <c r="R509" s="6">
        <v>3.5392360368841365</v>
      </c>
      <c r="S509" s="6">
        <v>8.0466257072746341</v>
      </c>
      <c r="T509" s="6">
        <v>5.9895703565956833</v>
      </c>
      <c r="U509" s="6">
        <v>3.6761210926602734</v>
      </c>
      <c r="V509" s="6">
        <v>5.5931913761980816</v>
      </c>
      <c r="W509" s="6"/>
      <c r="AR509" s="5" t="s">
        <v>73</v>
      </c>
      <c r="AS509" s="5" t="s">
        <v>3</v>
      </c>
      <c r="AT509" s="5" t="s">
        <v>11</v>
      </c>
      <c r="AU509" s="2">
        <f t="shared" si="127"/>
        <v>5.2837847915750338</v>
      </c>
      <c r="AV509" s="2">
        <f t="shared" si="128"/>
        <v>10.437836545519577</v>
      </c>
      <c r="AW509" s="2">
        <f t="shared" si="129"/>
        <v>1.7299506852790412</v>
      </c>
      <c r="AX509" s="2">
        <f t="shared" si="130"/>
        <v>6.2732500766810508</v>
      </c>
      <c r="AY509" s="2">
        <f t="shared" si="131"/>
        <v>1.0622495149746438</v>
      </c>
      <c r="AZ509" s="2">
        <f t="shared" si="132"/>
        <v>4.5929795825299395</v>
      </c>
      <c r="BA509" s="2">
        <f t="shared" si="133"/>
        <v>7.53886040190819</v>
      </c>
      <c r="BB509" s="2">
        <f t="shared" si="134"/>
        <v>33.557209681485837</v>
      </c>
      <c r="BC509" s="2">
        <f t="shared" si="135"/>
        <v>22.472331082350273</v>
      </c>
      <c r="BD509" s="2">
        <f t="shared" si="136"/>
        <v>-6.4687257785136176E-2</v>
      </c>
      <c r="BE509" s="2">
        <f t="shared" si="137"/>
        <v>32.094307303649884</v>
      </c>
      <c r="BF509" s="2">
        <f t="shared" si="138"/>
        <v>24.081904109881918</v>
      </c>
      <c r="BG509" s="2">
        <f t="shared" si="139"/>
        <v>2.0831514111047067</v>
      </c>
      <c r="BH509" s="2">
        <f t="shared" si="140"/>
        <v>4.5287224110492357</v>
      </c>
      <c r="BI509" s="2" t="str">
        <f t="shared" si="141"/>
        <v>NA</v>
      </c>
    </row>
    <row r="510" spans="1:61" x14ac:dyDescent="0.25">
      <c r="A510" t="str">
        <f t="shared" si="125"/>
        <v/>
      </c>
      <c r="B510" t="str">
        <f t="shared" si="108"/>
        <v>WAHeatingElectric Room Heat</v>
      </c>
      <c r="C510" t="str">
        <f t="shared" si="126"/>
        <v>WA2016 CPAHeating_Electric Room Heat</v>
      </c>
      <c r="D510" t="s">
        <v>116</v>
      </c>
      <c r="E510" t="s">
        <v>142</v>
      </c>
      <c r="F510" s="3" t="s">
        <v>75</v>
      </c>
      <c r="G510" s="3" t="s">
        <v>12</v>
      </c>
      <c r="H510" s="3" t="s">
        <v>14</v>
      </c>
      <c r="I510" s="6">
        <v>5.0324347989062446</v>
      </c>
      <c r="J510" s="6">
        <v>6.2159847393585981</v>
      </c>
      <c r="K510" s="6">
        <v>4.8207803677845833</v>
      </c>
      <c r="L510" s="6">
        <v>6.7801079233040333</v>
      </c>
      <c r="M510" s="6">
        <v>5.2341470053383912</v>
      </c>
      <c r="N510" s="6">
        <v>7.8328996735829168</v>
      </c>
      <c r="O510" s="6">
        <v>15.902202213264909</v>
      </c>
      <c r="P510" s="6">
        <v>12.645877472137521</v>
      </c>
      <c r="Q510" s="6">
        <v>7.9959515884245942</v>
      </c>
      <c r="R510" s="6">
        <v>3.3707009875087013</v>
      </c>
      <c r="S510" s="6">
        <v>7.6634530545472694</v>
      </c>
      <c r="T510" s="6">
        <v>5.704352720567317</v>
      </c>
      <c r="U510" s="6">
        <v>3.5010677072954981</v>
      </c>
      <c r="V510" s="6">
        <v>5.3268489297124582</v>
      </c>
      <c r="W510" s="6"/>
      <c r="AR510" s="5" t="s">
        <v>74</v>
      </c>
      <c r="AS510" s="5" t="s">
        <v>12</v>
      </c>
      <c r="AT510" s="5" t="s">
        <v>13</v>
      </c>
      <c r="AU510" s="2">
        <f t="shared" si="127"/>
        <v>11.79314309761315</v>
      </c>
      <c r="AV510" s="2">
        <f t="shared" si="128"/>
        <v>11.315069869989566</v>
      </c>
      <c r="AW510" s="2">
        <f t="shared" si="129"/>
        <v>1.4558763865335873</v>
      </c>
      <c r="AX510" s="2">
        <f t="shared" si="130"/>
        <v>5.5430497382222166</v>
      </c>
      <c r="AY510" s="2">
        <f t="shared" si="131"/>
        <v>9.4076957383777273</v>
      </c>
      <c r="AZ510" s="2">
        <f t="shared" si="132"/>
        <v>3.0738702115121246</v>
      </c>
      <c r="BA510" s="2">
        <f t="shared" si="133"/>
        <v>30.807647857333979</v>
      </c>
      <c r="BB510" s="2">
        <f t="shared" si="134"/>
        <v>37.224175544917969</v>
      </c>
      <c r="BC510" s="2">
        <f t="shared" si="135"/>
        <v>24.058157467322129</v>
      </c>
      <c r="BD510" s="2">
        <f t="shared" si="136"/>
        <v>11.28984147312762</v>
      </c>
      <c r="BE510" s="2">
        <f t="shared" si="137"/>
        <v>5.4346370606519185</v>
      </c>
      <c r="BF510" s="2">
        <f t="shared" si="138"/>
        <v>3.8767586599210766</v>
      </c>
      <c r="BG510" s="2">
        <f t="shared" si="139"/>
        <v>5.2769809123243325</v>
      </c>
      <c r="BH510" s="2">
        <f t="shared" si="140"/>
        <v>10.779280360027805</v>
      </c>
      <c r="BI510" s="2" t="str">
        <f t="shared" si="141"/>
        <v>NA</v>
      </c>
    </row>
    <row r="511" spans="1:61" x14ac:dyDescent="0.25">
      <c r="A511" t="str">
        <f t="shared" si="125"/>
        <v/>
      </c>
      <c r="B511" t="str">
        <f t="shared" si="108"/>
        <v>WAHeatingAir-Source Heat Pump</v>
      </c>
      <c r="C511" t="str">
        <f t="shared" si="126"/>
        <v>WA2016 CPAHeating_Air-Source Heat Pump</v>
      </c>
      <c r="D511" t="s">
        <v>116</v>
      </c>
      <c r="E511" t="s">
        <v>142</v>
      </c>
      <c r="F511" s="3" t="s">
        <v>77</v>
      </c>
      <c r="G511" s="3" t="s">
        <v>12</v>
      </c>
      <c r="H511" s="3" t="s">
        <v>10</v>
      </c>
      <c r="I511" s="6">
        <v>4.469592599909916</v>
      </c>
      <c r="J511" s="6">
        <v>5.4884396958794701</v>
      </c>
      <c r="K511" s="6">
        <v>4.2482056191465869</v>
      </c>
      <c r="L511" s="6">
        <v>5.2763058724409735</v>
      </c>
      <c r="M511" s="6">
        <v>3.8250234487482015</v>
      </c>
      <c r="N511" s="6">
        <v>4.2184324085525153</v>
      </c>
      <c r="O511" s="6">
        <v>10.876633077928577</v>
      </c>
      <c r="P511" s="6">
        <v>8.8535097712289694</v>
      </c>
      <c r="Q511" s="6">
        <v>5.5980485082483566</v>
      </c>
      <c r="R511" s="6">
        <v>3.1506214016013665</v>
      </c>
      <c r="S511" s="6">
        <v>7.0659820741892618</v>
      </c>
      <c r="T511" s="6">
        <v>5.2596204062951095</v>
      </c>
      <c r="U511" s="6">
        <v>3.109498074314359</v>
      </c>
      <c r="V511" s="6">
        <v>4.6941672984676925</v>
      </c>
      <c r="W511" s="6"/>
      <c r="AR511" s="5" t="s">
        <v>75</v>
      </c>
      <c r="AS511" s="5" t="s">
        <v>12</v>
      </c>
      <c r="AT511" s="5" t="s">
        <v>14</v>
      </c>
      <c r="AU511" s="2">
        <f t="shared" si="127"/>
        <v>0.65214515643746207</v>
      </c>
      <c r="AV511" s="2">
        <f t="shared" si="128"/>
        <v>1.1058981125546135</v>
      </c>
      <c r="AW511" s="2">
        <f t="shared" si="129"/>
        <v>-0.14893981106360399</v>
      </c>
      <c r="AX511" s="2">
        <f t="shared" si="130"/>
        <v>1.0023461988207258</v>
      </c>
      <c r="AY511" s="2">
        <f t="shared" si="131"/>
        <v>-0.1146001354508539</v>
      </c>
      <c r="AZ511" s="2">
        <f t="shared" si="132"/>
        <v>-0.28364805262158621</v>
      </c>
      <c r="BA511" s="2">
        <f t="shared" si="133"/>
        <v>1.3252090076315719</v>
      </c>
      <c r="BB511" s="2">
        <f t="shared" si="134"/>
        <v>3.2342488030739656</v>
      </c>
      <c r="BC511" s="2">
        <f t="shared" si="135"/>
        <v>1.3728415267559826</v>
      </c>
      <c r="BD511" s="2">
        <f t="shared" si="136"/>
        <v>1.9815122346545757</v>
      </c>
      <c r="BE511" s="2">
        <f t="shared" si="137"/>
        <v>6.6980812106836369</v>
      </c>
      <c r="BF511" s="2">
        <f t="shared" si="138"/>
        <v>4.8343126201392392</v>
      </c>
      <c r="BG511" s="2">
        <f t="shared" si="139"/>
        <v>-0.18937171794147301</v>
      </c>
      <c r="BH511" s="2">
        <f t="shared" si="140"/>
        <v>0.90153704114222988</v>
      </c>
      <c r="BI511" s="2" t="str">
        <f t="shared" si="141"/>
        <v>NA</v>
      </c>
    </row>
    <row r="512" spans="1:61" x14ac:dyDescent="0.25">
      <c r="A512" t="str">
        <f t="shared" si="125"/>
        <v/>
      </c>
      <c r="B512" t="str">
        <f t="shared" si="108"/>
        <v>WAHeatingGeothermal Heat Pump</v>
      </c>
      <c r="C512" t="str">
        <f t="shared" si="126"/>
        <v>WA2016 CPAHeating_Geothermal Heat Pump</v>
      </c>
      <c r="D512" t="s">
        <v>116</v>
      </c>
      <c r="E512" t="s">
        <v>142</v>
      </c>
      <c r="F512" s="3" t="s">
        <v>78</v>
      </c>
      <c r="G512" s="3" t="s">
        <v>12</v>
      </c>
      <c r="H512" s="3" t="s">
        <v>11</v>
      </c>
      <c r="I512" s="6">
        <v>3.6046136813774754</v>
      </c>
      <c r="J512" s="6">
        <v>4.245889404417567</v>
      </c>
      <c r="K512" s="6">
        <v>3.3235196242396063</v>
      </c>
      <c r="L512" s="6">
        <v>3.5858935667129912</v>
      </c>
      <c r="M512" s="6">
        <v>2.7073368961311308</v>
      </c>
      <c r="N512" s="6">
        <v>2.9372062296436319</v>
      </c>
      <c r="O512" s="6">
        <v>7.6750234012543599</v>
      </c>
      <c r="P512" s="6">
        <v>6.6552110693605204</v>
      </c>
      <c r="Q512" s="6">
        <v>4.2080706252770099</v>
      </c>
      <c r="R512" s="6">
        <v>2.2247104308450023</v>
      </c>
      <c r="S512" s="6">
        <v>6.0936745211601959</v>
      </c>
      <c r="T512" s="6">
        <v>4.5358754840164464</v>
      </c>
      <c r="U512" s="6">
        <v>2.5077317563834249</v>
      </c>
      <c r="V512" s="6">
        <v>3.6724110211631604</v>
      </c>
      <c r="W512" s="6"/>
      <c r="AR512" s="5" t="s">
        <v>76</v>
      </c>
      <c r="AS512" s="5" t="s">
        <v>12</v>
      </c>
      <c r="AT512" s="5" t="s">
        <v>8</v>
      </c>
      <c r="AU512" s="2">
        <f t="shared" si="127"/>
        <v>40.528405513534786</v>
      </c>
      <c r="AV512" s="2">
        <f t="shared" si="128"/>
        <v>20.999044906820888</v>
      </c>
      <c r="AW512" s="2">
        <f t="shared" si="129"/>
        <v>11.851263128731023</v>
      </c>
      <c r="AX512" s="2">
        <f t="shared" si="130"/>
        <v>20.789115879909779</v>
      </c>
      <c r="AY512" s="2">
        <f t="shared" si="131"/>
        <v>8.889755614242679</v>
      </c>
      <c r="AZ512" s="2">
        <f t="shared" si="132"/>
        <v>45.05790299684223</v>
      </c>
      <c r="BA512" s="2">
        <f t="shared" si="133"/>
        <v>357.87048679379734</v>
      </c>
      <c r="BB512" s="2">
        <f t="shared" si="134"/>
        <v>2812.0084361211989</v>
      </c>
      <c r="BC512" s="2">
        <f t="shared" si="135"/>
        <v>1245.7725033628308</v>
      </c>
      <c r="BD512" s="2">
        <f t="shared" si="136"/>
        <v>10.74626477564885</v>
      </c>
      <c r="BE512" s="2">
        <f t="shared" si="137"/>
        <v>35.526296248946132</v>
      </c>
      <c r="BF512" s="2">
        <f t="shared" si="138"/>
        <v>26.682980386906817</v>
      </c>
      <c r="BG512" s="2">
        <f t="shared" si="139"/>
        <v>39.44786895494655</v>
      </c>
      <c r="BH512" s="2">
        <f t="shared" si="140"/>
        <v>6.5032844804208985</v>
      </c>
      <c r="BI512" s="2" t="str">
        <f t="shared" si="141"/>
        <v>NA</v>
      </c>
    </row>
    <row r="513" spans="1:61" x14ac:dyDescent="0.25">
      <c r="A513" t="str">
        <f t="shared" si="125"/>
        <v/>
      </c>
      <c r="B513" t="str">
        <f t="shared" si="108"/>
        <v>WAVentilationVentilation</v>
      </c>
      <c r="C513" t="str">
        <f t="shared" si="126"/>
        <v>WA2016 CPAVentilation_Ventilation</v>
      </c>
      <c r="D513" t="s">
        <v>116</v>
      </c>
      <c r="E513" t="s">
        <v>142</v>
      </c>
      <c r="F513" s="3" t="s">
        <v>79</v>
      </c>
      <c r="G513" s="3" t="s">
        <v>15</v>
      </c>
      <c r="H513" s="3" t="s">
        <v>15</v>
      </c>
      <c r="I513" s="6">
        <v>2.9264905112646762</v>
      </c>
      <c r="J513" s="6">
        <v>1.195784936902899</v>
      </c>
      <c r="K513" s="6">
        <v>3.0198891446029106</v>
      </c>
      <c r="L513" s="6">
        <v>1.1335044714392064</v>
      </c>
      <c r="M513" s="6">
        <v>2.3174914311534995</v>
      </c>
      <c r="N513" s="6">
        <v>2.4854981082527199</v>
      </c>
      <c r="O513" s="6">
        <v>4.3349817549286183</v>
      </c>
      <c r="P513" s="6">
        <v>1.7689570023970409</v>
      </c>
      <c r="Q513" s="6">
        <v>0.96696874440430203</v>
      </c>
      <c r="R513" s="6">
        <v>1.1338523414669985</v>
      </c>
      <c r="S513" s="6">
        <v>0.2670235031770255</v>
      </c>
      <c r="T513" s="6">
        <v>0.69397253006090664</v>
      </c>
      <c r="U513" s="6">
        <v>26.307281723602674</v>
      </c>
      <c r="V513" s="6">
        <v>0.87005546469531914</v>
      </c>
      <c r="W513" s="6"/>
      <c r="AR513" s="5" t="s">
        <v>77</v>
      </c>
      <c r="AS513" s="5" t="s">
        <v>12</v>
      </c>
      <c r="AT513" s="5" t="s">
        <v>10</v>
      </c>
      <c r="AU513" s="2">
        <f t="shared" si="127"/>
        <v>11.493383460251788</v>
      </c>
      <c r="AV513" s="2">
        <f t="shared" si="128"/>
        <v>3.4392173335282692</v>
      </c>
      <c r="AW513" s="2">
        <f t="shared" si="129"/>
        <v>3.6922676227429605</v>
      </c>
      <c r="AX513" s="2">
        <f t="shared" si="130"/>
        <v>1.7676403643498251</v>
      </c>
      <c r="AY513" s="2">
        <f t="shared" si="131"/>
        <v>0.19123452992232415</v>
      </c>
      <c r="AZ513" s="2">
        <f t="shared" si="132"/>
        <v>2.7579523221170494</v>
      </c>
      <c r="BA513" s="2">
        <f t="shared" si="133"/>
        <v>15.602153295546927</v>
      </c>
      <c r="BB513" s="2">
        <f t="shared" si="134"/>
        <v>19.076809962316013</v>
      </c>
      <c r="BC513" s="2">
        <f t="shared" si="135"/>
        <v>6.3060218334507985</v>
      </c>
      <c r="BD513" s="2">
        <f t="shared" si="136"/>
        <v>0.53258400103158721</v>
      </c>
      <c r="BE513" s="2">
        <f t="shared" si="137"/>
        <v>0.73300922955842807</v>
      </c>
      <c r="BF513" s="2">
        <f t="shared" si="138"/>
        <v>3.5858411154073266</v>
      </c>
      <c r="BG513" s="2">
        <f t="shared" si="139"/>
        <v>156.23055993061561</v>
      </c>
      <c r="BH513" s="2">
        <f t="shared" si="140"/>
        <v>-0.15405067721533006</v>
      </c>
      <c r="BI513" s="2" t="str">
        <f t="shared" si="141"/>
        <v>NA</v>
      </c>
    </row>
    <row r="514" spans="1:61" x14ac:dyDescent="0.25">
      <c r="A514" t="str">
        <f t="shared" si="125"/>
        <v/>
      </c>
      <c r="B514" t="str">
        <f t="shared" si="108"/>
        <v>WAWater HeatingWater Heater</v>
      </c>
      <c r="C514" t="str">
        <f t="shared" si="126"/>
        <v>WA2016 CPAWater Heating_Water Heater</v>
      </c>
      <c r="D514" t="s">
        <v>116</v>
      </c>
      <c r="E514" t="s">
        <v>142</v>
      </c>
      <c r="F514" s="3" t="s">
        <v>80</v>
      </c>
      <c r="G514" s="3" t="s">
        <v>16</v>
      </c>
      <c r="H514" s="3" t="s">
        <v>17</v>
      </c>
      <c r="I514" s="6">
        <v>0.97711778000000016</v>
      </c>
      <c r="J514" s="6">
        <v>0.89828736000000009</v>
      </c>
      <c r="K514" s="6">
        <v>1.0083023900000001</v>
      </c>
      <c r="L514" s="6">
        <v>0.85150155999999988</v>
      </c>
      <c r="M514" s="6">
        <v>7.0446059999999999</v>
      </c>
      <c r="N514" s="6">
        <v>2.61032982</v>
      </c>
      <c r="O514" s="6">
        <v>4.3283054499999993</v>
      </c>
      <c r="P514" s="6">
        <v>2.41490772</v>
      </c>
      <c r="Q514" s="6">
        <v>1.3464095200000001</v>
      </c>
      <c r="R514" s="6">
        <v>3.8443583999999995</v>
      </c>
      <c r="S514" s="6">
        <v>0.27093944000000003</v>
      </c>
      <c r="T514" s="6">
        <v>0.39729094999999998</v>
      </c>
      <c r="U514" s="6">
        <v>0.67566655000000009</v>
      </c>
      <c r="V514" s="6">
        <v>1.6539548200000003</v>
      </c>
      <c r="W514" s="6"/>
      <c r="AR514" s="5" t="s">
        <v>78</v>
      </c>
      <c r="AS514" s="5" t="s">
        <v>12</v>
      </c>
      <c r="AT514" s="5" t="s">
        <v>11</v>
      </c>
      <c r="AU514" s="2">
        <f t="shared" si="127"/>
        <v>5.7870474814331532</v>
      </c>
      <c r="AV514" s="2">
        <f t="shared" si="128"/>
        <v>8.2095922881053642</v>
      </c>
      <c r="AW514" s="2">
        <f t="shared" si="129"/>
        <v>2.108400356676511</v>
      </c>
      <c r="AX514" s="2">
        <f t="shared" si="130"/>
        <v>3.1250217862237948</v>
      </c>
      <c r="AY514" s="2">
        <f t="shared" si="131"/>
        <v>11.532771742394729</v>
      </c>
      <c r="AZ514" s="2">
        <f t="shared" si="132"/>
        <v>8.3578307149183182</v>
      </c>
      <c r="BA514" s="2">
        <f t="shared" si="133"/>
        <v>50.774744006152332</v>
      </c>
      <c r="BB514" s="2">
        <f t="shared" si="134"/>
        <v>6.7826272763893041</v>
      </c>
      <c r="BC514" s="2">
        <f t="shared" si="135"/>
        <v>0.80544950648623193</v>
      </c>
      <c r="BD514" s="2">
        <f t="shared" si="136"/>
        <v>73.784820365924134</v>
      </c>
      <c r="BE514" s="2">
        <f t="shared" si="137"/>
        <v>1.2854565358236862</v>
      </c>
      <c r="BF514" s="2">
        <f t="shared" si="138"/>
        <v>2.4122021112146061</v>
      </c>
      <c r="BG514" s="2">
        <f t="shared" si="139"/>
        <v>5.5704395830895423</v>
      </c>
      <c r="BH514" s="2">
        <f t="shared" si="140"/>
        <v>21.347396659877102</v>
      </c>
      <c r="BI514" s="2" t="str">
        <f t="shared" si="141"/>
        <v>NA</v>
      </c>
    </row>
    <row r="515" spans="1:61" x14ac:dyDescent="0.25">
      <c r="A515" t="str">
        <f t="shared" si="125"/>
        <v/>
      </c>
      <c r="B515" t="str">
        <f t="shared" si="108"/>
        <v>WAInterior LightingScrew-in</v>
      </c>
      <c r="C515" t="str">
        <f t="shared" si="126"/>
        <v>WA2016 CPAInterior Lighting_Screw-in</v>
      </c>
      <c r="D515" t="s">
        <v>116</v>
      </c>
      <c r="E515" t="s">
        <v>142</v>
      </c>
      <c r="F515" s="3" t="s">
        <v>149</v>
      </c>
      <c r="G515" s="3" t="s">
        <v>18</v>
      </c>
      <c r="H515" s="3" t="s">
        <v>150</v>
      </c>
      <c r="I515" s="6">
        <v>0.35153671888615934</v>
      </c>
      <c r="J515" s="6">
        <v>0.3792363222295298</v>
      </c>
      <c r="K515" s="6">
        <v>0.9714280849887329</v>
      </c>
      <c r="L515" s="6">
        <v>0.64114253609256366</v>
      </c>
      <c r="M515" s="6">
        <v>2.2795021502180672</v>
      </c>
      <c r="N515" s="6">
        <v>0.6768059454019979</v>
      </c>
      <c r="O515" s="6">
        <v>0.77719494840408199</v>
      </c>
      <c r="P515" s="6">
        <v>0.13494234511511752</v>
      </c>
      <c r="Q515" s="6">
        <v>0.34437087459883575</v>
      </c>
      <c r="R515" s="6">
        <v>1.2367581057690407</v>
      </c>
      <c r="S515" s="6">
        <v>0.10825324200030122</v>
      </c>
      <c r="T515" s="6">
        <v>0.10825324200030122</v>
      </c>
      <c r="U515" s="6">
        <v>0.74088326419336703</v>
      </c>
      <c r="V515" s="6">
        <v>0.60511732363100501</v>
      </c>
      <c r="W515" s="6"/>
      <c r="AR515" s="5" t="s">
        <v>79</v>
      </c>
      <c r="AS515" s="5" t="s">
        <v>15</v>
      </c>
      <c r="AT515" s="5" t="s">
        <v>15</v>
      </c>
      <c r="AU515" s="2">
        <f t="shared" si="127"/>
        <v>0.60896893265702023</v>
      </c>
      <c r="AV515" s="2">
        <f t="shared" si="128"/>
        <v>-0.4904554664796561</v>
      </c>
      <c r="AW515" s="2">
        <f t="shared" si="129"/>
        <v>0.30556201543653239</v>
      </c>
      <c r="AX515" s="2">
        <f t="shared" si="130"/>
        <v>1.4837001049151812</v>
      </c>
      <c r="AY515" s="2">
        <f t="shared" si="131"/>
        <v>-0.69541201989381274</v>
      </c>
      <c r="AZ515" s="2">
        <f t="shared" si="132"/>
        <v>-0.91836455252649485</v>
      </c>
      <c r="BA515" s="2">
        <f t="shared" si="133"/>
        <v>0.79425846080999851</v>
      </c>
      <c r="BB515" s="2">
        <f t="shared" si="134"/>
        <v>-0.48597535716930373</v>
      </c>
      <c r="BC515" s="2">
        <f t="shared" si="135"/>
        <v>0.35273430414043716</v>
      </c>
      <c r="BD515" s="2">
        <f t="shared" si="136"/>
        <v>0.41743542431050162</v>
      </c>
      <c r="BE515" s="2">
        <f t="shared" si="137"/>
        <v>-0.87209351992386175</v>
      </c>
      <c r="BF515" s="2">
        <f t="shared" si="138"/>
        <v>-0.99378091834877746</v>
      </c>
      <c r="BG515" s="2">
        <f t="shared" si="139"/>
        <v>4.1000098020428926</v>
      </c>
      <c r="BH515" s="2">
        <f t="shared" si="140"/>
        <v>-0.29562891249822343</v>
      </c>
      <c r="BI515" s="2" t="str">
        <f t="shared" si="141"/>
        <v>NA</v>
      </c>
    </row>
    <row r="516" spans="1:61" x14ac:dyDescent="0.25">
      <c r="A516" t="str">
        <f t="shared" si="125"/>
        <v/>
      </c>
      <c r="B516" t="str">
        <f t="shared" si="108"/>
        <v>WAInterior LightingHigh-Bay Fixtures</v>
      </c>
      <c r="C516" t="str">
        <f t="shared" si="126"/>
        <v>WA2016 CPAInterior Lighting_High-Bay Fixtures</v>
      </c>
      <c r="D516" t="s">
        <v>116</v>
      </c>
      <c r="E516" t="s">
        <v>142</v>
      </c>
      <c r="F516" s="3" t="s">
        <v>151</v>
      </c>
      <c r="G516" s="3" t="s">
        <v>18</v>
      </c>
      <c r="H516" s="3" t="s">
        <v>152</v>
      </c>
      <c r="I516" s="6">
        <v>1.0097571904109066</v>
      </c>
      <c r="J516" s="6">
        <v>1.5097319313691666</v>
      </c>
      <c r="K516" s="6">
        <v>1.9907982124912358</v>
      </c>
      <c r="L516" s="6">
        <v>1.3139268202442156</v>
      </c>
      <c r="M516" s="6">
        <v>2.9189542122173275</v>
      </c>
      <c r="N516" s="6">
        <v>2.0202514121424442</v>
      </c>
      <c r="O516" s="6">
        <v>2.593676628981044</v>
      </c>
      <c r="P516" s="6">
        <v>1.4232784408076913</v>
      </c>
      <c r="Q516" s="6">
        <v>0.81014056411215796</v>
      </c>
      <c r="R516" s="6">
        <v>1.2862972269831965</v>
      </c>
      <c r="S516" s="6">
        <v>1.6935466856330306</v>
      </c>
      <c r="T516" s="6">
        <v>1.6935466856330306</v>
      </c>
      <c r="U516" s="6">
        <v>2.7383703041952336</v>
      </c>
      <c r="V516" s="6">
        <v>1.5598450753325854</v>
      </c>
      <c r="W516" s="6"/>
      <c r="AR516" s="5" t="s">
        <v>80</v>
      </c>
      <c r="AS516" s="5" t="s">
        <v>16</v>
      </c>
      <c r="AT516" s="5" t="s">
        <v>17</v>
      </c>
      <c r="AU516" s="2">
        <f t="shared" si="127"/>
        <v>16.509113588222029</v>
      </c>
      <c r="AV516" s="2">
        <f t="shared" si="128"/>
        <v>6.6849722447292512</v>
      </c>
      <c r="AW516" s="2">
        <f t="shared" si="129"/>
        <v>9.1364138841380651</v>
      </c>
      <c r="AX516" s="2">
        <f t="shared" si="130"/>
        <v>18.283505440436347</v>
      </c>
      <c r="AY516" s="2">
        <f t="shared" si="131"/>
        <v>-0.26117720949582268</v>
      </c>
      <c r="AZ516" s="2">
        <f t="shared" si="132"/>
        <v>2.2311589148243152</v>
      </c>
      <c r="BA516" s="2">
        <f t="shared" si="133"/>
        <v>21.68512123401743</v>
      </c>
      <c r="BB516" s="2">
        <f t="shared" si="134"/>
        <v>9.2698902862577057</v>
      </c>
      <c r="BC516" s="2">
        <f t="shared" si="135"/>
        <v>5.0281869771178345</v>
      </c>
      <c r="BD516" s="2">
        <f t="shared" si="136"/>
        <v>4.5850889273875506</v>
      </c>
      <c r="BE516" s="2">
        <f t="shared" si="137"/>
        <v>6.5808700363134696</v>
      </c>
      <c r="BF516" s="2">
        <f t="shared" si="138"/>
        <v>0.84298910090698009</v>
      </c>
      <c r="BG516" s="2">
        <f t="shared" si="139"/>
        <v>70.414046968452638</v>
      </c>
      <c r="BH516" s="2">
        <f t="shared" si="140"/>
        <v>5.8788152120559056</v>
      </c>
      <c r="BI516" s="2" t="str">
        <f t="shared" si="141"/>
        <v>NA</v>
      </c>
    </row>
    <row r="517" spans="1:61" x14ac:dyDescent="0.25">
      <c r="A517" t="str">
        <f t="shared" si="125"/>
        <v/>
      </c>
      <c r="B517" t="str">
        <f t="shared" si="108"/>
        <v>WAInterior LightingLinear Lighting</v>
      </c>
      <c r="C517" t="str">
        <f t="shared" si="126"/>
        <v>WA2016 CPAInterior Lighting_Linear Lighting</v>
      </c>
      <c r="D517" t="s">
        <v>116</v>
      </c>
      <c r="E517" t="s">
        <v>142</v>
      </c>
      <c r="F517" s="3" t="s">
        <v>84</v>
      </c>
      <c r="G517" s="3" t="s">
        <v>18</v>
      </c>
      <c r="H517" s="3" t="s">
        <v>22</v>
      </c>
      <c r="I517" s="6">
        <v>1.7246509498917526</v>
      </c>
      <c r="J517" s="6">
        <v>1.5415598375166626</v>
      </c>
      <c r="K517" s="6">
        <v>3.0033180740724288</v>
      </c>
      <c r="L517" s="6">
        <v>1.9821899288878029</v>
      </c>
      <c r="M517" s="6">
        <v>1.8674442583618971</v>
      </c>
      <c r="N517" s="6">
        <v>5.0106479032102795</v>
      </c>
      <c r="O517" s="6">
        <v>4.0374352350241542</v>
      </c>
      <c r="P517" s="6">
        <v>2.18745514263111</v>
      </c>
      <c r="Q517" s="6">
        <v>1.5127022615307173</v>
      </c>
      <c r="R517" s="6">
        <v>0.45584450142900113</v>
      </c>
      <c r="S517" s="6">
        <v>0.28151989720595638</v>
      </c>
      <c r="T517" s="6">
        <v>0.28151989720595638</v>
      </c>
      <c r="U517" s="6">
        <v>3.907161357362638</v>
      </c>
      <c r="V517" s="6">
        <v>1.464169865932343</v>
      </c>
      <c r="W517" s="6"/>
      <c r="AR517" s="5" t="s">
        <v>81</v>
      </c>
      <c r="AS517" s="5" t="s">
        <v>18</v>
      </c>
      <c r="AT517" s="5" t="s">
        <v>19</v>
      </c>
      <c r="AU517" s="2">
        <f t="shared" si="127"/>
        <v>16.767882507195914</v>
      </c>
      <c r="AV517" s="2">
        <f t="shared" si="128"/>
        <v>3.6621914737283987</v>
      </c>
      <c r="AW517" s="2">
        <f t="shared" si="129"/>
        <v>8.0854340179578301</v>
      </c>
      <c r="AX517" s="2">
        <f t="shared" si="130"/>
        <v>16.284122206984353</v>
      </c>
      <c r="AY517" s="2">
        <f t="shared" si="131"/>
        <v>-0.43833430367050996</v>
      </c>
      <c r="AZ517" s="2">
        <f t="shared" si="132"/>
        <v>-0.52386068686841103</v>
      </c>
      <c r="BA517" s="2">
        <f t="shared" si="133"/>
        <v>19.980609506670664</v>
      </c>
      <c r="BB517" s="2">
        <f t="shared" si="134"/>
        <v>17.755659541588706</v>
      </c>
      <c r="BC517" s="2">
        <f t="shared" si="135"/>
        <v>12.375100200875172</v>
      </c>
      <c r="BD517" s="2">
        <f t="shared" si="136"/>
        <v>0.1759605039083334</v>
      </c>
      <c r="BE517" s="2">
        <f t="shared" si="137"/>
        <v>-0.25128207725386631</v>
      </c>
      <c r="BF517" s="2">
        <f t="shared" si="138"/>
        <v>-0.81797881184283361</v>
      </c>
      <c r="BG517" s="2">
        <f t="shared" si="139"/>
        <v>59.539673078302286</v>
      </c>
      <c r="BH517" s="2">
        <f t="shared" si="140"/>
        <v>2.8362852968765786</v>
      </c>
      <c r="BI517" s="2" t="str">
        <f t="shared" si="141"/>
        <v>NA</v>
      </c>
    </row>
    <row r="518" spans="1:61" x14ac:dyDescent="0.25">
      <c r="A518" t="str">
        <f t="shared" si="125"/>
        <v/>
      </c>
      <c r="B518" t="str">
        <f t="shared" si="108"/>
        <v>WAExterior LightingScrew-in</v>
      </c>
      <c r="C518" t="str">
        <f t="shared" si="126"/>
        <v>WA2016 CPAExterior Lighting_Screw-in</v>
      </c>
      <c r="D518" t="s">
        <v>116</v>
      </c>
      <c r="E518" t="s">
        <v>142</v>
      </c>
      <c r="F518" s="3" t="s">
        <v>153</v>
      </c>
      <c r="G518" s="3" t="s">
        <v>23</v>
      </c>
      <c r="H518" s="3" t="s">
        <v>150</v>
      </c>
      <c r="I518" s="6">
        <v>9.5513063085817806E-2</v>
      </c>
      <c r="J518" s="6">
        <v>0.16243010034900959</v>
      </c>
      <c r="K518" s="6">
        <v>0.23794212601226408</v>
      </c>
      <c r="L518" s="6">
        <v>0.23794212601226408</v>
      </c>
      <c r="M518" s="6">
        <v>0.27618212354593696</v>
      </c>
      <c r="N518" s="6">
        <v>0.36198121188018928</v>
      </c>
      <c r="O518" s="6">
        <v>4.4121385283345624E-2</v>
      </c>
      <c r="P518" s="6">
        <v>2.0014407489942935E-2</v>
      </c>
      <c r="Q518" s="6">
        <v>3.990962547375485E-3</v>
      </c>
      <c r="R518" s="6">
        <v>3.8082042924893707E-2</v>
      </c>
      <c r="S518" s="6">
        <v>1.9928645621352149E-2</v>
      </c>
      <c r="T518" s="6">
        <v>1.9928645621352149E-2</v>
      </c>
      <c r="U518" s="6">
        <v>0.10945423176127128</v>
      </c>
      <c r="V518" s="6">
        <v>9.2876428298923994E-2</v>
      </c>
      <c r="W518" s="6"/>
      <c r="AR518" s="5" t="s">
        <v>82</v>
      </c>
      <c r="AS518" s="5" t="s">
        <v>18</v>
      </c>
      <c r="AT518" s="5" t="s">
        <v>20</v>
      </c>
      <c r="AU518" s="2">
        <f t="shared" si="127"/>
        <v>0.1929955133843948</v>
      </c>
      <c r="AV518" s="2">
        <f t="shared" si="128"/>
        <v>-0.40442315205515189</v>
      </c>
      <c r="AW518" s="2">
        <f t="shared" si="129"/>
        <v>-0.1273155002547417</v>
      </c>
      <c r="AX518" s="2">
        <f t="shared" si="130"/>
        <v>1.5154458710844132</v>
      </c>
      <c r="AY518" s="2">
        <f t="shared" si="131"/>
        <v>-0.89929120653175632</v>
      </c>
      <c r="AZ518" s="2">
        <f t="shared" si="132"/>
        <v>-0.9582969556127563</v>
      </c>
      <c r="BA518" s="2">
        <f t="shared" si="133"/>
        <v>-0.7220265949441218</v>
      </c>
      <c r="BB518" s="2">
        <f t="shared" si="134"/>
        <v>-0.79194531577550764</v>
      </c>
      <c r="BC518" s="2">
        <f t="shared" si="135"/>
        <v>-0.95721782933122523</v>
      </c>
      <c r="BD518" s="2">
        <f t="shared" si="136"/>
        <v>-0.88089285110399707</v>
      </c>
      <c r="BE518" s="2">
        <f t="shared" si="137"/>
        <v>-0.93574180914396454</v>
      </c>
      <c r="BF518" s="2">
        <f t="shared" si="138"/>
        <v>-0.98437815912627569</v>
      </c>
      <c r="BG518" s="2">
        <f t="shared" si="139"/>
        <v>1.05614082915281</v>
      </c>
      <c r="BH518" s="2">
        <f t="shared" si="140"/>
        <v>-0.70496977253498772</v>
      </c>
      <c r="BI518" s="2" t="str">
        <f t="shared" si="141"/>
        <v>NA</v>
      </c>
    </row>
    <row r="519" spans="1:61" x14ac:dyDescent="0.25">
      <c r="A519" t="str">
        <f t="shared" si="125"/>
        <v/>
      </c>
      <c r="B519" t="str">
        <f t="shared" si="108"/>
        <v>WAExterior LightingArea Lighting</v>
      </c>
      <c r="C519" t="str">
        <f t="shared" si="126"/>
        <v>WA2016 CPAExterior Lighting_Area Lighting</v>
      </c>
      <c r="D519" t="s">
        <v>116</v>
      </c>
      <c r="E519" t="s">
        <v>142</v>
      </c>
      <c r="F519" s="3" t="s">
        <v>86</v>
      </c>
      <c r="G519" s="3" t="s">
        <v>23</v>
      </c>
      <c r="H519" s="3" t="s">
        <v>24</v>
      </c>
      <c r="I519" s="6">
        <v>1.2776745024992495</v>
      </c>
      <c r="J519" s="6">
        <v>1.5773307041073741</v>
      </c>
      <c r="K519" s="6">
        <v>0.84447642280672996</v>
      </c>
      <c r="L519" s="6">
        <v>0.84447642280672996</v>
      </c>
      <c r="M519" s="6">
        <v>2.1410175142692172</v>
      </c>
      <c r="N519" s="6">
        <v>1.7833920471292941</v>
      </c>
      <c r="O519" s="6">
        <v>0.66430062146194035</v>
      </c>
      <c r="P519" s="6">
        <v>0.28734694198828503</v>
      </c>
      <c r="Q519" s="6">
        <v>0.12004484213925479</v>
      </c>
      <c r="R519" s="6">
        <v>1.7301616523403083</v>
      </c>
      <c r="S519" s="6">
        <v>0.37757329938433987</v>
      </c>
      <c r="T519" s="6">
        <v>0.37757329938433987</v>
      </c>
      <c r="U519" s="6">
        <v>1.1168155767710217</v>
      </c>
      <c r="V519" s="6">
        <v>0.63826748610116635</v>
      </c>
      <c r="W519" s="6"/>
      <c r="AR519" s="5" t="s">
        <v>83</v>
      </c>
      <c r="AS519" s="5" t="s">
        <v>18</v>
      </c>
      <c r="AT519" s="5" t="s">
        <v>21</v>
      </c>
      <c r="AU519" s="2">
        <f t="shared" si="127"/>
        <v>18.404272767275184</v>
      </c>
      <c r="AV519" s="2">
        <f t="shared" si="128"/>
        <v>6.0322638517304901</v>
      </c>
      <c r="AW519" s="2">
        <f t="shared" si="129"/>
        <v>0.88297504055474252</v>
      </c>
      <c r="AX519" s="2">
        <f t="shared" si="130"/>
        <v>4.4275305594416441</v>
      </c>
      <c r="AY519" s="2">
        <f t="shared" si="131"/>
        <v>-5.0722572777534669E-2</v>
      </c>
      <c r="AZ519" s="2">
        <f t="shared" si="132"/>
        <v>3.9964282756200182</v>
      </c>
      <c r="BA519" s="2">
        <f t="shared" si="133"/>
        <v>1.5444263007793948</v>
      </c>
      <c r="BB519" s="2">
        <f t="shared" si="134"/>
        <v>0.81598580694781808</v>
      </c>
      <c r="BC519" s="2">
        <f t="shared" si="135"/>
        <v>-0.21765235718991649</v>
      </c>
      <c r="BD519" s="2">
        <f t="shared" si="136"/>
        <v>5.5796891786936342</v>
      </c>
      <c r="BE519" s="2">
        <f t="shared" si="137"/>
        <v>0.48031142220961942</v>
      </c>
      <c r="BF519" s="2">
        <f t="shared" si="138"/>
        <v>-0.64012075078296082</v>
      </c>
      <c r="BG519" s="2">
        <f t="shared" si="139"/>
        <v>24.509554146278344</v>
      </c>
      <c r="BH519" s="2">
        <f t="shared" si="140"/>
        <v>1.4652719578203182</v>
      </c>
      <c r="BI519" s="2" t="str">
        <f t="shared" si="141"/>
        <v>NA</v>
      </c>
    </row>
    <row r="520" spans="1:61" x14ac:dyDescent="0.25">
      <c r="A520" t="str">
        <f t="shared" si="125"/>
        <v/>
      </c>
      <c r="B520" t="str">
        <f t="shared" si="108"/>
        <v>WAExterior LightingLinear Lighting</v>
      </c>
      <c r="C520" t="str">
        <f t="shared" si="126"/>
        <v>WA2016 CPAExterior Lighting_Linear Lighting</v>
      </c>
      <c r="D520" t="s">
        <v>116</v>
      </c>
      <c r="E520" t="s">
        <v>142</v>
      </c>
      <c r="F520" s="3" t="s">
        <v>87</v>
      </c>
      <c r="G520" s="3" t="s">
        <v>23</v>
      </c>
      <c r="H520" s="3" t="s">
        <v>22</v>
      </c>
      <c r="I520" s="6">
        <v>0.17998060318671685</v>
      </c>
      <c r="J520" s="6">
        <v>7.2716734974156386E-2</v>
      </c>
      <c r="K520" s="6">
        <v>7.9875366371784634E-2</v>
      </c>
      <c r="L520" s="6">
        <v>7.9875366371784634E-2</v>
      </c>
      <c r="M520" s="6">
        <v>0.40359773533941284</v>
      </c>
      <c r="N520" s="6">
        <v>0.3815598518016472</v>
      </c>
      <c r="O520" s="6">
        <v>8.1899905131840825E-2</v>
      </c>
      <c r="P520" s="6">
        <v>0.74928674288024677</v>
      </c>
      <c r="Q520" s="6">
        <v>0.6570892244201626</v>
      </c>
      <c r="R520" s="6">
        <v>2.5582070828392617E-2</v>
      </c>
      <c r="S520" s="6">
        <v>7.7353172351847979E-2</v>
      </c>
      <c r="T520" s="6">
        <v>7.7353172351847979E-2</v>
      </c>
      <c r="U520" s="6">
        <v>0.24079761846153852</v>
      </c>
      <c r="V520" s="6">
        <v>5.901349395031337E-2</v>
      </c>
      <c r="W520" s="6"/>
      <c r="AR520" s="5" t="s">
        <v>84</v>
      </c>
      <c r="AS520" s="5" t="s">
        <v>18</v>
      </c>
      <c r="AT520" s="5" t="s">
        <v>22</v>
      </c>
      <c r="AU520" s="2">
        <f t="shared" si="127"/>
        <v>0.76866918638444526</v>
      </c>
      <c r="AV520" s="2">
        <f t="shared" si="128"/>
        <v>-0.58045308706192267</v>
      </c>
      <c r="AW520" s="2">
        <f t="shared" si="129"/>
        <v>-0.76951447438014053</v>
      </c>
      <c r="AX520" s="2">
        <f t="shared" si="130"/>
        <v>-0.33564322050588069</v>
      </c>
      <c r="AY520" s="2">
        <f t="shared" si="131"/>
        <v>-0.7684230050263301</v>
      </c>
      <c r="AZ520" s="2">
        <f t="shared" si="132"/>
        <v>-0.30829762471066668</v>
      </c>
      <c r="BA520" s="2">
        <f t="shared" si="133"/>
        <v>-0.5940408117014544</v>
      </c>
      <c r="BB520" s="2">
        <f t="shared" si="134"/>
        <v>5.1281258901065696</v>
      </c>
      <c r="BC520" s="2">
        <f t="shared" si="135"/>
        <v>4.5418450437844866</v>
      </c>
      <c r="BD520" s="2">
        <f t="shared" si="136"/>
        <v>-0.93704964884860042</v>
      </c>
      <c r="BE520" s="2">
        <f t="shared" si="137"/>
        <v>-0.60753249535876952</v>
      </c>
      <c r="BF520" s="2">
        <f t="shared" si="138"/>
        <v>-0.9045870289229111</v>
      </c>
      <c r="BG520" s="2">
        <f t="shared" si="139"/>
        <v>6.1178257555755593</v>
      </c>
      <c r="BH520" s="2">
        <f t="shared" si="140"/>
        <v>-0.85251182354583466</v>
      </c>
      <c r="BI520" s="2" t="str">
        <f t="shared" si="141"/>
        <v>NA</v>
      </c>
    </row>
    <row r="521" spans="1:61" x14ac:dyDescent="0.25">
      <c r="A521" t="str">
        <f t="shared" si="125"/>
        <v/>
      </c>
      <c r="B521" t="str">
        <f t="shared" si="108"/>
        <v>WARefrigeration Walk-in Refrigerator/Freezer</v>
      </c>
      <c r="C521" t="str">
        <f t="shared" si="126"/>
        <v>WA2016 CPARefrigeration _Walk-in Refrigerator/Freezer</v>
      </c>
      <c r="D521" t="s">
        <v>116</v>
      </c>
      <c r="E521" t="s">
        <v>142</v>
      </c>
      <c r="F521" s="3" t="s">
        <v>88</v>
      </c>
      <c r="G521" s="3" t="s">
        <v>25</v>
      </c>
      <c r="H521" s="3" t="s">
        <v>26</v>
      </c>
      <c r="I521" s="6">
        <v>0.13351082979963722</v>
      </c>
      <c r="J521" s="6">
        <v>0.63624058619153556</v>
      </c>
      <c r="K521" s="6">
        <v>0.33345451780729152</v>
      </c>
      <c r="L521" s="6">
        <v>0.18776896773833759</v>
      </c>
      <c r="M521" s="6">
        <v>7.0090355142670839</v>
      </c>
      <c r="N521" s="6">
        <v>6.1287643637814879</v>
      </c>
      <c r="O521" s="6">
        <v>0.26098598455131811</v>
      </c>
      <c r="P521" s="6">
        <v>0.18868730245283449</v>
      </c>
      <c r="Q521" s="6">
        <v>0.22758057055851316</v>
      </c>
      <c r="R521" s="6">
        <v>0.47242405178008801</v>
      </c>
      <c r="S521" s="6">
        <v>0.50889509768275099</v>
      </c>
      <c r="T521" s="6">
        <v>14.755602588168644</v>
      </c>
      <c r="U521" s="6">
        <v>0.10513756832470157</v>
      </c>
      <c r="V521" s="6">
        <v>0.68444687163924389</v>
      </c>
      <c r="W521" s="6"/>
      <c r="AR521" s="5" t="s">
        <v>85</v>
      </c>
      <c r="AS521" s="5" t="s">
        <v>23</v>
      </c>
      <c r="AT521" s="5" t="s">
        <v>19</v>
      </c>
      <c r="AU521" s="2">
        <f t="shared" si="127"/>
        <v>6.6235190046613601E-2</v>
      </c>
      <c r="AV521" s="2">
        <f t="shared" si="128"/>
        <v>0.99050718960468065</v>
      </c>
      <c r="AW521" s="2">
        <f t="shared" si="129"/>
        <v>4.2754081299125613E-3</v>
      </c>
      <c r="AX521" s="2">
        <f t="shared" si="130"/>
        <v>-0.23825990679838005</v>
      </c>
      <c r="AY521" s="2">
        <f t="shared" si="131"/>
        <v>-0.34145874003604804</v>
      </c>
      <c r="AZ521" s="2">
        <f t="shared" si="132"/>
        <v>8.2444625647975869</v>
      </c>
      <c r="BA521" s="2">
        <f t="shared" si="133"/>
        <v>-0.76213918495190502</v>
      </c>
      <c r="BB521" s="2">
        <f t="shared" si="134"/>
        <v>-0.54900102256539296</v>
      </c>
      <c r="BC521" s="2">
        <f t="shared" si="135"/>
        <v>0.24288700102327709</v>
      </c>
      <c r="BD521" s="2">
        <f t="shared" si="136"/>
        <v>-0.20748917906051623</v>
      </c>
      <c r="BE521" s="2">
        <f t="shared" si="137"/>
        <v>7.9637609677408463</v>
      </c>
      <c r="BF521" s="2">
        <f t="shared" si="138"/>
        <v>162.08012488284243</v>
      </c>
      <c r="BG521" s="2">
        <f t="shared" si="139"/>
        <v>-7.4060757403303201E-2</v>
      </c>
      <c r="BH521" s="2">
        <f t="shared" si="140"/>
        <v>3.3417745764718321</v>
      </c>
      <c r="BI521" s="2" t="str">
        <f t="shared" si="141"/>
        <v>NA</v>
      </c>
    </row>
    <row r="522" spans="1:61" x14ac:dyDescent="0.25">
      <c r="A522" t="str">
        <f t="shared" ref="A522:A580" si="142">IF(D522=D521,"",1)</f>
        <v/>
      </c>
      <c r="B522" t="str">
        <f t="shared" si="108"/>
        <v>WARefrigeration Reach-in Refrigerator/Freezer</v>
      </c>
      <c r="C522" t="str">
        <f t="shared" ref="C522:C580" si="143">D522&amp;E522&amp;F522</f>
        <v>WA2016 CPARefrigeration _Reach-in Refrigerator/Freezer</v>
      </c>
      <c r="D522" t="s">
        <v>116</v>
      </c>
      <c r="E522" t="s">
        <v>142</v>
      </c>
      <c r="F522" s="3" t="s">
        <v>89</v>
      </c>
      <c r="G522" s="3" t="s">
        <v>25</v>
      </c>
      <c r="H522" s="3" t="s">
        <v>27</v>
      </c>
      <c r="I522" s="6">
        <v>2.9964689848896508E-2</v>
      </c>
      <c r="J522" s="6">
        <v>0.14279554597271532</v>
      </c>
      <c r="K522" s="6">
        <v>7.4839331159905487E-2</v>
      </c>
      <c r="L522" s="6">
        <v>4.2142190936648873E-2</v>
      </c>
      <c r="M522" s="6">
        <v>3.146165380592739</v>
      </c>
      <c r="N522" s="6">
        <v>0.39300508664628164</v>
      </c>
      <c r="O522" s="6">
        <v>5.8574754525347078E-2</v>
      </c>
      <c r="P522" s="6">
        <v>8.4696597345835359E-2</v>
      </c>
      <c r="Q522" s="6">
        <v>0.10215472741282124</v>
      </c>
      <c r="R522" s="6">
        <v>0.10602915291586203</v>
      </c>
      <c r="S522" s="6">
        <v>0.11421458312087399</v>
      </c>
      <c r="T522" s="6">
        <v>0.66233886157638044</v>
      </c>
      <c r="U522" s="6">
        <v>2.3596697219579476E-2</v>
      </c>
      <c r="V522" s="6">
        <v>0.15361479108096407</v>
      </c>
      <c r="W522" s="6"/>
      <c r="AR522" s="5" t="s">
        <v>86</v>
      </c>
      <c r="AS522" s="5" t="s">
        <v>23</v>
      </c>
      <c r="AT522" s="5" t="s">
        <v>24</v>
      </c>
      <c r="AU522" s="2">
        <f t="shared" si="127"/>
        <v>-0.6987654373730996</v>
      </c>
      <c r="AV522" s="2">
        <f t="shared" si="128"/>
        <v>-0.43763855454812639</v>
      </c>
      <c r="AW522" s="2">
        <f t="shared" si="129"/>
        <v>-0.71627041936991365</v>
      </c>
      <c r="AX522" s="2">
        <f t="shared" si="130"/>
        <v>-0.78479190524472109</v>
      </c>
      <c r="AY522" s="2">
        <f t="shared" si="131"/>
        <v>-0.62789562702702306</v>
      </c>
      <c r="AZ522" s="2">
        <f t="shared" si="132"/>
        <v>-0.25378253090247571</v>
      </c>
      <c r="BA522" s="2">
        <f t="shared" si="133"/>
        <v>-0.93279916170844213</v>
      </c>
      <c r="BB522" s="2">
        <f t="shared" si="134"/>
        <v>-0.74516601781497416</v>
      </c>
      <c r="BC522" s="2">
        <f t="shared" si="135"/>
        <v>-0.29771494011271782</v>
      </c>
      <c r="BD522" s="2">
        <f t="shared" si="136"/>
        <v>-0.77609850739183128</v>
      </c>
      <c r="BE522" s="2">
        <f t="shared" si="137"/>
        <v>1.5324568536248075</v>
      </c>
      <c r="BF522" s="2">
        <f t="shared" si="138"/>
        <v>8.2147343383171734</v>
      </c>
      <c r="BG522" s="2">
        <f t="shared" si="139"/>
        <v>-0.73840208486224745</v>
      </c>
      <c r="BH522" s="2">
        <f t="shared" si="140"/>
        <v>0.22664546975879651</v>
      </c>
      <c r="BI522" s="2" t="str">
        <f t="shared" si="141"/>
        <v>NA</v>
      </c>
    </row>
    <row r="523" spans="1:61" x14ac:dyDescent="0.25">
      <c r="A523" t="str">
        <f t="shared" si="142"/>
        <v/>
      </c>
      <c r="B523" t="str">
        <f t="shared" si="108"/>
        <v>WARefrigeration Glass Door Display</v>
      </c>
      <c r="C523" t="str">
        <f t="shared" si="143"/>
        <v>WA2016 CPARefrigeration _Glass Door Display</v>
      </c>
      <c r="D523" t="s">
        <v>116</v>
      </c>
      <c r="E523" t="s">
        <v>142</v>
      </c>
      <c r="F523" s="3" t="s">
        <v>90</v>
      </c>
      <c r="G523" s="3" t="s">
        <v>25</v>
      </c>
      <c r="H523" s="3" t="s">
        <v>28</v>
      </c>
      <c r="I523" s="6">
        <v>3.0753234318604314E-2</v>
      </c>
      <c r="J523" s="6">
        <v>0.1465533234983131</v>
      </c>
      <c r="K523" s="6">
        <v>7.6808787243060894E-2</v>
      </c>
      <c r="L523" s="6">
        <v>4.325119596129752E-2</v>
      </c>
      <c r="M523" s="6">
        <v>1.6144796031989055</v>
      </c>
      <c r="N523" s="6">
        <v>4.0334732576855217</v>
      </c>
      <c r="O523" s="6">
        <v>6.0116195433908844E-2</v>
      </c>
      <c r="P523" s="6">
        <v>4.3462727585362883E-2</v>
      </c>
      <c r="Q523" s="6">
        <v>5.2421504856579315E-2</v>
      </c>
      <c r="R523" s="6">
        <v>0.10881939378206891</v>
      </c>
      <c r="S523" s="6">
        <v>0.11722023004510752</v>
      </c>
      <c r="T523" s="6">
        <v>0.67976883161786417</v>
      </c>
      <c r="U523" s="6">
        <v>2.4217662935884201E-2</v>
      </c>
      <c r="V523" s="6">
        <v>0.15765728558309472</v>
      </c>
      <c r="W523" s="6"/>
      <c r="AR523" s="5" t="s">
        <v>87</v>
      </c>
      <c r="AS523" s="5" t="s">
        <v>23</v>
      </c>
      <c r="AT523" s="5" t="s">
        <v>22</v>
      </c>
      <c r="AU523" s="2">
        <f t="shared" si="127"/>
        <v>-0.88809815217174903</v>
      </c>
      <c r="AV523" s="2">
        <f t="shared" si="128"/>
        <v>-0.79109540304851056</v>
      </c>
      <c r="AW523" s="2">
        <f t="shared" si="129"/>
        <v>-0.89460085828409475</v>
      </c>
      <c r="AX523" s="2">
        <f t="shared" si="130"/>
        <v>-0.92005504527533088</v>
      </c>
      <c r="AY523" s="2">
        <f t="shared" si="131"/>
        <v>-0.86177161558907245</v>
      </c>
      <c r="AZ523" s="2">
        <f t="shared" si="132"/>
        <v>1.7720296418030248</v>
      </c>
      <c r="BA523" s="2">
        <f t="shared" si="133"/>
        <v>-0.97503640380819545</v>
      </c>
      <c r="BB523" s="2">
        <f t="shared" si="134"/>
        <v>-0.95266746078660391</v>
      </c>
      <c r="BC523" s="2">
        <f t="shared" si="135"/>
        <v>-0.86955846763026301</v>
      </c>
      <c r="BD523" s="2">
        <f t="shared" si="136"/>
        <v>-0.91682564399029509</v>
      </c>
      <c r="BE523" s="2">
        <f t="shared" si="137"/>
        <v>-5.9249380301263033E-2</v>
      </c>
      <c r="BF523" s="2">
        <f t="shared" si="138"/>
        <v>2.4230660343623063</v>
      </c>
      <c r="BG523" s="2">
        <f t="shared" si="139"/>
        <v>-0.90282227299332352</v>
      </c>
      <c r="BH523" s="2">
        <f t="shared" si="140"/>
        <v>-0.54432886618600584</v>
      </c>
      <c r="BI523" s="2" t="str">
        <f t="shared" si="141"/>
        <v>NA</v>
      </c>
    </row>
    <row r="524" spans="1:61" x14ac:dyDescent="0.25">
      <c r="A524" t="str">
        <f t="shared" si="142"/>
        <v/>
      </c>
      <c r="B524" t="str">
        <f t="shared" si="108"/>
        <v>WARefrigeration Open Display Case</v>
      </c>
      <c r="C524" t="str">
        <f t="shared" si="143"/>
        <v>WA2016 CPARefrigeration _Open Display Case</v>
      </c>
      <c r="D524" t="s">
        <v>116</v>
      </c>
      <c r="E524" t="s">
        <v>142</v>
      </c>
      <c r="F524" s="3" t="s">
        <v>91</v>
      </c>
      <c r="G524" s="3" t="s">
        <v>25</v>
      </c>
      <c r="H524" s="3" t="s">
        <v>29</v>
      </c>
      <c r="I524" s="6">
        <v>0.18228782506235278</v>
      </c>
      <c r="J524" s="6">
        <v>0.86868543059243697</v>
      </c>
      <c r="K524" s="6">
        <v>0.45527916274303554</v>
      </c>
      <c r="L524" s="6">
        <v>0.25636869154802944</v>
      </c>
      <c r="M524" s="6">
        <v>9.5697243556792557</v>
      </c>
      <c r="N524" s="6">
        <v>23.908154178952874</v>
      </c>
      <c r="O524" s="6">
        <v>0.35633489483222325</v>
      </c>
      <c r="P524" s="6">
        <v>0.25762253168995736</v>
      </c>
      <c r="Q524" s="6">
        <v>0.31072510968449846</v>
      </c>
      <c r="R524" s="6">
        <v>0.64501998104104796</v>
      </c>
      <c r="S524" s="6">
        <v>0.69481539947506421</v>
      </c>
      <c r="T524" s="6">
        <v>4.0292861744897861</v>
      </c>
      <c r="U524" s="6">
        <v>0.14354864463816283</v>
      </c>
      <c r="V524" s="6">
        <v>0.93450345405753854</v>
      </c>
      <c r="W524" s="6"/>
      <c r="AR524" s="5" t="s">
        <v>88</v>
      </c>
      <c r="AS524" s="5" t="s">
        <v>25</v>
      </c>
      <c r="AT524" s="5" t="s">
        <v>26</v>
      </c>
      <c r="AU524" s="2">
        <f t="shared" si="127"/>
        <v>4.4072226787742803</v>
      </c>
      <c r="AV524" s="2">
        <f t="shared" si="128"/>
        <v>9.0945042129243046</v>
      </c>
      <c r="AW524" s="2">
        <f t="shared" si="129"/>
        <v>4.0930046328127254</v>
      </c>
      <c r="AX524" s="2">
        <f t="shared" si="130"/>
        <v>2.8630297946847589</v>
      </c>
      <c r="AY524" s="2">
        <f t="shared" si="131"/>
        <v>5.6793504266727428</v>
      </c>
      <c r="AZ524" s="2">
        <f t="shared" si="132"/>
        <v>132.94757849215523</v>
      </c>
      <c r="BA524" s="2">
        <f t="shared" si="133"/>
        <v>0.20626894096748538</v>
      </c>
      <c r="BB524" s="2">
        <f t="shared" si="134"/>
        <v>1.2871613333094034</v>
      </c>
      <c r="BC524" s="2">
        <f t="shared" si="135"/>
        <v>5.3030810104785679</v>
      </c>
      <c r="BD524" s="2">
        <f t="shared" si="136"/>
        <v>3.0190780834861179</v>
      </c>
      <c r="BE524" s="2">
        <f t="shared" si="137"/>
        <v>44.458124102770448</v>
      </c>
      <c r="BF524" s="2">
        <f t="shared" si="138"/>
        <v>164.40638650001725</v>
      </c>
      <c r="BG524" s="2">
        <f t="shared" si="139"/>
        <v>3.6957366615493665</v>
      </c>
      <c r="BH524" s="2">
        <f t="shared" si="140"/>
        <v>21.018539788578654</v>
      </c>
      <c r="BI524" s="2" t="str">
        <f t="shared" si="141"/>
        <v>NA</v>
      </c>
    </row>
    <row r="525" spans="1:61" x14ac:dyDescent="0.25">
      <c r="A525" t="str">
        <f t="shared" si="142"/>
        <v/>
      </c>
      <c r="B525" t="str">
        <f t="shared" ref="B525:B588" si="144">D525&amp;G525&amp;H525</f>
        <v>WARefrigeration Icemaker</v>
      </c>
      <c r="C525" t="str">
        <f t="shared" si="143"/>
        <v>WA2016 CPARefrigeration _Icemaker</v>
      </c>
      <c r="D525" t="s">
        <v>116</v>
      </c>
      <c r="E525" t="s">
        <v>142</v>
      </c>
      <c r="F525" s="3" t="s">
        <v>92</v>
      </c>
      <c r="G525" s="3" t="s">
        <v>25</v>
      </c>
      <c r="H525" s="3" t="s">
        <v>30</v>
      </c>
      <c r="I525" s="6">
        <v>5.0372220724934455E-2</v>
      </c>
      <c r="J525" s="6">
        <v>0.24004682833518567</v>
      </c>
      <c r="K525" s="6">
        <v>0.25161770918393489</v>
      </c>
      <c r="L525" s="6">
        <v>0.14168648194911207</v>
      </c>
      <c r="M525" s="6">
        <v>2.6444347962140022</v>
      </c>
      <c r="N525" s="6">
        <v>0.33033111756532196</v>
      </c>
      <c r="O525" s="6">
        <v>0.19693449047785111</v>
      </c>
      <c r="P525" s="6">
        <v>0.14237943785399901</v>
      </c>
      <c r="Q525" s="6">
        <v>0.17172747334555316</v>
      </c>
      <c r="R525" s="6">
        <v>0.17824058653329647</v>
      </c>
      <c r="S525" s="6">
        <v>0.19200072552003766</v>
      </c>
      <c r="T525" s="6">
        <v>1.1134264862499785</v>
      </c>
      <c r="U525" s="6">
        <v>3.9667289957545718E-2</v>
      </c>
      <c r="V525" s="6">
        <v>0.25823454879610491</v>
      </c>
      <c r="W525" s="6"/>
      <c r="AR525" s="5" t="s">
        <v>89</v>
      </c>
      <c r="AS525" s="5" t="s">
        <v>25</v>
      </c>
      <c r="AT525" s="5" t="s">
        <v>27</v>
      </c>
      <c r="AU525" s="2">
        <f t="shared" si="127"/>
        <v>-0.97527092227132217</v>
      </c>
      <c r="AV525" s="2">
        <f t="shared" si="128"/>
        <v>-0.81201471708351436</v>
      </c>
      <c r="AW525" s="2">
        <f t="shared" si="129"/>
        <v>-0.34023051891603973</v>
      </c>
      <c r="AX525" s="2">
        <f t="shared" si="130"/>
        <v>0.80082407927799704</v>
      </c>
      <c r="AY525" s="2">
        <f t="shared" si="131"/>
        <v>8.7852764531358929</v>
      </c>
      <c r="AZ525" s="2">
        <f t="shared" si="132"/>
        <v>1.8938522642395199</v>
      </c>
      <c r="BA525" s="2">
        <f t="shared" si="133"/>
        <v>-0.66149980625661509</v>
      </c>
      <c r="BB525" s="2">
        <f t="shared" si="134"/>
        <v>-0.72287842071462083</v>
      </c>
      <c r="BC525" s="2">
        <f t="shared" si="135"/>
        <v>-0.41746448931132119</v>
      </c>
      <c r="BD525" s="2">
        <f t="shared" si="136"/>
        <v>0.6025171897534225</v>
      </c>
      <c r="BE525" s="2">
        <f t="shared" si="137"/>
        <v>1.2916298136900011</v>
      </c>
      <c r="BF525" s="2">
        <f t="shared" si="138"/>
        <v>17.434405383419787</v>
      </c>
      <c r="BG525" s="2">
        <f t="shared" si="139"/>
        <v>-0.99150099039792483</v>
      </c>
      <c r="BH525" s="2">
        <f t="shared" si="140"/>
        <v>5.2660230178073419E-2</v>
      </c>
      <c r="BI525" s="2" t="str">
        <f t="shared" si="141"/>
        <v>NA</v>
      </c>
    </row>
    <row r="526" spans="1:61" x14ac:dyDescent="0.25">
      <c r="A526" t="str">
        <f t="shared" si="142"/>
        <v/>
      </c>
      <c r="B526" t="str">
        <f t="shared" si="144"/>
        <v>WARefrigeration Vending Machine</v>
      </c>
      <c r="C526" t="str">
        <f t="shared" si="143"/>
        <v>WA2016 CPARefrigeration _Vending Machine</v>
      </c>
      <c r="D526" t="s">
        <v>116</v>
      </c>
      <c r="E526" t="s">
        <v>142</v>
      </c>
      <c r="F526" s="3" t="s">
        <v>93</v>
      </c>
      <c r="G526" s="3" t="s">
        <v>25</v>
      </c>
      <c r="H526" s="3" t="s">
        <v>31</v>
      </c>
      <c r="I526" s="6">
        <v>4.7312668182468175E-2</v>
      </c>
      <c r="J526" s="6">
        <v>0.11273332576793316</v>
      </c>
      <c r="K526" s="6">
        <v>0.11816736498932445</v>
      </c>
      <c r="L526" s="6">
        <v>6.6540301478919262E-2</v>
      </c>
      <c r="M526" s="6">
        <v>1.2419073870760811</v>
      </c>
      <c r="N526" s="6">
        <v>0.31026717366811707</v>
      </c>
      <c r="O526" s="6">
        <v>9.2486454513705907E-2</v>
      </c>
      <c r="P526" s="6">
        <v>6.6865734746712133E-2</v>
      </c>
      <c r="Q526" s="6">
        <v>8.0648469010122029E-2</v>
      </c>
      <c r="R526" s="6">
        <v>0.1674144519724137</v>
      </c>
      <c r="S526" s="6">
        <v>9.0169407727005782E-2</v>
      </c>
      <c r="T526" s="6">
        <v>0.52289910124451089</v>
      </c>
      <c r="U526" s="6">
        <v>1.862897148914169E-2</v>
      </c>
      <c r="V526" s="6">
        <v>0.24254967012783801</v>
      </c>
      <c r="W526" s="6"/>
      <c r="AR526" s="5" t="s">
        <v>90</v>
      </c>
      <c r="AS526" s="5" t="s">
        <v>25</v>
      </c>
      <c r="AT526" s="5" t="s">
        <v>28</v>
      </c>
      <c r="AU526" s="2">
        <f t="shared" si="127"/>
        <v>-0.88380939192246166</v>
      </c>
      <c r="AV526" s="2">
        <f t="shared" si="128"/>
        <v>-0.5583716349768133</v>
      </c>
      <c r="AW526" s="2">
        <f t="shared" si="129"/>
        <v>0.54997727855510381</v>
      </c>
      <c r="AX526" s="2">
        <f t="shared" si="130"/>
        <v>3.2306237035547367</v>
      </c>
      <c r="AY526" s="2">
        <f t="shared" si="131"/>
        <v>27.735332190992189</v>
      </c>
      <c r="AZ526" s="2">
        <f t="shared" si="132"/>
        <v>12.596886141799875</v>
      </c>
      <c r="BA526" s="2">
        <f t="shared" si="133"/>
        <v>0.98807168310798077</v>
      </c>
      <c r="BB526" s="2">
        <f t="shared" si="134"/>
        <v>1.170112256904992</v>
      </c>
      <c r="BC526" s="2">
        <f t="shared" si="135"/>
        <v>2.4213343880180309</v>
      </c>
      <c r="BD526" s="2">
        <f t="shared" si="136"/>
        <v>6.5294941758474367</v>
      </c>
      <c r="BE526" s="2">
        <f t="shared" si="137"/>
        <v>5.7295741996191127</v>
      </c>
      <c r="BF526" s="2">
        <f t="shared" si="138"/>
        <v>53.134266412700399</v>
      </c>
      <c r="BG526" s="2">
        <f t="shared" si="139"/>
        <v>-0.95008380900024625</v>
      </c>
      <c r="BH526" s="2">
        <f t="shared" si="140"/>
        <v>3.9459682073623137</v>
      </c>
      <c r="BI526" s="2" t="str">
        <f t="shared" si="141"/>
        <v>NA</v>
      </c>
    </row>
    <row r="527" spans="1:61" x14ac:dyDescent="0.25">
      <c r="A527" t="str">
        <f t="shared" si="142"/>
        <v/>
      </c>
      <c r="B527" t="str">
        <f t="shared" si="144"/>
        <v>WAFood PreparationOven</v>
      </c>
      <c r="C527" t="str">
        <f t="shared" si="143"/>
        <v>WA2016 CPAFood Preparation_Oven</v>
      </c>
      <c r="D527" t="s">
        <v>116</v>
      </c>
      <c r="E527" t="s">
        <v>142</v>
      </c>
      <c r="F527" s="3" t="s">
        <v>94</v>
      </c>
      <c r="G527" s="3" t="s">
        <v>32</v>
      </c>
      <c r="H527" s="3" t="s">
        <v>33</v>
      </c>
      <c r="I527" s="6">
        <v>8.3025611889985584E-2</v>
      </c>
      <c r="J527" s="6">
        <v>0.17952669997460868</v>
      </c>
      <c r="K527" s="6">
        <v>0.1569884981503831</v>
      </c>
      <c r="L527" s="6">
        <v>0.17017635101759784</v>
      </c>
      <c r="M527" s="6">
        <v>4.198183545833146</v>
      </c>
      <c r="N527" s="6">
        <v>0.72582491363332302</v>
      </c>
      <c r="O527" s="6">
        <v>0.60863162839435392</v>
      </c>
      <c r="P527" s="6">
        <v>0.2746296858724766</v>
      </c>
      <c r="Q527" s="6">
        <v>0.15111955732576612</v>
      </c>
      <c r="R527" s="6">
        <v>0.3091886801138275</v>
      </c>
      <c r="S527" s="6">
        <v>3.6044533196794001E-2</v>
      </c>
      <c r="T527" s="6">
        <v>5.3947216045605637E-2</v>
      </c>
      <c r="U527" s="6">
        <v>7.2790207507585525E-2</v>
      </c>
      <c r="V527" s="6">
        <v>9.92107926205716E-2</v>
      </c>
      <c r="W527" s="6"/>
      <c r="AR527" s="5" t="s">
        <v>91</v>
      </c>
      <c r="AS527" s="5" t="s">
        <v>25</v>
      </c>
      <c r="AT527" s="5" t="s">
        <v>29</v>
      </c>
      <c r="AU527" s="2">
        <f t="shared" si="127"/>
        <v>-0.66487574656481485</v>
      </c>
      <c r="AV527" s="2">
        <f t="shared" si="128"/>
        <v>-0.61468792086992263</v>
      </c>
      <c r="AW527" s="2">
        <f t="shared" si="129"/>
        <v>1.2563400218079859</v>
      </c>
      <c r="AX527" s="2">
        <f t="shared" si="130"/>
        <v>0.48196445020244116</v>
      </c>
      <c r="AY527" s="2">
        <f t="shared" si="131"/>
        <v>9.6438161750997029</v>
      </c>
      <c r="AZ527" s="2">
        <f t="shared" si="132"/>
        <v>7.7133356215543039</v>
      </c>
      <c r="BA527" s="2">
        <f t="shared" si="133"/>
        <v>6.1678244732460819</v>
      </c>
      <c r="BB527" s="2">
        <f t="shared" si="134"/>
        <v>2.662404071340096</v>
      </c>
      <c r="BC527" s="2">
        <f t="shared" si="135"/>
        <v>0.75617992373377274</v>
      </c>
      <c r="BD527" s="2">
        <f t="shared" si="136"/>
        <v>2.8093017979131636</v>
      </c>
      <c r="BE527" s="2">
        <f t="shared" si="137"/>
        <v>-0.70523446298385739</v>
      </c>
      <c r="BF527" s="2">
        <f t="shared" si="138"/>
        <v>-0.38802690394177719</v>
      </c>
      <c r="BG527" s="2">
        <f t="shared" si="139"/>
        <v>-0.99893142636865273</v>
      </c>
      <c r="BH527" s="2">
        <f t="shared" si="140"/>
        <v>-0.44581024671340164</v>
      </c>
      <c r="BI527" s="2" t="str">
        <f t="shared" si="141"/>
        <v>NA</v>
      </c>
    </row>
    <row r="528" spans="1:61" x14ac:dyDescent="0.25">
      <c r="A528" t="str">
        <f t="shared" si="142"/>
        <v/>
      </c>
      <c r="B528" t="str">
        <f t="shared" si="144"/>
        <v>WAFood PreparationFryer</v>
      </c>
      <c r="C528" t="str">
        <f t="shared" si="143"/>
        <v>WA2016 CPAFood Preparation_Fryer</v>
      </c>
      <c r="D528" t="s">
        <v>116</v>
      </c>
      <c r="E528" t="s">
        <v>142</v>
      </c>
      <c r="F528" s="3" t="s">
        <v>95</v>
      </c>
      <c r="G528" s="3" t="s">
        <v>32</v>
      </c>
      <c r="H528" s="3" t="s">
        <v>34</v>
      </c>
      <c r="I528" s="6">
        <v>0.12006664281859677</v>
      </c>
      <c r="J528" s="6">
        <v>0.25962070825584221</v>
      </c>
      <c r="K528" s="6">
        <v>0.22702731729368361</v>
      </c>
      <c r="L528" s="6">
        <v>0.24609879636751708</v>
      </c>
      <c r="M528" s="6">
        <v>6.0711603661816262</v>
      </c>
      <c r="N528" s="6">
        <v>1.0496443045734738</v>
      </c>
      <c r="O528" s="6">
        <v>0.88016642902140629</v>
      </c>
      <c r="P528" s="6">
        <v>0.39715292245875439</v>
      </c>
      <c r="Q528" s="6">
        <v>0.21854000830948131</v>
      </c>
      <c r="R528" s="6">
        <v>0.44713005991417515</v>
      </c>
      <c r="S528" s="6">
        <v>5.2125434482037519E-2</v>
      </c>
      <c r="T528" s="6">
        <v>7.8015216901842321E-2</v>
      </c>
      <c r="U528" s="6">
        <v>0.10526481704326925</v>
      </c>
      <c r="V528" s="6">
        <v>0.14347267704703109</v>
      </c>
      <c r="W528" s="6"/>
      <c r="AR528" s="5" t="s">
        <v>92</v>
      </c>
      <c r="AS528" s="5" t="s">
        <v>25</v>
      </c>
      <c r="AT528" s="5" t="s">
        <v>30</v>
      </c>
      <c r="AU528" s="2">
        <f t="shared" si="127"/>
        <v>-0.78648064529043094</v>
      </c>
      <c r="AV528" s="2">
        <f t="shared" si="128"/>
        <v>-0.26351269129882571</v>
      </c>
      <c r="AW528" s="2">
        <f t="shared" si="129"/>
        <v>1.1563894310397638</v>
      </c>
      <c r="AX528" s="2">
        <f t="shared" si="130"/>
        <v>10.330535102710336</v>
      </c>
      <c r="AY528" s="2">
        <f t="shared" si="131"/>
        <v>80.378559912343974</v>
      </c>
      <c r="AZ528" s="2">
        <f t="shared" si="132"/>
        <v>32.309420852919587</v>
      </c>
      <c r="BA528" s="2">
        <f t="shared" si="133"/>
        <v>4.4802452780217958</v>
      </c>
      <c r="BB528" s="2">
        <f t="shared" si="134"/>
        <v>1.8001345028863267</v>
      </c>
      <c r="BC528" s="2">
        <f t="shared" si="135"/>
        <v>1.6854164106058653</v>
      </c>
      <c r="BD528" s="2">
        <f t="shared" si="136"/>
        <v>13.562234516548864</v>
      </c>
      <c r="BE528" s="2">
        <f t="shared" si="137"/>
        <v>1.2536648998391509</v>
      </c>
      <c r="BF528" s="2">
        <f t="shared" si="138"/>
        <v>3.6789129427867264</v>
      </c>
      <c r="BG528" s="2">
        <f t="shared" si="139"/>
        <v>-0.91830093469409801</v>
      </c>
      <c r="BH528" s="2">
        <f t="shared" si="140"/>
        <v>1.1185617685763027</v>
      </c>
      <c r="BI528" s="2" t="str">
        <f t="shared" si="141"/>
        <v>NA</v>
      </c>
    </row>
    <row r="529" spans="1:61" x14ac:dyDescent="0.25">
      <c r="A529" t="str">
        <f t="shared" si="142"/>
        <v/>
      </c>
      <c r="B529" t="str">
        <f t="shared" si="144"/>
        <v>WAFood PreparationDishwasher</v>
      </c>
      <c r="C529" t="str">
        <f t="shared" si="143"/>
        <v>WA2016 CPAFood Preparation_Dishwasher</v>
      </c>
      <c r="D529" t="s">
        <v>116</v>
      </c>
      <c r="E529" t="s">
        <v>142</v>
      </c>
      <c r="F529" s="3" t="s">
        <v>96</v>
      </c>
      <c r="G529" s="3" t="s">
        <v>32</v>
      </c>
      <c r="H529" s="3" t="s">
        <v>35</v>
      </c>
      <c r="I529" s="6">
        <v>0.16524814069869681</v>
      </c>
      <c r="J529" s="6">
        <v>0.35731688934598732</v>
      </c>
      <c r="K529" s="6">
        <v>0.31245849130032965</v>
      </c>
      <c r="L529" s="6">
        <v>0.33870663469255047</v>
      </c>
      <c r="M529" s="6">
        <v>4.1778796293608984</v>
      </c>
      <c r="N529" s="6">
        <v>1.4446291297392528</v>
      </c>
      <c r="O529" s="6">
        <v>1.2113761365090088</v>
      </c>
      <c r="P529" s="6">
        <v>0.54660295706375672</v>
      </c>
      <c r="Q529" s="6">
        <v>0.30077737824302725</v>
      </c>
      <c r="R529" s="6">
        <v>0.61538666624457439</v>
      </c>
      <c r="S529" s="6">
        <v>7.1740417896770728E-2</v>
      </c>
      <c r="T529" s="6">
        <v>0.10737261604551339</v>
      </c>
      <c r="U529" s="6">
        <v>0.14487633608336803</v>
      </c>
      <c r="V529" s="6">
        <v>0.19746194751948479</v>
      </c>
      <c r="W529" s="6"/>
      <c r="AR529" s="5" t="s">
        <v>93</v>
      </c>
      <c r="AS529" s="5" t="s">
        <v>25</v>
      </c>
      <c r="AT529" s="5" t="s">
        <v>31</v>
      </c>
      <c r="AU529" s="2">
        <f t="shared" si="127"/>
        <v>-0.31323145687361631</v>
      </c>
      <c r="AV529" s="2">
        <f t="shared" si="128"/>
        <v>0.57923643258090896</v>
      </c>
      <c r="AW529" s="2">
        <f t="shared" si="129"/>
        <v>3.6239069052473729</v>
      </c>
      <c r="AX529" s="2">
        <f t="shared" si="130"/>
        <v>29.369827190900825</v>
      </c>
      <c r="AY529" s="2">
        <f t="shared" si="131"/>
        <v>53.530805014475192</v>
      </c>
      <c r="AZ529" s="2">
        <f t="shared" si="132"/>
        <v>88.280986816781066</v>
      </c>
      <c r="BA529" s="2">
        <f t="shared" si="133"/>
        <v>13.688988697229325</v>
      </c>
      <c r="BB529" s="2">
        <f t="shared" si="134"/>
        <v>5.0042778345813348</v>
      </c>
      <c r="BC529" s="2">
        <f t="shared" si="135"/>
        <v>6.1978623768793311</v>
      </c>
      <c r="BD529" s="2">
        <f t="shared" si="136"/>
        <v>38.031920537907389</v>
      </c>
      <c r="BE529" s="2">
        <f t="shared" si="137"/>
        <v>5.0406161698348875</v>
      </c>
      <c r="BF529" s="2">
        <f t="shared" si="138"/>
        <v>11.541135632659703</v>
      </c>
      <c r="BG529" s="2">
        <f t="shared" si="139"/>
        <v>-0.78101771253461361</v>
      </c>
      <c r="BH529" s="2">
        <f t="shared" si="140"/>
        <v>4.6784921649041031</v>
      </c>
      <c r="BI529" s="2" t="str">
        <f t="shared" si="141"/>
        <v>NA</v>
      </c>
    </row>
    <row r="530" spans="1:61" x14ac:dyDescent="0.25">
      <c r="A530" t="str">
        <f t="shared" si="142"/>
        <v/>
      </c>
      <c r="B530" t="str">
        <f t="shared" si="144"/>
        <v>WAFood PreparationHot Food Container</v>
      </c>
      <c r="C530" t="str">
        <f t="shared" si="143"/>
        <v>WA2016 CPAFood Preparation_Hot Food Container</v>
      </c>
      <c r="D530" t="s">
        <v>116</v>
      </c>
      <c r="E530" t="s">
        <v>142</v>
      </c>
      <c r="F530" s="3" t="s">
        <v>97</v>
      </c>
      <c r="G530" s="3" t="s">
        <v>32</v>
      </c>
      <c r="H530" s="3" t="s">
        <v>36</v>
      </c>
      <c r="I530" s="6">
        <v>2.2617060706410369E-2</v>
      </c>
      <c r="J530" s="6">
        <v>4.8904984610381425E-2</v>
      </c>
      <c r="K530" s="6">
        <v>4.2765338454598921E-2</v>
      </c>
      <c r="L530" s="6">
        <v>4.635784999525739E-2</v>
      </c>
      <c r="M530" s="6">
        <v>0.57181494933501475</v>
      </c>
      <c r="N530" s="6">
        <v>0.19772243480267571</v>
      </c>
      <c r="O530" s="6">
        <v>0.16579773607060722</v>
      </c>
      <c r="P530" s="6">
        <v>7.4812050592178922E-2</v>
      </c>
      <c r="Q530" s="6">
        <v>4.1166576483551008E-2</v>
      </c>
      <c r="R530" s="6">
        <v>8.4226288595565413E-2</v>
      </c>
      <c r="S530" s="6">
        <v>9.8189146323466522E-3</v>
      </c>
      <c r="T530" s="6">
        <v>1.4695796061847127E-2</v>
      </c>
      <c r="U530" s="6">
        <v>1.982882756965075E-2</v>
      </c>
      <c r="V530" s="6">
        <v>2.7026076271546372E-2</v>
      </c>
      <c r="W530" s="6"/>
      <c r="AR530" s="5" t="s">
        <v>94</v>
      </c>
      <c r="AS530" s="5" t="s">
        <v>32</v>
      </c>
      <c r="AT530" s="5" t="s">
        <v>33</v>
      </c>
      <c r="AU530" s="2">
        <f t="shared" si="127"/>
        <v>-0.34492124699551707</v>
      </c>
      <c r="AV530" s="2">
        <f t="shared" si="128"/>
        <v>-0.62340870031522044</v>
      </c>
      <c r="AW530" s="2">
        <f t="shared" si="129"/>
        <v>2.6754536879208382</v>
      </c>
      <c r="AX530" s="2">
        <f t="shared" si="130"/>
        <v>0.44842310588443834</v>
      </c>
      <c r="AY530" s="2">
        <f t="shared" si="131"/>
        <v>4.2014571876858984</v>
      </c>
      <c r="AZ530" s="2">
        <f t="shared" si="132"/>
        <v>2.4064505776400194</v>
      </c>
      <c r="BA530" s="2">
        <f t="shared" si="133"/>
        <v>1.8022379577473284</v>
      </c>
      <c r="BB530" s="2">
        <f t="shared" si="134"/>
        <v>1.863610219146401</v>
      </c>
      <c r="BC530" s="2">
        <f t="shared" si="135"/>
        <v>2.4328645053245244</v>
      </c>
      <c r="BD530" s="2">
        <f t="shared" si="136"/>
        <v>2.7230857600064926</v>
      </c>
      <c r="BE530" s="2">
        <f t="shared" si="137"/>
        <v>-0.71190589991933095</v>
      </c>
      <c r="BF530" s="2">
        <f t="shared" si="138"/>
        <v>-0.40187770874714146</v>
      </c>
      <c r="BG530" s="2">
        <f t="shared" si="139"/>
        <v>-0.89556114265960507</v>
      </c>
      <c r="BH530" s="2">
        <f t="shared" si="140"/>
        <v>-0.45835323944845374</v>
      </c>
      <c r="BI530" s="2" t="str">
        <f t="shared" si="141"/>
        <v>NA</v>
      </c>
    </row>
    <row r="531" spans="1:61" x14ac:dyDescent="0.25">
      <c r="A531" t="str">
        <f t="shared" si="142"/>
        <v/>
      </c>
      <c r="B531" t="str">
        <f t="shared" si="144"/>
        <v>WAFood PreparationSteamer</v>
      </c>
      <c r="C531" t="str">
        <f t="shared" si="143"/>
        <v>WA2016 CPAFood Preparation_Steamer</v>
      </c>
      <c r="D531" t="s">
        <v>116</v>
      </c>
      <c r="E531" t="s">
        <v>142</v>
      </c>
      <c r="F531" s="3" t="s">
        <v>98</v>
      </c>
      <c r="G531" s="3" t="s">
        <v>32</v>
      </c>
      <c r="H531" s="3" t="s">
        <v>37</v>
      </c>
      <c r="I531" s="6">
        <v>0.12116883473496562</v>
      </c>
      <c r="J531" s="6">
        <v>0.26200398340407693</v>
      </c>
      <c r="K531" s="6">
        <v>0.22911139050537538</v>
      </c>
      <c r="L531" s="6">
        <v>0.24835794260178123</v>
      </c>
      <c r="M531" s="6">
        <v>3.0634463069429398</v>
      </c>
      <c r="N531" s="6">
        <v>1.0592798656286069</v>
      </c>
      <c r="O531" s="6">
        <v>0.88824621121863401</v>
      </c>
      <c r="P531" s="6">
        <v>0.40079872057903371</v>
      </c>
      <c r="Q531" s="6">
        <v>0.22054616942890071</v>
      </c>
      <c r="R531" s="6">
        <v>0.45123463988771106</v>
      </c>
      <c r="S531" s="6">
        <v>5.2603937346568493E-2</v>
      </c>
      <c r="T531" s="6">
        <v>7.8731383685591641E-2</v>
      </c>
      <c r="U531" s="6">
        <v>0.10623113064794318</v>
      </c>
      <c r="V531" s="6">
        <v>0.14478973248515101</v>
      </c>
      <c r="W531" s="6"/>
      <c r="AR531" s="5" t="s">
        <v>95</v>
      </c>
      <c r="AS531" s="5" t="s">
        <v>32</v>
      </c>
      <c r="AT531" s="5" t="s">
        <v>34</v>
      </c>
      <c r="AU531" s="2">
        <f t="shared" si="127"/>
        <v>-0.55933877850269376</v>
      </c>
      <c r="AV531" s="2">
        <f t="shared" si="128"/>
        <v>1.6970389144678188E-2</v>
      </c>
      <c r="AW531" s="2">
        <f t="shared" si="129"/>
        <v>-0.36504334808466166</v>
      </c>
      <c r="AX531" s="2">
        <f t="shared" si="130"/>
        <v>0.39472084808271357</v>
      </c>
      <c r="AY531" s="2">
        <f t="shared" si="131"/>
        <v>5.0755287244531413</v>
      </c>
      <c r="AZ531" s="2">
        <f t="shared" si="132"/>
        <v>0.80239649530786683</v>
      </c>
      <c r="BA531" s="2">
        <f t="shared" si="133"/>
        <v>0.48740700650862223</v>
      </c>
      <c r="BB531" s="2">
        <f t="shared" si="134"/>
        <v>1.5045039493898766</v>
      </c>
      <c r="BC531" s="2">
        <f t="shared" si="135"/>
        <v>0.83135578448592096</v>
      </c>
      <c r="BD531" s="2">
        <f t="shared" si="136"/>
        <v>1.2636229545175794</v>
      </c>
      <c r="BE531" s="2">
        <f t="shared" si="137"/>
        <v>-0.63526953182274282</v>
      </c>
      <c r="BF531" s="2">
        <f t="shared" si="138"/>
        <v>-0.84125827876360626</v>
      </c>
      <c r="BG531" s="2">
        <f t="shared" si="139"/>
        <v>-0.98152815028401941</v>
      </c>
      <c r="BH531" s="2">
        <f t="shared" si="140"/>
        <v>-0.19480824339566905</v>
      </c>
      <c r="BI531" s="2" t="str">
        <f t="shared" si="141"/>
        <v>NA</v>
      </c>
    </row>
    <row r="532" spans="1:61" x14ac:dyDescent="0.25">
      <c r="A532" t="str">
        <f t="shared" si="142"/>
        <v/>
      </c>
      <c r="B532" t="str">
        <f t="shared" si="144"/>
        <v>WAOffice EquipmentDesktop Computer</v>
      </c>
      <c r="C532" t="str">
        <f t="shared" si="143"/>
        <v>WA2016 CPAOffice Equipment_Desktop Computer</v>
      </c>
      <c r="D532" t="s">
        <v>116</v>
      </c>
      <c r="E532" t="s">
        <v>142</v>
      </c>
      <c r="F532" s="3" t="s">
        <v>99</v>
      </c>
      <c r="G532" s="3" t="s">
        <v>38</v>
      </c>
      <c r="H532" s="3" t="s">
        <v>39</v>
      </c>
      <c r="I532" s="6">
        <v>2.206269091463394</v>
      </c>
      <c r="J532" s="6">
        <v>1.1912847170948913</v>
      </c>
      <c r="K532" s="6">
        <v>0.29421867303098526</v>
      </c>
      <c r="L532" s="6">
        <v>9.3521436282987022E-2</v>
      </c>
      <c r="M532" s="6">
        <v>0.31078036117823993</v>
      </c>
      <c r="N532" s="6">
        <v>0.18230120502799152</v>
      </c>
      <c r="O532" s="6">
        <v>0.5295135871720672</v>
      </c>
      <c r="P532" s="6">
        <v>0.55081969549868226</v>
      </c>
      <c r="Q532" s="6">
        <v>0.3945408789483637</v>
      </c>
      <c r="R532" s="6">
        <v>0.10015343458976289</v>
      </c>
      <c r="S532" s="6">
        <v>9.1082547572952269E-2</v>
      </c>
      <c r="T532" s="6">
        <v>6.1662466961634965E-2</v>
      </c>
      <c r="U532" s="6">
        <v>5.31924604315597</v>
      </c>
      <c r="V532" s="6">
        <v>0.23507223117863596</v>
      </c>
      <c r="W532" s="6"/>
      <c r="AR532" s="5" t="s">
        <v>96</v>
      </c>
      <c r="AS532" s="5" t="s">
        <v>32</v>
      </c>
      <c r="AT532" s="5" t="s">
        <v>35</v>
      </c>
      <c r="AU532" s="2">
        <f t="shared" si="127"/>
        <v>238.47799772524124</v>
      </c>
      <c r="AV532" s="2">
        <f t="shared" si="128"/>
        <v>128.30720004844815</v>
      </c>
      <c r="AW532" s="2">
        <f t="shared" si="129"/>
        <v>30.935768389930701</v>
      </c>
      <c r="AX532" s="2">
        <f t="shared" si="130"/>
        <v>9.1512215314511902</v>
      </c>
      <c r="AY532" s="2">
        <f t="shared" si="131"/>
        <v>32.733445713970852</v>
      </c>
      <c r="AZ532" s="2">
        <f t="shared" si="132"/>
        <v>18.787761942513004</v>
      </c>
      <c r="BA532" s="2">
        <f t="shared" si="133"/>
        <v>56.475696919711211</v>
      </c>
      <c r="BB532" s="2">
        <f t="shared" si="134"/>
        <v>32.590807392455446</v>
      </c>
      <c r="BC532" s="2">
        <f t="shared" si="135"/>
        <v>14.986404775018036</v>
      </c>
      <c r="BD532" s="2">
        <f t="shared" si="136"/>
        <v>6.3548590033196337</v>
      </c>
      <c r="BE532" s="2">
        <f t="shared" si="137"/>
        <v>8.8864939933581741</v>
      </c>
      <c r="BF532" s="2">
        <f t="shared" si="138"/>
        <v>5.6931110896253019</v>
      </c>
      <c r="BG532" s="2">
        <f t="shared" si="139"/>
        <v>576.3739915732483</v>
      </c>
      <c r="BH532" s="2">
        <f t="shared" si="140"/>
        <v>24.515757557082559</v>
      </c>
      <c r="BI532" s="2" t="str">
        <f t="shared" si="141"/>
        <v>NA</v>
      </c>
    </row>
    <row r="533" spans="1:61" x14ac:dyDescent="0.25">
      <c r="A533" t="str">
        <f t="shared" si="142"/>
        <v/>
      </c>
      <c r="B533" t="str">
        <f t="shared" si="144"/>
        <v>WAOffice EquipmentLaptop</v>
      </c>
      <c r="C533" t="str">
        <f t="shared" si="143"/>
        <v>WA2016 CPAOffice Equipment_Laptop</v>
      </c>
      <c r="D533" t="s">
        <v>116</v>
      </c>
      <c r="E533" t="s">
        <v>142</v>
      </c>
      <c r="F533" s="3" t="s">
        <v>100</v>
      </c>
      <c r="G533" s="3" t="s">
        <v>38</v>
      </c>
      <c r="H533" s="3" t="s">
        <v>40</v>
      </c>
      <c r="I533" s="6">
        <v>0.34067390382890639</v>
      </c>
      <c r="J533" s="6">
        <v>0.18394837543376999</v>
      </c>
      <c r="K533" s="6">
        <v>4.5430824512137431E-2</v>
      </c>
      <c r="L533" s="6">
        <v>1.4440810014284759E-2</v>
      </c>
      <c r="M533" s="6">
        <v>3.8390515204370819E-2</v>
      </c>
      <c r="N533" s="6">
        <v>2.8149450776381042E-2</v>
      </c>
      <c r="O533" s="6">
        <v>3.270525097239238E-2</v>
      </c>
      <c r="P533" s="6">
        <v>2.5515912365012484E-2</v>
      </c>
      <c r="Q533" s="6">
        <v>2.4368701346810701E-2</v>
      </c>
      <c r="R533" s="6">
        <v>1.5464868576360447E-2</v>
      </c>
      <c r="S533" s="6">
        <v>1.1251373523717632E-2</v>
      </c>
      <c r="T533" s="6">
        <v>7.6171282717313778E-3</v>
      </c>
      <c r="U533" s="6">
        <v>0.32854166737139817</v>
      </c>
      <c r="V533" s="6">
        <v>3.6297918049642316E-2</v>
      </c>
      <c r="W533" s="6"/>
      <c r="AR533" s="5" t="s">
        <v>97</v>
      </c>
      <c r="AS533" s="5" t="s">
        <v>32</v>
      </c>
      <c r="AT533" s="5" t="s">
        <v>36</v>
      </c>
      <c r="AU533" s="2">
        <f t="shared" si="127"/>
        <v>18.301661827266226</v>
      </c>
      <c r="AV533" s="2">
        <f t="shared" si="128"/>
        <v>9.4220173497080513</v>
      </c>
      <c r="AW533" s="2">
        <f t="shared" si="129"/>
        <v>1.5739876210405206</v>
      </c>
      <c r="AX533" s="2">
        <f t="shared" si="130"/>
        <v>-0.18182276870990122</v>
      </c>
      <c r="AY533" s="2">
        <f t="shared" si="131"/>
        <v>1.1751027405416825</v>
      </c>
      <c r="AZ533" s="2">
        <f t="shared" si="132"/>
        <v>0.59487173335664711</v>
      </c>
      <c r="BA533" s="2">
        <f t="shared" si="133"/>
        <v>0.8529910484779093</v>
      </c>
      <c r="BB533" s="2">
        <f t="shared" si="134"/>
        <v>-0.18778541959681028</v>
      </c>
      <c r="BC533" s="2">
        <f t="shared" si="135"/>
        <v>3.0789239035529992E-2</v>
      </c>
      <c r="BD533" s="2">
        <f t="shared" si="136"/>
        <v>-0.40720649655600027</v>
      </c>
      <c r="BE533" s="2">
        <f t="shared" si="137"/>
        <v>-0.36252761245803566</v>
      </c>
      <c r="BF533" s="2">
        <f t="shared" si="138"/>
        <v>-0.56843411736724603</v>
      </c>
      <c r="BG533" s="2">
        <f t="shared" si="139"/>
        <v>17.61428212873534</v>
      </c>
      <c r="BH533" s="2">
        <f t="shared" si="140"/>
        <v>1.0565418464804983</v>
      </c>
      <c r="BI533" s="2" t="str">
        <f t="shared" si="141"/>
        <v>NA</v>
      </c>
    </row>
    <row r="534" spans="1:61" x14ac:dyDescent="0.25">
      <c r="A534" t="str">
        <f t="shared" si="142"/>
        <v/>
      </c>
      <c r="B534" t="str">
        <f t="shared" si="144"/>
        <v>WAOffice EquipmentServer</v>
      </c>
      <c r="C534" t="str">
        <f t="shared" si="143"/>
        <v>WA2016 CPAOffice Equipment_Server</v>
      </c>
      <c r="D534" t="s">
        <v>116</v>
      </c>
      <c r="E534" t="s">
        <v>142</v>
      </c>
      <c r="F534" s="3" t="s">
        <v>101</v>
      </c>
      <c r="G534" s="3" t="s">
        <v>38</v>
      </c>
      <c r="H534" s="3" t="s">
        <v>41</v>
      </c>
      <c r="I534" s="6">
        <v>0.21630089131994057</v>
      </c>
      <c r="J534" s="6">
        <v>0.35037785796908566</v>
      </c>
      <c r="K534" s="6">
        <v>4.3267451916321358E-2</v>
      </c>
      <c r="L534" s="6">
        <v>0.11002521915645531</v>
      </c>
      <c r="M534" s="6">
        <v>0.36562395432734107</v>
      </c>
      <c r="N534" s="6">
        <v>0.10723600295764207</v>
      </c>
      <c r="O534" s="6">
        <v>6.2295716137890249E-2</v>
      </c>
      <c r="P534" s="6">
        <v>6.4802317117492028E-2</v>
      </c>
      <c r="Q534" s="6">
        <v>9.2833147987850279E-2</v>
      </c>
      <c r="R534" s="6">
        <v>5.8913785052801704E-2</v>
      </c>
      <c r="S534" s="6">
        <v>0.1071559383211203</v>
      </c>
      <c r="T534" s="6">
        <v>7.2544078778394069E-2</v>
      </c>
      <c r="U534" s="6">
        <v>62.579365213599644</v>
      </c>
      <c r="V534" s="6">
        <v>0.13827778304625643</v>
      </c>
      <c r="W534" s="6"/>
      <c r="AR534" s="5" t="s">
        <v>98</v>
      </c>
      <c r="AS534" s="5" t="s">
        <v>32</v>
      </c>
      <c r="AT534" s="5" t="s">
        <v>37</v>
      </c>
      <c r="AU534" s="2">
        <f t="shared" si="127"/>
        <v>-0.80580392625946651</v>
      </c>
      <c r="AV534" s="2">
        <f t="shared" si="128"/>
        <v>-0.68142096094498172</v>
      </c>
      <c r="AW534" s="2">
        <f t="shared" si="129"/>
        <v>-0.96828927280688692</v>
      </c>
      <c r="AX534" s="2">
        <f t="shared" si="130"/>
        <v>-0.85526231815711173</v>
      </c>
      <c r="AY534" s="2">
        <f t="shared" si="131"/>
        <v>-0.81888431346866297</v>
      </c>
      <c r="AZ534" s="2">
        <f t="shared" si="132"/>
        <v>-0.94243551522384283</v>
      </c>
      <c r="BA534" s="2">
        <f t="shared" si="133"/>
        <v>-0.98659364991295107</v>
      </c>
      <c r="BB534" s="2">
        <f t="shared" si="134"/>
        <v>-0.90902078804213871</v>
      </c>
      <c r="BC534" s="2">
        <f t="shared" si="135"/>
        <v>-0.83493424987147169</v>
      </c>
      <c r="BD534" s="2">
        <f t="shared" si="136"/>
        <v>-0.93661098728177361</v>
      </c>
      <c r="BE534" s="2">
        <f t="shared" si="137"/>
        <v>-0.78712184183591027</v>
      </c>
      <c r="BF534" s="2">
        <f t="shared" si="138"/>
        <v>-0.95845079292557678</v>
      </c>
      <c r="BG534" s="2">
        <f t="shared" si="139"/>
        <v>2.1823126375333963</v>
      </c>
      <c r="BH534" s="2">
        <f t="shared" si="140"/>
        <v>-0.80316604382920342</v>
      </c>
      <c r="BI534" s="2" t="str">
        <f t="shared" si="141"/>
        <v>NA</v>
      </c>
    </row>
    <row r="535" spans="1:61" x14ac:dyDescent="0.25">
      <c r="A535" t="str">
        <f t="shared" si="142"/>
        <v/>
      </c>
      <c r="B535" t="str">
        <f t="shared" si="144"/>
        <v>WAOffice EquipmentMonitor</v>
      </c>
      <c r="C535" t="str">
        <f t="shared" si="143"/>
        <v>WA2016 CPAOffice Equipment_Monitor</v>
      </c>
      <c r="D535" t="s">
        <v>116</v>
      </c>
      <c r="E535" t="s">
        <v>142</v>
      </c>
      <c r="F535" s="3" t="s">
        <v>102</v>
      </c>
      <c r="G535" s="3" t="s">
        <v>38</v>
      </c>
      <c r="H535" s="3" t="s">
        <v>42</v>
      </c>
      <c r="I535" s="6">
        <v>0.38934160437589305</v>
      </c>
      <c r="J535" s="6">
        <v>0.21022671478145138</v>
      </c>
      <c r="K535" s="6">
        <v>5.1920942299585632E-2</v>
      </c>
      <c r="L535" s="6">
        <v>1.6503782873468296E-2</v>
      </c>
      <c r="M535" s="6">
        <v>5.4843593149101165E-2</v>
      </c>
      <c r="N535" s="6">
        <v>3.2170800887292621E-2</v>
      </c>
      <c r="O535" s="6">
        <v>9.344357420683537E-2</v>
      </c>
      <c r="P535" s="6">
        <v>9.7203475676238035E-2</v>
      </c>
      <c r="Q535" s="6">
        <v>6.9624860990887702E-2</v>
      </c>
      <c r="R535" s="6">
        <v>1.767413551584051E-2</v>
      </c>
      <c r="S535" s="6">
        <v>1.6073390748168045E-2</v>
      </c>
      <c r="T535" s="6">
        <v>1.0881611816759111E-2</v>
      </c>
      <c r="U535" s="6">
        <v>0.93869047820399465</v>
      </c>
      <c r="V535" s="6">
        <v>4.1483334913876929E-2</v>
      </c>
      <c r="W535" s="6"/>
      <c r="AR535" s="5" t="s">
        <v>99</v>
      </c>
      <c r="AS535" s="5" t="s">
        <v>38</v>
      </c>
      <c r="AT535" s="5" t="s">
        <v>39</v>
      </c>
      <c r="AU535" s="2">
        <f t="shared" si="127"/>
        <v>-0.92796781691072039</v>
      </c>
      <c r="AV535" s="2">
        <f t="shared" si="128"/>
        <v>-0.96753674419231883</v>
      </c>
      <c r="AW535" s="2">
        <f t="shared" si="129"/>
        <v>-0.99054682778017866</v>
      </c>
      <c r="AX535" s="2">
        <f t="shared" si="130"/>
        <v>-0.99691294579676926</v>
      </c>
      <c r="AY535" s="2">
        <f t="shared" si="131"/>
        <v>-0.99276185994466271</v>
      </c>
      <c r="AZ535" s="2">
        <f t="shared" si="132"/>
        <v>-0.9948726759308375</v>
      </c>
      <c r="BA535" s="2">
        <f t="shared" si="133"/>
        <v>-0.99062076032571822</v>
      </c>
      <c r="BB535" s="2">
        <f t="shared" si="134"/>
        <v>-0.98453703909563417</v>
      </c>
      <c r="BC535" s="2">
        <f t="shared" si="135"/>
        <v>-0.97854969634258193</v>
      </c>
      <c r="BD535" s="2">
        <f t="shared" si="136"/>
        <v>-0.99078923959350229</v>
      </c>
      <c r="BE535" s="2">
        <f t="shared" si="137"/>
        <v>-0.99502994622599661</v>
      </c>
      <c r="BF535" s="2">
        <f t="shared" si="138"/>
        <v>-0.99574644353748121</v>
      </c>
      <c r="BG535" s="2">
        <f t="shared" si="139"/>
        <v>-0.97557763548290455</v>
      </c>
      <c r="BH535" s="2">
        <f t="shared" si="140"/>
        <v>-0.99060541067604668</v>
      </c>
      <c r="BI535" s="2" t="str">
        <f t="shared" si="141"/>
        <v>NA</v>
      </c>
    </row>
    <row r="536" spans="1:61" x14ac:dyDescent="0.25">
      <c r="A536" t="str">
        <f t="shared" si="142"/>
        <v/>
      </c>
      <c r="B536" t="str">
        <f t="shared" si="144"/>
        <v>WAOffice EquipmentPrinter/Copier/Fax</v>
      </c>
      <c r="C536" t="str">
        <f t="shared" si="143"/>
        <v>WA2016 CPAOffice Equipment_Printer/Copier/Fax</v>
      </c>
      <c r="D536" t="s">
        <v>116</v>
      </c>
      <c r="E536" t="s">
        <v>142</v>
      </c>
      <c r="F536" s="3" t="s">
        <v>103</v>
      </c>
      <c r="G536" s="3" t="s">
        <v>38</v>
      </c>
      <c r="H536" s="3" t="s">
        <v>43</v>
      </c>
      <c r="I536" s="6">
        <v>0.2013068894950085</v>
      </c>
      <c r="J536" s="6">
        <v>0.163044812957685</v>
      </c>
      <c r="K536" s="6">
        <v>4.0268147340946844E-2</v>
      </c>
      <c r="L536" s="6">
        <v>1.0239825873685967E-2</v>
      </c>
      <c r="M536" s="6">
        <v>6.8055772235938755E-2</v>
      </c>
      <c r="N536" s="6">
        <v>1.9960478262985634E-2</v>
      </c>
      <c r="O536" s="6">
        <v>5.7977370171967434E-2</v>
      </c>
      <c r="P536" s="6">
        <v>7.5387766616364635E-2</v>
      </c>
      <c r="Q536" s="6">
        <v>4.3198971926152956E-2</v>
      </c>
      <c r="R536" s="6">
        <v>1.0965974985109733E-2</v>
      </c>
      <c r="S536" s="6">
        <v>9.9727876767908077E-3</v>
      </c>
      <c r="T536" s="6">
        <v>6.7515315175278121E-3</v>
      </c>
      <c r="U536" s="6">
        <v>0.58241356662225263</v>
      </c>
      <c r="V536" s="6">
        <v>2.5738470351593327E-2</v>
      </c>
      <c r="W536" s="6"/>
      <c r="AR536" s="5" t="s">
        <v>100</v>
      </c>
      <c r="AS536" s="5" t="s">
        <v>38</v>
      </c>
      <c r="AT536" s="5" t="s">
        <v>40</v>
      </c>
      <c r="AU536" s="2">
        <f t="shared" si="127"/>
        <v>-0.96171969824401204</v>
      </c>
      <c r="AV536" s="2">
        <f t="shared" si="128"/>
        <v>-0.97387911306921648</v>
      </c>
      <c r="AW536" s="2">
        <f t="shared" si="129"/>
        <v>-0.99239370061481158</v>
      </c>
      <c r="AX536" s="2">
        <f t="shared" si="130"/>
        <v>-0.99801285257967964</v>
      </c>
      <c r="AY536" s="2">
        <f t="shared" si="131"/>
        <v>-0.99079234877692546</v>
      </c>
      <c r="AZ536" s="2">
        <f t="shared" si="132"/>
        <v>-0.99669952384168714</v>
      </c>
      <c r="BA536" s="2">
        <f t="shared" si="133"/>
        <v>-0.99450964990214519</v>
      </c>
      <c r="BB536" s="2">
        <f t="shared" si="134"/>
        <v>-0.99012944627364619</v>
      </c>
      <c r="BC536" s="2">
        <f t="shared" si="135"/>
        <v>-0.98904601125196556</v>
      </c>
      <c r="BD536" s="2">
        <f t="shared" si="136"/>
        <v>-0.99500415304793799</v>
      </c>
      <c r="BE536" s="2">
        <f t="shared" si="137"/>
        <v>-0.99672932441194229</v>
      </c>
      <c r="BF536" s="2">
        <f t="shared" si="138"/>
        <v>-0.99720083445431629</v>
      </c>
      <c r="BG536" s="2">
        <f t="shared" si="139"/>
        <v>-0.9844253702739999</v>
      </c>
      <c r="BH536" s="2">
        <f t="shared" si="140"/>
        <v>-0.99395267050363889</v>
      </c>
      <c r="BI536" s="2" t="str">
        <f t="shared" si="141"/>
        <v>NA</v>
      </c>
    </row>
    <row r="537" spans="1:61" x14ac:dyDescent="0.25">
      <c r="A537" t="str">
        <f t="shared" si="142"/>
        <v/>
      </c>
      <c r="B537" t="str">
        <f t="shared" si="144"/>
        <v>WAOffice EquipmentPOS Terminal</v>
      </c>
      <c r="C537" t="str">
        <f t="shared" si="143"/>
        <v>WA2016 CPAOffice Equipment_POS Terminal</v>
      </c>
      <c r="D537" t="s">
        <v>116</v>
      </c>
      <c r="E537" t="s">
        <v>142</v>
      </c>
      <c r="F537" s="3" t="s">
        <v>104</v>
      </c>
      <c r="G537" s="3" t="s">
        <v>38</v>
      </c>
      <c r="H537" s="3" t="s">
        <v>44</v>
      </c>
      <c r="I537" s="6">
        <v>2.8885181528350401E-2</v>
      </c>
      <c r="J537" s="6">
        <v>9.3580086232576631E-2</v>
      </c>
      <c r="K537" s="6">
        <v>6.9336091695904982E-3</v>
      </c>
      <c r="L537" s="6">
        <v>2.9385902283036603E-2</v>
      </c>
      <c r="M537" s="6">
        <v>9.7652064468260691E-2</v>
      </c>
      <c r="N537" s="6">
        <v>7.1602372808175593E-2</v>
      </c>
      <c r="O537" s="6">
        <v>4.1595368796237139E-2</v>
      </c>
      <c r="P537" s="6">
        <v>2.1634523579329368E-2</v>
      </c>
      <c r="Q537" s="6">
        <v>1.2397093304210838E-2</v>
      </c>
      <c r="R537" s="6">
        <v>1.5734890091185786E-2</v>
      </c>
      <c r="S537" s="6">
        <v>2.8619565193265882E-2</v>
      </c>
      <c r="T537" s="6">
        <v>1.9375314373729417E-2</v>
      </c>
      <c r="U537" s="6">
        <v>0.16713905459132239</v>
      </c>
      <c r="V537" s="6">
        <v>3.6931691221937651E-2</v>
      </c>
      <c r="W537" s="6"/>
      <c r="AR537" s="5" t="s">
        <v>101</v>
      </c>
      <c r="AS537" s="5" t="s">
        <v>38</v>
      </c>
      <c r="AT537" s="5" t="s">
        <v>41</v>
      </c>
      <c r="AU537" s="2">
        <f t="shared" si="127"/>
        <v>-0.99504764037900184</v>
      </c>
      <c r="AV537" s="2">
        <f t="shared" si="128"/>
        <v>-0.98702671166653222</v>
      </c>
      <c r="AW537" s="2">
        <f t="shared" si="129"/>
        <v>-0.99886666886155651</v>
      </c>
      <c r="AX537" s="2">
        <f t="shared" si="130"/>
        <v>-0.99506528309830466</v>
      </c>
      <c r="AY537" s="2">
        <f t="shared" si="131"/>
        <v>-0.98908033708158427</v>
      </c>
      <c r="AZ537" s="2">
        <f t="shared" si="132"/>
        <v>-0.98975483945257337</v>
      </c>
      <c r="BA537" s="2">
        <f t="shared" si="133"/>
        <v>-0.99586246434087755</v>
      </c>
      <c r="BB537" s="2">
        <f t="shared" si="134"/>
        <v>-0.99486601184143397</v>
      </c>
      <c r="BC537" s="2">
        <f t="shared" si="135"/>
        <v>-0.9943024829122481</v>
      </c>
      <c r="BD537" s="2">
        <f t="shared" si="136"/>
        <v>-0.99725059047679232</v>
      </c>
      <c r="BE537" s="2">
        <f t="shared" si="137"/>
        <v>-0.99204594773503874</v>
      </c>
      <c r="BF537" s="2">
        <f t="shared" si="138"/>
        <v>-0.99319262689031518</v>
      </c>
      <c r="BG537" s="2">
        <f t="shared" si="139"/>
        <v>-0.99597019021121092</v>
      </c>
      <c r="BH537" s="2">
        <f t="shared" si="140"/>
        <v>-0.99249128203306536</v>
      </c>
      <c r="BI537" s="2" t="str">
        <f t="shared" si="141"/>
        <v>NA</v>
      </c>
    </row>
    <row r="538" spans="1:61" x14ac:dyDescent="0.25">
      <c r="A538" t="str">
        <f t="shared" si="142"/>
        <v/>
      </c>
      <c r="B538" t="str">
        <f t="shared" si="144"/>
        <v>WAMiscellaneousNon-HVAC Motors</v>
      </c>
      <c r="C538" t="str">
        <f t="shared" si="143"/>
        <v>WA2016 CPAMiscellaneous_Non-HVAC Motors</v>
      </c>
      <c r="D538" t="s">
        <v>116</v>
      </c>
      <c r="E538" t="s">
        <v>142</v>
      </c>
      <c r="F538" s="3" t="s">
        <v>105</v>
      </c>
      <c r="G538" s="3" t="s">
        <v>45</v>
      </c>
      <c r="H538" s="3" t="s">
        <v>46</v>
      </c>
      <c r="I538" s="6">
        <v>0.26090256378909349</v>
      </c>
      <c r="J538" s="6">
        <v>0.25306021116049182</v>
      </c>
      <c r="K538" s="6">
        <v>0.3089886471972258</v>
      </c>
      <c r="L538" s="6">
        <v>0.19921678720742347</v>
      </c>
      <c r="M538" s="6">
        <v>0.71538223955012059</v>
      </c>
      <c r="N538" s="6">
        <v>1.1367974415539637</v>
      </c>
      <c r="O538" s="6">
        <v>0.47873207180506233</v>
      </c>
      <c r="P538" s="6">
        <v>0.19747217881015999</v>
      </c>
      <c r="Q538" s="6">
        <v>0.13469407128071714</v>
      </c>
      <c r="R538" s="6">
        <v>0.17573619201036286</v>
      </c>
      <c r="S538" s="6">
        <v>0.12182728342552537</v>
      </c>
      <c r="T538" s="6">
        <v>0.47965491169768515</v>
      </c>
      <c r="U538" s="6">
        <v>5.3779636330792711</v>
      </c>
      <c r="V538" s="6">
        <v>0.17888028180241411</v>
      </c>
      <c r="W538" s="6"/>
      <c r="AR538" s="5" t="s">
        <v>102</v>
      </c>
      <c r="AS538" s="5" t="s">
        <v>38</v>
      </c>
      <c r="AT538" s="5" t="s">
        <v>42</v>
      </c>
      <c r="AU538" s="2">
        <f t="shared" si="127"/>
        <v>-0.9601377803825929</v>
      </c>
      <c r="AV538" s="2">
        <f t="shared" si="128"/>
        <v>-0.968736575071246</v>
      </c>
      <c r="AW538" s="2">
        <f t="shared" si="129"/>
        <v>-0.95499238038983303</v>
      </c>
      <c r="AX538" s="2">
        <f t="shared" si="130"/>
        <v>-0.97018771923626779</v>
      </c>
      <c r="AY538" s="2">
        <f t="shared" si="131"/>
        <v>-0.92871272480665334</v>
      </c>
      <c r="AZ538" s="2">
        <f t="shared" si="132"/>
        <v>-0.85504923909620245</v>
      </c>
      <c r="BA538" s="2">
        <f t="shared" si="133"/>
        <v>-0.95756391097836835</v>
      </c>
      <c r="BB538" s="2">
        <f t="shared" si="134"/>
        <v>-0.958240094928129</v>
      </c>
      <c r="BC538" s="2">
        <f t="shared" si="135"/>
        <v>-0.94483542143196808</v>
      </c>
      <c r="BD538" s="2">
        <f t="shared" si="136"/>
        <v>-0.97263578534796213</v>
      </c>
      <c r="BE538" s="2">
        <f t="shared" si="137"/>
        <v>-0.96982717129959306</v>
      </c>
      <c r="BF538" s="2">
        <f t="shared" si="138"/>
        <v>-0.84982219548692306</v>
      </c>
      <c r="BG538" s="2">
        <f t="shared" si="139"/>
        <v>-0.88444984687654726</v>
      </c>
      <c r="BH538" s="2">
        <f t="shared" si="140"/>
        <v>-0.96759029151087728</v>
      </c>
      <c r="BI538" s="2" t="str">
        <f t="shared" si="141"/>
        <v>NA</v>
      </c>
    </row>
    <row r="539" spans="1:61" x14ac:dyDescent="0.25">
      <c r="A539" t="str">
        <f t="shared" si="142"/>
        <v/>
      </c>
      <c r="B539" t="str">
        <f t="shared" si="144"/>
        <v>WAMiscellaneousPool Pump</v>
      </c>
      <c r="C539" t="str">
        <f t="shared" si="143"/>
        <v>WA2016 CPAMiscellaneous_Pool Pump</v>
      </c>
      <c r="D539" t="s">
        <v>116</v>
      </c>
      <c r="E539" t="s">
        <v>142</v>
      </c>
      <c r="F539" s="3" t="s">
        <v>106</v>
      </c>
      <c r="G539" s="3" t="s">
        <v>45</v>
      </c>
      <c r="H539" s="3" t="s">
        <v>47</v>
      </c>
      <c r="I539" s="6">
        <v>0</v>
      </c>
      <c r="J539" s="6">
        <v>0</v>
      </c>
      <c r="K539" s="6">
        <v>0</v>
      </c>
      <c r="L539" s="6">
        <v>0</v>
      </c>
      <c r="M539" s="6">
        <v>0</v>
      </c>
      <c r="N539" s="6">
        <v>0</v>
      </c>
      <c r="O539" s="6">
        <v>0</v>
      </c>
      <c r="P539" s="6">
        <v>2.9907999651905291E-2</v>
      </c>
      <c r="Q539" s="6">
        <v>4.0799977609505475E-2</v>
      </c>
      <c r="R539" s="6">
        <v>1.7743994795087478E-2</v>
      </c>
      <c r="S539" s="6">
        <v>0</v>
      </c>
      <c r="T539" s="6">
        <v>0</v>
      </c>
      <c r="U539" s="6">
        <v>0</v>
      </c>
      <c r="V539" s="6">
        <v>1.354608896836678E-2</v>
      </c>
      <c r="W539" s="6"/>
      <c r="AR539" s="5" t="s">
        <v>103</v>
      </c>
      <c r="AS539" s="5" t="s">
        <v>38</v>
      </c>
      <c r="AT539" s="5" t="s">
        <v>43</v>
      </c>
      <c r="AU539" s="2">
        <f t="shared" si="127"/>
        <v>-1</v>
      </c>
      <c r="AV539" s="2">
        <f t="shared" si="128"/>
        <v>-1</v>
      </c>
      <c r="AW539" s="2">
        <f t="shared" si="129"/>
        <v>-1</v>
      </c>
      <c r="AX539" s="2">
        <f t="shared" si="130"/>
        <v>-1</v>
      </c>
      <c r="AY539" s="2">
        <f t="shared" si="131"/>
        <v>-1</v>
      </c>
      <c r="AZ539" s="2">
        <f t="shared" si="132"/>
        <v>-1</v>
      </c>
      <c r="BA539" s="2">
        <f t="shared" si="133"/>
        <v>-1</v>
      </c>
      <c r="BB539" s="2">
        <f t="shared" si="134"/>
        <v>-0.98225667929591187</v>
      </c>
      <c r="BC539" s="2">
        <f t="shared" si="135"/>
        <v>-0.95312236427003927</v>
      </c>
      <c r="BD539" s="2">
        <f t="shared" si="136"/>
        <v>-0.99224883237400419</v>
      </c>
      <c r="BE539" s="2">
        <f t="shared" si="137"/>
        <v>-1</v>
      </c>
      <c r="BF539" s="2">
        <f t="shared" si="138"/>
        <v>-1</v>
      </c>
      <c r="BG539" s="2">
        <f t="shared" si="139"/>
        <v>-1</v>
      </c>
      <c r="BH539" s="2">
        <f t="shared" si="140"/>
        <v>-0.99311473708262976</v>
      </c>
      <c r="BI539" s="2" t="str">
        <f t="shared" si="141"/>
        <v>NA</v>
      </c>
    </row>
    <row r="540" spans="1:61" x14ac:dyDescent="0.25">
      <c r="A540" t="str">
        <f t="shared" si="142"/>
        <v/>
      </c>
      <c r="B540" t="str">
        <f t="shared" si="144"/>
        <v>WAMiscellaneousPool Heater</v>
      </c>
      <c r="C540" t="str">
        <f t="shared" si="143"/>
        <v>WA2016 CPAMiscellaneous_Pool Heater</v>
      </c>
      <c r="D540" t="s">
        <v>116</v>
      </c>
      <c r="E540" t="s">
        <v>142</v>
      </c>
      <c r="F540" s="3" t="s">
        <v>107</v>
      </c>
      <c r="G540" s="3" t="s">
        <v>45</v>
      </c>
      <c r="H540" s="3" t="s">
        <v>48</v>
      </c>
      <c r="I540" s="6">
        <v>0</v>
      </c>
      <c r="J540" s="6">
        <v>0</v>
      </c>
      <c r="K540" s="6">
        <v>0</v>
      </c>
      <c r="L540" s="6">
        <v>0</v>
      </c>
      <c r="M540" s="6">
        <v>0</v>
      </c>
      <c r="N540" s="6">
        <v>0</v>
      </c>
      <c r="O540" s="6">
        <v>0</v>
      </c>
      <c r="P540" s="6">
        <v>3.8765164639632546E-2</v>
      </c>
      <c r="Q540" s="6">
        <v>2.6441384708673493E-2</v>
      </c>
      <c r="R540" s="6">
        <v>2.2998825986429005E-2</v>
      </c>
      <c r="S540" s="6">
        <v>0</v>
      </c>
      <c r="T540" s="6">
        <v>0</v>
      </c>
      <c r="U540" s="6">
        <v>0</v>
      </c>
      <c r="V540" s="6">
        <v>1.7557722856546706E-2</v>
      </c>
      <c r="W540" s="6"/>
      <c r="AR540" s="5" t="s">
        <v>104</v>
      </c>
      <c r="AS540" s="5" t="s">
        <v>38</v>
      </c>
      <c r="AT540" s="5" t="s">
        <v>44</v>
      </c>
      <c r="AU540" s="2">
        <f t="shared" si="127"/>
        <v>-1</v>
      </c>
      <c r="AV540" s="2">
        <f t="shared" si="128"/>
        <v>-1</v>
      </c>
      <c r="AW540" s="2">
        <f t="shared" si="129"/>
        <v>-1</v>
      </c>
      <c r="AX540" s="2">
        <f t="shared" si="130"/>
        <v>-1</v>
      </c>
      <c r="AY540" s="2">
        <f t="shared" si="131"/>
        <v>-1</v>
      </c>
      <c r="AZ540" s="2">
        <f t="shared" si="132"/>
        <v>-1</v>
      </c>
      <c r="BA540" s="2">
        <f t="shared" si="133"/>
        <v>-1</v>
      </c>
      <c r="BB540" s="2">
        <f t="shared" si="134"/>
        <v>-0.99079055444208586</v>
      </c>
      <c r="BC540" s="2">
        <f t="shared" si="135"/>
        <v>-0.98783437888153214</v>
      </c>
      <c r="BD540" s="2">
        <f t="shared" si="136"/>
        <v>-0.99598127008743831</v>
      </c>
      <c r="BE540" s="2">
        <f t="shared" si="137"/>
        <v>-1</v>
      </c>
      <c r="BF540" s="2">
        <f t="shared" si="138"/>
        <v>-1</v>
      </c>
      <c r="BG540" s="2">
        <f t="shared" si="139"/>
        <v>-1</v>
      </c>
      <c r="BH540" s="2">
        <f t="shared" si="140"/>
        <v>-0.99643009428469786</v>
      </c>
      <c r="BI540" s="2" t="str">
        <f t="shared" si="141"/>
        <v>NA</v>
      </c>
    </row>
    <row r="541" spans="1:61" x14ac:dyDescent="0.25">
      <c r="A541" t="str">
        <f t="shared" si="142"/>
        <v/>
      </c>
      <c r="B541" t="str">
        <f t="shared" si="144"/>
        <v>WAMiscellaneousOther Miscellaneous</v>
      </c>
      <c r="C541" t="str">
        <f t="shared" si="143"/>
        <v>WA2016 CPAMiscellaneous_Other Miscellaneous</v>
      </c>
      <c r="D541" t="s">
        <v>116</v>
      </c>
      <c r="E541" t="s">
        <v>142</v>
      </c>
      <c r="F541" s="3" t="s">
        <v>110</v>
      </c>
      <c r="G541" s="3" t="s">
        <v>45</v>
      </c>
      <c r="H541" s="3" t="s">
        <v>51</v>
      </c>
      <c r="I541" s="6">
        <v>1.0568421194419109</v>
      </c>
      <c r="J541" s="6">
        <v>1.0802984054159155</v>
      </c>
      <c r="K541" s="6">
        <v>1.1684093869688401</v>
      </c>
      <c r="L541" s="6">
        <v>0.85044415542580887</v>
      </c>
      <c r="M541" s="6">
        <v>2.8641155455434908</v>
      </c>
      <c r="N541" s="6">
        <v>3.6033686882375822</v>
      </c>
      <c r="O541" s="6">
        <v>3.725088619680438</v>
      </c>
      <c r="P541" s="6">
        <v>0.86924706744754077</v>
      </c>
      <c r="Q541" s="6">
        <v>0.6158282784486323</v>
      </c>
      <c r="R541" s="6">
        <v>0.81360390208827127</v>
      </c>
      <c r="S541" s="6">
        <v>0.4251904407453781</v>
      </c>
      <c r="T541" s="6">
        <v>1.6885398979597457</v>
      </c>
      <c r="U541" s="6">
        <v>18.389281199746843</v>
      </c>
      <c r="V541" s="6">
        <v>0.69445641991152418</v>
      </c>
      <c r="W541" s="6"/>
      <c r="AR541" s="5" t="s">
        <v>105</v>
      </c>
      <c r="AS541" s="5" t="s">
        <v>45</v>
      </c>
      <c r="AT541" s="5" t="s">
        <v>46</v>
      </c>
      <c r="AU541" s="2">
        <f t="shared" si="127"/>
        <v>-0.70263078315880056</v>
      </c>
      <c r="AV541" s="2">
        <f t="shared" si="128"/>
        <v>-0.75420754252116207</v>
      </c>
      <c r="AW541" s="2">
        <f t="shared" si="129"/>
        <v>-0.68658713417354156</v>
      </c>
      <c r="AX541" s="2">
        <f t="shared" si="130"/>
        <v>-0.76561641059270635</v>
      </c>
      <c r="AY541" s="2">
        <f t="shared" si="131"/>
        <v>-0.47438077061963302</v>
      </c>
      <c r="AZ541" s="2">
        <f t="shared" si="132"/>
        <v>0.40607427515905714</v>
      </c>
      <c r="BA541" s="2">
        <f t="shared" si="133"/>
        <v>-0.39071842172270566</v>
      </c>
      <c r="BB541" s="2">
        <f t="shared" si="134"/>
        <v>-0.66083377225283457</v>
      </c>
      <c r="BC541" s="2">
        <f t="shared" si="135"/>
        <v>-0.53464194642149931</v>
      </c>
      <c r="BD541" s="2">
        <f t="shared" si="136"/>
        <v>-0.84913353354139831</v>
      </c>
      <c r="BE541" s="2">
        <f t="shared" si="137"/>
        <v>-0.80600674403684425</v>
      </c>
      <c r="BF541" s="2">
        <f t="shared" si="138"/>
        <v>-2.608769034929026E-2</v>
      </c>
      <c r="BG541" s="2">
        <f t="shared" si="139"/>
        <v>-0.27235393839046906</v>
      </c>
      <c r="BH541" s="2">
        <f t="shared" si="140"/>
        <v>-0.76829472913313834</v>
      </c>
      <c r="BI541" s="2" t="str">
        <f t="shared" si="141"/>
        <v>NA</v>
      </c>
    </row>
    <row r="542" spans="1:61" x14ac:dyDescent="0.25">
      <c r="A542" t="e">
        <f>IF(D542=#REF!,"",1)</f>
        <v>#REF!</v>
      </c>
      <c r="B542" t="str">
        <f t="shared" si="144"/>
        <v>UTCoolingAir-Cooled Chiller</v>
      </c>
      <c r="C542" t="str">
        <f t="shared" si="143"/>
        <v>UT2016 CPACooling_Air-Cooled Chiller</v>
      </c>
      <c r="D542" t="s">
        <v>117</v>
      </c>
      <c r="E542" t="s">
        <v>142</v>
      </c>
      <c r="F542" s="3" t="s">
        <v>66</v>
      </c>
      <c r="G542" s="3" t="s">
        <v>3</v>
      </c>
      <c r="H542" s="3" t="s">
        <v>4</v>
      </c>
      <c r="I542" s="6">
        <v>4.6034586838227236</v>
      </c>
      <c r="J542" s="6">
        <v>5.1170902760795416</v>
      </c>
      <c r="K542" s="6">
        <v>4.9853936999754751</v>
      </c>
      <c r="L542" s="6">
        <v>4.3957458697945722</v>
      </c>
      <c r="M542" s="6">
        <v>7.0439782979766754</v>
      </c>
      <c r="N542" s="6">
        <v>8.169569768552817</v>
      </c>
      <c r="O542" s="6">
        <v>8.6285042940148369</v>
      </c>
      <c r="P542" s="6">
        <v>6.2612647686679255</v>
      </c>
      <c r="Q542" s="6">
        <v>3.7384652559927929</v>
      </c>
      <c r="R542" s="6">
        <v>1.2899890807413306</v>
      </c>
      <c r="S542" s="6">
        <v>2.5263478051218842</v>
      </c>
      <c r="T542" s="6">
        <v>2.1578185435024224</v>
      </c>
      <c r="U542" s="6">
        <v>35.370466505000834</v>
      </c>
      <c r="V542" s="6">
        <v>3.6194351207849862</v>
      </c>
      <c r="W542" s="6"/>
      <c r="AR542" s="5" t="s">
        <v>66</v>
      </c>
      <c r="AS542" s="5" t="s">
        <v>3</v>
      </c>
      <c r="AT542" s="5" t="s">
        <v>4</v>
      </c>
      <c r="AU542" s="2">
        <f t="shared" ref="AU542:AU581" si="145">IFERROR(I542/I752-1,"NA")</f>
        <v>3.6801666146366179</v>
      </c>
      <c r="AV542" s="2">
        <f t="shared" ref="AV542:AV581" si="146">IFERROR(J542/J752-1,"NA")</f>
        <v>4.0579600924594432</v>
      </c>
      <c r="AW542" s="2">
        <f t="shared" ref="AW542:AW581" si="147">IFERROR(K542/K752-1,"NA")</f>
        <v>3.6489399225590446</v>
      </c>
      <c r="AX542" s="2">
        <f t="shared" ref="AX542:AX581" si="148">IFERROR(L542/L752-1,"NA")</f>
        <v>4.9295803679541237</v>
      </c>
      <c r="AY542" s="2">
        <f t="shared" ref="AY542:AY581" si="149">IFERROR(M542/M752-1,"NA")</f>
        <v>-6.3193000527763443E-2</v>
      </c>
      <c r="AZ542" s="2">
        <f t="shared" ref="AZ542:AZ581" si="150">IFERROR(N542/N752-1,"NA")</f>
        <v>3.6344819991623787</v>
      </c>
      <c r="BA542" s="2">
        <f t="shared" ref="BA542:BA581" si="151">IFERROR(O542/O752-1,"NA")</f>
        <v>1.0571239895624265</v>
      </c>
      <c r="BB542" s="2">
        <f t="shared" ref="BB542:BB581" si="152">IFERROR(P542/P752-1,"NA")</f>
        <v>1.7889894340692085</v>
      </c>
      <c r="BC542" s="2">
        <f t="shared" ref="BC542:BC581" si="153">IFERROR(Q542/Q752-1,"NA")</f>
        <v>2.3281572500791898</v>
      </c>
      <c r="BD542" s="2">
        <f t="shared" ref="BD542:BD581" si="154">IFERROR(R542/R752-1,"NA")</f>
        <v>-0.73012247757752147</v>
      </c>
      <c r="BE542" s="2">
        <f t="shared" ref="BE542:BE581" si="155">IFERROR(S542/S752-1,"NA")</f>
        <v>8.0235569747810374</v>
      </c>
      <c r="BF542" s="2">
        <f t="shared" ref="BF542:BF581" si="156">IFERROR(T542/T752-1,"NA")</f>
        <v>3.8330623227469749</v>
      </c>
      <c r="BG542" s="2">
        <f t="shared" ref="BG542:BG581" si="157">IFERROR(U542/U752-1,"NA")</f>
        <v>49.647673831851712</v>
      </c>
      <c r="BH542" s="2">
        <f t="shared" ref="BH542:BH581" si="158">IFERROR(V542/V752-1,"NA")</f>
        <v>0.94350157151792025</v>
      </c>
      <c r="BI542" s="2" t="str">
        <f t="shared" ref="BI542:BI581" si="159">IFERROR(W542/W752-1,"NA")</f>
        <v>NA</v>
      </c>
    </row>
    <row r="543" spans="1:61" x14ac:dyDescent="0.25">
      <c r="A543" t="str">
        <f t="shared" si="142"/>
        <v/>
      </c>
      <c r="B543" t="str">
        <f t="shared" si="144"/>
        <v>UTCoolingWater-Cooled Chiller</v>
      </c>
      <c r="C543" t="str">
        <f t="shared" si="143"/>
        <v>UT2016 CPACooling_Water-Cooled Chiller</v>
      </c>
      <c r="D543" t="s">
        <v>117</v>
      </c>
      <c r="E543" t="s">
        <v>142</v>
      </c>
      <c r="F543" s="3" t="s">
        <v>67</v>
      </c>
      <c r="G543" s="3" t="s">
        <v>3</v>
      </c>
      <c r="H543" s="3" t="s">
        <v>5</v>
      </c>
      <c r="I543" s="6">
        <v>4.4788167995455996</v>
      </c>
      <c r="J543" s="6">
        <v>4.9322640302868184</v>
      </c>
      <c r="K543" s="6">
        <v>4.8053242558868083</v>
      </c>
      <c r="L543" s="6">
        <v>4.2369741533034855</v>
      </c>
      <c r="M543" s="6">
        <v>6.8712412541736887</v>
      </c>
      <c r="N543" s="6">
        <v>7.8744897858677749</v>
      </c>
      <c r="O543" s="6">
        <v>9.145599627475395</v>
      </c>
      <c r="P543" s="6">
        <v>7.6073306553769697</v>
      </c>
      <c r="Q543" s="6">
        <v>4.5421719727125032</v>
      </c>
      <c r="R543" s="6">
        <v>1.4756435524000313</v>
      </c>
      <c r="S543" s="6">
        <v>2.3819126374436888</v>
      </c>
      <c r="T543" s="6">
        <v>2.034452757319686</v>
      </c>
      <c r="U543" s="6">
        <v>34.412786226814156</v>
      </c>
      <c r="V543" s="6">
        <v>3.4887032850790209</v>
      </c>
      <c r="W543" s="6"/>
      <c r="AR543" s="5" t="s">
        <v>67</v>
      </c>
      <c r="AS543" s="5" t="s">
        <v>3</v>
      </c>
      <c r="AT543" s="5" t="s">
        <v>5</v>
      </c>
      <c r="AU543" s="2">
        <f t="shared" si="145"/>
        <v>4.2196720963635244</v>
      </c>
      <c r="AV543" s="2">
        <f t="shared" si="146"/>
        <v>7.7925527439381757</v>
      </c>
      <c r="AW543" s="2">
        <f t="shared" si="147"/>
        <v>1.5558707677165922</v>
      </c>
      <c r="AX543" s="2">
        <f t="shared" si="148"/>
        <v>3.6342653335495863</v>
      </c>
      <c r="AY543" s="2">
        <f t="shared" si="149"/>
        <v>1.4752121336824322</v>
      </c>
      <c r="AZ543" s="2">
        <f t="shared" si="150"/>
        <v>4.3549299603244513</v>
      </c>
      <c r="BA543" s="2">
        <f t="shared" si="151"/>
        <v>3.5236365508856871</v>
      </c>
      <c r="BB543" s="2">
        <f t="shared" si="152"/>
        <v>20.566243328282987</v>
      </c>
      <c r="BC543" s="2">
        <f t="shared" si="153"/>
        <v>12.038876087960078</v>
      </c>
      <c r="BD543" s="2">
        <f t="shared" si="154"/>
        <v>-0.62221865911312491</v>
      </c>
      <c r="BE543" s="2">
        <f t="shared" si="155"/>
        <v>7.7775504278244565</v>
      </c>
      <c r="BF543" s="2">
        <f t="shared" si="156"/>
        <v>7.1490557071839103</v>
      </c>
      <c r="BG543" s="2">
        <f t="shared" si="157"/>
        <v>27.455391966123219</v>
      </c>
      <c r="BH543" s="2">
        <f t="shared" si="158"/>
        <v>2.3546548433761316</v>
      </c>
      <c r="BI543" s="2" t="str">
        <f t="shared" si="159"/>
        <v>NA</v>
      </c>
    </row>
    <row r="544" spans="1:61" x14ac:dyDescent="0.25">
      <c r="A544" t="str">
        <f t="shared" si="142"/>
        <v/>
      </c>
      <c r="B544" t="str">
        <f t="shared" si="144"/>
        <v>UTCoolingRTU</v>
      </c>
      <c r="C544" t="str">
        <f t="shared" si="143"/>
        <v>UT2016 CPACooling_RTU</v>
      </c>
      <c r="D544" t="s">
        <v>117</v>
      </c>
      <c r="E544" t="s">
        <v>142</v>
      </c>
      <c r="F544" s="3" t="s">
        <v>68</v>
      </c>
      <c r="G544" s="3" t="s">
        <v>3</v>
      </c>
      <c r="H544" s="3" t="s">
        <v>6</v>
      </c>
      <c r="I544" s="6">
        <v>4.9675579254767896</v>
      </c>
      <c r="J544" s="6">
        <v>5.6998131614191765</v>
      </c>
      <c r="K544" s="6">
        <v>5.5531192714753566</v>
      </c>
      <c r="L544" s="6">
        <v>4.8963236548769515</v>
      </c>
      <c r="M544" s="6">
        <v>8.313641406141917</v>
      </c>
      <c r="N544" s="6">
        <v>9.0999022447587823</v>
      </c>
      <c r="O544" s="6">
        <v>8.7067673715115692</v>
      </c>
      <c r="P544" s="6">
        <v>4.1972554919671721</v>
      </c>
      <c r="Q544" s="6">
        <v>2.5060901282701238</v>
      </c>
      <c r="R544" s="6">
        <v>3.8474024755102127</v>
      </c>
      <c r="S544" s="6">
        <v>2.8107441549022845</v>
      </c>
      <c r="T544" s="6">
        <v>2.400728769883917</v>
      </c>
      <c r="U544" s="6">
        <v>38.168006553894486</v>
      </c>
      <c r="V544" s="6">
        <v>4.031608360476068</v>
      </c>
      <c r="W544" s="6"/>
      <c r="AR544" s="5" t="s">
        <v>68</v>
      </c>
      <c r="AS544" s="5" t="s">
        <v>3</v>
      </c>
      <c r="AT544" s="5" t="s">
        <v>6</v>
      </c>
      <c r="AU544" s="2">
        <f t="shared" si="145"/>
        <v>11.375652797750442</v>
      </c>
      <c r="AV544" s="2">
        <f t="shared" si="146"/>
        <v>10.48713112394706</v>
      </c>
      <c r="AW544" s="2">
        <f t="shared" si="147"/>
        <v>1.7899357012713608</v>
      </c>
      <c r="AX544" s="2">
        <f t="shared" si="148"/>
        <v>4.0586682497977851</v>
      </c>
      <c r="AY544" s="2">
        <f t="shared" si="149"/>
        <v>14.869790462335226</v>
      </c>
      <c r="AZ544" s="2">
        <f t="shared" si="150"/>
        <v>3.7328348667126194</v>
      </c>
      <c r="BA544" s="2">
        <f t="shared" si="151"/>
        <v>15.844316795284232</v>
      </c>
      <c r="BB544" s="2">
        <f t="shared" si="152"/>
        <v>12.819628593536319</v>
      </c>
      <c r="BC544" s="2">
        <f t="shared" si="153"/>
        <v>7.064092142452008</v>
      </c>
      <c r="BD544" s="2">
        <f t="shared" si="154"/>
        <v>12.589559775173226</v>
      </c>
      <c r="BE544" s="2">
        <f t="shared" si="155"/>
        <v>1.1146031778437338</v>
      </c>
      <c r="BF544" s="2">
        <f t="shared" si="156"/>
        <v>0.96319226377919209</v>
      </c>
      <c r="BG544" s="2">
        <f t="shared" si="157"/>
        <v>66.466699956493287</v>
      </c>
      <c r="BH544" s="2">
        <f t="shared" si="158"/>
        <v>7.6725221587165038</v>
      </c>
      <c r="BI544" s="2" t="str">
        <f t="shared" si="159"/>
        <v>NA</v>
      </c>
    </row>
    <row r="545" spans="1:61" x14ac:dyDescent="0.25">
      <c r="A545" t="str">
        <f t="shared" si="142"/>
        <v/>
      </c>
      <c r="B545" t="str">
        <f t="shared" si="144"/>
        <v>UTCoolingRoom AC</v>
      </c>
      <c r="C545" t="str">
        <f t="shared" si="143"/>
        <v>UT2016 CPACooling_Room AC</v>
      </c>
      <c r="D545" t="s">
        <v>117</v>
      </c>
      <c r="E545" t="s">
        <v>142</v>
      </c>
      <c r="F545" s="3" t="s">
        <v>148</v>
      </c>
      <c r="G545" s="3" t="s">
        <v>3</v>
      </c>
      <c r="H545" s="3" t="s">
        <v>130</v>
      </c>
      <c r="I545" s="6">
        <v>5.5743839939478725</v>
      </c>
      <c r="J545" s="6">
        <v>6.3960899363763115</v>
      </c>
      <c r="K545" s="6">
        <v>6.2314762399926309</v>
      </c>
      <c r="L545" s="6">
        <v>4.8370876968310279</v>
      </c>
      <c r="M545" s="6">
        <v>9.3292177526790923</v>
      </c>
      <c r="N545" s="6">
        <v>10.211526504707024</v>
      </c>
      <c r="O545" s="6">
        <v>9.770367130670806</v>
      </c>
      <c r="P545" s="6">
        <v>4.7099830910750651</v>
      </c>
      <c r="Q545" s="6">
        <v>2.8122286459455643</v>
      </c>
      <c r="R545" s="6">
        <v>4.3173927912880981</v>
      </c>
      <c r="S545" s="6">
        <v>3.1540985456482606</v>
      </c>
      <c r="T545" s="6">
        <v>2.6939965732491387</v>
      </c>
      <c r="U545" s="6">
        <v>42.830527194004638</v>
      </c>
      <c r="V545" s="6">
        <v>4.5241008663924491</v>
      </c>
      <c r="W545" s="6"/>
      <c r="AR545" s="5" t="s">
        <v>69</v>
      </c>
      <c r="AS545" s="5" t="s">
        <v>3</v>
      </c>
      <c r="AT545" s="5" t="s">
        <v>7</v>
      </c>
      <c r="AU545" s="2">
        <f t="shared" si="145"/>
        <v>1.0193110409192396</v>
      </c>
      <c r="AV545" s="2">
        <f t="shared" si="146"/>
        <v>1.4964739487409222</v>
      </c>
      <c r="AW545" s="2">
        <f t="shared" si="147"/>
        <v>0.23115781188112416</v>
      </c>
      <c r="AX545" s="2">
        <f t="shared" si="148"/>
        <v>0.96524016468507456</v>
      </c>
      <c r="AY545" s="2">
        <f t="shared" si="149"/>
        <v>1.0731074503043394</v>
      </c>
      <c r="AZ545" s="2">
        <f t="shared" si="150"/>
        <v>0.73406758456589816</v>
      </c>
      <c r="BA545" s="2">
        <f t="shared" si="151"/>
        <v>1.0202288950920888</v>
      </c>
      <c r="BB545" s="2">
        <f t="shared" si="152"/>
        <v>1.4537033650530078</v>
      </c>
      <c r="BC545" s="2">
        <f t="shared" si="153"/>
        <v>0.22394674673559156</v>
      </c>
      <c r="BD545" s="2">
        <f t="shared" si="154"/>
        <v>2.9579805401370707</v>
      </c>
      <c r="BE545" s="2">
        <f t="shared" si="155"/>
        <v>2.078883277708016</v>
      </c>
      <c r="BF545" s="2">
        <f t="shared" si="156"/>
        <v>1.8584274795420623</v>
      </c>
      <c r="BG545" s="2">
        <f t="shared" si="157"/>
        <v>10.008409361750724</v>
      </c>
      <c r="BH545" s="2">
        <f t="shared" si="158"/>
        <v>0.78277776092651052</v>
      </c>
      <c r="BI545" s="2" t="str">
        <f t="shared" si="159"/>
        <v>NA</v>
      </c>
    </row>
    <row r="546" spans="1:61" x14ac:dyDescent="0.25">
      <c r="A546" t="str">
        <f t="shared" si="142"/>
        <v/>
      </c>
      <c r="B546" t="str">
        <f t="shared" si="144"/>
        <v>UTCoolingEvaporative AC</v>
      </c>
      <c r="C546" t="str">
        <f t="shared" si="143"/>
        <v>UT2016 CPACooling_Evaporative AC</v>
      </c>
      <c r="D546" t="s">
        <v>117</v>
      </c>
      <c r="E546" t="s">
        <v>142</v>
      </c>
      <c r="F546" s="3" t="s">
        <v>71</v>
      </c>
      <c r="G546" s="3" t="s">
        <v>3</v>
      </c>
      <c r="H546" s="3" t="s">
        <v>9</v>
      </c>
      <c r="I546" s="6">
        <v>1.9870231701907157</v>
      </c>
      <c r="J546" s="6">
        <v>2.2799252645676709</v>
      </c>
      <c r="K546" s="6">
        <v>2.221247708590143</v>
      </c>
      <c r="L546" s="6">
        <v>1.9585294619507807</v>
      </c>
      <c r="M546" s="6">
        <v>3.3254565624567669</v>
      </c>
      <c r="N546" s="6">
        <v>3.6399608979035136</v>
      </c>
      <c r="O546" s="6">
        <v>3.482706948604628</v>
      </c>
      <c r="P546" s="6">
        <v>1.6789021967868689</v>
      </c>
      <c r="Q546" s="6">
        <v>1.0024360513080497</v>
      </c>
      <c r="R546" s="6">
        <v>1.5389609902040851</v>
      </c>
      <c r="S546" s="6">
        <v>1.1242976619609137</v>
      </c>
      <c r="T546" s="6">
        <v>0.96029150795356677</v>
      </c>
      <c r="U546" s="6">
        <v>15.267202621557795</v>
      </c>
      <c r="V546" s="6">
        <v>1.6126433441904273</v>
      </c>
      <c r="W546" s="6"/>
      <c r="AR546" s="5" t="s">
        <v>70</v>
      </c>
      <c r="AS546" s="5" t="s">
        <v>3</v>
      </c>
      <c r="AT546" s="5" t="s">
        <v>8</v>
      </c>
      <c r="AU546" s="2">
        <f t="shared" si="145"/>
        <v>21.4344556851477</v>
      </c>
      <c r="AV546" s="2">
        <f t="shared" si="146"/>
        <v>11.016549446815203</v>
      </c>
      <c r="AW546" s="2">
        <f t="shared" si="147"/>
        <v>7.470569231662731</v>
      </c>
      <c r="AX546" s="2">
        <f t="shared" si="148"/>
        <v>11.740743987393961</v>
      </c>
      <c r="AY546" s="2">
        <f t="shared" si="149"/>
        <v>10.661804870038852</v>
      </c>
      <c r="AZ546" s="2">
        <f t="shared" si="150"/>
        <v>56.077696573004836</v>
      </c>
      <c r="BA546" s="2">
        <f t="shared" si="151"/>
        <v>156.50601528532957</v>
      </c>
      <c r="BB546" s="2">
        <f t="shared" si="152"/>
        <v>771.99450444481863</v>
      </c>
      <c r="BC546" s="2">
        <f t="shared" si="153"/>
        <v>303.9584631768592</v>
      </c>
      <c r="BD546" s="2">
        <f t="shared" si="154"/>
        <v>6.8716472154456909</v>
      </c>
      <c r="BE546" s="2">
        <f t="shared" si="155"/>
        <v>5.0383141042142316</v>
      </c>
      <c r="BF546" s="2">
        <f t="shared" si="156"/>
        <v>4.6059556042803731</v>
      </c>
      <c r="BG546" s="2">
        <f t="shared" si="157"/>
        <v>241.7804579826298</v>
      </c>
      <c r="BH546" s="2">
        <f t="shared" si="158"/>
        <v>2.2052149649774235</v>
      </c>
      <c r="BI546" s="2" t="str">
        <f t="shared" si="159"/>
        <v>NA</v>
      </c>
    </row>
    <row r="547" spans="1:61" x14ac:dyDescent="0.25">
      <c r="A547" t="str">
        <f t="shared" si="142"/>
        <v/>
      </c>
      <c r="B547" t="str">
        <f t="shared" si="144"/>
        <v>UTCoolingAir-Source Heat Pump</v>
      </c>
      <c r="C547" t="str">
        <f t="shared" si="143"/>
        <v>UT2016 CPACooling_Air-Source Heat Pump</v>
      </c>
      <c r="D547" t="s">
        <v>117</v>
      </c>
      <c r="E547" t="s">
        <v>142</v>
      </c>
      <c r="F547" s="3" t="s">
        <v>72</v>
      </c>
      <c r="G547" s="3" t="s">
        <v>3</v>
      </c>
      <c r="H547" s="3" t="s">
        <v>10</v>
      </c>
      <c r="I547" s="6">
        <v>4.9670051898480665</v>
      </c>
      <c r="J547" s="6">
        <v>5.6993501384166239</v>
      </c>
      <c r="K547" s="6">
        <v>5.5528384833199089</v>
      </c>
      <c r="L547" s="6">
        <v>4.8944676979668973</v>
      </c>
      <c r="M547" s="6">
        <v>8.3127246818760945</v>
      </c>
      <c r="N547" s="6">
        <v>8.6341130246492899</v>
      </c>
      <c r="O547" s="6">
        <v>8.6953798866906169</v>
      </c>
      <c r="P547" s="6">
        <v>4.1925773204424646</v>
      </c>
      <c r="Q547" s="6">
        <v>2.5032968936198006</v>
      </c>
      <c r="R547" s="6">
        <v>3.847336625023694</v>
      </c>
      <c r="S547" s="6">
        <v>2.8100730570658863</v>
      </c>
      <c r="T547" s="6">
        <v>2.4001555679863205</v>
      </c>
      <c r="U547" s="6">
        <v>38.16375963470076</v>
      </c>
      <c r="V547" s="6">
        <v>4.0314045060620565</v>
      </c>
      <c r="W547" s="6"/>
      <c r="AR547" s="5" t="s">
        <v>71</v>
      </c>
      <c r="AS547" s="5" t="s">
        <v>3</v>
      </c>
      <c r="AT547" s="5" t="s">
        <v>9</v>
      </c>
      <c r="AU547" s="2">
        <f t="shared" si="145"/>
        <v>19.78038737594796</v>
      </c>
      <c r="AV547" s="2">
        <f t="shared" si="146"/>
        <v>20.522994061184136</v>
      </c>
      <c r="AW547" s="2">
        <f t="shared" si="147"/>
        <v>7.5089280146594177</v>
      </c>
      <c r="AX547" s="2">
        <f t="shared" si="148"/>
        <v>11.794235826449109</v>
      </c>
      <c r="AY547" s="2">
        <f t="shared" si="149"/>
        <v>3.1019821535673167</v>
      </c>
      <c r="AZ547" s="2">
        <f t="shared" si="150"/>
        <v>12.054359197726962</v>
      </c>
      <c r="BA547" s="2">
        <f t="shared" si="151"/>
        <v>31.209789205413166</v>
      </c>
      <c r="BB547" s="2">
        <f t="shared" si="152"/>
        <v>50.832280850559492</v>
      </c>
      <c r="BC547" s="2">
        <f t="shared" si="153"/>
        <v>18.420513428993477</v>
      </c>
      <c r="BD547" s="2">
        <f t="shared" si="154"/>
        <v>4.0377856924150359</v>
      </c>
      <c r="BE547" s="2">
        <f t="shared" si="155"/>
        <v>15.340938932999119</v>
      </c>
      <c r="BF547" s="2">
        <f t="shared" si="156"/>
        <v>14.17088654376494</v>
      </c>
      <c r="BG547" s="2">
        <f t="shared" si="157"/>
        <v>223.88051571178065</v>
      </c>
      <c r="BH547" s="2">
        <f t="shared" si="158"/>
        <v>2.8130498897889962</v>
      </c>
      <c r="BI547" s="2" t="str">
        <f t="shared" si="159"/>
        <v>NA</v>
      </c>
    </row>
    <row r="548" spans="1:61" x14ac:dyDescent="0.25">
      <c r="A548" t="str">
        <f t="shared" si="142"/>
        <v/>
      </c>
      <c r="B548" t="str">
        <f t="shared" si="144"/>
        <v>UTCoolingGeothermal Heat Pump</v>
      </c>
      <c r="C548" t="str">
        <f t="shared" si="143"/>
        <v>UT2016 CPACooling_Geothermal Heat Pump</v>
      </c>
      <c r="D548" t="s">
        <v>117</v>
      </c>
      <c r="E548" t="s">
        <v>142</v>
      </c>
      <c r="F548" s="3" t="s">
        <v>73</v>
      </c>
      <c r="G548" s="3" t="s">
        <v>3</v>
      </c>
      <c r="H548" s="3" t="s">
        <v>11</v>
      </c>
      <c r="I548" s="6">
        <v>3.0268724254940511</v>
      </c>
      <c r="J548" s="6">
        <v>3.4729812011441732</v>
      </c>
      <c r="K548" s="6">
        <v>3.3838622977479269</v>
      </c>
      <c r="L548" s="6">
        <v>2.9815947760034707</v>
      </c>
      <c r="M548" s="6">
        <v>5.0656873323300387</v>
      </c>
      <c r="N548" s="6">
        <v>3.336787259424185</v>
      </c>
      <c r="O548" s="6">
        <v>5.2950769191539777</v>
      </c>
      <c r="P548" s="6">
        <v>2.5527222619818173</v>
      </c>
      <c r="Q548" s="6">
        <v>1.5241750408597832</v>
      </c>
      <c r="R548" s="6">
        <v>3.6254643857796474</v>
      </c>
      <c r="S548" s="6">
        <v>1.7121569967180572</v>
      </c>
      <c r="T548" s="6">
        <v>1.4623972635182736</v>
      </c>
      <c r="U548" s="6">
        <v>23.256837324744598</v>
      </c>
      <c r="V548" s="6">
        <v>2.4567106995841232</v>
      </c>
      <c r="W548" s="6"/>
      <c r="AR548" s="5" t="s">
        <v>72</v>
      </c>
      <c r="AS548" s="5" t="s">
        <v>3</v>
      </c>
      <c r="AT548" s="5" t="s">
        <v>10</v>
      </c>
      <c r="AU548" s="2">
        <f t="shared" si="145"/>
        <v>19.604124443040504</v>
      </c>
      <c r="AV548" s="2">
        <f t="shared" si="146"/>
        <v>35.220260225597031</v>
      </c>
      <c r="AW548" s="2">
        <f t="shared" si="147"/>
        <v>9.2879032260094174</v>
      </c>
      <c r="AX548" s="2">
        <f t="shared" si="148"/>
        <v>14.463645465963872</v>
      </c>
      <c r="AY548" s="2">
        <f t="shared" si="149"/>
        <v>7.6516717801187912</v>
      </c>
      <c r="AZ548" s="2">
        <f t="shared" si="150"/>
        <v>10.962124504782983</v>
      </c>
      <c r="BA548" s="2">
        <f t="shared" si="151"/>
        <v>60.262470822923596</v>
      </c>
      <c r="BB548" s="2">
        <f t="shared" si="152"/>
        <v>7.9613010156013893</v>
      </c>
      <c r="BC548" s="2">
        <f t="shared" si="153"/>
        <v>1.0985669860740641</v>
      </c>
      <c r="BD548" s="2">
        <f t="shared" si="154"/>
        <v>67.32268802514271</v>
      </c>
      <c r="BE548" s="2">
        <f t="shared" si="155"/>
        <v>11.940537992774184</v>
      </c>
      <c r="BF548" s="2">
        <f t="shared" si="156"/>
        <v>11.013962876221676</v>
      </c>
      <c r="BG548" s="2">
        <f t="shared" si="157"/>
        <v>221.97303927565906</v>
      </c>
      <c r="BH548" s="2">
        <f t="shared" si="158"/>
        <v>31.290592624886628</v>
      </c>
      <c r="BI548" s="2" t="str">
        <f t="shared" si="159"/>
        <v>NA</v>
      </c>
    </row>
    <row r="549" spans="1:61" x14ac:dyDescent="0.25">
      <c r="A549" t="str">
        <f t="shared" si="142"/>
        <v/>
      </c>
      <c r="B549" t="str">
        <f t="shared" si="144"/>
        <v>UTHeatingElectric Furnace</v>
      </c>
      <c r="C549" t="str">
        <f t="shared" si="143"/>
        <v>UT2016 CPAHeating_Electric Furnace</v>
      </c>
      <c r="D549" t="s">
        <v>117</v>
      </c>
      <c r="E549" t="s">
        <v>142</v>
      </c>
      <c r="F549" s="3" t="s">
        <v>74</v>
      </c>
      <c r="G549" s="3" t="s">
        <v>12</v>
      </c>
      <c r="H549" s="3" t="s">
        <v>13</v>
      </c>
      <c r="I549" s="6">
        <v>3.8906979600358298</v>
      </c>
      <c r="J549" s="6">
        <v>5.3163228464497552</v>
      </c>
      <c r="K549" s="6">
        <v>4.3946810725688259</v>
      </c>
      <c r="L549" s="6">
        <v>4.9571370678957294</v>
      </c>
      <c r="M549" s="6">
        <v>5.6893270105499507</v>
      </c>
      <c r="N549" s="6">
        <v>6.4509409630017558</v>
      </c>
      <c r="O549" s="6">
        <v>11.64903556516847</v>
      </c>
      <c r="P549" s="6">
        <v>8.4873115244867385</v>
      </c>
      <c r="Q549" s="6">
        <v>6.2219192367888265</v>
      </c>
      <c r="R549" s="6">
        <v>2.4614550173720899</v>
      </c>
      <c r="S549" s="6">
        <v>6.0790473788596087</v>
      </c>
      <c r="T549" s="6">
        <v>4.9930272535496973</v>
      </c>
      <c r="U549" s="6">
        <v>3.0005859435081659</v>
      </c>
      <c r="V549" s="6">
        <v>4.8066915614541577</v>
      </c>
      <c r="W549" s="6"/>
      <c r="AR549" s="5" t="s">
        <v>73</v>
      </c>
      <c r="AS549" s="5" t="s">
        <v>3</v>
      </c>
      <c r="AT549" s="5" t="s">
        <v>11</v>
      </c>
      <c r="AU549" s="2">
        <f t="shared" si="145"/>
        <v>17.028282023361314</v>
      </c>
      <c r="AV549" s="2">
        <f t="shared" si="146"/>
        <v>9.291797261940081</v>
      </c>
      <c r="AW549" s="2">
        <f t="shared" si="147"/>
        <v>5.1408627028940348</v>
      </c>
      <c r="AX549" s="2">
        <f t="shared" si="148"/>
        <v>28.430832192542276</v>
      </c>
      <c r="AY549" s="2">
        <f t="shared" si="149"/>
        <v>-0.29051368162080049</v>
      </c>
      <c r="AZ549" s="2">
        <f t="shared" si="150"/>
        <v>-0.18401210049735506</v>
      </c>
      <c r="BA549" s="2">
        <f t="shared" si="151"/>
        <v>29.440778829970505</v>
      </c>
      <c r="BB549" s="2">
        <f t="shared" si="152"/>
        <v>34.901317736564664</v>
      </c>
      <c r="BC549" s="2">
        <f t="shared" si="153"/>
        <v>23.923304656546701</v>
      </c>
      <c r="BD549" s="2">
        <f t="shared" si="154"/>
        <v>1.8344016367931686</v>
      </c>
      <c r="BE549" s="2">
        <f t="shared" si="155"/>
        <v>6.3870573603924274</v>
      </c>
      <c r="BF549" s="2">
        <f t="shared" si="156"/>
        <v>-0.71281002428876761</v>
      </c>
      <c r="BG549" s="2">
        <f t="shared" si="157"/>
        <v>20.037337515399138</v>
      </c>
      <c r="BH549" s="2">
        <f t="shared" si="158"/>
        <v>3.4408197395758719</v>
      </c>
      <c r="BI549" s="2" t="str">
        <f t="shared" si="159"/>
        <v>NA</v>
      </c>
    </row>
    <row r="550" spans="1:61" x14ac:dyDescent="0.25">
      <c r="A550" t="str">
        <f t="shared" si="142"/>
        <v/>
      </c>
      <c r="B550" t="str">
        <f t="shared" si="144"/>
        <v>UTHeatingElectric Room Heat</v>
      </c>
      <c r="C550" t="str">
        <f t="shared" si="143"/>
        <v>UT2016 CPAHeating_Electric Room Heat</v>
      </c>
      <c r="D550" t="s">
        <v>117</v>
      </c>
      <c r="E550" t="s">
        <v>142</v>
      </c>
      <c r="F550" s="3" t="s">
        <v>75</v>
      </c>
      <c r="G550" s="3" t="s">
        <v>12</v>
      </c>
      <c r="H550" s="3" t="s">
        <v>14</v>
      </c>
      <c r="I550" s="6">
        <v>3.7054266286055522</v>
      </c>
      <c r="J550" s="6">
        <v>5.0631646156664329</v>
      </c>
      <c r="K550" s="6">
        <v>4.1854105453036432</v>
      </c>
      <c r="L550" s="6">
        <v>4.7210829218054569</v>
      </c>
      <c r="M550" s="6">
        <v>5.4184066767142385</v>
      </c>
      <c r="N550" s="6">
        <v>6.143753298096911</v>
      </c>
      <c r="O550" s="6">
        <v>11.094319585874732</v>
      </c>
      <c r="P550" s="6">
        <v>8.0831538328445127</v>
      </c>
      <c r="Q550" s="6">
        <v>5.9256373683703112</v>
      </c>
      <c r="R550" s="6">
        <v>2.3442428736877043</v>
      </c>
      <c r="S550" s="6">
        <v>5.7895689322472457</v>
      </c>
      <c r="T550" s="6">
        <v>4.7552640509997115</v>
      </c>
      <c r="U550" s="6">
        <v>2.8577008985792056</v>
      </c>
      <c r="V550" s="6">
        <v>4.5778014870991974</v>
      </c>
      <c r="W550" s="6"/>
      <c r="AR550" s="5" t="s">
        <v>74</v>
      </c>
      <c r="AS550" s="5" t="s">
        <v>12</v>
      </c>
      <c r="AT550" s="5" t="s">
        <v>13</v>
      </c>
      <c r="AU550" s="2">
        <f t="shared" si="145"/>
        <v>64.048200449427711</v>
      </c>
      <c r="AV550" s="2">
        <f t="shared" si="146"/>
        <v>36.134036976571004</v>
      </c>
      <c r="AW550" s="2">
        <f t="shared" si="147"/>
        <v>21.156968007969347</v>
      </c>
      <c r="AX550" s="2">
        <f t="shared" si="148"/>
        <v>105.18996692936257</v>
      </c>
      <c r="AY550" s="2">
        <f t="shared" si="149"/>
        <v>0.27995579928952008</v>
      </c>
      <c r="AZ550" s="2">
        <f t="shared" si="150"/>
        <v>9.3046371993911823</v>
      </c>
      <c r="BA550" s="2">
        <f t="shared" si="151"/>
        <v>108.83397533956648</v>
      </c>
      <c r="BB550" s="2">
        <f t="shared" si="152"/>
        <v>63.7681268104336</v>
      </c>
      <c r="BC550" s="2">
        <f t="shared" si="153"/>
        <v>43.963133898737794</v>
      </c>
      <c r="BD550" s="2">
        <f t="shared" si="154"/>
        <v>9.2268605286624137</v>
      </c>
      <c r="BE550" s="2">
        <f t="shared" si="155"/>
        <v>25.653387565579941</v>
      </c>
      <c r="BF550" s="2">
        <f t="shared" si="156"/>
        <v>4.1810791186101781</v>
      </c>
      <c r="BG550" s="2">
        <f t="shared" si="157"/>
        <v>74.90523300282868</v>
      </c>
      <c r="BH550" s="2">
        <f t="shared" si="158"/>
        <v>15.023009414063306</v>
      </c>
      <c r="BI550" s="2" t="str">
        <f t="shared" si="159"/>
        <v>NA</v>
      </c>
    </row>
    <row r="551" spans="1:61" x14ac:dyDescent="0.25">
      <c r="A551" t="str">
        <f t="shared" si="142"/>
        <v/>
      </c>
      <c r="B551" t="str">
        <f t="shared" si="144"/>
        <v>UTHeatingAir-Source Heat Pump</v>
      </c>
      <c r="C551" t="str">
        <f t="shared" si="143"/>
        <v>UT2016 CPAHeating_Air-Source Heat Pump</v>
      </c>
      <c r="D551" t="s">
        <v>117</v>
      </c>
      <c r="E551" t="s">
        <v>142</v>
      </c>
      <c r="F551" s="3" t="s">
        <v>77</v>
      </c>
      <c r="G551" s="3" t="s">
        <v>12</v>
      </c>
      <c r="H551" s="3" t="s">
        <v>10</v>
      </c>
      <c r="I551" s="6">
        <v>3.404539597276802</v>
      </c>
      <c r="J551" s="6">
        <v>4.5703778579130638</v>
      </c>
      <c r="K551" s="6">
        <v>3.7948338571996594</v>
      </c>
      <c r="L551" s="6">
        <v>3.7506132071330032</v>
      </c>
      <c r="M551" s="6">
        <v>4.0132881584133475</v>
      </c>
      <c r="N551" s="6">
        <v>3.3245687081079764</v>
      </c>
      <c r="O551" s="6">
        <v>7.600987981059923</v>
      </c>
      <c r="P551" s="6">
        <v>5.614645699273928</v>
      </c>
      <c r="Q551" s="6">
        <v>4.1160115288897323</v>
      </c>
      <c r="R551" s="6">
        <v>2.2275688061251251</v>
      </c>
      <c r="S551" s="6">
        <v>5.4550997910195766</v>
      </c>
      <c r="T551" s="6">
        <v>4.4805477289278146</v>
      </c>
      <c r="U551" s="6">
        <v>2.6256506582206263</v>
      </c>
      <c r="V551" s="6">
        <v>4.1506074223174396</v>
      </c>
      <c r="W551" s="6"/>
      <c r="AR551" s="5" t="s">
        <v>75</v>
      </c>
      <c r="AS551" s="5" t="s">
        <v>12</v>
      </c>
      <c r="AT551" s="5" t="s">
        <v>14</v>
      </c>
      <c r="AU551" s="2">
        <f t="shared" si="145"/>
        <v>34.509349289600635</v>
      </c>
      <c r="AV551" s="2">
        <f t="shared" si="146"/>
        <v>18.915420516683213</v>
      </c>
      <c r="AW551" s="2">
        <f t="shared" si="147"/>
        <v>10.935820780625798</v>
      </c>
      <c r="AX551" s="2">
        <f t="shared" si="148"/>
        <v>49.122346173423459</v>
      </c>
      <c r="AY551" s="2">
        <f t="shared" si="149"/>
        <v>0.12652535263084475</v>
      </c>
      <c r="AZ551" s="2">
        <f t="shared" si="150"/>
        <v>-0.66869994610853301</v>
      </c>
      <c r="BA551" s="2">
        <f t="shared" si="151"/>
        <v>43.708832849439894</v>
      </c>
      <c r="BB551" s="2">
        <f t="shared" si="152"/>
        <v>52.458910144227225</v>
      </c>
      <c r="BC551" s="2">
        <f t="shared" si="153"/>
        <v>36.112083570529755</v>
      </c>
      <c r="BD551" s="2">
        <f t="shared" si="154"/>
        <v>4.773751822796533</v>
      </c>
      <c r="BE551" s="2">
        <f t="shared" si="155"/>
        <v>13.920938520210949</v>
      </c>
      <c r="BF551" s="2">
        <f t="shared" si="156"/>
        <v>1.9004404339568648</v>
      </c>
      <c r="BG551" s="2">
        <f t="shared" si="157"/>
        <v>40.436126026291625</v>
      </c>
      <c r="BH551" s="2">
        <f t="shared" si="158"/>
        <v>7.6314954583926919</v>
      </c>
      <c r="BI551" s="2" t="str">
        <f t="shared" si="159"/>
        <v>NA</v>
      </c>
    </row>
    <row r="552" spans="1:61" x14ac:dyDescent="0.25">
      <c r="A552" t="str">
        <f t="shared" si="142"/>
        <v/>
      </c>
      <c r="B552" t="str">
        <f t="shared" si="144"/>
        <v>UTHeatingGeothermal Heat Pump</v>
      </c>
      <c r="C552" t="str">
        <f t="shared" si="143"/>
        <v>UT2016 CPAHeating_Geothermal Heat Pump</v>
      </c>
      <c r="D552" t="s">
        <v>117</v>
      </c>
      <c r="E552" t="s">
        <v>142</v>
      </c>
      <c r="F552" s="3" t="s">
        <v>78</v>
      </c>
      <c r="G552" s="3" t="s">
        <v>12</v>
      </c>
      <c r="H552" s="3" t="s">
        <v>11</v>
      </c>
      <c r="I552" s="6">
        <v>2.9577495174769965</v>
      </c>
      <c r="J552" s="6">
        <v>3.6853486119206513</v>
      </c>
      <c r="K552" s="6">
        <v>3.091377618721026</v>
      </c>
      <c r="L552" s="6">
        <v>2.5724147237675492</v>
      </c>
      <c r="M552" s="6">
        <v>2.8688106517619558</v>
      </c>
      <c r="N552" s="6">
        <v>2.2685837035095675</v>
      </c>
      <c r="O552" s="6">
        <v>5.3385488618762027</v>
      </c>
      <c r="P552" s="6">
        <v>4.2279503519135044</v>
      </c>
      <c r="Q552" s="6">
        <v>3.0994462204979034</v>
      </c>
      <c r="R552" s="6">
        <v>1.6178548510610669</v>
      </c>
      <c r="S552" s="6">
        <v>4.7646140302481967</v>
      </c>
      <c r="T552" s="6">
        <v>3.9134170574826701</v>
      </c>
      <c r="U552" s="6">
        <v>2.2810769989654518</v>
      </c>
      <c r="V552" s="6">
        <v>3.3812006987093803</v>
      </c>
      <c r="W552" s="6"/>
      <c r="AR552" s="5" t="s">
        <v>76</v>
      </c>
      <c r="AS552" s="5" t="s">
        <v>12</v>
      </c>
      <c r="AT552" s="5" t="s">
        <v>8</v>
      </c>
      <c r="AU552" s="2">
        <f t="shared" si="145"/>
        <v>36.401351175160563</v>
      </c>
      <c r="AV552" s="2">
        <f t="shared" si="146"/>
        <v>18.469622248263352</v>
      </c>
      <c r="AW552" s="2">
        <f t="shared" si="147"/>
        <v>10.788353655906871</v>
      </c>
      <c r="AX552" s="2">
        <f t="shared" si="148"/>
        <v>40.678461127529566</v>
      </c>
      <c r="AY552" s="2">
        <f t="shared" si="149"/>
        <v>-2.3698207479247779E-2</v>
      </c>
      <c r="AZ552" s="2">
        <f t="shared" si="150"/>
        <v>-0.72591669834198291</v>
      </c>
      <c r="BA552" s="2">
        <f t="shared" si="151"/>
        <v>37.070456487537008</v>
      </c>
      <c r="BB552" s="2">
        <f t="shared" si="152"/>
        <v>47.805548601170401</v>
      </c>
      <c r="BC552" s="2">
        <f t="shared" si="153"/>
        <v>32.881640937039919</v>
      </c>
      <c r="BD552" s="2">
        <f t="shared" si="154"/>
        <v>4.0840301314397429</v>
      </c>
      <c r="BE552" s="2">
        <f t="shared" si="155"/>
        <v>14.80020574214667</v>
      </c>
      <c r="BF552" s="2">
        <f t="shared" si="156"/>
        <v>2.0713587846558417</v>
      </c>
      <c r="BG552" s="2">
        <f t="shared" si="157"/>
        <v>42.643917217638574</v>
      </c>
      <c r="BH552" s="2">
        <f t="shared" si="158"/>
        <v>7.5248532893564608</v>
      </c>
      <c r="BI552" s="2" t="str">
        <f t="shared" si="159"/>
        <v>NA</v>
      </c>
    </row>
    <row r="553" spans="1:61" x14ac:dyDescent="0.25">
      <c r="A553" t="str">
        <f t="shared" si="142"/>
        <v/>
      </c>
      <c r="B553" t="str">
        <f t="shared" si="144"/>
        <v>UTVentilationVentilation</v>
      </c>
      <c r="C553" t="str">
        <f t="shared" si="143"/>
        <v>UT2016 CPAVentilation_Ventilation</v>
      </c>
      <c r="D553" t="s">
        <v>117</v>
      </c>
      <c r="E553" t="s">
        <v>142</v>
      </c>
      <c r="F553" s="3" t="s">
        <v>79</v>
      </c>
      <c r="G553" s="3" t="s">
        <v>15</v>
      </c>
      <c r="H553" s="3" t="s">
        <v>15</v>
      </c>
      <c r="I553" s="6">
        <v>2.5441551155478943</v>
      </c>
      <c r="J553" s="6">
        <v>1.0923517268870919</v>
      </c>
      <c r="K553" s="6">
        <v>2.8695703047458809</v>
      </c>
      <c r="L553" s="6">
        <v>0.93965739947276727</v>
      </c>
      <c r="M553" s="6">
        <v>2.5314262262670564</v>
      </c>
      <c r="N553" s="6">
        <v>2.354917766923899</v>
      </c>
      <c r="O553" s="6">
        <v>3.3580412358067568</v>
      </c>
      <c r="P553" s="6">
        <v>1.4169187089328368</v>
      </c>
      <c r="Q553" s="6">
        <v>0.80970534276820927</v>
      </c>
      <c r="R553" s="6">
        <v>1.0827358604620125</v>
      </c>
      <c r="S553" s="6">
        <v>0.22231104811014857</v>
      </c>
      <c r="T553" s="6">
        <v>0.65977629593159526</v>
      </c>
      <c r="U553" s="6">
        <v>25.382384757442949</v>
      </c>
      <c r="V553" s="6">
        <v>0.83746921568385768</v>
      </c>
      <c r="W553" s="6"/>
      <c r="AR553" s="5" t="s">
        <v>77</v>
      </c>
      <c r="AS553" s="5" t="s">
        <v>12</v>
      </c>
      <c r="AT553" s="5" t="s">
        <v>10</v>
      </c>
      <c r="AU553" s="2">
        <f t="shared" si="145"/>
        <v>38.117455012332542</v>
      </c>
      <c r="AV553" s="2">
        <f t="shared" si="146"/>
        <v>6.0168558493331954</v>
      </c>
      <c r="AW553" s="2">
        <f t="shared" si="147"/>
        <v>5.6525642463823171</v>
      </c>
      <c r="AX553" s="2">
        <f t="shared" si="148"/>
        <v>8.255744050730323</v>
      </c>
      <c r="AY553" s="2">
        <f t="shared" si="149"/>
        <v>4.7486857440905084E-2</v>
      </c>
      <c r="AZ553" s="2">
        <f t="shared" si="150"/>
        <v>5.9188611758839969</v>
      </c>
      <c r="BA553" s="2">
        <f t="shared" si="151"/>
        <v>13.558679887773469</v>
      </c>
      <c r="BB553" s="2">
        <f t="shared" si="152"/>
        <v>8.9438683207890222</v>
      </c>
      <c r="BC553" s="2">
        <f t="shared" si="153"/>
        <v>4.3811914727436259</v>
      </c>
      <c r="BD553" s="2">
        <f t="shared" si="154"/>
        <v>3.137063498876036</v>
      </c>
      <c r="BE553" s="2">
        <f t="shared" si="155"/>
        <v>-0.10360965805924849</v>
      </c>
      <c r="BF553" s="2">
        <f t="shared" si="156"/>
        <v>-0.37038910823918769</v>
      </c>
      <c r="BG553" s="2">
        <f t="shared" si="157"/>
        <v>589.49647113337608</v>
      </c>
      <c r="BH553" s="2">
        <f t="shared" si="158"/>
        <v>1.5673549779753144</v>
      </c>
      <c r="BI553" s="2" t="str">
        <f t="shared" si="159"/>
        <v>NA</v>
      </c>
    </row>
    <row r="554" spans="1:61" x14ac:dyDescent="0.25">
      <c r="A554" t="str">
        <f t="shared" si="142"/>
        <v/>
      </c>
      <c r="B554" t="str">
        <f t="shared" si="144"/>
        <v>UTWater HeatingWater Heater</v>
      </c>
      <c r="C554" t="str">
        <f t="shared" si="143"/>
        <v>UT2016 CPAWater Heating_Water Heater</v>
      </c>
      <c r="D554" t="s">
        <v>117</v>
      </c>
      <c r="E554" t="s">
        <v>142</v>
      </c>
      <c r="F554" s="3" t="s">
        <v>80</v>
      </c>
      <c r="G554" s="3" t="s">
        <v>16</v>
      </c>
      <c r="H554" s="3" t="s">
        <v>17</v>
      </c>
      <c r="I554" s="6">
        <v>0.84590460000000012</v>
      </c>
      <c r="J554" s="6">
        <v>0.81109671000000005</v>
      </c>
      <c r="K554" s="6">
        <v>0.95410169999999994</v>
      </c>
      <c r="L554" s="6">
        <v>0.69771760000000016</v>
      </c>
      <c r="M554" s="6">
        <v>8.9477706500000025</v>
      </c>
      <c r="N554" s="6">
        <v>2.4552999899999999</v>
      </c>
      <c r="O554" s="6">
        <v>3.3349317799999998</v>
      </c>
      <c r="P554" s="6">
        <v>1.9242806400000001</v>
      </c>
      <c r="Q554" s="6">
        <v>1.12328384</v>
      </c>
      <c r="R554" s="6">
        <v>3.6446780199999997</v>
      </c>
      <c r="S554" s="6">
        <v>0.22397800000000001</v>
      </c>
      <c r="T554" s="6">
        <v>0.37658795</v>
      </c>
      <c r="U554" s="6">
        <v>0.64918260000000005</v>
      </c>
      <c r="V554" s="6">
        <v>1.5836112499999999</v>
      </c>
      <c r="W554" s="6"/>
      <c r="AR554" s="5" t="s">
        <v>78</v>
      </c>
      <c r="AS554" s="5" t="s">
        <v>12</v>
      </c>
      <c r="AT554" s="5" t="s">
        <v>11</v>
      </c>
      <c r="AU554" s="2">
        <f t="shared" si="145"/>
        <v>7.4157370164929368</v>
      </c>
      <c r="AV554" s="2">
        <f t="shared" si="146"/>
        <v>5.7425853771293358</v>
      </c>
      <c r="AW554" s="2">
        <f t="shared" si="147"/>
        <v>1.8624679783092399</v>
      </c>
      <c r="AX554" s="2">
        <f t="shared" si="148"/>
        <v>7.8939613169959397</v>
      </c>
      <c r="AY554" s="2">
        <f t="shared" si="149"/>
        <v>3.791504613308545</v>
      </c>
      <c r="AZ554" s="2">
        <f t="shared" si="150"/>
        <v>3.6677457941343778</v>
      </c>
      <c r="BA554" s="2">
        <f t="shared" si="151"/>
        <v>17.71098652125217</v>
      </c>
      <c r="BB554" s="2">
        <f t="shared" si="152"/>
        <v>16.476425091704105</v>
      </c>
      <c r="BC554" s="2">
        <f t="shared" si="153"/>
        <v>8.6608360251656542</v>
      </c>
      <c r="BD554" s="2">
        <f t="shared" si="154"/>
        <v>8.0109918595148262</v>
      </c>
      <c r="BE554" s="2">
        <f t="shared" si="155"/>
        <v>0.16873283142668205</v>
      </c>
      <c r="BF554" s="2">
        <f t="shared" si="156"/>
        <v>-0.53493280866697124</v>
      </c>
      <c r="BG554" s="2">
        <f t="shared" si="157"/>
        <v>18.544542725565996</v>
      </c>
      <c r="BH554" s="2">
        <f t="shared" si="158"/>
        <v>2.1412999776389583</v>
      </c>
      <c r="BI554" s="2" t="str">
        <f t="shared" si="159"/>
        <v>NA</v>
      </c>
    </row>
    <row r="555" spans="1:61" x14ac:dyDescent="0.25">
      <c r="A555" t="str">
        <f t="shared" si="142"/>
        <v/>
      </c>
      <c r="B555" t="str">
        <f t="shared" si="144"/>
        <v>UTInterior LightingScrew-in</v>
      </c>
      <c r="C555" t="str">
        <f t="shared" si="143"/>
        <v>UT2016 CPAInterior Lighting_Screw-in</v>
      </c>
      <c r="D555" t="s">
        <v>117</v>
      </c>
      <c r="E555" t="s">
        <v>142</v>
      </c>
      <c r="F555" s="3" t="s">
        <v>149</v>
      </c>
      <c r="G555" s="3" t="s">
        <v>18</v>
      </c>
      <c r="H555" s="3" t="s">
        <v>150</v>
      </c>
      <c r="I555" s="6">
        <v>0.35153671888615934</v>
      </c>
      <c r="J555" s="6">
        <v>0.3792363222295298</v>
      </c>
      <c r="K555" s="6">
        <v>0.9714280849887329</v>
      </c>
      <c r="L555" s="6">
        <v>0.64114253609256366</v>
      </c>
      <c r="M555" s="6">
        <v>2.2795021502180672</v>
      </c>
      <c r="N555" s="6">
        <v>0.6768059454019979</v>
      </c>
      <c r="O555" s="6">
        <v>0.77719494840408199</v>
      </c>
      <c r="P555" s="6">
        <v>0.13494234511511752</v>
      </c>
      <c r="Q555" s="6">
        <v>0.34437087459883575</v>
      </c>
      <c r="R555" s="6">
        <v>1.2367581057690407</v>
      </c>
      <c r="S555" s="6">
        <v>0.10825324200030122</v>
      </c>
      <c r="T555" s="6">
        <v>0.10825324200030122</v>
      </c>
      <c r="U555" s="6">
        <v>0.74088326419336703</v>
      </c>
      <c r="V555" s="6">
        <v>0.60511732363100501</v>
      </c>
      <c r="W555" s="6"/>
      <c r="AR555" s="5" t="s">
        <v>79</v>
      </c>
      <c r="AS555" s="5" t="s">
        <v>15</v>
      </c>
      <c r="AT555" s="5" t="s">
        <v>15</v>
      </c>
      <c r="AU555" s="2">
        <f t="shared" si="145"/>
        <v>3.7036076208892403</v>
      </c>
      <c r="AV555" s="2">
        <f t="shared" si="146"/>
        <v>0.29029024894862121</v>
      </c>
      <c r="AW555" s="2">
        <f t="shared" si="147"/>
        <v>3.8139480530582182</v>
      </c>
      <c r="AX555" s="2">
        <f t="shared" si="148"/>
        <v>1.976947277703776</v>
      </c>
      <c r="AY555" s="2">
        <f t="shared" si="149"/>
        <v>-0.76993200414518081</v>
      </c>
      <c r="AZ555" s="2">
        <f t="shared" si="150"/>
        <v>0.62801876294178038</v>
      </c>
      <c r="BA555" s="2">
        <f t="shared" si="151"/>
        <v>0.22366816501206954</v>
      </c>
      <c r="BB555" s="2">
        <f t="shared" si="152"/>
        <v>-0.63662866156132636</v>
      </c>
      <c r="BC555" s="2">
        <f t="shared" si="153"/>
        <v>1.9171575433489507</v>
      </c>
      <c r="BD555" s="2">
        <f t="shared" si="154"/>
        <v>1.7106196979636574</v>
      </c>
      <c r="BE555" s="2">
        <f t="shared" si="155"/>
        <v>0.98803845651317213</v>
      </c>
      <c r="BF555" s="2">
        <f t="shared" si="156"/>
        <v>0.22725877015466978</v>
      </c>
      <c r="BG555" s="2">
        <f t="shared" si="157"/>
        <v>5.7653719510758394</v>
      </c>
      <c r="BH555" s="2">
        <f t="shared" si="158"/>
        <v>6.0862199832787667</v>
      </c>
      <c r="BI555" s="2" t="str">
        <f t="shared" si="159"/>
        <v>NA</v>
      </c>
    </row>
    <row r="556" spans="1:61" x14ac:dyDescent="0.25">
      <c r="A556" t="str">
        <f t="shared" si="142"/>
        <v/>
      </c>
      <c r="B556" t="str">
        <f t="shared" si="144"/>
        <v>UTInterior LightingHigh-Bay Fixtures</v>
      </c>
      <c r="C556" t="str">
        <f t="shared" si="143"/>
        <v>UT2016 CPAInterior Lighting_High-Bay Fixtures</v>
      </c>
      <c r="D556" t="s">
        <v>117</v>
      </c>
      <c r="E556" t="s">
        <v>142</v>
      </c>
      <c r="F556" s="3" t="s">
        <v>151</v>
      </c>
      <c r="G556" s="3" t="s">
        <v>18</v>
      </c>
      <c r="H556" s="3" t="s">
        <v>152</v>
      </c>
      <c r="I556" s="6">
        <v>1.0097571904109066</v>
      </c>
      <c r="J556" s="6">
        <v>1.5097319313691666</v>
      </c>
      <c r="K556" s="6">
        <v>1.9907982124912358</v>
      </c>
      <c r="L556" s="6">
        <v>1.3139268202442156</v>
      </c>
      <c r="M556" s="6">
        <v>2.9189542122173275</v>
      </c>
      <c r="N556" s="6">
        <v>2.0202514121424442</v>
      </c>
      <c r="O556" s="6">
        <v>2.593676628981044</v>
      </c>
      <c r="P556" s="6">
        <v>1.4232784408076913</v>
      </c>
      <c r="Q556" s="6">
        <v>0.81014056411215796</v>
      </c>
      <c r="R556" s="6">
        <v>1.2862972269831965</v>
      </c>
      <c r="S556" s="6">
        <v>1.6935466856330306</v>
      </c>
      <c r="T556" s="6">
        <v>1.6935466856330306</v>
      </c>
      <c r="U556" s="6">
        <v>2.7383703041952336</v>
      </c>
      <c r="V556" s="6">
        <v>1.5598450753325854</v>
      </c>
      <c r="W556" s="6"/>
      <c r="AR556" s="5" t="s">
        <v>80</v>
      </c>
      <c r="AS556" s="5" t="s">
        <v>16</v>
      </c>
      <c r="AT556" s="5" t="s">
        <v>17</v>
      </c>
      <c r="AU556" s="2">
        <f t="shared" si="145"/>
        <v>16.007318352984587</v>
      </c>
      <c r="AV556" s="2">
        <f t="shared" si="146"/>
        <v>5.4660018700857709</v>
      </c>
      <c r="AW556" s="2">
        <f t="shared" si="147"/>
        <v>11.418709916027424</v>
      </c>
      <c r="AX556" s="2">
        <f t="shared" si="148"/>
        <v>6.6797348599606172</v>
      </c>
      <c r="AY556" s="2">
        <f t="shared" si="149"/>
        <v>-0.62914684173315083</v>
      </c>
      <c r="AZ556" s="2">
        <f t="shared" si="150"/>
        <v>5.1172912193152449</v>
      </c>
      <c r="BA556" s="2">
        <f t="shared" si="151"/>
        <v>4.1405314132319804</v>
      </c>
      <c r="BB556" s="2">
        <f t="shared" si="152"/>
        <v>3.8244830218959782</v>
      </c>
      <c r="BC556" s="2">
        <f t="shared" si="153"/>
        <v>7.6387786217606397</v>
      </c>
      <c r="BD556" s="2">
        <f t="shared" si="154"/>
        <v>2.5488174029733202</v>
      </c>
      <c r="BE556" s="2">
        <f t="shared" si="155"/>
        <v>38.15070067796141</v>
      </c>
      <c r="BF556" s="2">
        <f t="shared" si="156"/>
        <v>23.168567065347496</v>
      </c>
      <c r="BG556" s="2">
        <f t="shared" si="157"/>
        <v>30.476944380917431</v>
      </c>
      <c r="BH556" s="2">
        <f t="shared" si="158"/>
        <v>21.994025381411738</v>
      </c>
      <c r="BI556" s="2" t="str">
        <f t="shared" si="159"/>
        <v>NA</v>
      </c>
    </row>
    <row r="557" spans="1:61" x14ac:dyDescent="0.25">
      <c r="A557" t="str">
        <f t="shared" si="142"/>
        <v/>
      </c>
      <c r="B557" t="str">
        <f t="shared" si="144"/>
        <v>UTInterior LightingLinear Lighting</v>
      </c>
      <c r="C557" t="str">
        <f t="shared" si="143"/>
        <v>UT2016 CPAInterior Lighting_Linear Lighting</v>
      </c>
      <c r="D557" t="s">
        <v>117</v>
      </c>
      <c r="E557" t="s">
        <v>142</v>
      </c>
      <c r="F557" s="3" t="s">
        <v>84</v>
      </c>
      <c r="G557" s="3" t="s">
        <v>18</v>
      </c>
      <c r="H557" s="3" t="s">
        <v>22</v>
      </c>
      <c r="I557" s="6">
        <v>1.7246509498917526</v>
      </c>
      <c r="J557" s="6">
        <v>1.5415598375166626</v>
      </c>
      <c r="K557" s="6">
        <v>3.0033180740724288</v>
      </c>
      <c r="L557" s="6">
        <v>1.9821899288878029</v>
      </c>
      <c r="M557" s="6">
        <v>1.8674442583618971</v>
      </c>
      <c r="N557" s="6">
        <v>5.0106479032102795</v>
      </c>
      <c r="O557" s="6">
        <v>4.0374352350241542</v>
      </c>
      <c r="P557" s="6">
        <v>2.18745514263111</v>
      </c>
      <c r="Q557" s="6">
        <v>1.5127022615307173</v>
      </c>
      <c r="R557" s="6">
        <v>0.45584450142900113</v>
      </c>
      <c r="S557" s="6">
        <v>0.28151989720595638</v>
      </c>
      <c r="T557" s="6">
        <v>0.28151989720595638</v>
      </c>
      <c r="U557" s="6">
        <v>3.907161357362638</v>
      </c>
      <c r="V557" s="6">
        <v>1.464169865932343</v>
      </c>
      <c r="W557" s="6"/>
      <c r="AR557" s="5" t="s">
        <v>81</v>
      </c>
      <c r="AS557" s="5" t="s">
        <v>18</v>
      </c>
      <c r="AT557" s="5" t="s">
        <v>19</v>
      </c>
      <c r="AU557" s="2">
        <f t="shared" si="145"/>
        <v>9.5140865197165247</v>
      </c>
      <c r="AV557" s="2">
        <f t="shared" si="146"/>
        <v>1.3897244120994983</v>
      </c>
      <c r="AW557" s="2">
        <f t="shared" si="147"/>
        <v>5.7811291850390187</v>
      </c>
      <c r="AX557" s="2">
        <f t="shared" si="148"/>
        <v>3.1934528259678752</v>
      </c>
      <c r="AY557" s="2">
        <f t="shared" si="149"/>
        <v>-0.82824721411206492</v>
      </c>
      <c r="AZ557" s="2">
        <f t="shared" si="150"/>
        <v>4.4916022063934733</v>
      </c>
      <c r="BA557" s="2">
        <f t="shared" si="151"/>
        <v>1.8963377537074959</v>
      </c>
      <c r="BB557" s="2">
        <f t="shared" si="152"/>
        <v>1.6838084451153637</v>
      </c>
      <c r="BC557" s="2">
        <f t="shared" si="153"/>
        <v>4.8384406636311299</v>
      </c>
      <c r="BD557" s="2">
        <f t="shared" si="154"/>
        <v>-0.54479136770039871</v>
      </c>
      <c r="BE557" s="2">
        <f t="shared" si="155"/>
        <v>1.3556073937615651</v>
      </c>
      <c r="BF557" s="2">
        <f t="shared" si="156"/>
        <v>0.45416695716515232</v>
      </c>
      <c r="BG557" s="2">
        <f t="shared" si="157"/>
        <v>15.25598107379151</v>
      </c>
      <c r="BH557" s="2">
        <f t="shared" si="158"/>
        <v>6.8122557521776459</v>
      </c>
      <c r="BI557" s="2" t="str">
        <f t="shared" si="159"/>
        <v>NA</v>
      </c>
    </row>
    <row r="558" spans="1:61" x14ac:dyDescent="0.25">
      <c r="A558" t="str">
        <f t="shared" si="142"/>
        <v/>
      </c>
      <c r="B558" t="str">
        <f t="shared" si="144"/>
        <v>UTExterior LightingScrew-in</v>
      </c>
      <c r="C558" t="str">
        <f t="shared" si="143"/>
        <v>UT2016 CPAExterior Lighting_Screw-in</v>
      </c>
      <c r="D558" t="s">
        <v>117</v>
      </c>
      <c r="E558" t="s">
        <v>142</v>
      </c>
      <c r="F558" s="3" t="s">
        <v>153</v>
      </c>
      <c r="G558" s="3" t="s">
        <v>23</v>
      </c>
      <c r="H558" s="3" t="s">
        <v>150</v>
      </c>
      <c r="I558" s="6">
        <v>9.5513063085817806E-2</v>
      </c>
      <c r="J558" s="6">
        <v>0.16243010034900959</v>
      </c>
      <c r="K558" s="6">
        <v>0.23794212601226408</v>
      </c>
      <c r="L558" s="6">
        <v>0.23794212601226408</v>
      </c>
      <c r="M558" s="6">
        <v>0.27618212354593696</v>
      </c>
      <c r="N558" s="6">
        <v>0.36198121188018928</v>
      </c>
      <c r="O558" s="6">
        <v>4.4121385283345624E-2</v>
      </c>
      <c r="P558" s="6">
        <v>2.0014407489942935E-2</v>
      </c>
      <c r="Q558" s="6">
        <v>3.990962547375485E-3</v>
      </c>
      <c r="R558" s="6">
        <v>3.8082042924893707E-2</v>
      </c>
      <c r="S558" s="6">
        <v>1.9928645621352149E-2</v>
      </c>
      <c r="T558" s="6">
        <v>1.9928645621352149E-2</v>
      </c>
      <c r="U558" s="6">
        <v>0.10945423176127128</v>
      </c>
      <c r="V558" s="6">
        <v>9.2876428298923994E-2</v>
      </c>
      <c r="W558" s="6"/>
      <c r="AR558" s="5" t="s">
        <v>82</v>
      </c>
      <c r="AS558" s="5" t="s">
        <v>18</v>
      </c>
      <c r="AT558" s="5" t="s">
        <v>20</v>
      </c>
      <c r="AU558" s="2">
        <f t="shared" si="145"/>
        <v>3.7468251909904815</v>
      </c>
      <c r="AV558" s="2">
        <f t="shared" si="146"/>
        <v>1.0526933557228459</v>
      </c>
      <c r="AW558" s="2">
        <f t="shared" si="147"/>
        <v>3.3796777498690531</v>
      </c>
      <c r="AX558" s="2">
        <f t="shared" si="148"/>
        <v>3.1036278176960526</v>
      </c>
      <c r="AY558" s="2">
        <f t="shared" si="149"/>
        <v>-0.7929277806023407</v>
      </c>
      <c r="AZ558" s="2">
        <f t="shared" si="150"/>
        <v>2.234158837426778</v>
      </c>
      <c r="BA558" s="2">
        <f t="shared" si="151"/>
        <v>-0.74197433443677752</v>
      </c>
      <c r="BB558" s="2">
        <f t="shared" si="152"/>
        <v>-0.79981790598929037</v>
      </c>
      <c r="BC558" s="2">
        <f t="shared" si="153"/>
        <v>-0.87442846655822437</v>
      </c>
      <c r="BD558" s="2">
        <f t="shared" si="154"/>
        <v>-0.68998397909353926</v>
      </c>
      <c r="BE558" s="2">
        <f t="shared" si="155"/>
        <v>0.35938266955161313</v>
      </c>
      <c r="BF558" s="2">
        <f t="shared" si="156"/>
        <v>-0.16082392785824318</v>
      </c>
      <c r="BG558" s="2">
        <f t="shared" si="157"/>
        <v>2.7123979650074754</v>
      </c>
      <c r="BH558" s="2">
        <f t="shared" si="158"/>
        <v>3.0398070671024042</v>
      </c>
      <c r="BI558" s="2" t="str">
        <f t="shared" si="159"/>
        <v>NA</v>
      </c>
    </row>
    <row r="559" spans="1:61" x14ac:dyDescent="0.25">
      <c r="A559" t="str">
        <f t="shared" si="142"/>
        <v/>
      </c>
      <c r="B559" t="str">
        <f t="shared" si="144"/>
        <v>UTExterior LightingArea Lighting</v>
      </c>
      <c r="C559" t="str">
        <f t="shared" si="143"/>
        <v>UT2016 CPAExterior Lighting_Area Lighting</v>
      </c>
      <c r="D559" t="s">
        <v>117</v>
      </c>
      <c r="E559" t="s">
        <v>142</v>
      </c>
      <c r="F559" s="3" t="s">
        <v>86</v>
      </c>
      <c r="G559" s="3" t="s">
        <v>23</v>
      </c>
      <c r="H559" s="3" t="s">
        <v>24</v>
      </c>
      <c r="I559" s="6">
        <v>1.2776745024992495</v>
      </c>
      <c r="J559" s="6">
        <v>1.5773307041073741</v>
      </c>
      <c r="K559" s="6">
        <v>0.84447642280672996</v>
      </c>
      <c r="L559" s="6">
        <v>0.84447642280672996</v>
      </c>
      <c r="M559" s="6">
        <v>2.1410175142692172</v>
      </c>
      <c r="N559" s="6">
        <v>1.7833920471292941</v>
      </c>
      <c r="O559" s="6">
        <v>0.66430062146194035</v>
      </c>
      <c r="P559" s="6">
        <v>0.28734694198828503</v>
      </c>
      <c r="Q559" s="6">
        <v>0.12004484213925479</v>
      </c>
      <c r="R559" s="6">
        <v>1.7301616523403083</v>
      </c>
      <c r="S559" s="6">
        <v>0.37757329938433987</v>
      </c>
      <c r="T559" s="6">
        <v>0.37757329938433987</v>
      </c>
      <c r="U559" s="6">
        <v>1.1168155767710217</v>
      </c>
      <c r="V559" s="6">
        <v>0.63826748610116635</v>
      </c>
      <c r="W559" s="6"/>
      <c r="AR559" s="5" t="s">
        <v>83</v>
      </c>
      <c r="AS559" s="5" t="s">
        <v>18</v>
      </c>
      <c r="AT559" s="5" t="s">
        <v>21</v>
      </c>
      <c r="AU559" s="2">
        <f t="shared" si="145"/>
        <v>-0.38530012381921097</v>
      </c>
      <c r="AV559" s="2">
        <f t="shared" si="146"/>
        <v>0.25653518369689632</v>
      </c>
      <c r="AW559" s="2">
        <f t="shared" si="147"/>
        <v>1.1837684266448756</v>
      </c>
      <c r="AX559" s="2">
        <f t="shared" si="148"/>
        <v>10.49086884228185</v>
      </c>
      <c r="AY559" s="2">
        <f t="shared" si="149"/>
        <v>6.6055686327375396</v>
      </c>
      <c r="AZ559" s="2">
        <f t="shared" si="150"/>
        <v>14.623333192614872</v>
      </c>
      <c r="BA559" s="2">
        <f t="shared" si="151"/>
        <v>0.10439383391080104</v>
      </c>
      <c r="BB559" s="2">
        <f t="shared" si="152"/>
        <v>-0.39078377799379815</v>
      </c>
      <c r="BC559" s="2">
        <f t="shared" si="153"/>
        <v>-0.5818751811082834</v>
      </c>
      <c r="BD559" s="2">
        <f t="shared" si="154"/>
        <v>14.069349020133453</v>
      </c>
      <c r="BE559" s="2">
        <f t="shared" si="155"/>
        <v>3.0378564806538169</v>
      </c>
      <c r="BF559" s="2">
        <f t="shared" si="156"/>
        <v>4.9794839612810655</v>
      </c>
      <c r="BG559" s="2">
        <f t="shared" si="157"/>
        <v>-0.76408424608229075</v>
      </c>
      <c r="BH559" s="2">
        <f t="shared" si="158"/>
        <v>1.531018353611862</v>
      </c>
      <c r="BI559" s="2" t="str">
        <f t="shared" si="159"/>
        <v>NA</v>
      </c>
    </row>
    <row r="560" spans="1:61" x14ac:dyDescent="0.25">
      <c r="A560" t="str">
        <f t="shared" si="142"/>
        <v/>
      </c>
      <c r="B560" t="str">
        <f t="shared" si="144"/>
        <v>UTExterior LightingLinear Lighting</v>
      </c>
      <c r="C560" t="str">
        <f t="shared" si="143"/>
        <v>UT2016 CPAExterior Lighting_Linear Lighting</v>
      </c>
      <c r="D560" t="s">
        <v>117</v>
      </c>
      <c r="E560" t="s">
        <v>142</v>
      </c>
      <c r="F560" s="3" t="s">
        <v>87</v>
      </c>
      <c r="G560" s="3" t="s">
        <v>23</v>
      </c>
      <c r="H560" s="3" t="s">
        <v>22</v>
      </c>
      <c r="I560" s="6">
        <v>0.17998060318671685</v>
      </c>
      <c r="J560" s="6">
        <v>7.2716734974156386E-2</v>
      </c>
      <c r="K560" s="6">
        <v>7.9875366371784634E-2</v>
      </c>
      <c r="L560" s="6">
        <v>7.9875366371784634E-2</v>
      </c>
      <c r="M560" s="6">
        <v>0.40359773533941284</v>
      </c>
      <c r="N560" s="6">
        <v>0.3815598518016472</v>
      </c>
      <c r="O560" s="6">
        <v>8.1899905131840825E-2</v>
      </c>
      <c r="P560" s="6">
        <v>0.74928674288024677</v>
      </c>
      <c r="Q560" s="6">
        <v>0.6570892244201626</v>
      </c>
      <c r="R560" s="6">
        <v>2.5582070828392617E-2</v>
      </c>
      <c r="S560" s="6">
        <v>7.7353172351847979E-2</v>
      </c>
      <c r="T560" s="6">
        <v>7.7353172351847979E-2</v>
      </c>
      <c r="U560" s="6">
        <v>0.24079761846153852</v>
      </c>
      <c r="V560" s="6">
        <v>5.901349395031337E-2</v>
      </c>
      <c r="W560" s="6"/>
      <c r="AR560" s="5" t="s">
        <v>84</v>
      </c>
      <c r="AS560" s="5" t="s">
        <v>18</v>
      </c>
      <c r="AT560" s="5" t="s">
        <v>22</v>
      </c>
      <c r="AU560" s="2">
        <f t="shared" si="145"/>
        <v>-0.56684297463713429</v>
      </c>
      <c r="AV560" s="2">
        <f t="shared" si="146"/>
        <v>-0.71022358924073825</v>
      </c>
      <c r="AW560" s="2">
        <f t="shared" si="147"/>
        <v>3.3257767826769591E-2</v>
      </c>
      <c r="AX560" s="2">
        <f t="shared" si="148"/>
        <v>4.4369453031281108</v>
      </c>
      <c r="AY560" s="2">
        <f t="shared" si="149"/>
        <v>7.9649312923908919</v>
      </c>
      <c r="AZ560" s="2">
        <f t="shared" si="150"/>
        <v>15.721156156785366</v>
      </c>
      <c r="BA560" s="2">
        <f t="shared" si="151"/>
        <v>0.7027836985905247</v>
      </c>
      <c r="BB560" s="2">
        <f t="shared" si="152"/>
        <v>25.489175178554525</v>
      </c>
      <c r="BC560" s="2">
        <f t="shared" si="153"/>
        <v>27.622235986920217</v>
      </c>
      <c r="BD560" s="2">
        <f t="shared" si="154"/>
        <v>0.11460315668181376</v>
      </c>
      <c r="BE560" s="2">
        <f t="shared" si="155"/>
        <v>4.1726668471235335</v>
      </c>
      <c r="BF560" s="2">
        <f t="shared" si="156"/>
        <v>6.6599746914276761</v>
      </c>
      <c r="BG560" s="2">
        <f t="shared" si="157"/>
        <v>-0.36387210779645818</v>
      </c>
      <c r="BH560" s="2">
        <f t="shared" si="158"/>
        <v>0.170632731416692</v>
      </c>
      <c r="BI560" s="2" t="str">
        <f t="shared" si="159"/>
        <v>NA</v>
      </c>
    </row>
    <row r="561" spans="1:61" x14ac:dyDescent="0.25">
      <c r="A561" t="str">
        <f t="shared" si="142"/>
        <v/>
      </c>
      <c r="B561" t="str">
        <f t="shared" si="144"/>
        <v>UTRefrigeration Walk-in Refrigerator/Freezer</v>
      </c>
      <c r="C561" t="str">
        <f t="shared" si="143"/>
        <v>UT2016 CPARefrigeration _Walk-in Refrigerator/Freezer</v>
      </c>
      <c r="D561" t="s">
        <v>117</v>
      </c>
      <c r="E561" t="s">
        <v>142</v>
      </c>
      <c r="F561" s="3" t="s">
        <v>88</v>
      </c>
      <c r="G561" s="3" t="s">
        <v>25</v>
      </c>
      <c r="H561" s="3" t="s">
        <v>26</v>
      </c>
      <c r="I561" s="6">
        <v>0.11823969643258703</v>
      </c>
      <c r="J561" s="6">
        <v>0.44798932038625433</v>
      </c>
      <c r="K561" s="6">
        <v>0.31629291778678181</v>
      </c>
      <c r="L561" s="6">
        <v>0.11697999294639987</v>
      </c>
      <c r="M561" s="6">
        <v>7.3329752584760364</v>
      </c>
      <c r="N561" s="6">
        <v>5.9980198109909209</v>
      </c>
      <c r="O561" s="6">
        <v>0.22770718599491105</v>
      </c>
      <c r="P561" s="6">
        <v>0.15317686186553375</v>
      </c>
      <c r="Q561" s="6">
        <v>0.18871175216952743</v>
      </c>
      <c r="R561" s="6">
        <v>0.46309632071561202</v>
      </c>
      <c r="S561" s="6">
        <v>0.43044210342965455</v>
      </c>
      <c r="T561" s="6">
        <v>14.393948036421458</v>
      </c>
      <c r="U561" s="6">
        <v>0.10333911082569557</v>
      </c>
      <c r="V561" s="6">
        <v>0.90892308176578862</v>
      </c>
      <c r="W561" s="6"/>
      <c r="AR561" s="5" t="s">
        <v>85</v>
      </c>
      <c r="AS561" s="5" t="s">
        <v>23</v>
      </c>
      <c r="AT561" s="5" t="s">
        <v>19</v>
      </c>
      <c r="AU561" s="2">
        <f t="shared" si="145"/>
        <v>-0.53228299907067478</v>
      </c>
      <c r="AV561" s="2">
        <f t="shared" si="146"/>
        <v>-2.1918025627251314E-2</v>
      </c>
      <c r="AW561" s="2">
        <f t="shared" si="147"/>
        <v>3.4832629832112634</v>
      </c>
      <c r="AX561" s="2">
        <f t="shared" si="148"/>
        <v>9.0617937038796059E-2</v>
      </c>
      <c r="AY561" s="2">
        <f t="shared" si="149"/>
        <v>16.8479111794509</v>
      </c>
      <c r="AZ561" s="2">
        <f t="shared" si="150"/>
        <v>71.004637339161448</v>
      </c>
      <c r="BA561" s="2">
        <f t="shared" si="151"/>
        <v>1.593771758968217</v>
      </c>
      <c r="BB561" s="2">
        <f t="shared" si="152"/>
        <v>1.2251216218734644</v>
      </c>
      <c r="BC561" s="2">
        <f t="shared" si="153"/>
        <v>1.2517859242488303</v>
      </c>
      <c r="BD561" s="2">
        <f t="shared" si="154"/>
        <v>4.5271957078365554</v>
      </c>
      <c r="BE561" s="2">
        <f t="shared" si="155"/>
        <v>2.1539881341463638</v>
      </c>
      <c r="BF561" s="2">
        <f t="shared" si="156"/>
        <v>155.18454883419005</v>
      </c>
      <c r="BG561" s="2">
        <f t="shared" si="157"/>
        <v>-0.99850432957082891</v>
      </c>
      <c r="BH561" s="2">
        <f t="shared" si="158"/>
        <v>3.9390725698880109</v>
      </c>
      <c r="BI561" s="2" t="str">
        <f t="shared" si="159"/>
        <v>NA</v>
      </c>
    </row>
    <row r="562" spans="1:61" x14ac:dyDescent="0.25">
      <c r="A562" t="str">
        <f t="shared" si="142"/>
        <v/>
      </c>
      <c r="B562" t="str">
        <f t="shared" si="144"/>
        <v>UTRefrigeration Reach-in Refrigerator/Freezer</v>
      </c>
      <c r="C562" t="str">
        <f t="shared" si="143"/>
        <v>UT2016 CPARefrigeration _Reach-in Refrigerator/Freezer</v>
      </c>
      <c r="D562" t="s">
        <v>117</v>
      </c>
      <c r="E562" t="s">
        <v>142</v>
      </c>
      <c r="F562" s="3" t="s">
        <v>89</v>
      </c>
      <c r="G562" s="3" t="s">
        <v>25</v>
      </c>
      <c r="H562" s="3" t="s">
        <v>27</v>
      </c>
      <c r="I562" s="6">
        <v>2.6537291669501497E-2</v>
      </c>
      <c r="J562" s="6">
        <v>0.10054510979474503</v>
      </c>
      <c r="K562" s="6">
        <v>7.0987643452645147E-2</v>
      </c>
      <c r="L562" s="6">
        <v>2.6254568355431631E-2</v>
      </c>
      <c r="M562" s="6">
        <v>3.2915731198678118</v>
      </c>
      <c r="N562" s="6">
        <v>0.38462113333235742</v>
      </c>
      <c r="O562" s="6">
        <v>5.1105780818995708E-2</v>
      </c>
      <c r="P562" s="6">
        <v>6.8756926531220675E-2</v>
      </c>
      <c r="Q562" s="6">
        <v>8.4707572158570735E-2</v>
      </c>
      <c r="R562" s="6">
        <v>0.10393567054622656</v>
      </c>
      <c r="S562" s="6">
        <v>9.660687561100964E-2</v>
      </c>
      <c r="T562" s="6">
        <v>0.64610517253136546</v>
      </c>
      <c r="U562" s="6">
        <v>2.3193057895001753E-2</v>
      </c>
      <c r="V562" s="6">
        <v>0.20399542331126358</v>
      </c>
      <c r="W562" s="6"/>
      <c r="AR562" s="5" t="s">
        <v>86</v>
      </c>
      <c r="AS562" s="5" t="s">
        <v>23</v>
      </c>
      <c r="AT562" s="5" t="s">
        <v>24</v>
      </c>
      <c r="AU562" s="2">
        <f t="shared" si="145"/>
        <v>-0.95375151037127792</v>
      </c>
      <c r="AV562" s="2">
        <f t="shared" si="146"/>
        <v>-0.70985779461978538</v>
      </c>
      <c r="AW562" s="2">
        <f t="shared" si="147"/>
        <v>-0.3350333390600525</v>
      </c>
      <c r="AX562" s="2">
        <f t="shared" si="148"/>
        <v>0.29410131981049181</v>
      </c>
      <c r="AY562" s="2">
        <f t="shared" si="149"/>
        <v>41.35581431183855</v>
      </c>
      <c r="AZ562" s="2">
        <f t="shared" si="150"/>
        <v>11.205570156740276</v>
      </c>
      <c r="BA562" s="2">
        <f t="shared" si="151"/>
        <v>-0.69222920854560033</v>
      </c>
      <c r="BB562" s="2">
        <f t="shared" si="152"/>
        <v>-0.47194471504407698</v>
      </c>
      <c r="BC562" s="2">
        <f t="shared" si="153"/>
        <v>6.8766260864253193E-2</v>
      </c>
      <c r="BD562" s="2">
        <f t="shared" si="154"/>
        <v>2.2792195220000897</v>
      </c>
      <c r="BE562" s="2">
        <f t="shared" si="155"/>
        <v>2.7424473488374752</v>
      </c>
      <c r="BF562" s="2">
        <f t="shared" si="156"/>
        <v>36.064974619639251</v>
      </c>
      <c r="BG562" s="2">
        <f t="shared" si="157"/>
        <v>-0.98225273021231241</v>
      </c>
      <c r="BH562" s="2">
        <f t="shared" si="158"/>
        <v>1.9302930541772771</v>
      </c>
      <c r="BI562" s="2" t="str">
        <f t="shared" si="159"/>
        <v>NA</v>
      </c>
    </row>
    <row r="563" spans="1:61" x14ac:dyDescent="0.25">
      <c r="A563" t="str">
        <f t="shared" si="142"/>
        <v/>
      </c>
      <c r="B563" t="str">
        <f t="shared" si="144"/>
        <v>UTRefrigeration Glass Door Display</v>
      </c>
      <c r="C563" t="str">
        <f t="shared" si="143"/>
        <v>UT2016 CPARefrigeration _Glass Door Display</v>
      </c>
      <c r="D563" t="s">
        <v>117</v>
      </c>
      <c r="E563" t="s">
        <v>142</v>
      </c>
      <c r="F563" s="3" t="s">
        <v>90</v>
      </c>
      <c r="G563" s="3" t="s">
        <v>25</v>
      </c>
      <c r="H563" s="3" t="s">
        <v>28</v>
      </c>
      <c r="I563" s="6">
        <v>2.7235641450277855E-2</v>
      </c>
      <c r="J563" s="6">
        <v>0.10319103373671201</v>
      </c>
      <c r="K563" s="6">
        <v>7.2855739332977926E-2</v>
      </c>
      <c r="L563" s="6">
        <v>2.6945478048995618E-2</v>
      </c>
      <c r="M563" s="6">
        <v>1.6890967325637456</v>
      </c>
      <c r="N563" s="6">
        <v>3.9474274210426157</v>
      </c>
      <c r="O563" s="6">
        <v>5.2450669787916647E-2</v>
      </c>
      <c r="P563" s="6">
        <v>3.5283159667336923E-2</v>
      </c>
      <c r="Q563" s="6">
        <v>4.3468359397161295E-2</v>
      </c>
      <c r="R563" s="6">
        <v>0.10667081977112726</v>
      </c>
      <c r="S563" s="6">
        <v>9.9149161811299361E-2</v>
      </c>
      <c r="T563" s="6">
        <v>0.66310794022955932</v>
      </c>
      <c r="U563" s="6">
        <v>2.3803401523817588E-2</v>
      </c>
      <c r="V563" s="6">
        <v>0.20936372392471789</v>
      </c>
      <c r="W563" s="6"/>
      <c r="AR563" s="5" t="s">
        <v>87</v>
      </c>
      <c r="AS563" s="5" t="s">
        <v>23</v>
      </c>
      <c r="AT563" s="5" t="s">
        <v>22</v>
      </c>
      <c r="AU563" s="2">
        <f t="shared" si="145"/>
        <v>-0.88907294153860317</v>
      </c>
      <c r="AV563" s="2">
        <f t="shared" si="146"/>
        <v>-0.53606237902103238</v>
      </c>
      <c r="AW563" s="2">
        <f t="shared" si="147"/>
        <v>6.3282228459425882E-2</v>
      </c>
      <c r="AX563" s="2">
        <f t="shared" si="148"/>
        <v>1.5865863208002398</v>
      </c>
      <c r="AY563" s="2">
        <f t="shared" si="149"/>
        <v>20.164681665226986</v>
      </c>
      <c r="AZ563" s="2">
        <f t="shared" si="150"/>
        <v>242.95895685830277</v>
      </c>
      <c r="BA563" s="2">
        <f t="shared" si="151"/>
        <v>-0.38484281954492472</v>
      </c>
      <c r="BB563" s="2">
        <f t="shared" si="152"/>
        <v>-0.57781958621500196</v>
      </c>
      <c r="BC563" s="2">
        <f t="shared" si="153"/>
        <v>6.8098822003027193E-2</v>
      </c>
      <c r="BD563" s="2">
        <f t="shared" si="154"/>
        <v>5.5543433336028398</v>
      </c>
      <c r="BE563" s="2">
        <f t="shared" si="155"/>
        <v>6.4802204206357681</v>
      </c>
      <c r="BF563" s="2">
        <f t="shared" si="156"/>
        <v>73.083655479160228</v>
      </c>
      <c r="BG563" s="2">
        <f t="shared" si="157"/>
        <v>-0.96452762657632829</v>
      </c>
      <c r="BH563" s="2">
        <f t="shared" si="158"/>
        <v>4.85692620341415</v>
      </c>
      <c r="BI563" s="2" t="str">
        <f t="shared" si="159"/>
        <v>NA</v>
      </c>
    </row>
    <row r="564" spans="1:61" x14ac:dyDescent="0.25">
      <c r="A564" t="str">
        <f t="shared" si="142"/>
        <v/>
      </c>
      <c r="B564" t="str">
        <f t="shared" si="144"/>
        <v>UTRefrigeration Open Display Case</v>
      </c>
      <c r="C564" t="str">
        <f t="shared" si="143"/>
        <v>UT2016 CPARefrigeration _Open Display Case</v>
      </c>
      <c r="D564" t="s">
        <v>117</v>
      </c>
      <c r="E564" t="s">
        <v>142</v>
      </c>
      <c r="F564" s="3" t="s">
        <v>91</v>
      </c>
      <c r="G564" s="3" t="s">
        <v>25</v>
      </c>
      <c r="H564" s="3" t="s">
        <v>29</v>
      </c>
      <c r="I564" s="6">
        <v>0.16143751882207003</v>
      </c>
      <c r="J564" s="6">
        <v>0.61165823766450556</v>
      </c>
      <c r="K564" s="6">
        <v>0.43184772465652577</v>
      </c>
      <c r="L564" s="6">
        <v>0.15971759386118761</v>
      </c>
      <c r="M564" s="6">
        <v>10.012012606840026</v>
      </c>
      <c r="N564" s="6">
        <v>23.398122998010809</v>
      </c>
      <c r="O564" s="6">
        <v>0.31089798294545357</v>
      </c>
      <c r="P564" s="6">
        <v>0.20913866718713528</v>
      </c>
      <c r="Q564" s="6">
        <v>0.25765591389337883</v>
      </c>
      <c r="R564" s="6">
        <v>0.63228444632029457</v>
      </c>
      <c r="S564" s="6">
        <v>0.58770030092097625</v>
      </c>
      <c r="T564" s="6">
        <v>3.9305298087914671</v>
      </c>
      <c r="U564" s="6">
        <v>0.14109313667335671</v>
      </c>
      <c r="V564" s="6">
        <v>1.2409900528122315</v>
      </c>
      <c r="W564" s="6"/>
      <c r="AR564" s="5" t="s">
        <v>88</v>
      </c>
      <c r="AS564" s="5" t="s">
        <v>25</v>
      </c>
      <c r="AT564" s="5" t="s">
        <v>26</v>
      </c>
      <c r="AU564" s="2">
        <f t="shared" si="145"/>
        <v>3.5823462249611779</v>
      </c>
      <c r="AV564" s="2">
        <f t="shared" si="146"/>
        <v>3.7912629154641149</v>
      </c>
      <c r="AW564" s="2">
        <f t="shared" si="147"/>
        <v>35.603086848469836</v>
      </c>
      <c r="AX564" s="2">
        <f t="shared" si="148"/>
        <v>4.3425350978634212</v>
      </c>
      <c r="AY564" s="2">
        <f t="shared" si="149"/>
        <v>86.430335281908526</v>
      </c>
      <c r="AZ564" s="2">
        <f t="shared" si="150"/>
        <v>402.11333249466702</v>
      </c>
      <c r="BA564" s="2">
        <f t="shared" si="151"/>
        <v>4.08237254771712</v>
      </c>
      <c r="BB564" s="2">
        <f t="shared" si="152"/>
        <v>7.7200402327150677</v>
      </c>
      <c r="BC564" s="2">
        <f t="shared" si="153"/>
        <v>21.061337751033616</v>
      </c>
      <c r="BD564" s="2">
        <f t="shared" si="154"/>
        <v>26.075693566945638</v>
      </c>
      <c r="BE564" s="2">
        <f t="shared" si="155"/>
        <v>14.450224806198385</v>
      </c>
      <c r="BF564" s="2">
        <f t="shared" si="156"/>
        <v>152.0181020415294</v>
      </c>
      <c r="BG564" s="2">
        <f t="shared" si="157"/>
        <v>-0.26732621101215548</v>
      </c>
      <c r="BH564" s="2">
        <f t="shared" si="158"/>
        <v>23.194695190110856</v>
      </c>
      <c r="BI564" s="2" t="str">
        <f t="shared" si="159"/>
        <v>NA</v>
      </c>
    </row>
    <row r="565" spans="1:61" x14ac:dyDescent="0.25">
      <c r="A565" t="str">
        <f t="shared" si="142"/>
        <v/>
      </c>
      <c r="B565" t="str">
        <f t="shared" si="144"/>
        <v>UTRefrigeration Icemaker</v>
      </c>
      <c r="C565" t="str">
        <f t="shared" si="143"/>
        <v>UT2016 CPARefrigeration _Icemaker</v>
      </c>
      <c r="D565" t="s">
        <v>117</v>
      </c>
      <c r="E565" t="s">
        <v>142</v>
      </c>
      <c r="F565" s="3" t="s">
        <v>92</v>
      </c>
      <c r="G565" s="3" t="s">
        <v>25</v>
      </c>
      <c r="H565" s="3" t="s">
        <v>30</v>
      </c>
      <c r="I565" s="6">
        <v>4.4610583995993575E-2</v>
      </c>
      <c r="J565" s="6">
        <v>0.16902162141285035</v>
      </c>
      <c r="K565" s="6">
        <v>0.23866792967131437</v>
      </c>
      <c r="L565" s="6">
        <v>8.8270622449735395E-2</v>
      </c>
      <c r="M565" s="6">
        <v>2.7666538275941557</v>
      </c>
      <c r="N565" s="6">
        <v>0.32328418417461835</v>
      </c>
      <c r="O565" s="6">
        <v>0.17182301466933925</v>
      </c>
      <c r="P565" s="6">
        <v>0.11558401228458885</v>
      </c>
      <c r="Q565" s="6">
        <v>0.14239788709182888</v>
      </c>
      <c r="R565" s="6">
        <v>0.17472133248665667</v>
      </c>
      <c r="S565" s="6">
        <v>0.1624012424745078</v>
      </c>
      <c r="T565" s="6">
        <v>1.0861368005606218</v>
      </c>
      <c r="U565" s="6">
        <v>3.8988751008755582E-2</v>
      </c>
      <c r="V565" s="6">
        <v>0.34292704318746103</v>
      </c>
      <c r="W565" s="6"/>
      <c r="AR565" s="5" t="s">
        <v>89</v>
      </c>
      <c r="AS565" s="5" t="s">
        <v>25</v>
      </c>
      <c r="AT565" s="5" t="s">
        <v>27</v>
      </c>
      <c r="AU565" s="2">
        <f t="shared" si="145"/>
        <v>-0.84013671233174581</v>
      </c>
      <c r="AV565" s="2">
        <f t="shared" si="146"/>
        <v>-0.29121585883091883</v>
      </c>
      <c r="AW565" s="2">
        <f t="shared" si="147"/>
        <v>-0.3874208181806108</v>
      </c>
      <c r="AX565" s="2">
        <f t="shared" si="148"/>
        <v>-0.46776310170114532</v>
      </c>
      <c r="AY565" s="2">
        <f t="shared" si="149"/>
        <v>3.1534286474192168</v>
      </c>
      <c r="AZ565" s="2">
        <f t="shared" si="150"/>
        <v>-0.49828413861312593</v>
      </c>
      <c r="BA565" s="2">
        <f t="shared" si="151"/>
        <v>-0.74764124607064009</v>
      </c>
      <c r="BB565" s="2">
        <f t="shared" si="152"/>
        <v>-0.14177035734654286</v>
      </c>
      <c r="BC565" s="2">
        <f t="shared" si="153"/>
        <v>0.35463124004176017</v>
      </c>
      <c r="BD565" s="2">
        <f t="shared" si="154"/>
        <v>-0.13921700015103011</v>
      </c>
      <c r="BE565" s="2">
        <f t="shared" si="155"/>
        <v>8.405380774447857E-2</v>
      </c>
      <c r="BF565" s="2">
        <f t="shared" si="156"/>
        <v>1.0775711399491166</v>
      </c>
      <c r="BG565" s="2">
        <f t="shared" si="157"/>
        <v>-0.99394566023738051</v>
      </c>
      <c r="BH565" s="2">
        <f t="shared" si="158"/>
        <v>0.662410431945615</v>
      </c>
      <c r="BI565" s="2" t="str">
        <f t="shared" si="159"/>
        <v>NA</v>
      </c>
    </row>
    <row r="566" spans="1:61" x14ac:dyDescent="0.25">
      <c r="A566" t="str">
        <f t="shared" si="142"/>
        <v/>
      </c>
      <c r="B566" t="str">
        <f t="shared" si="144"/>
        <v>UTRefrigeration Vending Machine</v>
      </c>
      <c r="C566" t="str">
        <f t="shared" si="143"/>
        <v>UT2016 CPARefrigeration _Vending Machine</v>
      </c>
      <c r="D566" t="s">
        <v>117</v>
      </c>
      <c r="E566" t="s">
        <v>142</v>
      </c>
      <c r="F566" s="3" t="s">
        <v>93</v>
      </c>
      <c r="G566" s="3" t="s">
        <v>25</v>
      </c>
      <c r="H566" s="3" t="s">
        <v>31</v>
      </c>
      <c r="I566" s="6">
        <v>4.1900986846581313E-2</v>
      </c>
      <c r="J566" s="6">
        <v>7.9377718259009231E-2</v>
      </c>
      <c r="K566" s="6">
        <v>0.11208575281996602</v>
      </c>
      <c r="L566" s="6">
        <v>4.1454581613839414E-2</v>
      </c>
      <c r="M566" s="6">
        <v>1.2993051788951888</v>
      </c>
      <c r="N566" s="6">
        <v>0.30364826315712429</v>
      </c>
      <c r="O566" s="6">
        <v>8.0693338135256379E-2</v>
      </c>
      <c r="P566" s="6">
        <v>5.4281784103595271E-2</v>
      </c>
      <c r="Q566" s="6">
        <v>6.6874399072555837E-2</v>
      </c>
      <c r="R566" s="6">
        <v>0.16410895349404192</v>
      </c>
      <c r="S566" s="6">
        <v>7.626858600869181E-2</v>
      </c>
      <c r="T566" s="6">
        <v>0.51008303094581486</v>
      </c>
      <c r="U566" s="6">
        <v>1.8310308864475069E-2</v>
      </c>
      <c r="V566" s="6">
        <v>0.32209803680725829</v>
      </c>
      <c r="W566" s="6"/>
      <c r="AR566" s="5" t="s">
        <v>90</v>
      </c>
      <c r="AS566" s="5" t="s">
        <v>25</v>
      </c>
      <c r="AT566" s="5" t="s">
        <v>28</v>
      </c>
      <c r="AU566" s="2">
        <f t="shared" si="145"/>
        <v>2.5681973374835305</v>
      </c>
      <c r="AV566" s="2">
        <f t="shared" si="146"/>
        <v>5.7596346593069239</v>
      </c>
      <c r="AW566" s="2">
        <f t="shared" si="147"/>
        <v>8.5449800799780249</v>
      </c>
      <c r="AX566" s="2">
        <f t="shared" si="148"/>
        <v>2.5301824341892343</v>
      </c>
      <c r="AY566" s="2">
        <f t="shared" si="149"/>
        <v>109.64601645034141</v>
      </c>
      <c r="AZ566" s="2">
        <f t="shared" si="150"/>
        <v>24.858028788101198</v>
      </c>
      <c r="BA566" s="2">
        <f t="shared" si="151"/>
        <v>5.8716700000676028</v>
      </c>
      <c r="BB566" s="2">
        <f t="shared" si="152"/>
        <v>1.3600798441091402</v>
      </c>
      <c r="BC566" s="2">
        <f t="shared" si="153"/>
        <v>1.4834362327069721</v>
      </c>
      <c r="BD566" s="2">
        <f t="shared" si="154"/>
        <v>8.8629225944233276</v>
      </c>
      <c r="BE566" s="2">
        <f t="shared" si="155"/>
        <v>5.494867687156912</v>
      </c>
      <c r="BF566" s="2">
        <f t="shared" si="156"/>
        <v>42.437566747067805</v>
      </c>
      <c r="BG566" s="2">
        <f t="shared" si="157"/>
        <v>0.55926626687675896</v>
      </c>
      <c r="BH566" s="2">
        <f t="shared" si="158"/>
        <v>26.429171574227563</v>
      </c>
      <c r="BI566" s="2" t="str">
        <f t="shared" si="159"/>
        <v>NA</v>
      </c>
    </row>
    <row r="567" spans="1:61" x14ac:dyDescent="0.25">
      <c r="A567" t="str">
        <f t="shared" si="142"/>
        <v/>
      </c>
      <c r="B567" t="str">
        <f t="shared" si="144"/>
        <v>UTFood PreparationOven</v>
      </c>
      <c r="C567" t="str">
        <f t="shared" si="143"/>
        <v>UT2016 CPAFood Preparation_Oven</v>
      </c>
      <c r="D567" t="s">
        <v>117</v>
      </c>
      <c r="E567" t="s">
        <v>142</v>
      </c>
      <c r="F567" s="3" t="s">
        <v>94</v>
      </c>
      <c r="G567" s="3" t="s">
        <v>32</v>
      </c>
      <c r="H567" s="3" t="s">
        <v>33</v>
      </c>
      <c r="I567" s="6">
        <v>4.5073559746438285E-2</v>
      </c>
      <c r="J567" s="6">
        <v>0.16267831800944907</v>
      </c>
      <c r="K567" s="6">
        <v>9.6120720004758978E-2</v>
      </c>
      <c r="L567" s="6">
        <v>0.13993833807264436</v>
      </c>
      <c r="M567" s="6">
        <v>2.979636339442115</v>
      </c>
      <c r="N567" s="6">
        <v>0.40499562664957794</v>
      </c>
      <c r="O567" s="6">
        <v>0.35174030438690851</v>
      </c>
      <c r="P567" s="6">
        <v>0.21975208191240814</v>
      </c>
      <c r="Q567" s="6">
        <v>8.4210330267467409E-2</v>
      </c>
      <c r="R567" s="6">
        <v>0.23458851447316667</v>
      </c>
      <c r="S567" s="6">
        <v>3.0073800926143594E-2</v>
      </c>
      <c r="T567" s="6">
        <v>5.1364239734394912E-2</v>
      </c>
      <c r="U567" s="6">
        <v>7.027905222611136E-2</v>
      </c>
      <c r="V567" s="6">
        <v>5.6510842300831365E-2</v>
      </c>
      <c r="W567" s="6"/>
      <c r="AR567" s="5" t="s">
        <v>91</v>
      </c>
      <c r="AS567" s="5" t="s">
        <v>25</v>
      </c>
      <c r="AT567" s="5" t="s">
        <v>29</v>
      </c>
      <c r="AU567" s="2">
        <f t="shared" si="145"/>
        <v>1.0035268610424382</v>
      </c>
      <c r="AV567" s="2">
        <f t="shared" si="146"/>
        <v>6.2310769700609248</v>
      </c>
      <c r="AW567" s="2">
        <f t="shared" si="147"/>
        <v>3.2725812098187239</v>
      </c>
      <c r="AX567" s="2">
        <f t="shared" si="148"/>
        <v>5.2202812645685377</v>
      </c>
      <c r="AY567" s="2">
        <f t="shared" si="149"/>
        <v>131.44530664525945</v>
      </c>
      <c r="AZ567" s="2">
        <f t="shared" si="150"/>
        <v>17.002119671971606</v>
      </c>
      <c r="BA567" s="2">
        <f t="shared" si="151"/>
        <v>14.634912172786656</v>
      </c>
      <c r="BB567" s="2">
        <f t="shared" si="152"/>
        <v>3.9871712160436266</v>
      </c>
      <c r="BC567" s="2">
        <f t="shared" si="153"/>
        <v>2.2646541845745976</v>
      </c>
      <c r="BD567" s="2">
        <f t="shared" si="154"/>
        <v>6.3591692543308023</v>
      </c>
      <c r="BE567" s="2">
        <f t="shared" si="155"/>
        <v>0.33678520862628103</v>
      </c>
      <c r="BF567" s="2">
        <f t="shared" si="156"/>
        <v>1.2831485816474797</v>
      </c>
      <c r="BG567" s="2">
        <f t="shared" si="157"/>
        <v>2.1239149890916917</v>
      </c>
      <c r="BH567" s="2">
        <f t="shared" si="158"/>
        <v>1.5119158798811232</v>
      </c>
      <c r="BI567" s="2" t="str">
        <f t="shared" si="159"/>
        <v>NA</v>
      </c>
    </row>
    <row r="568" spans="1:61" x14ac:dyDescent="0.25">
      <c r="A568" t="str">
        <f t="shared" si="142"/>
        <v/>
      </c>
      <c r="B568" t="str">
        <f t="shared" si="144"/>
        <v>UTFood PreparationFryer</v>
      </c>
      <c r="C568" t="str">
        <f t="shared" si="143"/>
        <v>UT2016 CPAFood Preparation_Fryer</v>
      </c>
      <c r="D568" t="s">
        <v>117</v>
      </c>
      <c r="E568" t="s">
        <v>142</v>
      </c>
      <c r="F568" s="3" t="s">
        <v>95</v>
      </c>
      <c r="G568" s="3" t="s">
        <v>32</v>
      </c>
      <c r="H568" s="3" t="s">
        <v>34</v>
      </c>
      <c r="I568" s="6">
        <v>6.5182669244393171E-2</v>
      </c>
      <c r="J568" s="6">
        <v>0.23525559231833337</v>
      </c>
      <c r="K568" s="6">
        <v>0.13900400001351618</v>
      </c>
      <c r="L568" s="6">
        <v>0.20237040199426526</v>
      </c>
      <c r="M568" s="6">
        <v>4.3089707375015376</v>
      </c>
      <c r="N568" s="6">
        <v>0.58568029962202417</v>
      </c>
      <c r="O568" s="6">
        <v>0.50866565786576812</v>
      </c>
      <c r="P568" s="6">
        <v>0.31779223455265654</v>
      </c>
      <c r="Q568" s="6">
        <v>0.12177991123097803</v>
      </c>
      <c r="R568" s="6">
        <v>0.33924779035554803</v>
      </c>
      <c r="S568" s="6">
        <v>4.3490920835145372E-2</v>
      </c>
      <c r="T568" s="6">
        <v>7.4279872023228527E-2</v>
      </c>
      <c r="U568" s="6">
        <v>0.10163333541513855</v>
      </c>
      <c r="V568" s="6">
        <v>8.1722578894120421E-2</v>
      </c>
      <c r="W568" s="6"/>
      <c r="AR568" s="5" t="s">
        <v>92</v>
      </c>
      <c r="AS568" s="5" t="s">
        <v>25</v>
      </c>
      <c r="AT568" s="5" t="s">
        <v>30</v>
      </c>
      <c r="AU568" s="2">
        <f t="shared" si="145"/>
        <v>-0.93633694084188701</v>
      </c>
      <c r="AV568" s="2">
        <f t="shared" si="146"/>
        <v>-0.76987384120218372</v>
      </c>
      <c r="AW568" s="2">
        <f t="shared" si="147"/>
        <v>-0.89778144417674555</v>
      </c>
      <c r="AX568" s="2">
        <f t="shared" si="148"/>
        <v>-0.71536382865971104</v>
      </c>
      <c r="AY568" s="2">
        <f t="shared" si="149"/>
        <v>0.88056762265702959</v>
      </c>
      <c r="AZ568" s="2">
        <f t="shared" si="150"/>
        <v>-0.72217629736221978</v>
      </c>
      <c r="BA568" s="2">
        <f t="shared" si="151"/>
        <v>-0.88893753299368039</v>
      </c>
      <c r="BB568" s="2">
        <f t="shared" si="152"/>
        <v>-0.59370584827683159</v>
      </c>
      <c r="BC568" s="2">
        <f t="shared" si="153"/>
        <v>-0.77657608590423621</v>
      </c>
      <c r="BD568" s="2">
        <f t="shared" si="154"/>
        <v>-0.63798364927950957</v>
      </c>
      <c r="BE568" s="2">
        <f t="shared" si="155"/>
        <v>-0.91895598416798718</v>
      </c>
      <c r="BF568" s="2">
        <f t="shared" si="156"/>
        <v>-0.95946647926835404</v>
      </c>
      <c r="BG568" s="2">
        <f t="shared" si="157"/>
        <v>-0.99481964982328996</v>
      </c>
      <c r="BH568" s="2">
        <f t="shared" si="158"/>
        <v>-0.88874282668175608</v>
      </c>
      <c r="BI568" s="2" t="str">
        <f t="shared" si="159"/>
        <v>NA</v>
      </c>
    </row>
    <row r="569" spans="1:61" x14ac:dyDescent="0.25">
      <c r="A569" t="str">
        <f t="shared" si="142"/>
        <v/>
      </c>
      <c r="B569" t="str">
        <f t="shared" si="144"/>
        <v>UTFood PreparationDishwasher</v>
      </c>
      <c r="C569" t="str">
        <f t="shared" si="143"/>
        <v>UT2016 CPAFood Preparation_Dishwasher</v>
      </c>
      <c r="D569" t="s">
        <v>117</v>
      </c>
      <c r="E569" t="s">
        <v>142</v>
      </c>
      <c r="F569" s="3" t="s">
        <v>96</v>
      </c>
      <c r="G569" s="3" t="s">
        <v>32</v>
      </c>
      <c r="H569" s="3" t="s">
        <v>35</v>
      </c>
      <c r="I569" s="6">
        <v>8.9711135795543046E-2</v>
      </c>
      <c r="J569" s="6">
        <v>0.32378309501257985</v>
      </c>
      <c r="K569" s="6">
        <v>0.19131169167959275</v>
      </c>
      <c r="L569" s="6">
        <v>0.27852309248393964</v>
      </c>
      <c r="M569" s="6">
        <v>2.9652257528888533</v>
      </c>
      <c r="N569" s="6">
        <v>0.80607384602748944</v>
      </c>
      <c r="O569" s="6">
        <v>0.70007832505647782</v>
      </c>
      <c r="P569" s="6">
        <v>0.43737856456645102</v>
      </c>
      <c r="Q569" s="6">
        <v>0.1676061180104432</v>
      </c>
      <c r="R569" s="6">
        <v>0.46690792110423374</v>
      </c>
      <c r="S569" s="6">
        <v>5.9856706547048097E-2</v>
      </c>
      <c r="T569" s="6">
        <v>0.10223164781679463</v>
      </c>
      <c r="U569" s="6">
        <v>0.13987831520977095</v>
      </c>
      <c r="V569" s="6">
        <v>0.11247507132983889</v>
      </c>
      <c r="W569" s="6"/>
      <c r="AR569" s="5" t="s">
        <v>93</v>
      </c>
      <c r="AS569" s="5" t="s">
        <v>25</v>
      </c>
      <c r="AT569" s="5" t="s">
        <v>31</v>
      </c>
      <c r="AU569" s="2">
        <f t="shared" si="145"/>
        <v>-0.96975361456430609</v>
      </c>
      <c r="AV569" s="2">
        <f t="shared" si="146"/>
        <v>-0.91497526487107672</v>
      </c>
      <c r="AW569" s="2">
        <f t="shared" si="147"/>
        <v>-0.94046779966466576</v>
      </c>
      <c r="AX569" s="2">
        <f t="shared" si="148"/>
        <v>-0.91697212123272498</v>
      </c>
      <c r="AY569" s="2">
        <f t="shared" si="149"/>
        <v>-0.19096695807499575</v>
      </c>
      <c r="AZ569" s="2">
        <f t="shared" si="150"/>
        <v>-0.77690923772397802</v>
      </c>
      <c r="BA569" s="2">
        <f t="shared" si="151"/>
        <v>-0.89352092768077129</v>
      </c>
      <c r="BB569" s="2">
        <f t="shared" si="152"/>
        <v>-0.89376229585752109</v>
      </c>
      <c r="BC569" s="2">
        <f t="shared" si="153"/>
        <v>-0.91066675198330482</v>
      </c>
      <c r="BD569" s="2">
        <f t="shared" si="154"/>
        <v>-0.50966052043138066</v>
      </c>
      <c r="BE569" s="2">
        <f t="shared" si="155"/>
        <v>-0.96807906422534595</v>
      </c>
      <c r="BF569" s="2">
        <f t="shared" si="156"/>
        <v>-0.92683857276043391</v>
      </c>
      <c r="BG569" s="2">
        <f t="shared" si="157"/>
        <v>-0.99338161889970211</v>
      </c>
      <c r="BH569" s="2">
        <f t="shared" si="158"/>
        <v>-0.95419421693549944</v>
      </c>
      <c r="BI569" s="2" t="str">
        <f t="shared" si="159"/>
        <v>NA</v>
      </c>
    </row>
    <row r="570" spans="1:61" x14ac:dyDescent="0.25">
      <c r="A570" t="str">
        <f t="shared" si="142"/>
        <v/>
      </c>
      <c r="B570" t="str">
        <f t="shared" si="144"/>
        <v>UTFood PreparationHot Food Container</v>
      </c>
      <c r="C570" t="str">
        <f t="shared" si="143"/>
        <v>UT2016 CPAFood Preparation_Hot Food Container</v>
      </c>
      <c r="D570" t="s">
        <v>117</v>
      </c>
      <c r="E570" t="s">
        <v>142</v>
      </c>
      <c r="F570" s="3" t="s">
        <v>97</v>
      </c>
      <c r="G570" s="3" t="s">
        <v>32</v>
      </c>
      <c r="H570" s="3" t="s">
        <v>36</v>
      </c>
      <c r="I570" s="6">
        <v>1.2278517602375799E-2</v>
      </c>
      <c r="J570" s="6">
        <v>4.4315305967413565E-2</v>
      </c>
      <c r="K570" s="6">
        <v>2.6184307588990232E-2</v>
      </c>
      <c r="L570" s="6">
        <v>3.8120693305301989E-2</v>
      </c>
      <c r="M570" s="6">
        <v>0.40584233249304869</v>
      </c>
      <c r="N570" s="6">
        <v>0.11032512095064795</v>
      </c>
      <c r="O570" s="6">
        <v>9.5817804122314817E-2</v>
      </c>
      <c r="P570" s="6">
        <v>5.9862806955988113E-2</v>
      </c>
      <c r="Q570" s="6">
        <v>2.2939790606901933E-2</v>
      </c>
      <c r="R570" s="6">
        <v>6.3904409158665937E-2</v>
      </c>
      <c r="S570" s="6">
        <v>8.1924235875596389E-3</v>
      </c>
      <c r="T570" s="6">
        <v>1.3992165812048036E-2</v>
      </c>
      <c r="U570" s="6">
        <v>1.9144762133077021E-2</v>
      </c>
      <c r="V570" s="6">
        <v>1.5394155150363298E-2</v>
      </c>
      <c r="W570" s="6"/>
      <c r="AR570" s="5" t="s">
        <v>94</v>
      </c>
      <c r="AS570" s="5" t="s">
        <v>32</v>
      </c>
      <c r="AT570" s="5" t="s">
        <v>33</v>
      </c>
      <c r="AU570" s="2">
        <f t="shared" si="145"/>
        <v>-0.99595957922852363</v>
      </c>
      <c r="AV570" s="2">
        <f t="shared" si="146"/>
        <v>-0.98856926917958865</v>
      </c>
      <c r="AW570" s="2">
        <f t="shared" si="147"/>
        <v>-0.99199648718519184</v>
      </c>
      <c r="AX570" s="2">
        <f t="shared" si="148"/>
        <v>-0.98883772667636793</v>
      </c>
      <c r="AY570" s="2">
        <f t="shared" si="149"/>
        <v>-0.88955775391666325</v>
      </c>
      <c r="AZ570" s="2">
        <f t="shared" si="150"/>
        <v>-0.97000766367303737</v>
      </c>
      <c r="BA570" s="2">
        <f t="shared" si="151"/>
        <v>-0.98720450125284309</v>
      </c>
      <c r="BB570" s="2">
        <f t="shared" si="152"/>
        <v>-0.98879962730759963</v>
      </c>
      <c r="BC570" s="2">
        <f t="shared" si="153"/>
        <v>-0.99058182140054785</v>
      </c>
      <c r="BD570" s="2">
        <f t="shared" si="154"/>
        <v>-0.94675227670292605</v>
      </c>
      <c r="BE570" s="2">
        <f t="shared" si="155"/>
        <v>-0.9956853105982213</v>
      </c>
      <c r="BF570" s="2">
        <f t="shared" si="156"/>
        <v>-0.99011091538925988</v>
      </c>
      <c r="BG570" s="2">
        <f t="shared" si="157"/>
        <v>-0.99911589288815872</v>
      </c>
      <c r="BH570" s="2">
        <f t="shared" si="158"/>
        <v>-0.99384186759965165</v>
      </c>
      <c r="BI570" s="2" t="str">
        <f t="shared" si="159"/>
        <v>NA</v>
      </c>
    </row>
    <row r="571" spans="1:61" x14ac:dyDescent="0.25">
      <c r="A571" t="str">
        <f t="shared" si="142"/>
        <v/>
      </c>
      <c r="B571" t="str">
        <f t="shared" si="144"/>
        <v>UTFood PreparationSteamer</v>
      </c>
      <c r="C571" t="str">
        <f t="shared" si="143"/>
        <v>UT2016 CPAFood Preparation_Steamer</v>
      </c>
      <c r="D571" t="s">
        <v>117</v>
      </c>
      <c r="E571" t="s">
        <v>142</v>
      </c>
      <c r="F571" s="3" t="s">
        <v>98</v>
      </c>
      <c r="G571" s="3" t="s">
        <v>32</v>
      </c>
      <c r="H571" s="3" t="s">
        <v>37</v>
      </c>
      <c r="I571" s="6">
        <v>6.5781035363757887E-2</v>
      </c>
      <c r="J571" s="6">
        <v>0.23741519973340522</v>
      </c>
      <c r="K571" s="6">
        <v>0.14028003373579914</v>
      </c>
      <c r="L571" s="6">
        <v>0.20422812880292923</v>
      </c>
      <c r="M571" s="6">
        <v>2.1742631879820413</v>
      </c>
      <c r="N571" s="6">
        <v>0.59105674787331053</v>
      </c>
      <c r="O571" s="6">
        <v>0.5133351244475991</v>
      </c>
      <c r="P571" s="6">
        <v>0.3207095146879721</v>
      </c>
      <c r="Q571" s="6">
        <v>0.1228978306679168</v>
      </c>
      <c r="R571" s="6">
        <v>0.34236202894336965</v>
      </c>
      <c r="S571" s="6">
        <v>4.389016029295513E-2</v>
      </c>
      <c r="T571" s="6">
        <v>7.4961748958995017E-2</v>
      </c>
      <c r="U571" s="6">
        <v>0.1025663126192852</v>
      </c>
      <c r="V571" s="6">
        <v>8.247277864758569E-2</v>
      </c>
      <c r="W571" s="6"/>
      <c r="AR571" s="5" t="s">
        <v>95</v>
      </c>
      <c r="AS571" s="5" t="s">
        <v>32</v>
      </c>
      <c r="AT571" s="5" t="s">
        <v>34</v>
      </c>
      <c r="AU571" s="2">
        <f t="shared" si="145"/>
        <v>-0.97872629404235612</v>
      </c>
      <c r="AV571" s="2">
        <f t="shared" si="146"/>
        <v>-0.94389062249972022</v>
      </c>
      <c r="AW571" s="2">
        <f t="shared" si="147"/>
        <v>-0.96071361237441522</v>
      </c>
      <c r="AX571" s="2">
        <f t="shared" si="148"/>
        <v>-0.94520838452790734</v>
      </c>
      <c r="AY571" s="2">
        <f t="shared" si="149"/>
        <v>-0.50946691520682674</v>
      </c>
      <c r="AZ571" s="2">
        <f t="shared" si="150"/>
        <v>-0.85277832646711349</v>
      </c>
      <c r="BA571" s="2">
        <f t="shared" si="151"/>
        <v>-0.91892061840873196</v>
      </c>
      <c r="BB571" s="2">
        <f t="shared" si="152"/>
        <v>-0.87616342241423506</v>
      </c>
      <c r="BC571" s="2">
        <f t="shared" si="153"/>
        <v>-0.89586819681107499</v>
      </c>
      <c r="BD571" s="2">
        <f t="shared" si="154"/>
        <v>-0.88218622241334321</v>
      </c>
      <c r="BE571" s="2">
        <f t="shared" si="155"/>
        <v>-0.97821055729516215</v>
      </c>
      <c r="BF571" s="2">
        <f t="shared" si="156"/>
        <v>-0.95005952399721083</v>
      </c>
      <c r="BG571" s="2">
        <f t="shared" si="157"/>
        <v>-0.99534498117989301</v>
      </c>
      <c r="BH571" s="2">
        <f t="shared" si="158"/>
        <v>-0.96977192613696617</v>
      </c>
      <c r="BI571" s="2" t="str">
        <f t="shared" si="159"/>
        <v>NA</v>
      </c>
    </row>
    <row r="572" spans="1:61" x14ac:dyDescent="0.25">
      <c r="A572" t="str">
        <f t="shared" si="142"/>
        <v/>
      </c>
      <c r="B572" t="str">
        <f t="shared" si="144"/>
        <v>UTOffice EquipmentDesktop Computer</v>
      </c>
      <c r="C572" t="str">
        <f t="shared" si="143"/>
        <v>UT2016 CPAOffice Equipment_Desktop Computer</v>
      </c>
      <c r="D572" t="s">
        <v>117</v>
      </c>
      <c r="E572" t="s">
        <v>142</v>
      </c>
      <c r="F572" s="3" t="s">
        <v>99</v>
      </c>
      <c r="G572" s="3" t="s">
        <v>38</v>
      </c>
      <c r="H572" s="3" t="s">
        <v>39</v>
      </c>
      <c r="I572" s="6">
        <v>2.0185015092111902</v>
      </c>
      <c r="J572" s="6">
        <v>1.154057069685676</v>
      </c>
      <c r="K572" s="6">
        <v>0.29421867303098526</v>
      </c>
      <c r="L572" s="6">
        <v>8.2216647281746824E-2</v>
      </c>
      <c r="M572" s="6">
        <v>0.31609284598470561</v>
      </c>
      <c r="N572" s="6">
        <v>0.1870986051603071</v>
      </c>
      <c r="O572" s="6">
        <v>0.54066124163884766</v>
      </c>
      <c r="P572" s="6">
        <v>0.4558507824816681</v>
      </c>
      <c r="Q572" s="6">
        <v>0.32491601795747604</v>
      </c>
      <c r="R572" s="6">
        <v>0.10182265849959228</v>
      </c>
      <c r="S572" s="6">
        <v>8.8429657837817741E-2</v>
      </c>
      <c r="T572" s="6">
        <v>6.2960624160827289E-2</v>
      </c>
      <c r="U572" s="6">
        <v>5.4010805976660627</v>
      </c>
      <c r="V572" s="6">
        <v>0.24692461258260082</v>
      </c>
      <c r="W572" s="6"/>
      <c r="AR572" s="5" t="s">
        <v>96</v>
      </c>
      <c r="AS572" s="5" t="s">
        <v>32</v>
      </c>
      <c r="AT572" s="5" t="s">
        <v>35</v>
      </c>
      <c r="AU572" s="2">
        <f t="shared" si="145"/>
        <v>-0.4057313888001951</v>
      </c>
      <c r="AV572" s="2">
        <f t="shared" si="146"/>
        <v>-0.75170642454397862</v>
      </c>
      <c r="AW572" s="2">
        <f t="shared" si="147"/>
        <v>-0.9249885200443051</v>
      </c>
      <c r="AX572" s="2">
        <f t="shared" si="148"/>
        <v>-0.97866931855517825</v>
      </c>
      <c r="AY572" s="2">
        <f t="shared" si="149"/>
        <v>-0.93507945992525343</v>
      </c>
      <c r="AZ572" s="2">
        <f t="shared" si="150"/>
        <v>-0.95757475235287703</v>
      </c>
      <c r="BA572" s="2">
        <f t="shared" si="151"/>
        <v>-0.92225974703239966</v>
      </c>
      <c r="BB572" s="2">
        <f t="shared" si="152"/>
        <v>-0.83975995175493301</v>
      </c>
      <c r="BC572" s="2">
        <f t="shared" si="153"/>
        <v>-0.74937663321217429</v>
      </c>
      <c r="BD572" s="2">
        <f t="shared" si="154"/>
        <v>-0.96810179918683115</v>
      </c>
      <c r="BE572" s="2">
        <f t="shared" si="155"/>
        <v>-0.96003423169728941</v>
      </c>
      <c r="BF572" s="2">
        <f t="shared" si="156"/>
        <v>-0.96181495933211747</v>
      </c>
      <c r="BG572" s="2">
        <f t="shared" si="157"/>
        <v>-0.77684397196429389</v>
      </c>
      <c r="BH572" s="2">
        <f t="shared" si="158"/>
        <v>-0.9176098118189453</v>
      </c>
      <c r="BI572" s="2" t="str">
        <f t="shared" si="159"/>
        <v>NA</v>
      </c>
    </row>
    <row r="573" spans="1:61" x14ac:dyDescent="0.25">
      <c r="A573" t="str">
        <f t="shared" si="142"/>
        <v/>
      </c>
      <c r="B573" t="str">
        <f t="shared" si="144"/>
        <v>UTOffice EquipmentLaptop</v>
      </c>
      <c r="C573" t="str">
        <f t="shared" si="143"/>
        <v>UT2016 CPAOffice Equipment_Laptop</v>
      </c>
      <c r="D573" t="s">
        <v>117</v>
      </c>
      <c r="E573" t="s">
        <v>142</v>
      </c>
      <c r="F573" s="3" t="s">
        <v>100</v>
      </c>
      <c r="G573" s="3" t="s">
        <v>38</v>
      </c>
      <c r="H573" s="3" t="s">
        <v>40</v>
      </c>
      <c r="I573" s="6">
        <v>0.31168038009878668</v>
      </c>
      <c r="J573" s="6">
        <v>0.17819998870146467</v>
      </c>
      <c r="K573" s="6">
        <v>4.5430824512137431E-2</v>
      </c>
      <c r="L573" s="6">
        <v>1.2695217594975612E-2</v>
      </c>
      <c r="M573" s="6">
        <v>3.9046763327522459E-2</v>
      </c>
      <c r="N573" s="6">
        <v>2.8890225796812125E-2</v>
      </c>
      <c r="O573" s="6">
        <v>3.3393782571811179E-2</v>
      </c>
      <c r="P573" s="6">
        <v>2.1116617129665508E-2</v>
      </c>
      <c r="Q573" s="6">
        <v>2.0068342285608814E-2</v>
      </c>
      <c r="R573" s="6">
        <v>1.5722616385966455E-2</v>
      </c>
      <c r="S573" s="6">
        <v>1.0923663615259838E-2</v>
      </c>
      <c r="T573" s="6">
        <v>7.777488866925723E-3</v>
      </c>
      <c r="U573" s="6">
        <v>0.33359615456172742</v>
      </c>
      <c r="V573" s="6">
        <v>3.8128065178195711E-2</v>
      </c>
      <c r="W573" s="6"/>
      <c r="AR573" s="5" t="s">
        <v>97</v>
      </c>
      <c r="AS573" s="5" t="s">
        <v>32</v>
      </c>
      <c r="AT573" s="5" t="s">
        <v>36</v>
      </c>
      <c r="AU573" s="2">
        <f t="shared" si="145"/>
        <v>-0.74800500165730877</v>
      </c>
      <c r="AV573" s="2">
        <f t="shared" si="146"/>
        <v>-0.89471303387668888</v>
      </c>
      <c r="AW573" s="2">
        <f t="shared" si="147"/>
        <v>-0.96819196334641544</v>
      </c>
      <c r="AX573" s="2">
        <f t="shared" si="148"/>
        <v>-0.99148511660862271</v>
      </c>
      <c r="AY573" s="2">
        <f t="shared" si="149"/>
        <v>-0.97797675854962229</v>
      </c>
      <c r="AZ573" s="2">
        <f t="shared" si="150"/>
        <v>-0.98200990257765697</v>
      </c>
      <c r="BA573" s="2">
        <f t="shared" si="151"/>
        <v>-0.98681393932068595</v>
      </c>
      <c r="BB573" s="2">
        <f t="shared" si="152"/>
        <v>-0.97961543487358849</v>
      </c>
      <c r="BC573" s="2">
        <f t="shared" si="153"/>
        <v>-0.95749004156835493</v>
      </c>
      <c r="BD573" s="2">
        <f t="shared" si="154"/>
        <v>-0.986473815191382</v>
      </c>
      <c r="BE573" s="2">
        <f t="shared" si="155"/>
        <v>-0.98644226058398388</v>
      </c>
      <c r="BF573" s="2">
        <f t="shared" si="156"/>
        <v>-0.98704634358474175</v>
      </c>
      <c r="BG573" s="2">
        <f t="shared" si="157"/>
        <v>-0.96214896640663239</v>
      </c>
      <c r="BH573" s="2">
        <f t="shared" si="158"/>
        <v>-0.96506307931657132</v>
      </c>
      <c r="BI573" s="2" t="str">
        <f t="shared" si="159"/>
        <v>NA</v>
      </c>
    </row>
    <row r="574" spans="1:61" x14ac:dyDescent="0.25">
      <c r="A574" t="str">
        <f t="shared" si="142"/>
        <v/>
      </c>
      <c r="B574" t="str">
        <f t="shared" si="144"/>
        <v>UTOffice EquipmentServer</v>
      </c>
      <c r="C574" t="str">
        <f t="shared" si="143"/>
        <v>UT2016 CPAOffice Equipment_Server</v>
      </c>
      <c r="D574" t="s">
        <v>117</v>
      </c>
      <c r="E574" t="s">
        <v>142</v>
      </c>
      <c r="F574" s="3" t="s">
        <v>101</v>
      </c>
      <c r="G574" s="3" t="s">
        <v>38</v>
      </c>
      <c r="H574" s="3" t="s">
        <v>41</v>
      </c>
      <c r="I574" s="6">
        <v>0.19789230482462647</v>
      </c>
      <c r="J574" s="6">
        <v>0.33942854990755172</v>
      </c>
      <c r="K574" s="6">
        <v>4.3267451916321358E-2</v>
      </c>
      <c r="L574" s="6">
        <v>9.6725467390290379E-2</v>
      </c>
      <c r="M574" s="6">
        <v>0.37187393645259481</v>
      </c>
      <c r="N574" s="6">
        <v>0.11005800303547476</v>
      </c>
      <c r="O574" s="6">
        <v>6.3607204898687958E-2</v>
      </c>
      <c r="P574" s="6">
        <v>5.3629503821372715E-2</v>
      </c>
      <c r="Q574" s="6">
        <v>7.6450827754700232E-2</v>
      </c>
      <c r="R574" s="6">
        <v>5.9895681470348405E-2</v>
      </c>
      <c r="S574" s="6">
        <v>0.10403489157390321</v>
      </c>
      <c r="T574" s="6">
        <v>7.4071322542149737E-2</v>
      </c>
      <c r="U574" s="6">
        <v>63.542124678424265</v>
      </c>
      <c r="V574" s="6">
        <v>0.14524977210741222</v>
      </c>
      <c r="W574" s="6"/>
      <c r="AR574" s="5" t="s">
        <v>98</v>
      </c>
      <c r="AS574" s="5" t="s">
        <v>32</v>
      </c>
      <c r="AT574" s="5" t="s">
        <v>37</v>
      </c>
      <c r="AU574" s="2">
        <f t="shared" si="145"/>
        <v>-0.93599835415966437</v>
      </c>
      <c r="AV574" s="2">
        <f t="shared" si="146"/>
        <v>-0.91977059768043445</v>
      </c>
      <c r="AW574" s="2">
        <f t="shared" si="147"/>
        <v>-0.98788196477799683</v>
      </c>
      <c r="AX574" s="2">
        <f t="shared" si="148"/>
        <v>-0.9740252596419392</v>
      </c>
      <c r="AY574" s="2">
        <f t="shared" si="149"/>
        <v>-0.91609470311882379</v>
      </c>
      <c r="AZ574" s="2">
        <f t="shared" si="150"/>
        <v>-0.97044764619807389</v>
      </c>
      <c r="BA574" s="2">
        <f t="shared" si="151"/>
        <v>-0.98993011438906964</v>
      </c>
      <c r="BB574" s="2">
        <f t="shared" si="152"/>
        <v>-0.97926464583700801</v>
      </c>
      <c r="BC574" s="2">
        <f t="shared" si="153"/>
        <v>-0.93513775952040123</v>
      </c>
      <c r="BD574" s="2">
        <f t="shared" si="154"/>
        <v>-0.9793880208551875</v>
      </c>
      <c r="BE574" s="2">
        <f t="shared" si="155"/>
        <v>-0.94834023517755772</v>
      </c>
      <c r="BF574" s="2">
        <f t="shared" si="156"/>
        <v>-0.95064200428484158</v>
      </c>
      <c r="BG574" s="2">
        <f t="shared" si="157"/>
        <v>1.8840196781671055</v>
      </c>
      <c r="BH574" s="2">
        <f t="shared" si="158"/>
        <v>-0.94675976514980387</v>
      </c>
      <c r="BI574" s="2" t="str">
        <f t="shared" si="159"/>
        <v>NA</v>
      </c>
    </row>
    <row r="575" spans="1:61" x14ac:dyDescent="0.25">
      <c r="A575" t="str">
        <f t="shared" si="142"/>
        <v/>
      </c>
      <c r="B575" t="str">
        <f t="shared" si="144"/>
        <v>UTOffice EquipmentMonitor</v>
      </c>
      <c r="C575" t="str">
        <f t="shared" si="143"/>
        <v>UT2016 CPAOffice Equipment_Monitor</v>
      </c>
      <c r="D575" t="s">
        <v>117</v>
      </c>
      <c r="E575" t="s">
        <v>142</v>
      </c>
      <c r="F575" s="3" t="s">
        <v>102</v>
      </c>
      <c r="G575" s="3" t="s">
        <v>38</v>
      </c>
      <c r="H575" s="3" t="s">
        <v>42</v>
      </c>
      <c r="I575" s="6">
        <v>0.35620614868432765</v>
      </c>
      <c r="J575" s="6">
        <v>0.20365712994453103</v>
      </c>
      <c r="K575" s="6">
        <v>5.1920942299585632E-2</v>
      </c>
      <c r="L575" s="6">
        <v>1.4508820108543556E-2</v>
      </c>
      <c r="M575" s="6">
        <v>5.5781090467889233E-2</v>
      </c>
      <c r="N575" s="6">
        <v>3.3017400910642425E-2</v>
      </c>
      <c r="O575" s="6">
        <v>9.5410807348031923E-2</v>
      </c>
      <c r="P575" s="6">
        <v>8.0444255732059072E-2</v>
      </c>
      <c r="Q575" s="6">
        <v>5.7338120816025177E-2</v>
      </c>
      <c r="R575" s="6">
        <v>1.796870444110452E-2</v>
      </c>
      <c r="S575" s="6">
        <v>1.560523373608548E-2</v>
      </c>
      <c r="T575" s="6">
        <v>1.111069838132246E-2</v>
      </c>
      <c r="U575" s="6">
        <v>0.95313187017636392</v>
      </c>
      <c r="V575" s="6">
        <v>4.3574931632223667E-2</v>
      </c>
      <c r="W575" s="6"/>
      <c r="AR575" s="5" t="s">
        <v>99</v>
      </c>
      <c r="AS575" s="5" t="s">
        <v>38</v>
      </c>
      <c r="AT575" s="5" t="s">
        <v>39</v>
      </c>
      <c r="AU575" s="2">
        <f t="shared" si="145"/>
        <v>-0.81095251852275907</v>
      </c>
      <c r="AV575" s="2">
        <f t="shared" si="146"/>
        <v>-0.92100170326503983</v>
      </c>
      <c r="AW575" s="2">
        <f t="shared" si="147"/>
        <v>-0.97613762970746698</v>
      </c>
      <c r="AX575" s="2">
        <f t="shared" si="148"/>
        <v>-0.99360495200138299</v>
      </c>
      <c r="AY575" s="2">
        <f t="shared" si="149"/>
        <v>-0.97934648891959153</v>
      </c>
      <c r="AZ575" s="2">
        <f t="shared" si="150"/>
        <v>-0.97527322157802299</v>
      </c>
      <c r="BA575" s="2">
        <f t="shared" si="151"/>
        <v>-0.97518170113794267</v>
      </c>
      <c r="BB575" s="2">
        <f t="shared" si="152"/>
        <v>-0.94890216295548391</v>
      </c>
      <c r="BC575" s="2">
        <f t="shared" si="153"/>
        <v>-0.92008045369478009</v>
      </c>
      <c r="BD575" s="2">
        <f t="shared" si="154"/>
        <v>-0.99343279835307752</v>
      </c>
      <c r="BE575" s="2">
        <f t="shared" si="155"/>
        <v>-0.98728146750009638</v>
      </c>
      <c r="BF575" s="2">
        <f t="shared" si="156"/>
        <v>-0.98784815852741492</v>
      </c>
      <c r="BG575" s="2">
        <f t="shared" si="157"/>
        <v>-0.92901007342211672</v>
      </c>
      <c r="BH575" s="2">
        <f t="shared" si="158"/>
        <v>-0.97379034275808152</v>
      </c>
      <c r="BI575" s="2" t="str">
        <f t="shared" si="159"/>
        <v>NA</v>
      </c>
    </row>
    <row r="576" spans="1:61" x14ac:dyDescent="0.25">
      <c r="A576" t="str">
        <f t="shared" si="142"/>
        <v/>
      </c>
      <c r="B576" t="str">
        <f t="shared" si="144"/>
        <v>UTOffice EquipmentPrinter/Copier/Fax</v>
      </c>
      <c r="C576" t="str">
        <f t="shared" si="143"/>
        <v>UT2016 CPAOffice Equipment_Printer/Copier/Fax</v>
      </c>
      <c r="D576" t="s">
        <v>117</v>
      </c>
      <c r="E576" t="s">
        <v>142</v>
      </c>
      <c r="F576" s="3" t="s">
        <v>103</v>
      </c>
      <c r="G576" s="3" t="s">
        <v>38</v>
      </c>
      <c r="H576" s="3" t="s">
        <v>43</v>
      </c>
      <c r="I576" s="6">
        <v>0.18417438826139074</v>
      </c>
      <c r="J576" s="6">
        <v>0.15794966255275733</v>
      </c>
      <c r="K576" s="6">
        <v>4.0268147340946844E-2</v>
      </c>
      <c r="L576" s="6">
        <v>9.0020447241195307E-3</v>
      </c>
      <c r="M576" s="6">
        <v>6.9219118769886429E-2</v>
      </c>
      <c r="N576" s="6">
        <v>2.0485754006748416E-2</v>
      </c>
      <c r="O576" s="6">
        <v>5.9197946386114128E-2</v>
      </c>
      <c r="P576" s="6">
        <v>6.2389875820439707E-2</v>
      </c>
      <c r="Q576" s="6">
        <v>3.5575623939184793E-2</v>
      </c>
      <c r="R576" s="6">
        <v>1.1148741234861563E-2</v>
      </c>
      <c r="S576" s="6">
        <v>9.68231813280661E-3</v>
      </c>
      <c r="T576" s="6">
        <v>6.8936690231599764E-3</v>
      </c>
      <c r="U576" s="6">
        <v>0.59137377533951818</v>
      </c>
      <c r="V576" s="6">
        <v>2.7036208352514E-2</v>
      </c>
      <c r="W576" s="6"/>
      <c r="AR576" s="5" t="s">
        <v>100</v>
      </c>
      <c r="AS576" s="5" t="s">
        <v>38</v>
      </c>
      <c r="AT576" s="5" t="s">
        <v>40</v>
      </c>
      <c r="AU576" s="2">
        <f t="shared" si="145"/>
        <v>-0.96872890621993546</v>
      </c>
      <c r="AV576" s="2">
        <f t="shared" si="146"/>
        <v>-0.9828377066344699</v>
      </c>
      <c r="AW576" s="2">
        <f t="shared" si="147"/>
        <v>-0.99453681501991498</v>
      </c>
      <c r="AX576" s="2">
        <f t="shared" si="148"/>
        <v>-0.99865689989806006</v>
      </c>
      <c r="AY576" s="2">
        <f t="shared" si="149"/>
        <v>-0.98939860579225192</v>
      </c>
      <c r="AZ576" s="2">
        <f t="shared" si="150"/>
        <v>-0.99607260164580647</v>
      </c>
      <c r="BA576" s="2">
        <f t="shared" si="151"/>
        <v>-0.99701823383162758</v>
      </c>
      <c r="BB576" s="2">
        <f t="shared" si="152"/>
        <v>-0.99478941570747603</v>
      </c>
      <c r="BC576" s="2">
        <f t="shared" si="153"/>
        <v>-0.99436245187970818</v>
      </c>
      <c r="BD576" s="2">
        <f t="shared" si="154"/>
        <v>-0.99766562615242838</v>
      </c>
      <c r="BE576" s="2">
        <f t="shared" si="155"/>
        <v>-0.99891947543022264</v>
      </c>
      <c r="BF576" s="2">
        <f t="shared" si="156"/>
        <v>-0.99900795416498167</v>
      </c>
      <c r="BG576" s="2">
        <f t="shared" si="157"/>
        <v>-0.84487792780716986</v>
      </c>
      <c r="BH576" s="2">
        <f t="shared" si="158"/>
        <v>-0.99646933929170434</v>
      </c>
      <c r="BI576" s="2" t="str">
        <f t="shared" si="159"/>
        <v>NA</v>
      </c>
    </row>
    <row r="577" spans="1:61" x14ac:dyDescent="0.25">
      <c r="A577" t="str">
        <f t="shared" si="142"/>
        <v/>
      </c>
      <c r="B577" t="str">
        <f t="shared" si="144"/>
        <v>UTOffice EquipmentPOS Terminal</v>
      </c>
      <c r="C577" t="str">
        <f t="shared" si="143"/>
        <v>UT2016 CPAOffice Equipment_POS Terminal</v>
      </c>
      <c r="D577" t="s">
        <v>117</v>
      </c>
      <c r="E577" t="s">
        <v>142</v>
      </c>
      <c r="F577" s="3" t="s">
        <v>104</v>
      </c>
      <c r="G577" s="3" t="s">
        <v>38</v>
      </c>
      <c r="H577" s="3" t="s">
        <v>44</v>
      </c>
      <c r="I577" s="6">
        <v>2.6426868206788662E-2</v>
      </c>
      <c r="J577" s="6">
        <v>9.0655708537808619E-2</v>
      </c>
      <c r="K577" s="6">
        <v>6.9336091695904982E-3</v>
      </c>
      <c r="L577" s="6">
        <v>2.5833760248823386E-2</v>
      </c>
      <c r="M577" s="6">
        <v>9.9321330527547214E-2</v>
      </c>
      <c r="N577" s="6">
        <v>7.3486645776811799E-2</v>
      </c>
      <c r="O577" s="6">
        <v>4.247106077089477E-2</v>
      </c>
      <c r="P577" s="6">
        <v>1.7904433307031203E-2</v>
      </c>
      <c r="Q577" s="6">
        <v>1.0209370956408927E-2</v>
      </c>
      <c r="R577" s="6">
        <v>1.5997138259372219E-2</v>
      </c>
      <c r="S577" s="6">
        <v>2.7785985624529982E-2</v>
      </c>
      <c r="T577" s="6">
        <v>1.9783215728965825E-2</v>
      </c>
      <c r="U577" s="6">
        <v>0.16971042466195815</v>
      </c>
      <c r="V577" s="6">
        <v>3.8793793300354679E-2</v>
      </c>
      <c r="W577" s="6"/>
      <c r="AR577" s="5" t="s">
        <v>101</v>
      </c>
      <c r="AS577" s="5" t="s">
        <v>38</v>
      </c>
      <c r="AT577" s="5" t="s">
        <v>41</v>
      </c>
      <c r="AU577" s="2">
        <f t="shared" si="145"/>
        <v>-0.99528861240751465</v>
      </c>
      <c r="AV577" s="2">
        <f t="shared" si="146"/>
        <v>-0.98965712979665599</v>
      </c>
      <c r="AW577" s="2">
        <f t="shared" si="147"/>
        <v>-0.99901228212438031</v>
      </c>
      <c r="AX577" s="2">
        <f t="shared" si="148"/>
        <v>-0.99595289809800025</v>
      </c>
      <c r="AY577" s="2">
        <f t="shared" si="149"/>
        <v>-0.98402765266711856</v>
      </c>
      <c r="AZ577" s="2">
        <f t="shared" si="150"/>
        <v>-0.98520718846066502</v>
      </c>
      <c r="BA577" s="2">
        <f t="shared" si="151"/>
        <v>-0.99775379520969654</v>
      </c>
      <c r="BB577" s="2">
        <f t="shared" si="152"/>
        <v>-0.99842991854662622</v>
      </c>
      <c r="BC577" s="2">
        <f t="shared" si="153"/>
        <v>-0.99830126349575188</v>
      </c>
      <c r="BD577" s="2">
        <f t="shared" si="154"/>
        <v>-0.99648296920503554</v>
      </c>
      <c r="BE577" s="2">
        <f t="shared" si="155"/>
        <v>-0.99674410489941345</v>
      </c>
      <c r="BF577" s="2">
        <f t="shared" si="156"/>
        <v>-0.99701071381055306</v>
      </c>
      <c r="BG577" s="2">
        <f t="shared" si="157"/>
        <v>-0.95325777784492949</v>
      </c>
      <c r="BH577" s="2">
        <f t="shared" si="158"/>
        <v>-0.99468061105526673</v>
      </c>
      <c r="BI577" s="2" t="str">
        <f t="shared" si="159"/>
        <v>NA</v>
      </c>
    </row>
    <row r="578" spans="1:61" x14ac:dyDescent="0.25">
      <c r="A578" t="str">
        <f t="shared" si="142"/>
        <v/>
      </c>
      <c r="B578" t="str">
        <f t="shared" si="144"/>
        <v>UTMiscellaneousNon-HVAC Motors</v>
      </c>
      <c r="C578" t="str">
        <f t="shared" si="143"/>
        <v>UT2016 CPAMiscellaneous_Non-HVAC Motors</v>
      </c>
      <c r="D578" t="s">
        <v>117</v>
      </c>
      <c r="E578" t="s">
        <v>142</v>
      </c>
      <c r="F578" s="3" t="s">
        <v>105</v>
      </c>
      <c r="G578" s="3" t="s">
        <v>45</v>
      </c>
      <c r="H578" s="3" t="s">
        <v>46</v>
      </c>
      <c r="I578" s="6">
        <v>0.25357704786667029</v>
      </c>
      <c r="J578" s="6">
        <v>0.25562237190978571</v>
      </c>
      <c r="K578" s="6">
        <v>0.29833631594427834</v>
      </c>
      <c r="L578" s="6">
        <v>0.20034285453304057</v>
      </c>
      <c r="M578" s="6">
        <v>0.88037069281413527</v>
      </c>
      <c r="N578" s="6">
        <v>0.80195087633194717</v>
      </c>
      <c r="O578" s="6">
        <v>0.4896375349676631</v>
      </c>
      <c r="P578" s="6">
        <v>0.13983598309324666</v>
      </c>
      <c r="Q578" s="6">
        <v>9.011640369573258E-2</v>
      </c>
      <c r="R578" s="6">
        <v>0.18559197631822133</v>
      </c>
      <c r="S578" s="6">
        <v>0.13372934484567081</v>
      </c>
      <c r="T578" s="6">
        <v>0.45605749168877929</v>
      </c>
      <c r="U578" s="6">
        <v>4.6790707203560666</v>
      </c>
      <c r="V578" s="6">
        <v>0.15372320962963121</v>
      </c>
      <c r="W578" s="6"/>
      <c r="AR578" s="5" t="s">
        <v>102</v>
      </c>
      <c r="AS578" s="5" t="s">
        <v>38</v>
      </c>
      <c r="AT578" s="5" t="s">
        <v>42</v>
      </c>
      <c r="AU578" s="2">
        <f t="shared" si="145"/>
        <v>-0.95091202585771251</v>
      </c>
      <c r="AV578" s="2">
        <f t="shared" si="146"/>
        <v>-0.96861757545133453</v>
      </c>
      <c r="AW578" s="2">
        <f t="shared" si="147"/>
        <v>-0.95432476554521151</v>
      </c>
      <c r="AX578" s="2">
        <f t="shared" si="148"/>
        <v>-0.96353008040878052</v>
      </c>
      <c r="AY578" s="2">
        <f t="shared" si="149"/>
        <v>-0.82381762073711196</v>
      </c>
      <c r="AZ578" s="2">
        <f t="shared" si="150"/>
        <v>-0.73536369066296792</v>
      </c>
      <c r="BA578" s="2">
        <f t="shared" si="151"/>
        <v>-0.96625646923038111</v>
      </c>
      <c r="BB578" s="2">
        <f t="shared" si="152"/>
        <v>-0.98408676045823218</v>
      </c>
      <c r="BC578" s="2">
        <f t="shared" si="153"/>
        <v>-0.98054151859629968</v>
      </c>
      <c r="BD578" s="2">
        <f t="shared" si="154"/>
        <v>-0.95762527345702808</v>
      </c>
      <c r="BE578" s="2">
        <f t="shared" si="155"/>
        <v>-0.98360426757033492</v>
      </c>
      <c r="BF578" s="2">
        <f t="shared" si="156"/>
        <v>-0.92789760165852175</v>
      </c>
      <c r="BG578" s="2">
        <f t="shared" si="157"/>
        <v>0.3993375135128796</v>
      </c>
      <c r="BH578" s="2">
        <f t="shared" si="158"/>
        <v>-0.97734625280899956</v>
      </c>
      <c r="BI578" s="2" t="str">
        <f t="shared" si="159"/>
        <v>NA</v>
      </c>
    </row>
    <row r="579" spans="1:61" x14ac:dyDescent="0.25">
      <c r="A579" t="str">
        <f t="shared" si="142"/>
        <v/>
      </c>
      <c r="B579" t="str">
        <f t="shared" si="144"/>
        <v>UTMiscellaneousPool Pump</v>
      </c>
      <c r="C579" t="str">
        <f t="shared" si="143"/>
        <v>UT2016 CPAMiscellaneous_Pool Pump</v>
      </c>
      <c r="D579" t="s">
        <v>117</v>
      </c>
      <c r="E579" t="s">
        <v>142</v>
      </c>
      <c r="F579" s="3" t="s">
        <v>106</v>
      </c>
      <c r="G579" s="3" t="s">
        <v>45</v>
      </c>
      <c r="H579" s="3" t="s">
        <v>47</v>
      </c>
      <c r="I579" s="6">
        <v>0</v>
      </c>
      <c r="J579" s="6">
        <v>0</v>
      </c>
      <c r="K579" s="6">
        <v>0</v>
      </c>
      <c r="L579" s="6">
        <v>0</v>
      </c>
      <c r="M579" s="6">
        <v>0</v>
      </c>
      <c r="N579" s="6">
        <v>0</v>
      </c>
      <c r="O579" s="6">
        <v>0</v>
      </c>
      <c r="P579" s="6">
        <v>4.2357506347233148E-2</v>
      </c>
      <c r="Q579" s="6">
        <v>4.5495039463322076E-2</v>
      </c>
      <c r="R579" s="6">
        <v>2.2486954047164012E-2</v>
      </c>
      <c r="S579" s="6">
        <v>0</v>
      </c>
      <c r="T579" s="6">
        <v>0</v>
      </c>
      <c r="U579" s="6">
        <v>0</v>
      </c>
      <c r="V579" s="6">
        <v>1.6630023269225885E-2</v>
      </c>
      <c r="W579" s="6"/>
      <c r="AR579" s="5" t="s">
        <v>103</v>
      </c>
      <c r="AS579" s="5" t="s">
        <v>38</v>
      </c>
      <c r="AT579" s="5" t="s">
        <v>43</v>
      </c>
      <c r="AU579" s="2">
        <f t="shared" si="145"/>
        <v>-1</v>
      </c>
      <c r="AV579" s="2">
        <f t="shared" si="146"/>
        <v>-1</v>
      </c>
      <c r="AW579" s="2">
        <f t="shared" si="147"/>
        <v>-1</v>
      </c>
      <c r="AX579" s="2">
        <f t="shared" si="148"/>
        <v>-1</v>
      </c>
      <c r="AY579" s="2">
        <f t="shared" si="149"/>
        <v>-1</v>
      </c>
      <c r="AZ579" s="2">
        <f t="shared" si="150"/>
        <v>-1</v>
      </c>
      <c r="BA579" s="2">
        <f t="shared" si="151"/>
        <v>-1</v>
      </c>
      <c r="BB579" s="2">
        <f t="shared" si="152"/>
        <v>-0.99348001210399806</v>
      </c>
      <c r="BC579" s="2">
        <f t="shared" si="153"/>
        <v>-0.98671242029907358</v>
      </c>
      <c r="BD579" s="2">
        <f t="shared" si="154"/>
        <v>-0.99236795188427707</v>
      </c>
      <c r="BE579" s="2">
        <f t="shared" si="155"/>
        <v>-1</v>
      </c>
      <c r="BF579" s="2">
        <f t="shared" si="156"/>
        <v>-1</v>
      </c>
      <c r="BG579" s="2">
        <f t="shared" si="157"/>
        <v>-1</v>
      </c>
      <c r="BH579" s="2">
        <f t="shared" si="158"/>
        <v>-0.99658579810553838</v>
      </c>
      <c r="BI579" s="2" t="str">
        <f t="shared" si="159"/>
        <v>NA</v>
      </c>
    </row>
    <row r="580" spans="1:61" x14ac:dyDescent="0.25">
      <c r="A580" t="str">
        <f t="shared" si="142"/>
        <v/>
      </c>
      <c r="B580" t="str">
        <f t="shared" si="144"/>
        <v>UTMiscellaneousPool Heater</v>
      </c>
      <c r="C580" t="str">
        <f t="shared" si="143"/>
        <v>UT2016 CPAMiscellaneous_Pool Heater</v>
      </c>
      <c r="D580" t="s">
        <v>117</v>
      </c>
      <c r="E580" t="s">
        <v>142</v>
      </c>
      <c r="F580" s="3" t="s">
        <v>107</v>
      </c>
      <c r="G580" s="3" t="s">
        <v>45</v>
      </c>
      <c r="H580" s="3" t="s">
        <v>48</v>
      </c>
      <c r="I580" s="6">
        <v>0</v>
      </c>
      <c r="J580" s="6">
        <v>0</v>
      </c>
      <c r="K580" s="6">
        <v>0</v>
      </c>
      <c r="L580" s="6">
        <v>0</v>
      </c>
      <c r="M580" s="6">
        <v>0</v>
      </c>
      <c r="N580" s="6">
        <v>0</v>
      </c>
      <c r="O580" s="6">
        <v>0</v>
      </c>
      <c r="P580" s="6">
        <v>5.490155565018439E-2</v>
      </c>
      <c r="Q580" s="6">
        <v>2.9484129925250763E-2</v>
      </c>
      <c r="R580" s="6">
        <v>2.9146398489630583E-2</v>
      </c>
      <c r="S580" s="6">
        <v>0</v>
      </c>
      <c r="T580" s="6">
        <v>0</v>
      </c>
      <c r="U580" s="6">
        <v>0</v>
      </c>
      <c r="V580" s="6">
        <v>2.1554955112198328E-2</v>
      </c>
      <c r="W580" s="6"/>
      <c r="AR580" s="5" t="s">
        <v>104</v>
      </c>
      <c r="AS580" s="5" t="s">
        <v>38</v>
      </c>
      <c r="AT580" s="5" t="s">
        <v>44</v>
      </c>
      <c r="AU580" s="2">
        <f t="shared" si="145"/>
        <v>-1</v>
      </c>
      <c r="AV580" s="2">
        <f t="shared" si="146"/>
        <v>-1</v>
      </c>
      <c r="AW580" s="2">
        <f t="shared" si="147"/>
        <v>-1</v>
      </c>
      <c r="AX580" s="2">
        <f t="shared" si="148"/>
        <v>-1</v>
      </c>
      <c r="AY580" s="2">
        <f t="shared" si="149"/>
        <v>-1</v>
      </c>
      <c r="AZ580" s="2">
        <f t="shared" si="150"/>
        <v>-1</v>
      </c>
      <c r="BA580" s="2">
        <f t="shared" si="151"/>
        <v>-1</v>
      </c>
      <c r="BB580" s="2">
        <f t="shared" si="152"/>
        <v>-0.97142706732823314</v>
      </c>
      <c r="BC580" s="2">
        <f t="shared" si="153"/>
        <v>-0.96515280490605804</v>
      </c>
      <c r="BD580" s="2">
        <f t="shared" si="154"/>
        <v>-0.98107560350146861</v>
      </c>
      <c r="BE580" s="2">
        <f t="shared" si="155"/>
        <v>-1</v>
      </c>
      <c r="BF580" s="2">
        <f t="shared" si="156"/>
        <v>-1</v>
      </c>
      <c r="BG580" s="2">
        <f t="shared" si="157"/>
        <v>-1</v>
      </c>
      <c r="BH580" s="2">
        <f t="shared" si="158"/>
        <v>-0.98180164508992818</v>
      </c>
      <c r="BI580" s="2" t="str">
        <f t="shared" si="159"/>
        <v>NA</v>
      </c>
    </row>
    <row r="581" spans="1:61" x14ac:dyDescent="0.25">
      <c r="A581" t="str">
        <f t="shared" ref="A581:A634" si="160">IF(D581=D580,"",1)</f>
        <v/>
      </c>
      <c r="B581" t="str">
        <f t="shared" si="144"/>
        <v>UTMiscellaneousOther Miscellaneous</v>
      </c>
      <c r="C581" t="str">
        <f t="shared" ref="C581:C634" si="161">D581&amp;E581&amp;F581</f>
        <v>UT2016 CPAMiscellaneous_Other Miscellaneous</v>
      </c>
      <c r="D581" t="s">
        <v>117</v>
      </c>
      <c r="E581" t="s">
        <v>142</v>
      </c>
      <c r="F581" s="3" t="s">
        <v>110</v>
      </c>
      <c r="G581" s="3" t="s">
        <v>45</v>
      </c>
      <c r="H581" s="3" t="s">
        <v>51</v>
      </c>
      <c r="I581" s="6">
        <v>1.0290547944899768</v>
      </c>
      <c r="J581" s="6">
        <v>1.095833457793854</v>
      </c>
      <c r="K581" s="6">
        <v>1.232665597376011</v>
      </c>
      <c r="L581" s="6">
        <v>0.85885441632907589</v>
      </c>
      <c r="M581" s="6">
        <v>3.0283223270951773</v>
      </c>
      <c r="N581" s="6">
        <v>3.4800997663821698</v>
      </c>
      <c r="O581" s="6">
        <v>3.6089190082761848</v>
      </c>
      <c r="P581" s="6">
        <v>0.98882699392534801</v>
      </c>
      <c r="Q581" s="6">
        <v>0.63834958562475486</v>
      </c>
      <c r="R581" s="6">
        <v>0.84955891588520815</v>
      </c>
      <c r="S581" s="6">
        <v>0.47903347050215528</v>
      </c>
      <c r="T581" s="6">
        <v>1.9410771824714628</v>
      </c>
      <c r="U581" s="6">
        <v>18.988391098676235</v>
      </c>
      <c r="V581" s="6">
        <v>0.74231805184655086</v>
      </c>
      <c r="W581" s="6"/>
      <c r="AR581" s="5" t="s">
        <v>105</v>
      </c>
      <c r="AS581" s="5" t="s">
        <v>45</v>
      </c>
      <c r="AT581" s="5" t="s">
        <v>46</v>
      </c>
      <c r="AU581" s="2">
        <f t="shared" si="145"/>
        <v>-0.10814046598715388</v>
      </c>
      <c r="AV581" s="2">
        <f t="shared" si="146"/>
        <v>-0.15136407222635084</v>
      </c>
      <c r="AW581" s="2">
        <f t="shared" si="147"/>
        <v>-1.3122871988495932E-2</v>
      </c>
      <c r="AX581" s="2">
        <f t="shared" si="148"/>
        <v>-7.2870707069545682E-2</v>
      </c>
      <c r="AY581" s="2">
        <f t="shared" si="149"/>
        <v>-0.57012183121452398</v>
      </c>
      <c r="AZ581" s="2">
        <f t="shared" si="150"/>
        <v>0.80934704262394219</v>
      </c>
      <c r="BA581" s="2">
        <f t="shared" si="151"/>
        <v>-0.35073347979173231</v>
      </c>
      <c r="BB581" s="2">
        <f t="shared" si="152"/>
        <v>-0.6230296281987413</v>
      </c>
      <c r="BC581" s="2">
        <f t="shared" si="153"/>
        <v>-0.45815714109690164</v>
      </c>
      <c r="BD581" s="2">
        <f t="shared" si="154"/>
        <v>-0.83730909514993268</v>
      </c>
      <c r="BE581" s="2">
        <f t="shared" si="155"/>
        <v>0.5835544992355679</v>
      </c>
      <c r="BF581" s="2">
        <f t="shared" si="156"/>
        <v>3.1815255879510644</v>
      </c>
      <c r="BG581" s="2">
        <f t="shared" si="157"/>
        <v>24.72828021421812</v>
      </c>
      <c r="BH581" s="2">
        <f t="shared" si="158"/>
        <v>-0.67031565384993164</v>
      </c>
      <c r="BI581" s="2" t="str">
        <f t="shared" si="159"/>
        <v>NA</v>
      </c>
    </row>
    <row r="582" spans="1:61" x14ac:dyDescent="0.25">
      <c r="A582" t="e">
        <f>IF(D582=#REF!,"",1)</f>
        <v>#REF!</v>
      </c>
      <c r="B582" t="str">
        <f t="shared" si="144"/>
        <v>IDCoolingAir-Cooled Chiller</v>
      </c>
      <c r="C582" t="str">
        <f t="shared" si="161"/>
        <v>ID2016 CPACooling_Air-Cooled Chiller</v>
      </c>
      <c r="D582" t="s">
        <v>119</v>
      </c>
      <c r="E582" t="s">
        <v>142</v>
      </c>
      <c r="F582" s="3" t="s">
        <v>66</v>
      </c>
      <c r="G582" s="3" t="s">
        <v>3</v>
      </c>
      <c r="H582" s="3" t="s">
        <v>4</v>
      </c>
      <c r="I582" s="6">
        <v>3.1422112779282338</v>
      </c>
      <c r="J582" s="6">
        <v>3.626368658895105</v>
      </c>
      <c r="K582" s="6">
        <v>3.2298456589896989</v>
      </c>
      <c r="L582" s="6">
        <v>3.3141570181333488</v>
      </c>
      <c r="M582" s="6">
        <v>3.8207149159599134</v>
      </c>
      <c r="N582" s="6">
        <v>4.6809799443937781</v>
      </c>
      <c r="O582" s="6">
        <v>5.5587925108933076</v>
      </c>
      <c r="P582" s="6">
        <v>4.8467848092737009</v>
      </c>
      <c r="Q582" s="6">
        <v>2.5373051659889465</v>
      </c>
      <c r="R582" s="6">
        <v>0.65294909815503221</v>
      </c>
      <c r="S582" s="6">
        <v>1.5127229288074797</v>
      </c>
      <c r="T582" s="6">
        <v>1.1922288929342855</v>
      </c>
      <c r="U582" s="6">
        <v>35.768287255947769</v>
      </c>
      <c r="V582" s="6">
        <v>2.5980297903299108</v>
      </c>
      <c r="W582" s="6"/>
      <c r="AR582" s="5" t="s">
        <v>66</v>
      </c>
      <c r="AS582" s="5" t="s">
        <v>3</v>
      </c>
      <c r="AT582" s="5" t="s">
        <v>4</v>
      </c>
      <c r="AU582" s="2">
        <f t="shared" ref="AU582:AU602" si="162">IFERROR(I582/I797-1,"NA")</f>
        <v>18.269588990070265</v>
      </c>
      <c r="AV582" s="2">
        <f t="shared" ref="AV582:AV602" si="163">IFERROR(J582/J797-1,"NA")</f>
        <v>30.790692561357893</v>
      </c>
      <c r="AW582" s="2">
        <f t="shared" ref="AW582:AW602" si="164">IFERROR(K582/K797-1,"NA")</f>
        <v>8.3062031736186928</v>
      </c>
      <c r="AX582" s="2">
        <f t="shared" ref="AX582:AX602" si="165">IFERROR(L582/L797-1,"NA")</f>
        <v>13.757747551441895</v>
      </c>
      <c r="AY582" s="2">
        <f t="shared" ref="AY582:AY602" si="166">IFERROR(M582/M797-1,"NA")</f>
        <v>5.3724484646242701</v>
      </c>
      <c r="AZ582" s="2">
        <f t="shared" ref="AZ582:AZ602" si="167">IFERROR(N582/N797-1,"NA")</f>
        <v>15.780951419987506</v>
      </c>
      <c r="BA582" s="2">
        <f t="shared" ref="BA582:BA602" si="168">IFERROR(O582/O797-1,"NA")</f>
        <v>63.313582070437263</v>
      </c>
      <c r="BB582" s="2">
        <f t="shared" ref="BB582:BB602" si="169">IFERROR(P582/P797-1,"NA")</f>
        <v>14.124071281552323</v>
      </c>
      <c r="BC582" s="2">
        <f t="shared" ref="BC582:BC602" si="170">IFERROR(Q582/Q797-1,"NA")</f>
        <v>2.2879995984379229</v>
      </c>
      <c r="BD582" s="2">
        <f t="shared" ref="BD582:BD602" si="171">IFERROR(R582/R797-1,"NA")</f>
        <v>11.078500061923775</v>
      </c>
      <c r="BE582" s="2">
        <f t="shared" ref="BE582:BE602" si="172">IFERROR(S582/S797-1,"NA")</f>
        <v>11.427400927282502</v>
      </c>
      <c r="BF582" s="2">
        <f t="shared" ref="BF582:BF602" si="173">IFERROR(T582/T797-1,"NA")</f>
        <v>9.1474150423724367</v>
      </c>
      <c r="BG582" s="2">
        <f t="shared" ref="BG582:BG602" si="174">IFERROR(U582/U797-1,"NA")</f>
        <v>341.92554949670404</v>
      </c>
      <c r="BH582" s="2">
        <f t="shared" ref="BH582:BH602" si="175">IFERROR(V582/V797-1,"NA")</f>
        <v>29.986208951036485</v>
      </c>
      <c r="BI582" s="2" t="str">
        <f t="shared" ref="BI582:BI621" si="176">IFERROR(W582/W797-1,"NA")</f>
        <v>NA</v>
      </c>
    </row>
    <row r="583" spans="1:61" x14ac:dyDescent="0.25">
      <c r="A583" t="str">
        <f t="shared" si="160"/>
        <v/>
      </c>
      <c r="B583" t="str">
        <f t="shared" si="144"/>
        <v>IDCoolingWater-Cooled Chiller</v>
      </c>
      <c r="C583" t="str">
        <f t="shared" si="161"/>
        <v>ID2016 CPACooling_Water-Cooled Chiller</v>
      </c>
      <c r="D583" t="s">
        <v>119</v>
      </c>
      <c r="E583" t="s">
        <v>142</v>
      </c>
      <c r="F583" s="3" t="s">
        <v>67</v>
      </c>
      <c r="G583" s="3" t="s">
        <v>3</v>
      </c>
      <c r="H583" s="3" t="s">
        <v>5</v>
      </c>
      <c r="I583" s="6">
        <v>3.2194512416535805</v>
      </c>
      <c r="J583" s="6">
        <v>3.6918396059333709</v>
      </c>
      <c r="K583" s="6">
        <v>3.2881577265073778</v>
      </c>
      <c r="L583" s="6">
        <v>3.3739912542578181</v>
      </c>
      <c r="M583" s="6">
        <v>3.8306744464271412</v>
      </c>
      <c r="N583" s="6">
        <v>4.7654909852872214</v>
      </c>
      <c r="O583" s="6">
        <v>6.3312153506398117</v>
      </c>
      <c r="P583" s="6">
        <v>6.2921565991904345</v>
      </c>
      <c r="Q583" s="6">
        <v>3.293961269704015</v>
      </c>
      <c r="R583" s="6">
        <v>0.82295242008560343</v>
      </c>
      <c r="S583" s="6">
        <v>1.5317399803428904</v>
      </c>
      <c r="T583" s="6">
        <v>1.2072168843682556</v>
      </c>
      <c r="U583" s="6">
        <v>36.647521962274951</v>
      </c>
      <c r="V583" s="6">
        <v>2.6449349692585065</v>
      </c>
      <c r="W583" s="6"/>
      <c r="AR583" s="5" t="s">
        <v>67</v>
      </c>
      <c r="AS583" s="5" t="s">
        <v>3</v>
      </c>
      <c r="AT583" s="5" t="s">
        <v>5</v>
      </c>
      <c r="AU583" s="2">
        <f t="shared" si="162"/>
        <v>12.009539156870295</v>
      </c>
      <c r="AV583" s="2">
        <f t="shared" si="163"/>
        <v>3.2822009258133029</v>
      </c>
      <c r="AW583" s="2">
        <f t="shared" si="164"/>
        <v>3.1303237928918168</v>
      </c>
      <c r="AX583" s="2">
        <f t="shared" si="165"/>
        <v>9.3456719886961448</v>
      </c>
      <c r="AY583" s="2">
        <f t="shared" si="166"/>
        <v>-0.5201347781260548</v>
      </c>
      <c r="AZ583" s="2">
        <f t="shared" si="167"/>
        <v>-0.42519271342422083</v>
      </c>
      <c r="BA583" s="2">
        <f t="shared" si="168"/>
        <v>13.137229108387023</v>
      </c>
      <c r="BB583" s="2">
        <f t="shared" si="169"/>
        <v>22.20729351348843</v>
      </c>
      <c r="BC583" s="2">
        <f t="shared" si="170"/>
        <v>11.504186924531497</v>
      </c>
      <c r="BD583" s="2">
        <f t="shared" si="171"/>
        <v>-0.10311380895535616</v>
      </c>
      <c r="BE583" s="2">
        <f t="shared" si="172"/>
        <v>0.7626125839281177</v>
      </c>
      <c r="BF583" s="2">
        <f t="shared" si="173"/>
        <v>-0.93127094786161391</v>
      </c>
      <c r="BG583" s="2">
        <f t="shared" si="174"/>
        <v>247.71703470782685</v>
      </c>
      <c r="BH583" s="2">
        <f t="shared" si="175"/>
        <v>1.3947431503612355</v>
      </c>
      <c r="BI583" s="2" t="str">
        <f t="shared" si="176"/>
        <v>NA</v>
      </c>
    </row>
    <row r="584" spans="1:61" x14ac:dyDescent="0.25">
      <c r="A584" t="str">
        <f t="shared" si="160"/>
        <v/>
      </c>
      <c r="B584" t="str">
        <f t="shared" si="144"/>
        <v>IDCoolingRTU</v>
      </c>
      <c r="C584" t="str">
        <f t="shared" si="161"/>
        <v>ID2016 CPACooling_RTU</v>
      </c>
      <c r="D584" t="s">
        <v>119</v>
      </c>
      <c r="E584" t="s">
        <v>142</v>
      </c>
      <c r="F584" s="3" t="s">
        <v>68</v>
      </c>
      <c r="G584" s="3" t="s">
        <v>3</v>
      </c>
      <c r="H584" s="3" t="s">
        <v>6</v>
      </c>
      <c r="I584" s="6">
        <v>3.2758202457764902</v>
      </c>
      <c r="J584" s="6">
        <v>4.0293606372486526</v>
      </c>
      <c r="K584" s="6">
        <v>3.5887727329649772</v>
      </c>
      <c r="L584" s="6">
        <v>3.682453465334274</v>
      </c>
      <c r="M584" s="6">
        <v>4.6205847268439371</v>
      </c>
      <c r="N584" s="6">
        <v>5.2011690221913121</v>
      </c>
      <c r="O584" s="6">
        <v>5.3528940145633941</v>
      </c>
      <c r="P584" s="6">
        <v>3.0488623928550211</v>
      </c>
      <c r="Q584" s="6">
        <v>1.5960878405368495</v>
      </c>
      <c r="R584" s="6">
        <v>1.9926657507264398</v>
      </c>
      <c r="S584" s="6">
        <v>1.6249620809438401</v>
      </c>
      <c r="T584" s="6">
        <v>1.2806884234584279</v>
      </c>
      <c r="U584" s="6">
        <v>37.289179239098587</v>
      </c>
      <c r="V584" s="6">
        <v>2.8867442767785945</v>
      </c>
      <c r="W584" s="6"/>
      <c r="AR584" s="5" t="s">
        <v>68</v>
      </c>
      <c r="AS584" s="5" t="s">
        <v>3</v>
      </c>
      <c r="AT584" s="5" t="s">
        <v>6</v>
      </c>
      <c r="AU584" s="2">
        <f t="shared" si="162"/>
        <v>49.149933943919308</v>
      </c>
      <c r="AV584" s="2">
        <f t="shared" si="163"/>
        <v>16.706413335085994</v>
      </c>
      <c r="AW584" s="2">
        <f t="shared" si="164"/>
        <v>16.078418680410866</v>
      </c>
      <c r="AX584" s="2">
        <f t="shared" si="165"/>
        <v>41.778175904084513</v>
      </c>
      <c r="AY584" s="2">
        <f t="shared" si="166"/>
        <v>9.6430771986548036E-2</v>
      </c>
      <c r="AZ584" s="2">
        <f t="shared" si="167"/>
        <v>7.3186694252767488</v>
      </c>
      <c r="BA584" s="2">
        <f t="shared" si="168"/>
        <v>44.283094457474135</v>
      </c>
      <c r="BB584" s="2">
        <f t="shared" si="169"/>
        <v>20.301149580453689</v>
      </c>
      <c r="BC584" s="2">
        <f t="shared" si="170"/>
        <v>10.477148591523175</v>
      </c>
      <c r="BD584" s="2">
        <f t="shared" si="171"/>
        <v>7.2274889789287471</v>
      </c>
      <c r="BE584" s="2">
        <f t="shared" si="172"/>
        <v>6.0841099223074755</v>
      </c>
      <c r="BF584" s="2">
        <f t="shared" si="173"/>
        <v>0.38114343629406533</v>
      </c>
      <c r="BG584" s="2">
        <f t="shared" si="174"/>
        <v>957.76900103244463</v>
      </c>
      <c r="BH584" s="2">
        <f t="shared" si="175"/>
        <v>8.9019903050459259</v>
      </c>
      <c r="BI584" s="2" t="str">
        <f t="shared" si="176"/>
        <v>NA</v>
      </c>
    </row>
    <row r="585" spans="1:61" x14ac:dyDescent="0.25">
      <c r="A585" t="str">
        <f t="shared" si="160"/>
        <v/>
      </c>
      <c r="B585" t="str">
        <f t="shared" si="144"/>
        <v>IDCoolingRoom AC</v>
      </c>
      <c r="C585" t="str">
        <f t="shared" si="161"/>
        <v>ID2016 CPACooling_Room AC</v>
      </c>
      <c r="D585" t="s">
        <v>119</v>
      </c>
      <c r="E585" t="s">
        <v>142</v>
      </c>
      <c r="F585" s="3" t="s">
        <v>148</v>
      </c>
      <c r="G585" s="3" t="s">
        <v>3</v>
      </c>
      <c r="H585" s="3" t="s">
        <v>130</v>
      </c>
      <c r="I585" s="6">
        <v>3.5983946861840037</v>
      </c>
      <c r="J585" s="6">
        <v>4.4261372169270814</v>
      </c>
      <c r="K585" s="6">
        <v>3.9421640271235847</v>
      </c>
      <c r="L585" s="6">
        <v>3.8079465802831951</v>
      </c>
      <c r="M585" s="6">
        <v>5.0755799404973301</v>
      </c>
      <c r="N585" s="6">
        <v>5.7133351549213955</v>
      </c>
      <c r="O585" s="6">
        <v>5.8800007120492399</v>
      </c>
      <c r="P585" s="6">
        <v>3.3490879871997437</v>
      </c>
      <c r="Q585" s="6">
        <v>1.7532567641571901</v>
      </c>
      <c r="R585" s="6">
        <v>2.1888862363555091</v>
      </c>
      <c r="S585" s="6">
        <v>1.7849742899836067</v>
      </c>
      <c r="T585" s="6">
        <v>1.4067995408392167</v>
      </c>
      <c r="U585" s="6">
        <v>40.961095041504436</v>
      </c>
      <c r="V585" s="6">
        <v>3.1710058814505939</v>
      </c>
      <c r="W585" s="6"/>
      <c r="AR585" s="5" t="s">
        <v>69</v>
      </c>
      <c r="AS585" s="5" t="s">
        <v>3</v>
      </c>
      <c r="AT585" s="5" t="s">
        <v>7</v>
      </c>
      <c r="AU585" s="2">
        <f t="shared" si="162"/>
        <v>31.73002638675225</v>
      </c>
      <c r="AV585" s="2">
        <f t="shared" si="163"/>
        <v>10.555974855723109</v>
      </c>
      <c r="AW585" s="2">
        <f t="shared" si="164"/>
        <v>10.146118251699637</v>
      </c>
      <c r="AX585" s="2">
        <f t="shared" si="165"/>
        <v>25.282283634986072</v>
      </c>
      <c r="AY585" s="2">
        <f t="shared" si="166"/>
        <v>0.4311567444334814</v>
      </c>
      <c r="AZ585" s="2">
        <f t="shared" si="167"/>
        <v>-0.45708748072042094</v>
      </c>
      <c r="BA585" s="2">
        <f t="shared" si="168"/>
        <v>28.553715427109353</v>
      </c>
      <c r="BB585" s="2">
        <f t="shared" si="169"/>
        <v>26.804111910338417</v>
      </c>
      <c r="BC585" s="2">
        <f t="shared" si="170"/>
        <v>13.980971925717848</v>
      </c>
      <c r="BD585" s="2">
        <f t="shared" si="171"/>
        <v>4.3696168708453937</v>
      </c>
      <c r="BE585" s="2">
        <f t="shared" si="172"/>
        <v>3.6233980077234085</v>
      </c>
      <c r="BF585" s="2">
        <f t="shared" si="173"/>
        <v>-9.8605769564019008E-2</v>
      </c>
      <c r="BG585" s="2">
        <f t="shared" si="174"/>
        <v>624.73431776966288</v>
      </c>
      <c r="BH585" s="2">
        <f t="shared" si="175"/>
        <v>5.4624692093899432</v>
      </c>
      <c r="BI585" s="2" t="str">
        <f t="shared" si="176"/>
        <v>NA</v>
      </c>
    </row>
    <row r="586" spans="1:61" x14ac:dyDescent="0.25">
      <c r="A586" t="str">
        <f t="shared" si="160"/>
        <v/>
      </c>
      <c r="B586" t="str">
        <f t="shared" si="144"/>
        <v>IDCoolingEvaporative AC</v>
      </c>
      <c r="C586" t="str">
        <f t="shared" si="161"/>
        <v>ID2016 CPACooling_Evaporative AC</v>
      </c>
      <c r="D586" t="s">
        <v>119</v>
      </c>
      <c r="E586" t="s">
        <v>142</v>
      </c>
      <c r="F586" s="3" t="s">
        <v>71</v>
      </c>
      <c r="G586" s="3" t="s">
        <v>3</v>
      </c>
      <c r="H586" s="3" t="s">
        <v>9</v>
      </c>
      <c r="I586" s="6">
        <v>1.310328098310596</v>
      </c>
      <c r="J586" s="6">
        <v>1.6117442548994612</v>
      </c>
      <c r="K586" s="6">
        <v>1.4355090931859911</v>
      </c>
      <c r="L586" s="6">
        <v>1.4729813861337095</v>
      </c>
      <c r="M586" s="6">
        <v>1.8482338907375746</v>
      </c>
      <c r="N586" s="6">
        <v>2.0804676088765248</v>
      </c>
      <c r="O586" s="6">
        <v>2.1411576058253576</v>
      </c>
      <c r="P586" s="6">
        <v>1.2195449571420087</v>
      </c>
      <c r="Q586" s="6">
        <v>0.6384351362147398</v>
      </c>
      <c r="R586" s="6">
        <v>0.7970663002905759</v>
      </c>
      <c r="S586" s="6">
        <v>0.64998483237753601</v>
      </c>
      <c r="T586" s="6">
        <v>0.51227536938337126</v>
      </c>
      <c r="U586" s="6">
        <v>14.915671695639434</v>
      </c>
      <c r="V586" s="6">
        <v>1.1546977107114378</v>
      </c>
      <c r="W586" s="6"/>
      <c r="AR586" s="5" t="s">
        <v>70</v>
      </c>
      <c r="AS586" s="5" t="s">
        <v>3</v>
      </c>
      <c r="AT586" s="5" t="s">
        <v>8</v>
      </c>
      <c r="AU586" s="2">
        <f t="shared" si="162"/>
        <v>13.449711903321171</v>
      </c>
      <c r="AV586" s="2">
        <f t="shared" si="163"/>
        <v>4.1017529119624889</v>
      </c>
      <c r="AW586" s="2">
        <f t="shared" si="164"/>
        <v>3.9208086689046873</v>
      </c>
      <c r="AX586" s="2">
        <f t="shared" si="165"/>
        <v>11.325685578267159</v>
      </c>
      <c r="AY586" s="2">
        <f t="shared" si="166"/>
        <v>-0.36817030328062372</v>
      </c>
      <c r="AZ586" s="2">
        <f t="shared" si="167"/>
        <v>-0.76031398815274032</v>
      </c>
      <c r="BA586" s="2">
        <f t="shared" si="168"/>
        <v>12.047428332270384</v>
      </c>
      <c r="BB586" s="2">
        <f t="shared" si="169"/>
        <v>11.275010172149063</v>
      </c>
      <c r="BC586" s="2">
        <f t="shared" si="170"/>
        <v>5.6138268817890058</v>
      </c>
      <c r="BD586" s="2">
        <f t="shared" si="171"/>
        <v>1.3705882756737964</v>
      </c>
      <c r="BE586" s="2">
        <f t="shared" si="172"/>
        <v>1.0411462073563413</v>
      </c>
      <c r="BF586" s="2">
        <f t="shared" si="173"/>
        <v>-0.60205082674825605</v>
      </c>
      <c r="BG586" s="2">
        <f t="shared" si="174"/>
        <v>275.25033090265231</v>
      </c>
      <c r="BH586" s="2">
        <f t="shared" si="175"/>
        <v>1.8530627246168394</v>
      </c>
      <c r="BI586" s="2" t="str">
        <f t="shared" si="176"/>
        <v>NA</v>
      </c>
    </row>
    <row r="587" spans="1:61" x14ac:dyDescent="0.25">
      <c r="A587" t="str">
        <f t="shared" si="160"/>
        <v/>
      </c>
      <c r="B587" t="str">
        <f t="shared" si="144"/>
        <v>IDCoolingAir-Source Heat Pump</v>
      </c>
      <c r="C587" t="str">
        <f t="shared" si="161"/>
        <v>ID2016 CPACooling_Air-Source Heat Pump</v>
      </c>
      <c r="D587" t="s">
        <v>119</v>
      </c>
      <c r="E587" t="s">
        <v>142</v>
      </c>
      <c r="F587" s="3" t="s">
        <v>72</v>
      </c>
      <c r="G587" s="3" t="s">
        <v>3</v>
      </c>
      <c r="H587" s="3" t="s">
        <v>10</v>
      </c>
      <c r="I587" s="6">
        <v>3.275670989807939</v>
      </c>
      <c r="J587" s="6">
        <v>4.0288201643420098</v>
      </c>
      <c r="K587" s="6">
        <v>3.5885690029154205</v>
      </c>
      <c r="L587" s="6">
        <v>3.6789631384962509</v>
      </c>
      <c r="M587" s="6">
        <v>4.620186345625247</v>
      </c>
      <c r="N587" s="6">
        <v>4.8247308222426586</v>
      </c>
      <c r="O587" s="6">
        <v>5.3404747401815902</v>
      </c>
      <c r="P587" s="6">
        <v>3.0448593849304251</v>
      </c>
      <c r="Q587" s="6">
        <v>1.5939922548885781</v>
      </c>
      <c r="R587" s="6">
        <v>1.992602920338588</v>
      </c>
      <c r="S587" s="6">
        <v>1.6246087235673372</v>
      </c>
      <c r="T587" s="6">
        <v>1.2804099303743506</v>
      </c>
      <c r="U587" s="6">
        <v>37.287480234835158</v>
      </c>
      <c r="V587" s="6">
        <v>2.8865803999888597</v>
      </c>
      <c r="W587" s="6"/>
      <c r="AR587" s="5" t="s">
        <v>71</v>
      </c>
      <c r="AS587" s="5" t="s">
        <v>3</v>
      </c>
      <c r="AT587" s="5" t="s">
        <v>9</v>
      </c>
      <c r="AU587" s="2">
        <f t="shared" si="162"/>
        <v>42.921838861809213</v>
      </c>
      <c r="AV587" s="2">
        <f t="shared" si="163"/>
        <v>14.506089195486148</v>
      </c>
      <c r="AW587" s="2">
        <f t="shared" si="164"/>
        <v>6.4786454166699512</v>
      </c>
      <c r="AX587" s="2">
        <f t="shared" si="165"/>
        <v>17.715885191805597</v>
      </c>
      <c r="AY587" s="2">
        <f t="shared" si="166"/>
        <v>0.92045308695219319</v>
      </c>
      <c r="AZ587" s="2">
        <f t="shared" si="167"/>
        <v>12.517174499747531</v>
      </c>
      <c r="BA587" s="2">
        <f t="shared" si="168"/>
        <v>18.784599315648229</v>
      </c>
      <c r="BB587" s="2">
        <f t="shared" si="169"/>
        <v>17.6321253394065</v>
      </c>
      <c r="BC587" s="2">
        <f t="shared" si="170"/>
        <v>9.0390671540318763</v>
      </c>
      <c r="BD587" s="2">
        <f t="shared" si="171"/>
        <v>6.2058223753232884</v>
      </c>
      <c r="BE587" s="2">
        <f t="shared" si="172"/>
        <v>5.2032713429689883</v>
      </c>
      <c r="BF587" s="2">
        <f t="shared" si="173"/>
        <v>0.20941199287630519</v>
      </c>
      <c r="BG587" s="2">
        <f t="shared" si="174"/>
        <v>838.69996084413174</v>
      </c>
      <c r="BH587" s="2">
        <f t="shared" si="175"/>
        <v>7.6721699235166483</v>
      </c>
      <c r="BI587" s="2" t="str">
        <f t="shared" si="176"/>
        <v>NA</v>
      </c>
    </row>
    <row r="588" spans="1:61" x14ac:dyDescent="0.25">
      <c r="A588" t="str">
        <f t="shared" si="160"/>
        <v/>
      </c>
      <c r="B588" t="str">
        <f t="shared" si="144"/>
        <v>IDCoolingGeothermal Heat Pump</v>
      </c>
      <c r="C588" t="str">
        <f t="shared" si="161"/>
        <v>ID2016 CPACooling_Geothermal Heat Pump</v>
      </c>
      <c r="D588" t="s">
        <v>119</v>
      </c>
      <c r="E588" t="s">
        <v>142</v>
      </c>
      <c r="F588" s="3" t="s">
        <v>73</v>
      </c>
      <c r="G588" s="3" t="s">
        <v>3</v>
      </c>
      <c r="H588" s="3" t="s">
        <v>11</v>
      </c>
      <c r="I588" s="6">
        <v>1.9961493234063508</v>
      </c>
      <c r="J588" s="6">
        <v>2.454963060198208</v>
      </c>
      <c r="K588" s="6">
        <v>2.1868609886181707</v>
      </c>
      <c r="L588" s="6">
        <v>2.2414244348904666</v>
      </c>
      <c r="M588" s="6">
        <v>2.8154397487197773</v>
      </c>
      <c r="N588" s="6">
        <v>1.7298915753365578</v>
      </c>
      <c r="O588" s="6">
        <v>3.250301523923639</v>
      </c>
      <c r="P588" s="6">
        <v>1.8533926690880846</v>
      </c>
      <c r="Q588" s="6">
        <v>0.97025615514956931</v>
      </c>
      <c r="R588" s="6">
        <v>1.8762096268427428</v>
      </c>
      <c r="S588" s="6">
        <v>0.98981825837941173</v>
      </c>
      <c r="T588" s="6">
        <v>0.78010976360629714</v>
      </c>
      <c r="U588" s="6">
        <v>22.722483019168532</v>
      </c>
      <c r="V588" s="6">
        <v>1.7590716695476774</v>
      </c>
      <c r="W588" s="6"/>
      <c r="AR588" s="5" t="s">
        <v>72</v>
      </c>
      <c r="AS588" s="5" t="s">
        <v>3</v>
      </c>
      <c r="AT588" s="5" t="s">
        <v>10</v>
      </c>
      <c r="AU588" s="2">
        <f t="shared" si="162"/>
        <v>16.31876939367147</v>
      </c>
      <c r="AV588" s="2">
        <f t="shared" si="163"/>
        <v>11.227653314712551</v>
      </c>
      <c r="AW588" s="2">
        <f t="shared" si="164"/>
        <v>4.8978887703608667</v>
      </c>
      <c r="AX588" s="2">
        <f t="shared" si="165"/>
        <v>13.756480815640906</v>
      </c>
      <c r="AY588" s="2">
        <f t="shared" si="166"/>
        <v>0.51448231923376286</v>
      </c>
      <c r="AZ588" s="2">
        <f t="shared" si="167"/>
        <v>2.1359958496769131</v>
      </c>
      <c r="BA588" s="2">
        <f t="shared" si="168"/>
        <v>14.582775177873332</v>
      </c>
      <c r="BB588" s="2">
        <f t="shared" si="169"/>
        <v>13.676968298049109</v>
      </c>
      <c r="BC588" s="2">
        <f t="shared" si="170"/>
        <v>6.908011978112067</v>
      </c>
      <c r="BD588" s="2">
        <f t="shared" si="171"/>
        <v>3.3902364765011566</v>
      </c>
      <c r="BE588" s="2">
        <f t="shared" si="172"/>
        <v>3.8910400340559503</v>
      </c>
      <c r="BF588" s="2">
        <f t="shared" si="173"/>
        <v>-4.6425321773165273E-2</v>
      </c>
      <c r="BG588" s="2">
        <f t="shared" si="174"/>
        <v>661.20223736486082</v>
      </c>
      <c r="BH588" s="2">
        <f t="shared" si="175"/>
        <v>2.4195693709827446</v>
      </c>
      <c r="BI588" s="2" t="str">
        <f t="shared" si="176"/>
        <v>NA</v>
      </c>
    </row>
    <row r="589" spans="1:61" x14ac:dyDescent="0.25">
      <c r="A589" t="str">
        <f t="shared" si="160"/>
        <v/>
      </c>
      <c r="B589" t="str">
        <f t="shared" ref="B589:B652" si="177">D589&amp;G589&amp;H589</f>
        <v>IDHeatingElectric Furnace</v>
      </c>
      <c r="C589" t="str">
        <f t="shared" si="161"/>
        <v>ID2016 CPAHeating_Electric Furnace</v>
      </c>
      <c r="D589" t="s">
        <v>119</v>
      </c>
      <c r="E589" t="s">
        <v>142</v>
      </c>
      <c r="F589" s="3" t="s">
        <v>74</v>
      </c>
      <c r="G589" s="3" t="s">
        <v>12</v>
      </c>
      <c r="H589" s="3" t="s">
        <v>13</v>
      </c>
      <c r="I589" s="6">
        <v>5.5420580759252944</v>
      </c>
      <c r="J589" s="6">
        <v>7.5898688022614449</v>
      </c>
      <c r="K589" s="6">
        <v>5.9029977434988368</v>
      </c>
      <c r="L589" s="6">
        <v>7.0783977274733543</v>
      </c>
      <c r="M589" s="6">
        <v>6.4467183929370204</v>
      </c>
      <c r="N589" s="6">
        <v>7.2353159490410306</v>
      </c>
      <c r="O589" s="6">
        <v>15.904493669888202</v>
      </c>
      <c r="P589" s="6">
        <v>11.765453757045115</v>
      </c>
      <c r="Q589" s="6">
        <v>7.3709924580318127</v>
      </c>
      <c r="R589" s="6">
        <v>3.6839725150503928</v>
      </c>
      <c r="S589" s="6">
        <v>7.0963488395238725</v>
      </c>
      <c r="T589" s="6">
        <v>5.8259751148714845</v>
      </c>
      <c r="U589" s="6">
        <v>3.5355074225248053</v>
      </c>
      <c r="V589" s="6">
        <v>7.3807440407938758</v>
      </c>
      <c r="W589" s="6"/>
      <c r="AR589" s="5" t="s">
        <v>73</v>
      </c>
      <c r="AS589" s="5" t="s">
        <v>3</v>
      </c>
      <c r="AT589" s="5" t="s">
        <v>11</v>
      </c>
      <c r="AU589" s="2">
        <f t="shared" si="162"/>
        <v>38.076052654828388</v>
      </c>
      <c r="AV589" s="2">
        <f t="shared" si="163"/>
        <v>19.303904904356035</v>
      </c>
      <c r="AW589" s="2">
        <f t="shared" si="164"/>
        <v>15.616266392240231</v>
      </c>
      <c r="AX589" s="2">
        <f t="shared" si="165"/>
        <v>25.395151266951107</v>
      </c>
      <c r="AY589" s="2">
        <f t="shared" si="166"/>
        <v>-0.43214859352672708</v>
      </c>
      <c r="AZ589" s="2">
        <f t="shared" si="167"/>
        <v>9.9135550765608578</v>
      </c>
      <c r="BA589" s="2">
        <f t="shared" si="168"/>
        <v>13.019991212365705</v>
      </c>
      <c r="BB589" s="2">
        <f t="shared" si="169"/>
        <v>26.228947106375379</v>
      </c>
      <c r="BC589" s="2">
        <f t="shared" si="170"/>
        <v>37.902123638382946</v>
      </c>
      <c r="BD589" s="2">
        <f t="shared" si="171"/>
        <v>4.876702096660738</v>
      </c>
      <c r="BE589" s="2">
        <f t="shared" si="172"/>
        <v>120.73547039039285</v>
      </c>
      <c r="BF589" s="2">
        <f t="shared" si="173"/>
        <v>62.809070314934729</v>
      </c>
      <c r="BG589" s="2">
        <f t="shared" si="174"/>
        <v>29.698418821878342</v>
      </c>
      <c r="BH589" s="2">
        <f t="shared" si="175"/>
        <v>40.328409869966855</v>
      </c>
      <c r="BI589" s="2" t="str">
        <f t="shared" si="176"/>
        <v>NA</v>
      </c>
    </row>
    <row r="590" spans="1:61" x14ac:dyDescent="0.25">
      <c r="A590" t="str">
        <f t="shared" si="160"/>
        <v/>
      </c>
      <c r="B590" t="str">
        <f t="shared" si="177"/>
        <v>IDHeatingElectric Room Heat</v>
      </c>
      <c r="C590" t="str">
        <f t="shared" si="161"/>
        <v>ID2016 CPAHeating_Electric Room Heat</v>
      </c>
      <c r="D590" t="s">
        <v>119</v>
      </c>
      <c r="E590" t="s">
        <v>142</v>
      </c>
      <c r="F590" s="3" t="s">
        <v>75</v>
      </c>
      <c r="G590" s="3" t="s">
        <v>12</v>
      </c>
      <c r="H590" s="3" t="s">
        <v>14</v>
      </c>
      <c r="I590" s="6">
        <v>5.27815054850028</v>
      </c>
      <c r="J590" s="6">
        <v>7.2284464783442326</v>
      </c>
      <c r="K590" s="6">
        <v>5.6219026128560348</v>
      </c>
      <c r="L590" s="6">
        <v>6.7413311690222422</v>
      </c>
      <c r="M590" s="6">
        <v>6.1397318027971624</v>
      </c>
      <c r="N590" s="6">
        <v>6.8907770943247906</v>
      </c>
      <c r="O590" s="6">
        <v>15.147136828464953</v>
      </c>
      <c r="P590" s="6">
        <v>11.205194054328679</v>
      </c>
      <c r="Q590" s="6">
        <v>7.0199928171731552</v>
      </c>
      <c r="R590" s="6">
        <v>3.5085452524289455</v>
      </c>
      <c r="S590" s="6">
        <v>6.7584274662132113</v>
      </c>
      <c r="T590" s="6">
        <v>5.5485477284490328</v>
      </c>
      <c r="U590" s="6">
        <v>3.3671499262141005</v>
      </c>
      <c r="V590" s="6">
        <v>7.0292800388513097</v>
      </c>
      <c r="W590" s="6"/>
      <c r="AR590" s="5" t="s">
        <v>74</v>
      </c>
      <c r="AS590" s="5" t="s">
        <v>12</v>
      </c>
      <c r="AT590" s="5" t="s">
        <v>13</v>
      </c>
      <c r="AU590" s="2">
        <f t="shared" si="162"/>
        <v>45.846794905070567</v>
      </c>
      <c r="AV590" s="2">
        <f t="shared" si="163"/>
        <v>23.341580180281934</v>
      </c>
      <c r="AW590" s="2">
        <f t="shared" si="164"/>
        <v>18.920610473154085</v>
      </c>
      <c r="AX590" s="2">
        <f t="shared" si="165"/>
        <v>30.644144018686649</v>
      </c>
      <c r="AY590" s="2">
        <f t="shared" si="166"/>
        <v>-0.31922452324973438</v>
      </c>
      <c r="AZ590" s="2">
        <f t="shared" si="167"/>
        <v>12.083846540821581</v>
      </c>
      <c r="BA590" s="2">
        <f t="shared" si="168"/>
        <v>15.808034800706313</v>
      </c>
      <c r="BB590" s="2">
        <f t="shared" si="169"/>
        <v>31.643750172031908</v>
      </c>
      <c r="BC590" s="2">
        <f t="shared" si="170"/>
        <v>45.638278015367455</v>
      </c>
      <c r="BD590" s="2">
        <f t="shared" si="171"/>
        <v>6.0453548691911214</v>
      </c>
      <c r="BE590" s="2">
        <f t="shared" si="172"/>
        <v>144.94403033558075</v>
      </c>
      <c r="BF590" s="2">
        <f t="shared" si="173"/>
        <v>75.498270092222612</v>
      </c>
      <c r="BG590" s="2">
        <f t="shared" si="174"/>
        <v>35.803167995547085</v>
      </c>
      <c r="BH590" s="2">
        <f t="shared" si="175"/>
        <v>48.547060396127272</v>
      </c>
      <c r="BI590" s="2" t="str">
        <f t="shared" si="176"/>
        <v>NA</v>
      </c>
    </row>
    <row r="591" spans="1:61" x14ac:dyDescent="0.25">
      <c r="A591" t="str">
        <f t="shared" si="160"/>
        <v/>
      </c>
      <c r="B591" t="str">
        <f t="shared" si="177"/>
        <v>IDHeatingAir-Source Heat Pump</v>
      </c>
      <c r="C591" t="str">
        <f t="shared" si="161"/>
        <v>ID2016 CPAHeating_Air-Source Heat Pump</v>
      </c>
      <c r="D591" t="s">
        <v>119</v>
      </c>
      <c r="E591" t="s">
        <v>142</v>
      </c>
      <c r="F591" s="3" t="s">
        <v>77</v>
      </c>
      <c r="G591" s="3" t="s">
        <v>12</v>
      </c>
      <c r="H591" s="3" t="s">
        <v>10</v>
      </c>
      <c r="I591" s="6">
        <v>4.8609341833005804</v>
      </c>
      <c r="J591" s="6">
        <v>6.7174316276603019</v>
      </c>
      <c r="K591" s="6">
        <v>5.2309697799962667</v>
      </c>
      <c r="L591" s="6">
        <v>5.8015124549029657</v>
      </c>
      <c r="M591" s="6">
        <v>4.9337679962794816</v>
      </c>
      <c r="N591" s="6">
        <v>4.2034785539768738</v>
      </c>
      <c r="O591" s="6">
        <v>11.624411329376132</v>
      </c>
      <c r="P591" s="6">
        <v>8.6345821484634619</v>
      </c>
      <c r="Q591" s="6">
        <v>5.4095185114700426</v>
      </c>
      <c r="R591" s="6">
        <v>3.378416915421945</v>
      </c>
      <c r="S591" s="6">
        <v>6.4593103179791509</v>
      </c>
      <c r="T591" s="6">
        <v>5.302977914809504</v>
      </c>
      <c r="U591" s="6">
        <v>3.100990399237999</v>
      </c>
      <c r="V591" s="6">
        <v>6.5404817533262722</v>
      </c>
      <c r="W591" s="6"/>
      <c r="AR591" s="5" t="s">
        <v>75</v>
      </c>
      <c r="AS591" s="5" t="s">
        <v>12</v>
      </c>
      <c r="AT591" s="5" t="s">
        <v>14</v>
      </c>
      <c r="AU591" s="2">
        <f t="shared" si="162"/>
        <v>14.61598195560005</v>
      </c>
      <c r="AV591" s="2">
        <f t="shared" si="163"/>
        <v>7.1876355061986583</v>
      </c>
      <c r="AW591" s="2">
        <f t="shared" si="164"/>
        <v>5.708925729668751</v>
      </c>
      <c r="AX591" s="2">
        <f t="shared" si="165"/>
        <v>8.8569003656546972</v>
      </c>
      <c r="AY591" s="2">
        <f t="shared" si="166"/>
        <v>-0.60398223414019903</v>
      </c>
      <c r="AZ591" s="2">
        <f t="shared" si="167"/>
        <v>1.8888668415254175</v>
      </c>
      <c r="BA591" s="2">
        <f t="shared" si="168"/>
        <v>3.668838020766394</v>
      </c>
      <c r="BB591" s="2">
        <f t="shared" si="169"/>
        <v>8.1048634488660944</v>
      </c>
      <c r="BC591" s="2">
        <f t="shared" si="170"/>
        <v>12.008160844950581</v>
      </c>
      <c r="BD591" s="2">
        <f t="shared" si="171"/>
        <v>1.4555030699736147</v>
      </c>
      <c r="BE591" s="2">
        <f t="shared" si="172"/>
        <v>49.486850071663021</v>
      </c>
      <c r="BF591" s="2">
        <f t="shared" si="173"/>
        <v>25.463272831420795</v>
      </c>
      <c r="BG591" s="2">
        <f t="shared" si="174"/>
        <v>11.268024066363072</v>
      </c>
      <c r="BH591" s="2">
        <f t="shared" si="175"/>
        <v>15.68661453769187</v>
      </c>
      <c r="BI591" s="2" t="str">
        <f t="shared" si="176"/>
        <v>NA</v>
      </c>
    </row>
    <row r="592" spans="1:61" x14ac:dyDescent="0.25">
      <c r="A592" t="str">
        <f t="shared" si="160"/>
        <v/>
      </c>
      <c r="B592" t="str">
        <f t="shared" si="177"/>
        <v>IDHeatingGeothermal Heat Pump</v>
      </c>
      <c r="C592" t="str">
        <f t="shared" si="161"/>
        <v>ID2016 CPAHeating_Geothermal Heat Pump</v>
      </c>
      <c r="D592" t="s">
        <v>119</v>
      </c>
      <c r="E592" t="s">
        <v>142</v>
      </c>
      <c r="F592" s="3" t="s">
        <v>78</v>
      </c>
      <c r="G592" s="3" t="s">
        <v>12</v>
      </c>
      <c r="H592" s="3" t="s">
        <v>11</v>
      </c>
      <c r="I592" s="6">
        <v>3.6703865658567461</v>
      </c>
      <c r="J592" s="6">
        <v>4.74714725531316</v>
      </c>
      <c r="K592" s="6">
        <v>3.7547971100655428</v>
      </c>
      <c r="L592" s="6">
        <v>3.6960645697240277</v>
      </c>
      <c r="M592" s="6">
        <v>3.300961402331418</v>
      </c>
      <c r="N592" s="6">
        <v>2.8415528939655226</v>
      </c>
      <c r="O592" s="6">
        <v>8.1628002809614735</v>
      </c>
      <c r="P592" s="6">
        <v>6.3835840518127416</v>
      </c>
      <c r="Q592" s="6">
        <v>3.999280509937706</v>
      </c>
      <c r="R592" s="6">
        <v>2.272743831554902</v>
      </c>
      <c r="S592" s="6">
        <v>5.3240399073051945</v>
      </c>
      <c r="T592" s="6">
        <v>4.3709412702185979</v>
      </c>
      <c r="U592" s="6">
        <v>2.3414909712860217</v>
      </c>
      <c r="V592" s="6">
        <v>4.6947665573865018</v>
      </c>
      <c r="W592" s="6"/>
      <c r="AR592" s="5" t="s">
        <v>76</v>
      </c>
      <c r="AS592" s="5" t="s">
        <v>12</v>
      </c>
      <c r="AT592" s="5" t="s">
        <v>8</v>
      </c>
      <c r="AU592" s="2">
        <f t="shared" si="162"/>
        <v>95.12392485059371</v>
      </c>
      <c r="AV592" s="2">
        <f t="shared" si="163"/>
        <v>46.169153286793694</v>
      </c>
      <c r="AW592" s="2">
        <f t="shared" si="164"/>
        <v>38.257928424718827</v>
      </c>
      <c r="AX592" s="2">
        <f t="shared" si="165"/>
        <v>50.192792256797397</v>
      </c>
      <c r="AY592" s="2">
        <f t="shared" si="166"/>
        <v>1.1599640502583894</v>
      </c>
      <c r="AZ592" s="2">
        <f t="shared" si="167"/>
        <v>14.920054992749256</v>
      </c>
      <c r="BA592" s="2">
        <f t="shared" si="168"/>
        <v>25.726810814339167</v>
      </c>
      <c r="BB592" s="2">
        <f t="shared" si="169"/>
        <v>53.874025793630814</v>
      </c>
      <c r="BC592" s="2">
        <f t="shared" si="170"/>
        <v>77.398776405857404</v>
      </c>
      <c r="BD592" s="2">
        <f t="shared" si="171"/>
        <v>12.46628672232143</v>
      </c>
      <c r="BE592" s="2">
        <f t="shared" si="172"/>
        <v>338.23726961434312</v>
      </c>
      <c r="BF592" s="2">
        <f t="shared" si="173"/>
        <v>176.8151817284668</v>
      </c>
      <c r="BG592" s="2">
        <f t="shared" si="174"/>
        <v>74.51562410697251</v>
      </c>
      <c r="BH592" s="2">
        <f t="shared" si="175"/>
        <v>96.643340464274928</v>
      </c>
      <c r="BI592" s="2" t="str">
        <f t="shared" si="176"/>
        <v>NA</v>
      </c>
    </row>
    <row r="593" spans="1:61" x14ac:dyDescent="0.25">
      <c r="A593" t="str">
        <f t="shared" si="160"/>
        <v/>
      </c>
      <c r="B593" t="str">
        <f t="shared" si="177"/>
        <v>IDVentilationVentilation</v>
      </c>
      <c r="C593" t="str">
        <f t="shared" si="161"/>
        <v>ID2016 CPAVentilation_Ventilation</v>
      </c>
      <c r="D593" t="s">
        <v>119</v>
      </c>
      <c r="E593" t="s">
        <v>142</v>
      </c>
      <c r="F593" s="3" t="s">
        <v>79</v>
      </c>
      <c r="G593" s="3" t="s">
        <v>15</v>
      </c>
      <c r="H593" s="3" t="s">
        <v>15</v>
      </c>
      <c r="I593" s="6">
        <v>3.2066864112793794</v>
      </c>
      <c r="J593" s="6">
        <v>1.4075385194794539</v>
      </c>
      <c r="K593" s="6">
        <v>3.4557494335146712</v>
      </c>
      <c r="L593" s="6">
        <v>1.2829775885520689</v>
      </c>
      <c r="M593" s="6">
        <v>2.4957600027806919</v>
      </c>
      <c r="N593" s="6">
        <v>2.5073007232373929</v>
      </c>
      <c r="O593" s="6">
        <v>4.1524562073526772</v>
      </c>
      <c r="P593" s="6">
        <v>1.8757044077141036</v>
      </c>
      <c r="Q593" s="6">
        <v>0.96696874440430203</v>
      </c>
      <c r="R593" s="6">
        <v>1.1905449585403485</v>
      </c>
      <c r="S593" s="6">
        <v>0.23591396882630408</v>
      </c>
      <c r="T593" s="6">
        <v>0.67936258205962452</v>
      </c>
      <c r="U593" s="6">
        <v>26.307281723602674</v>
      </c>
      <c r="V593" s="6">
        <v>1.1259541307821777</v>
      </c>
      <c r="W593" s="6"/>
      <c r="AR593" s="5" t="s">
        <v>77</v>
      </c>
      <c r="AS593" s="5" t="s">
        <v>12</v>
      </c>
      <c r="AT593" s="5" t="s">
        <v>10</v>
      </c>
      <c r="AU593" s="2">
        <f t="shared" si="162"/>
        <v>0.38987713464622042</v>
      </c>
      <c r="AV593" s="2">
        <f t="shared" si="163"/>
        <v>-5.7478885912998656E-2</v>
      </c>
      <c r="AW593" s="2">
        <f t="shared" si="164"/>
        <v>7.4691118904414608</v>
      </c>
      <c r="AX593" s="2">
        <f t="shared" si="165"/>
        <v>13.98884401016254</v>
      </c>
      <c r="AY593" s="2">
        <f t="shared" si="166"/>
        <v>7.6579352500671138</v>
      </c>
      <c r="AZ593" s="2">
        <f t="shared" si="167"/>
        <v>20.965105584202529</v>
      </c>
      <c r="BA593" s="2">
        <f t="shared" si="168"/>
        <v>5.9034212566180315</v>
      </c>
      <c r="BB593" s="2">
        <f t="shared" si="169"/>
        <v>2.5348969358892193</v>
      </c>
      <c r="BC593" s="2">
        <f t="shared" si="170"/>
        <v>2.1699027594566713</v>
      </c>
      <c r="BD593" s="2">
        <f t="shared" si="171"/>
        <v>9.1785517311653617</v>
      </c>
      <c r="BE593" s="2">
        <f t="shared" si="172"/>
        <v>1.7423029643323131</v>
      </c>
      <c r="BF593" s="2">
        <f t="shared" si="173"/>
        <v>10.146510129304222</v>
      </c>
      <c r="BG593" s="2">
        <f t="shared" si="174"/>
        <v>4.5571415105913795</v>
      </c>
      <c r="BH593" s="2">
        <f t="shared" si="175"/>
        <v>3.0514976519105259</v>
      </c>
      <c r="BI593" s="2" t="str">
        <f t="shared" si="176"/>
        <v>NA</v>
      </c>
    </row>
    <row r="594" spans="1:61" x14ac:dyDescent="0.25">
      <c r="A594" t="str">
        <f t="shared" si="160"/>
        <v/>
      </c>
      <c r="B594" t="str">
        <f t="shared" si="177"/>
        <v>IDWater HeatingWater Heater</v>
      </c>
      <c r="C594" t="str">
        <f t="shared" si="161"/>
        <v>ID2016 CPAWater Heating_Water Heater</v>
      </c>
      <c r="D594" t="s">
        <v>119</v>
      </c>
      <c r="E594" t="s">
        <v>142</v>
      </c>
      <c r="F594" s="3" t="s">
        <v>80</v>
      </c>
      <c r="G594" s="3" t="s">
        <v>16</v>
      </c>
      <c r="H594" s="3" t="s">
        <v>17</v>
      </c>
      <c r="I594" s="6">
        <v>1.07067161</v>
      </c>
      <c r="J594" s="6">
        <v>1.0573590799999999</v>
      </c>
      <c r="K594" s="6">
        <v>1.1538305700000002</v>
      </c>
      <c r="L594" s="6">
        <v>0.96378748000000003</v>
      </c>
      <c r="M594" s="6">
        <v>8.8762035600000022</v>
      </c>
      <c r="N594" s="6">
        <v>2.6332274500000001</v>
      </c>
      <c r="O594" s="6">
        <v>4.1460610099999995</v>
      </c>
      <c r="P594" s="6">
        <v>2.5606349100000001</v>
      </c>
      <c r="Q594" s="6">
        <v>1.3464095200000004</v>
      </c>
      <c r="R594" s="6">
        <v>4.03657632</v>
      </c>
      <c r="S594" s="6">
        <v>0.23937368000000001</v>
      </c>
      <c r="T594" s="6">
        <v>0.38892693</v>
      </c>
      <c r="U594" s="6">
        <v>0.67566655000000009</v>
      </c>
      <c r="V594" s="6">
        <v>2.1404121200000001</v>
      </c>
      <c r="W594" s="6"/>
      <c r="AR594" s="5" t="s">
        <v>78</v>
      </c>
      <c r="AS594" s="5" t="s">
        <v>12</v>
      </c>
      <c r="AT594" s="5" t="s">
        <v>11</v>
      </c>
      <c r="AU594" s="2">
        <f t="shared" si="162"/>
        <v>1.3214159704110875</v>
      </c>
      <c r="AV594" s="2">
        <f t="shared" si="163"/>
        <v>2.5418491491677622</v>
      </c>
      <c r="AW594" s="2">
        <f t="shared" si="164"/>
        <v>13.14537379426246</v>
      </c>
      <c r="AX594" s="2">
        <f t="shared" si="165"/>
        <v>55.325766723886979</v>
      </c>
      <c r="AY594" s="2">
        <f t="shared" si="166"/>
        <v>191.54202790131399</v>
      </c>
      <c r="AZ594" s="2">
        <f t="shared" si="167"/>
        <v>114.39633213473654</v>
      </c>
      <c r="BA594" s="2">
        <f t="shared" si="168"/>
        <v>85.20089473638545</v>
      </c>
      <c r="BB594" s="2">
        <f t="shared" si="169"/>
        <v>79.466576862836135</v>
      </c>
      <c r="BC594" s="2">
        <f t="shared" si="170"/>
        <v>54.198521829156348</v>
      </c>
      <c r="BD594" s="2">
        <f t="shared" si="171"/>
        <v>171.6355044194988</v>
      </c>
      <c r="BE594" s="2">
        <f t="shared" si="172"/>
        <v>16.399026424819656</v>
      </c>
      <c r="BF594" s="2">
        <f t="shared" si="173"/>
        <v>38.901762786544708</v>
      </c>
      <c r="BG594" s="2">
        <f t="shared" si="174"/>
        <v>0.78494430729841569</v>
      </c>
      <c r="BH594" s="2">
        <f t="shared" si="175"/>
        <v>37.527342745331516</v>
      </c>
      <c r="BI594" s="2" t="str">
        <f t="shared" si="176"/>
        <v>NA</v>
      </c>
    </row>
    <row r="595" spans="1:61" x14ac:dyDescent="0.25">
      <c r="A595" t="str">
        <f t="shared" si="160"/>
        <v/>
      </c>
      <c r="B595" t="str">
        <f t="shared" si="177"/>
        <v>IDInterior LightingScrew-in</v>
      </c>
      <c r="C595" t="str">
        <f t="shared" si="161"/>
        <v>ID2016 CPAInterior Lighting_Screw-in</v>
      </c>
      <c r="D595" t="s">
        <v>119</v>
      </c>
      <c r="E595" t="s">
        <v>142</v>
      </c>
      <c r="F595" s="3" t="s">
        <v>149</v>
      </c>
      <c r="G595" s="3" t="s">
        <v>18</v>
      </c>
      <c r="H595" s="3" t="s">
        <v>150</v>
      </c>
      <c r="I595" s="6">
        <v>0.35153671888615934</v>
      </c>
      <c r="J595" s="6">
        <v>0.3792363222295298</v>
      </c>
      <c r="K595" s="6">
        <v>0.9714280849887329</v>
      </c>
      <c r="L595" s="6">
        <v>0.64114253609256366</v>
      </c>
      <c r="M595" s="6">
        <v>2.2795021502180672</v>
      </c>
      <c r="N595" s="6">
        <v>0.6768059454019979</v>
      </c>
      <c r="O595" s="6">
        <v>0.77719494840408199</v>
      </c>
      <c r="P595" s="6">
        <v>0.13494234511511752</v>
      </c>
      <c r="Q595" s="6">
        <v>0.34437087459883575</v>
      </c>
      <c r="R595" s="6">
        <v>1.2367581057690407</v>
      </c>
      <c r="S595" s="6">
        <v>0.10825324200030122</v>
      </c>
      <c r="T595" s="6">
        <v>0.10825324200030122</v>
      </c>
      <c r="U595" s="6">
        <v>0.74088326419336703</v>
      </c>
      <c r="V595" s="6">
        <v>0.60511732363100501</v>
      </c>
      <c r="W595" s="6"/>
      <c r="AR595" s="5" t="s">
        <v>79</v>
      </c>
      <c r="AS595" s="5" t="s">
        <v>15</v>
      </c>
      <c r="AT595" s="5" t="s">
        <v>15</v>
      </c>
      <c r="AU595" s="2">
        <f t="shared" si="162"/>
        <v>0.25275910046646022</v>
      </c>
      <c r="AV595" s="2">
        <f t="shared" si="163"/>
        <v>-0.30402053930376183</v>
      </c>
      <c r="AW595" s="2">
        <f t="shared" si="164"/>
        <v>12.049442974595991</v>
      </c>
      <c r="AX595" s="2">
        <f t="shared" si="165"/>
        <v>4.1321503061912015</v>
      </c>
      <c r="AY595" s="2">
        <f t="shared" si="166"/>
        <v>4.4181026134833852</v>
      </c>
      <c r="AZ595" s="2">
        <f t="shared" si="167"/>
        <v>7.1248759062714822</v>
      </c>
      <c r="BA595" s="2">
        <f t="shared" si="168"/>
        <v>7.8528884127017413</v>
      </c>
      <c r="BB595" s="2">
        <f t="shared" si="169"/>
        <v>0.74243391979161943</v>
      </c>
      <c r="BC595" s="2">
        <f t="shared" si="170"/>
        <v>2.8674581947295179</v>
      </c>
      <c r="BD595" s="2">
        <f t="shared" si="171"/>
        <v>13.489408462983555</v>
      </c>
      <c r="BE595" s="2">
        <f t="shared" si="172"/>
        <v>-0.13781910649084428</v>
      </c>
      <c r="BF595" s="2">
        <f t="shared" si="173"/>
        <v>0.21695329255364393</v>
      </c>
      <c r="BG595" s="2">
        <f t="shared" si="174"/>
        <v>-0.98927688480317111</v>
      </c>
      <c r="BH595" s="2">
        <f t="shared" si="175"/>
        <v>1.9837345384581773</v>
      </c>
      <c r="BI595" s="2" t="str">
        <f t="shared" si="176"/>
        <v>NA</v>
      </c>
    </row>
    <row r="596" spans="1:61" x14ac:dyDescent="0.25">
      <c r="A596" t="str">
        <f t="shared" si="160"/>
        <v/>
      </c>
      <c r="B596" t="str">
        <f t="shared" si="177"/>
        <v>IDInterior LightingHigh-Bay Fixtures</v>
      </c>
      <c r="C596" t="str">
        <f t="shared" si="161"/>
        <v>ID2016 CPAInterior Lighting_High-Bay Fixtures</v>
      </c>
      <c r="D596" t="s">
        <v>119</v>
      </c>
      <c r="E596" t="s">
        <v>142</v>
      </c>
      <c r="F596" s="3" t="s">
        <v>151</v>
      </c>
      <c r="G596" s="3" t="s">
        <v>18</v>
      </c>
      <c r="H596" s="3" t="s">
        <v>152</v>
      </c>
      <c r="I596" s="6">
        <v>1.0097571904109066</v>
      </c>
      <c r="J596" s="6">
        <v>1.5097319313691666</v>
      </c>
      <c r="K596" s="6">
        <v>1.9907982124912358</v>
      </c>
      <c r="L596" s="6">
        <v>1.3139268202442156</v>
      </c>
      <c r="M596" s="6">
        <v>2.9189542122173275</v>
      </c>
      <c r="N596" s="6">
        <v>2.0202514121424442</v>
      </c>
      <c r="O596" s="6">
        <v>2.593676628981044</v>
      </c>
      <c r="P596" s="6">
        <v>1.4232784408076913</v>
      </c>
      <c r="Q596" s="6">
        <v>0.81014056411215796</v>
      </c>
      <c r="R596" s="6">
        <v>1.2862972269831965</v>
      </c>
      <c r="S596" s="6">
        <v>1.6935466856330306</v>
      </c>
      <c r="T596" s="6">
        <v>1.6935466856330306</v>
      </c>
      <c r="U596" s="6">
        <v>2.7383703041952336</v>
      </c>
      <c r="V596" s="6">
        <v>1.5598450753325854</v>
      </c>
      <c r="W596" s="6"/>
      <c r="AR596" s="5" t="s">
        <v>80</v>
      </c>
      <c r="AS596" s="5" t="s">
        <v>16</v>
      </c>
      <c r="AT596" s="5" t="s">
        <v>17</v>
      </c>
      <c r="AU596" s="2">
        <f t="shared" si="162"/>
        <v>0.58538568365170951</v>
      </c>
      <c r="AV596" s="2">
        <f t="shared" si="163"/>
        <v>2.6620873454807219</v>
      </c>
      <c r="AW596" s="2">
        <f t="shared" si="164"/>
        <v>16.673433336577297</v>
      </c>
      <c r="AX596" s="2">
        <f t="shared" si="165"/>
        <v>54.605571202596472</v>
      </c>
      <c r="AY596" s="2">
        <f t="shared" si="166"/>
        <v>35.680635771174188</v>
      </c>
      <c r="AZ596" s="2">
        <f t="shared" si="167"/>
        <v>63.110674656690165</v>
      </c>
      <c r="BA596" s="2">
        <f t="shared" si="168"/>
        <v>14.61971847579262</v>
      </c>
      <c r="BB596" s="2">
        <f t="shared" si="169"/>
        <v>8.7162859307280556</v>
      </c>
      <c r="BC596" s="2">
        <f t="shared" si="170"/>
        <v>8.6203736542661247</v>
      </c>
      <c r="BD596" s="2">
        <f t="shared" si="171"/>
        <v>38.836353736649471</v>
      </c>
      <c r="BE596" s="2">
        <f t="shared" si="172"/>
        <v>70.311079092611308</v>
      </c>
      <c r="BF596" s="2">
        <f t="shared" si="173"/>
        <v>99.654344292060173</v>
      </c>
      <c r="BG596" s="2">
        <f t="shared" si="174"/>
        <v>1.0953940953865495</v>
      </c>
      <c r="BH596" s="2">
        <f t="shared" si="175"/>
        <v>19.331733942547462</v>
      </c>
      <c r="BI596" s="2" t="str">
        <f t="shared" si="176"/>
        <v>NA</v>
      </c>
    </row>
    <row r="597" spans="1:61" x14ac:dyDescent="0.25">
      <c r="A597" t="str">
        <f t="shared" si="160"/>
        <v/>
      </c>
      <c r="B597" t="str">
        <f t="shared" si="177"/>
        <v>IDInterior LightingLinear Lighting</v>
      </c>
      <c r="C597" t="str">
        <f t="shared" si="161"/>
        <v>ID2016 CPAInterior Lighting_Linear Lighting</v>
      </c>
      <c r="D597" t="s">
        <v>119</v>
      </c>
      <c r="E597" t="s">
        <v>142</v>
      </c>
      <c r="F597" s="3" t="s">
        <v>84</v>
      </c>
      <c r="G597" s="3" t="s">
        <v>18</v>
      </c>
      <c r="H597" s="3" t="s">
        <v>22</v>
      </c>
      <c r="I597" s="6">
        <v>1.7246509498917526</v>
      </c>
      <c r="J597" s="6">
        <v>1.5415598375166626</v>
      </c>
      <c r="K597" s="6">
        <v>3.0033180740724288</v>
      </c>
      <c r="L597" s="6">
        <v>1.9821899288878029</v>
      </c>
      <c r="M597" s="6">
        <v>1.8674442583618971</v>
      </c>
      <c r="N597" s="6">
        <v>5.0106479032102795</v>
      </c>
      <c r="O597" s="6">
        <v>4.0374352350241542</v>
      </c>
      <c r="P597" s="6">
        <v>2.18745514263111</v>
      </c>
      <c r="Q597" s="6">
        <v>1.5127022615307173</v>
      </c>
      <c r="R597" s="6">
        <v>0.45584450142900113</v>
      </c>
      <c r="S597" s="6">
        <v>0.28151989720595638</v>
      </c>
      <c r="T597" s="6">
        <v>0.28151989720595638</v>
      </c>
      <c r="U597" s="6">
        <v>3.907161357362638</v>
      </c>
      <c r="V597" s="6">
        <v>1.464169865932343</v>
      </c>
      <c r="W597" s="6"/>
      <c r="AR597" s="5" t="s">
        <v>81</v>
      </c>
      <c r="AS597" s="5" t="s">
        <v>18</v>
      </c>
      <c r="AT597" s="5" t="s">
        <v>19</v>
      </c>
      <c r="AU597" s="2">
        <f t="shared" si="162"/>
        <v>5.3281697678101017</v>
      </c>
      <c r="AV597" s="2">
        <f t="shared" si="163"/>
        <v>4.8258180655418288</v>
      </c>
      <c r="AW597" s="2">
        <f t="shared" si="164"/>
        <v>40.539635997788025</v>
      </c>
      <c r="AX597" s="2">
        <f t="shared" si="165"/>
        <v>162.36916144247846</v>
      </c>
      <c r="AY597" s="2">
        <f t="shared" si="166"/>
        <v>21.850984177882971</v>
      </c>
      <c r="AZ597" s="2">
        <f t="shared" si="167"/>
        <v>308.66812185961788</v>
      </c>
      <c r="BA597" s="2">
        <f t="shared" si="168"/>
        <v>46.35225089574751</v>
      </c>
      <c r="BB597" s="2">
        <f t="shared" si="169"/>
        <v>22.26576004490504</v>
      </c>
      <c r="BC597" s="2">
        <f t="shared" si="170"/>
        <v>33.983455465668357</v>
      </c>
      <c r="BD597" s="2">
        <f t="shared" si="171"/>
        <v>26.493666049837266</v>
      </c>
      <c r="BE597" s="2">
        <f t="shared" si="172"/>
        <v>22.085889695023052</v>
      </c>
      <c r="BF597" s="2">
        <f t="shared" si="173"/>
        <v>31.585330627707997</v>
      </c>
      <c r="BG597" s="2">
        <f t="shared" si="174"/>
        <v>4.8225412261448763</v>
      </c>
      <c r="BH597" s="2">
        <f t="shared" si="175"/>
        <v>36.167393200475942</v>
      </c>
      <c r="BI597" s="2" t="str">
        <f t="shared" si="176"/>
        <v>NA</v>
      </c>
    </row>
    <row r="598" spans="1:61" x14ac:dyDescent="0.25">
      <c r="A598" t="str">
        <f t="shared" si="160"/>
        <v/>
      </c>
      <c r="B598" t="str">
        <f t="shared" si="177"/>
        <v>IDExterior LightingScrew-in</v>
      </c>
      <c r="C598" t="str">
        <f t="shared" si="161"/>
        <v>ID2016 CPAExterior Lighting_Screw-in</v>
      </c>
      <c r="D598" t="s">
        <v>119</v>
      </c>
      <c r="E598" t="s">
        <v>142</v>
      </c>
      <c r="F598" s="3" t="s">
        <v>153</v>
      </c>
      <c r="G598" s="3" t="s">
        <v>23</v>
      </c>
      <c r="H598" s="3" t="s">
        <v>150</v>
      </c>
      <c r="I598" s="6">
        <v>9.5513063085817806E-2</v>
      </c>
      <c r="J598" s="6">
        <v>0.16243010034900959</v>
      </c>
      <c r="K598" s="6">
        <v>0.23794212601226408</v>
      </c>
      <c r="L598" s="6">
        <v>0.23794212601226408</v>
      </c>
      <c r="M598" s="6">
        <v>0.27618212354593696</v>
      </c>
      <c r="N598" s="6">
        <v>0.36198121188018928</v>
      </c>
      <c r="O598" s="6">
        <v>4.4121385283345624E-2</v>
      </c>
      <c r="P598" s="6">
        <v>2.0014407489942935E-2</v>
      </c>
      <c r="Q598" s="6">
        <v>3.990962547375485E-3</v>
      </c>
      <c r="R598" s="6">
        <v>3.8082042924893707E-2</v>
      </c>
      <c r="S598" s="6">
        <v>1.9928645621352149E-2</v>
      </c>
      <c r="T598" s="6">
        <v>1.9928645621352149E-2</v>
      </c>
      <c r="U598" s="6">
        <v>0.10945423176127128</v>
      </c>
      <c r="V598" s="6">
        <v>9.2876428298923994E-2</v>
      </c>
      <c r="W598" s="6"/>
      <c r="AR598" s="5" t="s">
        <v>82</v>
      </c>
      <c r="AS598" s="5" t="s">
        <v>18</v>
      </c>
      <c r="AT598" s="5" t="s">
        <v>20</v>
      </c>
      <c r="AU598" s="2">
        <f t="shared" si="162"/>
        <v>1.4424361534339041</v>
      </c>
      <c r="AV598" s="2">
        <f t="shared" si="163"/>
        <v>6.9514284275833393E-2</v>
      </c>
      <c r="AW598" s="2">
        <f t="shared" si="164"/>
        <v>18.113269598414689</v>
      </c>
      <c r="AX598" s="2">
        <f t="shared" si="165"/>
        <v>5.8336021985960995</v>
      </c>
      <c r="AY598" s="2">
        <f t="shared" si="166"/>
        <v>1.3552464830935245</v>
      </c>
      <c r="AZ598" s="2">
        <f t="shared" si="167"/>
        <v>5.2363742866847307</v>
      </c>
      <c r="BA598" s="2">
        <f t="shared" si="168"/>
        <v>-0.27873022781666412</v>
      </c>
      <c r="BB598" s="2">
        <f t="shared" si="169"/>
        <v>-0.25822128386089571</v>
      </c>
      <c r="BC598" s="2">
        <f t="shared" si="170"/>
        <v>-0.67838192963655408</v>
      </c>
      <c r="BD598" s="2">
        <f t="shared" si="171"/>
        <v>0.60073598487558244</v>
      </c>
      <c r="BE598" s="2">
        <f t="shared" si="172"/>
        <v>-0.43053262667760073</v>
      </c>
      <c r="BF598" s="2">
        <f t="shared" si="173"/>
        <v>-0.19620673551934897</v>
      </c>
      <c r="BG598" s="2">
        <f t="shared" si="174"/>
        <v>-0.43162191587716137</v>
      </c>
      <c r="BH598" s="2">
        <f t="shared" si="175"/>
        <v>0.6430836744297117</v>
      </c>
      <c r="BI598" s="2" t="str">
        <f t="shared" si="176"/>
        <v>NA</v>
      </c>
    </row>
    <row r="599" spans="1:61" x14ac:dyDescent="0.25">
      <c r="A599" t="str">
        <f t="shared" si="160"/>
        <v/>
      </c>
      <c r="B599" t="str">
        <f t="shared" si="177"/>
        <v>IDExterior LightingArea Lighting</v>
      </c>
      <c r="C599" t="str">
        <f t="shared" si="161"/>
        <v>ID2016 CPAExterior Lighting_Area Lighting</v>
      </c>
      <c r="D599" t="s">
        <v>119</v>
      </c>
      <c r="E599" t="s">
        <v>142</v>
      </c>
      <c r="F599" s="3" t="s">
        <v>86</v>
      </c>
      <c r="G599" s="3" t="s">
        <v>23</v>
      </c>
      <c r="H599" s="3" t="s">
        <v>24</v>
      </c>
      <c r="I599" s="6">
        <v>1.2776745024992495</v>
      </c>
      <c r="J599" s="6">
        <v>1.5773307041073741</v>
      </c>
      <c r="K599" s="6">
        <v>0.84447642280672996</v>
      </c>
      <c r="L599" s="6">
        <v>0.84447642280672996</v>
      </c>
      <c r="M599" s="6">
        <v>2.1410175142692172</v>
      </c>
      <c r="N599" s="6">
        <v>1.7833920471292941</v>
      </c>
      <c r="O599" s="6">
        <v>0.66430062146194035</v>
      </c>
      <c r="P599" s="6">
        <v>0.28734694198828503</v>
      </c>
      <c r="Q599" s="6">
        <v>0.12004484213925479</v>
      </c>
      <c r="R599" s="6">
        <v>1.7301616523403083</v>
      </c>
      <c r="S599" s="6">
        <v>0.37757329938433987</v>
      </c>
      <c r="T599" s="6">
        <v>0.37757329938433987</v>
      </c>
      <c r="U599" s="6">
        <v>1.1168155767710217</v>
      </c>
      <c r="V599" s="6">
        <v>0.63826748610116635</v>
      </c>
      <c r="W599" s="6"/>
      <c r="AR599" s="5" t="s">
        <v>83</v>
      </c>
      <c r="AS599" s="5" t="s">
        <v>18</v>
      </c>
      <c r="AT599" s="5" t="s">
        <v>21</v>
      </c>
      <c r="AU599" s="2">
        <f t="shared" si="162"/>
        <v>4.1396562550415084</v>
      </c>
      <c r="AV599" s="2">
        <f t="shared" si="163"/>
        <v>5.3128748101288581</v>
      </c>
      <c r="AW599" s="2">
        <f t="shared" si="164"/>
        <v>1.4416541207464437</v>
      </c>
      <c r="AX599" s="2">
        <f t="shared" si="165"/>
        <v>3.5372359693159625</v>
      </c>
      <c r="AY599" s="2">
        <f t="shared" si="166"/>
        <v>2.1595148588935973</v>
      </c>
      <c r="AZ599" s="2">
        <f t="shared" si="167"/>
        <v>2.3461746195111881</v>
      </c>
      <c r="BA599" s="2">
        <f t="shared" si="168"/>
        <v>0.61286518313071703</v>
      </c>
      <c r="BB599" s="2">
        <f t="shared" si="169"/>
        <v>1.1257886339463417</v>
      </c>
      <c r="BC599" s="2">
        <f t="shared" si="170"/>
        <v>0.27751561174557349</v>
      </c>
      <c r="BD599" s="2">
        <f t="shared" si="171"/>
        <v>7.4023708447168879</v>
      </c>
      <c r="BE599" s="2">
        <f t="shared" si="172"/>
        <v>2.334188035854444</v>
      </c>
      <c r="BF599" s="2">
        <f t="shared" si="173"/>
        <v>-8.4290820087441598E-2</v>
      </c>
      <c r="BG599" s="2">
        <f t="shared" si="174"/>
        <v>-0.87700391665473831</v>
      </c>
      <c r="BH599" s="2">
        <f t="shared" si="175"/>
        <v>2.4715920089551209</v>
      </c>
      <c r="BI599" s="2" t="str">
        <f t="shared" si="176"/>
        <v>NA</v>
      </c>
    </row>
    <row r="600" spans="1:61" x14ac:dyDescent="0.25">
      <c r="A600" t="str">
        <f t="shared" si="160"/>
        <v/>
      </c>
      <c r="B600" t="str">
        <f t="shared" si="177"/>
        <v>IDExterior LightingLinear Lighting</v>
      </c>
      <c r="C600" t="str">
        <f t="shared" si="161"/>
        <v>ID2016 CPAExterior Lighting_Linear Lighting</v>
      </c>
      <c r="D600" t="s">
        <v>119</v>
      </c>
      <c r="E600" t="s">
        <v>142</v>
      </c>
      <c r="F600" s="3" t="s">
        <v>87</v>
      </c>
      <c r="G600" s="3" t="s">
        <v>23</v>
      </c>
      <c r="H600" s="3" t="s">
        <v>22</v>
      </c>
      <c r="I600" s="6">
        <v>0.17998060318671685</v>
      </c>
      <c r="J600" s="6">
        <v>7.2716734974156386E-2</v>
      </c>
      <c r="K600" s="6">
        <v>7.9875366371784634E-2</v>
      </c>
      <c r="L600" s="6">
        <v>7.9875366371784634E-2</v>
      </c>
      <c r="M600" s="6">
        <v>0.40359773533941284</v>
      </c>
      <c r="N600" s="6">
        <v>0.3815598518016472</v>
      </c>
      <c r="O600" s="6">
        <v>8.1899905131840825E-2</v>
      </c>
      <c r="P600" s="6">
        <v>0.74928674288024677</v>
      </c>
      <c r="Q600" s="6">
        <v>0.6570892244201626</v>
      </c>
      <c r="R600" s="6">
        <v>2.5582070828392617E-2</v>
      </c>
      <c r="S600" s="6">
        <v>7.7353172351847979E-2</v>
      </c>
      <c r="T600" s="6">
        <v>7.7353172351847979E-2</v>
      </c>
      <c r="U600" s="6">
        <v>0.24079761846153852</v>
      </c>
      <c r="V600" s="6">
        <v>5.901349395031337E-2</v>
      </c>
      <c r="W600" s="6"/>
      <c r="AR600" s="5" t="s">
        <v>84</v>
      </c>
      <c r="AS600" s="5" t="s">
        <v>18</v>
      </c>
      <c r="AT600" s="5" t="s">
        <v>22</v>
      </c>
      <c r="AU600" s="2">
        <f t="shared" si="162"/>
        <v>16.196487723787797</v>
      </c>
      <c r="AV600" s="2">
        <f t="shared" si="163"/>
        <v>5.9478178101211077</v>
      </c>
      <c r="AW600" s="2">
        <f t="shared" si="164"/>
        <v>6.6317988323467372</v>
      </c>
      <c r="AX600" s="2">
        <f t="shared" si="165"/>
        <v>6.6317988323467372</v>
      </c>
      <c r="AY600" s="2">
        <f t="shared" si="166"/>
        <v>37.562286036526622</v>
      </c>
      <c r="AZ600" s="2">
        <f t="shared" si="167"/>
        <v>35.456646945394702</v>
      </c>
      <c r="BA600" s="2">
        <f t="shared" si="168"/>
        <v>6.8252360990144174</v>
      </c>
      <c r="BB600" s="2">
        <f t="shared" si="169"/>
        <v>42.277994190822859</v>
      </c>
      <c r="BC600" s="2">
        <f t="shared" si="170"/>
        <v>26.29748496130583</v>
      </c>
      <c r="BD600" s="2">
        <f t="shared" si="171"/>
        <v>0.81868593088510555</v>
      </c>
      <c r="BE600" s="2">
        <f t="shared" si="172"/>
        <v>6.3908124275181271</v>
      </c>
      <c r="BF600" s="2">
        <f t="shared" si="173"/>
        <v>6.3908124275181271</v>
      </c>
      <c r="BG600" s="2">
        <f t="shared" si="174"/>
        <v>22.007330881624664</v>
      </c>
      <c r="BH600" s="2">
        <f t="shared" si="175"/>
        <v>4.6385232979888507</v>
      </c>
      <c r="BI600" s="2" t="str">
        <f t="shared" si="176"/>
        <v>NA</v>
      </c>
    </row>
    <row r="601" spans="1:61" x14ac:dyDescent="0.25">
      <c r="A601" t="str">
        <f t="shared" si="160"/>
        <v/>
      </c>
      <c r="B601" t="str">
        <f t="shared" si="177"/>
        <v>IDRefrigeration Walk-in Refrigerator/Freezer</v>
      </c>
      <c r="C601" t="str">
        <f t="shared" si="161"/>
        <v>ID2016 CPARefrigeration _Walk-in Refrigerator/Freezer</v>
      </c>
      <c r="D601" t="s">
        <v>119</v>
      </c>
      <c r="E601" t="s">
        <v>142</v>
      </c>
      <c r="F601" s="3" t="s">
        <v>88</v>
      </c>
      <c r="G601" s="3" t="s">
        <v>25</v>
      </c>
      <c r="H601" s="3" t="s">
        <v>26</v>
      </c>
      <c r="I601" s="6">
        <v>0.14629378158896419</v>
      </c>
      <c r="J601" s="6">
        <v>0.74253978335950588</v>
      </c>
      <c r="K601" s="6">
        <v>0.38158197398566351</v>
      </c>
      <c r="L601" s="6">
        <v>0.30268262800422802</v>
      </c>
      <c r="M601" s="6">
        <v>7.5481920922876276</v>
      </c>
      <c r="N601" s="6">
        <v>6.1825254546918513</v>
      </c>
      <c r="O601" s="6">
        <v>0.24999710099126263</v>
      </c>
      <c r="P601" s="6">
        <v>0.20007360518705727</v>
      </c>
      <c r="Q601" s="6">
        <v>0.22758057055851316</v>
      </c>
      <c r="R601" s="6">
        <v>0.49604525436909236</v>
      </c>
      <c r="S601" s="6">
        <v>0.44960634843815867</v>
      </c>
      <c r="T601" s="6">
        <v>14.44495832315457</v>
      </c>
      <c r="U601" s="6">
        <v>0.10513756832470157</v>
      </c>
      <c r="V601" s="6">
        <v>1.0541625855673753</v>
      </c>
      <c r="W601" s="6"/>
      <c r="AR601" s="5" t="s">
        <v>85</v>
      </c>
      <c r="AS601" s="5" t="s">
        <v>23</v>
      </c>
      <c r="AT601" s="5" t="s">
        <v>19</v>
      </c>
      <c r="AU601" s="2">
        <f t="shared" si="162"/>
        <v>6.2960636640458434</v>
      </c>
      <c r="AV601" s="2">
        <f t="shared" si="163"/>
        <v>36.032452600749821</v>
      </c>
      <c r="AW601" s="2">
        <f t="shared" si="164"/>
        <v>18.030517531318658</v>
      </c>
      <c r="AX601" s="2">
        <f t="shared" si="165"/>
        <v>14.095595314668829</v>
      </c>
      <c r="AY601" s="2">
        <f t="shared" si="166"/>
        <v>375.44860537211201</v>
      </c>
      <c r="AZ601" s="2">
        <f t="shared" si="167"/>
        <v>307.33914355125603</v>
      </c>
      <c r="BA601" s="2">
        <f t="shared" si="168"/>
        <v>11.468026630031041</v>
      </c>
      <c r="BB601" s="2">
        <f t="shared" si="169"/>
        <v>5.0319477523273815</v>
      </c>
      <c r="BC601" s="2">
        <f t="shared" si="170"/>
        <v>8.8698866553309497</v>
      </c>
      <c r="BD601" s="2">
        <f t="shared" si="171"/>
        <v>17.407381227255662</v>
      </c>
      <c r="BE601" s="2">
        <f t="shared" si="172"/>
        <v>21.423075720201634</v>
      </c>
      <c r="BF601" s="2">
        <f t="shared" si="173"/>
        <v>719.40885405736833</v>
      </c>
      <c r="BG601" s="2">
        <f t="shared" si="174"/>
        <v>4.2434928104822367</v>
      </c>
      <c r="BH601" s="2">
        <f t="shared" si="175"/>
        <v>51.573918405940908</v>
      </c>
      <c r="BI601" s="2" t="str">
        <f t="shared" si="176"/>
        <v>NA</v>
      </c>
    </row>
    <row r="602" spans="1:61" x14ac:dyDescent="0.25">
      <c r="A602" t="str">
        <f t="shared" si="160"/>
        <v/>
      </c>
      <c r="B602" t="str">
        <f t="shared" si="177"/>
        <v>IDRefrigeration Reach-in Refrigerator/Freezer</v>
      </c>
      <c r="C602" t="str">
        <f t="shared" si="161"/>
        <v>ID2016 CPARefrigeration _Reach-in Refrigerator/Freezer</v>
      </c>
      <c r="D602" t="s">
        <v>119</v>
      </c>
      <c r="E602" t="s">
        <v>142</v>
      </c>
      <c r="F602" s="3" t="s">
        <v>89</v>
      </c>
      <c r="G602" s="3" t="s">
        <v>25</v>
      </c>
      <c r="H602" s="3" t="s">
        <v>27</v>
      </c>
      <c r="I602" s="6">
        <v>3.2833649515280221E-2</v>
      </c>
      <c r="J602" s="6">
        <v>0.1666529549866887</v>
      </c>
      <c r="K602" s="6">
        <v>8.5640884110819687E-2</v>
      </c>
      <c r="L602" s="6">
        <v>6.7932999026422469E-2</v>
      </c>
      <c r="M602" s="6">
        <v>3.3881781021767954</v>
      </c>
      <c r="N602" s="6">
        <v>0.39645249968703844</v>
      </c>
      <c r="O602" s="6">
        <v>5.6108449071648255E-2</v>
      </c>
      <c r="P602" s="6">
        <v>8.9807598909808203E-2</v>
      </c>
      <c r="Q602" s="6">
        <v>0.10215472741282124</v>
      </c>
      <c r="R602" s="6">
        <v>0.11133061056165511</v>
      </c>
      <c r="S602" s="6">
        <v>0.1009080297475683</v>
      </c>
      <c r="T602" s="6">
        <v>0.64839488554319347</v>
      </c>
      <c r="U602" s="6">
        <v>2.3596697219579476E-2</v>
      </c>
      <c r="V602" s="6">
        <v>0.23659245451654781</v>
      </c>
      <c r="W602" s="6"/>
      <c r="AR602" s="5" t="s">
        <v>86</v>
      </c>
      <c r="AS602" s="5" t="s">
        <v>23</v>
      </c>
      <c r="AT602" s="5" t="s">
        <v>24</v>
      </c>
      <c r="AU602" s="2">
        <f t="shared" si="162"/>
        <v>-0.96739372122572354</v>
      </c>
      <c r="AV602" s="2">
        <f t="shared" si="163"/>
        <v>-0.84375807920798152</v>
      </c>
      <c r="AW602" s="2">
        <f t="shared" si="164"/>
        <v>-0.93451750152432089</v>
      </c>
      <c r="AX602" s="2">
        <f t="shared" si="165"/>
        <v>-0.91450026744765522</v>
      </c>
      <c r="AY602" s="2">
        <f t="shared" si="166"/>
        <v>0.24886079694640051</v>
      </c>
      <c r="AZ602" s="2">
        <f t="shared" si="167"/>
        <v>-0.82340245004382218</v>
      </c>
      <c r="BA602" s="2">
        <f t="shared" si="168"/>
        <v>-0.98727830704754749</v>
      </c>
      <c r="BB602" s="2">
        <f t="shared" si="169"/>
        <v>-0.88571651527153938</v>
      </c>
      <c r="BC602" s="2">
        <f t="shared" si="170"/>
        <v>-0.82141709905476801</v>
      </c>
      <c r="BD602" s="2">
        <f t="shared" si="171"/>
        <v>-0.88403547362118939</v>
      </c>
      <c r="BE602" s="2">
        <f t="shared" si="172"/>
        <v>-0.77661733261008392</v>
      </c>
      <c r="BF602" s="2">
        <f t="shared" si="173"/>
        <v>-0.62254255989755292</v>
      </c>
      <c r="BG602" s="2">
        <f t="shared" si="174"/>
        <v>-0.99930028854755093</v>
      </c>
      <c r="BH602" s="2">
        <f t="shared" si="175"/>
        <v>-0.71094615546090867</v>
      </c>
      <c r="BI602" s="2" t="str">
        <f t="shared" si="176"/>
        <v>NA</v>
      </c>
    </row>
    <row r="603" spans="1:61" x14ac:dyDescent="0.25">
      <c r="A603" t="str">
        <f t="shared" si="160"/>
        <v/>
      </c>
      <c r="B603" t="str">
        <f t="shared" si="177"/>
        <v>IDRefrigeration Glass Door Display</v>
      </c>
      <c r="C603" t="str">
        <f t="shared" si="161"/>
        <v>ID2016 CPARefrigeration _Glass Door Display</v>
      </c>
      <c r="D603" t="s">
        <v>119</v>
      </c>
      <c r="E603" t="s">
        <v>142</v>
      </c>
      <c r="F603" s="3" t="s">
        <v>90</v>
      </c>
      <c r="G603" s="3" t="s">
        <v>25</v>
      </c>
      <c r="H603" s="3" t="s">
        <v>28</v>
      </c>
      <c r="I603" s="6">
        <v>3.369769292357707E-2</v>
      </c>
      <c r="J603" s="6">
        <v>0.17103855906528576</v>
      </c>
      <c r="K603" s="6">
        <v>8.7894591587420204E-2</v>
      </c>
      <c r="L603" s="6">
        <v>6.9720709527117786E-2</v>
      </c>
      <c r="M603" s="6">
        <v>1.7386703419065135</v>
      </c>
      <c r="N603" s="6">
        <v>4.068854602051184</v>
      </c>
      <c r="O603" s="6">
        <v>5.7584987205112681E-2</v>
      </c>
      <c r="P603" s="6">
        <v>4.608547838792789E-2</v>
      </c>
      <c r="Q603" s="6">
        <v>5.2421504856579315E-2</v>
      </c>
      <c r="R603" s="6">
        <v>0.11426036347117234</v>
      </c>
      <c r="S603" s="6">
        <v>0.10356350421460957</v>
      </c>
      <c r="T603" s="6">
        <v>0.66545790884696177</v>
      </c>
      <c r="U603" s="6">
        <v>2.4217662935884201E-2</v>
      </c>
      <c r="V603" s="6">
        <v>0.24281857174066751</v>
      </c>
      <c r="W603" s="6"/>
      <c r="AR603" s="5" t="s">
        <v>87</v>
      </c>
      <c r="AS603" s="5" t="s">
        <v>23</v>
      </c>
      <c r="AT603" s="5" t="s">
        <v>22</v>
      </c>
      <c r="AU603" s="2">
        <f>IFERROR(I603/'Saturation Data'!I779-1,"NA")</f>
        <v>-0.80447244191041967</v>
      </c>
      <c r="AV603" s="2" t="str">
        <f>IFERROR(J603/'Saturation Data'!J779-1,"NA")</f>
        <v>NA</v>
      </c>
      <c r="AW603" s="2">
        <f>IFERROR(K603/'Saturation Data'!K779-1,"NA")</f>
        <v>-0.19518421213143411</v>
      </c>
      <c r="AX603" s="2" t="str">
        <f>IFERROR(L603/'Saturation Data'!L779-1,"NA")</f>
        <v>NA</v>
      </c>
      <c r="AY603" s="2">
        <f>IFERROR(M603/'Saturation Data'!M779-1,"NA")</f>
        <v>614.24074377442093</v>
      </c>
      <c r="AZ603" s="2">
        <f>IFERROR(N603/'Saturation Data'!N779-1,"NA")</f>
        <v>64.32325009714846</v>
      </c>
      <c r="BA603" s="2">
        <f>IFERROR(O603/'Saturation Data'!O779-1,"NA")</f>
        <v>-0.66455216988155674</v>
      </c>
      <c r="BB603" s="2">
        <f>IFERROR(P603/'Saturation Data'!P779-1,"NA")</f>
        <v>-0.90134660001403921</v>
      </c>
      <c r="BC603" s="2">
        <f>IFERROR(Q603/'Saturation Data'!Q779-1,"NA")</f>
        <v>-0.86475359944122987</v>
      </c>
      <c r="BD603" s="2">
        <f>IFERROR(R603/'Saturation Data'!R779-1,"NA")</f>
        <v>1.290934605938292</v>
      </c>
      <c r="BE603" s="2">
        <f>IFERROR(S603/'Saturation Data'!S779-1,"NA")</f>
        <v>2.3162283957601542</v>
      </c>
      <c r="BF603" s="2">
        <f>IFERROR(T603/'Saturation Data'!T779-1,"NA")</f>
        <v>4.1231789341802072</v>
      </c>
      <c r="BG603" s="2">
        <f>IFERROR(U603/'Saturation Data'!U779-1,"NA")</f>
        <v>-0.87292846795757639</v>
      </c>
      <c r="BH603" s="2">
        <f>IFERROR(V603/'Saturation Data'!V779-1,"NA")</f>
        <v>4.2558132411399914</v>
      </c>
      <c r="BI603" s="2" t="str">
        <f t="shared" si="176"/>
        <v>NA</v>
      </c>
    </row>
    <row r="604" spans="1:61" x14ac:dyDescent="0.25">
      <c r="A604" t="str">
        <f t="shared" si="160"/>
        <v/>
      </c>
      <c r="B604" t="str">
        <f t="shared" si="177"/>
        <v>IDRefrigeration Open Display Case</v>
      </c>
      <c r="C604" t="str">
        <f t="shared" si="161"/>
        <v>ID2016 CPARefrigeration _Open Display Case</v>
      </c>
      <c r="D604" t="s">
        <v>119</v>
      </c>
      <c r="E604" t="s">
        <v>142</v>
      </c>
      <c r="F604" s="3" t="s">
        <v>91</v>
      </c>
      <c r="G604" s="3" t="s">
        <v>25</v>
      </c>
      <c r="H604" s="3" t="s">
        <v>29</v>
      </c>
      <c r="I604" s="6">
        <v>0.19974091469598232</v>
      </c>
      <c r="J604" s="6">
        <v>1.0138200948492848</v>
      </c>
      <c r="K604" s="6">
        <v>0.52098955736574171</v>
      </c>
      <c r="L604" s="6">
        <v>0.41326503644573892</v>
      </c>
      <c r="M604" s="6">
        <v>10.305856998423812</v>
      </c>
      <c r="N604" s="6">
        <v>24.117874829645441</v>
      </c>
      <c r="O604" s="6">
        <v>0.34133132031297175</v>
      </c>
      <c r="P604" s="6">
        <v>0.27316871894710998</v>
      </c>
      <c r="Q604" s="6">
        <v>0.31072510968449846</v>
      </c>
      <c r="R604" s="6">
        <v>0.67727098009310027</v>
      </c>
      <c r="S604" s="6">
        <v>0.61386603254593053</v>
      </c>
      <c r="T604" s="6">
        <v>3.9444590971321065</v>
      </c>
      <c r="U604" s="6">
        <v>0.14354864463816283</v>
      </c>
      <c r="V604" s="6">
        <v>1.4392915186997461</v>
      </c>
      <c r="W604" s="6"/>
      <c r="AR604" s="5" t="s">
        <v>88</v>
      </c>
      <c r="AS604" s="5" t="s">
        <v>25</v>
      </c>
      <c r="AT604" s="5" t="s">
        <v>26</v>
      </c>
      <c r="AU604" s="2">
        <f>IFERROR(I604/'Saturation Data'!I780-1,"NA")</f>
        <v>0.15897706675816092</v>
      </c>
      <c r="AV604" s="2" t="str">
        <f>IFERROR(J604/'Saturation Data'!J780-1,"NA")</f>
        <v>NA</v>
      </c>
      <c r="AW604" s="2">
        <f>IFERROR(K604/'Saturation Data'!K780-1,"NA")</f>
        <v>18.081975967341165</v>
      </c>
      <c r="AX604" s="2" t="str">
        <f>IFERROR(L604/'Saturation Data'!L780-1,"NA")</f>
        <v>NA</v>
      </c>
      <c r="AY604" s="2" t="str">
        <f>IFERROR(M604/'Saturation Data'!M780-1,"NA")</f>
        <v>NA</v>
      </c>
      <c r="AZ604" s="2" t="str">
        <f>IFERROR(N604/'Saturation Data'!N780-1,"NA")</f>
        <v>NA</v>
      </c>
      <c r="BA604" s="2">
        <f>IFERROR(O604/'Saturation Data'!O780-1,"NA")</f>
        <v>-0.46387526181318284</v>
      </c>
      <c r="BB604" s="2">
        <f>IFERROR(P604/'Saturation Data'!P780-1,"NA")</f>
        <v>1.1978981525581509</v>
      </c>
      <c r="BC604" s="2">
        <f>IFERROR(Q604/'Saturation Data'!Q780-1,"NA")</f>
        <v>1.9762941540660761</v>
      </c>
      <c r="BD604" s="2">
        <f>IFERROR(R604/'Saturation Data'!R780-1,"NA")</f>
        <v>2.3948420054791986</v>
      </c>
      <c r="BE604" s="2">
        <f>IFERROR(S604/'Saturation Data'!S780-1,"NA")</f>
        <v>175.91058113412493</v>
      </c>
      <c r="BF604" s="2">
        <f>IFERROR(T604/'Saturation Data'!T780-1,"NA")</f>
        <v>272.30583251102422</v>
      </c>
      <c r="BG604" s="2">
        <f>IFERROR(U604/'Saturation Data'!U780-1,"NA")</f>
        <v>-0.24679163942956284</v>
      </c>
      <c r="BH604" s="2">
        <f>IFERROR(V604/'Saturation Data'!V780-1,"NA")</f>
        <v>6.7883740189380228</v>
      </c>
      <c r="BI604" s="2" t="str">
        <f t="shared" si="176"/>
        <v>NA</v>
      </c>
    </row>
    <row r="605" spans="1:61" x14ac:dyDescent="0.25">
      <c r="A605" t="str">
        <f t="shared" si="160"/>
        <v/>
      </c>
      <c r="B605" t="str">
        <f t="shared" si="177"/>
        <v>IDRefrigeration Icemaker</v>
      </c>
      <c r="C605" t="str">
        <f t="shared" si="161"/>
        <v>ID2016 CPARefrigeration _Icemaker</v>
      </c>
      <c r="D605" t="s">
        <v>119</v>
      </c>
      <c r="E605" t="s">
        <v>142</v>
      </c>
      <c r="F605" s="3" t="s">
        <v>92</v>
      </c>
      <c r="G605" s="3" t="s">
        <v>25</v>
      </c>
      <c r="H605" s="3" t="s">
        <v>30</v>
      </c>
      <c r="I605" s="6">
        <v>5.5195092922002649E-2</v>
      </c>
      <c r="J605" s="6">
        <v>0.28015238854078089</v>
      </c>
      <c r="K605" s="6">
        <v>0.28793366721048219</v>
      </c>
      <c r="L605" s="6">
        <v>0.22839789356883511</v>
      </c>
      <c r="M605" s="6">
        <v>2.8478528574612327</v>
      </c>
      <c r="N605" s="6">
        <v>0.33322875894747389</v>
      </c>
      <c r="O605" s="6">
        <v>0.18864251193141529</v>
      </c>
      <c r="P605" s="6">
        <v>0.15097130048311966</v>
      </c>
      <c r="Q605" s="6">
        <v>0.17172747334555316</v>
      </c>
      <c r="R605" s="6">
        <v>0.18715261585996129</v>
      </c>
      <c r="S605" s="6">
        <v>0.16963170895459639</v>
      </c>
      <c r="T605" s="6">
        <v>1.089985928644716</v>
      </c>
      <c r="U605" s="6">
        <v>3.9667289957545718E-2</v>
      </c>
      <c r="V605" s="6">
        <v>0.39772436827676516</v>
      </c>
      <c r="W605" s="6"/>
      <c r="AR605" s="5" t="s">
        <v>89</v>
      </c>
      <c r="AS605" s="5" t="s">
        <v>25</v>
      </c>
      <c r="AT605" s="5" t="s">
        <v>27</v>
      </c>
      <c r="AU605" s="2">
        <f>IFERROR(I605/'Saturation Data'!I781-1,"NA")</f>
        <v>-0.88625422805718157</v>
      </c>
      <c r="AV605" s="2">
        <f>IFERROR(J605/'Saturation Data'!J781-1,"NA")</f>
        <v>-0.62667788086544429</v>
      </c>
      <c r="AW605" s="2">
        <f>IFERROR(K605/'Saturation Data'!K781-1,"NA")</f>
        <v>-0.53782575722179271</v>
      </c>
      <c r="AX605" s="2">
        <f>IFERROR(L605/'Saturation Data'!L781-1,"NA")</f>
        <v>-0.55514737486592936</v>
      </c>
      <c r="AY605" s="2">
        <f>IFERROR(M605/'Saturation Data'!M781-1,"NA")</f>
        <v>2.6857035812074193</v>
      </c>
      <c r="AZ605" s="2">
        <f>IFERROR(N605/'Saturation Data'!N781-1,"NA")</f>
        <v>-0.53529246861197499</v>
      </c>
      <c r="BA605" s="2">
        <f>IFERROR(O605/'Saturation Data'!O781-1,"NA")</f>
        <v>0.67147361271854789</v>
      </c>
      <c r="BB605" s="2">
        <f>IFERROR(P605/'Saturation Data'!P781-1,"NA")</f>
        <v>-0.44850350920157467</v>
      </c>
      <c r="BC605" s="2">
        <f>IFERROR(Q605/'Saturation Data'!Q781-1,"NA")</f>
        <v>-0.38843492398307278</v>
      </c>
      <c r="BD605" s="2">
        <f>IFERROR(R605/'Saturation Data'!R781-1,"NA")</f>
        <v>-2.0143372460935338E-2</v>
      </c>
      <c r="BE605" s="2">
        <f>IFERROR(S605/'Saturation Data'!S781-1,"NA")</f>
        <v>0.87887269244911637</v>
      </c>
      <c r="BF605" s="2">
        <f>IFERROR(T605/'Saturation Data'!T781-1,"NA")</f>
        <v>5.3997858606632132</v>
      </c>
      <c r="BG605" s="2">
        <f>IFERROR(U605/'Saturation Data'!U781-1,"NA")</f>
        <v>-0.92489257182158324</v>
      </c>
      <c r="BH605" s="2">
        <f>IFERROR(V605/'Saturation Data'!V781-1,"NA")</f>
        <v>-1.3702744508951592E-2</v>
      </c>
      <c r="BI605" s="2" t="str">
        <f t="shared" si="176"/>
        <v>NA</v>
      </c>
    </row>
    <row r="606" spans="1:61" x14ac:dyDescent="0.25">
      <c r="A606" t="str">
        <f t="shared" si="160"/>
        <v/>
      </c>
      <c r="B606" t="str">
        <f t="shared" si="177"/>
        <v>IDRefrigeration Vending Machine</v>
      </c>
      <c r="C606" t="str">
        <f t="shared" si="161"/>
        <v>ID2016 CPARefrigeration _Vending Machine</v>
      </c>
      <c r="D606" t="s">
        <v>119</v>
      </c>
      <c r="E606" t="s">
        <v>142</v>
      </c>
      <c r="F606" s="3" t="s">
        <v>93</v>
      </c>
      <c r="G606" s="3" t="s">
        <v>25</v>
      </c>
      <c r="H606" s="3" t="s">
        <v>31</v>
      </c>
      <c r="I606" s="6">
        <v>5.1842604497810869E-2</v>
      </c>
      <c r="J606" s="6">
        <v>0.13156812235791213</v>
      </c>
      <c r="K606" s="6">
        <v>0.13522244859603108</v>
      </c>
      <c r="L606" s="6">
        <v>0.10726263004171968</v>
      </c>
      <c r="M606" s="6">
        <v>1.3374387245434718</v>
      </c>
      <c r="N606" s="6">
        <v>0.31298881554239877</v>
      </c>
      <c r="O606" s="6">
        <v>8.8592288007865672E-2</v>
      </c>
      <c r="P606" s="6">
        <v>7.0900735981427529E-2</v>
      </c>
      <c r="Q606" s="6">
        <v>8.0648469010122029E-2</v>
      </c>
      <c r="R606" s="6">
        <v>0.17578517457103437</v>
      </c>
      <c r="S606" s="6">
        <v>7.9664234011238122E-2</v>
      </c>
      <c r="T606" s="6">
        <v>0.51189069911304752</v>
      </c>
      <c r="U606" s="6">
        <v>1.862897148914169E-2</v>
      </c>
      <c r="V606" s="6">
        <v>0.37356703344718079</v>
      </c>
      <c r="W606" s="6"/>
      <c r="AR606" s="5" t="s">
        <v>90</v>
      </c>
      <c r="AS606" s="5" t="s">
        <v>25</v>
      </c>
      <c r="AT606" s="5" t="s">
        <v>28</v>
      </c>
      <c r="AU606" s="2">
        <f>IFERROR(I606/'Saturation Data'!I782-1,"NA")</f>
        <v>8.7011749975214823</v>
      </c>
      <c r="AV606" s="2">
        <f>IFERROR(J606/'Saturation Data'!J782-1,"NA")</f>
        <v>15.69165705323967</v>
      </c>
      <c r="AW606" s="2">
        <f>IFERROR(K606/'Saturation Data'!K782-1,"NA")</f>
        <v>12.619959487006501</v>
      </c>
      <c r="AX606" s="2">
        <f>IFERROR(L606/'Saturation Data'!L782-1,"NA")</f>
        <v>2.6623235951744562</v>
      </c>
      <c r="AY606" s="2">
        <f>IFERROR(M606/'Saturation Data'!M782-1,"NA")</f>
        <v>31.666668080295828</v>
      </c>
      <c r="AZ606" s="2" t="str">
        <f>IFERROR(N606/'Saturation Data'!N782-1,"NA")</f>
        <v>NA</v>
      </c>
      <c r="BA606" s="2">
        <f>IFERROR(O606/'Saturation Data'!O782-1,"NA")</f>
        <v>21.371789900976179</v>
      </c>
      <c r="BB606" s="2" t="str">
        <f>IFERROR(P606/'Saturation Data'!P782-1,"NA")</f>
        <v>NA</v>
      </c>
      <c r="BC606" s="2" t="str">
        <f>IFERROR(Q606/'Saturation Data'!Q782-1,"NA")</f>
        <v>NA</v>
      </c>
      <c r="BD606" s="2">
        <f>IFERROR(R606/'Saturation Data'!R782-1,"NA")</f>
        <v>-0.43088571567451439</v>
      </c>
      <c r="BE606" s="2">
        <f>IFERROR(S606/'Saturation Data'!S782-1,"NA")</f>
        <v>4.3824937808107114</v>
      </c>
      <c r="BF606" s="2">
        <f>IFERROR(T606/'Saturation Data'!T782-1,"NA")</f>
        <v>48.891881005170326</v>
      </c>
      <c r="BG606" s="2">
        <f>IFERROR(U606/'Saturation Data'!U782-1,"NA")</f>
        <v>2.1523514679755062</v>
      </c>
      <c r="BH606" s="2">
        <f>IFERROR(V606/'Saturation Data'!V782-1,"NA")</f>
        <v>8.7664583907759717</v>
      </c>
      <c r="BI606" s="2" t="str">
        <f t="shared" si="176"/>
        <v>NA</v>
      </c>
    </row>
    <row r="607" spans="1:61" x14ac:dyDescent="0.25">
      <c r="A607" t="str">
        <f t="shared" si="160"/>
        <v/>
      </c>
      <c r="B607" t="str">
        <f t="shared" si="177"/>
        <v>IDFood PreparationOven</v>
      </c>
      <c r="C607" t="str">
        <f t="shared" si="161"/>
        <v>ID2016 CPAFood Preparation_Oven</v>
      </c>
      <c r="D607" t="s">
        <v>119</v>
      </c>
      <c r="E607" t="s">
        <v>142</v>
      </c>
      <c r="F607" s="3" t="s">
        <v>94</v>
      </c>
      <c r="G607" s="3" t="s">
        <v>32</v>
      </c>
      <c r="H607" s="3" t="s">
        <v>33</v>
      </c>
      <c r="I607" s="6">
        <v>9.0974872602856555E-2</v>
      </c>
      <c r="J607" s="6">
        <v>0.21131788642844559</v>
      </c>
      <c r="K607" s="6">
        <v>0.17964663190404667</v>
      </c>
      <c r="L607" s="6">
        <v>0.19261718851442389</v>
      </c>
      <c r="M607" s="6">
        <v>4.5211207416664649</v>
      </c>
      <c r="N607" s="6">
        <v>0.7321917988406329</v>
      </c>
      <c r="O607" s="6">
        <v>0.58300503351459187</v>
      </c>
      <c r="P607" s="6">
        <v>0.29120216691650536</v>
      </c>
      <c r="Q607" s="6">
        <v>0.15111955732576612</v>
      </c>
      <c r="R607" s="6">
        <v>0.32464811411951888</v>
      </c>
      <c r="S607" s="6">
        <v>3.1845170105905374E-2</v>
      </c>
      <c r="T607" s="6">
        <v>5.2811485181487629E-2</v>
      </c>
      <c r="U607" s="6">
        <v>7.2790207507585525E-2</v>
      </c>
      <c r="V607" s="6">
        <v>0.12839043750897502</v>
      </c>
      <c r="W607" s="6"/>
      <c r="AR607" s="5" t="s">
        <v>91</v>
      </c>
      <c r="AS607" s="5" t="s">
        <v>25</v>
      </c>
      <c r="AT607" s="5" t="s">
        <v>29</v>
      </c>
      <c r="AU607" s="2" t="str">
        <f>IFERROR(I607/'Saturation Data'!I783-1,"NA")</f>
        <v>NA</v>
      </c>
      <c r="AV607" s="2">
        <f>IFERROR(J607/'Saturation Data'!J783-1,"NA")</f>
        <v>9.5658943214222791</v>
      </c>
      <c r="AW607" s="2">
        <f>IFERROR(K607/'Saturation Data'!K783-1,"NA")</f>
        <v>7.0419909692489728</v>
      </c>
      <c r="AX607" s="2">
        <f>IFERROR(L607/'Saturation Data'!L783-1,"NA")</f>
        <v>3.6142790148706139E-2</v>
      </c>
      <c r="AY607" s="2">
        <f>IFERROR(M607/'Saturation Data'!M783-1,"NA")</f>
        <v>67.564160474165377</v>
      </c>
      <c r="AZ607" s="2">
        <f>IFERROR(N607/'Saturation Data'!N783-1,"NA")</f>
        <v>6.3219179884063283</v>
      </c>
      <c r="BA607" s="2">
        <f>IFERROR(O607/'Saturation Data'!O783-1,"NA")</f>
        <v>10.660100670291836</v>
      </c>
      <c r="BB607" s="2">
        <f>IFERROR(P607/'Saturation Data'!P783-1,"NA")</f>
        <v>4.8240433383301067</v>
      </c>
      <c r="BC607" s="2">
        <f>IFERROR(Q607/'Saturation Data'!Q783-1,"NA")</f>
        <v>2.0223911465153224</v>
      </c>
      <c r="BD607" s="2" t="str">
        <f>IFERROR(R607/'Saturation Data'!R783-1,"NA")</f>
        <v>NA</v>
      </c>
      <c r="BE607" s="2">
        <f>IFERROR(S607/'Saturation Data'!S783-1,"NA")</f>
        <v>20.516108473435491</v>
      </c>
      <c r="BF607" s="2">
        <f>IFERROR(T607/'Saturation Data'!T783-1,"NA")</f>
        <v>50.473182438097105</v>
      </c>
      <c r="BG607" s="2" t="str">
        <f>IFERROR(U607/'Saturation Data'!U783-1,"NA")</f>
        <v>NA</v>
      </c>
      <c r="BH607" s="2">
        <f>IFERROR(V607/'Saturation Data'!V783-1,"NA")</f>
        <v>6.7812386369075801</v>
      </c>
      <c r="BI607" s="2" t="str">
        <f t="shared" si="176"/>
        <v>NA</v>
      </c>
    </row>
    <row r="608" spans="1:61" x14ac:dyDescent="0.25">
      <c r="A608" t="str">
        <f t="shared" si="160"/>
        <v/>
      </c>
      <c r="B608" t="str">
        <f t="shared" si="177"/>
        <v>IDFood PreparationFryer</v>
      </c>
      <c r="C608" t="str">
        <f t="shared" si="161"/>
        <v>ID2016 CPAFood Preparation_Fryer</v>
      </c>
      <c r="D608" t="s">
        <v>119</v>
      </c>
      <c r="E608" t="s">
        <v>142</v>
      </c>
      <c r="F608" s="3" t="s">
        <v>95</v>
      </c>
      <c r="G608" s="3" t="s">
        <v>32</v>
      </c>
      <c r="H608" s="3" t="s">
        <v>34</v>
      </c>
      <c r="I608" s="6">
        <v>0.13156238521612201</v>
      </c>
      <c r="J608" s="6">
        <v>0.30559520867614753</v>
      </c>
      <c r="K608" s="6">
        <v>0.25979414659380295</v>
      </c>
      <c r="L608" s="6">
        <v>0.27855138489949732</v>
      </c>
      <c r="M608" s="6">
        <v>6.5381727020417504</v>
      </c>
      <c r="N608" s="6">
        <v>1.0588517107539428</v>
      </c>
      <c r="O608" s="6">
        <v>0.84310678990471577</v>
      </c>
      <c r="P608" s="6">
        <v>0.42111904708988612</v>
      </c>
      <c r="Q608" s="6">
        <v>0.21854000830948131</v>
      </c>
      <c r="R608" s="6">
        <v>0.46948656290988389</v>
      </c>
      <c r="S608" s="6">
        <v>4.6052568328790434E-2</v>
      </c>
      <c r="T608" s="6">
        <v>7.6372791282856178E-2</v>
      </c>
      <c r="U608" s="6">
        <v>0.10526481704326925</v>
      </c>
      <c r="V608" s="6">
        <v>0.18567052323733438</v>
      </c>
      <c r="W608" s="6"/>
      <c r="AR608" s="5" t="s">
        <v>92</v>
      </c>
      <c r="AS608" s="5" t="s">
        <v>25</v>
      </c>
      <c r="AT608" s="5" t="s">
        <v>30</v>
      </c>
      <c r="AU608" s="2">
        <f>IFERROR(I608/'Saturation Data'!I784-1,"NA")</f>
        <v>3.3331232501726236</v>
      </c>
      <c r="AV608" s="2">
        <f>IFERROR(J608/'Saturation Data'!J784-1,"NA")</f>
        <v>4.6819824570992195</v>
      </c>
      <c r="AW608" s="2">
        <f>IFERROR(K608/'Saturation Data'!K784-1,"NA")</f>
        <v>12.083573727243095</v>
      </c>
      <c r="AX608" s="2">
        <f>IFERROR(L608/'Saturation Data'!L784-1,"NA")</f>
        <v>4.7343097379868597</v>
      </c>
      <c r="AY608" s="2">
        <f>IFERROR(M608/'Saturation Data'!M784-1,"NA")</f>
        <v>139.87549723215946</v>
      </c>
      <c r="AZ608" s="2">
        <f>IFERROR(N608/'Saturation Data'!N784-1,"NA")</f>
        <v>27.898791232367437</v>
      </c>
      <c r="BA608" s="2">
        <f>IFERROR(O608/'Saturation Data'!O784-1,"NA")</f>
        <v>140.93717001762892</v>
      </c>
      <c r="BB608" s="2">
        <f>IFERROR(P608/'Saturation Data'!P784-1,"NA")</f>
        <v>7.1042534489549709</v>
      </c>
      <c r="BC608" s="2">
        <f>IFERROR(Q608/'Saturation Data'!Q784-1,"NA")</f>
        <v>3.9668183706700288</v>
      </c>
      <c r="BD608" s="2">
        <f>IFERROR(R608/'Saturation Data'!R784-1,"NA")</f>
        <v>3.8029315898709344</v>
      </c>
      <c r="BE608" s="2">
        <f>IFERROR(S608/'Saturation Data'!S784-1,"NA")</f>
        <v>0.98608304736592012</v>
      </c>
      <c r="BF608" s="2">
        <f>IFERROR(T608/'Saturation Data'!T784-1,"NA")</f>
        <v>3.7513245790006327</v>
      </c>
      <c r="BG608" s="2">
        <f>IFERROR(U608/'Saturation Data'!U784-1,"NA")</f>
        <v>1.7841173035101776</v>
      </c>
      <c r="BH608" s="2">
        <f>IFERROR(V608/'Saturation Data'!V784-1,"NA")</f>
        <v>2.8480937458514917</v>
      </c>
      <c r="BI608" s="2" t="str">
        <f t="shared" si="176"/>
        <v>NA</v>
      </c>
    </row>
    <row r="609" spans="1:61" x14ac:dyDescent="0.25">
      <c r="A609" t="str">
        <f t="shared" si="160"/>
        <v/>
      </c>
      <c r="B609" t="str">
        <f t="shared" si="177"/>
        <v>IDFood PreparationDishwasher</v>
      </c>
      <c r="C609" t="str">
        <f t="shared" si="161"/>
        <v>ID2016 CPAFood Preparation_Dishwasher</v>
      </c>
      <c r="D609" t="s">
        <v>119</v>
      </c>
      <c r="E609" t="s">
        <v>142</v>
      </c>
      <c r="F609" s="3" t="s">
        <v>96</v>
      </c>
      <c r="G609" s="3" t="s">
        <v>32</v>
      </c>
      <c r="H609" s="3" t="s">
        <v>35</v>
      </c>
      <c r="I609" s="6">
        <v>0.18106977119112522</v>
      </c>
      <c r="J609" s="6">
        <v>0.4205917551676725</v>
      </c>
      <c r="K609" s="6">
        <v>0.35755559313749075</v>
      </c>
      <c r="L609" s="6">
        <v>0.38337124586079885</v>
      </c>
      <c r="M609" s="6">
        <v>4.4992549854655826</v>
      </c>
      <c r="N609" s="6">
        <v>1.4573013150878427</v>
      </c>
      <c r="O609" s="6">
        <v>1.1603708254981033</v>
      </c>
      <c r="P609" s="6">
        <v>0.5795876182658799</v>
      </c>
      <c r="Q609" s="6">
        <v>0.30077737824302725</v>
      </c>
      <c r="R609" s="6">
        <v>0.64615599955680314</v>
      </c>
      <c r="S609" s="6">
        <v>6.338231095734112E-2</v>
      </c>
      <c r="T609" s="6">
        <v>0.10511213991823944</v>
      </c>
      <c r="U609" s="6">
        <v>0.14487633608336803</v>
      </c>
      <c r="V609" s="6">
        <v>0.2555389909075686</v>
      </c>
      <c r="W609" s="6"/>
      <c r="AR609" s="5" t="s">
        <v>93</v>
      </c>
      <c r="AS609" s="5" t="s">
        <v>25</v>
      </c>
      <c r="AT609" s="5" t="s">
        <v>31</v>
      </c>
      <c r="AU609" s="2">
        <f>IFERROR(I609/'Saturation Data'!I785-1,"NA")</f>
        <v>7.8048489662008205</v>
      </c>
      <c r="AV609" s="2">
        <f>IFERROR(J609/'Saturation Data'!J785-1,"NA")</f>
        <v>9.6932709426641335</v>
      </c>
      <c r="AW609" s="2">
        <f>IFERROR(K609/'Saturation Data'!K785-1,"NA")</f>
        <v>21.745644178934629</v>
      </c>
      <c r="AX609" s="2">
        <f>IFERROR(L609/'Saturation Data'!L785-1,"NA")</f>
        <v>9.5400295926314662</v>
      </c>
      <c r="AY609" s="2">
        <f>IFERROR(M609/'Saturation Data'!M785-1,"NA")</f>
        <v>339.710687627548</v>
      </c>
      <c r="AZ609" s="2" t="str">
        <f>IFERROR(N609/'Saturation Data'!N785-1,"NA")</f>
        <v>NA</v>
      </c>
      <c r="BA609" s="2">
        <f>IFERROR(O609/'Saturation Data'!O785-1,"NA")</f>
        <v>129.23241588081967</v>
      </c>
      <c r="BB609" s="2" t="str">
        <f>IFERROR(P609/'Saturation Data'!P785-1,"NA")</f>
        <v>NA</v>
      </c>
      <c r="BC609" s="2">
        <f>IFERROR(Q609/'Saturation Data'!Q785-1,"NA")</f>
        <v>8.0595595856333535</v>
      </c>
      <c r="BD609" s="2">
        <f>IFERROR(R609/'Saturation Data'!R785-1,"NA")</f>
        <v>22.07699998417154</v>
      </c>
      <c r="BE609" s="2" t="str">
        <f>IFERROR(S609/'Saturation Data'!S785-1,"NA")</f>
        <v>NA</v>
      </c>
      <c r="BF609" s="2" t="str">
        <f>IFERROR(T609/'Saturation Data'!T785-1,"NA")</f>
        <v>NA</v>
      </c>
      <c r="BG609" s="2">
        <f>IFERROR(U609/'Saturation Data'!U785-1,"NA")</f>
        <v>4.3707881670250046</v>
      </c>
      <c r="BH609" s="2">
        <f>IFERROR(V609/'Saturation Data'!V785-1,"NA")</f>
        <v>19.042273796672053</v>
      </c>
      <c r="BI609" s="2" t="str">
        <f t="shared" si="176"/>
        <v>NA</v>
      </c>
    </row>
    <row r="610" spans="1:61" x14ac:dyDescent="0.25">
      <c r="A610" t="str">
        <f t="shared" si="160"/>
        <v/>
      </c>
      <c r="B610" t="str">
        <f t="shared" si="177"/>
        <v>IDFood PreparationHot Food Container</v>
      </c>
      <c r="C610" t="str">
        <f t="shared" si="161"/>
        <v>ID2016 CPAFood Preparation_Hot Food Container</v>
      </c>
      <c r="D610" t="s">
        <v>119</v>
      </c>
      <c r="E610" t="s">
        <v>142</v>
      </c>
      <c r="F610" s="3" t="s">
        <v>97</v>
      </c>
      <c r="G610" s="3" t="s">
        <v>32</v>
      </c>
      <c r="H610" s="3" t="s">
        <v>36</v>
      </c>
      <c r="I610" s="6">
        <v>2.4782523965534764E-2</v>
      </c>
      <c r="J610" s="6">
        <v>5.756524230180312E-2</v>
      </c>
      <c r="K610" s="6">
        <v>4.8937655344953417E-2</v>
      </c>
      <c r="L610" s="6">
        <v>5.2470973071555058E-2</v>
      </c>
      <c r="M610" s="6">
        <v>0.6158007146684773</v>
      </c>
      <c r="N610" s="6">
        <v>0.19945684212550618</v>
      </c>
      <c r="O610" s="6">
        <v>0.15881677876237119</v>
      </c>
      <c r="P610" s="6">
        <v>7.9326570886534539E-2</v>
      </c>
      <c r="Q610" s="6">
        <v>4.1166576483551008E-2</v>
      </c>
      <c r="R610" s="6">
        <v>8.8437603025343689E-2</v>
      </c>
      <c r="S610" s="6">
        <v>8.6749634130441292E-3</v>
      </c>
      <c r="T610" s="6">
        <v>1.4386410881597714E-2</v>
      </c>
      <c r="U610" s="6">
        <v>1.982882756965075E-2</v>
      </c>
      <c r="V610" s="6">
        <v>3.4974922233765894E-2</v>
      </c>
      <c r="W610" s="6"/>
      <c r="AR610" s="5" t="s">
        <v>94</v>
      </c>
      <c r="AS610" s="5" t="s">
        <v>32</v>
      </c>
      <c r="AT610" s="5" t="s">
        <v>33</v>
      </c>
      <c r="AU610" s="2">
        <f>IFERROR(I610/'Saturation Data'!I786-1,"NA")</f>
        <v>1.3183531829590702</v>
      </c>
      <c r="AV610" s="2">
        <f>IFERROR(J610/'Saturation Data'!J786-1,"NA")</f>
        <v>21.973925626070145</v>
      </c>
      <c r="AW610" s="2">
        <f>IFERROR(K610/'Saturation Data'!K786-1,"NA")</f>
        <v>0.78626834199313933</v>
      </c>
      <c r="AX610" s="2">
        <f>IFERROR(L610/'Saturation Data'!L786-1,"NA")</f>
        <v>3.09471211026682</v>
      </c>
      <c r="AY610" s="2">
        <f>IFERROR(M610/'Saturation Data'!M786-1,"NA")</f>
        <v>11.416957392509554</v>
      </c>
      <c r="AZ610" s="2">
        <f>IFERROR(N610/'Saturation Data'!N786-1,"NA")</f>
        <v>1.1493523617414159</v>
      </c>
      <c r="BA610" s="2">
        <f>IFERROR(O610/'Saturation Data'!O786-1,"NA")</f>
        <v>7.4474079917371352</v>
      </c>
      <c r="BB610" s="2" t="str">
        <f>IFERROR(P610/'Saturation Data'!P786-1,"NA")</f>
        <v>NA</v>
      </c>
      <c r="BC610" s="2" t="str">
        <f>IFERROR(Q610/'Saturation Data'!Q786-1,"NA")</f>
        <v>NA</v>
      </c>
      <c r="BD610" s="2">
        <f>IFERROR(R610/'Saturation Data'!R786-1,"NA")</f>
        <v>10.764350435610123</v>
      </c>
      <c r="BE610" s="2">
        <f>IFERROR(S610/'Saturation Data'!S786-1,"NA")</f>
        <v>-0.674355219478044</v>
      </c>
      <c r="BF610" s="2">
        <f>IFERROR(T610/'Saturation Data'!T786-1,"NA")</f>
        <v>-0.27925223261836851</v>
      </c>
      <c r="BG610" s="2">
        <f>IFERROR(U610/'Saturation Data'!U786-1,"NA")</f>
        <v>1.4457254305392788</v>
      </c>
      <c r="BH610" s="2">
        <f>IFERROR(V610/'Saturation Data'!V786-1,"NA")</f>
        <v>-0.57237103829228597</v>
      </c>
      <c r="BI610" s="2" t="str">
        <f t="shared" si="176"/>
        <v>NA</v>
      </c>
    </row>
    <row r="611" spans="1:61" x14ac:dyDescent="0.25">
      <c r="A611" t="str">
        <f t="shared" si="160"/>
        <v/>
      </c>
      <c r="B611" t="str">
        <f t="shared" si="177"/>
        <v>IDFood PreparationSteamer</v>
      </c>
      <c r="C611" t="str">
        <f t="shared" si="161"/>
        <v>ID2016 CPAFood Preparation_Steamer</v>
      </c>
      <c r="D611" t="s">
        <v>119</v>
      </c>
      <c r="E611" t="s">
        <v>142</v>
      </c>
      <c r="F611" s="3" t="s">
        <v>98</v>
      </c>
      <c r="G611" s="3" t="s">
        <v>32</v>
      </c>
      <c r="H611" s="3" t="s">
        <v>37</v>
      </c>
      <c r="I611" s="6">
        <v>0.13277010614576021</v>
      </c>
      <c r="J611" s="6">
        <v>0.30840052213188213</v>
      </c>
      <c r="K611" s="6">
        <v>0.26217901387728526</v>
      </c>
      <c r="L611" s="6">
        <v>0.28110844052729084</v>
      </c>
      <c r="M611" s="6">
        <v>3.2990960228616273</v>
      </c>
      <c r="N611" s="6">
        <v>1.0685717942744719</v>
      </c>
      <c r="O611" s="6">
        <v>0.85084637074627067</v>
      </c>
      <c r="P611" s="6">
        <v>0.42498485026914778</v>
      </c>
      <c r="Q611" s="6">
        <v>0.22054616942890071</v>
      </c>
      <c r="R611" s="6">
        <v>0.47379637188209667</v>
      </c>
      <c r="S611" s="6">
        <v>4.6475323286774103E-2</v>
      </c>
      <c r="T611" s="6">
        <v>7.7073880871158143E-2</v>
      </c>
      <c r="U611" s="6">
        <v>0.10623113064794318</v>
      </c>
      <c r="V611" s="6">
        <v>0.18737494792196013</v>
      </c>
      <c r="W611" s="6"/>
      <c r="AR611" s="5" t="s">
        <v>95</v>
      </c>
      <c r="AS611" s="5" t="s">
        <v>32</v>
      </c>
      <c r="AT611" s="5" t="s">
        <v>34</v>
      </c>
      <c r="AU611" s="2">
        <f>IFERROR(I611/'Saturation Data'!I787-1,"NA")</f>
        <v>-0.53573151796800467</v>
      </c>
      <c r="AV611" s="2">
        <f>IFERROR(J611/'Saturation Data'!J787-1,"NA")</f>
        <v>1.0798358497561553</v>
      </c>
      <c r="AW611" s="2">
        <f>IFERROR(K611/'Saturation Data'!K787-1,"NA")</f>
        <v>-0.18160455944042331</v>
      </c>
      <c r="AX611" s="2">
        <f>IFERROR(L611/'Saturation Data'!L787-1,"NA")</f>
        <v>0.65511582781249578</v>
      </c>
      <c r="AY611" s="2">
        <f>IFERROR(M611/'Saturation Data'!M787-1,"NA")</f>
        <v>3793.9527432602899</v>
      </c>
      <c r="AZ611" s="2">
        <f>IFERROR(N611/'Saturation Data'!N787-1,"NA")</f>
        <v>61.534420184263887</v>
      </c>
      <c r="BA611" s="2">
        <f>IFERROR(O611/'Saturation Data'!O787-1,"NA")</f>
        <v>2195.4350128321389</v>
      </c>
      <c r="BB611" s="2">
        <f>IFERROR(P611/'Saturation Data'!P787-1,"NA")</f>
        <v>1.7952673732886875</v>
      </c>
      <c r="BC611" s="2">
        <f>IFERROR(Q611/'Saturation Data'!Q787-1,"NA")</f>
        <v>0.69912303103929707</v>
      </c>
      <c r="BD611" s="2">
        <f>IFERROR(R611/'Saturation Data'!R787-1,"NA")</f>
        <v>0.29193969145029408</v>
      </c>
      <c r="BE611" s="2">
        <f>IFERROR(S611/'Saturation Data'!S787-1,"NA")</f>
        <v>-0.67746071066630664</v>
      </c>
      <c r="BF611" s="2">
        <f>IFERROR(T611/'Saturation Data'!T787-1,"NA")</f>
        <v>-0.28612559885803635</v>
      </c>
      <c r="BG611" s="2">
        <f>IFERROR(U611/'Saturation Data'!U787-1,"NA")</f>
        <v>-0.55029107243477382</v>
      </c>
      <c r="BH611" s="2">
        <f>IFERROR(V611/'Saturation Data'!V787-1,"NA")</f>
        <v>0.96739434156401227</v>
      </c>
      <c r="BI611" s="2" t="str">
        <f t="shared" si="176"/>
        <v>NA</v>
      </c>
    </row>
    <row r="612" spans="1:61" x14ac:dyDescent="0.25">
      <c r="A612" t="str">
        <f t="shared" si="160"/>
        <v/>
      </c>
      <c r="B612" t="str">
        <f t="shared" si="177"/>
        <v>IDOffice EquipmentDesktop Computer</v>
      </c>
      <c r="C612" t="str">
        <f t="shared" si="161"/>
        <v>ID2016 CPAOffice Equipment_Desktop Computer</v>
      </c>
      <c r="D612" t="s">
        <v>119</v>
      </c>
      <c r="E612" t="s">
        <v>142</v>
      </c>
      <c r="F612" s="3" t="s">
        <v>99</v>
      </c>
      <c r="G612" s="3" t="s">
        <v>38</v>
      </c>
      <c r="H612" s="3" t="s">
        <v>39</v>
      </c>
      <c r="I612" s="6">
        <v>2.4175076214971232</v>
      </c>
      <c r="J612" s="6">
        <v>1.4022413857471114</v>
      </c>
      <c r="K612" s="6">
        <v>0.33668322377772547</v>
      </c>
      <c r="L612" s="6">
        <v>0.10585393337524902</v>
      </c>
      <c r="M612" s="6">
        <v>0.33468654280733534</v>
      </c>
      <c r="N612" s="6">
        <v>0.18390033840543005</v>
      </c>
      <c r="O612" s="6">
        <v>0.50721827823850651</v>
      </c>
      <c r="P612" s="6">
        <v>0.5840588150546373</v>
      </c>
      <c r="Q612" s="6">
        <v>0.3945408789483637</v>
      </c>
      <c r="R612" s="6">
        <v>0.10516110631925106</v>
      </c>
      <c r="S612" s="6">
        <v>8.0470988632414142E-2</v>
      </c>
      <c r="T612" s="6">
        <v>6.0364309762442656E-2</v>
      </c>
      <c r="U612" s="6">
        <v>5.31924604315597</v>
      </c>
      <c r="V612" s="6">
        <v>0.3042111227017642</v>
      </c>
      <c r="W612" s="6"/>
      <c r="AR612" s="5" t="s">
        <v>96</v>
      </c>
      <c r="AS612" s="5" t="s">
        <v>32</v>
      </c>
      <c r="AT612" s="5" t="s">
        <v>35</v>
      </c>
      <c r="AU612" s="2">
        <f>IFERROR(I612/'Saturation Data'!I788-1,"NA")</f>
        <v>78.622746767402205</v>
      </c>
      <c r="AV612" s="2">
        <f>IFERROR(J612/'Saturation Data'!J788-1,"NA")</f>
        <v>25.07210691865625</v>
      </c>
      <c r="AW612" s="2">
        <f>IFERROR(K612/'Saturation Data'!K788-1,"NA")</f>
        <v>15.955808430546188</v>
      </c>
      <c r="AX612" s="2">
        <f>IFERROR(L612/'Saturation Data'!L788-1,"NA")</f>
        <v>1.1791284260780501</v>
      </c>
      <c r="AY612" s="2">
        <f>IFERROR(M612/'Saturation Data'!M788-1,"NA")</f>
        <v>6.2113624530248321</v>
      </c>
      <c r="AZ612" s="2">
        <f>IFERROR(N612/'Saturation Data'!N788-1,"NA")</f>
        <v>4.0191140394495104</v>
      </c>
      <c r="BA612" s="2">
        <f>IFERROR(O612/'Saturation Data'!O788-1,"NA")</f>
        <v>84.39028253173511</v>
      </c>
      <c r="BB612" s="2">
        <f>IFERROR(P612/'Saturation Data'!P788-1,"NA")</f>
        <v>10.239958626921906</v>
      </c>
      <c r="BC612" s="2">
        <f>IFERROR(Q612/'Saturation Data'!Q788-1,"NA")</f>
        <v>7.9668381579173548</v>
      </c>
      <c r="BD612" s="2">
        <f>IFERROR(R612/'Saturation Data'!R788-1,"NA")</f>
        <v>7.5816944442466117E-2</v>
      </c>
      <c r="BE612" s="2">
        <f>IFERROR(S612/'Saturation Data'!S788-1,"NA")</f>
        <v>2.4704267780804376</v>
      </c>
      <c r="BF612" s="2">
        <f>IFERROR(T612/'Saturation Data'!T788-1,"NA")</f>
        <v>2.7554006322286084</v>
      </c>
      <c r="BG612" s="2">
        <f>IFERROR(U612/'Saturation Data'!U788-1,"NA")</f>
        <v>139.68712953057386</v>
      </c>
      <c r="BH612" s="2">
        <f>IFERROR(V612/'Saturation Data'!V788-1,"NA")</f>
        <v>5.3048937347515928</v>
      </c>
      <c r="BI612" s="2" t="str">
        <f t="shared" si="176"/>
        <v>NA</v>
      </c>
    </row>
    <row r="613" spans="1:61" x14ac:dyDescent="0.25">
      <c r="A613" t="str">
        <f t="shared" si="160"/>
        <v/>
      </c>
      <c r="B613" t="str">
        <f t="shared" si="177"/>
        <v>IDOffice EquipmentLaptop</v>
      </c>
      <c r="C613" t="str">
        <f t="shared" si="161"/>
        <v>ID2016 CPAOffice Equipment_Laptop</v>
      </c>
      <c r="D613" t="s">
        <v>119</v>
      </c>
      <c r="E613" t="s">
        <v>142</v>
      </c>
      <c r="F613" s="3" t="s">
        <v>100</v>
      </c>
      <c r="G613" s="3" t="s">
        <v>38</v>
      </c>
      <c r="H613" s="3" t="s">
        <v>40</v>
      </c>
      <c r="I613" s="6">
        <v>0.37329161802529109</v>
      </c>
      <c r="J613" s="6">
        <v>0.21652256691683339</v>
      </c>
      <c r="K613" s="6">
        <v>5.1987850730384082E-2</v>
      </c>
      <c r="L613" s="6">
        <v>1.6345092653531099E-2</v>
      </c>
      <c r="M613" s="6">
        <v>4.1343631758553191E-2</v>
      </c>
      <c r="N613" s="6">
        <v>2.8396375783191406E-2</v>
      </c>
      <c r="O613" s="6">
        <v>3.1328187773554818E-2</v>
      </c>
      <c r="P613" s="6">
        <v>2.7055665697383931E-2</v>
      </c>
      <c r="Q613" s="6">
        <v>2.4368701346810701E-2</v>
      </c>
      <c r="R613" s="6">
        <v>1.6238112005178475E-2</v>
      </c>
      <c r="S613" s="6">
        <v>9.9405338898864524E-3</v>
      </c>
      <c r="T613" s="6">
        <v>7.4567676765370343E-3</v>
      </c>
      <c r="U613" s="6">
        <v>0.32854166737139817</v>
      </c>
      <c r="V613" s="6">
        <v>4.6973776299537119E-2</v>
      </c>
      <c r="W613" s="6"/>
      <c r="AR613" s="5" t="s">
        <v>97</v>
      </c>
      <c r="AS613" s="5" t="s">
        <v>32</v>
      </c>
      <c r="AT613" s="5" t="s">
        <v>36</v>
      </c>
      <c r="AU613" s="2">
        <f>IFERROR(I613/'Saturation Data'!I789-1,"NA")</f>
        <v>17.151988017879106</v>
      </c>
      <c r="AV613" s="2">
        <f>IFERROR(J613/'Saturation Data'!J789-1,"NA")</f>
        <v>4.5049449847627114</v>
      </c>
      <c r="AW613" s="2">
        <f>IFERROR(K613/'Saturation Data'!K789-1,"NA")</f>
        <v>2.3071700654006491</v>
      </c>
      <c r="AX613" s="2">
        <f>IFERROR(L613/'Saturation Data'!L789-1,"NA")</f>
        <v>-0.55062420011261204</v>
      </c>
      <c r="AY613" s="2">
        <f>IFERROR(M613/'Saturation Data'!M789-1,"NA")</f>
        <v>2.1307888197003688</v>
      </c>
      <c r="AZ613" s="2" t="str">
        <f>IFERROR(N613/'Saturation Data'!N789-1,"NA")</f>
        <v>NA</v>
      </c>
      <c r="BA613" s="2">
        <f>IFERROR(O613/'Saturation Data'!O789-1,"NA")</f>
        <v>2.5160704571890933</v>
      </c>
      <c r="BB613" s="2" t="str">
        <f>IFERROR(P613/'Saturation Data'!P789-1,"NA")</f>
        <v>NA</v>
      </c>
      <c r="BC613" s="2">
        <f>IFERROR(Q613/'Saturation Data'!Q789-1,"NA")</f>
        <v>-0.26600297148160523</v>
      </c>
      <c r="BD613" s="2">
        <f>IFERROR(R613/'Saturation Data'!R789-1,"NA")</f>
        <v>-0.42006742838648303</v>
      </c>
      <c r="BE613" s="2" t="str">
        <f>IFERROR(S613/'Saturation Data'!S789-1,"NA")</f>
        <v>NA</v>
      </c>
      <c r="BF613" s="2" t="str">
        <f>IFERROR(T613/'Saturation Data'!T789-1,"NA")</f>
        <v>NA</v>
      </c>
      <c r="BG613" s="2">
        <f>IFERROR(U613/'Saturation Data'!U789-1,"NA")</f>
        <v>11.179543928261587</v>
      </c>
      <c r="BH613" s="2">
        <f>IFERROR(V613/'Saturation Data'!V789-1,"NA")</f>
        <v>2.6842177489833046</v>
      </c>
      <c r="BI613" s="2" t="str">
        <f t="shared" si="176"/>
        <v>NA</v>
      </c>
    </row>
    <row r="614" spans="1:61" x14ac:dyDescent="0.25">
      <c r="A614" t="str">
        <f t="shared" si="160"/>
        <v/>
      </c>
      <c r="B614" t="str">
        <f t="shared" si="177"/>
        <v>IDOffice EquipmentServer</v>
      </c>
      <c r="C614" t="str">
        <f t="shared" si="161"/>
        <v>ID2016 CPAOffice Equipment_Server</v>
      </c>
      <c r="D614" t="s">
        <v>119</v>
      </c>
      <c r="E614" t="s">
        <v>142</v>
      </c>
      <c r="F614" s="3" t="s">
        <v>101</v>
      </c>
      <c r="G614" s="3" t="s">
        <v>38</v>
      </c>
      <c r="H614" s="3" t="s">
        <v>41</v>
      </c>
      <c r="I614" s="6">
        <v>0.23701055112716893</v>
      </c>
      <c r="J614" s="6">
        <v>0.41242393698444452</v>
      </c>
      <c r="K614" s="6">
        <v>4.9512238790841982E-2</v>
      </c>
      <c r="L614" s="6">
        <v>0.12453403926499886</v>
      </c>
      <c r="M614" s="6">
        <v>0.39374887389098273</v>
      </c>
      <c r="N614" s="6">
        <v>0.10817666965025298</v>
      </c>
      <c r="O614" s="6">
        <v>5.9672738616294886E-2</v>
      </c>
      <c r="P614" s="6">
        <v>6.87128017711338E-2</v>
      </c>
      <c r="Q614" s="6">
        <v>9.2833147987850279E-2</v>
      </c>
      <c r="R614" s="6">
        <v>6.1859474305441801E-2</v>
      </c>
      <c r="S614" s="6">
        <v>9.4671751332251933E-2</v>
      </c>
      <c r="T614" s="6">
        <v>7.1016835014638416E-2</v>
      </c>
      <c r="U614" s="6">
        <v>62.579365213599644</v>
      </c>
      <c r="V614" s="6">
        <v>0.17894771923633188</v>
      </c>
      <c r="W614" s="6"/>
      <c r="AR614" s="5" t="s">
        <v>98</v>
      </c>
      <c r="AS614" s="5" t="s">
        <v>32</v>
      </c>
      <c r="AT614" s="5" t="s">
        <v>37</v>
      </c>
      <c r="AU614" s="2">
        <f>IFERROR(I614/'Saturation Data'!I790-1,"NA")</f>
        <v>-0.76298944887283104</v>
      </c>
      <c r="AV614" s="2">
        <f>IFERROR(J614/'Saturation Data'!J790-1,"NA")</f>
        <v>-0.58757606301555554</v>
      </c>
      <c r="AW614" s="2">
        <f>IFERROR(K614/'Saturation Data'!K790-1,"NA")</f>
        <v>-0.95048776120915801</v>
      </c>
      <c r="AX614" s="2">
        <f>IFERROR(L614/'Saturation Data'!L790-1,"NA")</f>
        <v>-0.87546596073500116</v>
      </c>
      <c r="AY614" s="2">
        <f>IFERROR(M614/'Saturation Data'!M790-1,"NA")</f>
        <v>-0.60625112610901732</v>
      </c>
      <c r="AZ614" s="2">
        <f>IFERROR(N614/'Saturation Data'!N790-1,"NA")</f>
        <v>-0.89182333034974703</v>
      </c>
      <c r="BA614" s="2">
        <f>IFERROR(O614/'Saturation Data'!O790-1,"NA")</f>
        <v>-0.94032726138370515</v>
      </c>
      <c r="BB614" s="2">
        <f>IFERROR(P614/'Saturation Data'!P790-1,"NA")</f>
        <v>-0.93128719822886619</v>
      </c>
      <c r="BC614" s="2">
        <f>IFERROR(Q614/'Saturation Data'!Q790-1,"NA")</f>
        <v>-0.90716685201214975</v>
      </c>
      <c r="BD614" s="2">
        <f>IFERROR(R614/'Saturation Data'!R790-1,"NA")</f>
        <v>-0.93814052569455819</v>
      </c>
      <c r="BE614" s="2">
        <f>IFERROR(S614/'Saturation Data'!S790-1,"NA")</f>
        <v>-0.90532824866774808</v>
      </c>
      <c r="BF614" s="2">
        <f>IFERROR(T614/'Saturation Data'!T790-1,"NA")</f>
        <v>-0.9289831649853616</v>
      </c>
      <c r="BG614" s="2">
        <f>IFERROR(U614/'Saturation Data'!U790-1,"NA")</f>
        <v>61.579365213599644</v>
      </c>
      <c r="BH614" s="2">
        <f>IFERROR(V614/'Saturation Data'!V790-1,"NA")</f>
        <v>-0.8210522807636681</v>
      </c>
      <c r="BI614" s="2" t="str">
        <f t="shared" si="176"/>
        <v>NA</v>
      </c>
    </row>
    <row r="615" spans="1:61" x14ac:dyDescent="0.25">
      <c r="A615" t="str">
        <f t="shared" si="160"/>
        <v/>
      </c>
      <c r="B615" t="str">
        <f t="shared" si="177"/>
        <v>IDOffice EquipmentMonitor</v>
      </c>
      <c r="C615" t="str">
        <f t="shared" si="161"/>
        <v>ID2016 CPAOffice Equipment_Monitor</v>
      </c>
      <c r="D615" t="s">
        <v>119</v>
      </c>
      <c r="E615" t="s">
        <v>142</v>
      </c>
      <c r="F615" s="3" t="s">
        <v>102</v>
      </c>
      <c r="G615" s="3" t="s">
        <v>38</v>
      </c>
      <c r="H615" s="3" t="s">
        <v>42</v>
      </c>
      <c r="I615" s="6">
        <v>0.42661899202890408</v>
      </c>
      <c r="J615" s="6">
        <v>0.24745436219066672</v>
      </c>
      <c r="K615" s="6">
        <v>5.9414686549010373E-2</v>
      </c>
      <c r="L615" s="6">
        <v>1.8680105889749828E-2</v>
      </c>
      <c r="M615" s="6">
        <v>5.9062331083647418E-2</v>
      </c>
      <c r="N615" s="6">
        <v>3.2453000895075891E-2</v>
      </c>
      <c r="O615" s="6">
        <v>8.9509107924442319E-2</v>
      </c>
      <c r="P615" s="6">
        <v>0.10306920265670069</v>
      </c>
      <c r="Q615" s="6">
        <v>6.9624860990887702E-2</v>
      </c>
      <c r="R615" s="6">
        <v>1.8557842291632539E-2</v>
      </c>
      <c r="S615" s="6">
        <v>1.4200762699837789E-2</v>
      </c>
      <c r="T615" s="6">
        <v>1.0652525252195762E-2</v>
      </c>
      <c r="U615" s="6">
        <v>0.93869047820399465</v>
      </c>
      <c r="V615" s="6">
        <v>5.3684315770899563E-2</v>
      </c>
      <c r="W615" s="6"/>
      <c r="AR615" s="5" t="s">
        <v>99</v>
      </c>
      <c r="AS615" s="5" t="s">
        <v>38</v>
      </c>
      <c r="AT615" s="5" t="s">
        <v>39</v>
      </c>
      <c r="AU615" s="2">
        <f>IFERROR(I615/'Saturation Data'!I791-1,"NA")</f>
        <v>-0.17780085901550224</v>
      </c>
      <c r="AV615" s="2">
        <f>IFERROR(J615/'Saturation Data'!J791-1,"NA")</f>
        <v>-0.45950757732038583</v>
      </c>
      <c r="AW615" s="2">
        <f>IFERROR(K615/'Saturation Data'!K791-1,"NA")</f>
        <v>-0.88188256759047501</v>
      </c>
      <c r="AX615" s="2">
        <f>IFERROR(L615/'Saturation Data'!L791-1,"NA")</f>
        <v>-0.96212089639022946</v>
      </c>
      <c r="AY615" s="2">
        <f>IFERROR(M615/'Saturation Data'!M791-1,"NA")</f>
        <v>-0.83220928669418348</v>
      </c>
      <c r="AZ615" s="2">
        <f>IFERROR(N615/'Saturation Data'!N791-1,"NA")</f>
        <v>-0.93804427101849153</v>
      </c>
      <c r="BA615" s="2">
        <f>IFERROR(O615/'Saturation Data'!O791-1,"NA")</f>
        <v>-0.59861386580967568</v>
      </c>
      <c r="BB615" s="2">
        <f>IFERROR(P615/'Saturation Data'!P791-1,"NA")</f>
        <v>-0.6081018910391609</v>
      </c>
      <c r="BC615" s="2">
        <f>IFERROR(Q615/'Saturation Data'!Q791-1,"NA")</f>
        <v>-0.81725758270108217</v>
      </c>
      <c r="BD615" s="2">
        <f>IFERROR(R615/'Saturation Data'!R791-1,"NA")</f>
        <v>-0.96288431541673491</v>
      </c>
      <c r="BE615" s="2">
        <f>IFERROR(S615/'Saturation Data'!S791-1,"NA")</f>
        <v>-0.97316031621475563</v>
      </c>
      <c r="BF615" s="2">
        <f>IFERROR(T615/'Saturation Data'!T791-1,"NA")</f>
        <v>-0.97986654552811236</v>
      </c>
      <c r="BG615" s="2">
        <f>IFERROR(U615/'Saturation Data'!U791-1,"NA")</f>
        <v>0.80908613833432419</v>
      </c>
      <c r="BH615" s="2">
        <f>IFERROR(V615/'Saturation Data'!V791-1,"NA")</f>
        <v>-0.85286520862790494</v>
      </c>
      <c r="BI615" s="2" t="str">
        <f t="shared" si="176"/>
        <v>NA</v>
      </c>
    </row>
    <row r="616" spans="1:61" x14ac:dyDescent="0.25">
      <c r="A616" t="str">
        <f t="shared" si="160"/>
        <v/>
      </c>
      <c r="B616" t="str">
        <f t="shared" si="177"/>
        <v>IDOffice EquipmentPrinter/Copier/Fax</v>
      </c>
      <c r="C616" t="str">
        <f t="shared" si="161"/>
        <v>ID2016 CPAOffice Equipment_Printer/Copier/Fax</v>
      </c>
      <c r="D616" t="s">
        <v>119</v>
      </c>
      <c r="E616" t="s">
        <v>142</v>
      </c>
      <c r="F616" s="3" t="s">
        <v>103</v>
      </c>
      <c r="G616" s="3" t="s">
        <v>38</v>
      </c>
      <c r="H616" s="3" t="s">
        <v>43</v>
      </c>
      <c r="I616" s="6">
        <v>0.22058095338282846</v>
      </c>
      <c r="J616" s="6">
        <v>0.19191733191894167</v>
      </c>
      <c r="K616" s="6">
        <v>4.6080044895310319E-2</v>
      </c>
      <c r="L616" s="6">
        <v>1.1590132582303896E-2</v>
      </c>
      <c r="M616" s="6">
        <v>7.3290831638703285E-2</v>
      </c>
      <c r="N616" s="6">
        <v>2.0135570177573229E-2</v>
      </c>
      <c r="O616" s="6">
        <v>5.5536217743674079E-2</v>
      </c>
      <c r="P616" s="6">
        <v>7.9937028394938367E-2</v>
      </c>
      <c r="Q616" s="6">
        <v>4.3198971926152956E-2</v>
      </c>
      <c r="R616" s="6">
        <v>1.1514273734365222E-2</v>
      </c>
      <c r="S616" s="6">
        <v>8.810909500854015E-3</v>
      </c>
      <c r="T616" s="6">
        <v>6.6093940118956479E-3</v>
      </c>
      <c r="U616" s="6">
        <v>0.58241356662225263</v>
      </c>
      <c r="V616" s="6">
        <v>3.3308608690297246E-2</v>
      </c>
      <c r="W616" s="6"/>
      <c r="AR616" s="5" t="s">
        <v>100</v>
      </c>
      <c r="AS616" s="5" t="s">
        <v>38</v>
      </c>
      <c r="AT616" s="5" t="s">
        <v>40</v>
      </c>
      <c r="AU616" s="2">
        <f>IFERROR(I616/'Saturation Data'!I792-1,"NA")</f>
        <v>-0.77941904661717154</v>
      </c>
      <c r="AV616" s="2">
        <f>IFERROR(J616/'Saturation Data'!J792-1,"NA")</f>
        <v>-0.80808266808105833</v>
      </c>
      <c r="AW616" s="2">
        <f>IFERROR(K616/'Saturation Data'!K792-1,"NA")</f>
        <v>-0.95391995510468963</v>
      </c>
      <c r="AX616" s="2">
        <f>IFERROR(L616/'Saturation Data'!L792-1,"NA")</f>
        <v>-0.9884098674176961</v>
      </c>
      <c r="AY616" s="2">
        <f>IFERROR(M616/'Saturation Data'!M792-1,"NA")</f>
        <v>-0.92670916836129669</v>
      </c>
      <c r="AZ616" s="2">
        <f>IFERROR(N616/'Saturation Data'!N792-1,"NA")</f>
        <v>-0.97986442982242672</v>
      </c>
      <c r="BA616" s="2">
        <f>IFERROR(O616/'Saturation Data'!O792-1,"NA")</f>
        <v>-0.94446378225632588</v>
      </c>
      <c r="BB616" s="2">
        <f>IFERROR(P616/'Saturation Data'!P792-1,"NA")</f>
        <v>-0.92006297160506167</v>
      </c>
      <c r="BC616" s="2">
        <f>IFERROR(Q616/'Saturation Data'!Q792-1,"NA")</f>
        <v>-0.95680102807384704</v>
      </c>
      <c r="BD616" s="2">
        <f>IFERROR(R616/'Saturation Data'!R792-1,"NA")</f>
        <v>-0.9884857262656348</v>
      </c>
      <c r="BE616" s="2">
        <f>IFERROR(S616/'Saturation Data'!S792-1,"NA")</f>
        <v>-0.99118909049914594</v>
      </c>
      <c r="BF616" s="2">
        <f>IFERROR(T616/'Saturation Data'!T792-1,"NA")</f>
        <v>-0.99339060598810436</v>
      </c>
      <c r="BG616" s="2">
        <f>IFERROR(U616/'Saturation Data'!U792-1,"NA")</f>
        <v>-0.41758643337774737</v>
      </c>
      <c r="BH616" s="2">
        <f>IFERROR(V616/'Saturation Data'!V792-1,"NA")</f>
        <v>-0.96669139130970272</v>
      </c>
      <c r="BI616" s="2" t="str">
        <f t="shared" si="176"/>
        <v>NA</v>
      </c>
    </row>
    <row r="617" spans="1:61" x14ac:dyDescent="0.25">
      <c r="A617" t="str">
        <f t="shared" si="160"/>
        <v/>
      </c>
      <c r="B617" t="str">
        <f t="shared" si="177"/>
        <v>IDOffice EquipmentPOS Terminal</v>
      </c>
      <c r="C617" t="str">
        <f t="shared" si="161"/>
        <v>ID2016 CPAOffice Equipment_POS Terminal</v>
      </c>
      <c r="D617" t="s">
        <v>119</v>
      </c>
      <c r="E617" t="s">
        <v>142</v>
      </c>
      <c r="F617" s="3" t="s">
        <v>104</v>
      </c>
      <c r="G617" s="3" t="s">
        <v>38</v>
      </c>
      <c r="H617" s="3" t="s">
        <v>44</v>
      </c>
      <c r="I617" s="6">
        <v>3.1650784015107354E-2</v>
      </c>
      <c r="J617" s="6">
        <v>0.11015155983626207</v>
      </c>
      <c r="K617" s="6">
        <v>7.9343362662324286E-3</v>
      </c>
      <c r="L617" s="6">
        <v>3.3260966320360109E-2</v>
      </c>
      <c r="M617" s="6">
        <v>0.10516376173504999</v>
      </c>
      <c r="N617" s="6">
        <v>7.2230463797720995E-2</v>
      </c>
      <c r="O617" s="6">
        <v>3.98439848469219E-2</v>
      </c>
      <c r="P617" s="6">
        <v>2.2940055174633732E-2</v>
      </c>
      <c r="Q617" s="6">
        <v>1.2397093304210838E-2</v>
      </c>
      <c r="R617" s="6">
        <v>1.6521634595745079E-2</v>
      </c>
      <c r="S617" s="6">
        <v>2.5285246918322287E-2</v>
      </c>
      <c r="T617" s="6">
        <v>1.8967413018493012E-2</v>
      </c>
      <c r="U617" s="6">
        <v>0.16713905459132239</v>
      </c>
      <c r="V617" s="6">
        <v>4.779395334603697E-2</v>
      </c>
      <c r="W617" s="6"/>
      <c r="AR617" s="5" t="s">
        <v>101</v>
      </c>
      <c r="AS617" s="5" t="s">
        <v>38</v>
      </c>
      <c r="AT617" s="5" t="s">
        <v>41</v>
      </c>
      <c r="AU617" s="2">
        <f>IFERROR(I617/'Saturation Data'!I793-1,"NA")</f>
        <v>-0.96834921598489265</v>
      </c>
      <c r="AV617" s="2">
        <f>IFERROR(J617/'Saturation Data'!J793-1,"NA")</f>
        <v>-0.88984844016373787</v>
      </c>
      <c r="AW617" s="2">
        <f>IFERROR(K617/'Saturation Data'!K793-1,"NA")</f>
        <v>-0.99206566373376759</v>
      </c>
      <c r="AX617" s="2">
        <f>IFERROR(L617/'Saturation Data'!L793-1,"NA")</f>
        <v>-0.96673903367963987</v>
      </c>
      <c r="AY617" s="2">
        <f>IFERROR(M617/'Saturation Data'!M793-1,"NA")</f>
        <v>-0.89483623826494996</v>
      </c>
      <c r="AZ617" s="2">
        <f>IFERROR(N617/'Saturation Data'!N793-1,"NA")</f>
        <v>-0.92776953620227898</v>
      </c>
      <c r="BA617" s="2">
        <f>IFERROR(O617/'Saturation Data'!O793-1,"NA")</f>
        <v>-0.96015601515307814</v>
      </c>
      <c r="BB617" s="2">
        <f>IFERROR(P617/'Saturation Data'!P793-1,"NA")</f>
        <v>-0.97705994482536629</v>
      </c>
      <c r="BC617" s="2">
        <f>IFERROR(Q617/'Saturation Data'!Q793-1,"NA")</f>
        <v>-0.98760290669578921</v>
      </c>
      <c r="BD617" s="2">
        <f>IFERROR(R617/'Saturation Data'!R793-1,"NA")</f>
        <v>-0.98347836540425493</v>
      </c>
      <c r="BE617" s="2">
        <f>IFERROR(S617/'Saturation Data'!S793-1,"NA")</f>
        <v>-0.97471475308167776</v>
      </c>
      <c r="BF617" s="2">
        <f>IFERROR(T617/'Saturation Data'!T793-1,"NA")</f>
        <v>-0.98103258698150697</v>
      </c>
      <c r="BG617" s="2">
        <f>IFERROR(U617/'Saturation Data'!U793-1,"NA")</f>
        <v>-0.83286094540867761</v>
      </c>
      <c r="BH617" s="2">
        <f>IFERROR(V617/'Saturation Data'!V793-1,"NA")</f>
        <v>-0.95220604665396302</v>
      </c>
      <c r="BI617" s="2" t="str">
        <f t="shared" si="176"/>
        <v>NA</v>
      </c>
    </row>
    <row r="618" spans="1:61" x14ac:dyDescent="0.25">
      <c r="A618" t="str">
        <f t="shared" si="160"/>
        <v/>
      </c>
      <c r="B618" t="str">
        <f t="shared" si="177"/>
        <v>IDMiscellaneousNon-HVAC Motors</v>
      </c>
      <c r="C618" t="str">
        <f t="shared" si="161"/>
        <v>ID2016 CPAMiscellaneous_Non-HVAC Motors</v>
      </c>
      <c r="D618" t="s">
        <v>119</v>
      </c>
      <c r="E618" t="s">
        <v>142</v>
      </c>
      <c r="F618" s="3" t="s">
        <v>105</v>
      </c>
      <c r="G618" s="3" t="s">
        <v>45</v>
      </c>
      <c r="H618" s="3" t="s">
        <v>46</v>
      </c>
      <c r="I618" s="6">
        <v>0.25773621708986932</v>
      </c>
      <c r="J618" s="6">
        <v>0.24621016833313555</v>
      </c>
      <c r="K618" s="6">
        <v>0.29308538601583206</v>
      </c>
      <c r="L618" s="6">
        <v>0.19759193649292517</v>
      </c>
      <c r="M618" s="6">
        <v>0.83886893067750401</v>
      </c>
      <c r="N618" s="6">
        <v>0.83430790550049261</v>
      </c>
      <c r="O618" s="6">
        <v>0.49892477681103625</v>
      </c>
      <c r="P618" s="6">
        <v>0.13512101735786969</v>
      </c>
      <c r="Q618" s="6">
        <v>9.2651785687726154E-2</v>
      </c>
      <c r="R618" s="6">
        <v>0.18037375799487934</v>
      </c>
      <c r="S618" s="6">
        <v>0.1408215043148271</v>
      </c>
      <c r="T618" s="6">
        <v>0.47257492930934575</v>
      </c>
      <c r="U618" s="6">
        <v>4.8182395223394474</v>
      </c>
      <c r="V618" s="6">
        <v>0.15044786056396706</v>
      </c>
      <c r="W618" s="6"/>
      <c r="AR618" s="5" t="s">
        <v>102</v>
      </c>
      <c r="AS618" s="5" t="s">
        <v>38</v>
      </c>
      <c r="AT618" s="5" t="s">
        <v>42</v>
      </c>
      <c r="AU618" s="2">
        <f>IFERROR(I618/'Saturation Data'!I794-1,"NA")</f>
        <v>-0.74226378291013062</v>
      </c>
      <c r="AV618" s="2">
        <f>IFERROR(J618/'Saturation Data'!J794-1,"NA")</f>
        <v>-0.75378983166686442</v>
      </c>
      <c r="AW618" s="2">
        <f>IFERROR(K618/'Saturation Data'!K794-1,"NA")</f>
        <v>-0.70691461398416799</v>
      </c>
      <c r="AX618" s="2">
        <f>IFERROR(L618/'Saturation Data'!L794-1,"NA")</f>
        <v>-0.80240806350707483</v>
      </c>
      <c r="AY618" s="2">
        <f>IFERROR(M618/'Saturation Data'!M794-1,"NA")</f>
        <v>-0.16113106932249599</v>
      </c>
      <c r="AZ618" s="2">
        <f>IFERROR(N618/'Saturation Data'!N794-1,"NA")</f>
        <v>-0.16569209449950739</v>
      </c>
      <c r="BA618" s="2">
        <f>IFERROR(O618/'Saturation Data'!O794-1,"NA")</f>
        <v>-0.50107522318896369</v>
      </c>
      <c r="BB618" s="2">
        <f>IFERROR(P618/'Saturation Data'!P794-1,"NA")</f>
        <v>-0.86487898264213037</v>
      </c>
      <c r="BC618" s="2">
        <f>IFERROR(Q618/'Saturation Data'!Q794-1,"NA")</f>
        <v>-0.90734821431227386</v>
      </c>
      <c r="BD618" s="2">
        <f>IFERROR(R618/'Saturation Data'!R794-1,"NA")</f>
        <v>-0.81962624200512069</v>
      </c>
      <c r="BE618" s="2">
        <f>IFERROR(S618/'Saturation Data'!S794-1,"NA")</f>
        <v>-0.8591784956851729</v>
      </c>
      <c r="BF618" s="2">
        <f>IFERROR(T618/'Saturation Data'!T794-1,"NA")</f>
        <v>-0.52742507069065425</v>
      </c>
      <c r="BG618" s="2">
        <f>IFERROR(U618/'Saturation Data'!U794-1,"NA")</f>
        <v>3.8182395223394474</v>
      </c>
      <c r="BH618" s="2">
        <f>IFERROR(V618/'Saturation Data'!V794-1,"NA")</f>
        <v>-0.84955213943603292</v>
      </c>
      <c r="BI618" s="2" t="str">
        <f t="shared" si="176"/>
        <v>NA</v>
      </c>
    </row>
    <row r="619" spans="1:61" x14ac:dyDescent="0.25">
      <c r="A619" t="str">
        <f t="shared" si="160"/>
        <v/>
      </c>
      <c r="B619" t="str">
        <f t="shared" si="177"/>
        <v>IDMiscellaneousPool Pump</v>
      </c>
      <c r="C619" t="str">
        <f t="shared" si="161"/>
        <v>ID2016 CPAMiscellaneous_Pool Pump</v>
      </c>
      <c r="D619" t="s">
        <v>119</v>
      </c>
      <c r="E619" t="s">
        <v>142</v>
      </c>
      <c r="F619" s="3" t="s">
        <v>106</v>
      </c>
      <c r="G619" s="3" t="s">
        <v>45</v>
      </c>
      <c r="H619" s="3" t="s">
        <v>47</v>
      </c>
      <c r="I619" s="6">
        <v>0</v>
      </c>
      <c r="J619" s="6">
        <v>0</v>
      </c>
      <c r="K619" s="6">
        <v>0</v>
      </c>
      <c r="L619" s="6">
        <v>0</v>
      </c>
      <c r="M619" s="6">
        <v>0</v>
      </c>
      <c r="N619" s="6">
        <v>0</v>
      </c>
      <c r="O619" s="6">
        <v>0</v>
      </c>
      <c r="P619" s="6">
        <v>4.0929303200622151E-2</v>
      </c>
      <c r="Q619" s="6">
        <v>4.6775020677062039E-2</v>
      </c>
      <c r="R619" s="6">
        <v>2.185469699611638E-2</v>
      </c>
      <c r="S619" s="6">
        <v>0</v>
      </c>
      <c r="T619" s="6">
        <v>0</v>
      </c>
      <c r="U619" s="6">
        <v>0</v>
      </c>
      <c r="V619" s="6">
        <v>1.6275690756210673E-2</v>
      </c>
      <c r="W619" s="6"/>
      <c r="AR619" s="5" t="s">
        <v>103</v>
      </c>
      <c r="AS619" s="5" t="s">
        <v>38</v>
      </c>
      <c r="AT619" s="5" t="s">
        <v>43</v>
      </c>
      <c r="AU619" s="2">
        <f>IFERROR(I619/'Saturation Data'!I795-1,"NA")</f>
        <v>-1</v>
      </c>
      <c r="AV619" s="2">
        <f>IFERROR(J619/'Saturation Data'!J795-1,"NA")</f>
        <v>-1</v>
      </c>
      <c r="AW619" s="2">
        <f>IFERROR(K619/'Saturation Data'!K795-1,"NA")</f>
        <v>-1</v>
      </c>
      <c r="AX619" s="2">
        <f>IFERROR(L619/'Saturation Data'!L795-1,"NA")</f>
        <v>-1</v>
      </c>
      <c r="AY619" s="2">
        <f>IFERROR(M619/'Saturation Data'!M795-1,"NA")</f>
        <v>-1</v>
      </c>
      <c r="AZ619" s="2">
        <f>IFERROR(N619/'Saturation Data'!N795-1,"NA")</f>
        <v>-1</v>
      </c>
      <c r="BA619" s="2">
        <f>IFERROR(O619/'Saturation Data'!O795-1,"NA")</f>
        <v>-1</v>
      </c>
      <c r="BB619" s="2">
        <f>IFERROR(P619/'Saturation Data'!P795-1,"NA")</f>
        <v>-0.95907069679937784</v>
      </c>
      <c r="BC619" s="2">
        <f>IFERROR(Q619/'Saturation Data'!Q795-1,"NA")</f>
        <v>-0.95322497932293793</v>
      </c>
      <c r="BD619" s="2">
        <f>IFERROR(R619/'Saturation Data'!R795-1,"NA")</f>
        <v>-0.97814530300388358</v>
      </c>
      <c r="BE619" s="2">
        <f>IFERROR(S619/'Saturation Data'!S795-1,"NA")</f>
        <v>-1</v>
      </c>
      <c r="BF619" s="2">
        <f>IFERROR(T619/'Saturation Data'!T795-1,"NA")</f>
        <v>-1</v>
      </c>
      <c r="BG619" s="2">
        <f>IFERROR(U619/'Saturation Data'!U795-1,"NA")</f>
        <v>-1</v>
      </c>
      <c r="BH619" s="2">
        <f>IFERROR(V619/'Saturation Data'!V795-1,"NA")</f>
        <v>-0.98372430924378929</v>
      </c>
      <c r="BI619" s="2" t="str">
        <f t="shared" si="176"/>
        <v>NA</v>
      </c>
    </row>
    <row r="620" spans="1:61" x14ac:dyDescent="0.25">
      <c r="A620" t="str">
        <f t="shared" si="160"/>
        <v/>
      </c>
      <c r="B620" t="str">
        <f t="shared" si="177"/>
        <v>IDMiscellaneousPool Heater</v>
      </c>
      <c r="C620" t="str">
        <f t="shared" si="161"/>
        <v>ID2016 CPAMiscellaneous_Pool Heater</v>
      </c>
      <c r="D620" t="s">
        <v>119</v>
      </c>
      <c r="E620" t="s">
        <v>142</v>
      </c>
      <c r="F620" s="3" t="s">
        <v>107</v>
      </c>
      <c r="G620" s="3" t="s">
        <v>45</v>
      </c>
      <c r="H620" s="3" t="s">
        <v>48</v>
      </c>
      <c r="I620" s="6">
        <v>0</v>
      </c>
      <c r="J620" s="6">
        <v>0</v>
      </c>
      <c r="K620" s="6">
        <v>0</v>
      </c>
      <c r="L620" s="6">
        <v>0</v>
      </c>
      <c r="M620" s="6">
        <v>0</v>
      </c>
      <c r="N620" s="6">
        <v>0</v>
      </c>
      <c r="O620" s="6">
        <v>0</v>
      </c>
      <c r="P620" s="6">
        <v>5.3050394396954616E-2</v>
      </c>
      <c r="Q620" s="6">
        <v>3.031365184352966E-2</v>
      </c>
      <c r="R620" s="6">
        <v>2.8326900396689132E-2</v>
      </c>
      <c r="S620" s="6">
        <v>0</v>
      </c>
      <c r="T620" s="6">
        <v>0</v>
      </c>
      <c r="U620" s="6">
        <v>0</v>
      </c>
      <c r="V620" s="6">
        <v>2.1095688081167234E-2</v>
      </c>
      <c r="W620" s="6"/>
      <c r="AR620" s="5" t="s">
        <v>104</v>
      </c>
      <c r="AS620" s="5" t="s">
        <v>38</v>
      </c>
      <c r="AT620" s="5" t="s">
        <v>44</v>
      </c>
      <c r="AU620" s="2">
        <f>IFERROR(I620/'Saturation Data'!I796-1,"NA")</f>
        <v>-1</v>
      </c>
      <c r="AV620" s="2">
        <f>IFERROR(J620/'Saturation Data'!J796-1,"NA")</f>
        <v>-1</v>
      </c>
      <c r="AW620" s="2">
        <f>IFERROR(K620/'Saturation Data'!K796-1,"NA")</f>
        <v>-1</v>
      </c>
      <c r="AX620" s="2">
        <f>IFERROR(L620/'Saturation Data'!L796-1,"NA")</f>
        <v>-1</v>
      </c>
      <c r="AY620" s="2">
        <f>IFERROR(M620/'Saturation Data'!M796-1,"NA")</f>
        <v>-1</v>
      </c>
      <c r="AZ620" s="2">
        <f>IFERROR(N620/'Saturation Data'!N796-1,"NA")</f>
        <v>-1</v>
      </c>
      <c r="BA620" s="2">
        <f>IFERROR(O620/'Saturation Data'!O796-1,"NA")</f>
        <v>-1</v>
      </c>
      <c r="BB620" s="2">
        <f>IFERROR(P620/'Saturation Data'!P796-1,"NA")</f>
        <v>-0.94694960560304542</v>
      </c>
      <c r="BC620" s="2">
        <f>IFERROR(Q620/'Saturation Data'!Q796-1,"NA")</f>
        <v>-0.96968634815647037</v>
      </c>
      <c r="BD620" s="2">
        <f>IFERROR(R620/'Saturation Data'!R796-1,"NA")</f>
        <v>-0.97167309960331083</v>
      </c>
      <c r="BE620" s="2">
        <f>IFERROR(S620/'Saturation Data'!S796-1,"NA")</f>
        <v>-1</v>
      </c>
      <c r="BF620" s="2">
        <f>IFERROR(T620/'Saturation Data'!T796-1,"NA")</f>
        <v>-1</v>
      </c>
      <c r="BG620" s="2">
        <f>IFERROR(U620/'Saturation Data'!U796-1,"NA")</f>
        <v>-1</v>
      </c>
      <c r="BH620" s="2">
        <f>IFERROR(V620/'Saturation Data'!V796-1,"NA")</f>
        <v>-0.97890431191883276</v>
      </c>
      <c r="BI620" s="2" t="str">
        <f t="shared" si="176"/>
        <v>NA</v>
      </c>
    </row>
    <row r="621" spans="1:61" x14ac:dyDescent="0.25">
      <c r="A621" t="str">
        <f t="shared" si="160"/>
        <v/>
      </c>
      <c r="B621" t="str">
        <f t="shared" si="177"/>
        <v>IDMiscellaneousOther Miscellaneous</v>
      </c>
      <c r="C621" t="str">
        <f t="shared" si="161"/>
        <v>ID2016 CPAMiscellaneous_Other Miscellaneous</v>
      </c>
      <c r="D621" t="s">
        <v>119</v>
      </c>
      <c r="E621" t="s">
        <v>142</v>
      </c>
      <c r="F621" s="3" t="s">
        <v>110</v>
      </c>
      <c r="G621" s="3" t="s">
        <v>45</v>
      </c>
      <c r="H621" s="3" t="s">
        <v>51</v>
      </c>
      <c r="I621" s="6">
        <v>1.0459333450774042</v>
      </c>
      <c r="J621" s="6">
        <v>1.0554840646096757</v>
      </c>
      <c r="K621" s="6">
        <v>1.2109698120119634</v>
      </c>
      <c r="L621" s="6">
        <v>0.84706144216376666</v>
      </c>
      <c r="M621" s="6">
        <v>2.8855634711745983</v>
      </c>
      <c r="N621" s="6">
        <v>3.6205144638076834</v>
      </c>
      <c r="O621" s="6">
        <v>3.6773714883852127</v>
      </c>
      <c r="P621" s="6">
        <v>0.95548589465002842</v>
      </c>
      <c r="Q621" s="6">
        <v>0.65630924643694299</v>
      </c>
      <c r="R621" s="6">
        <v>0.82567219411212089</v>
      </c>
      <c r="S621" s="6">
        <v>0.50443837895949772</v>
      </c>
      <c r="T621" s="6">
        <v>2.0113788919323756</v>
      </c>
      <c r="U621" s="6">
        <v>19.553159574882034</v>
      </c>
      <c r="V621" s="6">
        <v>0.72650163256023015</v>
      </c>
      <c r="W621" s="6"/>
      <c r="AR621" s="5" t="s">
        <v>105</v>
      </c>
      <c r="AS621" s="5" t="s">
        <v>45</v>
      </c>
      <c r="AT621" s="5" t="s">
        <v>46</v>
      </c>
      <c r="AU621" s="2">
        <f>IFERROR(I621/'Saturation Data'!I797-1,"NA")</f>
        <v>4.5933345077404208E-2</v>
      </c>
      <c r="AV621" s="2">
        <f>IFERROR(J621/'Saturation Data'!J797-1,"NA")</f>
        <v>5.5484064609675698E-2</v>
      </c>
      <c r="AW621" s="2">
        <f>IFERROR(K621/'Saturation Data'!K797-1,"NA")</f>
        <v>0.21096981201196341</v>
      </c>
      <c r="AX621" s="2">
        <f>IFERROR(L621/'Saturation Data'!L797-1,"NA")</f>
        <v>-0.15293855783623334</v>
      </c>
      <c r="AY621" s="2">
        <f>IFERROR(M621/'Saturation Data'!M797-1,"NA")</f>
        <v>1.8855634711745983</v>
      </c>
      <c r="AZ621" s="2">
        <f>IFERROR(N621/'Saturation Data'!N797-1,"NA")</f>
        <v>2.6205144638076834</v>
      </c>
      <c r="BA621" s="2">
        <f>IFERROR(O621/'Saturation Data'!O797-1,"NA")</f>
        <v>2.6773714883852127</v>
      </c>
      <c r="BB621" s="2">
        <f>IFERROR(P621/'Saturation Data'!P797-1,"NA")</f>
        <v>-4.4514105349971578E-2</v>
      </c>
      <c r="BC621" s="2">
        <f>IFERROR(Q621/'Saturation Data'!Q797-1,"NA")</f>
        <v>-0.34369075356305701</v>
      </c>
      <c r="BD621" s="2">
        <f>IFERROR(R621/'Saturation Data'!R797-1,"NA")</f>
        <v>-0.17432780588787911</v>
      </c>
      <c r="BE621" s="2">
        <f>IFERROR(S621/'Saturation Data'!S797-1,"NA")</f>
        <v>-0.49556162104050228</v>
      </c>
      <c r="BF621" s="2">
        <f>IFERROR(T621/'Saturation Data'!T797-1,"NA")</f>
        <v>1.0113788919323756</v>
      </c>
      <c r="BG621" s="2">
        <f>IFERROR(U621/'Saturation Data'!U797-1,"NA")</f>
        <v>18.553159574882034</v>
      </c>
      <c r="BH621" s="2">
        <f>IFERROR(V621/'Saturation Data'!V797-1,"NA")</f>
        <v>-0.27349836743976985</v>
      </c>
      <c r="BI621" s="2" t="str">
        <f t="shared" si="176"/>
        <v>NA</v>
      </c>
    </row>
    <row r="622" spans="1:61" x14ac:dyDescent="0.25">
      <c r="A622" t="e">
        <f>IF(D622=#REF!,"",1)</f>
        <v>#REF!</v>
      </c>
      <c r="B622" t="str">
        <f t="shared" si="177"/>
        <v>CACoolingAir-Cooled Chiller</v>
      </c>
      <c r="C622" t="str">
        <f t="shared" si="161"/>
        <v>CA2016 CPACooling_Air-Cooled Chiller</v>
      </c>
      <c r="D622" t="s">
        <v>118</v>
      </c>
      <c r="E622" t="s">
        <v>142</v>
      </c>
      <c r="F622" s="3" t="s">
        <v>66</v>
      </c>
      <c r="G622" s="3" t="s">
        <v>3</v>
      </c>
      <c r="H622" s="3" t="s">
        <v>4</v>
      </c>
      <c r="I622" s="6">
        <v>4.174667712860729</v>
      </c>
      <c r="J622" s="6">
        <v>4.5831903661294691</v>
      </c>
      <c r="K622" s="6">
        <v>4.2805889529608248</v>
      </c>
      <c r="L622" s="6">
        <v>3.7549438897154772</v>
      </c>
      <c r="M622" s="6">
        <v>6.5874826012562071</v>
      </c>
      <c r="N622" s="6">
        <v>7.114747158046832</v>
      </c>
      <c r="O622" s="6">
        <v>7.1030535591131123</v>
      </c>
      <c r="P622" s="6">
        <v>5.5240375199832812</v>
      </c>
      <c r="Q622" s="6">
        <v>3.3531016738727382</v>
      </c>
      <c r="R622" s="6">
        <v>1.1220666294024926</v>
      </c>
      <c r="S622" s="6">
        <v>2.2814613540260114</v>
      </c>
      <c r="T622" s="6">
        <v>1.9811729199715156</v>
      </c>
      <c r="U622" s="6">
        <v>58.563571613504372</v>
      </c>
      <c r="V622" s="6">
        <v>3.1628810987500979</v>
      </c>
      <c r="W622" s="6"/>
      <c r="AR622" s="5" t="s">
        <v>66</v>
      </c>
      <c r="AS622" s="5" t="s">
        <v>3</v>
      </c>
      <c r="AT622" s="5" t="s">
        <v>4</v>
      </c>
      <c r="AU622" s="2">
        <f>IFERROR(I622/'Saturation Data'!I803-1,"NA")</f>
        <v>8.2977009195116462</v>
      </c>
      <c r="AV622" s="2">
        <f>IFERROR(J622/'Saturation Data'!J803-1,"NA")</f>
        <v>88.866477767244504</v>
      </c>
      <c r="AW622" s="2">
        <f>IFERROR(K622/'Saturation Data'!K803-1,"NA")</f>
        <v>7.1690628873298188</v>
      </c>
      <c r="AX622" s="2">
        <f>IFERROR(L622/'Saturation Data'!L803-1,"NA")</f>
        <v>72.626350778734846</v>
      </c>
      <c r="AY622" s="2">
        <f>IFERROR(M622/'Saturation Data'!M803-1,"NA")</f>
        <v>5.7702801657309424</v>
      </c>
      <c r="AZ622" s="2">
        <f>IFERROR(N622/'Saturation Data'!N803-1,"NA")</f>
        <v>6.1938798362455332</v>
      </c>
      <c r="BA622" s="2">
        <f>IFERROR(O622/'Saturation Data'!O803-1,"NA")</f>
        <v>6.8573601317622925</v>
      </c>
      <c r="BB622" s="2">
        <f>IFERROR(P622/'Saturation Data'!P803-1,"NA")</f>
        <v>19.767058345801807</v>
      </c>
      <c r="BC622" s="2">
        <f>IFERROR(Q622/'Saturation Data'!Q803-1,"NA")</f>
        <v>4.1036555157880334</v>
      </c>
      <c r="BD622" s="2">
        <f>IFERROR(R622/'Saturation Data'!R803-1,"NA")</f>
        <v>0.90503672224531861</v>
      </c>
      <c r="BE622" s="2">
        <f>IFERROR(S622/'Saturation Data'!S803-1,"NA")</f>
        <v>21.588726277485261</v>
      </c>
      <c r="BF622" s="2">
        <f>IFERROR(T622/'Saturation Data'!T803-1,"NA")</f>
        <v>1.160493914908959</v>
      </c>
      <c r="BG622" s="2">
        <f>IFERROR(U622/'Saturation Data'!U803-1,"NA")</f>
        <v>1147.3053257549877</v>
      </c>
      <c r="BH622" s="2">
        <f>IFERROR(V622/'Saturation Data'!V803-1,"NA")</f>
        <v>13.642968049768973</v>
      </c>
      <c r="BI622" s="2" t="str">
        <f t="shared" ref="BI622:BI661" si="178">IFERROR(W622/W842-1,"NA")</f>
        <v>NA</v>
      </c>
    </row>
    <row r="623" spans="1:61" x14ac:dyDescent="0.25">
      <c r="A623" t="str">
        <f t="shared" si="160"/>
        <v/>
      </c>
      <c r="B623" t="str">
        <f t="shared" si="177"/>
        <v>CACoolingWater-Cooled Chiller</v>
      </c>
      <c r="C623" t="str">
        <f t="shared" si="161"/>
        <v>CA2016 CPACooling_Water-Cooled Chiller</v>
      </c>
      <c r="D623" t="s">
        <v>118</v>
      </c>
      <c r="E623" t="s">
        <v>142</v>
      </c>
      <c r="F623" s="3" t="s">
        <v>67</v>
      </c>
      <c r="G623" s="3" t="s">
        <v>3</v>
      </c>
      <c r="H623" s="3" t="s">
        <v>5</v>
      </c>
      <c r="I623" s="6">
        <v>4.277897181552424</v>
      </c>
      <c r="J623" s="6">
        <v>4.81991944026404</v>
      </c>
      <c r="K623" s="6">
        <v>4.5016881826750943</v>
      </c>
      <c r="L623" s="6">
        <v>3.9488927156269558</v>
      </c>
      <c r="M623" s="6">
        <v>6.450498946915995</v>
      </c>
      <c r="N623" s="6">
        <v>7.4822351681179411</v>
      </c>
      <c r="O623" s="6">
        <v>8.5810515029750807</v>
      </c>
      <c r="P623" s="6">
        <v>6.7437272634538665</v>
      </c>
      <c r="Q623" s="6">
        <v>4.0934557546772083</v>
      </c>
      <c r="R623" s="6">
        <v>1.3695860794556285</v>
      </c>
      <c r="S623" s="6">
        <v>2.1510267192730299</v>
      </c>
      <c r="T623" s="6">
        <v>1.8679062342382819</v>
      </c>
      <c r="U623" s="6">
        <v>60.011707560642378</v>
      </c>
      <c r="V623" s="6">
        <v>3.3262489395533521</v>
      </c>
      <c r="W623" s="6"/>
      <c r="AR623" s="5" t="s">
        <v>67</v>
      </c>
      <c r="AS623" s="5" t="s">
        <v>3</v>
      </c>
      <c r="AT623" s="5" t="s">
        <v>5</v>
      </c>
      <c r="AU623" s="2">
        <f>IFERROR(I623/'Saturation Data'!I804-1,"NA")</f>
        <v>5.4816623962915516</v>
      </c>
      <c r="AV623" s="2">
        <f>IFERROR(J623/'Saturation Data'!J804-1,"NA")</f>
        <v>131.18295963865839</v>
      </c>
      <c r="AW623" s="2">
        <f>IFERROR(K623/'Saturation Data'!K804-1,"NA")</f>
        <v>8.205906304039047</v>
      </c>
      <c r="AX623" s="2">
        <f>IFERROR(L623/'Saturation Data'!L804-1,"NA")</f>
        <v>107.29565367559663</v>
      </c>
      <c r="AY623" s="2">
        <f>IFERROR(M623/'Saturation Data'!M804-1,"NA")</f>
        <v>41.437493071815759</v>
      </c>
      <c r="AZ623" s="2">
        <f>IFERROR(N623/'Saturation Data'!N804-1,"NA")</f>
        <v>12.754108764922686</v>
      </c>
      <c r="BA623" s="2">
        <f>IFERROR(O623/'Saturation Data'!O804-1,"NA")</f>
        <v>11.311408182173718</v>
      </c>
      <c r="BB623" s="2">
        <f>IFERROR(P623/'Saturation Data'!P804-1,"NA")</f>
        <v>31.037926683455268</v>
      </c>
      <c r="BC623" s="2">
        <f>IFERROR(Q623/'Saturation Data'!Q804-1,"NA")</f>
        <v>5.3170613498105066</v>
      </c>
      <c r="BD623" s="2">
        <f>IFERROR(R623/'Saturation Data'!R804-1,"NA")</f>
        <v>8.9245368076494813</v>
      </c>
      <c r="BE623" s="2">
        <f>IFERROR(S623/'Saturation Data'!S804-1,"NA")</f>
        <v>93.901028821716665</v>
      </c>
      <c r="BF623" s="2">
        <f>IFERROR(T623/'Saturation Data'!T804-1,"NA")</f>
        <v>3.5738743106724566</v>
      </c>
      <c r="BG623" s="2">
        <f>IFERROR(U623/'Saturation Data'!U804-1,"NA")</f>
        <v>1644.7796062045406</v>
      </c>
      <c r="BH623" s="2">
        <f>IFERROR(V623/'Saturation Data'!V804-1,"NA")</f>
        <v>4.6472817309904118</v>
      </c>
      <c r="BI623" s="2" t="str">
        <f t="shared" si="178"/>
        <v>NA</v>
      </c>
    </row>
    <row r="624" spans="1:61" x14ac:dyDescent="0.25">
      <c r="A624" t="str">
        <f t="shared" si="160"/>
        <v/>
      </c>
      <c r="B624" t="str">
        <f t="shared" si="177"/>
        <v>CACoolingRTU</v>
      </c>
      <c r="C624" t="str">
        <f t="shared" si="161"/>
        <v>CA2016 CPACooling_RTU</v>
      </c>
      <c r="D624" t="s">
        <v>118</v>
      </c>
      <c r="E624" t="s">
        <v>142</v>
      </c>
      <c r="F624" s="3" t="s">
        <v>68</v>
      </c>
      <c r="G624" s="3" t="s">
        <v>3</v>
      </c>
      <c r="H624" s="3" t="s">
        <v>6</v>
      </c>
      <c r="I624" s="6">
        <v>4.502938595696329</v>
      </c>
      <c r="J624" s="6">
        <v>5.2754547107538077</v>
      </c>
      <c r="K624" s="6">
        <v>4.9271471077402715</v>
      </c>
      <c r="L624" s="6">
        <v>4.3221064038726773</v>
      </c>
      <c r="M624" s="6">
        <v>7.4718028913032537</v>
      </c>
      <c r="N624" s="6">
        <v>8.1893884853920458</v>
      </c>
      <c r="O624" s="6">
        <v>7.4263888909668356</v>
      </c>
      <c r="P624" s="6">
        <v>3.7357216688354007</v>
      </c>
      <c r="Q624" s="6">
        <v>2.2675904237762223</v>
      </c>
      <c r="R624" s="6">
        <v>3.5537957634832242</v>
      </c>
      <c r="S624" s="6">
        <v>2.5382903147631666</v>
      </c>
      <c r="T624" s="6">
        <v>2.2041977725200717</v>
      </c>
      <c r="U624" s="6">
        <v>63.168660372148828</v>
      </c>
      <c r="V624" s="6">
        <v>3.6406159594122429</v>
      </c>
      <c r="W624" s="6"/>
      <c r="AR624" s="5" t="s">
        <v>68</v>
      </c>
      <c r="AS624" s="5" t="s">
        <v>3</v>
      </c>
      <c r="AT624" s="5" t="s">
        <v>6</v>
      </c>
      <c r="AU624" s="2">
        <f>IFERROR(I624/'Saturation Data'!I805-1,"NA")</f>
        <v>4.8938986854663993</v>
      </c>
      <c r="AV624" s="2">
        <f>IFERROR(J624/'Saturation Data'!J805-1,"NA")</f>
        <v>143.67569961479288</v>
      </c>
      <c r="AW624" s="2">
        <f>IFERROR(K624/'Saturation Data'!K805-1,"NA")</f>
        <v>9.9007679374784772</v>
      </c>
      <c r="AX624" s="2">
        <f>IFERROR(L624/'Saturation Data'!L805-1,"NA")</f>
        <v>117.53078115052317</v>
      </c>
      <c r="AY624" s="2">
        <f>IFERROR(M624/'Saturation Data'!M805-1,"NA")</f>
        <v>82.952841475317456</v>
      </c>
      <c r="AZ624" s="2">
        <f>IFERROR(N624/'Saturation Data'!N805-1,"NA")</f>
        <v>12.425227025232862</v>
      </c>
      <c r="BA624" s="2">
        <f>IFERROR(O624/'Saturation Data'!O805-1,"NA")</f>
        <v>8.2024645489056205</v>
      </c>
      <c r="BB624" s="2">
        <f>IFERROR(P624/'Saturation Data'!P805-1,"NA")</f>
        <v>16.747570781005457</v>
      </c>
      <c r="BC624" s="2">
        <f>IFERROR(Q624/'Saturation Data'!Q805-1,"NA")</f>
        <v>2.8696082317000382</v>
      </c>
      <c r="BD624" s="2">
        <f>IFERROR(R624/'Saturation Data'!R805-1,"NA")</f>
        <v>15.922836968967736</v>
      </c>
      <c r="BE624" s="2">
        <f>IFERROR(S624/'Saturation Data'!S805-1,"NA")</f>
        <v>110.98668996572694</v>
      </c>
      <c r="BF624" s="2">
        <f>IFERROR(T624/'Saturation Data'!T805-1,"NA")</f>
        <v>4.3973392146647328</v>
      </c>
      <c r="BG624" s="2">
        <f>IFERROR(U624/'Saturation Data'!U805-1,"NA")</f>
        <v>1731.3568553134276</v>
      </c>
      <c r="BH624" s="2">
        <f>IFERROR(V624/'Saturation Data'!V805-1,"NA")</f>
        <v>11.17597310840215</v>
      </c>
      <c r="BI624" s="2" t="str">
        <f t="shared" si="178"/>
        <v>NA</v>
      </c>
    </row>
    <row r="625" spans="1:61" x14ac:dyDescent="0.25">
      <c r="A625" t="str">
        <f t="shared" si="160"/>
        <v/>
      </c>
      <c r="B625" t="str">
        <f t="shared" si="177"/>
        <v>CACoolingRoom AC</v>
      </c>
      <c r="C625" t="str">
        <f t="shared" si="161"/>
        <v>CA2016 CPACooling_Room AC</v>
      </c>
      <c r="D625" t="s">
        <v>118</v>
      </c>
      <c r="E625" t="s">
        <v>142</v>
      </c>
      <c r="F625" s="3" t="s">
        <v>148</v>
      </c>
      <c r="G625" s="3" t="s">
        <v>3</v>
      </c>
      <c r="H625" s="3" t="s">
        <v>130</v>
      </c>
      <c r="I625" s="6">
        <v>4.7961032003587114</v>
      </c>
      <c r="J625" s="6">
        <v>5.6189141121701587</v>
      </c>
      <c r="K625" s="6">
        <v>5.2479298817569155</v>
      </c>
      <c r="L625" s="6">
        <v>4.4529549992775763</v>
      </c>
      <c r="M625" s="6">
        <v>7.9582559250705138</v>
      </c>
      <c r="N625" s="6">
        <v>8.7225600547403861</v>
      </c>
      <c r="O625" s="6">
        <v>7.9098852383010438</v>
      </c>
      <c r="P625" s="6">
        <v>3.9789364813179748</v>
      </c>
      <c r="Q625" s="6">
        <v>2.4152222948299205</v>
      </c>
      <c r="R625" s="6">
        <v>3.7851662580860488</v>
      </c>
      <c r="S625" s="6">
        <v>2.703546149554497</v>
      </c>
      <c r="T625" s="6">
        <v>2.347702453928818</v>
      </c>
      <c r="U625" s="6">
        <v>67.281267051429921</v>
      </c>
      <c r="V625" s="6">
        <v>3.8776388980525165</v>
      </c>
      <c r="W625" s="6"/>
      <c r="AR625" s="5" t="s">
        <v>69</v>
      </c>
      <c r="AS625" s="5" t="s">
        <v>3</v>
      </c>
      <c r="AT625" s="5" t="s">
        <v>7</v>
      </c>
      <c r="AU625" s="2">
        <f>IFERROR(I625/'Saturation Data'!I806-1,"NA")</f>
        <v>10.137824595481595</v>
      </c>
      <c r="AV625" s="2">
        <f>IFERROR(J625/'Saturation Data'!J806-1,"NA")</f>
        <v>153.0948363363909</v>
      </c>
      <c r="AW625" s="2">
        <f>IFERROR(K625/'Saturation Data'!K806-1,"NA")</f>
        <v>12.262395455539338</v>
      </c>
      <c r="AX625" s="2">
        <f>IFERROR(L625/'Saturation Data'!L806-1,"NA")</f>
        <v>121.11921345100855</v>
      </c>
      <c r="AY625" s="2">
        <f>IFERROR(M625/'Saturation Data'!M806-1,"NA")</f>
        <v>14.155782503176582</v>
      </c>
      <c r="AZ625" s="2">
        <f>IFERROR(N625/'Saturation Data'!N806-1,"NA")</f>
        <v>14.897295801102253</v>
      </c>
      <c r="BA625" s="2">
        <f>IFERROR(O625/'Saturation Data'!O806-1,"NA")</f>
        <v>13.793653109613105</v>
      </c>
      <c r="BB625" s="2">
        <f>IFERROR(P625/'Saturation Data'!P806-1,"NA")</f>
        <v>17.90302948006563</v>
      </c>
      <c r="BC625" s="2">
        <f>IFERROR(Q625/'Saturation Data'!Q806-1,"NA")</f>
        <v>3.6159770633428074</v>
      </c>
      <c r="BD625" s="2">
        <f>IFERROR(R625/'Saturation Data'!R806-1,"NA")</f>
        <v>11.606715264233301</v>
      </c>
      <c r="BE625" s="2">
        <f>IFERROR(S625/'Saturation Data'!S806-1,"NA")</f>
        <v>118.2776029980807</v>
      </c>
      <c r="BF625" s="2">
        <f>IFERROR(T625/'Saturation Data'!T806-1,"NA")</f>
        <v>4.7487339280210827</v>
      </c>
      <c r="BG625" s="2">
        <f>IFERROR(U625/'Saturation Data'!U806-1,"NA")</f>
        <v>1844.1422513007326</v>
      </c>
      <c r="BH625" s="2">
        <f>IFERROR(V625/'Saturation Data'!V806-1,"NA")</f>
        <v>24.163950147977001</v>
      </c>
      <c r="BI625" s="2" t="str">
        <f t="shared" si="178"/>
        <v>NA</v>
      </c>
    </row>
    <row r="626" spans="1:61" x14ac:dyDescent="0.25">
      <c r="A626" t="str">
        <f t="shared" si="160"/>
        <v/>
      </c>
      <c r="B626" t="str">
        <f t="shared" si="177"/>
        <v>CACoolingEvaporative AC</v>
      </c>
      <c r="C626" t="str">
        <f t="shared" si="161"/>
        <v>CA2016 CPACooling_Evaporative AC</v>
      </c>
      <c r="D626" t="s">
        <v>118</v>
      </c>
      <c r="E626" t="s">
        <v>142</v>
      </c>
      <c r="F626" s="3" t="s">
        <v>71</v>
      </c>
      <c r="G626" s="3" t="s">
        <v>3</v>
      </c>
      <c r="H626" s="3" t="s">
        <v>9</v>
      </c>
      <c r="I626" s="6">
        <v>1.8011754382785314</v>
      </c>
      <c r="J626" s="6">
        <v>2.110181884301523</v>
      </c>
      <c r="K626" s="6">
        <v>1.9708588430961087</v>
      </c>
      <c r="L626" s="6">
        <v>1.7288425615490712</v>
      </c>
      <c r="M626" s="6">
        <v>2.9887211565213017</v>
      </c>
      <c r="N626" s="6">
        <v>3.2757553941568185</v>
      </c>
      <c r="O626" s="6">
        <v>2.9705555563867345</v>
      </c>
      <c r="P626" s="6">
        <v>1.4942886675341605</v>
      </c>
      <c r="Q626" s="6">
        <v>0.90703616951048904</v>
      </c>
      <c r="R626" s="6">
        <v>1.4215183053932896</v>
      </c>
      <c r="S626" s="6">
        <v>1.0153161259052668</v>
      </c>
      <c r="T626" s="6">
        <v>0.88167910900802871</v>
      </c>
      <c r="U626" s="6">
        <v>25.267464148859531</v>
      </c>
      <c r="V626" s="6">
        <v>1.4562463837648971</v>
      </c>
      <c r="W626" s="6"/>
      <c r="AR626" s="5" t="s">
        <v>70</v>
      </c>
      <c r="AS626" s="5" t="s">
        <v>3</v>
      </c>
      <c r="AT626" s="5" t="s">
        <v>8</v>
      </c>
      <c r="AU626" s="2">
        <f>IFERROR(I626/'Saturation Data'!I807-1,"NA")</f>
        <v>3.1828074291094381</v>
      </c>
      <c r="AV626" s="2">
        <f>IFERROR(J626/'Saturation Data'!J807-1,"NA")</f>
        <v>56.870279845917146</v>
      </c>
      <c r="AW626" s="2">
        <f>IFERROR(K626/'Saturation Data'!K807-1,"NA")</f>
        <v>3.9806895200811443</v>
      </c>
      <c r="AX626" s="2">
        <f>IFERROR(L626/'Saturation Data'!L807-1,"NA")</f>
        <v>46.412312460209279</v>
      </c>
      <c r="AY626" s="2">
        <f>IFERROR(M626/'Saturation Data'!M807-1,"NA")</f>
        <v>4.6917505842183473</v>
      </c>
      <c r="AZ626" s="2">
        <f>IFERROR(N626/'Saturation Data'!N807-1,"NA")</f>
        <v>4.9702257303079351</v>
      </c>
      <c r="BA626" s="2">
        <f>IFERROR(O626/'Saturation Data'!O807-1,"NA")</f>
        <v>4.5557529749266097</v>
      </c>
      <c r="BB626" s="2">
        <f>IFERROR(P626/'Saturation Data'!P807-1,"NA")</f>
        <v>6.0990283124021829</v>
      </c>
      <c r="BC626" s="2">
        <f>IFERROR(Q626/'Saturation Data'!Q807-1,"NA")</f>
        <v>0.73352910953381789</v>
      </c>
      <c r="BD626" s="2">
        <f>IFERROR(R626/'Saturation Data'!R807-1,"NA")</f>
        <v>3.7344489771633294</v>
      </c>
      <c r="BE626" s="2">
        <f>IFERROR(S626/'Saturation Data'!S807-1,"NA")</f>
        <v>43.794675986290777</v>
      </c>
      <c r="BF626" s="2">
        <f>IFERROR(T626/'Saturation Data'!T807-1,"NA")</f>
        <v>1.158935685865893</v>
      </c>
      <c r="BG626" s="2">
        <f>IFERROR(U626/'Saturation Data'!U807-1,"NA")</f>
        <v>691.94274212537107</v>
      </c>
      <c r="BH626" s="2">
        <f>IFERROR(V626/'Saturation Data'!V807-1,"NA")</f>
        <v>8.4503156089743143</v>
      </c>
      <c r="BI626" s="2" t="str">
        <f t="shared" si="178"/>
        <v>NA</v>
      </c>
    </row>
    <row r="627" spans="1:61" x14ac:dyDescent="0.25">
      <c r="A627" t="str">
        <f t="shared" si="160"/>
        <v/>
      </c>
      <c r="B627" t="str">
        <f t="shared" si="177"/>
        <v>CACoolingAir-Source Heat Pump</v>
      </c>
      <c r="C627" t="str">
        <f t="shared" si="161"/>
        <v>CA2016 CPACooling_Air-Source Heat Pump</v>
      </c>
      <c r="D627" t="s">
        <v>118</v>
      </c>
      <c r="E627" t="s">
        <v>142</v>
      </c>
      <c r="F627" s="3" t="s">
        <v>72</v>
      </c>
      <c r="G627" s="3" t="s">
        <v>3</v>
      </c>
      <c r="H627" s="3" t="s">
        <v>10</v>
      </c>
      <c r="I627" s="6">
        <v>4.5027627362948097</v>
      </c>
      <c r="J627" s="6">
        <v>5.2751592994697472</v>
      </c>
      <c r="K627" s="6">
        <v>4.9268163874564967</v>
      </c>
      <c r="L627" s="6">
        <v>4.3171244864664446</v>
      </c>
      <c r="M627" s="6">
        <v>7.4708407585247443</v>
      </c>
      <c r="N627" s="6">
        <v>7.4893656499096783</v>
      </c>
      <c r="O627" s="6">
        <v>7.4081893051383343</v>
      </c>
      <c r="P627" s="6">
        <v>3.7301776245468989</v>
      </c>
      <c r="Q627" s="6">
        <v>2.2642251779543843</v>
      </c>
      <c r="R627" s="6">
        <v>3.5536803482775667</v>
      </c>
      <c r="S627" s="6">
        <v>2.5376842684478458</v>
      </c>
      <c r="T627" s="6">
        <v>2.2036714946823852</v>
      </c>
      <c r="U627" s="6">
        <v>63.166193360313841</v>
      </c>
      <c r="V627" s="6">
        <v>3.6403715937546148</v>
      </c>
      <c r="W627" s="6"/>
      <c r="AR627" s="5" t="s">
        <v>71</v>
      </c>
      <c r="AS627" s="5" t="s">
        <v>3</v>
      </c>
      <c r="AT627" s="5" t="s">
        <v>9</v>
      </c>
      <c r="AU627" s="2">
        <f>IFERROR(I627/'Saturation Data'!I808-1,"NA")</f>
        <v>3.5027627362948097</v>
      </c>
      <c r="AV627" s="2">
        <f>IFERROR(J627/'Saturation Data'!J808-1,"NA")</f>
        <v>4.2751592994697472</v>
      </c>
      <c r="AW627" s="2">
        <f>IFERROR(K627/'Saturation Data'!K808-1,"NA")</f>
        <v>3.9268163874564967</v>
      </c>
      <c r="AX627" s="2">
        <f>IFERROR(L627/'Saturation Data'!L808-1,"NA")</f>
        <v>3.3171244864664446</v>
      </c>
      <c r="AY627" s="2">
        <f>IFERROR(M627/'Saturation Data'!M808-1,"NA")</f>
        <v>6.4708407585247443</v>
      </c>
      <c r="AZ627" s="2">
        <f>IFERROR(N627/'Saturation Data'!N808-1,"NA")</f>
        <v>6.4893656499096783</v>
      </c>
      <c r="BA627" s="2">
        <f>IFERROR(O627/'Saturation Data'!O808-1,"NA")</f>
        <v>6.4081893051383343</v>
      </c>
      <c r="BB627" s="2">
        <f>IFERROR(P627/'Saturation Data'!P808-1,"NA")</f>
        <v>2.7301776245468989</v>
      </c>
      <c r="BC627" s="2">
        <f>IFERROR(Q627/'Saturation Data'!Q808-1,"NA")</f>
        <v>1.2642251779543843</v>
      </c>
      <c r="BD627" s="2">
        <f>IFERROR(R627/'Saturation Data'!R808-1,"NA")</f>
        <v>2.5536803482775667</v>
      </c>
      <c r="BE627" s="2">
        <f>IFERROR(S627/'Saturation Data'!S808-1,"NA")</f>
        <v>1.5376842684478458</v>
      </c>
      <c r="BF627" s="2">
        <f>IFERROR(T627/'Saturation Data'!T808-1,"NA")</f>
        <v>1.2036714946823852</v>
      </c>
      <c r="BG627" s="2">
        <f>IFERROR(U627/'Saturation Data'!U808-1,"NA")</f>
        <v>62.166193360313841</v>
      </c>
      <c r="BH627" s="2">
        <f>IFERROR(V627/'Saturation Data'!V808-1,"NA")</f>
        <v>2.6403715937546148</v>
      </c>
      <c r="BI627" s="2" t="str">
        <f t="shared" si="178"/>
        <v>NA</v>
      </c>
    </row>
    <row r="628" spans="1:61" x14ac:dyDescent="0.25">
      <c r="A628" t="str">
        <f t="shared" si="160"/>
        <v/>
      </c>
      <c r="B628" t="str">
        <f t="shared" si="177"/>
        <v>CACoolingGeothermal Heat Pump</v>
      </c>
      <c r="C628" t="str">
        <f t="shared" si="161"/>
        <v>CA2016 CPACooling_Geothermal Heat Pump</v>
      </c>
      <c r="D628" t="s">
        <v>118</v>
      </c>
      <c r="E628" t="s">
        <v>142</v>
      </c>
      <c r="F628" s="3" t="s">
        <v>73</v>
      </c>
      <c r="G628" s="3" t="s">
        <v>3</v>
      </c>
      <c r="H628" s="3" t="s">
        <v>11</v>
      </c>
      <c r="I628" s="6">
        <v>2.7439342419020707</v>
      </c>
      <c r="J628" s="6">
        <v>3.2145178875051825</v>
      </c>
      <c r="K628" s="6">
        <v>3.0023550561717891</v>
      </c>
      <c r="L628" s="6">
        <v>2.6295732285960969</v>
      </c>
      <c r="M628" s="6">
        <v>4.5524515081124477</v>
      </c>
      <c r="N628" s="6">
        <v>2.7034354692478031</v>
      </c>
      <c r="O628" s="6">
        <v>4.5079629084912121</v>
      </c>
      <c r="P628" s="6">
        <v>2.2708887496514594</v>
      </c>
      <c r="Q628" s="6">
        <v>1.3784339516321973</v>
      </c>
      <c r="R628" s="6">
        <v>3.3532272190915715</v>
      </c>
      <c r="S628" s="6">
        <v>1.5461924965826437</v>
      </c>
      <c r="T628" s="6">
        <v>1.3426809522269729</v>
      </c>
      <c r="U628" s="6">
        <v>38.492785661319445</v>
      </c>
      <c r="V628" s="6">
        <v>2.2184078320190554</v>
      </c>
      <c r="W628" s="6"/>
      <c r="AR628" s="5" t="s">
        <v>72</v>
      </c>
      <c r="AS628" s="5" t="s">
        <v>3</v>
      </c>
      <c r="AT628" s="5" t="s">
        <v>10</v>
      </c>
      <c r="AU628" s="2">
        <f>IFERROR(I628/'Saturation Data'!I809-1,"NA")</f>
        <v>1.7439342419020707</v>
      </c>
      <c r="AV628" s="2">
        <f>IFERROR(J628/'Saturation Data'!J809-1,"NA")</f>
        <v>2.2145178875051825</v>
      </c>
      <c r="AW628" s="2">
        <f>IFERROR(K628/'Saturation Data'!K809-1,"NA")</f>
        <v>2.0023550561717891</v>
      </c>
      <c r="AX628" s="2">
        <f>IFERROR(L628/'Saturation Data'!L809-1,"NA")</f>
        <v>1.6295732285960969</v>
      </c>
      <c r="AY628" s="2">
        <f>IFERROR(M628/'Saturation Data'!M809-1,"NA")</f>
        <v>3.5524515081124477</v>
      </c>
      <c r="AZ628" s="2">
        <f>IFERROR(N628/'Saturation Data'!N809-1,"NA")</f>
        <v>3.2241179206996922</v>
      </c>
      <c r="BA628" s="2">
        <f>IFERROR(O628/'Saturation Data'!O809-1,"NA")</f>
        <v>3.5079629084912121</v>
      </c>
      <c r="BB628" s="2">
        <f>IFERROR(P628/'Saturation Data'!P809-1,"NA")</f>
        <v>1.2708887496514594</v>
      </c>
      <c r="BC628" s="2">
        <f>IFERROR(Q628/'Saturation Data'!Q809-1,"NA")</f>
        <v>0.37843395163219729</v>
      </c>
      <c r="BD628" s="2">
        <f>IFERROR(R628/'Saturation Data'!R809-1,"NA")</f>
        <v>2.3532272190915715</v>
      </c>
      <c r="BE628" s="2">
        <f>IFERROR(S628/'Saturation Data'!S809-1,"NA")</f>
        <v>0.54619249658264368</v>
      </c>
      <c r="BF628" s="2">
        <f>IFERROR(T628/'Saturation Data'!T809-1,"NA")</f>
        <v>0.34268095222697292</v>
      </c>
      <c r="BG628" s="2">
        <f>IFERROR(U628/'Saturation Data'!U809-1,"NA")</f>
        <v>37.492785661319445</v>
      </c>
      <c r="BH628" s="2">
        <f>IFERROR(V628/'Saturation Data'!V809-1,"NA")</f>
        <v>1.2184078320190554</v>
      </c>
      <c r="BI628" s="2" t="str">
        <f t="shared" si="178"/>
        <v>NA</v>
      </c>
    </row>
    <row r="629" spans="1:61" x14ac:dyDescent="0.25">
      <c r="A629" t="str">
        <f t="shared" si="160"/>
        <v/>
      </c>
      <c r="B629" t="str">
        <f t="shared" si="177"/>
        <v>CAHeatingElectric Furnace</v>
      </c>
      <c r="C629" t="str">
        <f t="shared" si="161"/>
        <v>CA2016 CPAHeating_Electric Furnace</v>
      </c>
      <c r="D629" t="s">
        <v>118</v>
      </c>
      <c r="E629" t="s">
        <v>142</v>
      </c>
      <c r="F629" s="3" t="s">
        <v>74</v>
      </c>
      <c r="G629" s="3" t="s">
        <v>12</v>
      </c>
      <c r="H629" s="3" t="s">
        <v>13</v>
      </c>
      <c r="I629" s="6">
        <v>3.0431691264862675</v>
      </c>
      <c r="J629" s="6">
        <v>4.0075189492370038</v>
      </c>
      <c r="K629" s="6">
        <v>3.5888562809637765</v>
      </c>
      <c r="L629" s="6">
        <v>4.0274304784228496</v>
      </c>
      <c r="M629" s="6">
        <v>5.895181443890336</v>
      </c>
      <c r="N629" s="6">
        <v>4.9578626565670634</v>
      </c>
      <c r="O629" s="6">
        <v>10.14211131706551</v>
      </c>
      <c r="P629" s="6">
        <v>6.6101373984768923</v>
      </c>
      <c r="Q629" s="6">
        <v>4.8997660132590815</v>
      </c>
      <c r="R629" s="6">
        <v>1.9308567508241201</v>
      </c>
      <c r="S629" s="6">
        <v>4.8790870103957253</v>
      </c>
      <c r="T629" s="6">
        <v>4.1163334291968221</v>
      </c>
      <c r="U629" s="6">
        <v>2.7320780520485166</v>
      </c>
      <c r="V629" s="6">
        <v>3.77438966267892</v>
      </c>
      <c r="W629" s="6"/>
      <c r="AR629" s="5" t="s">
        <v>73</v>
      </c>
      <c r="AS629" s="5" t="s">
        <v>3</v>
      </c>
      <c r="AT629" s="5" t="s">
        <v>11</v>
      </c>
      <c r="AU629" s="2">
        <f>IFERROR(I629/'Saturation Data'!I810-1,"NA")</f>
        <v>2.0431691264862675</v>
      </c>
      <c r="AV629" s="2">
        <f>IFERROR(J629/'Saturation Data'!J810-1,"NA")</f>
        <v>3.0075189492370038</v>
      </c>
      <c r="AW629" s="2">
        <f>IFERROR(K629/'Saturation Data'!K810-1,"NA")</f>
        <v>3.3766540011753374</v>
      </c>
      <c r="AX629" s="2">
        <f>IFERROR(L629/'Saturation Data'!L810-1,"NA")</f>
        <v>3.0274304784228496</v>
      </c>
      <c r="AY629" s="2">
        <f>IFERROR(M629/'Saturation Data'!M810-1,"NA")</f>
        <v>10.790362887780672</v>
      </c>
      <c r="AZ629" s="2">
        <f>IFERROR(N629/'Saturation Data'!N810-1,"NA")</f>
        <v>3.9578626565670634</v>
      </c>
      <c r="BA629" s="2">
        <f>IFERROR(O629/'Saturation Data'!O810-1,"NA")</f>
        <v>9.1421113170655097</v>
      </c>
      <c r="BB629" s="2">
        <f>IFERROR(P629/'Saturation Data'!P810-1,"NA")</f>
        <v>5.6101373984768923</v>
      </c>
      <c r="BC629" s="2">
        <f>IFERROR(Q629/'Saturation Data'!Q810-1,"NA")</f>
        <v>3.8997660132590815</v>
      </c>
      <c r="BD629" s="2">
        <f>IFERROR(R629/'Saturation Data'!R810-1,"NA")</f>
        <v>0.93085675082412012</v>
      </c>
      <c r="BE629" s="2">
        <f>IFERROR(S629/'Saturation Data'!S810-1,"NA")</f>
        <v>4.482120236399691</v>
      </c>
      <c r="BF629" s="2">
        <f>IFERROR(T629/'Saturation Data'!T810-1,"NA")</f>
        <v>3.6250937406705868</v>
      </c>
      <c r="BG629" s="2">
        <f>IFERROR(U629/'Saturation Data'!U810-1,"NA")</f>
        <v>1.7320780520485166</v>
      </c>
      <c r="BH629" s="2">
        <f>IFERROR(V629/'Saturation Data'!V810-1,"NA")</f>
        <v>4.7187722161801817</v>
      </c>
      <c r="BI629" s="2" t="str">
        <f t="shared" si="178"/>
        <v>NA</v>
      </c>
    </row>
    <row r="630" spans="1:61" x14ac:dyDescent="0.25">
      <c r="A630" t="str">
        <f t="shared" si="160"/>
        <v/>
      </c>
      <c r="B630" t="str">
        <f t="shared" si="177"/>
        <v>CAHeatingElectric Room Heat</v>
      </c>
      <c r="C630" t="str">
        <f t="shared" si="161"/>
        <v>CA2016 CPAHeating_Electric Room Heat</v>
      </c>
      <c r="D630" t="s">
        <v>118</v>
      </c>
      <c r="E630" t="s">
        <v>142</v>
      </c>
      <c r="F630" s="3" t="s">
        <v>75</v>
      </c>
      <c r="G630" s="3" t="s">
        <v>12</v>
      </c>
      <c r="H630" s="3" t="s">
        <v>14</v>
      </c>
      <c r="I630" s="6">
        <v>2.8982563109393022</v>
      </c>
      <c r="J630" s="6">
        <v>3.8166847135590509</v>
      </c>
      <c r="K630" s="6">
        <v>3.417958362822644</v>
      </c>
      <c r="L630" s="6">
        <v>3.8356480746884283</v>
      </c>
      <c r="M630" s="6">
        <v>5.614458517990796</v>
      </c>
      <c r="N630" s="6">
        <v>4.7217739586352989</v>
      </c>
      <c r="O630" s="6">
        <v>9.6591536353004859</v>
      </c>
      <c r="P630" s="6">
        <v>6.2953689509303734</v>
      </c>
      <c r="Q630" s="6">
        <v>4.6664438221515061</v>
      </c>
      <c r="R630" s="6">
        <v>1.8389111912610667</v>
      </c>
      <c r="S630" s="6">
        <v>4.6467495337102145</v>
      </c>
      <c r="T630" s="6">
        <v>3.9203175516160211</v>
      </c>
      <c r="U630" s="6">
        <v>2.6019790971890631</v>
      </c>
      <c r="V630" s="6">
        <v>3.5946568215989716</v>
      </c>
      <c r="W630" s="6"/>
      <c r="AR630" s="5" t="s">
        <v>74</v>
      </c>
      <c r="AS630" s="5" t="s">
        <v>12</v>
      </c>
      <c r="AT630" s="5" t="s">
        <v>13</v>
      </c>
      <c r="AU630" s="2">
        <f>IFERROR(I630/'Saturation Data'!I811-1,"NA")</f>
        <v>1.8982563109393022</v>
      </c>
      <c r="AV630" s="2">
        <f>IFERROR(J630/'Saturation Data'!J811-1,"NA")</f>
        <v>2.8166847135590509</v>
      </c>
      <c r="AW630" s="2">
        <f>IFERROR(K630/'Saturation Data'!K811-1,"NA")</f>
        <v>2.417958362822644</v>
      </c>
      <c r="AX630" s="2">
        <f>IFERROR(L630/'Saturation Data'!L811-1,"NA")</f>
        <v>2.8356480746884283</v>
      </c>
      <c r="AY630" s="2">
        <f>IFERROR(M630/'Saturation Data'!M811-1,"NA")</f>
        <v>4.614458517990796</v>
      </c>
      <c r="AZ630" s="2">
        <f>IFERROR(N630/'Saturation Data'!N811-1,"NA")</f>
        <v>3.7217739586352989</v>
      </c>
      <c r="BA630" s="2">
        <f>IFERROR(O630/'Saturation Data'!O811-1,"NA")</f>
        <v>8.6591536353004859</v>
      </c>
      <c r="BB630" s="2">
        <f>IFERROR(P630/'Saturation Data'!P811-1,"NA")</f>
        <v>5.2953689509303734</v>
      </c>
      <c r="BC630" s="2">
        <f>IFERROR(Q630/'Saturation Data'!Q811-1,"NA")</f>
        <v>3.6664438221515061</v>
      </c>
      <c r="BD630" s="2">
        <f>IFERROR(R630/'Saturation Data'!R811-1,"NA")</f>
        <v>0.83891119126106672</v>
      </c>
      <c r="BE630" s="2">
        <f>IFERROR(S630/'Saturation Data'!S811-1,"NA")</f>
        <v>3.6467495337102145</v>
      </c>
      <c r="BF630" s="2">
        <f>IFERROR(T630/'Saturation Data'!T811-1,"NA")</f>
        <v>2.9203175516160211</v>
      </c>
      <c r="BG630" s="2">
        <f>IFERROR(U630/'Saturation Data'!U811-1,"NA")</f>
        <v>1.6019790971890631</v>
      </c>
      <c r="BH630" s="2">
        <f>IFERROR(V630/'Saturation Data'!V811-1,"NA")</f>
        <v>2.5946568215989716</v>
      </c>
      <c r="BI630" s="2" t="str">
        <f t="shared" si="178"/>
        <v>NA</v>
      </c>
    </row>
    <row r="631" spans="1:61" x14ac:dyDescent="0.25">
      <c r="A631" t="str">
        <f t="shared" si="160"/>
        <v/>
      </c>
      <c r="B631" t="str">
        <f t="shared" si="177"/>
        <v>CAHeatingAir-Source Heat Pump</v>
      </c>
      <c r="C631" t="str">
        <f t="shared" si="161"/>
        <v>CA2016 CPAHeating_Air-Source Heat Pump</v>
      </c>
      <c r="D631" t="s">
        <v>118</v>
      </c>
      <c r="E631" t="s">
        <v>142</v>
      </c>
      <c r="F631" s="3" t="s">
        <v>77</v>
      </c>
      <c r="G631" s="3" t="s">
        <v>12</v>
      </c>
      <c r="H631" s="3" t="s">
        <v>10</v>
      </c>
      <c r="I631" s="6">
        <v>2.7146169204533037</v>
      </c>
      <c r="J631" s="6">
        <v>3.5275462184402624</v>
      </c>
      <c r="K631" s="6">
        <v>3.0615829563725532</v>
      </c>
      <c r="L631" s="6">
        <v>2.8937464005610742</v>
      </c>
      <c r="M631" s="6">
        <v>3.9560142857977971</v>
      </c>
      <c r="N631" s="6">
        <v>2.3447667923828863</v>
      </c>
      <c r="O631" s="6">
        <v>6.0340740671085058</v>
      </c>
      <c r="P631" s="6">
        <v>4.0993590707061367</v>
      </c>
      <c r="Q631" s="6">
        <v>3.0386509447472987</v>
      </c>
      <c r="R631" s="6">
        <v>1.8130614234195646</v>
      </c>
      <c r="S631" s="6">
        <v>4.3783022029627663</v>
      </c>
      <c r="T631" s="6">
        <v>3.6938369171899601</v>
      </c>
      <c r="U631" s="6">
        <v>2.4371124310969097</v>
      </c>
      <c r="V631" s="6">
        <v>3.2198578481006517</v>
      </c>
      <c r="W631" s="6"/>
      <c r="AR631" s="5" t="s">
        <v>75</v>
      </c>
      <c r="AS631" s="5" t="s">
        <v>12</v>
      </c>
      <c r="AT631" s="5" t="s">
        <v>14</v>
      </c>
      <c r="AU631" s="2">
        <f>IFERROR(I631/'Saturation Data'!I812-1,"NA")</f>
        <v>1.7146169204533037</v>
      </c>
      <c r="AV631" s="2">
        <f>IFERROR(J631/'Saturation Data'!J812-1,"NA")</f>
        <v>2.5275462184402624</v>
      </c>
      <c r="AW631" s="2">
        <f>IFERROR(K631/'Saturation Data'!K812-1,"NA")</f>
        <v>2.0615829563725532</v>
      </c>
      <c r="AX631" s="2">
        <f>IFERROR(L631/'Saturation Data'!L812-1,"NA")</f>
        <v>1.8937464005610742</v>
      </c>
      <c r="AY631" s="2">
        <f>IFERROR(M631/'Saturation Data'!M812-1,"NA")</f>
        <v>2.9560142857977971</v>
      </c>
      <c r="AZ631" s="2">
        <f>IFERROR(N631/'Saturation Data'!N812-1,"NA")</f>
        <v>1.3447667923828863</v>
      </c>
      <c r="BA631" s="2">
        <f>IFERROR(O631/'Saturation Data'!O812-1,"NA")</f>
        <v>5.0340740671085058</v>
      </c>
      <c r="BB631" s="2">
        <f>IFERROR(P631/'Saturation Data'!P812-1,"NA")</f>
        <v>3.0993590707061367</v>
      </c>
      <c r="BC631" s="2">
        <f>IFERROR(Q631/'Saturation Data'!Q812-1,"NA")</f>
        <v>2.0386509447472987</v>
      </c>
      <c r="BD631" s="2">
        <f>IFERROR(R631/'Saturation Data'!R812-1,"NA")</f>
        <v>0.81306142341956456</v>
      </c>
      <c r="BE631" s="2">
        <f>IFERROR(S631/'Saturation Data'!S812-1,"NA")</f>
        <v>3.3783022029627663</v>
      </c>
      <c r="BF631" s="2">
        <f>IFERROR(T631/'Saturation Data'!T812-1,"NA")</f>
        <v>2.6938369171899601</v>
      </c>
      <c r="BG631" s="2">
        <f>IFERROR(U631/'Saturation Data'!U812-1,"NA")</f>
        <v>1.4371124310969097</v>
      </c>
      <c r="BH631" s="2">
        <f>IFERROR(V631/'Saturation Data'!V812-1,"NA")</f>
        <v>2.2198578481006517</v>
      </c>
      <c r="BI631" s="2" t="str">
        <f t="shared" si="178"/>
        <v>NA</v>
      </c>
    </row>
    <row r="632" spans="1:61" x14ac:dyDescent="0.25">
      <c r="A632" t="str">
        <f t="shared" si="160"/>
        <v/>
      </c>
      <c r="B632" t="str">
        <f t="shared" si="177"/>
        <v>CAHeatingGeothermal Heat Pump</v>
      </c>
      <c r="C632" t="str">
        <f t="shared" si="161"/>
        <v>CA2016 CPAHeating_Geothermal Heat Pump</v>
      </c>
      <c r="D632" t="s">
        <v>118</v>
      </c>
      <c r="E632" t="s">
        <v>142</v>
      </c>
      <c r="F632" s="3" t="s">
        <v>78</v>
      </c>
      <c r="G632" s="3" t="s">
        <v>12</v>
      </c>
      <c r="H632" s="3" t="s">
        <v>11</v>
      </c>
      <c r="I632" s="6">
        <v>2.4658739923272837</v>
      </c>
      <c r="J632" s="6">
        <v>3.0550867120425971</v>
      </c>
      <c r="K632" s="6">
        <v>2.6084752713307084</v>
      </c>
      <c r="L632" s="6">
        <v>2.1970506386670068</v>
      </c>
      <c r="M632" s="6">
        <v>3.0007934094663797</v>
      </c>
      <c r="N632" s="6">
        <v>1.6487494775532656</v>
      </c>
      <c r="O632" s="6">
        <v>4.4635599386855986</v>
      </c>
      <c r="P632" s="6">
        <v>3.2450143129521192</v>
      </c>
      <c r="Q632" s="6">
        <v>2.4053676776530692</v>
      </c>
      <c r="R632" s="6">
        <v>1.1661768934412335</v>
      </c>
      <c r="S632" s="6">
        <v>3.8241133808853767</v>
      </c>
      <c r="T632" s="6">
        <v>3.22628510482346</v>
      </c>
      <c r="U632" s="6">
        <v>2.2137975030435846</v>
      </c>
      <c r="V632" s="6">
        <v>2.7433258198960995</v>
      </c>
      <c r="W632" s="6"/>
      <c r="AR632" s="5" t="s">
        <v>76</v>
      </c>
      <c r="AS632" s="5" t="s">
        <v>12</v>
      </c>
      <c r="AT632" s="5" t="s">
        <v>8</v>
      </c>
      <c r="AU632" s="2">
        <f>IFERROR(I632/'Saturation Data'!I813-1,"NA")</f>
        <v>5.1646849808182091</v>
      </c>
      <c r="AV632" s="2">
        <f>IFERROR(J632/'Saturation Data'!J813-1,"NA")</f>
        <v>14.275433560212985</v>
      </c>
      <c r="AW632" s="2">
        <f>IFERROR(K632/'Saturation Data'!K813-1,"NA")</f>
        <v>1.6084752713307084</v>
      </c>
      <c r="AX632" s="2">
        <f>IFERROR(L632/'Saturation Data'!L813-1,"NA")</f>
        <v>1.1970506386670068</v>
      </c>
      <c r="AY632" s="2">
        <f>IFERROR(M632/'Saturation Data'!M813-1,"NA")</f>
        <v>2.0007934094663797</v>
      </c>
      <c r="AZ632" s="2">
        <f>IFERROR(N632/'Saturation Data'!N813-1,"NA")</f>
        <v>0.64874947755326562</v>
      </c>
      <c r="BA632" s="2">
        <f>IFERROR(O632/'Saturation Data'!O813-1,"NA")</f>
        <v>3.4635599386855986</v>
      </c>
      <c r="BB632" s="2">
        <f>IFERROR(P632/'Saturation Data'!P813-1,"NA")</f>
        <v>2.2450143129521192</v>
      </c>
      <c r="BC632" s="2">
        <f>IFERROR(Q632/'Saturation Data'!Q813-1,"NA")</f>
        <v>5.6815768823696366</v>
      </c>
      <c r="BD632" s="2">
        <f>IFERROR(R632/'Saturation Data'!R813-1,"NA")</f>
        <v>1.0106498162779891</v>
      </c>
      <c r="BE632" s="2">
        <f>IFERROR(S632/'Saturation Data'!S813-1,"NA")</f>
        <v>3.9663810141368527</v>
      </c>
      <c r="BF632" s="2">
        <f>IFERROR(T632/'Saturation Data'!T813-1,"NA")</f>
        <v>3.1899806556148826</v>
      </c>
      <c r="BG632" s="2">
        <f>IFERROR(U632/'Saturation Data'!U813-1,"NA")</f>
        <v>4.5344937576089608</v>
      </c>
      <c r="BH632" s="2">
        <f>IFERROR(V632/'Saturation Data'!V813-1,"NA")</f>
        <v>8.7975922139146405</v>
      </c>
      <c r="BI632" s="2" t="str">
        <f t="shared" si="178"/>
        <v>NA</v>
      </c>
    </row>
    <row r="633" spans="1:61" x14ac:dyDescent="0.25">
      <c r="A633" t="str">
        <f t="shared" si="160"/>
        <v/>
      </c>
      <c r="B633" t="str">
        <f t="shared" si="177"/>
        <v>CAVentilationVentilation</v>
      </c>
      <c r="C633" t="str">
        <f t="shared" si="161"/>
        <v>CA2016 CPAVentilation_Ventilation</v>
      </c>
      <c r="D633" t="s">
        <v>118</v>
      </c>
      <c r="E633" t="s">
        <v>142</v>
      </c>
      <c r="F633" s="3" t="s">
        <v>79</v>
      </c>
      <c r="G633" s="3" t="s">
        <v>15</v>
      </c>
      <c r="H633" s="3" t="s">
        <v>15</v>
      </c>
      <c r="I633" s="6">
        <v>2.5441551155478943</v>
      </c>
      <c r="J633" s="6">
        <v>0.90442024699253853</v>
      </c>
      <c r="K633" s="6">
        <v>3.4020678870698586</v>
      </c>
      <c r="L633" s="6">
        <v>1.5504347091300661</v>
      </c>
      <c r="M633" s="6">
        <v>2.254883865414353</v>
      </c>
      <c r="N633" s="6">
        <v>2.1737702463912916</v>
      </c>
      <c r="O633" s="6">
        <v>2.8733754904325859</v>
      </c>
      <c r="P633" s="6">
        <v>1.5497548378952903</v>
      </c>
      <c r="Q633" s="6">
        <v>0.77355778282319987</v>
      </c>
      <c r="R633" s="6">
        <v>1.1271102809727507</v>
      </c>
      <c r="S633" s="6">
        <v>0.30011991494870061</v>
      </c>
      <c r="T633" s="6">
        <v>0.63256902599627174</v>
      </c>
      <c r="U633" s="6">
        <v>23.074895234039044</v>
      </c>
      <c r="V633" s="6">
        <v>0.65657586509614441</v>
      </c>
      <c r="W633" s="6"/>
      <c r="AR633" s="5" t="s">
        <v>77</v>
      </c>
      <c r="AS633" s="5" t="s">
        <v>12</v>
      </c>
      <c r="AT633" s="5" t="s">
        <v>10</v>
      </c>
      <c r="AU633" s="2">
        <f>IFERROR(I633/'Saturation Data'!I814-1,"NA")</f>
        <v>1.8402515661944316</v>
      </c>
      <c r="AV633" s="2">
        <f>IFERROR(J633/'Saturation Data'!J814-1,"NA")</f>
        <v>3.116468952824186</v>
      </c>
      <c r="AW633" s="2">
        <f>IFERROR(K633/'Saturation Data'!K814-1,"NA")</f>
        <v>7.4684054036067025</v>
      </c>
      <c r="AX633" s="2">
        <f>IFERROR(L633/'Saturation Data'!L814-1,"NA")</f>
        <v>6.0568039191271765</v>
      </c>
      <c r="AY633" s="2">
        <f>IFERROR(M633/'Saturation Data'!M814-1,"NA")</f>
        <v>10.277397498095748</v>
      </c>
      <c r="AZ633" s="2">
        <f>IFERROR(N633/'Saturation Data'!N814-1,"NA")</f>
        <v>5.2745684939180455</v>
      </c>
      <c r="BA633" s="2">
        <f>IFERROR(O633/'Saturation Data'!O814-1,"NA")</f>
        <v>2.8774697448383133</v>
      </c>
      <c r="BB633" s="2">
        <f>IFERROR(P633/'Saturation Data'!P814-1,"NA")</f>
        <v>0.74459292840201785</v>
      </c>
      <c r="BC633" s="2">
        <f>IFERROR(Q633/'Saturation Data'!Q814-1,"NA")</f>
        <v>0.77163699233933603</v>
      </c>
      <c r="BD633" s="2">
        <f>IFERROR(R633/'Saturation Data'!R814-1,"NA")</f>
        <v>0.23485544589873109</v>
      </c>
      <c r="BE633" s="2">
        <f>IFERROR(S633/'Saturation Data'!S814-1,"NA")</f>
        <v>-0.39799430651720813</v>
      </c>
      <c r="BF633" s="2">
        <f>IFERROR(T633/'Saturation Data'!T814-1,"NA")</f>
        <v>-0.20403213643944618</v>
      </c>
      <c r="BG633" s="2">
        <f>IFERROR(U633/'Saturation Data'!U814-1,"NA")</f>
        <v>24.760421181763455</v>
      </c>
      <c r="BH633" s="2">
        <f>IFERROR(V633/'Saturation Data'!V814-1,"NA")</f>
        <v>9.6160624821133522E-2</v>
      </c>
      <c r="BI633" s="2" t="str">
        <f t="shared" si="178"/>
        <v>NA</v>
      </c>
    </row>
    <row r="634" spans="1:61" x14ac:dyDescent="0.25">
      <c r="A634" t="str">
        <f t="shared" si="160"/>
        <v/>
      </c>
      <c r="B634" t="str">
        <f t="shared" si="177"/>
        <v>CAWater HeatingWater Heater</v>
      </c>
      <c r="C634" t="str">
        <f t="shared" si="161"/>
        <v>CA2016 CPAWater Heating_Water Heater</v>
      </c>
      <c r="D634" t="s">
        <v>118</v>
      </c>
      <c r="E634" t="s">
        <v>142</v>
      </c>
      <c r="F634" s="3" t="s">
        <v>80</v>
      </c>
      <c r="G634" s="3" t="s">
        <v>16</v>
      </c>
      <c r="H634" s="3" t="s">
        <v>17</v>
      </c>
      <c r="I634" s="6">
        <v>0.89395882000000004</v>
      </c>
      <c r="J634" s="6">
        <v>0.72050132</v>
      </c>
      <c r="K634" s="6">
        <v>1.1954100500000002</v>
      </c>
      <c r="L634" s="6">
        <v>1.2351451200000001</v>
      </c>
      <c r="M634" s="6">
        <v>7.4672823600000005</v>
      </c>
      <c r="N634" s="6">
        <v>2.4729440400000002</v>
      </c>
      <c r="O634" s="6">
        <v>3.7815721299999994</v>
      </c>
      <c r="P634" s="6">
        <v>2.18590785</v>
      </c>
      <c r="Q634" s="6">
        <v>1.0593074900000001</v>
      </c>
      <c r="R634" s="6">
        <v>4.0686126399999996</v>
      </c>
      <c r="S634" s="6">
        <v>0.35511480000000001</v>
      </c>
      <c r="T634" s="6">
        <v>0.38892693</v>
      </c>
      <c r="U634" s="6">
        <v>0.62369220000000003</v>
      </c>
      <c r="V634" s="6">
        <v>1.3620804399999999</v>
      </c>
      <c r="W634" s="6"/>
      <c r="AR634" s="5" t="s">
        <v>78</v>
      </c>
      <c r="AS634" s="5" t="s">
        <v>12</v>
      </c>
      <c r="AT634" s="5" t="s">
        <v>11</v>
      </c>
      <c r="AU634" s="2" t="str">
        <f>IFERROR(I634/'Saturation Data'!I815-1,"NA")</f>
        <v>NA</v>
      </c>
      <c r="AV634" s="2" t="str">
        <f>IFERROR(J634/'Saturation Data'!J815-1,"NA")</f>
        <v>NA</v>
      </c>
      <c r="AW634" s="2" t="str">
        <f>IFERROR(K634/'Saturation Data'!K815-1,"NA")</f>
        <v>NA</v>
      </c>
      <c r="AX634" s="2" t="str">
        <f>IFERROR(L634/'Saturation Data'!L815-1,"NA")</f>
        <v>NA</v>
      </c>
      <c r="AY634" s="2" t="str">
        <f>IFERROR(M634/'Saturation Data'!M815-1,"NA")</f>
        <v>NA</v>
      </c>
      <c r="AZ634" s="2" t="str">
        <f>IFERROR(N634/'Saturation Data'!N815-1,"NA")</f>
        <v>NA</v>
      </c>
      <c r="BA634" s="2" t="str">
        <f>IFERROR(O634/'Saturation Data'!O815-1,"NA")</f>
        <v>NA</v>
      </c>
      <c r="BB634" s="2">
        <f>IFERROR(P634/'Saturation Data'!P815-1,"NA")</f>
        <v>1.4207174418604649</v>
      </c>
      <c r="BC634" s="2">
        <f>IFERROR(Q634/'Saturation Data'!Q815-1,"NA")</f>
        <v>16.655124833333335</v>
      </c>
      <c r="BD634" s="2">
        <f>IFERROR(R634/'Saturation Data'!R815-1,"NA")</f>
        <v>4.353437684210526</v>
      </c>
      <c r="BE634" s="2" t="str">
        <f>IFERROR(S634/'Saturation Data'!S815-1,"NA")</f>
        <v>NA</v>
      </c>
      <c r="BF634" s="2" t="str">
        <f>IFERROR(T634/'Saturation Data'!T815-1,"NA")</f>
        <v>NA</v>
      </c>
      <c r="BG634" s="2" t="str">
        <f>IFERROR(U634/'Saturation Data'!U815-1,"NA")</f>
        <v>NA</v>
      </c>
      <c r="BH634" s="2">
        <f>IFERROR(V634/'Saturation Data'!V815-1,"NA")</f>
        <v>33.052011</v>
      </c>
      <c r="BI634" s="2" t="str">
        <f t="shared" si="178"/>
        <v>NA</v>
      </c>
    </row>
    <row r="635" spans="1:61" x14ac:dyDescent="0.25">
      <c r="A635" t="str">
        <f t="shared" ref="A635:A693" si="179">IF(D635=D634,"",1)</f>
        <v/>
      </c>
      <c r="B635" t="str">
        <f t="shared" si="177"/>
        <v>CAInterior LightingScrew-in</v>
      </c>
      <c r="C635" t="str">
        <f t="shared" ref="C635:C698" si="180">D635&amp;E635&amp;F635</f>
        <v>CA2016 CPAInterior Lighting_Screw-in</v>
      </c>
      <c r="D635" t="s">
        <v>118</v>
      </c>
      <c r="E635" t="s">
        <v>142</v>
      </c>
      <c r="F635" s="3" t="s">
        <v>149</v>
      </c>
      <c r="G635" s="3" t="s">
        <v>18</v>
      </c>
      <c r="H635" s="3" t="s">
        <v>150</v>
      </c>
      <c r="I635" s="6">
        <v>0.35153671888615934</v>
      </c>
      <c r="J635" s="6">
        <v>0.3792363222295298</v>
      </c>
      <c r="K635" s="6">
        <v>0.9714280849887329</v>
      </c>
      <c r="L635" s="6">
        <v>0.64114253609256366</v>
      </c>
      <c r="M635" s="6">
        <v>2.2795021502180672</v>
      </c>
      <c r="N635" s="6">
        <v>0.6768059454019979</v>
      </c>
      <c r="O635" s="6">
        <v>0.77719494840408199</v>
      </c>
      <c r="P635" s="6">
        <v>0.13494234511511752</v>
      </c>
      <c r="Q635" s="6">
        <v>0.34437087459883575</v>
      </c>
      <c r="R635" s="6">
        <v>1.2367581057690407</v>
      </c>
      <c r="S635" s="6">
        <v>0.10825324200030122</v>
      </c>
      <c r="T635" s="6">
        <v>0.10825324200030122</v>
      </c>
      <c r="U635" s="6">
        <v>0.74088326419336703</v>
      </c>
      <c r="V635" s="6">
        <v>0.60511732363100501</v>
      </c>
      <c r="W635" s="6"/>
      <c r="AR635" s="5" t="s">
        <v>79</v>
      </c>
      <c r="AS635" s="5" t="s">
        <v>15</v>
      </c>
      <c r="AT635" s="5" t="s">
        <v>15</v>
      </c>
      <c r="AU635" s="2" t="str">
        <f>IFERROR(I635/'Saturation Data'!I816-1,"NA")</f>
        <v>NA</v>
      </c>
      <c r="AV635" s="2" t="str">
        <f>IFERROR(J635/'Saturation Data'!J816-1,"NA")</f>
        <v>NA</v>
      </c>
      <c r="AW635" s="2" t="str">
        <f>IFERROR(K635/'Saturation Data'!K816-1,"NA")</f>
        <v>NA</v>
      </c>
      <c r="AX635" s="2" t="str">
        <f>IFERROR(L635/'Saturation Data'!L816-1,"NA")</f>
        <v>NA</v>
      </c>
      <c r="AY635" s="2" t="str">
        <f>IFERROR(M635/'Saturation Data'!M816-1,"NA")</f>
        <v>NA</v>
      </c>
      <c r="AZ635" s="2" t="str">
        <f>IFERROR(N635/'Saturation Data'!N816-1,"NA")</f>
        <v>NA</v>
      </c>
      <c r="BA635" s="2" t="str">
        <f>IFERROR(O635/'Saturation Data'!O816-1,"NA")</f>
        <v>NA</v>
      </c>
      <c r="BB635" s="2">
        <f>IFERROR(P635/'Saturation Data'!P816-1,"NA")</f>
        <v>-0.62723109084221673</v>
      </c>
      <c r="BC635" s="2">
        <f>IFERROR(Q635/'Saturation Data'!Q816-1,"NA")</f>
        <v>33.437087459883571</v>
      </c>
      <c r="BD635" s="2">
        <f>IFERROR(R635/'Saturation Data'!R816-1,"NA")</f>
        <v>3.5805855769223722</v>
      </c>
      <c r="BE635" s="2" t="str">
        <f>IFERROR(S635/'Saturation Data'!S816-1,"NA")</f>
        <v>NA</v>
      </c>
      <c r="BF635" s="2" t="str">
        <f>IFERROR(T635/'Saturation Data'!T816-1,"NA")</f>
        <v>NA</v>
      </c>
      <c r="BG635" s="2" t="str">
        <f>IFERROR(U635/'Saturation Data'!U816-1,"NA")</f>
        <v>NA</v>
      </c>
      <c r="BH635" s="2">
        <f>IFERROR(V635/'Saturation Data'!V816-1,"NA")</f>
        <v>59.511732363100499</v>
      </c>
      <c r="BI635" s="2" t="str">
        <f t="shared" si="178"/>
        <v>NA</v>
      </c>
    </row>
    <row r="636" spans="1:61" x14ac:dyDescent="0.25">
      <c r="A636" t="str">
        <f t="shared" si="179"/>
        <v/>
      </c>
      <c r="B636" t="str">
        <f t="shared" si="177"/>
        <v>CAInterior LightingHigh-Bay Fixtures</v>
      </c>
      <c r="C636" t="str">
        <f t="shared" si="180"/>
        <v>CA2016 CPAInterior Lighting_High-Bay Fixtures</v>
      </c>
      <c r="D636" t="s">
        <v>118</v>
      </c>
      <c r="E636" t="s">
        <v>142</v>
      </c>
      <c r="F636" s="3" t="s">
        <v>151</v>
      </c>
      <c r="G636" s="3" t="s">
        <v>18</v>
      </c>
      <c r="H636" s="3" t="s">
        <v>152</v>
      </c>
      <c r="I636" s="6">
        <v>1.0097571904109066</v>
      </c>
      <c r="J636" s="6">
        <v>1.5097319313691666</v>
      </c>
      <c r="K636" s="6">
        <v>1.9907982124912358</v>
      </c>
      <c r="L636" s="6">
        <v>1.3139268202442156</v>
      </c>
      <c r="M636" s="6">
        <v>2.9189542122173275</v>
      </c>
      <c r="N636" s="6">
        <v>2.0202514121424442</v>
      </c>
      <c r="O636" s="6">
        <v>2.593676628981044</v>
      </c>
      <c r="P636" s="6">
        <v>1.4232784408076913</v>
      </c>
      <c r="Q636" s="6">
        <v>0.81014056411215796</v>
      </c>
      <c r="R636" s="6">
        <v>1.2862972269831965</v>
      </c>
      <c r="S636" s="6">
        <v>1.6935466856330306</v>
      </c>
      <c r="T636" s="6">
        <v>1.6935466856330306</v>
      </c>
      <c r="U636" s="6">
        <v>2.7383703041952336</v>
      </c>
      <c r="V636" s="6">
        <v>1.5598450753325854</v>
      </c>
      <c r="W636" s="6"/>
      <c r="AR636" s="5" t="s">
        <v>80</v>
      </c>
      <c r="AS636" s="5" t="s">
        <v>16</v>
      </c>
      <c r="AT636" s="5" t="s">
        <v>17</v>
      </c>
      <c r="AU636" s="2">
        <f>IFERROR(I636/'Saturation Data'!I817-1,"NA")</f>
        <v>9.7571904109066132E-3</v>
      </c>
      <c r="AV636" s="2">
        <f>IFERROR(J636/'Saturation Data'!J817-1,"NA")</f>
        <v>0.50973193136916661</v>
      </c>
      <c r="AW636" s="2">
        <f>IFERROR(K636/'Saturation Data'!K817-1,"NA")</f>
        <v>0.99079821249123579</v>
      </c>
      <c r="AX636" s="2">
        <f>IFERROR(L636/'Saturation Data'!L817-1,"NA")</f>
        <v>0.31392682024421559</v>
      </c>
      <c r="AY636" s="2">
        <f>IFERROR(M636/'Saturation Data'!M817-1,"NA")</f>
        <v>1.9189542122173275</v>
      </c>
      <c r="AZ636" s="2">
        <f>IFERROR(N636/'Saturation Data'!N817-1,"NA")</f>
        <v>1.0202514121424442</v>
      </c>
      <c r="BA636" s="2">
        <f>IFERROR(O636/'Saturation Data'!O817-1,"NA")</f>
        <v>1.593676628981044</v>
      </c>
      <c r="BB636" s="2">
        <f>IFERROR(P636/'Saturation Data'!P817-1,"NA")</f>
        <v>0.42327844080769128</v>
      </c>
      <c r="BC636" s="2">
        <f>IFERROR(Q636/'Saturation Data'!Q817-1,"NA")</f>
        <v>-0.18985943588784204</v>
      </c>
      <c r="BD636" s="2">
        <f>IFERROR(R636/'Saturation Data'!R817-1,"NA")</f>
        <v>0.28629722698319648</v>
      </c>
      <c r="BE636" s="2">
        <f>IFERROR(S636/'Saturation Data'!S817-1,"NA")</f>
        <v>0.69354668563303057</v>
      </c>
      <c r="BF636" s="2">
        <f>IFERROR(T636/'Saturation Data'!T817-1,"NA")</f>
        <v>0.69354668563303057</v>
      </c>
      <c r="BG636" s="2">
        <f>IFERROR(U636/'Saturation Data'!U817-1,"NA")</f>
        <v>1.7383703041952336</v>
      </c>
      <c r="BH636" s="2">
        <f>IFERROR(V636/'Saturation Data'!V817-1,"NA")</f>
        <v>0.55984507533258543</v>
      </c>
      <c r="BI636" s="2" t="str">
        <f t="shared" si="178"/>
        <v>NA</v>
      </c>
    </row>
    <row r="637" spans="1:61" x14ac:dyDescent="0.25">
      <c r="A637" t="str">
        <f t="shared" si="179"/>
        <v/>
      </c>
      <c r="B637" t="str">
        <f t="shared" si="177"/>
        <v>CAInterior LightingLinear Lighting</v>
      </c>
      <c r="C637" t="str">
        <f t="shared" si="180"/>
        <v>CA2016 CPAInterior Lighting_Linear Lighting</v>
      </c>
      <c r="D637" t="s">
        <v>118</v>
      </c>
      <c r="E637" t="s">
        <v>142</v>
      </c>
      <c r="F637" s="3" t="s">
        <v>84</v>
      </c>
      <c r="G637" s="3" t="s">
        <v>18</v>
      </c>
      <c r="H637" s="3" t="s">
        <v>22</v>
      </c>
      <c r="I637" s="6">
        <v>1.7246509498917526</v>
      </c>
      <c r="J637" s="6">
        <v>1.5415598375166626</v>
      </c>
      <c r="K637" s="6">
        <v>3.0033180740724288</v>
      </c>
      <c r="L637" s="6">
        <v>1.9821899288878029</v>
      </c>
      <c r="M637" s="6">
        <v>1.8674442583618971</v>
      </c>
      <c r="N637" s="6">
        <v>5.0106479032102795</v>
      </c>
      <c r="O637" s="6">
        <v>4.0374352350241542</v>
      </c>
      <c r="P637" s="6">
        <v>2.18745514263111</v>
      </c>
      <c r="Q637" s="6">
        <v>1.5127022615307173</v>
      </c>
      <c r="R637" s="6">
        <v>0.45584450142900113</v>
      </c>
      <c r="S637" s="6">
        <v>0.28151989720595638</v>
      </c>
      <c r="T637" s="6">
        <v>0.28151989720595638</v>
      </c>
      <c r="U637" s="6">
        <v>3.907161357362638</v>
      </c>
      <c r="V637" s="6">
        <v>1.464169865932343</v>
      </c>
      <c r="W637" s="6"/>
      <c r="AR637" s="5" t="s">
        <v>81</v>
      </c>
      <c r="AS637" s="5" t="s">
        <v>18</v>
      </c>
      <c r="AT637" s="5" t="s">
        <v>19</v>
      </c>
      <c r="AU637" s="2">
        <f>IFERROR(I637/'Saturation Data'!I818-1,"NA")</f>
        <v>8.6384346874051801</v>
      </c>
      <c r="AV637" s="2" t="str">
        <f>IFERROR(J637/'Saturation Data'!J818-1,"NA")</f>
        <v>NA</v>
      </c>
      <c r="AW637" s="2">
        <f>IFERROR(K637/'Saturation Data'!K818-1,"NA")</f>
        <v>23.269054253491383</v>
      </c>
      <c r="AX637" s="2" t="str">
        <f>IFERROR(L637/'Saturation Data'!L818-1,"NA")</f>
        <v>NA</v>
      </c>
      <c r="AY637" s="2">
        <f>IFERROR(M637/'Saturation Data'!M818-1,"NA")</f>
        <v>659.80830090654536</v>
      </c>
      <c r="AZ637" s="2">
        <f>IFERROR(N637/'Saturation Data'!N818-1,"NA")</f>
        <v>79.443229887141641</v>
      </c>
      <c r="BA637" s="2">
        <f>IFERROR(O637/'Saturation Data'!O818-1,"NA")</f>
        <v>22.519131540457366</v>
      </c>
      <c r="BB637" s="2">
        <f>IFERROR(P637/'Saturation Data'!P818-1,"NA")</f>
        <v>3.7282875665518862</v>
      </c>
      <c r="BC637" s="2">
        <f>IFERROR(Q637/'Saturation Data'!Q818-1,"NA")</f>
        <v>2.6223713159260464</v>
      </c>
      <c r="BD637" s="2">
        <f>IFERROR(R637/'Saturation Data'!R818-1,"NA")</f>
        <v>8.1397393770225772</v>
      </c>
      <c r="BE637" s="2">
        <f>IFERROR(S637/'Saturation Data'!S818-1,"NA")</f>
        <v>8.0146068749397603</v>
      </c>
      <c r="BF637" s="2">
        <f>IFERROR(T637/'Saturation Data'!T818-1,"NA")</f>
        <v>1.1673449030264957</v>
      </c>
      <c r="BG637" s="2">
        <f>IFERROR(U637/'Saturation Data'!U818-1,"NA")</f>
        <v>19.501110323133599</v>
      </c>
      <c r="BH637" s="2">
        <f>IFERROR(V637/'Saturation Data'!V818-1,"NA")</f>
        <v>27.64468185931575</v>
      </c>
      <c r="BI637" s="2" t="str">
        <f t="shared" si="178"/>
        <v>NA</v>
      </c>
    </row>
    <row r="638" spans="1:61" x14ac:dyDescent="0.25">
      <c r="A638" t="str">
        <f t="shared" si="179"/>
        <v/>
      </c>
      <c r="B638" t="str">
        <f t="shared" si="177"/>
        <v>CAExterior LightingScrew-in</v>
      </c>
      <c r="C638" t="str">
        <f t="shared" si="180"/>
        <v>CA2016 CPAExterior Lighting_Screw-in</v>
      </c>
      <c r="D638" t="s">
        <v>118</v>
      </c>
      <c r="E638" t="s">
        <v>142</v>
      </c>
      <c r="F638" s="3" t="s">
        <v>153</v>
      </c>
      <c r="G638" s="3" t="s">
        <v>23</v>
      </c>
      <c r="H638" s="3" t="s">
        <v>150</v>
      </c>
      <c r="I638" s="6">
        <v>9.5513063085817806E-2</v>
      </c>
      <c r="J638" s="6">
        <v>0.16243010034900959</v>
      </c>
      <c r="K638" s="6">
        <v>0.23794212601226408</v>
      </c>
      <c r="L638" s="6">
        <v>0.23794212601226408</v>
      </c>
      <c r="M638" s="6">
        <v>0.27618212354593696</v>
      </c>
      <c r="N638" s="6">
        <v>0.36198121188018928</v>
      </c>
      <c r="O638" s="6">
        <v>4.4121385283345624E-2</v>
      </c>
      <c r="P638" s="6">
        <v>2.0014407489942935E-2</v>
      </c>
      <c r="Q638" s="6">
        <v>3.990962547375485E-3</v>
      </c>
      <c r="R638" s="6">
        <v>3.8082042924893707E-2</v>
      </c>
      <c r="S638" s="6">
        <v>1.9928645621352149E-2</v>
      </c>
      <c r="T638" s="6">
        <v>1.9928645621352149E-2</v>
      </c>
      <c r="U638" s="6">
        <v>0.10945423176127128</v>
      </c>
      <c r="V638" s="6">
        <v>9.2876428298923994E-2</v>
      </c>
      <c r="W638" s="6"/>
      <c r="AR638" s="5" t="s">
        <v>82</v>
      </c>
      <c r="AS638" s="5" t="s">
        <v>18</v>
      </c>
      <c r="AT638" s="5" t="s">
        <v>20</v>
      </c>
      <c r="AU638" s="2">
        <f>IFERROR(I638/'Saturation Data'!I819-1,"NA")</f>
        <v>-0.46621290504931057</v>
      </c>
      <c r="AV638" s="2" t="str">
        <f>IFERROR(J638/'Saturation Data'!J819-1,"NA")</f>
        <v>NA</v>
      </c>
      <c r="AW638" s="2">
        <f>IFERROR(K638/'Saturation Data'!K819-1,"NA")</f>
        <v>6.6910007171534218</v>
      </c>
      <c r="AX638" s="2" t="str">
        <f>IFERROR(L638/'Saturation Data'!L819-1,"NA")</f>
        <v>NA</v>
      </c>
      <c r="AY638" s="2" t="str">
        <f>IFERROR(M638/'Saturation Data'!M819-1,"NA")</f>
        <v>NA</v>
      </c>
      <c r="AZ638" s="2" t="str">
        <f>IFERROR(N638/'Saturation Data'!N819-1,"NA")</f>
        <v>NA</v>
      </c>
      <c r="BA638" s="2">
        <f>IFERROR(O638/'Saturation Data'!O819-1,"NA")</f>
        <v>-0.93574530587981075</v>
      </c>
      <c r="BB638" s="2">
        <f>IFERROR(P638/'Saturation Data'!P819-1,"NA")</f>
        <v>-0.8269516531017449</v>
      </c>
      <c r="BC638" s="2">
        <f>IFERROR(Q638/'Saturation Data'!Q819-1,"NA")</f>
        <v>-0.96177238939295517</v>
      </c>
      <c r="BD638" s="2">
        <f>IFERROR(R638/'Saturation Data'!R819-1,"NA")</f>
        <v>-0.80911256679251276</v>
      </c>
      <c r="BE638" s="2">
        <f>IFERROR(S638/'Saturation Data'!S819-1,"NA")</f>
        <v>4.7432535621290493</v>
      </c>
      <c r="BF638" s="2">
        <f>IFERROR(T638/'Saturation Data'!T819-1,"NA")</f>
        <v>0.38082686326266924</v>
      </c>
      <c r="BG638" s="2">
        <f>IFERROR(U638/'Saturation Data'!U819-1,"NA")</f>
        <v>-0.42568707165287711</v>
      </c>
      <c r="BH638" s="2">
        <f>IFERROR(V638/'Saturation Data'!V819-1,"NA")</f>
        <v>-0.54574673971347087</v>
      </c>
      <c r="BI638" s="2" t="str">
        <f t="shared" si="178"/>
        <v>NA</v>
      </c>
    </row>
    <row r="639" spans="1:61" x14ac:dyDescent="0.25">
      <c r="A639" t="str">
        <f t="shared" si="179"/>
        <v/>
      </c>
      <c r="B639" t="str">
        <f t="shared" si="177"/>
        <v>CAExterior LightingArea Lighting</v>
      </c>
      <c r="C639" t="str">
        <f t="shared" si="180"/>
        <v>CA2016 CPAExterior Lighting_Area Lighting</v>
      </c>
      <c r="D639" t="s">
        <v>118</v>
      </c>
      <c r="E639" t="s">
        <v>142</v>
      </c>
      <c r="F639" s="3" t="s">
        <v>86</v>
      </c>
      <c r="G639" s="3" t="s">
        <v>23</v>
      </c>
      <c r="H639" s="3" t="s">
        <v>24</v>
      </c>
      <c r="I639" s="6">
        <v>1.2776745024992495</v>
      </c>
      <c r="J639" s="6">
        <v>1.5773307041073741</v>
      </c>
      <c r="K639" s="6">
        <v>0.84447642280672996</v>
      </c>
      <c r="L639" s="6">
        <v>0.84447642280672996</v>
      </c>
      <c r="M639" s="6">
        <v>2.1410175142692172</v>
      </c>
      <c r="N639" s="6">
        <v>1.7833920471292941</v>
      </c>
      <c r="O639" s="6">
        <v>0.66430062146194035</v>
      </c>
      <c r="P639" s="6">
        <v>0.28734694198828503</v>
      </c>
      <c r="Q639" s="6">
        <v>0.12004484213925479</v>
      </c>
      <c r="R639" s="6">
        <v>1.7301616523403083</v>
      </c>
      <c r="S639" s="6">
        <v>0.37757329938433987</v>
      </c>
      <c r="T639" s="6">
        <v>0.37757329938433987</v>
      </c>
      <c r="U639" s="6">
        <v>1.1168155767710217</v>
      </c>
      <c r="V639" s="6">
        <v>0.63826748610116635</v>
      </c>
      <c r="W639" s="6"/>
      <c r="AR639" s="5" t="s">
        <v>83</v>
      </c>
      <c r="AS639" s="5" t="s">
        <v>18</v>
      </c>
      <c r="AT639" s="5" t="s">
        <v>21</v>
      </c>
      <c r="AU639" s="2">
        <f>IFERROR(I639/'Saturation Data'!I820-1,"NA")</f>
        <v>1.9661558032052553</v>
      </c>
      <c r="AV639" s="2">
        <f>IFERROR(J639/'Saturation Data'!J820-1,"NA")</f>
        <v>1.2339402012629983</v>
      </c>
      <c r="AW639" s="2">
        <f>IFERROR(K639/'Saturation Data'!K820-1,"NA")</f>
        <v>0.19623913624639377</v>
      </c>
      <c r="AX639" s="2">
        <f>IFERROR(L639/'Saturation Data'!L820-1,"NA")</f>
        <v>0.50499362486278954</v>
      </c>
      <c r="AY639" s="2">
        <f>IFERROR(M639/'Saturation Data'!M820-1,"NA")</f>
        <v>1.7709141991291526</v>
      </c>
      <c r="AZ639" s="2">
        <f>IFERROR(N639/'Saturation Data'!N820-1,"NA")</f>
        <v>1.1826620507486414</v>
      </c>
      <c r="BA639" s="2">
        <f>IFERROR(O639/'Saturation Data'!O820-1,"NA")</f>
        <v>4.8860590241178485</v>
      </c>
      <c r="BB639" s="2">
        <f>IFERROR(P639/'Saturation Data'!P820-1,"NA")</f>
        <v>5.1184962267613487E-2</v>
      </c>
      <c r="BC639" s="2">
        <f>IFERROR(Q639/'Saturation Data'!Q820-1,"NA")</f>
        <v>-0.57248987842145715</v>
      </c>
      <c r="BD639" s="2">
        <f>IFERROR(R639/'Saturation Data'!R820-1,"NA")</f>
        <v>14.587041912975756</v>
      </c>
      <c r="BE639" s="2">
        <f>IFERROR(S639/'Saturation Data'!S820-1,"NA")</f>
        <v>3.1820728328630592</v>
      </c>
      <c r="BF639" s="2">
        <f>IFERROR(T639/'Saturation Data'!T820-1,"NA")</f>
        <v>1.2168985848912599</v>
      </c>
      <c r="BG639" s="2">
        <f>IFERROR(U639/'Saturation Data'!U820-1,"NA")</f>
        <v>1.4921092148175967</v>
      </c>
      <c r="BH639" s="2">
        <f>IFERROR(V639/'Saturation Data'!V820-1,"NA")</f>
        <v>0.50527230903481524</v>
      </c>
      <c r="BI639" s="2" t="str">
        <f t="shared" si="178"/>
        <v>NA</v>
      </c>
    </row>
    <row r="640" spans="1:61" x14ac:dyDescent="0.25">
      <c r="A640" t="str">
        <f t="shared" si="179"/>
        <v/>
      </c>
      <c r="B640" t="str">
        <f t="shared" si="177"/>
        <v>CAExterior LightingLinear Lighting</v>
      </c>
      <c r="C640" t="str">
        <f t="shared" si="180"/>
        <v>CA2016 CPAExterior Lighting_Linear Lighting</v>
      </c>
      <c r="D640" t="s">
        <v>118</v>
      </c>
      <c r="E640" t="s">
        <v>142</v>
      </c>
      <c r="F640" s="3" t="s">
        <v>87</v>
      </c>
      <c r="G640" s="3" t="s">
        <v>23</v>
      </c>
      <c r="H640" s="3" t="s">
        <v>22</v>
      </c>
      <c r="I640" s="6">
        <v>0.17998060318671685</v>
      </c>
      <c r="J640" s="6">
        <v>7.2716734974156386E-2</v>
      </c>
      <c r="K640" s="6">
        <v>7.9875366371784634E-2</v>
      </c>
      <c r="L640" s="6">
        <v>7.9875366371784634E-2</v>
      </c>
      <c r="M640" s="6">
        <v>0.40359773533941284</v>
      </c>
      <c r="N640" s="6">
        <v>0.3815598518016472</v>
      </c>
      <c r="O640" s="6">
        <v>8.1899905131840825E-2</v>
      </c>
      <c r="P640" s="6">
        <v>0.74928674288024677</v>
      </c>
      <c r="Q640" s="6">
        <v>0.6570892244201626</v>
      </c>
      <c r="R640" s="6">
        <v>2.5582070828392617E-2</v>
      </c>
      <c r="S640" s="6">
        <v>7.7353172351847979E-2</v>
      </c>
      <c r="T640" s="6">
        <v>7.7353172351847979E-2</v>
      </c>
      <c r="U640" s="6">
        <v>0.24079761846153852</v>
      </c>
      <c r="V640" s="6">
        <v>5.901349395031337E-2</v>
      </c>
      <c r="W640" s="6"/>
      <c r="AR640" s="5" t="s">
        <v>84</v>
      </c>
      <c r="AS640" s="5" t="s">
        <v>18</v>
      </c>
      <c r="AT640" s="5" t="s">
        <v>22</v>
      </c>
      <c r="AU640" s="2">
        <f>IFERROR(I640/'Saturation Data'!I821-1,"NA")</f>
        <v>31.43849665220305</v>
      </c>
      <c r="AV640" s="2">
        <f>IFERROR(J640/'Saturation Data'!J821-1,"NA")</f>
        <v>7.885474720964897</v>
      </c>
      <c r="AW640" s="2">
        <f>IFERROR(K640/'Saturation Data'!K821-1,"NA")</f>
        <v>6.09997911444112</v>
      </c>
      <c r="AX640" s="2">
        <f>IFERROR(L640/'Saturation Data'!L821-1,"NA")</f>
        <v>1.9814589878357114</v>
      </c>
      <c r="AY640" s="2">
        <f>IFERROR(M640/'Saturation Data'!M821-1,"NA")</f>
        <v>427.44770205882469</v>
      </c>
      <c r="AZ640" s="2" t="str">
        <f>IFERROR(N640/'Saturation Data'!N821-1,"NA")</f>
        <v>NA</v>
      </c>
      <c r="BA640" s="2">
        <f>IFERROR(O640/'Saturation Data'!O821-1,"NA")</f>
        <v>19.681794225212329</v>
      </c>
      <c r="BB640" s="2" t="str">
        <f>IFERROR(P640/'Saturation Data'!P821-1,"NA")</f>
        <v>NA</v>
      </c>
      <c r="BC640" s="2" t="str">
        <f>IFERROR(Q640/'Saturation Data'!Q821-1,"NA")</f>
        <v>NA</v>
      </c>
      <c r="BD640" s="2">
        <f>IFERROR(R640/'Saturation Data'!R821-1,"NA")</f>
        <v>-0.91717662216627238</v>
      </c>
      <c r="BE640" s="2">
        <f>IFERROR(S640/'Saturation Data'!S821-1,"NA")</f>
        <v>4.2263474855110825</v>
      </c>
      <c r="BF640" s="2">
        <f>IFERROR(T640/'Saturation Data'!T821-1,"NA")</f>
        <v>6.5392955508623762</v>
      </c>
      <c r="BG640" s="2">
        <f>IFERROR(U640/'Saturation Data'!U821-1,"NA")</f>
        <v>39.747216049188907</v>
      </c>
      <c r="BH640" s="2">
        <f>IFERROR(V640/'Saturation Data'!V821-1,"NA")</f>
        <v>0.39448678515069369</v>
      </c>
      <c r="BI640" s="2" t="str">
        <f t="shared" si="178"/>
        <v>NA</v>
      </c>
    </row>
    <row r="641" spans="1:61" x14ac:dyDescent="0.25">
      <c r="A641" t="str">
        <f t="shared" si="179"/>
        <v/>
      </c>
      <c r="B641" t="str">
        <f t="shared" si="177"/>
        <v>CARefrigeration Walk-in Refrigerator/Freezer</v>
      </c>
      <c r="C641" t="str">
        <f t="shared" si="180"/>
        <v>CA2016 CPARefrigeration _Walk-in Refrigerator/Freezer</v>
      </c>
      <c r="D641" t="s">
        <v>118</v>
      </c>
      <c r="E641" t="s">
        <v>142</v>
      </c>
      <c r="F641" s="3" t="s">
        <v>88</v>
      </c>
      <c r="G641" s="3" t="s">
        <v>25</v>
      </c>
      <c r="H641" s="3" t="s">
        <v>26</v>
      </c>
      <c r="I641" s="6">
        <v>0.12214820598690214</v>
      </c>
      <c r="J641" s="6">
        <v>0.2558943244196053</v>
      </c>
      <c r="K641" s="6">
        <v>0.39533267575091263</v>
      </c>
      <c r="L641" s="6">
        <v>0.29850948035154129</v>
      </c>
      <c r="M641" s="6">
        <v>6.3500663633530845</v>
      </c>
      <c r="N641" s="6">
        <v>5.8061978183193057</v>
      </c>
      <c r="O641" s="6">
        <v>0.22801933387115164</v>
      </c>
      <c r="P641" s="6">
        <v>0.1707945410133416</v>
      </c>
      <c r="Q641" s="6">
        <v>0.17905236066000671</v>
      </c>
      <c r="R641" s="6">
        <v>0.49998212146725979</v>
      </c>
      <c r="S641" s="6">
        <v>0.66699842900166406</v>
      </c>
      <c r="T641" s="6">
        <v>14.44495832315457</v>
      </c>
      <c r="U641" s="6">
        <v>9.7050063068955292E-2</v>
      </c>
      <c r="V641" s="6">
        <v>0.49977587851532634</v>
      </c>
      <c r="W641" s="6"/>
      <c r="AR641" s="5" t="s">
        <v>85</v>
      </c>
      <c r="AS641" s="5" t="s">
        <v>23</v>
      </c>
      <c r="AT641" s="5" t="s">
        <v>19</v>
      </c>
      <c r="AU641" s="2" t="str">
        <f>IFERROR(I641/'Saturation Data'!I822-1,"NA")</f>
        <v>NA</v>
      </c>
      <c r="AV641" s="2" t="str">
        <f>IFERROR(J641/'Saturation Data'!J822-1,"NA")</f>
        <v>NA</v>
      </c>
      <c r="AW641" s="2">
        <f>IFERROR(K641/'Saturation Data'!K822-1,"NA")</f>
        <v>14.617963438038846</v>
      </c>
      <c r="AX641" s="2">
        <f>IFERROR(L641/'Saturation Data'!L822-1,"NA")</f>
        <v>3.9521248669430076</v>
      </c>
      <c r="AY641" s="2">
        <f>IFERROR(M641/'Saturation Data'!M822-1,"NA")</f>
        <v>95.300672783637921</v>
      </c>
      <c r="AZ641" s="2" t="str">
        <f>IFERROR(N641/'Saturation Data'!N822-1,"NA")</f>
        <v>NA</v>
      </c>
      <c r="BA641" s="2" t="str">
        <f>IFERROR(O641/'Saturation Data'!O822-1,"NA")</f>
        <v>NA</v>
      </c>
      <c r="BB641" s="2" t="str">
        <f>IFERROR(P641/'Saturation Data'!P822-1,"NA")</f>
        <v>NA</v>
      </c>
      <c r="BC641" s="2" t="str">
        <f>IFERROR(Q641/'Saturation Data'!Q822-1,"NA")</f>
        <v>NA</v>
      </c>
      <c r="BD641" s="2" t="str">
        <f>IFERROR(R641/'Saturation Data'!R822-1,"NA")</f>
        <v>NA</v>
      </c>
      <c r="BE641" s="2">
        <f>IFERROR(S641/'Saturation Data'!S822-1,"NA")</f>
        <v>449.65579810954046</v>
      </c>
      <c r="BF641" s="2">
        <f>IFERROR(T641/'Saturation Data'!T822-1,"NA")</f>
        <v>14077.906747714005</v>
      </c>
      <c r="BG641" s="2" t="str">
        <f>IFERROR(U641/'Saturation Data'!U822-1,"NA")</f>
        <v>NA</v>
      </c>
      <c r="BH641" s="2">
        <f>IFERROR(V641/'Saturation Data'!V822-1,"NA")</f>
        <v>26.377000338252156</v>
      </c>
      <c r="BI641" s="2" t="str">
        <f t="shared" si="178"/>
        <v>NA</v>
      </c>
    </row>
    <row r="642" spans="1:61" x14ac:dyDescent="0.25">
      <c r="A642" t="str">
        <f t="shared" si="179"/>
        <v/>
      </c>
      <c r="B642" t="str">
        <f t="shared" si="177"/>
        <v>CARefrigeration Reach-in Refrigerator/Freezer</v>
      </c>
      <c r="C642" t="str">
        <f t="shared" si="180"/>
        <v>CA2016 CPARefrigeration _Reach-in Refrigerator/Freezer</v>
      </c>
      <c r="D642" t="s">
        <v>118</v>
      </c>
      <c r="E642" t="s">
        <v>142</v>
      </c>
      <c r="F642" s="3" t="s">
        <v>89</v>
      </c>
      <c r="G642" s="3" t="s">
        <v>25</v>
      </c>
      <c r="H642" s="3" t="s">
        <v>27</v>
      </c>
      <c r="I642" s="6">
        <v>2.7414503478777656E-2</v>
      </c>
      <c r="J642" s="6">
        <v>5.7432000661171927E-2</v>
      </c>
      <c r="K642" s="6">
        <v>8.8727042096795161E-2</v>
      </c>
      <c r="L642" s="6">
        <v>6.6996392795346901E-2</v>
      </c>
      <c r="M642" s="6">
        <v>2.8503720542122255</v>
      </c>
      <c r="N642" s="6">
        <v>0.37232060840174053</v>
      </c>
      <c r="O642" s="6">
        <v>5.1175838164250607E-2</v>
      </c>
      <c r="P642" s="6">
        <v>7.6665023459592363E-2</v>
      </c>
      <c r="Q642" s="6">
        <v>8.0371734067440262E-2</v>
      </c>
      <c r="R642" s="6">
        <v>0.11221418683595397</v>
      </c>
      <c r="S642" s="6">
        <v>0.14969872544968924</v>
      </c>
      <c r="T642" s="6">
        <v>0.64839488554319347</v>
      </c>
      <c r="U642" s="6">
        <v>2.1781566664227207E-2</v>
      </c>
      <c r="V642" s="6">
        <v>0.11216789841053199</v>
      </c>
      <c r="W642" s="6"/>
      <c r="AR642" s="5" t="s">
        <v>86</v>
      </c>
      <c r="AS642" s="5" t="s">
        <v>23</v>
      </c>
      <c r="AT642" s="5" t="s">
        <v>24</v>
      </c>
      <c r="AU642" s="2">
        <f>IFERROR(I642/'Saturation Data'!I823-1,"NA")</f>
        <v>-0.59716227349718021</v>
      </c>
      <c r="AV642" s="2">
        <f>IFERROR(J642/'Saturation Data'!J823-1,"NA")</f>
        <v>-0.44106768490577086</v>
      </c>
      <c r="AW642" s="2">
        <f>IFERROR(K642/'Saturation Data'!K823-1,"NA")</f>
        <v>2.9433944054866474</v>
      </c>
      <c r="AX642" s="2">
        <f>IFERROR(L642/'Saturation Data'!L823-1,"NA")</f>
        <v>0.25036670581593623</v>
      </c>
      <c r="AY642" s="2">
        <f>IFERROR(M642/'Saturation Data'!M823-1,"NA")</f>
        <v>41.920179702341876</v>
      </c>
      <c r="AZ642" s="2">
        <f>IFERROR(N642/'Saturation Data'!N823-1,"NA")</f>
        <v>9.1615886572527447</v>
      </c>
      <c r="BA642" s="2">
        <f>IFERROR(O642/'Saturation Data'!O823-1,"NA")</f>
        <v>7.6154609704125598</v>
      </c>
      <c r="BB642" s="2">
        <f>IFERROR(P642/'Saturation Data'!P823-1,"NA")</f>
        <v>0.58545354637524349</v>
      </c>
      <c r="BC642" s="2">
        <f>IFERROR(Q642/'Saturation Data'!Q823-1,"NA")</f>
        <v>0.48836544569333795</v>
      </c>
      <c r="BD642" s="2">
        <f>IFERROR(R642/'Saturation Data'!R823-1,"NA")</f>
        <v>-0.3686965578849285</v>
      </c>
      <c r="BE642" s="2">
        <f>IFERROR(S642/'Saturation Data'!S823-1,"NA")</f>
        <v>5.4559721991019288</v>
      </c>
      <c r="BF642" s="2">
        <f>IFERROR(T642/'Saturation Data'!T823-1,"NA")</f>
        <v>39.338116557371741</v>
      </c>
      <c r="BG642" s="2">
        <f>IFERROR(U642/'Saturation Data'!U823-1,"NA")</f>
        <v>-0.72006382290227244</v>
      </c>
      <c r="BH642" s="2">
        <f>IFERROR(V642/'Saturation Data'!V823-1,"NA")</f>
        <v>0.48545822070865197</v>
      </c>
      <c r="BI642" s="2" t="str">
        <f t="shared" si="178"/>
        <v>NA</v>
      </c>
    </row>
    <row r="643" spans="1:61" x14ac:dyDescent="0.25">
      <c r="A643" t="str">
        <f t="shared" si="179"/>
        <v/>
      </c>
      <c r="B643" t="str">
        <f t="shared" si="177"/>
        <v>CARefrigeration Glass Door Display</v>
      </c>
      <c r="C643" t="str">
        <f t="shared" si="180"/>
        <v>CA2016 CPARefrigeration _Glass Door Display</v>
      </c>
      <c r="D643" t="s">
        <v>118</v>
      </c>
      <c r="E643" t="s">
        <v>142</v>
      </c>
      <c r="F643" s="3" t="s">
        <v>90</v>
      </c>
      <c r="G643" s="3" t="s">
        <v>25</v>
      </c>
      <c r="H643" s="3" t="s">
        <v>28</v>
      </c>
      <c r="I643" s="6">
        <v>2.8135937780850752E-2</v>
      </c>
      <c r="J643" s="6">
        <v>5.8943369099623819E-2</v>
      </c>
      <c r="K643" s="6">
        <v>9.1061964257237143E-2</v>
      </c>
      <c r="L643" s="6">
        <v>6.8759455763645505E-2</v>
      </c>
      <c r="M643" s="6">
        <v>1.4626909225562734</v>
      </c>
      <c r="N643" s="6">
        <v>3.8211851914915473</v>
      </c>
      <c r="O643" s="6">
        <v>5.2522570747520363E-2</v>
      </c>
      <c r="P643" s="6">
        <v>3.9341262038475031E-2</v>
      </c>
      <c r="Q643" s="6">
        <v>4.1243389850396973E-2</v>
      </c>
      <c r="R643" s="6">
        <v>0.11516719175268959</v>
      </c>
      <c r="S643" s="6">
        <v>0.15363816559310212</v>
      </c>
      <c r="T643" s="6">
        <v>0.66545790884696177</v>
      </c>
      <c r="U643" s="6">
        <v>2.2354765786970029E-2</v>
      </c>
      <c r="V643" s="6">
        <v>0.11511968521080915</v>
      </c>
      <c r="W643" s="6"/>
      <c r="AR643" s="5" t="s">
        <v>87</v>
      </c>
      <c r="AS643" s="5" t="s">
        <v>23</v>
      </c>
      <c r="AT643" s="5" t="s">
        <v>22</v>
      </c>
      <c r="AU643" s="2">
        <f>IFERROR(I643/'Saturation Data'!I824-1,"NA")</f>
        <v>-0.51390418129365645</v>
      </c>
      <c r="AV643" s="2">
        <f>IFERROR(J643/'Saturation Data'!J824-1,"NA")</f>
        <v>-0.32827657253834031</v>
      </c>
      <c r="AW643" s="2">
        <f>IFERROR(K643/'Saturation Data'!K824-1,"NA")</f>
        <v>4.1122121378608059</v>
      </c>
      <c r="AX643" s="2">
        <f>IFERROR(L643/'Saturation Data'!L824-1,"NA")</f>
        <v>0.62097401197190627</v>
      </c>
      <c r="AY643" s="2">
        <f>IFERROR(M643/'Saturation Data'!M824-1,"NA")</f>
        <v>43.049658115561392</v>
      </c>
      <c r="AZ643" s="2" t="str">
        <f>IFERROR(N643/'Saturation Data'!N824-1,"NA")</f>
        <v>NA</v>
      </c>
      <c r="BA643" s="2">
        <f>IFERROR(O643/'Saturation Data'!O824-1,"NA")</f>
        <v>4.8947890850191209</v>
      </c>
      <c r="BB643" s="2" t="str">
        <f>IFERROR(P643/'Saturation Data'!P824-1,"NA")</f>
        <v>NA</v>
      </c>
      <c r="BC643" s="2">
        <f>IFERROR(Q643/'Saturation Data'!Q824-1,"NA")</f>
        <v>-4.5291901611180907E-2</v>
      </c>
      <c r="BD643" s="2">
        <f>IFERROR(R643/'Saturation Data'!R824-1,"NA")</f>
        <v>3.1131139911674852</v>
      </c>
      <c r="BE643" s="2" t="str">
        <f>IFERROR(S643/'Saturation Data'!S824-1,"NA")</f>
        <v>NA</v>
      </c>
      <c r="BF643" s="2" t="str">
        <f>IFERROR(T643/'Saturation Data'!T824-1,"NA")</f>
        <v>NA</v>
      </c>
      <c r="BG643" s="2">
        <f>IFERROR(U643/'Saturation Data'!U824-1,"NA")</f>
        <v>-0.66622160927318164</v>
      </c>
      <c r="BH643" s="2">
        <f>IFERROR(V643/'Saturation Data'!V824-1,"NA")</f>
        <v>7.1608223301780267</v>
      </c>
      <c r="BI643" s="2" t="str">
        <f t="shared" si="178"/>
        <v>NA</v>
      </c>
    </row>
    <row r="644" spans="1:61" x14ac:dyDescent="0.25">
      <c r="A644" t="str">
        <f t="shared" si="179"/>
        <v/>
      </c>
      <c r="B644" t="str">
        <f t="shared" si="177"/>
        <v>CARefrigeration Open Display Case</v>
      </c>
      <c r="C644" t="str">
        <f t="shared" si="180"/>
        <v>CA2016 CPARefrigeration _Open Display Case</v>
      </c>
      <c r="D644" t="s">
        <v>118</v>
      </c>
      <c r="E644" t="s">
        <v>142</v>
      </c>
      <c r="F644" s="3" t="s">
        <v>91</v>
      </c>
      <c r="G644" s="3" t="s">
        <v>25</v>
      </c>
      <c r="H644" s="3" t="s">
        <v>29</v>
      </c>
      <c r="I644" s="6">
        <v>0.16677396761023763</v>
      </c>
      <c r="J644" s="6">
        <v>0.34938304191692404</v>
      </c>
      <c r="K644" s="6">
        <v>0.53976395582937209</v>
      </c>
      <c r="L644" s="6">
        <v>0.40756726638158791</v>
      </c>
      <c r="M644" s="6">
        <v>8.6700066812136853</v>
      </c>
      <c r="N644" s="6">
        <v>22.649830274797463</v>
      </c>
      <c r="O644" s="6">
        <v>0.31132417127446871</v>
      </c>
      <c r="P644" s="6">
        <v>0.23319280885728902</v>
      </c>
      <c r="Q644" s="6">
        <v>0.24446754953118635</v>
      </c>
      <c r="R644" s="6">
        <v>0.68264614660177581</v>
      </c>
      <c r="S644" s="6">
        <v>0.91068037795275425</v>
      </c>
      <c r="T644" s="6">
        <v>3.9444590971321065</v>
      </c>
      <c r="U644" s="6">
        <v>0.13250644120445798</v>
      </c>
      <c r="V644" s="6">
        <v>0.68236455462007051</v>
      </c>
      <c r="W644" s="6"/>
      <c r="AR644" s="5" t="s">
        <v>88</v>
      </c>
      <c r="AS644" s="5" t="s">
        <v>25</v>
      </c>
      <c r="AT644" s="5" t="s">
        <v>26</v>
      </c>
      <c r="AU644" s="2">
        <f>IFERROR(I644/'Saturation Data'!I825-1,"NA")</f>
        <v>4.7234563461666665</v>
      </c>
      <c r="AV644" s="2">
        <f>IFERROR(J644/'Saturation Data'!J825-1,"NA")</f>
        <v>21.89529107878889</v>
      </c>
      <c r="AW644" s="2">
        <f>IFERROR(K644/'Saturation Data'!K825-1,"NA")</f>
        <v>14.931935321009542</v>
      </c>
      <c r="AX644" s="2">
        <f>IFERROR(L644/'Saturation Data'!L825-1,"NA")</f>
        <v>35.61585924057561</v>
      </c>
      <c r="AY644" s="2">
        <f>IFERROR(M644/'Saturation Data'!M825-1,"NA")</f>
        <v>35.371258800200842</v>
      </c>
      <c r="AZ644" s="2">
        <f>IFERROR(N644/'Saturation Data'!N825-1,"NA")</f>
        <v>172.68687668296099</v>
      </c>
      <c r="BA644" s="2">
        <f>IFERROR(O644/'Saturation Data'!O825-1,"NA")</f>
        <v>6.9137937150838971</v>
      </c>
      <c r="BB644" s="2" t="str">
        <f>IFERROR(P644/'Saturation Data'!P825-1,"NA")</f>
        <v>NA</v>
      </c>
      <c r="BC644" s="2" t="str">
        <f>IFERROR(Q644/'Saturation Data'!Q825-1,"NA")</f>
        <v>NA</v>
      </c>
      <c r="BD644" s="2">
        <f>IFERROR(R644/'Saturation Data'!R825-1,"NA")</f>
        <v>58.987217353828783</v>
      </c>
      <c r="BE644" s="2">
        <f>IFERROR(S644/'Saturation Data'!S825-1,"NA")</f>
        <v>31.083201692983501</v>
      </c>
      <c r="BF644" s="2">
        <f>IFERROR(T644/'Saturation Data'!T825-1,"NA")</f>
        <v>184.56351741563611</v>
      </c>
      <c r="BG644" s="2">
        <f>IFERROR(U644/'Saturation Data'!U825-1,"NA")</f>
        <v>4.3231663307743817</v>
      </c>
      <c r="BH644" s="2">
        <f>IFERROR(V644/'Saturation Data'!V825-1,"NA")</f>
        <v>4.0596735696389281</v>
      </c>
      <c r="BI644" s="2" t="str">
        <f t="shared" si="178"/>
        <v>NA</v>
      </c>
    </row>
    <row r="645" spans="1:61" x14ac:dyDescent="0.25">
      <c r="A645" t="str">
        <f t="shared" si="179"/>
        <v/>
      </c>
      <c r="B645" t="str">
        <f t="shared" si="177"/>
        <v>CARefrigeration Icemaker</v>
      </c>
      <c r="C645" t="str">
        <f t="shared" si="180"/>
        <v>CA2016 CPARefrigeration _Icemaker</v>
      </c>
      <c r="D645" t="s">
        <v>118</v>
      </c>
      <c r="E645" t="s">
        <v>142</v>
      </c>
      <c r="F645" s="3" t="s">
        <v>92</v>
      </c>
      <c r="G645" s="3" t="s">
        <v>25</v>
      </c>
      <c r="H645" s="3" t="s">
        <v>30</v>
      </c>
      <c r="I645" s="6">
        <v>4.608522321642939E-2</v>
      </c>
      <c r="J645" s="6">
        <v>9.6546215848306915E-2</v>
      </c>
      <c r="K645" s="6">
        <v>0.29830965521806713</v>
      </c>
      <c r="L645" s="6">
        <v>0.22524892482982944</v>
      </c>
      <c r="M645" s="6">
        <v>2.3958127213562759</v>
      </c>
      <c r="N645" s="6">
        <v>0.31294526927241034</v>
      </c>
      <c r="O645" s="6">
        <v>0.17205855483854363</v>
      </c>
      <c r="P645" s="6">
        <v>0.12887793943680947</v>
      </c>
      <c r="Q645" s="6">
        <v>0.13510911505863377</v>
      </c>
      <c r="R645" s="6">
        <v>0.18863795408107209</v>
      </c>
      <c r="S645" s="6">
        <v>0.25165143636121445</v>
      </c>
      <c r="T645" s="6">
        <v>1.089985928644716</v>
      </c>
      <c r="U645" s="6">
        <v>3.6615959960811427E-2</v>
      </c>
      <c r="V645" s="6">
        <v>0.18856014080170486</v>
      </c>
      <c r="W645" s="6"/>
      <c r="AR645" s="5" t="s">
        <v>89</v>
      </c>
      <c r="AS645" s="5" t="s">
        <v>25</v>
      </c>
      <c r="AT645" s="5" t="s">
        <v>27</v>
      </c>
      <c r="AU645" s="2">
        <f>IFERROR(I645/'Saturation Data'!I826-1,"NA")</f>
        <v>-0.91935599714094396</v>
      </c>
      <c r="AV645" s="2">
        <f>IFERROR(J645/'Saturation Data'!J826-1,"NA")</f>
        <v>-0.68245697634679148</v>
      </c>
      <c r="AW645" s="2">
        <f>IFERROR(K645/'Saturation Data'!K826-1,"NA")</f>
        <v>-0.24700221793728783</v>
      </c>
      <c r="AX645" s="2">
        <f>IFERROR(L645/'Saturation Data'!L826-1,"NA")</f>
        <v>0.73059080651143371</v>
      </c>
      <c r="AY645" s="2">
        <f>IFERROR(M645/'Saturation Data'!M826-1,"NA")</f>
        <v>109.91275565044378</v>
      </c>
      <c r="AZ645" s="2">
        <f>IFERROR(N645/'Saturation Data'!N826-1,"NA")</f>
        <v>12.032483544169265</v>
      </c>
      <c r="BA645" s="2">
        <f>IFERROR(O645/'Saturation Data'!O826-1,"NA")</f>
        <v>211.26983187220884</v>
      </c>
      <c r="BB645" s="2">
        <f>IFERROR(P645/'Saturation Data'!P826-1,"NA")</f>
        <v>-0.56911307991042226</v>
      </c>
      <c r="BC645" s="2">
        <f>IFERROR(Q645/'Saturation Data'!Q826-1,"NA")</f>
        <v>-0.47091578768508346</v>
      </c>
      <c r="BD645" s="2">
        <f>IFERROR(R645/'Saturation Data'!R826-1,"NA")</f>
        <v>-0.55486739224938542</v>
      </c>
      <c r="BE645" s="2">
        <f>IFERROR(S645/'Saturation Data'!S826-1,"NA")</f>
        <v>0.63906007406858412</v>
      </c>
      <c r="BF645" s="2">
        <f>IFERROR(T645/'Saturation Data'!T826-1,"NA")</f>
        <v>8.4800311861087128</v>
      </c>
      <c r="BG645" s="2">
        <f>IFERROR(U645/'Saturation Data'!U826-1,"NA")</f>
        <v>-0.92366025825901343</v>
      </c>
      <c r="BH645" s="2">
        <f>IFERROR(V645/'Saturation Data'!V826-1,"NA")</f>
        <v>0.17750729949617816</v>
      </c>
      <c r="BI645" s="2" t="str">
        <f t="shared" si="178"/>
        <v>NA</v>
      </c>
    </row>
    <row r="646" spans="1:61" x14ac:dyDescent="0.25">
      <c r="A646" t="str">
        <f t="shared" si="179"/>
        <v/>
      </c>
      <c r="B646" t="str">
        <f t="shared" si="177"/>
        <v>CARefrigeration Vending Machine</v>
      </c>
      <c r="C646" t="str">
        <f t="shared" si="180"/>
        <v>CA2016 CPARefrigeration _Vending Machine</v>
      </c>
      <c r="D646" t="s">
        <v>118</v>
      </c>
      <c r="E646" t="s">
        <v>142</v>
      </c>
      <c r="F646" s="3" t="s">
        <v>93</v>
      </c>
      <c r="G646" s="3" t="s">
        <v>25</v>
      </c>
      <c r="H646" s="3" t="s">
        <v>31</v>
      </c>
      <c r="I646" s="6">
        <v>4.3286058124385775E-2</v>
      </c>
      <c r="J646" s="6">
        <v>4.5341053153556778E-2</v>
      </c>
      <c r="K646" s="6">
        <v>0.14009532962651869</v>
      </c>
      <c r="L646" s="6">
        <v>0.10578377809791616</v>
      </c>
      <c r="M646" s="6">
        <v>1.1251468635048256</v>
      </c>
      <c r="N646" s="6">
        <v>0.29393732242242671</v>
      </c>
      <c r="O646" s="6">
        <v>8.0803954996185173E-2</v>
      </c>
      <c r="P646" s="6">
        <v>6.0525018520730813E-2</v>
      </c>
      <c r="Q646" s="6">
        <v>6.3451369000610727E-2</v>
      </c>
      <c r="R646" s="6">
        <v>0.17718029500413784</v>
      </c>
      <c r="S646" s="6">
        <v>0.11818320430238624</v>
      </c>
      <c r="T646" s="6">
        <v>0.51189069911304752</v>
      </c>
      <c r="U646" s="6">
        <v>1.7195973682284638E-2</v>
      </c>
      <c r="V646" s="6">
        <v>0.17710720801662946</v>
      </c>
      <c r="W646" s="6"/>
      <c r="AR646" s="5" t="s">
        <v>90</v>
      </c>
      <c r="AS646" s="5" t="s">
        <v>25</v>
      </c>
      <c r="AT646" s="5" t="s">
        <v>28</v>
      </c>
      <c r="AU646" s="2">
        <f>IFERROR(I646/'Saturation Data'!I827-1,"NA")</f>
        <v>-0.3639404318376529</v>
      </c>
      <c r="AV646" s="2">
        <f>IFERROR(J646/'Saturation Data'!J827-1,"NA")</f>
        <v>-0.55873764597824016</v>
      </c>
      <c r="AW646" s="2">
        <f>IFERROR(K646/'Saturation Data'!K827-1,"NA")</f>
        <v>5.2264122191894442</v>
      </c>
      <c r="AX646" s="2">
        <f>IFERROR(L646/'Saturation Data'!L827-1,"NA")</f>
        <v>0.9742632197093728</v>
      </c>
      <c r="AY646" s="2">
        <f>IFERROR(M646/'Saturation Data'!M827-1,"NA")</f>
        <v>15.942176198292842</v>
      </c>
      <c r="AZ646" s="2">
        <f>IFERROR(N646/'Saturation Data'!N827-1,"NA")</f>
        <v>7.022306834673218</v>
      </c>
      <c r="BA646" s="2">
        <f>IFERROR(O646/'Saturation Data'!O827-1,"NA")</f>
        <v>12.6033594269672</v>
      </c>
      <c r="BB646" s="2">
        <f>IFERROR(P646/'Saturation Data'!P827-1,"NA")</f>
        <v>0.25167385240150808</v>
      </c>
      <c r="BC646" s="2">
        <f>IFERROR(Q646/'Saturation Data'!Q827-1,"NA")</f>
        <v>0.17502535186316148</v>
      </c>
      <c r="BD646" s="2">
        <f>IFERROR(R646/'Saturation Data'!R827-1,"NA")</f>
        <v>-3.205091397255555E-3</v>
      </c>
      <c r="BE646" s="2">
        <f>IFERROR(S646/'Saturation Data'!S827-1,"NA")</f>
        <v>4.096820157185733</v>
      </c>
      <c r="BF646" s="2">
        <f>IFERROR(T646/'Saturation Data'!T827-1,"NA")</f>
        <v>30.845881492661906</v>
      </c>
      <c r="BG646" s="2">
        <f>IFERROR(U646/'Saturation Data'!U827-1,"NA")</f>
        <v>-0.77899775492284662</v>
      </c>
      <c r="BH646" s="2">
        <f>IFERROR(V646/'Saturation Data'!V827-1,"NA")</f>
        <v>1.3454603484873453</v>
      </c>
      <c r="BI646" s="2" t="str">
        <f t="shared" si="178"/>
        <v>NA</v>
      </c>
    </row>
    <row r="647" spans="1:61" x14ac:dyDescent="0.25">
      <c r="A647" t="str">
        <f t="shared" si="179"/>
        <v/>
      </c>
      <c r="B647" t="str">
        <f t="shared" si="177"/>
        <v>CAFood PreparationOven</v>
      </c>
      <c r="C647" t="str">
        <f t="shared" si="180"/>
        <v>CA2016 CPAFood Preparation_Oven</v>
      </c>
      <c r="D647" t="s">
        <v>118</v>
      </c>
      <c r="E647" t="s">
        <v>142</v>
      </c>
      <c r="F647" s="3" t="s">
        <v>94</v>
      </c>
      <c r="G647" s="3" t="s">
        <v>32</v>
      </c>
      <c r="H647" s="3" t="s">
        <v>33</v>
      </c>
      <c r="I647" s="6">
        <v>7.5959602367433626E-2</v>
      </c>
      <c r="J647" s="6">
        <v>0.14399537393796738</v>
      </c>
      <c r="K647" s="6">
        <v>0.18612038440509338</v>
      </c>
      <c r="L647" s="6">
        <v>0.24684921246508701</v>
      </c>
      <c r="M647" s="6">
        <v>3.8034825287035345</v>
      </c>
      <c r="N647" s="6">
        <v>0.68762360238946407</v>
      </c>
      <c r="O647" s="6">
        <v>0.53175184375506712</v>
      </c>
      <c r="P647" s="6">
        <v>0.2485872156604314</v>
      </c>
      <c r="Q647" s="6">
        <v>0.11889553407247776</v>
      </c>
      <c r="R647" s="6">
        <v>0.32722468645380071</v>
      </c>
      <c r="S647" s="6">
        <v>4.724283477249698E-2</v>
      </c>
      <c r="T647" s="6">
        <v>5.2811485181487629E-2</v>
      </c>
      <c r="U647" s="6">
        <v>6.7190960776232794E-2</v>
      </c>
      <c r="V647" s="6">
        <v>8.1703005687529556E-2</v>
      </c>
      <c r="W647" s="6"/>
      <c r="AR647" s="5" t="s">
        <v>91</v>
      </c>
      <c r="AS647" s="5" t="s">
        <v>25</v>
      </c>
      <c r="AT647" s="5" t="s">
        <v>29</v>
      </c>
      <c r="AU647" s="2">
        <f>IFERROR(I647/'Saturation Data'!I828-1,"NA")</f>
        <v>0.31233035091995776</v>
      </c>
      <c r="AV647" s="2">
        <f>IFERROR(J647/'Saturation Data'!J828-1,"NA")</f>
        <v>0.64098299092394617</v>
      </c>
      <c r="AW647" s="2">
        <f>IFERROR(K647/'Saturation Data'!K828-1,"NA")</f>
        <v>9.4487850225943042</v>
      </c>
      <c r="AX647" s="2">
        <f>IFERROR(L647/'Saturation Data'!L828-1,"NA")</f>
        <v>4.8193619166659767</v>
      </c>
      <c r="AY647" s="2">
        <f>IFERROR(M647/'Saturation Data'!M828-1,"NA")</f>
        <v>113.54375114675386</v>
      </c>
      <c r="AZ647" s="2" t="str">
        <f>IFERROR(N647/'Saturation Data'!N828-1,"NA")</f>
        <v>NA</v>
      </c>
      <c r="BA647" s="2">
        <f>IFERROR(O647/'Saturation Data'!O828-1,"NA")</f>
        <v>58.680341611118649</v>
      </c>
      <c r="BB647" s="2" t="str">
        <f>IFERROR(P647/'Saturation Data'!P828-1,"NA")</f>
        <v>NA</v>
      </c>
      <c r="BC647" s="2">
        <f>IFERROR(Q647/'Saturation Data'!Q828-1,"NA")</f>
        <v>1.7522114368629116</v>
      </c>
      <c r="BD647" s="2">
        <f>IFERROR(R647/'Saturation Data'!R828-1,"NA")</f>
        <v>10.686595944778597</v>
      </c>
      <c r="BE647" s="2" t="str">
        <f>IFERROR(S647/'Saturation Data'!S828-1,"NA")</f>
        <v>NA</v>
      </c>
      <c r="BF647" s="2" t="str">
        <f>IFERROR(T647/'Saturation Data'!T828-1,"NA")</f>
        <v>NA</v>
      </c>
      <c r="BG647" s="2">
        <f>IFERROR(U647/'Saturation Data'!U828-1,"NA")</f>
        <v>3.2263801373291212E-3</v>
      </c>
      <c r="BH647" s="2">
        <f>IFERROR(V647/'Saturation Data'!V828-1,"NA")</f>
        <v>4.7919174469289452</v>
      </c>
      <c r="BI647" s="2" t="str">
        <f t="shared" si="178"/>
        <v>NA</v>
      </c>
    </row>
    <row r="648" spans="1:61" x14ac:dyDescent="0.25">
      <c r="A648" t="str">
        <f t="shared" si="179"/>
        <v/>
      </c>
      <c r="B648" t="str">
        <f t="shared" si="177"/>
        <v>CAFood PreparationFryer</v>
      </c>
      <c r="C648" t="str">
        <f t="shared" si="180"/>
        <v>CA2016 CPAFood Preparation_Fryer</v>
      </c>
      <c r="D648" t="s">
        <v>118</v>
      </c>
      <c r="E648" t="s">
        <v>142</v>
      </c>
      <c r="F648" s="3" t="s">
        <v>95</v>
      </c>
      <c r="G648" s="3" t="s">
        <v>32</v>
      </c>
      <c r="H648" s="3" t="s">
        <v>34</v>
      </c>
      <c r="I648" s="6">
        <v>0.1098482051319077</v>
      </c>
      <c r="J648" s="6">
        <v>0.20823744308020678</v>
      </c>
      <c r="K648" s="6">
        <v>0.2691560978224084</v>
      </c>
      <c r="L648" s="6">
        <v>0.35697847385178311</v>
      </c>
      <c r="M648" s="6">
        <v>5.5003675112414738</v>
      </c>
      <c r="N648" s="6">
        <v>0.99439986749065956</v>
      </c>
      <c r="O648" s="6">
        <v>0.76898751167133395</v>
      </c>
      <c r="P648" s="6">
        <v>0.35949186946697598</v>
      </c>
      <c r="Q648" s="6">
        <v>0.17193956536113605</v>
      </c>
      <c r="R648" s="6">
        <v>0.47321264674250191</v>
      </c>
      <c r="S648" s="6">
        <v>6.8319744224029755E-2</v>
      </c>
      <c r="T648" s="6">
        <v>7.6372791282856178E-2</v>
      </c>
      <c r="U648" s="6">
        <v>9.7167523424556215E-2</v>
      </c>
      <c r="V648" s="6">
        <v>0.11815396933284915</v>
      </c>
      <c r="W648" s="6"/>
      <c r="AR648" s="5" t="s">
        <v>92</v>
      </c>
      <c r="AS648" s="5" t="s">
        <v>25</v>
      </c>
      <c r="AT648" s="5" t="s">
        <v>30</v>
      </c>
      <c r="AU648" s="2">
        <f>IFERROR(I648/'Saturation Data'!I829-1,"NA")</f>
        <v>-0.89015179486809226</v>
      </c>
      <c r="AV648" s="2">
        <f>IFERROR(J648/'Saturation Data'!J829-1,"NA")</f>
        <v>-0.79176255691979325</v>
      </c>
      <c r="AW648" s="2">
        <f>IFERROR(K648/'Saturation Data'!K829-1,"NA")</f>
        <v>-0.73084390217759165</v>
      </c>
      <c r="AX648" s="2">
        <f>IFERROR(L648/'Saturation Data'!L829-1,"NA")</f>
        <v>-0.64302152614821684</v>
      </c>
      <c r="AY648" s="2">
        <f>IFERROR(M648/'Saturation Data'!M829-1,"NA")</f>
        <v>4.5003675112414738</v>
      </c>
      <c r="AZ648" s="2">
        <f>IFERROR(N648/'Saturation Data'!N829-1,"NA")</f>
        <v>-5.6001325093404386E-3</v>
      </c>
      <c r="BA648" s="2">
        <f>IFERROR(O648/'Saturation Data'!O829-1,"NA")</f>
        <v>-0.23101248832866605</v>
      </c>
      <c r="BB648" s="2">
        <f>IFERROR(P648/'Saturation Data'!P829-1,"NA")</f>
        <v>-0.64050813053302402</v>
      </c>
      <c r="BC648" s="2">
        <f>IFERROR(Q648/'Saturation Data'!Q829-1,"NA")</f>
        <v>-0.82806043463886392</v>
      </c>
      <c r="BD648" s="2">
        <f>IFERROR(R648/'Saturation Data'!R829-1,"NA")</f>
        <v>-0.52678735325749804</v>
      </c>
      <c r="BE648" s="2">
        <f>IFERROR(S648/'Saturation Data'!S829-1,"NA")</f>
        <v>-0.93168025577597025</v>
      </c>
      <c r="BF648" s="2">
        <f>IFERROR(T648/'Saturation Data'!T829-1,"NA")</f>
        <v>-0.92362720871714377</v>
      </c>
      <c r="BG648" s="2">
        <f>IFERROR(U648/'Saturation Data'!U829-1,"NA")</f>
        <v>-0.90283247657544374</v>
      </c>
      <c r="BH648" s="2">
        <f>IFERROR(V648/'Saturation Data'!V829-1,"NA")</f>
        <v>-0.88184603066715084</v>
      </c>
      <c r="BI648" s="2" t="str">
        <f t="shared" si="178"/>
        <v>NA</v>
      </c>
    </row>
    <row r="649" spans="1:61" x14ac:dyDescent="0.25">
      <c r="A649" t="str">
        <f t="shared" si="179"/>
        <v/>
      </c>
      <c r="B649" t="str">
        <f t="shared" si="177"/>
        <v>CAFood PreparationDishwasher</v>
      </c>
      <c r="C649" t="str">
        <f t="shared" si="180"/>
        <v>CA2016 CPAFood Preparation_Dishwasher</v>
      </c>
      <c r="D649" t="s">
        <v>118</v>
      </c>
      <c r="E649" t="s">
        <v>142</v>
      </c>
      <c r="F649" s="3" t="s">
        <v>96</v>
      </c>
      <c r="G649" s="3" t="s">
        <v>32</v>
      </c>
      <c r="H649" s="3" t="s">
        <v>35</v>
      </c>
      <c r="I649" s="6">
        <v>0.15118446914987155</v>
      </c>
      <c r="J649" s="6">
        <v>0.28659792166292736</v>
      </c>
      <c r="K649" s="6">
        <v>0.37044047937667951</v>
      </c>
      <c r="L649" s="6">
        <v>0.49131072285073263</v>
      </c>
      <c r="M649" s="6">
        <v>3.7850875274551732</v>
      </c>
      <c r="N649" s="6">
        <v>1.3685960176477134</v>
      </c>
      <c r="O649" s="6">
        <v>1.0583602034762918</v>
      </c>
      <c r="P649" s="6">
        <v>0.49476991803184878</v>
      </c>
      <c r="Q649" s="6">
        <v>0.23664102552944058</v>
      </c>
      <c r="R649" s="6">
        <v>0.65128422177550771</v>
      </c>
      <c r="S649" s="6">
        <v>9.4028703068582978E-2</v>
      </c>
      <c r="T649" s="6">
        <v>0.10511213991823944</v>
      </c>
      <c r="U649" s="6">
        <v>0.13373200253849357</v>
      </c>
      <c r="V649" s="6">
        <v>0.16261572148663453</v>
      </c>
      <c r="W649" s="6"/>
      <c r="AR649" s="5" t="s">
        <v>93</v>
      </c>
      <c r="AS649" s="5" t="s">
        <v>25</v>
      </c>
      <c r="AT649" s="5" t="s">
        <v>31</v>
      </c>
      <c r="AU649" s="2">
        <f>IFERROR(I649/'Saturation Data'!I830-1,"NA")</f>
        <v>-0.79990290847811119</v>
      </c>
      <c r="AV649" s="2">
        <f>IFERROR(J649/'Saturation Data'!J830-1,"NA")</f>
        <v>-0.57010311750560894</v>
      </c>
      <c r="AW649" s="2">
        <f>IFERROR(K649/'Saturation Data'!K830-1,"NA")</f>
        <v>-0.39470509905771323</v>
      </c>
      <c r="AX649" s="2">
        <f>IFERROR(L649/'Saturation Data'!L830-1,"NA")</f>
        <v>-0.18114879524877892</v>
      </c>
      <c r="AY649" s="2">
        <f>IFERROR(M649/'Saturation Data'!M830-1,"NA")</f>
        <v>5.7290444932536415</v>
      </c>
      <c r="AZ649" s="2">
        <f>IFERROR(N649/'Saturation Data'!N830-1,"NA")</f>
        <v>1.105532334842636</v>
      </c>
      <c r="BA649" s="2">
        <f>IFERROR(O649/'Saturation Data'!O830-1,"NA")</f>
        <v>3.7460098810596048</v>
      </c>
      <c r="BB649" s="2">
        <f>IFERROR(P649/'Saturation Data'!P830-1,"NA")</f>
        <v>-0.21808224499080109</v>
      </c>
      <c r="BC649" s="2">
        <f>IFERROR(Q649/'Saturation Data'!Q830-1,"NA")</f>
        <v>-0.741846153967883</v>
      </c>
      <c r="BD649" s="2">
        <f>IFERROR(R649/'Saturation Data'!R830-1,"NA")</f>
        <v>0.43282528790611696</v>
      </c>
      <c r="BE649" s="2">
        <f>IFERROR(S649/'Saturation Data'!S830-1,"NA")</f>
        <v>-0.87772600381198573</v>
      </c>
      <c r="BF649" s="2">
        <f>IFERROR(T649/'Saturation Data'!T830-1,"NA")</f>
        <v>-0.86331321206990974</v>
      </c>
      <c r="BG649" s="2">
        <f>IFERROR(U649/'Saturation Data'!U830-1,"NA")</f>
        <v>-0.82300176134611147</v>
      </c>
      <c r="BH649" s="2">
        <f>IFERROR(V649/'Saturation Data'!V830-1,"NA")</f>
        <v>-0.69283697052524595</v>
      </c>
      <c r="BI649" s="2" t="str">
        <f t="shared" si="178"/>
        <v>NA</v>
      </c>
    </row>
    <row r="650" spans="1:61" x14ac:dyDescent="0.25">
      <c r="A650" t="str">
        <f t="shared" si="179"/>
        <v/>
      </c>
      <c r="B650" t="str">
        <f t="shared" si="177"/>
        <v>CAFood PreparationHot Food Container</v>
      </c>
      <c r="C650" t="str">
        <f t="shared" si="180"/>
        <v>CA2016 CPAFood Preparation_Hot Food Container</v>
      </c>
      <c r="D650" t="s">
        <v>118</v>
      </c>
      <c r="E650" t="s">
        <v>142</v>
      </c>
      <c r="F650" s="3" t="s">
        <v>97</v>
      </c>
      <c r="G650" s="3" t="s">
        <v>32</v>
      </c>
      <c r="H650" s="3" t="s">
        <v>36</v>
      </c>
      <c r="I650" s="6">
        <v>2.0692204476077572E-2</v>
      </c>
      <c r="J650" s="6">
        <v>3.9225873072910103E-2</v>
      </c>
      <c r="K650" s="6">
        <v>5.0701174456483263E-2</v>
      </c>
      <c r="L650" s="6">
        <v>6.7244353839274462E-2</v>
      </c>
      <c r="M650" s="6">
        <v>0.51805456948300488</v>
      </c>
      <c r="N650" s="6">
        <v>0.18731599086569281</v>
      </c>
      <c r="O650" s="6">
        <v>0.14485486414589896</v>
      </c>
      <c r="P650" s="6">
        <v>6.7717804415334371E-2</v>
      </c>
      <c r="Q650" s="6">
        <v>3.2388409439264403E-2</v>
      </c>
      <c r="R650" s="6">
        <v>8.9139488763640043E-2</v>
      </c>
      <c r="S650" s="6">
        <v>1.2869451217153376E-2</v>
      </c>
      <c r="T650" s="6">
        <v>1.4386410881597714E-2</v>
      </c>
      <c r="U650" s="6">
        <v>1.8303533141216077E-2</v>
      </c>
      <c r="V650" s="6">
        <v>2.2256768694214658E-2</v>
      </c>
      <c r="W650" s="6"/>
      <c r="AR650" s="5" t="s">
        <v>94</v>
      </c>
      <c r="AS650" s="5" t="s">
        <v>32</v>
      </c>
      <c r="AT650" s="5" t="s">
        <v>33</v>
      </c>
      <c r="AU650" s="2">
        <f>IFERROR(I650/'Saturation Data'!I831-1,"NA")</f>
        <v>-0.97930779552392244</v>
      </c>
      <c r="AV650" s="2">
        <f>IFERROR(J650/'Saturation Data'!J831-1,"NA")</f>
        <v>-0.96077412692708986</v>
      </c>
      <c r="AW650" s="2">
        <f>IFERROR(K650/'Saturation Data'!K831-1,"NA")</f>
        <v>-0.94929882554351674</v>
      </c>
      <c r="AX650" s="2">
        <f>IFERROR(L650/'Saturation Data'!L831-1,"NA")</f>
        <v>-0.93275564616072559</v>
      </c>
      <c r="AY650" s="2">
        <f>IFERROR(M650/'Saturation Data'!M831-1,"NA")</f>
        <v>-0.48194543051699512</v>
      </c>
      <c r="AZ650" s="2">
        <f>IFERROR(N650/'Saturation Data'!N831-1,"NA")</f>
        <v>-0.81268400913430716</v>
      </c>
      <c r="BA650" s="2">
        <f>IFERROR(O650/'Saturation Data'!O831-1,"NA")</f>
        <v>-0.85514513585410101</v>
      </c>
      <c r="BB650" s="2">
        <f>IFERROR(P650/'Saturation Data'!P831-1,"NA")</f>
        <v>-0.93228219558466563</v>
      </c>
      <c r="BC650" s="2">
        <f>IFERROR(Q650/'Saturation Data'!Q831-1,"NA")</f>
        <v>-0.96761159056073565</v>
      </c>
      <c r="BD650" s="2">
        <f>IFERROR(R650/'Saturation Data'!R831-1,"NA")</f>
        <v>-0.91086051123635992</v>
      </c>
      <c r="BE650" s="2">
        <f>IFERROR(S650/'Saturation Data'!S831-1,"NA")</f>
        <v>-0.98713054878284667</v>
      </c>
      <c r="BF650" s="2">
        <f>IFERROR(T650/'Saturation Data'!T831-1,"NA")</f>
        <v>-0.98561358911840224</v>
      </c>
      <c r="BG650" s="2">
        <f>IFERROR(U650/'Saturation Data'!U831-1,"NA")</f>
        <v>-0.98169646685878398</v>
      </c>
      <c r="BH650" s="2">
        <f>IFERROR(V650/'Saturation Data'!V831-1,"NA")</f>
        <v>-0.97774323130578533</v>
      </c>
      <c r="BI650" s="2" t="str">
        <f t="shared" si="178"/>
        <v>NA</v>
      </c>
    </row>
    <row r="651" spans="1:61" x14ac:dyDescent="0.25">
      <c r="A651" t="str">
        <f t="shared" si="179"/>
        <v/>
      </c>
      <c r="B651" t="str">
        <f t="shared" si="177"/>
        <v>CAFood PreparationSteamer</v>
      </c>
      <c r="C651" t="str">
        <f t="shared" si="180"/>
        <v>CA2016 CPAFood Preparation_Steamer</v>
      </c>
      <c r="D651" t="s">
        <v>118</v>
      </c>
      <c r="E651" t="s">
        <v>142</v>
      </c>
      <c r="F651" s="3" t="s">
        <v>98</v>
      </c>
      <c r="G651" s="3" t="s">
        <v>32</v>
      </c>
      <c r="H651" s="3" t="s">
        <v>37</v>
      </c>
      <c r="I651" s="6">
        <v>0.11085659348092598</v>
      </c>
      <c r="J651" s="6">
        <v>0.21014902835535337</v>
      </c>
      <c r="K651" s="6">
        <v>0.27162690626925945</v>
      </c>
      <c r="L651" s="6">
        <v>0.3602554771806058</v>
      </c>
      <c r="M651" s="6">
        <v>2.7754299874867665</v>
      </c>
      <c r="N651" s="6">
        <v>1.0035282937534173</v>
      </c>
      <c r="O651" s="6">
        <v>0.77604668980154345</v>
      </c>
      <c r="P651" s="6">
        <v>0.36279194535171155</v>
      </c>
      <c r="Q651" s="6">
        <v>0.17351794212420865</v>
      </c>
      <c r="R651" s="6">
        <v>0.47755666054782747</v>
      </c>
      <c r="S651" s="6">
        <v>6.8946908172686838E-2</v>
      </c>
      <c r="T651" s="6">
        <v>7.7073880871158143E-2</v>
      </c>
      <c r="U651" s="6">
        <v>9.8059505213486012E-2</v>
      </c>
      <c r="V651" s="6">
        <v>0.11923860322306555</v>
      </c>
      <c r="W651" s="6"/>
      <c r="AR651" s="5" t="s">
        <v>95</v>
      </c>
      <c r="AS651" s="5" t="s">
        <v>32</v>
      </c>
      <c r="AT651" s="5" t="s">
        <v>34</v>
      </c>
      <c r="AU651" s="2">
        <f>IFERROR(I651/'Saturation Data'!I832-1,"NA")</f>
        <v>-0.88914340651907398</v>
      </c>
      <c r="AV651" s="2">
        <f>IFERROR(J651/'Saturation Data'!J832-1,"NA")</f>
        <v>-0.78985097164464668</v>
      </c>
      <c r="AW651" s="2">
        <f>IFERROR(K651/'Saturation Data'!K832-1,"NA")</f>
        <v>-0.72837309373074055</v>
      </c>
      <c r="AX651" s="2">
        <f>IFERROR(L651/'Saturation Data'!L832-1,"NA")</f>
        <v>-0.6397445228193942</v>
      </c>
      <c r="AY651" s="2">
        <f>IFERROR(M651/'Saturation Data'!M832-1,"NA")</f>
        <v>1.7754299874867665</v>
      </c>
      <c r="AZ651" s="2">
        <f>IFERROR(N651/'Saturation Data'!N832-1,"NA")</f>
        <v>3.5282937534173442E-3</v>
      </c>
      <c r="BA651" s="2">
        <f>IFERROR(O651/'Saturation Data'!O832-1,"NA")</f>
        <v>-0.22395331019845655</v>
      </c>
      <c r="BB651" s="2">
        <f>IFERROR(P651/'Saturation Data'!P832-1,"NA")</f>
        <v>-0.63720805464828845</v>
      </c>
      <c r="BC651" s="2">
        <f>IFERROR(Q651/'Saturation Data'!Q832-1,"NA")</f>
        <v>-0.82648205787579132</v>
      </c>
      <c r="BD651" s="2">
        <f>IFERROR(R651/'Saturation Data'!R832-1,"NA")</f>
        <v>-0.52244333945217258</v>
      </c>
      <c r="BE651" s="2">
        <f>IFERROR(S651/'Saturation Data'!S832-1,"NA")</f>
        <v>-0.93105309182731322</v>
      </c>
      <c r="BF651" s="2">
        <f>IFERROR(T651/'Saturation Data'!T832-1,"NA")</f>
        <v>-0.92292611912884182</v>
      </c>
      <c r="BG651" s="2">
        <f>IFERROR(U651/'Saturation Data'!U832-1,"NA")</f>
        <v>-0.90194049478651395</v>
      </c>
      <c r="BH651" s="2">
        <f>IFERROR(V651/'Saturation Data'!V832-1,"NA")</f>
        <v>-0.88076139677693444</v>
      </c>
      <c r="BI651" s="2" t="str">
        <f t="shared" si="178"/>
        <v>NA</v>
      </c>
    </row>
    <row r="652" spans="1:61" x14ac:dyDescent="0.25">
      <c r="A652" t="str">
        <f t="shared" si="179"/>
        <v/>
      </c>
      <c r="B652" t="str">
        <f t="shared" si="177"/>
        <v>CAOffice EquipmentDesktop Computer</v>
      </c>
      <c r="C652" t="str">
        <f t="shared" si="180"/>
        <v>CA2016 CPAOffice Equipment_Desktop Computer</v>
      </c>
      <c r="D652" t="s">
        <v>118</v>
      </c>
      <c r="E652" t="s">
        <v>142</v>
      </c>
      <c r="F652" s="3" t="s">
        <v>99</v>
      </c>
      <c r="G652" s="3" t="s">
        <v>38</v>
      </c>
      <c r="H652" s="3" t="s">
        <v>39</v>
      </c>
      <c r="I652" s="6">
        <v>2.0185015092111902</v>
      </c>
      <c r="J652" s="6">
        <v>0.95550961683652735</v>
      </c>
      <c r="K652" s="6">
        <v>0.34881595256250825</v>
      </c>
      <c r="L652" s="6">
        <v>0.13565746801488227</v>
      </c>
      <c r="M652" s="6">
        <v>0.281561694742679</v>
      </c>
      <c r="N652" s="6">
        <v>0.17270640476336041</v>
      </c>
      <c r="O652" s="6">
        <v>0.46262766037138497</v>
      </c>
      <c r="P652" s="6">
        <v>0.49858679333932454</v>
      </c>
      <c r="Q652" s="6">
        <v>0.3104108385843744</v>
      </c>
      <c r="R652" s="6">
        <v>0.10599571827416575</v>
      </c>
      <c r="S652" s="6">
        <v>0.11938003808105394</v>
      </c>
      <c r="T652" s="6">
        <v>6.0364309762442656E-2</v>
      </c>
      <c r="U652" s="6">
        <v>4.9100732706055101</v>
      </c>
      <c r="V652" s="6">
        <v>0.19358889626475903</v>
      </c>
      <c r="W652" s="6"/>
      <c r="AR652" s="5" t="s">
        <v>96</v>
      </c>
      <c r="AS652" s="5" t="s">
        <v>32</v>
      </c>
      <c r="AT652" s="5" t="s">
        <v>35</v>
      </c>
      <c r="AU652" s="2">
        <f>IFERROR(I652/'Saturation Data'!I833-1,"NA")</f>
        <v>1.0185015092111902</v>
      </c>
      <c r="AV652" s="2">
        <f>IFERROR(J652/'Saturation Data'!J833-1,"NA")</f>
        <v>-4.4490383163472647E-2</v>
      </c>
      <c r="AW652" s="2">
        <f>IFERROR(K652/'Saturation Data'!K833-1,"NA")</f>
        <v>-0.6511840474374917</v>
      </c>
      <c r="AX652" s="2">
        <f>IFERROR(L652/'Saturation Data'!L833-1,"NA")</f>
        <v>-0.86434253198511768</v>
      </c>
      <c r="AY652" s="2">
        <f>IFERROR(M652/'Saturation Data'!M833-1,"NA")</f>
        <v>-0.718438305257321</v>
      </c>
      <c r="AZ652" s="2">
        <f>IFERROR(N652/'Saturation Data'!N833-1,"NA")</f>
        <v>-0.82729359523663959</v>
      </c>
      <c r="BA652" s="2">
        <f>IFERROR(O652/'Saturation Data'!O833-1,"NA")</f>
        <v>-0.53737233962861497</v>
      </c>
      <c r="BB652" s="2">
        <f>IFERROR(P652/'Saturation Data'!P833-1,"NA")</f>
        <v>-0.50141320666067546</v>
      </c>
      <c r="BC652" s="2">
        <f>IFERROR(Q652/'Saturation Data'!Q833-1,"NA")</f>
        <v>-0.68958916141562554</v>
      </c>
      <c r="BD652" s="2">
        <f>IFERROR(R652/'Saturation Data'!R833-1,"NA")</f>
        <v>-0.89400428172583424</v>
      </c>
      <c r="BE652" s="2">
        <f>IFERROR(S652/'Saturation Data'!S833-1,"NA")</f>
        <v>-0.88061996191894609</v>
      </c>
      <c r="BF652" s="2">
        <f>IFERROR(T652/'Saturation Data'!T833-1,"NA")</f>
        <v>-0.93963569023755733</v>
      </c>
      <c r="BG652" s="2">
        <f>IFERROR(U652/'Saturation Data'!U833-1,"NA")</f>
        <v>3.9100732706055101</v>
      </c>
      <c r="BH652" s="2">
        <f>IFERROR(V652/'Saturation Data'!V833-1,"NA")</f>
        <v>-0.80641110373524094</v>
      </c>
      <c r="BI652" s="2" t="str">
        <f t="shared" si="178"/>
        <v>NA</v>
      </c>
    </row>
    <row r="653" spans="1:61" x14ac:dyDescent="0.25">
      <c r="A653" t="str">
        <f t="shared" si="179"/>
        <v/>
      </c>
      <c r="B653" t="str">
        <f t="shared" ref="B653:B716" si="181">D653&amp;G653&amp;H653</f>
        <v>CAOffice EquipmentLaptop</v>
      </c>
      <c r="C653" t="str">
        <f t="shared" si="180"/>
        <v>CA2016 CPAOffice Equipment_Laptop</v>
      </c>
      <c r="D653" t="s">
        <v>118</v>
      </c>
      <c r="E653" t="s">
        <v>142</v>
      </c>
      <c r="F653" s="3" t="s">
        <v>100</v>
      </c>
      <c r="G653" s="3" t="s">
        <v>38</v>
      </c>
      <c r="H653" s="3" t="s">
        <v>40</v>
      </c>
      <c r="I653" s="6">
        <v>0.31168038009878668</v>
      </c>
      <c r="J653" s="6">
        <v>0.14754192612916966</v>
      </c>
      <c r="K653" s="6">
        <v>5.386128679274025E-2</v>
      </c>
      <c r="L653" s="6">
        <v>2.0947109031709762E-2</v>
      </c>
      <c r="M653" s="6">
        <v>3.4781150527036821E-2</v>
      </c>
      <c r="N653" s="6">
        <v>2.666790073551889E-2</v>
      </c>
      <c r="O653" s="6">
        <v>2.8574061375879662E-2</v>
      </c>
      <c r="P653" s="6">
        <v>2.3096299985571649E-2</v>
      </c>
      <c r="Q653" s="6">
        <v>1.9172434147858419E-2</v>
      </c>
      <c r="R653" s="6">
        <v>1.6366985909981476E-2</v>
      </c>
      <c r="S653" s="6">
        <v>1.4746945880600781E-2</v>
      </c>
      <c r="T653" s="6">
        <v>7.4567676765370343E-3</v>
      </c>
      <c r="U653" s="6">
        <v>0.30326923141975215</v>
      </c>
      <c r="V653" s="6">
        <v>2.9892403099705436E-2</v>
      </c>
      <c r="W653" s="6"/>
      <c r="AR653" s="5" t="s">
        <v>97</v>
      </c>
      <c r="AS653" s="5" t="s">
        <v>32</v>
      </c>
      <c r="AT653" s="5" t="s">
        <v>36</v>
      </c>
      <c r="AU653" s="2">
        <f>IFERROR(I653/'Saturation Data'!I834-1,"NA")</f>
        <v>-0.68831961990121338</v>
      </c>
      <c r="AV653" s="2">
        <f>IFERROR(J653/'Saturation Data'!J834-1,"NA")</f>
        <v>-0.85245807387083028</v>
      </c>
      <c r="AW653" s="2">
        <f>IFERROR(K653/'Saturation Data'!K834-1,"NA")</f>
        <v>-0.94613871320725973</v>
      </c>
      <c r="AX653" s="2">
        <f>IFERROR(L653/'Saturation Data'!L834-1,"NA")</f>
        <v>-0.97905289096829029</v>
      </c>
      <c r="AY653" s="2">
        <f>IFERROR(M653/'Saturation Data'!M834-1,"NA")</f>
        <v>-0.96521884947296321</v>
      </c>
      <c r="AZ653" s="2">
        <f>IFERROR(N653/'Saturation Data'!N834-1,"NA")</f>
        <v>-0.97333209926448117</v>
      </c>
      <c r="BA653" s="2">
        <f>IFERROR(O653/'Saturation Data'!O834-1,"NA")</f>
        <v>-0.9714259386241203</v>
      </c>
      <c r="BB653" s="2">
        <f>IFERROR(P653/'Saturation Data'!P834-1,"NA")</f>
        <v>-0.97690370001442839</v>
      </c>
      <c r="BC653" s="2">
        <f>IFERROR(Q653/'Saturation Data'!Q834-1,"NA")</f>
        <v>-0.98082756585214159</v>
      </c>
      <c r="BD653" s="2">
        <f>IFERROR(R653/'Saturation Data'!R834-1,"NA")</f>
        <v>-0.98363301409001858</v>
      </c>
      <c r="BE653" s="2">
        <f>IFERROR(S653/'Saturation Data'!S834-1,"NA")</f>
        <v>-0.98525305411939923</v>
      </c>
      <c r="BF653" s="2">
        <f>IFERROR(T653/'Saturation Data'!T834-1,"NA")</f>
        <v>-0.99254323232346298</v>
      </c>
      <c r="BG653" s="2">
        <f>IFERROR(U653/'Saturation Data'!U834-1,"NA")</f>
        <v>-0.69673076858024785</v>
      </c>
      <c r="BH653" s="2">
        <f>IFERROR(V653/'Saturation Data'!V834-1,"NA")</f>
        <v>-0.97010759690029458</v>
      </c>
      <c r="BI653" s="2" t="str">
        <f t="shared" si="178"/>
        <v>NA</v>
      </c>
    </row>
    <row r="654" spans="1:61" x14ac:dyDescent="0.25">
      <c r="A654" t="str">
        <f t="shared" si="179"/>
        <v/>
      </c>
      <c r="B654" t="str">
        <f t="shared" si="181"/>
        <v>CAOffice EquipmentServer</v>
      </c>
      <c r="C654" t="str">
        <f t="shared" si="180"/>
        <v>CA2016 CPAOffice Equipment_Server</v>
      </c>
      <c r="D654" t="s">
        <v>118</v>
      </c>
      <c r="E654" t="s">
        <v>142</v>
      </c>
      <c r="F654" s="3" t="s">
        <v>101</v>
      </c>
      <c r="G654" s="3" t="s">
        <v>38</v>
      </c>
      <c r="H654" s="3" t="s">
        <v>41</v>
      </c>
      <c r="I654" s="6">
        <v>0.19789230482462647</v>
      </c>
      <c r="J654" s="6">
        <v>0.28103224024603746</v>
      </c>
      <c r="K654" s="6">
        <v>5.1296463612133567E-2</v>
      </c>
      <c r="L654" s="6">
        <v>0.15959702119397912</v>
      </c>
      <c r="M654" s="6">
        <v>0.33124905263844584</v>
      </c>
      <c r="N654" s="6">
        <v>0.10159200280197672</v>
      </c>
      <c r="O654" s="6">
        <v>5.4426783573104112E-2</v>
      </c>
      <c r="P654" s="6">
        <v>5.8657269804626412E-2</v>
      </c>
      <c r="Q654" s="6">
        <v>7.3037844372793967E-2</v>
      </c>
      <c r="R654" s="6">
        <v>6.2350422514215145E-2</v>
      </c>
      <c r="S654" s="6">
        <v>0.14044710362476934</v>
      </c>
      <c r="T654" s="6">
        <v>7.1016835014638416E-2</v>
      </c>
      <c r="U654" s="6">
        <v>57.765567889476593</v>
      </c>
      <c r="V654" s="6">
        <v>0.11387582133221119</v>
      </c>
      <c r="W654" s="6"/>
      <c r="AR654" s="5" t="s">
        <v>98</v>
      </c>
      <c r="AS654" s="5" t="s">
        <v>32</v>
      </c>
      <c r="AT654" s="5" t="s">
        <v>37</v>
      </c>
      <c r="AU654" s="2">
        <f>IFERROR(I654/'Saturation Data'!I835-1,"NA")</f>
        <v>-0.8021076951753735</v>
      </c>
      <c r="AV654" s="2">
        <f>IFERROR(J654/'Saturation Data'!J835-1,"NA")</f>
        <v>-0.71896775975396254</v>
      </c>
      <c r="AW654" s="2">
        <f>IFERROR(K654/'Saturation Data'!K835-1,"NA")</f>
        <v>-0.94870353638786642</v>
      </c>
      <c r="AX654" s="2">
        <f>IFERROR(L654/'Saturation Data'!L835-1,"NA")</f>
        <v>-0.84040297880602088</v>
      </c>
      <c r="AY654" s="2">
        <f>IFERROR(M654/'Saturation Data'!M835-1,"NA")</f>
        <v>-0.66875094736155416</v>
      </c>
      <c r="AZ654" s="2">
        <f>IFERROR(N654/'Saturation Data'!N835-1,"NA")</f>
        <v>-0.89840799719802322</v>
      </c>
      <c r="BA654" s="2">
        <f>IFERROR(O654/'Saturation Data'!O835-1,"NA")</f>
        <v>-0.94557321642689585</v>
      </c>
      <c r="BB654" s="2">
        <f>IFERROR(P654/'Saturation Data'!P835-1,"NA")</f>
        <v>-0.94134273019537362</v>
      </c>
      <c r="BC654" s="2">
        <f>IFERROR(Q654/'Saturation Data'!Q835-1,"NA")</f>
        <v>-0.92696215562720607</v>
      </c>
      <c r="BD654" s="2">
        <f>IFERROR(R654/'Saturation Data'!R835-1,"NA")</f>
        <v>-0.93764957748578481</v>
      </c>
      <c r="BE654" s="2">
        <f>IFERROR(S654/'Saturation Data'!S835-1,"NA")</f>
        <v>-0.85955289637523069</v>
      </c>
      <c r="BF654" s="2">
        <f>IFERROR(T654/'Saturation Data'!T835-1,"NA")</f>
        <v>-0.9289831649853616</v>
      </c>
      <c r="BG654" s="2">
        <f>IFERROR(U654/'Saturation Data'!U835-1,"NA")</f>
        <v>56.765567889476593</v>
      </c>
      <c r="BH654" s="2">
        <f>IFERROR(V654/'Saturation Data'!V835-1,"NA")</f>
        <v>-0.88612417866778881</v>
      </c>
      <c r="BI654" s="2" t="str">
        <f t="shared" si="178"/>
        <v>NA</v>
      </c>
    </row>
    <row r="655" spans="1:61" x14ac:dyDescent="0.25">
      <c r="A655" t="str">
        <f t="shared" si="179"/>
        <v/>
      </c>
      <c r="B655" t="str">
        <f t="shared" si="181"/>
        <v>CAOffice EquipmentMonitor</v>
      </c>
      <c r="C655" t="str">
        <f t="shared" si="180"/>
        <v>CA2016 CPAOffice Equipment_Monitor</v>
      </c>
      <c r="D655" t="s">
        <v>118</v>
      </c>
      <c r="E655" t="s">
        <v>142</v>
      </c>
      <c r="F655" s="3" t="s">
        <v>102</v>
      </c>
      <c r="G655" s="3" t="s">
        <v>38</v>
      </c>
      <c r="H655" s="3" t="s">
        <v>42</v>
      </c>
      <c r="I655" s="6">
        <v>0.35620614868432765</v>
      </c>
      <c r="J655" s="6">
        <v>0.16861934414762247</v>
      </c>
      <c r="K655" s="6">
        <v>6.1555756334560278E-2</v>
      </c>
      <c r="L655" s="6">
        <v>2.3939553179096868E-2</v>
      </c>
      <c r="M655" s="6">
        <v>4.9687357895766886E-2</v>
      </c>
      <c r="N655" s="6">
        <v>3.0477600840593012E-2</v>
      </c>
      <c r="O655" s="6">
        <v>8.1640175359656161E-2</v>
      </c>
      <c r="P655" s="6">
        <v>8.7985904706939622E-2</v>
      </c>
      <c r="Q655" s="6">
        <v>5.4778383279595479E-2</v>
      </c>
      <c r="R655" s="6">
        <v>1.8705126754264542E-2</v>
      </c>
      <c r="S655" s="6">
        <v>2.1067065543715398E-2</v>
      </c>
      <c r="T655" s="6">
        <v>1.0652525252195762E-2</v>
      </c>
      <c r="U655" s="6">
        <v>0.86648351834214887</v>
      </c>
      <c r="V655" s="6">
        <v>3.4162746399663359E-2</v>
      </c>
      <c r="W655" s="6"/>
      <c r="AR655" s="5" t="s">
        <v>99</v>
      </c>
      <c r="AS655" s="5" t="s">
        <v>38</v>
      </c>
      <c r="AT655" s="5" t="s">
        <v>39</v>
      </c>
      <c r="AU655" s="2">
        <f>IFERROR(I655/'Saturation Data'!I836-1,"NA")</f>
        <v>-0.64379385131567235</v>
      </c>
      <c r="AV655" s="2">
        <f>IFERROR(J655/'Saturation Data'!J836-1,"NA")</f>
        <v>-0.83138065585237753</v>
      </c>
      <c r="AW655" s="2">
        <f>IFERROR(K655/'Saturation Data'!K836-1,"NA")</f>
        <v>-0.93844424366543977</v>
      </c>
      <c r="AX655" s="2">
        <f>IFERROR(L655/'Saturation Data'!L836-1,"NA")</f>
        <v>-0.97606044682090309</v>
      </c>
      <c r="AY655" s="2">
        <f>IFERROR(M655/'Saturation Data'!M836-1,"NA")</f>
        <v>-0.95031264210423316</v>
      </c>
      <c r="AZ655" s="2">
        <f>IFERROR(N655/'Saturation Data'!N836-1,"NA")</f>
        <v>-0.96952239915940697</v>
      </c>
      <c r="BA655" s="2">
        <f>IFERROR(O655/'Saturation Data'!O836-1,"NA")</f>
        <v>-0.91835982464034382</v>
      </c>
      <c r="BB655" s="2">
        <f>IFERROR(P655/'Saturation Data'!P836-1,"NA")</f>
        <v>-0.91201409529306043</v>
      </c>
      <c r="BC655" s="2">
        <f>IFERROR(Q655/'Saturation Data'!Q836-1,"NA")</f>
        <v>-0.9452216167204045</v>
      </c>
      <c r="BD655" s="2">
        <f>IFERROR(R655/'Saturation Data'!R836-1,"NA")</f>
        <v>-0.9812948732457355</v>
      </c>
      <c r="BE655" s="2">
        <f>IFERROR(S655/'Saturation Data'!S836-1,"NA")</f>
        <v>-0.9789329344562846</v>
      </c>
      <c r="BF655" s="2">
        <f>IFERROR(T655/'Saturation Data'!T836-1,"NA")</f>
        <v>-0.98934747474780427</v>
      </c>
      <c r="BG655" s="2">
        <f>IFERROR(U655/'Saturation Data'!U836-1,"NA")</f>
        <v>-0.13351648165785113</v>
      </c>
      <c r="BH655" s="2">
        <f>IFERROR(V655/'Saturation Data'!V836-1,"NA")</f>
        <v>-0.96583725360033668</v>
      </c>
      <c r="BI655" s="2" t="str">
        <f t="shared" si="178"/>
        <v>NA</v>
      </c>
    </row>
    <row r="656" spans="1:61" x14ac:dyDescent="0.25">
      <c r="A656" t="str">
        <f t="shared" si="179"/>
        <v/>
      </c>
      <c r="B656" t="str">
        <f t="shared" si="181"/>
        <v>CAOffice EquipmentPrinter/Copier/Fax</v>
      </c>
      <c r="C656" t="str">
        <f t="shared" si="180"/>
        <v>CA2016 CPAOffice Equipment_Printer/Copier/Fax</v>
      </c>
      <c r="D656" t="s">
        <v>118</v>
      </c>
      <c r="E656" t="s">
        <v>142</v>
      </c>
      <c r="F656" s="3" t="s">
        <v>103</v>
      </c>
      <c r="G656" s="3" t="s">
        <v>38</v>
      </c>
      <c r="H656" s="3" t="s">
        <v>43</v>
      </c>
      <c r="I656" s="6">
        <v>0.18417438826139074</v>
      </c>
      <c r="J656" s="6">
        <v>0.13077552705980983</v>
      </c>
      <c r="K656" s="6">
        <v>4.7740587053699865E-2</v>
      </c>
      <c r="L656" s="6">
        <v>1.4853373794797226E-2</v>
      </c>
      <c r="M656" s="6">
        <v>6.1657366299226579E-2</v>
      </c>
      <c r="N656" s="6">
        <v>1.8909926775460079E-2</v>
      </c>
      <c r="O656" s="6">
        <v>5.0653912887087336E-2</v>
      </c>
      <c r="P656" s="6">
        <v>6.8238926678605927E-2</v>
      </c>
      <c r="Q656" s="6">
        <v>3.3987426441899754E-2</v>
      </c>
      <c r="R656" s="6">
        <v>1.1605656859241135E-2</v>
      </c>
      <c r="S656" s="6">
        <v>1.3071129479288924E-2</v>
      </c>
      <c r="T656" s="6">
        <v>6.6093940118956479E-3</v>
      </c>
      <c r="U656" s="6">
        <v>0.53761252303592555</v>
      </c>
      <c r="V656" s="6">
        <v>2.1196387348370975E-2</v>
      </c>
      <c r="W656" s="6"/>
      <c r="AR656" s="5" t="s">
        <v>100</v>
      </c>
      <c r="AS656" s="5" t="s">
        <v>38</v>
      </c>
      <c r="AT656" s="5" t="s">
        <v>40</v>
      </c>
      <c r="AU656" s="2">
        <f>IFERROR(I656/'Saturation Data'!I837-1,"NA")</f>
        <v>8.2087194130695362</v>
      </c>
      <c r="AV656" s="2" t="str">
        <f>IFERROR(J656/'Saturation Data'!J837-1,"NA")</f>
        <v>NA</v>
      </c>
      <c r="AW656" s="2">
        <f>IFERROR(K656/'Saturation Data'!K837-1,"NA")</f>
        <v>1.3870293526849933</v>
      </c>
      <c r="AX656" s="2" t="str">
        <f>IFERROR(L656/'Saturation Data'!L837-1,"NA")</f>
        <v>NA</v>
      </c>
      <c r="AY656" s="2">
        <f>IFERROR(M656/'Saturation Data'!M837-1,"NA")</f>
        <v>-0.91667923473077484</v>
      </c>
      <c r="AZ656" s="2">
        <f>IFERROR(N656/'Saturation Data'!N837-1,"NA")</f>
        <v>-0.88181295765337453</v>
      </c>
      <c r="BA656" s="2">
        <f>IFERROR(O656/'Saturation Data'!O837-1,"NA")</f>
        <v>-0.84650329428155358</v>
      </c>
      <c r="BB656" s="2">
        <f>IFERROR(P656/'Saturation Data'!P837-1,"NA")</f>
        <v>-0.11292095710636929</v>
      </c>
      <c r="BC656" s="2">
        <f>IFERROR(Q656/'Saturation Data'!Q837-1,"NA")</f>
        <v>-0.82111880820052763</v>
      </c>
      <c r="BD656" s="2">
        <f>IFERROR(R656/'Saturation Data'!R837-1,"NA")</f>
        <v>-0.61314477135862888</v>
      </c>
      <c r="BE656" s="2">
        <f>IFERROR(S656/'Saturation Data'!S837-1,"NA")</f>
        <v>0.18947278261529088</v>
      </c>
      <c r="BF656" s="2">
        <f>IFERROR(T656/'Saturation Data'!T837-1,"NA")</f>
        <v>-0.99279237294231659</v>
      </c>
      <c r="BG656" s="2">
        <f>IFERROR(U656/'Saturation Data'!U837-1,"NA")</f>
        <v>25.880626151796278</v>
      </c>
      <c r="BH656" s="2">
        <f>IFERROR(V656/'Saturation Data'!V837-1,"NA")</f>
        <v>-0.67675509293734271</v>
      </c>
      <c r="BI656" s="2" t="str">
        <f t="shared" si="178"/>
        <v>NA</v>
      </c>
    </row>
    <row r="657" spans="1:61" x14ac:dyDescent="0.25">
      <c r="A657" t="str">
        <f t="shared" si="179"/>
        <v/>
      </c>
      <c r="B657" t="str">
        <f t="shared" si="181"/>
        <v>CAOffice EquipmentPOS Terminal</v>
      </c>
      <c r="C657" t="str">
        <f t="shared" si="180"/>
        <v>CA2016 CPAOffice Equipment_POS Terminal</v>
      </c>
      <c r="D657" t="s">
        <v>118</v>
      </c>
      <c r="E657" t="s">
        <v>142</v>
      </c>
      <c r="F657" s="3" t="s">
        <v>104</v>
      </c>
      <c r="G657" s="3" t="s">
        <v>38</v>
      </c>
      <c r="H657" s="3" t="s">
        <v>44</v>
      </c>
      <c r="I657" s="6">
        <v>2.6426868206788662E-2</v>
      </c>
      <c r="J657" s="6">
        <v>7.5059027499045847E-2</v>
      </c>
      <c r="K657" s="6">
        <v>8.2202582938444048E-3</v>
      </c>
      <c r="L657" s="6">
        <v>4.2625704410558587E-2</v>
      </c>
      <c r="M657" s="6">
        <v>8.8471101142184913E-2</v>
      </c>
      <c r="N657" s="6">
        <v>6.7833826870903211E-2</v>
      </c>
      <c r="O657" s="6">
        <v>3.6341216948291392E-2</v>
      </c>
      <c r="P657" s="6">
        <v>1.958297392956538E-2</v>
      </c>
      <c r="Q657" s="6">
        <v>9.7535954672835282E-3</v>
      </c>
      <c r="R657" s="6">
        <v>1.6652758679838293E-2</v>
      </c>
      <c r="S657" s="6">
        <v>3.7511080593115476E-2</v>
      </c>
      <c r="T657" s="6">
        <v>1.8967413018493012E-2</v>
      </c>
      <c r="U657" s="6">
        <v>0.15428220423814373</v>
      </c>
      <c r="V657" s="6">
        <v>3.041433394747807E-2</v>
      </c>
      <c r="W657" s="6"/>
      <c r="AR657" s="5" t="s">
        <v>101</v>
      </c>
      <c r="AS657" s="5" t="s">
        <v>38</v>
      </c>
      <c r="AT657" s="5" t="s">
        <v>41</v>
      </c>
      <c r="AU657" s="2">
        <f>IFERROR(I657/'Saturation Data'!I838-1,"NA")</f>
        <v>-0.81123665566579528</v>
      </c>
      <c r="AV657" s="2">
        <f>IFERROR(J657/'Saturation Data'!J838-1,"NA")</f>
        <v>-0.49603224393497791</v>
      </c>
      <c r="AW657" s="2">
        <f>IFERROR(K657/'Saturation Data'!K838-1,"NA")</f>
        <v>-0.94128386932968278</v>
      </c>
      <c r="AX657" s="2">
        <f>IFERROR(L657/'Saturation Data'!L838-1,"NA")</f>
        <v>-0.34640586570476828</v>
      </c>
      <c r="AY657" s="2">
        <f>IFERROR(M657/'Saturation Data'!M838-1,"NA")</f>
        <v>0.26387287345978439</v>
      </c>
      <c r="AZ657" s="2">
        <f>IFERROR(N657/'Saturation Data'!N838-1,"NA")</f>
        <v>-0.9183275782118997</v>
      </c>
      <c r="BA657" s="2">
        <f>IFERROR(O657/'Saturation Data'!O838-1,"NA")</f>
        <v>-0.9273175661034172</v>
      </c>
      <c r="BB657" s="2">
        <f>IFERROR(P657/'Saturation Data'!P838-1,"NA")</f>
        <v>-0.85342886908493443</v>
      </c>
      <c r="BC657" s="2">
        <f>IFERROR(Q657/'Saturation Data'!Q838-1,"NA")</f>
        <v>-0.9704436500991408</v>
      </c>
      <c r="BD657" s="2">
        <f>IFERROR(R657/'Saturation Data'!R838-1,"NA")</f>
        <v>-0.91235390168506159</v>
      </c>
      <c r="BE657" s="2">
        <f>IFERROR(S657/'Saturation Data'!S838-1,"NA")</f>
        <v>0.87555402965577378</v>
      </c>
      <c r="BF657" s="2">
        <f>IFERROR(T657/'Saturation Data'!T838-1,"NA")</f>
        <v>-5.162934907534944E-2</v>
      </c>
      <c r="BG657" s="2">
        <f>IFERROR(U657/'Saturation Data'!U838-1,"NA")</f>
        <v>0.10201574455816931</v>
      </c>
      <c r="BH657" s="2">
        <f>IFERROR(V657/'Saturation Data'!V838-1,"NA")</f>
        <v>-0.79385840324487089</v>
      </c>
      <c r="BI657" s="2" t="str">
        <f t="shared" si="178"/>
        <v>NA</v>
      </c>
    </row>
    <row r="658" spans="1:61" x14ac:dyDescent="0.25">
      <c r="A658" t="str">
        <f t="shared" si="179"/>
        <v/>
      </c>
      <c r="B658" t="str">
        <f t="shared" si="181"/>
        <v>CAMiscellaneousNon-HVAC Motors</v>
      </c>
      <c r="C658" t="str">
        <f t="shared" si="180"/>
        <v>CA2016 CPAMiscellaneous_Non-HVAC Motors</v>
      </c>
      <c r="D658" t="s">
        <v>118</v>
      </c>
      <c r="E658" t="s">
        <v>142</v>
      </c>
      <c r="F658" s="3" t="s">
        <v>105</v>
      </c>
      <c r="G658" s="3" t="s">
        <v>45</v>
      </c>
      <c r="H658" s="3" t="s">
        <v>46</v>
      </c>
      <c r="I658" s="6">
        <v>0.26144817608145987</v>
      </c>
      <c r="J658" s="6">
        <v>0.24221064015410246</v>
      </c>
      <c r="K658" s="6">
        <v>0.29081080137918947</v>
      </c>
      <c r="L658" s="6">
        <v>0.19939391106010604</v>
      </c>
      <c r="M658" s="6">
        <v>0.84435550358712141</v>
      </c>
      <c r="N658" s="6">
        <v>0.81095833386112892</v>
      </c>
      <c r="O658" s="6">
        <v>0.49438655278784299</v>
      </c>
      <c r="P658" s="6">
        <v>0.13393437807534309</v>
      </c>
      <c r="Q658" s="6">
        <v>9.1470446069360417E-2</v>
      </c>
      <c r="R658" s="6">
        <v>0.18117354561317672</v>
      </c>
      <c r="S658" s="6">
        <v>0.13766527480608434</v>
      </c>
      <c r="T658" s="6">
        <v>0.46285788857777216</v>
      </c>
      <c r="U658" s="6">
        <v>1.727160190313543</v>
      </c>
      <c r="V658" s="6">
        <v>0.15012920995075762</v>
      </c>
      <c r="W658" s="6"/>
      <c r="AR658" s="5" t="s">
        <v>102</v>
      </c>
      <c r="AS658" s="5" t="s">
        <v>38</v>
      </c>
      <c r="AT658" s="5" t="s">
        <v>42</v>
      </c>
      <c r="AU658" s="2">
        <f>IFERROR(I658/'Saturation Data'!I839-1,"NA")</f>
        <v>-0.66221165880948341</v>
      </c>
      <c r="AV658" s="2">
        <f>IFERROR(J658/'Saturation Data'!J839-1,"NA")</f>
        <v>10.383900087242816</v>
      </c>
      <c r="AW658" s="2">
        <f>IFERROR(K658/'Saturation Data'!K839-1,"NA")</f>
        <v>-0.64405042670845836</v>
      </c>
      <c r="AX658" s="2">
        <f>IFERROR(L658/'Saturation Data'!L839-1,"NA")</f>
        <v>3.5860599543824394</v>
      </c>
      <c r="AY658" s="2">
        <f>IFERROR(M658/'Saturation Data'!M839-1,"NA")</f>
        <v>15.237605838213874</v>
      </c>
      <c r="AZ658" s="2">
        <f>IFERROR(N658/'Saturation Data'!N839-1,"NA")</f>
        <v>-0.14546013291767235</v>
      </c>
      <c r="BA658" s="2">
        <f>IFERROR(O658/'Saturation Data'!O839-1,"NA")</f>
        <v>-0.45311222036743037</v>
      </c>
      <c r="BB658" s="2">
        <f>IFERROR(P658/'Saturation Data'!P839-1,"NA")</f>
        <v>-0.4964873004686351</v>
      </c>
      <c r="BC658" s="2">
        <f>IFERROR(Q658/'Saturation Data'!Q839-1,"NA")</f>
        <v>-0.86077557675896432</v>
      </c>
      <c r="BD658" s="2">
        <f>IFERROR(R658/'Saturation Data'!R839-1,"NA")</f>
        <v>-0.69240484615759468</v>
      </c>
      <c r="BE658" s="2">
        <f>IFERROR(S658/'Saturation Data'!S839-1,"NA")</f>
        <v>0.36302252283251812</v>
      </c>
      <c r="BF658" s="2">
        <f>IFERROR(T658/'Saturation Data'!T839-1,"NA")</f>
        <v>3.5827513720571496</v>
      </c>
      <c r="BG658" s="2">
        <f>IFERROR(U658/'Saturation Data'!U839-1,"NA")</f>
        <v>32.865886084579273</v>
      </c>
      <c r="BH658" s="2">
        <f>IFERROR(V658/'Saturation Data'!V839-1,"NA")</f>
        <v>0.83157636139924307</v>
      </c>
      <c r="BI658" s="2" t="str">
        <f t="shared" si="178"/>
        <v>NA</v>
      </c>
    </row>
    <row r="659" spans="1:61" x14ac:dyDescent="0.25">
      <c r="A659" t="str">
        <f t="shared" si="179"/>
        <v/>
      </c>
      <c r="B659" t="str">
        <f t="shared" si="181"/>
        <v>CAMiscellaneousPool Pump</v>
      </c>
      <c r="C659" t="str">
        <f t="shared" si="180"/>
        <v>CA2016 CPAMiscellaneous_Pool Pump</v>
      </c>
      <c r="D659" t="s">
        <v>118</v>
      </c>
      <c r="E659" t="s">
        <v>142</v>
      </c>
      <c r="F659" s="3" t="s">
        <v>106</v>
      </c>
      <c r="G659" s="3" t="s">
        <v>45</v>
      </c>
      <c r="H659" s="3" t="s">
        <v>47</v>
      </c>
      <c r="I659" s="6">
        <v>0</v>
      </c>
      <c r="J659" s="6">
        <v>0</v>
      </c>
      <c r="K659" s="6">
        <v>0</v>
      </c>
      <c r="L659" s="6">
        <v>0</v>
      </c>
      <c r="M659" s="6">
        <v>0</v>
      </c>
      <c r="N659" s="6">
        <v>0</v>
      </c>
      <c r="O659" s="6">
        <v>0</v>
      </c>
      <c r="P659" s="6">
        <v>4.0569860088558639E-2</v>
      </c>
      <c r="Q659" s="6">
        <v>4.6178624345728184E-2</v>
      </c>
      <c r="R659" s="6">
        <v>2.1951601979709565E-2</v>
      </c>
      <c r="S659" s="6">
        <v>0</v>
      </c>
      <c r="T659" s="6">
        <v>0</v>
      </c>
      <c r="U659" s="6">
        <v>0</v>
      </c>
      <c r="V659" s="6">
        <v>1.6241218622007947E-2</v>
      </c>
      <c r="W659" s="6"/>
      <c r="AR659" s="5" t="s">
        <v>103</v>
      </c>
      <c r="AS659" s="5" t="s">
        <v>38</v>
      </c>
      <c r="AT659" s="5" t="s">
        <v>43</v>
      </c>
      <c r="AU659" s="2">
        <f>IFERROR(I659/'Saturation Data'!I840-1,"NA")</f>
        <v>-1</v>
      </c>
      <c r="AV659" s="2">
        <f>IFERROR(J659/'Saturation Data'!J840-1,"NA")</f>
        <v>-1</v>
      </c>
      <c r="AW659" s="2">
        <f>IFERROR(K659/'Saturation Data'!K840-1,"NA")</f>
        <v>-1</v>
      </c>
      <c r="AX659" s="2">
        <f>IFERROR(L659/'Saturation Data'!L840-1,"NA")</f>
        <v>-1</v>
      </c>
      <c r="AY659" s="2">
        <f>IFERROR(M659/'Saturation Data'!M840-1,"NA")</f>
        <v>-1</v>
      </c>
      <c r="AZ659" s="2">
        <f>IFERROR(N659/'Saturation Data'!N840-1,"NA")</f>
        <v>-1</v>
      </c>
      <c r="BA659" s="2">
        <f>IFERROR(O659/'Saturation Data'!O840-1,"NA")</f>
        <v>-1</v>
      </c>
      <c r="BB659" s="2">
        <f>IFERROR(P659/'Saturation Data'!P840-1,"NA")</f>
        <v>-0.8474817289903811</v>
      </c>
      <c r="BC659" s="2">
        <f>IFERROR(Q659/'Saturation Data'!Q840-1,"NA")</f>
        <v>-0.92971290053922651</v>
      </c>
      <c r="BD659" s="2">
        <f>IFERROR(R659/'Saturation Data'!R840-1,"NA")</f>
        <v>-0.96273072668979698</v>
      </c>
      <c r="BE659" s="2">
        <f>IFERROR(S659/'Saturation Data'!S840-1,"NA")</f>
        <v>-1</v>
      </c>
      <c r="BF659" s="2">
        <f>IFERROR(T659/'Saturation Data'!T840-1,"NA")</f>
        <v>-1</v>
      </c>
      <c r="BG659" s="2">
        <f>IFERROR(U659/'Saturation Data'!U840-1,"NA")</f>
        <v>-1</v>
      </c>
      <c r="BH659" s="2">
        <f>IFERROR(V659/'Saturation Data'!V840-1,"NA")</f>
        <v>-0.80185713281150306</v>
      </c>
      <c r="BI659" s="2" t="str">
        <f t="shared" si="178"/>
        <v>NA</v>
      </c>
    </row>
    <row r="660" spans="1:61" x14ac:dyDescent="0.25">
      <c r="A660" t="str">
        <f t="shared" si="179"/>
        <v/>
      </c>
      <c r="B660" t="str">
        <f t="shared" si="181"/>
        <v>CAMiscellaneousPool Heater</v>
      </c>
      <c r="C660" t="str">
        <f t="shared" si="180"/>
        <v>CA2016 CPAMiscellaneous_Pool Heater</v>
      </c>
      <c r="D660" t="s">
        <v>118</v>
      </c>
      <c r="E660" t="s">
        <v>142</v>
      </c>
      <c r="F660" s="3" t="s">
        <v>107</v>
      </c>
      <c r="G660" s="3" t="s">
        <v>45</v>
      </c>
      <c r="H660" s="3" t="s">
        <v>48</v>
      </c>
      <c r="I660" s="6">
        <v>0</v>
      </c>
      <c r="J660" s="6">
        <v>0</v>
      </c>
      <c r="K660" s="6">
        <v>0</v>
      </c>
      <c r="L660" s="6">
        <v>0</v>
      </c>
      <c r="M660" s="6">
        <v>0</v>
      </c>
      <c r="N660" s="6">
        <v>0</v>
      </c>
      <c r="O660" s="6">
        <v>0</v>
      </c>
      <c r="P660" s="6">
        <v>5.2584503278193813E-2</v>
      </c>
      <c r="Q660" s="6">
        <v>2.9927143179564956E-2</v>
      </c>
      <c r="R660" s="6">
        <v>2.8452503502450547E-2</v>
      </c>
      <c r="S660" s="6">
        <v>0</v>
      </c>
      <c r="T660" s="6">
        <v>0</v>
      </c>
      <c r="U660" s="6">
        <v>0</v>
      </c>
      <c r="V660" s="6">
        <v>2.1051007127128138E-2</v>
      </c>
      <c r="W660" s="6"/>
      <c r="AR660" s="5" t="s">
        <v>104</v>
      </c>
      <c r="AS660" s="5" t="s">
        <v>38</v>
      </c>
      <c r="AT660" s="5" t="s">
        <v>44</v>
      </c>
      <c r="AU660" s="2">
        <f t="shared" ref="AU660:BH661" si="182">IFERROR(I660/I880-1,"NA")</f>
        <v>-1</v>
      </c>
      <c r="AV660" s="2">
        <f t="shared" si="182"/>
        <v>-1</v>
      </c>
      <c r="AW660" s="2">
        <f t="shared" si="182"/>
        <v>-1</v>
      </c>
      <c r="AX660" s="2">
        <f t="shared" si="182"/>
        <v>-1</v>
      </c>
      <c r="AY660" s="2">
        <f t="shared" si="182"/>
        <v>-1</v>
      </c>
      <c r="AZ660" s="2">
        <f t="shared" si="182"/>
        <v>-1</v>
      </c>
      <c r="BA660" s="2">
        <f t="shared" si="182"/>
        <v>-1</v>
      </c>
      <c r="BB660" s="2">
        <f t="shared" si="182"/>
        <v>-0.83789739590932732</v>
      </c>
      <c r="BC660" s="2">
        <f t="shared" si="182"/>
        <v>-0.84110704221375943</v>
      </c>
      <c r="BD660" s="2">
        <f t="shared" si="182"/>
        <v>-0.92072057847614397</v>
      </c>
      <c r="BE660" s="2">
        <f t="shared" si="182"/>
        <v>-1</v>
      </c>
      <c r="BF660" s="2">
        <f t="shared" si="182"/>
        <v>-1</v>
      </c>
      <c r="BG660" s="2">
        <f t="shared" si="182"/>
        <v>-1</v>
      </c>
      <c r="BH660" s="2">
        <f t="shared" si="182"/>
        <v>-0.95251652527715458</v>
      </c>
      <c r="BI660" s="2" t="str">
        <f t="shared" si="178"/>
        <v>NA</v>
      </c>
    </row>
    <row r="661" spans="1:61" x14ac:dyDescent="0.25">
      <c r="A661" t="str">
        <f t="shared" si="179"/>
        <v/>
      </c>
      <c r="B661" t="str">
        <f t="shared" si="181"/>
        <v>CAMiscellaneousOther Miscellaneous</v>
      </c>
      <c r="C661" t="str">
        <f t="shared" si="180"/>
        <v>CA2016 CPAMiscellaneous_Other Miscellaneous</v>
      </c>
      <c r="D661" t="s">
        <v>118</v>
      </c>
      <c r="E661" t="s">
        <v>142</v>
      </c>
      <c r="F661" s="3" t="s">
        <v>110</v>
      </c>
      <c r="G661" s="3" t="s">
        <v>45</v>
      </c>
      <c r="H661" s="3" t="s">
        <v>51</v>
      </c>
      <c r="I661" s="6">
        <v>1.0609970475275363</v>
      </c>
      <c r="J661" s="6">
        <v>1.0383383947638432</v>
      </c>
      <c r="K661" s="6">
        <v>1.2015716862054053</v>
      </c>
      <c r="L661" s="6">
        <v>0.85478636860920043</v>
      </c>
      <c r="M661" s="6">
        <v>2.904436329366094</v>
      </c>
      <c r="N661" s="6">
        <v>3.5191880095254162</v>
      </c>
      <c r="O661" s="6">
        <v>3.6439220859773696</v>
      </c>
      <c r="P661" s="6">
        <v>0.9470947715023329</v>
      </c>
      <c r="Q661" s="6">
        <v>0.64794109563487556</v>
      </c>
      <c r="R661" s="6">
        <v>0.82933327211462071</v>
      </c>
      <c r="S661" s="6">
        <v>0.49313241184346057</v>
      </c>
      <c r="T661" s="6">
        <v>1.9700211105365275</v>
      </c>
      <c r="U661" s="6">
        <v>7.0090826028895608</v>
      </c>
      <c r="V661" s="6">
        <v>0.7249628922295589</v>
      </c>
      <c r="W661" s="6"/>
      <c r="AR661" s="5" t="s">
        <v>105</v>
      </c>
      <c r="AS661" s="5" t="s">
        <v>45</v>
      </c>
      <c r="AT661" s="5" t="s">
        <v>46</v>
      </c>
      <c r="AU661" s="2">
        <f t="shared" si="182"/>
        <v>0.97236630630118936</v>
      </c>
      <c r="AV661" s="2">
        <f t="shared" si="182"/>
        <v>-0.68051126314958665</v>
      </c>
      <c r="AW661" s="2">
        <f t="shared" si="182"/>
        <v>-0.34193236005678573</v>
      </c>
      <c r="AX661" s="2">
        <f t="shared" si="182"/>
        <v>-0.25703053575906099</v>
      </c>
      <c r="AY661" s="2">
        <f t="shared" si="182"/>
        <v>-0.18080000966597354</v>
      </c>
      <c r="AZ661" s="2">
        <f t="shared" si="182"/>
        <v>-0.73263528892494456</v>
      </c>
      <c r="BA661" s="2">
        <f t="shared" si="182"/>
        <v>26.83137436098373</v>
      </c>
      <c r="BB661" s="2">
        <f t="shared" si="182"/>
        <v>1.8447535261242232</v>
      </c>
      <c r="BC661" s="2">
        <f t="shared" si="182"/>
        <v>2.3519219972114569</v>
      </c>
      <c r="BD661" s="2">
        <f t="shared" si="182"/>
        <v>1.2515835442025902</v>
      </c>
      <c r="BE661" s="2">
        <f t="shared" si="182"/>
        <v>-0.11489054284507083</v>
      </c>
      <c r="BF661" s="2">
        <f t="shared" si="182"/>
        <v>6.0718706532080473</v>
      </c>
      <c r="BG661" s="2">
        <f t="shared" si="182"/>
        <v>83.468431368156246</v>
      </c>
      <c r="BH661" s="2">
        <f t="shared" si="182"/>
        <v>0.5933250378671624</v>
      </c>
      <c r="BI661" s="2" t="str">
        <f t="shared" si="178"/>
        <v>NA</v>
      </c>
    </row>
    <row r="662" spans="1:61" x14ac:dyDescent="0.25">
      <c r="A662" t="e">
        <f>IF(D662=#REF!,"",1)</f>
        <v>#REF!</v>
      </c>
      <c r="B662" t="str">
        <f t="shared" si="181"/>
        <v>WYCoolingAir-Cooled Chiller</v>
      </c>
      <c r="C662" t="str">
        <f t="shared" si="180"/>
        <v>WY2014 CPACooling_Air-Cooled Chiller</v>
      </c>
      <c r="D662" t="s">
        <v>115</v>
      </c>
      <c r="E662" t="s">
        <v>143</v>
      </c>
      <c r="F662" s="4" t="str">
        <f>G662&amp;"_"&amp;H662</f>
        <v>Cooling_Air-Cooled Chiller</v>
      </c>
      <c r="G662" s="4" t="s">
        <v>3</v>
      </c>
      <c r="H662" s="4" t="s">
        <v>4</v>
      </c>
      <c r="I662" s="6">
        <v>2.9341698764646278</v>
      </c>
      <c r="J662" s="6">
        <v>3.8376039568075839</v>
      </c>
      <c r="K662" s="6">
        <v>3.1929784112920916</v>
      </c>
      <c r="L662" s="6">
        <v>3.2369612428445587</v>
      </c>
      <c r="M662" s="6">
        <v>3.6487081509295134</v>
      </c>
      <c r="N662" s="6">
        <v>3.616860332579487</v>
      </c>
      <c r="O662" s="6">
        <v>6.2059160939541531</v>
      </c>
      <c r="P662" s="6">
        <v>4.1222946805561156</v>
      </c>
      <c r="Q662" s="6">
        <v>1.867329811475209</v>
      </c>
      <c r="R662" s="6">
        <v>0.96706335723360748</v>
      </c>
      <c r="S662" s="6">
        <v>1.8645862325692815</v>
      </c>
      <c r="T662" s="6">
        <v>1.4009705761579674</v>
      </c>
      <c r="U662" s="6">
        <v>37.539856021825138</v>
      </c>
      <c r="V662" s="6">
        <v>2.5502259581359721</v>
      </c>
      <c r="W662" s="2"/>
    </row>
    <row r="663" spans="1:61" x14ac:dyDescent="0.25">
      <c r="A663" t="str">
        <f t="shared" si="179"/>
        <v/>
      </c>
      <c r="B663" t="str">
        <f t="shared" si="181"/>
        <v>WYCoolingWater-Cooled Chiller</v>
      </c>
      <c r="C663" t="str">
        <f t="shared" si="180"/>
        <v>WY2014 CPACooling_Water-Cooled Chiller</v>
      </c>
      <c r="D663" t="s">
        <v>115</v>
      </c>
      <c r="E663" t="s">
        <v>143</v>
      </c>
      <c r="F663" s="4" t="str">
        <f t="shared" ref="F663:F700" si="183">G663&amp;"_"&amp;H663</f>
        <v>Cooling_Water-Cooled Chiller</v>
      </c>
      <c r="G663" s="4" t="s">
        <v>3</v>
      </c>
      <c r="H663" s="4" t="s">
        <v>5</v>
      </c>
      <c r="I663" s="6">
        <v>3.0539145171021946</v>
      </c>
      <c r="J663" s="6">
        <v>3.969464991360383</v>
      </c>
      <c r="K663" s="6">
        <v>3.3026899504077565</v>
      </c>
      <c r="L663" s="6">
        <v>3.3481840430847032</v>
      </c>
      <c r="M663" s="6">
        <v>3.6901346703045177</v>
      </c>
      <c r="N663" s="6">
        <v>3.7411365608340699</v>
      </c>
      <c r="O663" s="6">
        <v>7.3068616705028546</v>
      </c>
      <c r="P663" s="6">
        <v>5.3618933677743801</v>
      </c>
      <c r="Q663" s="6">
        <v>2.4288470639477882</v>
      </c>
      <c r="R663" s="6">
        <v>1.2232203136713649</v>
      </c>
      <c r="S663" s="6">
        <v>1.9199403223179505</v>
      </c>
      <c r="T663" s="6">
        <v>1.4425612785096813</v>
      </c>
      <c r="U663" s="6">
        <v>39.07187248923421</v>
      </c>
      <c r="V663" s="6">
        <v>2.6378523617378047</v>
      </c>
      <c r="W663" s="2"/>
    </row>
    <row r="664" spans="1:61" x14ac:dyDescent="0.25">
      <c r="A664" t="str">
        <f t="shared" si="179"/>
        <v/>
      </c>
      <c r="B664" t="str">
        <f t="shared" si="181"/>
        <v>WYCoolingRTU</v>
      </c>
      <c r="C664" t="str">
        <f t="shared" si="180"/>
        <v>WY2014 CPACooling_RTU</v>
      </c>
      <c r="D664" t="s">
        <v>115</v>
      </c>
      <c r="E664" t="s">
        <v>143</v>
      </c>
      <c r="F664" s="4" t="str">
        <f t="shared" si="183"/>
        <v>Cooling_RTU</v>
      </c>
      <c r="G664" s="4" t="s">
        <v>3</v>
      </c>
      <c r="H664" s="4" t="s">
        <v>6</v>
      </c>
      <c r="I664" s="6">
        <v>3.1005508780582534</v>
      </c>
      <c r="J664" s="6">
        <v>4.2783690228643385</v>
      </c>
      <c r="K664" s="6">
        <v>3.5597055035639302</v>
      </c>
      <c r="L664" s="6">
        <v>3.6087399495802086</v>
      </c>
      <c r="M664" s="6">
        <v>4.4942218241503902</v>
      </c>
      <c r="N664" s="6">
        <v>4.0322720585809417</v>
      </c>
      <c r="O664" s="6">
        <v>6.0903490648539211</v>
      </c>
      <c r="P664" s="6">
        <v>2.2603198366102664</v>
      </c>
      <c r="Q664" s="6">
        <v>1.0238866799793469</v>
      </c>
      <c r="R664" s="6">
        <v>2.9396320969093748</v>
      </c>
      <c r="S664" s="6">
        <v>1.9902725775280241</v>
      </c>
      <c r="T664" s="6">
        <v>1.4954059356153886</v>
      </c>
      <c r="U664" s="6">
        <v>39.668539468101073</v>
      </c>
      <c r="V664" s="6">
        <v>2.8431302092126054</v>
      </c>
      <c r="W664" s="2"/>
    </row>
    <row r="665" spans="1:61" x14ac:dyDescent="0.25">
      <c r="A665" t="str">
        <f t="shared" si="179"/>
        <v/>
      </c>
      <c r="B665" t="str">
        <f t="shared" si="181"/>
        <v>WYCoolingPTAC</v>
      </c>
      <c r="C665" t="str">
        <f t="shared" si="180"/>
        <v>WY2014 CPACooling_PTAC</v>
      </c>
      <c r="D665" t="s">
        <v>115</v>
      </c>
      <c r="E665" t="s">
        <v>143</v>
      </c>
      <c r="F665" s="4" t="str">
        <f t="shared" si="183"/>
        <v>Cooling_PTAC</v>
      </c>
      <c r="G665" s="4" t="s">
        <v>3</v>
      </c>
      <c r="H665" s="4" t="s">
        <v>7</v>
      </c>
      <c r="I665" s="6">
        <v>3.9176890855937234</v>
      </c>
      <c r="J665" s="6">
        <v>5.405916652951305</v>
      </c>
      <c r="K665" s="6">
        <v>4.4978521390927826</v>
      </c>
      <c r="L665" s="6">
        <v>3.7102633259231466</v>
      </c>
      <c r="M665" s="6">
        <v>5.6786566262501106</v>
      </c>
      <c r="N665" s="6">
        <v>5.0949617843201525</v>
      </c>
      <c r="O665" s="6">
        <v>7.6954370359427022</v>
      </c>
      <c r="P665" s="6">
        <v>2.8560183986997476</v>
      </c>
      <c r="Q665" s="6">
        <v>1.2937280595608136</v>
      </c>
      <c r="R665" s="6">
        <v>3.7143607812477493</v>
      </c>
      <c r="S665" s="6">
        <v>2.5148012275873812</v>
      </c>
      <c r="T665" s="6">
        <v>1.8895143937007206</v>
      </c>
      <c r="U665" s="6">
        <v>50.123029818800987</v>
      </c>
      <c r="V665" s="6">
        <v>3.5924261938025697</v>
      </c>
      <c r="W665" s="2"/>
    </row>
    <row r="666" spans="1:61" x14ac:dyDescent="0.25">
      <c r="A666" t="str">
        <f t="shared" si="179"/>
        <v/>
      </c>
      <c r="B666" t="str">
        <f t="shared" si="181"/>
        <v>WYCoolingEvaporative AC</v>
      </c>
      <c r="C666" t="str">
        <f t="shared" si="180"/>
        <v>WY2014 CPACooling_Evaporative AC</v>
      </c>
      <c r="D666" t="s">
        <v>115</v>
      </c>
      <c r="E666" t="s">
        <v>143</v>
      </c>
      <c r="F666" s="4" t="str">
        <f t="shared" si="183"/>
        <v>Cooling_Evaporative AC</v>
      </c>
      <c r="G666" s="4" t="s">
        <v>3</v>
      </c>
      <c r="H666" s="4" t="s">
        <v>9</v>
      </c>
      <c r="I666" s="6">
        <v>1.2402203512233014</v>
      </c>
      <c r="J666" s="6">
        <v>1.7113476091457354</v>
      </c>
      <c r="K666" s="6">
        <v>1.4238822014255723</v>
      </c>
      <c r="L666" s="6">
        <v>1.4434959798320834</v>
      </c>
      <c r="M666" s="6">
        <v>1.797688729660156</v>
      </c>
      <c r="N666" s="6">
        <v>1.612908823432377</v>
      </c>
      <c r="O666" s="6">
        <v>2.4361396259415682</v>
      </c>
      <c r="P666" s="6">
        <v>0.90412793464410657</v>
      </c>
      <c r="Q666" s="6">
        <v>0.40955467199173878</v>
      </c>
      <c r="R666" s="6">
        <v>1.1758528387637499</v>
      </c>
      <c r="S666" s="6">
        <v>0.79610903101120967</v>
      </c>
      <c r="T666" s="6">
        <v>0.59816237424615537</v>
      </c>
      <c r="U666" s="6">
        <v>15.867415787240432</v>
      </c>
      <c r="V666" s="6">
        <v>1.1372520836850424</v>
      </c>
      <c r="W666" s="2"/>
    </row>
    <row r="667" spans="1:61" x14ac:dyDescent="0.25">
      <c r="A667" t="str">
        <f t="shared" si="179"/>
        <v/>
      </c>
      <c r="B667" t="str">
        <f t="shared" si="181"/>
        <v>WYCoolingAir Source Heat Pump</v>
      </c>
      <c r="C667" t="str">
        <f t="shared" si="180"/>
        <v>WY2014 CPACooling_Air Source Heat Pump</v>
      </c>
      <c r="D667" t="s">
        <v>115</v>
      </c>
      <c r="E667" t="s">
        <v>143</v>
      </c>
      <c r="F667" s="4" t="str">
        <f t="shared" si="183"/>
        <v>Cooling_Air Source Heat Pump</v>
      </c>
      <c r="G667" s="4" t="s">
        <v>3</v>
      </c>
      <c r="H667" s="4" t="s">
        <v>155</v>
      </c>
      <c r="I667" s="6">
        <v>3.1004047589116541</v>
      </c>
      <c r="J667" s="6">
        <v>4.2777586991806205</v>
      </c>
      <c r="K667" s="6">
        <v>3.5594460824697189</v>
      </c>
      <c r="L667" s="6">
        <v>3.6047455872322893</v>
      </c>
      <c r="M667" s="6">
        <v>4.4937456572610222</v>
      </c>
      <c r="N667" s="6">
        <v>3.7737697415071301</v>
      </c>
      <c r="O667" s="6">
        <v>6.0790036972232917</v>
      </c>
      <c r="P667" s="6">
        <v>2.2548630558888361</v>
      </c>
      <c r="Q667" s="6">
        <v>1.0214148505480662</v>
      </c>
      <c r="R667" s="6">
        <v>2.9396567392332265</v>
      </c>
      <c r="S667" s="6">
        <v>1.9897950128321533</v>
      </c>
      <c r="T667" s="6">
        <v>1.4950471138696091</v>
      </c>
      <c r="U667" s="6">
        <v>39.666670015425765</v>
      </c>
      <c r="V667" s="6">
        <v>2.842923010063934</v>
      </c>
      <c r="W667" s="2"/>
    </row>
    <row r="668" spans="1:61" x14ac:dyDescent="0.25">
      <c r="A668" t="str">
        <f t="shared" si="179"/>
        <v/>
      </c>
      <c r="B668" t="str">
        <f t="shared" si="181"/>
        <v>WYCoolingGeothermal Heat Pump</v>
      </c>
      <c r="C668" t="str">
        <f t="shared" si="180"/>
        <v>WY2014 CPACooling_Geothermal Heat Pump</v>
      </c>
      <c r="D668" t="s">
        <v>115</v>
      </c>
      <c r="E668" t="s">
        <v>143</v>
      </c>
      <c r="F668" s="4" t="str">
        <f t="shared" si="183"/>
        <v>Cooling_Geothermal Heat Pump</v>
      </c>
      <c r="G668" s="4" t="s">
        <v>3</v>
      </c>
      <c r="H668" s="4" t="s">
        <v>11</v>
      </c>
      <c r="I668" s="6">
        <v>1.8892962123290176</v>
      </c>
      <c r="J668" s="6">
        <v>2.6066924531602838</v>
      </c>
      <c r="K668" s="6">
        <v>2.1690905199106192</v>
      </c>
      <c r="L668" s="6">
        <v>2.195234973710416</v>
      </c>
      <c r="M668" s="6">
        <v>2.7383564196063785</v>
      </c>
      <c r="N668" s="6">
        <v>1.3389327761111889</v>
      </c>
      <c r="O668" s="6">
        <v>3.7009256585678845</v>
      </c>
      <c r="P668" s="6">
        <v>1.3720771969552126</v>
      </c>
      <c r="Q668" s="6">
        <v>0.62152777810978055</v>
      </c>
      <c r="R668" s="6">
        <v>2.769230427475311</v>
      </c>
      <c r="S668" s="6">
        <v>1.2121026130926182</v>
      </c>
      <c r="T668" s="6">
        <v>0.91072221094705907</v>
      </c>
      <c r="U668" s="6">
        <v>24.171711516194456</v>
      </c>
      <c r="V668" s="6">
        <v>1.7324485909017562</v>
      </c>
      <c r="W668" s="2"/>
    </row>
    <row r="669" spans="1:61" x14ac:dyDescent="0.25">
      <c r="A669" t="str">
        <f t="shared" si="179"/>
        <v/>
      </c>
      <c r="B669" t="str">
        <f t="shared" si="181"/>
        <v>WYHeatingElectric Furnace</v>
      </c>
      <c r="C669" t="str">
        <f t="shared" si="180"/>
        <v>WY2014 CPAHeating_Electric Furnace</v>
      </c>
      <c r="D669" t="s">
        <v>115</v>
      </c>
      <c r="E669" t="s">
        <v>143</v>
      </c>
      <c r="F669" s="4" t="str">
        <f t="shared" si="183"/>
        <v>Heating_Electric Furnace</v>
      </c>
      <c r="G669" s="4" t="s">
        <v>12</v>
      </c>
      <c r="H669" s="4" t="s">
        <v>13</v>
      </c>
      <c r="I669" s="6">
        <v>6.6443192525490549</v>
      </c>
      <c r="J669" s="6">
        <v>9.7162810689726467</v>
      </c>
      <c r="K669" s="6">
        <v>8.9539099157283566</v>
      </c>
      <c r="L669" s="6">
        <v>7.7215232100571436</v>
      </c>
      <c r="M669" s="6">
        <v>8.3280938022516668</v>
      </c>
      <c r="N669" s="6">
        <v>7.1575226112942758</v>
      </c>
      <c r="O669" s="6">
        <v>19.236641497033595</v>
      </c>
      <c r="P669" s="6">
        <v>13.461146282614369</v>
      </c>
      <c r="Q669" s="6">
        <v>6.7540162370591963</v>
      </c>
      <c r="R669" s="6">
        <v>8.6306644680159579</v>
      </c>
      <c r="S669" s="6">
        <v>13.302578052166437</v>
      </c>
      <c r="T669" s="6">
        <v>10.056166504916016</v>
      </c>
      <c r="U669" s="6">
        <v>4.1747549193855065</v>
      </c>
      <c r="V669" s="6">
        <v>7.6391150181120233</v>
      </c>
      <c r="W669" s="2"/>
    </row>
    <row r="670" spans="1:61" x14ac:dyDescent="0.25">
      <c r="A670" t="str">
        <f t="shared" si="179"/>
        <v/>
      </c>
      <c r="B670" t="str">
        <f t="shared" si="181"/>
        <v>WYHeatingElectric Zonal Heat</v>
      </c>
      <c r="C670" t="str">
        <f t="shared" si="180"/>
        <v>WY2014 CPAHeating_Electric Zonal Heat</v>
      </c>
      <c r="D670" t="s">
        <v>115</v>
      </c>
      <c r="E670" t="s">
        <v>143</v>
      </c>
      <c r="F670" s="4" t="str">
        <f t="shared" si="183"/>
        <v>Heating_Electric Zonal Heat</v>
      </c>
      <c r="G670" s="4" t="s">
        <v>12</v>
      </c>
      <c r="H670" s="4" t="s">
        <v>156</v>
      </c>
      <c r="I670" s="6">
        <v>6.3279230976657663</v>
      </c>
      <c r="J670" s="6">
        <v>9.2536010180691886</v>
      </c>
      <c r="K670" s="6">
        <v>8.5275332530746244</v>
      </c>
      <c r="L670" s="6">
        <v>7.3538316286258514</v>
      </c>
      <c r="M670" s="6">
        <v>7.9315179069063486</v>
      </c>
      <c r="N670" s="6">
        <v>6.8166882012326431</v>
      </c>
      <c r="O670" s="6">
        <v>18.320610949555807</v>
      </c>
      <c r="P670" s="6">
        <v>12.820139316775588</v>
      </c>
      <c r="Q670" s="6">
        <v>6.4323964162468537</v>
      </c>
      <c r="R670" s="6">
        <v>8.2196804457294821</v>
      </c>
      <c r="S670" s="6">
        <v>12.669121954444226</v>
      </c>
      <c r="T670" s="6">
        <v>9.5773014332533482</v>
      </c>
      <c r="U670" s="6">
        <v>3.9759570660814347</v>
      </c>
      <c r="V670" s="6">
        <v>7.2753476362971643</v>
      </c>
      <c r="W670" s="2"/>
    </row>
    <row r="671" spans="1:61" x14ac:dyDescent="0.25">
      <c r="A671" t="str">
        <f t="shared" si="179"/>
        <v/>
      </c>
      <c r="B671" t="str">
        <f t="shared" si="181"/>
        <v>WYHeatingAir Source Heat Pump</v>
      </c>
      <c r="C671" t="str">
        <f t="shared" si="180"/>
        <v>WY2014 CPAHeating_Air Source Heat Pump</v>
      </c>
      <c r="D671" t="s">
        <v>115</v>
      </c>
      <c r="E671" t="s">
        <v>143</v>
      </c>
      <c r="F671" s="4" t="str">
        <f t="shared" si="183"/>
        <v>Heating_Air Source Heat Pump</v>
      </c>
      <c r="G671" s="4" t="s">
        <v>12</v>
      </c>
      <c r="H671" s="4" t="s">
        <v>155</v>
      </c>
      <c r="I671" s="6">
        <v>5.8223977137173701</v>
      </c>
      <c r="J671" s="6">
        <v>8.595421869420651</v>
      </c>
      <c r="K671" s="6">
        <v>7.8256917259009571</v>
      </c>
      <c r="L671" s="6">
        <v>6.2962836844959975</v>
      </c>
      <c r="M671" s="6">
        <v>6.3482938743223674</v>
      </c>
      <c r="N671" s="6">
        <v>4.1262165124810819</v>
      </c>
      <c r="O671" s="6">
        <v>13.945186297447142</v>
      </c>
      <c r="P671" s="6">
        <v>9.8294907978105499</v>
      </c>
      <c r="Q671" s="6">
        <v>4.9318638291732979</v>
      </c>
      <c r="R671" s="6">
        <v>7.9228120316909854</v>
      </c>
      <c r="S671" s="6">
        <v>12.040179341386661</v>
      </c>
      <c r="T671" s="6">
        <v>9.1018483583575556</v>
      </c>
      <c r="U671" s="6">
        <v>3.6583256424102806</v>
      </c>
      <c r="V671" s="6">
        <v>6.6765647357512066</v>
      </c>
      <c r="W671" s="2"/>
    </row>
    <row r="672" spans="1:61" x14ac:dyDescent="0.25">
      <c r="A672" t="str">
        <f t="shared" si="179"/>
        <v/>
      </c>
      <c r="B672" t="str">
        <f t="shared" si="181"/>
        <v>WYHeatingGeothermal Heat Pump</v>
      </c>
      <c r="C672" t="str">
        <f t="shared" si="180"/>
        <v>WY2014 CPAHeating_Geothermal Heat Pump</v>
      </c>
      <c r="D672" t="s">
        <v>115</v>
      </c>
      <c r="E672" t="s">
        <v>143</v>
      </c>
      <c r="F672" s="4" t="str">
        <f t="shared" si="183"/>
        <v>Heating_Geothermal Heat Pump</v>
      </c>
      <c r="G672" s="4" t="s">
        <v>12</v>
      </c>
      <c r="H672" s="4" t="s">
        <v>11</v>
      </c>
      <c r="I672" s="6">
        <v>4.4756956369465257</v>
      </c>
      <c r="J672" s="6">
        <v>6.1025760867935679</v>
      </c>
      <c r="K672" s="6">
        <v>5.701520139418303</v>
      </c>
      <c r="L672" s="6">
        <v>3.9656834935060519</v>
      </c>
      <c r="M672" s="6">
        <v>4.155081214741001</v>
      </c>
      <c r="N672" s="6">
        <v>2.7058534289821461</v>
      </c>
      <c r="O672" s="6">
        <v>9.3237353143027448</v>
      </c>
      <c r="P672" s="6">
        <v>7.0051811186850701</v>
      </c>
      <c r="Q672" s="6">
        <v>3.514790347404984</v>
      </c>
      <c r="R672" s="6">
        <v>5.3263753065118751</v>
      </c>
      <c r="S672" s="6">
        <v>9.9304312596244504</v>
      </c>
      <c r="T672" s="6">
        <v>7.5069711916588204</v>
      </c>
      <c r="U672" s="6">
        <v>2.8121665542856609</v>
      </c>
      <c r="V672" s="6">
        <v>4.8643071611197426</v>
      </c>
      <c r="W672" s="2"/>
    </row>
    <row r="673" spans="1:23" x14ac:dyDescent="0.25">
      <c r="A673" t="str">
        <f t="shared" si="179"/>
        <v/>
      </c>
      <c r="B673" t="str">
        <f t="shared" si="181"/>
        <v>WYVentilationVentilation</v>
      </c>
      <c r="C673" t="str">
        <f t="shared" si="180"/>
        <v>WY2014 CPAVentilation_Ventilation</v>
      </c>
      <c r="D673" t="s">
        <v>115</v>
      </c>
      <c r="E673" t="s">
        <v>143</v>
      </c>
      <c r="F673" s="4" t="str">
        <f t="shared" si="183"/>
        <v>Ventilation_Ventilation</v>
      </c>
      <c r="G673" s="4" t="s">
        <v>15</v>
      </c>
      <c r="H673" s="4" t="s">
        <v>15</v>
      </c>
      <c r="I673" s="6">
        <v>3.4557494335146659</v>
      </c>
      <c r="J673" s="6">
        <v>1.718940846797913</v>
      </c>
      <c r="K673" s="6">
        <v>1.5425566048960075</v>
      </c>
      <c r="L673" s="6">
        <v>1.2331532161811116</v>
      </c>
      <c r="M673" s="6">
        <v>2.5353752409200641</v>
      </c>
      <c r="N673" s="6">
        <v>1.831419658712532</v>
      </c>
      <c r="O673" s="6">
        <v>5.567029201066231</v>
      </c>
      <c r="P673" s="6">
        <v>1.921453295707134</v>
      </c>
      <c r="Q673" s="6">
        <v>0.8460976513537648</v>
      </c>
      <c r="R673" s="6">
        <v>1.6440858951271484</v>
      </c>
      <c r="S673" s="6">
        <v>0.29813303752774672</v>
      </c>
      <c r="T673" s="6">
        <v>0.81085211407116442</v>
      </c>
      <c r="U673" s="6">
        <v>28.735646190396718</v>
      </c>
      <c r="V673" s="6">
        <v>1.1551996926206758</v>
      </c>
      <c r="W673" s="2"/>
    </row>
    <row r="674" spans="1:23" x14ac:dyDescent="0.25">
      <c r="A674" t="str">
        <f t="shared" si="179"/>
        <v/>
      </c>
      <c r="B674" t="str">
        <f t="shared" si="181"/>
        <v>WYWater HeatingWater Heating</v>
      </c>
      <c r="C674" t="str">
        <f t="shared" si="180"/>
        <v>WY2014 CPAWater Heating_Water Heating</v>
      </c>
      <c r="D674" t="s">
        <v>115</v>
      </c>
      <c r="E674" t="s">
        <v>143</v>
      </c>
      <c r="F674" s="4" t="str">
        <f t="shared" si="183"/>
        <v>Water Heating_Water Heating</v>
      </c>
      <c r="G674" s="4" t="s">
        <v>16</v>
      </c>
      <c r="H674" s="4" t="s">
        <v>16</v>
      </c>
      <c r="I674" s="6">
        <v>1.1538305700000002</v>
      </c>
      <c r="J674" s="6">
        <v>1.2912880799999999</v>
      </c>
      <c r="K674" s="6">
        <v>1.2490568100000001</v>
      </c>
      <c r="L674" s="6">
        <v>0.92635884000000002</v>
      </c>
      <c r="M674" s="6">
        <v>7.0446059999999999</v>
      </c>
      <c r="N674" s="6">
        <v>1.9234009200000002</v>
      </c>
      <c r="O674" s="6">
        <v>5.5584554199999996</v>
      </c>
      <c r="P674" s="6">
        <v>2.6230894199999999</v>
      </c>
      <c r="Q674" s="6">
        <v>1.1781083299999999</v>
      </c>
      <c r="R674" s="6">
        <v>5.5743196799999994</v>
      </c>
      <c r="S674" s="6">
        <v>0.30250519999999997</v>
      </c>
      <c r="T674" s="6">
        <v>0.46420311000000003</v>
      </c>
      <c r="U674" s="6">
        <v>0.73803576999999998</v>
      </c>
      <c r="V674" s="6">
        <v>2.1960072400000001</v>
      </c>
      <c r="W674" s="2"/>
    </row>
    <row r="675" spans="1:23" x14ac:dyDescent="0.25">
      <c r="A675" t="str">
        <f t="shared" si="179"/>
        <v/>
      </c>
      <c r="B675" t="str">
        <f t="shared" si="181"/>
        <v>WYInterior LightingScrew-in</v>
      </c>
      <c r="C675" t="str">
        <f t="shared" si="180"/>
        <v>WY2014 CPAInterior Lighting_Screw-in</v>
      </c>
      <c r="D675" t="s">
        <v>115</v>
      </c>
      <c r="E675" t="s">
        <v>143</v>
      </c>
      <c r="F675" s="4" t="str">
        <f t="shared" si="183"/>
        <v>Interior Lighting_Screw-in</v>
      </c>
      <c r="G675" s="4" t="s">
        <v>18</v>
      </c>
      <c r="H675" s="4" t="s">
        <v>150</v>
      </c>
      <c r="I675" s="6">
        <v>0.9524519080344499</v>
      </c>
      <c r="J675" s="6">
        <v>0.6673481054050614</v>
      </c>
      <c r="K675" s="6">
        <v>1.9838427115282335</v>
      </c>
      <c r="L675" s="6">
        <v>1.0648567495703016</v>
      </c>
      <c r="M675" s="6">
        <v>2.842645666012475</v>
      </c>
      <c r="N675" s="6">
        <v>1.4705121904882328</v>
      </c>
      <c r="O675" s="6">
        <v>2.0217361683676311</v>
      </c>
      <c r="P675" s="6">
        <v>0.39683531605504058</v>
      </c>
      <c r="Q675" s="6">
        <v>0.37012835220233054</v>
      </c>
      <c r="R675" s="6">
        <v>4.2478603084729176</v>
      </c>
      <c r="S675" s="6">
        <v>0.24965503126039335</v>
      </c>
      <c r="T675" s="6">
        <v>0.24097137799916232</v>
      </c>
      <c r="U675" s="6">
        <v>1.2093590651565562</v>
      </c>
      <c r="V675" s="6">
        <v>1.1177789935613649</v>
      </c>
      <c r="W675" s="2"/>
    </row>
    <row r="676" spans="1:23" x14ac:dyDescent="0.25">
      <c r="A676" t="str">
        <f t="shared" si="179"/>
        <v/>
      </c>
      <c r="B676" t="str">
        <f t="shared" si="181"/>
        <v>WYInterior LightingHigh-Bay Fixtures</v>
      </c>
      <c r="C676" t="str">
        <f t="shared" si="180"/>
        <v>WY2014 CPAInterior Lighting_High-Bay Fixtures</v>
      </c>
      <c r="D676" t="s">
        <v>115</v>
      </c>
      <c r="E676" t="s">
        <v>143</v>
      </c>
      <c r="F676" s="4" t="str">
        <f t="shared" si="183"/>
        <v>Interior Lighting_High-Bay Fixtures</v>
      </c>
      <c r="G676" s="4" t="s">
        <v>18</v>
      </c>
      <c r="H676" s="4" t="s">
        <v>152</v>
      </c>
      <c r="I676" s="6">
        <v>0.44555138927956439</v>
      </c>
      <c r="J676" s="6">
        <v>0.59029640526507743</v>
      </c>
      <c r="K676" s="6">
        <v>2.1002269920032588</v>
      </c>
      <c r="L676" s="6">
        <v>1.1273277236488082</v>
      </c>
      <c r="M676" s="6">
        <v>0.53643863919275825</v>
      </c>
      <c r="N676" s="6">
        <v>1.9227170397938447</v>
      </c>
      <c r="O676" s="6">
        <v>0.51689643915680406</v>
      </c>
      <c r="P676" s="6">
        <v>0.34168157244628039</v>
      </c>
      <c r="Q676" s="6">
        <v>0.33019473416847211</v>
      </c>
      <c r="R676" s="6">
        <v>0.30788710313936724</v>
      </c>
      <c r="S676" s="6">
        <v>1.2228699216970511</v>
      </c>
      <c r="T676" s="6">
        <v>1.1803353157249801</v>
      </c>
      <c r="U676" s="6">
        <v>0.56573104329258117</v>
      </c>
      <c r="V676" s="6">
        <v>0.49965779971817675</v>
      </c>
      <c r="W676" s="2"/>
    </row>
    <row r="677" spans="1:23" x14ac:dyDescent="0.25">
      <c r="A677" t="str">
        <f t="shared" si="179"/>
        <v/>
      </c>
      <c r="B677" t="str">
        <f t="shared" si="181"/>
        <v>WYInterior LightingLinear Fluorescent</v>
      </c>
      <c r="C677" t="str">
        <f t="shared" si="180"/>
        <v>WY2014 CPAInterior Lighting_Linear Fluorescent</v>
      </c>
      <c r="D677" t="s">
        <v>115</v>
      </c>
      <c r="E677" t="s">
        <v>143</v>
      </c>
      <c r="F677" s="4" t="str">
        <f t="shared" si="183"/>
        <v>Interior Lighting_Linear Fluorescent</v>
      </c>
      <c r="G677" s="4" t="s">
        <v>18</v>
      </c>
      <c r="H677" s="4" t="s">
        <v>157</v>
      </c>
      <c r="I677" s="6">
        <v>3.0641967026859858</v>
      </c>
      <c r="J677" s="6">
        <v>3.047955489329861</v>
      </c>
      <c r="K677" s="6">
        <v>5.3407302964685091</v>
      </c>
      <c r="L677" s="6">
        <v>2.866715526780891</v>
      </c>
      <c r="M677" s="6">
        <v>4.6081156947947681</v>
      </c>
      <c r="N677" s="6">
        <v>5.8887707697179232</v>
      </c>
      <c r="O677" s="6">
        <v>4.8362673924755644</v>
      </c>
      <c r="P677" s="6">
        <v>2.1594831114986786</v>
      </c>
      <c r="Q677" s="6">
        <v>2.4412769136291974</v>
      </c>
      <c r="R677" s="6">
        <v>1.1862525883877149</v>
      </c>
      <c r="S677" s="6">
        <v>0.94247504704255547</v>
      </c>
      <c r="T677" s="6">
        <v>0.90969330627585809</v>
      </c>
      <c r="U677" s="6">
        <v>3.8907098915508609</v>
      </c>
      <c r="V677" s="6">
        <v>2.7275632067204589</v>
      </c>
      <c r="W677" s="2"/>
    </row>
    <row r="678" spans="1:23" x14ac:dyDescent="0.25">
      <c r="A678" t="str">
        <f t="shared" si="179"/>
        <v/>
      </c>
      <c r="B678" t="str">
        <f t="shared" si="181"/>
        <v>WYExterior LightingScrew-in</v>
      </c>
      <c r="C678" t="str">
        <f t="shared" si="180"/>
        <v>WY2014 CPAExterior Lighting_Screw-in</v>
      </c>
      <c r="D678" t="s">
        <v>115</v>
      </c>
      <c r="E678" t="s">
        <v>143</v>
      </c>
      <c r="F678" s="4" t="str">
        <f t="shared" si="183"/>
        <v>Exterior Lighting_Screw-in</v>
      </c>
      <c r="G678" s="4" t="s">
        <v>23</v>
      </c>
      <c r="H678" s="4" t="s">
        <v>150</v>
      </c>
      <c r="I678" s="6">
        <v>9.8312869715482629E-2</v>
      </c>
      <c r="J678" s="6">
        <v>0.22571578436176407</v>
      </c>
      <c r="K678" s="6">
        <v>0.276699149986805</v>
      </c>
      <c r="L678" s="6">
        <v>0.17904062646205027</v>
      </c>
      <c r="M678" s="6">
        <v>0.29200175769570946</v>
      </c>
      <c r="N678" s="6">
        <v>6.3772035601469074E-2</v>
      </c>
      <c r="O678" s="6">
        <v>2.211158057865625E-2</v>
      </c>
      <c r="P678" s="6">
        <v>2.4434390678388838E-3</v>
      </c>
      <c r="Q678" s="6">
        <v>3.4925684416802359E-3</v>
      </c>
      <c r="R678" s="6">
        <v>0.21261370473551922</v>
      </c>
      <c r="S678" s="6">
        <v>0.17129845038736044</v>
      </c>
      <c r="T678" s="6">
        <v>0.16534024341736533</v>
      </c>
      <c r="U678" s="6">
        <v>6.2884808556750132E-2</v>
      </c>
      <c r="V678" s="6">
        <v>0.54078037038766202</v>
      </c>
      <c r="W678" s="2"/>
    </row>
    <row r="679" spans="1:23" x14ac:dyDescent="0.25">
      <c r="A679" t="str">
        <f t="shared" si="179"/>
        <v/>
      </c>
      <c r="B679" t="str">
        <f t="shared" si="181"/>
        <v>WYExterior LightingHID</v>
      </c>
      <c r="C679" t="str">
        <f t="shared" si="180"/>
        <v>WY2014 CPAExterior Lighting_HID</v>
      </c>
      <c r="D679" t="s">
        <v>115</v>
      </c>
      <c r="E679" t="s">
        <v>143</v>
      </c>
      <c r="F679" s="4" t="str">
        <f t="shared" si="183"/>
        <v>Exterior Lighting_HID</v>
      </c>
      <c r="G679" s="4" t="s">
        <v>23</v>
      </c>
      <c r="H679" s="4" t="s">
        <v>158</v>
      </c>
      <c r="I679" s="6">
        <v>0.26531631297271929</v>
      </c>
      <c r="J679" s="6">
        <v>0.31502407854084469</v>
      </c>
      <c r="K679" s="6">
        <v>0.68859461212428974</v>
      </c>
      <c r="L679" s="6">
        <v>0.44556121960983447</v>
      </c>
      <c r="M679" s="6">
        <v>2.0751504408273456</v>
      </c>
      <c r="N679" s="6">
        <v>0.66139692449650611</v>
      </c>
      <c r="O679" s="6">
        <v>0.26996078214722602</v>
      </c>
      <c r="P679" s="6">
        <v>9.0998300829103096E-2</v>
      </c>
      <c r="Q679" s="6">
        <v>0.13695585130618695</v>
      </c>
      <c r="R679" s="6">
        <v>0.8305193660803647</v>
      </c>
      <c r="S679" s="6">
        <v>0.15820799668248503</v>
      </c>
      <c r="T679" s="6">
        <v>0.15270510984135516</v>
      </c>
      <c r="U679" s="6">
        <v>0.16970683082038798</v>
      </c>
      <c r="V679" s="6">
        <v>1.1363801566323741</v>
      </c>
      <c r="W679" s="2"/>
    </row>
    <row r="680" spans="1:23" x14ac:dyDescent="0.25">
      <c r="A680" t="str">
        <f t="shared" si="179"/>
        <v/>
      </c>
      <c r="B680" t="str">
        <f t="shared" si="181"/>
        <v>WYExterior LightingLinear Fluorescent</v>
      </c>
      <c r="C680" t="str">
        <f t="shared" si="180"/>
        <v>WY2014 CPAExterior Lighting_Linear Fluorescent</v>
      </c>
      <c r="D680" t="s">
        <v>115</v>
      </c>
      <c r="E680" t="s">
        <v>143</v>
      </c>
      <c r="F680" s="4" t="str">
        <f t="shared" si="183"/>
        <v>Exterior Lighting_Linear Fluorescent</v>
      </c>
      <c r="G680" s="4" t="s">
        <v>23</v>
      </c>
      <c r="H680" s="4" t="s">
        <v>157</v>
      </c>
      <c r="I680" s="6">
        <v>0.16306581731179809</v>
      </c>
      <c r="J680" s="6">
        <v>0.11407013709739106</v>
      </c>
      <c r="K680" s="6">
        <v>0.34706373788890554</v>
      </c>
      <c r="L680" s="6">
        <v>0.22457065392811532</v>
      </c>
      <c r="M680" s="6">
        <v>0.59956780147694599</v>
      </c>
      <c r="N680" s="6">
        <v>0.27894603990202499</v>
      </c>
      <c r="O680" s="6">
        <v>8.6432637274117763E-2</v>
      </c>
      <c r="P680" s="6">
        <v>0.32046826010305807</v>
      </c>
      <c r="Q680" s="6">
        <v>0.77168658025213277</v>
      </c>
      <c r="R680" s="6">
        <v>5.7706929184116074E-2</v>
      </c>
      <c r="S680" s="6">
        <v>0.12172480293015432</v>
      </c>
      <c r="T680" s="6">
        <v>0.11749089674127942</v>
      </c>
      <c r="U680" s="6">
        <v>0.10430336062286182</v>
      </c>
      <c r="V680" s="6">
        <v>8.1774472979964319E-2</v>
      </c>
      <c r="W680" s="2"/>
    </row>
    <row r="681" spans="1:23" x14ac:dyDescent="0.25">
      <c r="A681" t="str">
        <f t="shared" si="179"/>
        <v/>
      </c>
      <c r="B681" t="str">
        <f t="shared" si="181"/>
        <v>WYRefrigerationWalk-in Refrigerator</v>
      </c>
      <c r="C681" t="str">
        <f t="shared" si="180"/>
        <v>WY2014 CPARefrigeration_Walk-in Refrigerator</v>
      </c>
      <c r="D681" t="s">
        <v>115</v>
      </c>
      <c r="E681" t="s">
        <v>143</v>
      </c>
      <c r="F681" s="4" t="str">
        <f t="shared" si="183"/>
        <v>Refrigeration_Walk-in Refrigerator</v>
      </c>
      <c r="G681" s="4" t="s">
        <v>161</v>
      </c>
      <c r="H681" s="4" t="s">
        <v>159</v>
      </c>
      <c r="I681" s="6">
        <v>0.24746850774905418</v>
      </c>
      <c r="J681" s="6">
        <v>0.62559658352745162</v>
      </c>
      <c r="K681" s="6">
        <v>0.79610168388401281</v>
      </c>
      <c r="L681" s="6">
        <v>0.30007511996897351</v>
      </c>
      <c r="M681" s="6">
        <v>7.9828132396588067</v>
      </c>
      <c r="N681" s="6">
        <v>8.2905890314578805</v>
      </c>
      <c r="O681" s="6">
        <v>0.44783990569154514</v>
      </c>
      <c r="P681" s="6">
        <v>0.27112841036518703</v>
      </c>
      <c r="Q681" s="6">
        <v>0.2634286651011043</v>
      </c>
      <c r="R681" s="6">
        <v>0.97948780485574516</v>
      </c>
      <c r="S681" s="6">
        <v>0.8690168187323899</v>
      </c>
      <c r="T681" s="6">
        <v>17.564870266761755</v>
      </c>
      <c r="U681" s="6">
        <v>0.14734624833930482</v>
      </c>
      <c r="V681" s="6">
        <v>1.0536179122550213</v>
      </c>
      <c r="W681" s="2"/>
    </row>
    <row r="682" spans="1:23" x14ac:dyDescent="0.25">
      <c r="A682" t="str">
        <f t="shared" si="179"/>
        <v/>
      </c>
      <c r="B682" t="str">
        <f t="shared" si="181"/>
        <v>WYRefrigerationReach-in Refrigerator</v>
      </c>
      <c r="C682" t="str">
        <f t="shared" si="180"/>
        <v>WY2014 CPARefrigeration_Reach-in Refrigerator</v>
      </c>
      <c r="D682" t="s">
        <v>115</v>
      </c>
      <c r="E682" t="s">
        <v>143</v>
      </c>
      <c r="F682" s="4" t="str">
        <f t="shared" si="183"/>
        <v>Refrigeration_Reach-in Refrigerator</v>
      </c>
      <c r="G682" s="4" t="s">
        <v>161</v>
      </c>
      <c r="H682" s="4" t="s">
        <v>160</v>
      </c>
      <c r="I682" s="6">
        <v>6.5320529623024245E-2</v>
      </c>
      <c r="J682" s="6">
        <v>0.1651292947860912</v>
      </c>
      <c r="K682" s="6">
        <v>0.21013495453658945</v>
      </c>
      <c r="L682" s="6">
        <v>7.9206303627701896E-2</v>
      </c>
      <c r="M682" s="6">
        <v>4.2142056251050075</v>
      </c>
      <c r="N682" s="6">
        <v>0.62524049896576794</v>
      </c>
      <c r="O682" s="6">
        <v>0.11820954549805242</v>
      </c>
      <c r="P682" s="6">
        <v>0.14313135454683212</v>
      </c>
      <c r="Q682" s="6">
        <v>0.13906658329018173</v>
      </c>
      <c r="R682" s="6">
        <v>0.2585406230248512</v>
      </c>
      <c r="S682" s="6">
        <v>0.22938126296246805</v>
      </c>
      <c r="T682" s="6">
        <v>0.92726677751502629</v>
      </c>
      <c r="U682" s="6">
        <v>3.8892766869750649E-2</v>
      </c>
      <c r="V682" s="6">
        <v>0.27810762943054163</v>
      </c>
      <c r="W682" s="2"/>
    </row>
    <row r="683" spans="1:23" x14ac:dyDescent="0.25">
      <c r="A683" t="str">
        <f t="shared" si="179"/>
        <v/>
      </c>
      <c r="B683" t="str">
        <f t="shared" si="181"/>
        <v>WYRefrigerationGlass Door Display</v>
      </c>
      <c r="C683" t="str">
        <f t="shared" si="180"/>
        <v>WY2014 CPARefrigeration_Glass Door Display</v>
      </c>
      <c r="D683" t="s">
        <v>115</v>
      </c>
      <c r="E683" t="s">
        <v>143</v>
      </c>
      <c r="F683" s="4" t="str">
        <f t="shared" si="183"/>
        <v>Refrigeration_Glass Door Display</v>
      </c>
      <c r="G683" s="4" t="s">
        <v>161</v>
      </c>
      <c r="H683" s="4" t="s">
        <v>28</v>
      </c>
      <c r="I683" s="6">
        <v>0.10994169829452029</v>
      </c>
      <c r="J683" s="6">
        <v>0.27793092327530966</v>
      </c>
      <c r="K683" s="6">
        <v>0.35368044175580649</v>
      </c>
      <c r="L683" s="6">
        <v>0.13331299649155845</v>
      </c>
      <c r="M683" s="6">
        <v>3.5464878045251997</v>
      </c>
      <c r="N683" s="6">
        <v>10.523491266148621</v>
      </c>
      <c r="O683" s="6">
        <v>0.19895977974585113</v>
      </c>
      <c r="P683" s="6">
        <v>0.1204529746535242</v>
      </c>
      <c r="Q683" s="6">
        <v>0.1170322441594976</v>
      </c>
      <c r="R683" s="6">
        <v>0.43515255215347243</v>
      </c>
      <c r="S683" s="6">
        <v>0.38607411410434461</v>
      </c>
      <c r="T683" s="6">
        <v>1.5606928615005493</v>
      </c>
      <c r="U683" s="6">
        <v>6.5460841571713987E-2</v>
      </c>
      <c r="V683" s="6">
        <v>0.46808599478163959</v>
      </c>
      <c r="W683" s="2"/>
    </row>
    <row r="684" spans="1:23" x14ac:dyDescent="0.25">
      <c r="A684" t="str">
        <f t="shared" si="179"/>
        <v/>
      </c>
      <c r="B684" t="str">
        <f t="shared" si="181"/>
        <v>WYRefrigerationOpen Display Case</v>
      </c>
      <c r="C684" t="str">
        <f t="shared" si="180"/>
        <v>WY2014 CPARefrigeration_Open Display Case</v>
      </c>
      <c r="D684" t="s">
        <v>115</v>
      </c>
      <c r="E684" t="s">
        <v>143</v>
      </c>
      <c r="F684" s="4" t="str">
        <f t="shared" si="183"/>
        <v>Refrigeration_Open Display Case</v>
      </c>
      <c r="G684" s="4" t="s">
        <v>161</v>
      </c>
      <c r="H684" s="4" t="s">
        <v>29</v>
      </c>
      <c r="I684" s="6">
        <v>9.0681953182016439E-2</v>
      </c>
      <c r="J684" s="6">
        <v>0.22924258368985387</v>
      </c>
      <c r="K684" s="6">
        <v>0.29172219238215535</v>
      </c>
      <c r="L684" s="6">
        <v>0.10995903368726083</v>
      </c>
      <c r="M684" s="6">
        <v>2.9252089611078502</v>
      </c>
      <c r="N684" s="6">
        <v>8.6799709037768409</v>
      </c>
      <c r="O684" s="6">
        <v>0.16410571886642236</v>
      </c>
      <c r="P684" s="6">
        <v>9.9351849003681547E-2</v>
      </c>
      <c r="Q684" s="6">
        <v>9.6530367006226567E-2</v>
      </c>
      <c r="R684" s="6">
        <v>0.35892190109439975</v>
      </c>
      <c r="S684" s="6">
        <v>0.31844109453549907</v>
      </c>
      <c r="T684" s="6">
        <v>1.2872884373585671</v>
      </c>
      <c r="U684" s="6">
        <v>5.3993317028443885E-2</v>
      </c>
      <c r="V684" s="6">
        <v>0.38608601579207974</v>
      </c>
      <c r="W684" s="2"/>
    </row>
    <row r="685" spans="1:23" x14ac:dyDescent="0.25">
      <c r="A685" t="str">
        <f t="shared" si="179"/>
        <v/>
      </c>
      <c r="B685" t="str">
        <f t="shared" si="181"/>
        <v>WYRefrigerationIcemaker</v>
      </c>
      <c r="C685" t="str">
        <f t="shared" si="180"/>
        <v>WY2014 CPARefrigeration_Icemaker</v>
      </c>
      <c r="D685" t="s">
        <v>115</v>
      </c>
      <c r="E685" t="s">
        <v>143</v>
      </c>
      <c r="F685" s="4" t="str">
        <f t="shared" si="183"/>
        <v>Refrigeration_Icemaker</v>
      </c>
      <c r="G685" s="4" t="s">
        <v>161</v>
      </c>
      <c r="H685" s="4" t="s">
        <v>30</v>
      </c>
      <c r="I685" s="6">
        <v>7.457955028053688E-2</v>
      </c>
      <c r="J685" s="6">
        <v>0.18853595667950596</v>
      </c>
      <c r="K685" s="6">
        <v>0.47984211083419948</v>
      </c>
      <c r="L685" s="6">
        <v>0.18086719559773745</v>
      </c>
      <c r="M685" s="6">
        <v>2.4057793324999142</v>
      </c>
      <c r="N685" s="6">
        <v>0.35693338295904764</v>
      </c>
      <c r="O685" s="6">
        <v>0.26993090206065734</v>
      </c>
      <c r="P685" s="6">
        <v>0.16341986378175657</v>
      </c>
      <c r="Q685" s="6">
        <v>0.15877892143080258</v>
      </c>
      <c r="R685" s="6">
        <v>0.29518810557296432</v>
      </c>
      <c r="S685" s="6">
        <v>0.26189547961798049</v>
      </c>
      <c r="T685" s="6">
        <v>1.0587045092294756</v>
      </c>
      <c r="U685" s="6">
        <v>4.4405718677598703E-2</v>
      </c>
      <c r="V685" s="6">
        <v>0.31752868588507488</v>
      </c>
      <c r="W685" s="2"/>
    </row>
    <row r="686" spans="1:23" x14ac:dyDescent="0.25">
      <c r="A686" t="str">
        <f t="shared" si="179"/>
        <v/>
      </c>
      <c r="B686" t="str">
        <f t="shared" si="181"/>
        <v>WYRefrigerationVending Machine</v>
      </c>
      <c r="C686" t="str">
        <f t="shared" si="180"/>
        <v>WY2014 CPARefrigeration_Vending Machine</v>
      </c>
      <c r="D686" t="s">
        <v>115</v>
      </c>
      <c r="E686" t="s">
        <v>143</v>
      </c>
      <c r="F686" s="4" t="str">
        <f t="shared" si="183"/>
        <v>Refrigeration_Vending Machine</v>
      </c>
      <c r="G686" s="4" t="s">
        <v>161</v>
      </c>
      <c r="H686" s="4" t="s">
        <v>31</v>
      </c>
      <c r="I686" s="6">
        <v>0.11525930497901155</v>
      </c>
      <c r="J686" s="6">
        <v>0.1456868756159819</v>
      </c>
      <c r="K686" s="6">
        <v>0.37078708564460872</v>
      </c>
      <c r="L686" s="6">
        <v>0.13976101478006983</v>
      </c>
      <c r="M686" s="6">
        <v>1.8590113023862971</v>
      </c>
      <c r="N686" s="6">
        <v>0.55162431911852827</v>
      </c>
      <c r="O686" s="6">
        <v>0.20858296977414428</v>
      </c>
      <c r="P686" s="6">
        <v>0.12627898564953915</v>
      </c>
      <c r="Q686" s="6">
        <v>0.12269280292380198</v>
      </c>
      <c r="R686" s="6">
        <v>0.45619979952185391</v>
      </c>
      <c r="S686" s="6">
        <v>0.20237377970480314</v>
      </c>
      <c r="T686" s="6">
        <v>0.81808984804095852</v>
      </c>
      <c r="U686" s="6">
        <v>3.4313509887235367E-2</v>
      </c>
      <c r="V686" s="6">
        <v>0.49072615091329763</v>
      </c>
      <c r="W686" s="2"/>
    </row>
    <row r="687" spans="1:23" x14ac:dyDescent="0.25">
      <c r="A687" t="str">
        <f t="shared" si="179"/>
        <v/>
      </c>
      <c r="B687" t="str">
        <f t="shared" si="181"/>
        <v>WYFood PreparationOven</v>
      </c>
      <c r="C687" t="str">
        <f t="shared" si="180"/>
        <v>WY2014 CPAFood Preparation_Oven</v>
      </c>
      <c r="D687" t="s">
        <v>115</v>
      </c>
      <c r="E687" t="s">
        <v>143</v>
      </c>
      <c r="F687" s="4" t="str">
        <f t="shared" si="183"/>
        <v>Food Preparation_Oven</v>
      </c>
      <c r="G687" s="4" t="s">
        <v>32</v>
      </c>
      <c r="H687" s="4" t="s">
        <v>33</v>
      </c>
      <c r="I687" s="6">
        <v>0.14182747998832212</v>
      </c>
      <c r="J687" s="6">
        <v>0.37381325602215076</v>
      </c>
      <c r="K687" s="6">
        <v>0.35525415903632401</v>
      </c>
      <c r="L687" s="6">
        <v>0.26817037932023857</v>
      </c>
      <c r="M687" s="6">
        <v>11.352826319433355</v>
      </c>
      <c r="N687" s="6">
        <v>0.66296599946431611</v>
      </c>
      <c r="O687" s="6">
        <v>1.1344153807928465</v>
      </c>
      <c r="P687" s="6">
        <v>0.43209359917888102</v>
      </c>
      <c r="Q687" s="6">
        <v>0.18947532341805606</v>
      </c>
      <c r="R687" s="6">
        <v>0.66918215224912159</v>
      </c>
      <c r="S687" s="6">
        <v>5.8293189460447543E-2</v>
      </c>
      <c r="T687" s="6">
        <v>9.1303243976395859E-2</v>
      </c>
      <c r="U687" s="6">
        <v>0.11516903991175916</v>
      </c>
      <c r="V687" s="6">
        <v>0.17417808887017314</v>
      </c>
      <c r="W687" s="2"/>
    </row>
    <row r="688" spans="1:23" x14ac:dyDescent="0.25">
      <c r="A688" t="str">
        <f t="shared" si="179"/>
        <v/>
      </c>
      <c r="B688" t="str">
        <f t="shared" si="181"/>
        <v>WYFood PreparationFryer</v>
      </c>
      <c r="C688" t="str">
        <f t="shared" si="180"/>
        <v>WY2014 CPAFood Preparation_Fryer</v>
      </c>
      <c r="D688" t="s">
        <v>115</v>
      </c>
      <c r="E688" t="s">
        <v>143</v>
      </c>
      <c r="F688" s="4" t="str">
        <f t="shared" si="183"/>
        <v>Food Preparation_Fryer</v>
      </c>
      <c r="G688" s="4" t="s">
        <v>32</v>
      </c>
      <c r="H688" s="4" t="s">
        <v>34</v>
      </c>
      <c r="I688" s="6">
        <v>0.11266833855327396</v>
      </c>
      <c r="J688" s="6">
        <v>0.29695880155716786</v>
      </c>
      <c r="K688" s="6">
        <v>0.28221537790884293</v>
      </c>
      <c r="L688" s="6">
        <v>0.21303566198666393</v>
      </c>
      <c r="M688" s="6">
        <v>9.0187323317015569</v>
      </c>
      <c r="N688" s="6">
        <v>0.52666294065935249</v>
      </c>
      <c r="O688" s="6">
        <v>0.90118428525793126</v>
      </c>
      <c r="P688" s="6">
        <v>0.34325694796944378</v>
      </c>
      <c r="Q688" s="6">
        <v>0.15051998306755765</v>
      </c>
      <c r="R688" s="6">
        <v>0.53160107822278524</v>
      </c>
      <c r="S688" s="6">
        <v>4.6308351569248979E-2</v>
      </c>
      <c r="T688" s="6">
        <v>7.2531675837374784E-2</v>
      </c>
      <c r="U688" s="6">
        <v>9.1490763149017523E-2</v>
      </c>
      <c r="V688" s="6">
        <v>0.13836779647359418</v>
      </c>
      <c r="W688" s="2"/>
    </row>
    <row r="689" spans="1:23" x14ac:dyDescent="0.25">
      <c r="A689" t="str">
        <f t="shared" si="179"/>
        <v/>
      </c>
      <c r="B689" t="str">
        <f t="shared" si="181"/>
        <v>WYFood PreparationDishwasher</v>
      </c>
      <c r="C689" t="str">
        <f t="shared" si="180"/>
        <v>WY2014 CPAFood Preparation_Dishwasher</v>
      </c>
      <c r="D689" t="s">
        <v>115</v>
      </c>
      <c r="E689" t="s">
        <v>143</v>
      </c>
      <c r="F689" s="4" t="str">
        <f t="shared" si="183"/>
        <v>Food Preparation_Dishwasher</v>
      </c>
      <c r="G689" s="4" t="s">
        <v>32</v>
      </c>
      <c r="H689" s="4" t="s">
        <v>35</v>
      </c>
      <c r="I689" s="6">
        <v>0.31127944416952913</v>
      </c>
      <c r="J689" s="6">
        <v>0.82043608592183903</v>
      </c>
      <c r="K689" s="6">
        <v>0.77970303902209726</v>
      </c>
      <c r="L689" s="6">
        <v>0.58857371381349333</v>
      </c>
      <c r="M689" s="6">
        <v>12.458451164602913</v>
      </c>
      <c r="N689" s="6">
        <v>1.4550613733921005</v>
      </c>
      <c r="O689" s="6">
        <v>2.489786811551876</v>
      </c>
      <c r="P689" s="6">
        <v>0.94834834118668743</v>
      </c>
      <c r="Q689" s="6">
        <v>0.41585575208887987</v>
      </c>
      <c r="R689" s="6">
        <v>1.4687044317323208</v>
      </c>
      <c r="S689" s="6">
        <v>0.12794045001442061</v>
      </c>
      <c r="T689" s="6">
        <v>0.20039010097470211</v>
      </c>
      <c r="U689" s="6">
        <v>0.25277015943752595</v>
      </c>
      <c r="V689" s="6">
        <v>0.38228176016722981</v>
      </c>
      <c r="W689" s="2"/>
    </row>
    <row r="690" spans="1:23" x14ac:dyDescent="0.25">
      <c r="A690" t="str">
        <f t="shared" si="179"/>
        <v/>
      </c>
      <c r="B690" t="str">
        <f t="shared" si="181"/>
        <v>WYFood PreparationHot Food Container</v>
      </c>
      <c r="C690" t="str">
        <f t="shared" si="180"/>
        <v>WY2014 CPAFood Preparation_Hot Food Container</v>
      </c>
      <c r="D690" t="s">
        <v>115</v>
      </c>
      <c r="E690" t="s">
        <v>143</v>
      </c>
      <c r="F690" s="4" t="str">
        <f t="shared" si="183"/>
        <v>Food Preparation_Hot Food Container</v>
      </c>
      <c r="G690" s="4" t="s">
        <v>32</v>
      </c>
      <c r="H690" s="4" t="s">
        <v>36</v>
      </c>
      <c r="I690" s="6">
        <v>3.818390241099353E-2</v>
      </c>
      <c r="J690" s="6">
        <v>0.10064092578575615</v>
      </c>
      <c r="K690" s="6">
        <v>9.5644300673321511E-2</v>
      </c>
      <c r="L690" s="6">
        <v>7.2198925020216353E-2</v>
      </c>
      <c r="M690" s="6">
        <v>1.5282483066959076</v>
      </c>
      <c r="N690" s="6">
        <v>0.17848888683234448</v>
      </c>
      <c r="O690" s="6">
        <v>0.30541617320769376</v>
      </c>
      <c r="P690" s="6">
        <v>0.11633161517655005</v>
      </c>
      <c r="Q690" s="6">
        <v>5.1012027142287239E-2</v>
      </c>
      <c r="R690" s="6">
        <v>0.18016244805846499</v>
      </c>
      <c r="S690" s="6">
        <v>1.5694147973062483E-2</v>
      </c>
      <c r="T690" s="6">
        <v>2.4581372792415762E-2</v>
      </c>
      <c r="U690" s="6">
        <v>3.1006708862912343E-2</v>
      </c>
      <c r="V690" s="6">
        <v>4.6893586123786919E-2</v>
      </c>
      <c r="W690" s="2"/>
    </row>
    <row r="691" spans="1:23" x14ac:dyDescent="0.25">
      <c r="A691" t="str">
        <f t="shared" si="179"/>
        <v/>
      </c>
      <c r="B691" t="str">
        <f t="shared" si="181"/>
        <v>WYOffice EquipmentDesktop Computer</v>
      </c>
      <c r="C691" t="str">
        <f t="shared" si="180"/>
        <v>WY2014 CPAOffice Equipment_Desktop Computer</v>
      </c>
      <c r="D691" t="s">
        <v>115</v>
      </c>
      <c r="E691" t="s">
        <v>143</v>
      </c>
      <c r="F691" s="4" t="str">
        <f t="shared" si="183"/>
        <v>Office Equipment_Desktop Computer</v>
      </c>
      <c r="G691" s="4" t="s">
        <v>38</v>
      </c>
      <c r="H691" s="4" t="s">
        <v>39</v>
      </c>
      <c r="I691" s="6">
        <v>2.3071725775930618</v>
      </c>
      <c r="J691" s="6">
        <v>1.4933761148076818</v>
      </c>
      <c r="K691" s="6">
        <v>0.40804153708430191</v>
      </c>
      <c r="L691" s="6">
        <v>8.5595499404904157E-2</v>
      </c>
      <c r="M691" s="6">
        <v>0.28826272439047701</v>
      </c>
      <c r="N691" s="6">
        <v>0.11414926796621741</v>
      </c>
      <c r="O691" s="6">
        <v>0.60150699964483334</v>
      </c>
      <c r="P691" s="6">
        <v>0.53062492110318393</v>
      </c>
      <c r="Q691" s="6">
        <v>0.30504681619004703</v>
      </c>
      <c r="R691" s="6">
        <v>0.12485946104282494</v>
      </c>
      <c r="S691" s="6">
        <v>8.6027682533517461E-2</v>
      </c>
      <c r="T691" s="6">
        <v>6.0948455990146859E-2</v>
      </c>
      <c r="U691" s="6">
        <v>4.7339592978626719</v>
      </c>
      <c r="V691" s="6">
        <v>0.27104860685327292</v>
      </c>
      <c r="W691" s="2"/>
    </row>
    <row r="692" spans="1:23" x14ac:dyDescent="0.25">
      <c r="A692" t="str">
        <f t="shared" si="179"/>
        <v/>
      </c>
      <c r="B692" t="str">
        <f t="shared" si="181"/>
        <v>WYOffice EquipmentLaptop</v>
      </c>
      <c r="C692" t="str">
        <f t="shared" si="180"/>
        <v>WY2014 CPAOffice Equipment_Laptop</v>
      </c>
      <c r="D692" t="s">
        <v>115</v>
      </c>
      <c r="E692" t="s">
        <v>143</v>
      </c>
      <c r="F692" s="4" t="str">
        <f t="shared" si="183"/>
        <v>Office Equipment_Laptop</v>
      </c>
      <c r="G692" s="4" t="s">
        <v>38</v>
      </c>
      <c r="H692" s="4" t="s">
        <v>40</v>
      </c>
      <c r="I692" s="6">
        <v>0.46121488938081201</v>
      </c>
      <c r="J692" s="6">
        <v>0.29853306435946048</v>
      </c>
      <c r="K692" s="6">
        <v>8.1569464814567741E-2</v>
      </c>
      <c r="L692" s="6">
        <v>1.7110951808690978E-2</v>
      </c>
      <c r="M692" s="6">
        <v>4.6100083481770721E-2</v>
      </c>
      <c r="N692" s="6">
        <v>2.2818987408763119E-2</v>
      </c>
      <c r="O692" s="6">
        <v>4.8097656325717282E-2</v>
      </c>
      <c r="P692" s="6">
        <v>3.1822341770110035E-2</v>
      </c>
      <c r="Q692" s="6">
        <v>2.4392129995206048E-2</v>
      </c>
      <c r="R692" s="6">
        <v>2.4960006491188232E-2</v>
      </c>
      <c r="S692" s="6">
        <v>1.3757877834965191E-2</v>
      </c>
      <c r="T692" s="6">
        <v>9.7471114767678935E-3</v>
      </c>
      <c r="U692" s="6">
        <v>0.37853648835836695</v>
      </c>
      <c r="V692" s="6">
        <v>5.4183919504224E-2</v>
      </c>
      <c r="W692" s="2"/>
    </row>
    <row r="693" spans="1:23" x14ac:dyDescent="0.25">
      <c r="A693" t="str">
        <f t="shared" si="179"/>
        <v/>
      </c>
      <c r="B693" t="str">
        <f t="shared" si="181"/>
        <v>WYOffice EquipmentServer</v>
      </c>
      <c r="C693" t="str">
        <f t="shared" si="180"/>
        <v>WY2014 CPAOffice Equipment_Server</v>
      </c>
      <c r="D693" t="s">
        <v>115</v>
      </c>
      <c r="E693" t="s">
        <v>143</v>
      </c>
      <c r="F693" s="4" t="str">
        <f t="shared" si="183"/>
        <v>Office Equipment_Server</v>
      </c>
      <c r="G693" s="4" t="s">
        <v>38</v>
      </c>
      <c r="H693" s="4" t="s">
        <v>41</v>
      </c>
      <c r="I693" s="6">
        <v>0.28060999018507704</v>
      </c>
      <c r="J693" s="6">
        <v>0.54489585346405556</v>
      </c>
      <c r="K693" s="6">
        <v>7.4442111198145464E-2</v>
      </c>
      <c r="L693" s="6">
        <v>0.12492668722486895</v>
      </c>
      <c r="M693" s="6">
        <v>0.42071963431355885</v>
      </c>
      <c r="N693" s="6">
        <v>8.3300465534443494E-2</v>
      </c>
      <c r="O693" s="6">
        <v>8.7789985841117829E-2</v>
      </c>
      <c r="P693" s="6">
        <v>7.7444741853542137E-2</v>
      </c>
      <c r="Q693" s="6">
        <v>8.9043205449030161E-2</v>
      </c>
      <c r="R693" s="6">
        <v>9.1116232425819607E-2</v>
      </c>
      <c r="S693" s="6">
        <v>0.12555745878304092</v>
      </c>
      <c r="T693" s="6">
        <v>8.8954311281038229E-2</v>
      </c>
      <c r="U693" s="6">
        <v>69.092166837158075</v>
      </c>
      <c r="V693" s="6">
        <v>0.19779780926866836</v>
      </c>
      <c r="W693" s="2"/>
    </row>
    <row r="694" spans="1:23" x14ac:dyDescent="0.25">
      <c r="A694" t="str">
        <f t="shared" ref="A694:A757" si="184">IF(D694=D693,"",1)</f>
        <v/>
      </c>
      <c r="B694" t="str">
        <f t="shared" si="181"/>
        <v>WYOffice EquipmentMonitor</v>
      </c>
      <c r="C694" t="str">
        <f t="shared" si="180"/>
        <v>WY2014 CPAOffice Equipment_Monitor</v>
      </c>
      <c r="D694" t="s">
        <v>115</v>
      </c>
      <c r="E694" t="s">
        <v>143</v>
      </c>
      <c r="F694" s="4" t="str">
        <f t="shared" si="183"/>
        <v>Office Equipment_Monitor</v>
      </c>
      <c r="G694" s="4" t="s">
        <v>38</v>
      </c>
      <c r="H694" s="4" t="s">
        <v>42</v>
      </c>
      <c r="I694" s="6">
        <v>0.63691579962112133</v>
      </c>
      <c r="J694" s="6">
        <v>0.41225994602020727</v>
      </c>
      <c r="K694" s="6">
        <v>0.11264354664868877</v>
      </c>
      <c r="L694" s="6">
        <v>2.3629409640573255E-2</v>
      </c>
      <c r="M694" s="6">
        <v>7.9577525057818496E-2</v>
      </c>
      <c r="N694" s="6">
        <v>3.1511934993053832E-2</v>
      </c>
      <c r="O694" s="6">
        <v>0.16605143255307156</v>
      </c>
      <c r="P694" s="6">
        <v>0.14648379544971285</v>
      </c>
      <c r="Q694" s="6">
        <v>8.4210924983449439E-2</v>
      </c>
      <c r="R694" s="6">
        <v>3.4468580392593269E-2</v>
      </c>
      <c r="S694" s="6">
        <v>2.3748717691308961E-2</v>
      </c>
      <c r="T694" s="6">
        <v>1.6825371001563626E-2</v>
      </c>
      <c r="U694" s="6">
        <v>1.3068521621896001</v>
      </c>
      <c r="V694" s="6">
        <v>7.482541264869029E-2</v>
      </c>
      <c r="W694" s="2"/>
    </row>
    <row r="695" spans="1:23" x14ac:dyDescent="0.25">
      <c r="A695" t="str">
        <f t="shared" si="184"/>
        <v/>
      </c>
      <c r="B695" t="str">
        <f t="shared" si="181"/>
        <v>WYOffice EquipmentPrinter/Copier/Fax</v>
      </c>
      <c r="C695" t="str">
        <f t="shared" si="180"/>
        <v>WY2014 CPAOffice Equipment_Printer/Copier/Fax</v>
      </c>
      <c r="D695" t="s">
        <v>115</v>
      </c>
      <c r="E695" t="s">
        <v>143</v>
      </c>
      <c r="F695" s="4" t="str">
        <f t="shared" si="183"/>
        <v>Office Equipment_Printer/Copier/Fax</v>
      </c>
      <c r="G695" s="4" t="s">
        <v>38</v>
      </c>
      <c r="H695" s="4" t="s">
        <v>43</v>
      </c>
      <c r="I695" s="6">
        <v>0.27253550602650434</v>
      </c>
      <c r="J695" s="6">
        <v>0.26460830396242219</v>
      </c>
      <c r="K695" s="6">
        <v>7.2300057569891912E-2</v>
      </c>
      <c r="L695" s="6">
        <v>1.213319522109271E-2</v>
      </c>
      <c r="M695" s="6">
        <v>8.1722705850427249E-2</v>
      </c>
      <c r="N695" s="6">
        <v>1.6180702983311149E-2</v>
      </c>
      <c r="O695" s="6">
        <v>8.5263850369291266E-2</v>
      </c>
      <c r="P695" s="6">
        <v>9.4020360323888927E-2</v>
      </c>
      <c r="Q695" s="6">
        <v>4.3240504444028834E-2</v>
      </c>
      <c r="R695" s="6">
        <v>1.7698877003645558E-2</v>
      </c>
      <c r="S695" s="6">
        <v>1.2194457347106166E-2</v>
      </c>
      <c r="T695" s="6">
        <v>8.6394672628110156E-3</v>
      </c>
      <c r="U695" s="6">
        <v>0.67104056555552849</v>
      </c>
      <c r="V695" s="6">
        <v>3.8421245091392553E-2</v>
      </c>
      <c r="W695" s="2"/>
    </row>
    <row r="696" spans="1:23" x14ac:dyDescent="0.25">
      <c r="A696" t="str">
        <f t="shared" si="184"/>
        <v/>
      </c>
      <c r="B696" t="str">
        <f t="shared" si="181"/>
        <v>WYOffice EquipmentPOS Terminal</v>
      </c>
      <c r="C696" t="str">
        <f t="shared" si="180"/>
        <v>WY2014 CPAOffice Equipment_POS Terminal</v>
      </c>
      <c r="D696" t="s">
        <v>115</v>
      </c>
      <c r="E696" t="s">
        <v>143</v>
      </c>
      <c r="F696" s="4" t="str">
        <f t="shared" si="183"/>
        <v>Office Equipment_POS Terminal</v>
      </c>
      <c r="G696" s="4" t="s">
        <v>38</v>
      </c>
      <c r="H696" s="4" t="s">
        <v>44</v>
      </c>
      <c r="I696" s="6">
        <v>3.9105653980568846E-2</v>
      </c>
      <c r="J696" s="6">
        <v>0.15187277321778903</v>
      </c>
      <c r="K696" s="6">
        <v>1.2449054034794743E-2</v>
      </c>
      <c r="L696" s="6">
        <v>3.4819428918637832E-2</v>
      </c>
      <c r="M696" s="6">
        <v>0.11726251393577394</v>
      </c>
      <c r="N696" s="6">
        <v>5.8043535432607783E-2</v>
      </c>
      <c r="O696" s="6">
        <v>6.1171820842826935E-2</v>
      </c>
      <c r="P696" s="6">
        <v>2.6981641633122395E-2</v>
      </c>
      <c r="Q696" s="6">
        <v>1.2409012164227837E-2</v>
      </c>
      <c r="R696" s="6">
        <v>2.5395816128335965E-2</v>
      </c>
      <c r="S696" s="6">
        <v>3.4995236873859865E-2</v>
      </c>
      <c r="T696" s="6">
        <v>2.4793247843683409E-2</v>
      </c>
      <c r="U696" s="6">
        <v>0.19257292780770888</v>
      </c>
      <c r="V696" s="6">
        <v>5.5129987940012032E-2</v>
      </c>
      <c r="W696" s="2"/>
    </row>
    <row r="697" spans="1:23" x14ac:dyDescent="0.25">
      <c r="A697" t="str">
        <f t="shared" si="184"/>
        <v/>
      </c>
      <c r="B697" t="str">
        <f t="shared" si="181"/>
        <v>WYMiscellaneousNon-HVAC Motors</v>
      </c>
      <c r="C697" t="str">
        <f t="shared" si="180"/>
        <v>WY2014 CPAMiscellaneous_Non-HVAC Motors</v>
      </c>
      <c r="D697" t="s">
        <v>115</v>
      </c>
      <c r="E697" t="s">
        <v>143</v>
      </c>
      <c r="F697" s="4" t="str">
        <f t="shared" si="183"/>
        <v>Miscellaneous_Non-HVAC Motors</v>
      </c>
      <c r="G697" s="4" t="s">
        <v>45</v>
      </c>
      <c r="H697" s="4" t="s">
        <v>46</v>
      </c>
      <c r="I697" s="6">
        <v>0.24708304204601067</v>
      </c>
      <c r="J697" s="6">
        <v>0.25171581969357676</v>
      </c>
      <c r="K697" s="6">
        <v>0.35574160972078583</v>
      </c>
      <c r="L697" s="6">
        <v>0.1797136369980884</v>
      </c>
      <c r="M697" s="6">
        <v>0.68335855704581072</v>
      </c>
      <c r="N697" s="6">
        <v>0.5392262809683761</v>
      </c>
      <c r="O697" s="6">
        <v>0.42722881237153409</v>
      </c>
      <c r="P697" s="6">
        <v>0.13830585631268927</v>
      </c>
      <c r="Q697" s="6">
        <v>9.7364508871914474E-2</v>
      </c>
      <c r="R697" s="6">
        <v>0.211966147473269</v>
      </c>
      <c r="S697" s="6">
        <v>0.11624046212659958</v>
      </c>
      <c r="T697" s="6">
        <v>0.41178757754421236</v>
      </c>
      <c r="U697" s="6">
        <v>5.2623006049359589</v>
      </c>
      <c r="V697" s="6">
        <v>0.17980366900604033</v>
      </c>
      <c r="W697" s="2"/>
    </row>
    <row r="698" spans="1:23" x14ac:dyDescent="0.25">
      <c r="A698" t="str">
        <f t="shared" si="184"/>
        <v/>
      </c>
      <c r="B698" t="str">
        <f t="shared" si="181"/>
        <v>WYMiscellaneousPool Pump</v>
      </c>
      <c r="C698" t="str">
        <f t="shared" si="180"/>
        <v>WY2014 CPAMiscellaneous_Pool Pump</v>
      </c>
      <c r="D698" t="s">
        <v>115</v>
      </c>
      <c r="E698" t="s">
        <v>143</v>
      </c>
      <c r="F698" s="4" t="str">
        <f t="shared" si="183"/>
        <v>Miscellaneous_Pool Pump</v>
      </c>
      <c r="G698" s="4" t="s">
        <v>45</v>
      </c>
      <c r="H698" s="4" t="s">
        <v>47</v>
      </c>
      <c r="I698" s="6">
        <v>1.0235532859876356E-2</v>
      </c>
      <c r="J698" s="6">
        <v>1.0235532859876356E-2</v>
      </c>
      <c r="K698" s="6">
        <v>1.0235532859876356E-2</v>
      </c>
      <c r="L698" s="6">
        <v>1.0235532859876356E-2</v>
      </c>
      <c r="M698" s="6">
        <v>1.0235532859876356E-2</v>
      </c>
      <c r="N698" s="6">
        <v>1.0235532859876356E-2</v>
      </c>
      <c r="O698" s="6">
        <v>1.0235532859876356E-2</v>
      </c>
      <c r="P698" s="6">
        <v>1.7714748680390954E-2</v>
      </c>
      <c r="Q698" s="6">
        <v>2.4941645293112793E-2</v>
      </c>
      <c r="R698" s="6">
        <v>1.4479703198300081E-2</v>
      </c>
      <c r="S698" s="6">
        <v>1.0235532859876356E-2</v>
      </c>
      <c r="T698" s="6">
        <v>1.0235532859876356E-2</v>
      </c>
      <c r="U698" s="6">
        <v>1.0235532859876356E-2</v>
      </c>
      <c r="V698" s="6">
        <v>1.0235532859876356E-2</v>
      </c>
      <c r="W698" s="2"/>
    </row>
    <row r="699" spans="1:23" x14ac:dyDescent="0.25">
      <c r="A699" t="str">
        <f t="shared" si="184"/>
        <v/>
      </c>
      <c r="B699" t="str">
        <f t="shared" si="181"/>
        <v>WYMiscellaneousPool Heater</v>
      </c>
      <c r="C699" t="str">
        <f t="shared" ref="C699:C762" si="185">D699&amp;E699&amp;F699</f>
        <v>WY2014 CPAMiscellaneous_Pool Heater</v>
      </c>
      <c r="D699" t="s">
        <v>115</v>
      </c>
      <c r="E699" t="s">
        <v>143</v>
      </c>
      <c r="F699" s="4" t="str">
        <f t="shared" si="183"/>
        <v>Miscellaneous_Pool Heater</v>
      </c>
      <c r="G699" s="4" t="s">
        <v>45</v>
      </c>
      <c r="H699" s="4" t="s">
        <v>48</v>
      </c>
      <c r="I699" s="6">
        <v>1.9609285030615424E-2</v>
      </c>
      <c r="J699" s="6">
        <v>1.9609285030615424E-2</v>
      </c>
      <c r="K699" s="6">
        <v>1.9609285030615424E-2</v>
      </c>
      <c r="L699" s="6">
        <v>1.9609285030615424E-2</v>
      </c>
      <c r="M699" s="6">
        <v>1.9609285030615424E-2</v>
      </c>
      <c r="N699" s="6">
        <v>1.9609285030615424E-2</v>
      </c>
      <c r="O699" s="6">
        <v>1.9609285030615424E-2</v>
      </c>
      <c r="P699" s="6">
        <v>3.3938004095636395E-2</v>
      </c>
      <c r="Q699" s="6">
        <v>2.3891664380385983E-2</v>
      </c>
      <c r="R699" s="6">
        <v>2.7740287785819287E-2</v>
      </c>
      <c r="S699" s="6">
        <v>1.9609285030615424E-2</v>
      </c>
      <c r="T699" s="6">
        <v>1.9609285030615424E-2</v>
      </c>
      <c r="U699" s="6">
        <v>1.9609285030615424E-2</v>
      </c>
      <c r="V699" s="6">
        <v>1.9609285030615424E-2</v>
      </c>
      <c r="W699" s="2"/>
    </row>
    <row r="700" spans="1:23" x14ac:dyDescent="0.25">
      <c r="A700" t="str">
        <f t="shared" si="184"/>
        <v/>
      </c>
      <c r="B700" t="str">
        <f t="shared" si="181"/>
        <v>WYMiscellaneousOther Miscellaneous</v>
      </c>
      <c r="C700" t="str">
        <f t="shared" si="185"/>
        <v>WY2014 CPAMiscellaneous_Other Miscellaneous</v>
      </c>
      <c r="D700" t="s">
        <v>115</v>
      </c>
      <c r="E700" t="s">
        <v>143</v>
      </c>
      <c r="F700" s="4" t="str">
        <f t="shared" si="183"/>
        <v>Miscellaneous_Other Miscellaneous</v>
      </c>
      <c r="G700" s="4" t="s">
        <v>45</v>
      </c>
      <c r="H700" s="4" t="s">
        <v>51</v>
      </c>
      <c r="I700" s="6">
        <v>1.0008631653200177</v>
      </c>
      <c r="J700" s="6">
        <v>1.0745592813106128</v>
      </c>
      <c r="K700" s="6">
        <v>1.3452009965526779</v>
      </c>
      <c r="L700" s="6">
        <v>0.76718641223847583</v>
      </c>
      <c r="M700" s="6">
        <v>2.7359050284025814</v>
      </c>
      <c r="N700" s="6">
        <v>2.2713251637174934</v>
      </c>
      <c r="O700" s="6">
        <v>4.1900789655856148</v>
      </c>
      <c r="P700" s="6">
        <v>0.80405115812324646</v>
      </c>
      <c r="Q700" s="6">
        <v>0.59270963149782341</v>
      </c>
      <c r="R700" s="6">
        <v>0.98825973764481811</v>
      </c>
      <c r="S700" s="6">
        <v>0.46368430477996114</v>
      </c>
      <c r="T700" s="6">
        <v>1.7155410891726302</v>
      </c>
      <c r="U700" s="6">
        <v>19.544191546038007</v>
      </c>
      <c r="V700" s="6">
        <v>0.80047292623458832</v>
      </c>
      <c r="W700" s="2"/>
    </row>
    <row r="701" spans="1:23" x14ac:dyDescent="0.25">
      <c r="A701">
        <f t="shared" si="184"/>
        <v>1</v>
      </c>
      <c r="B701" t="str">
        <f t="shared" si="181"/>
        <v>WACoolingAir-Cooled Chiller</v>
      </c>
      <c r="C701" t="str">
        <f t="shared" si="185"/>
        <v>WA2014 CPACooling_Air-Cooled Chiller</v>
      </c>
      <c r="D701" t="s">
        <v>116</v>
      </c>
      <c r="E701" t="s">
        <v>143</v>
      </c>
      <c r="F701" s="4" t="str">
        <f>G701&amp;"_"&amp;H701</f>
        <v>Cooling_Air-Cooled Chiller</v>
      </c>
      <c r="G701" s="4" t="s">
        <v>3</v>
      </c>
      <c r="H701" s="4" t="s">
        <v>4</v>
      </c>
      <c r="I701" s="6">
        <v>3.0037230821761356</v>
      </c>
      <c r="J701" s="6">
        <v>3.7814531448201976</v>
      </c>
      <c r="K701" s="6">
        <v>3.1620072754317401</v>
      </c>
      <c r="L701" s="6">
        <v>2.9973422664027867</v>
      </c>
      <c r="M701" s="6">
        <v>3.9688274980684186</v>
      </c>
      <c r="N701" s="6">
        <v>3.3409702981865927</v>
      </c>
      <c r="O701" s="6">
        <v>5.8798893073840413</v>
      </c>
      <c r="P701" s="6">
        <v>4.1039354141912963</v>
      </c>
      <c r="Q701" s="6">
        <v>1.8742072204838134</v>
      </c>
      <c r="R701" s="6">
        <v>0.86070286372473959</v>
      </c>
      <c r="S701" s="6">
        <v>1.8221532959788884</v>
      </c>
      <c r="T701" s="6">
        <v>1.3736703878781313</v>
      </c>
      <c r="U701" s="6">
        <v>38.61929677083603</v>
      </c>
      <c r="V701" s="6">
        <v>2.3839648479279822</v>
      </c>
      <c r="W701" s="2"/>
    </row>
    <row r="702" spans="1:23" x14ac:dyDescent="0.25">
      <c r="A702" t="str">
        <f t="shared" si="184"/>
        <v/>
      </c>
      <c r="B702" t="str">
        <f t="shared" si="181"/>
        <v>WACoolingWater-Cooled Chiller</v>
      </c>
      <c r="C702" t="str">
        <f t="shared" si="185"/>
        <v>WA2014 CPACooling_Water-Cooled Chiller</v>
      </c>
      <c r="D702" t="s">
        <v>116</v>
      </c>
      <c r="E702" t="s">
        <v>143</v>
      </c>
      <c r="F702" s="4" t="str">
        <f t="shared" ref="F702:F739" si="186">G702&amp;"_"&amp;H702</f>
        <v>Cooling_Water-Cooled Chiller</v>
      </c>
      <c r="G702" s="4" t="s">
        <v>3</v>
      </c>
      <c r="H702" s="4" t="s">
        <v>5</v>
      </c>
      <c r="I702" s="6">
        <v>3.2836490742602584</v>
      </c>
      <c r="J702" s="6">
        <v>4.1106032647810364</v>
      </c>
      <c r="K702" s="6">
        <v>3.4372387893937866</v>
      </c>
      <c r="L702" s="6">
        <v>3.2582407963506119</v>
      </c>
      <c r="M702" s="6">
        <v>3.9946948731506753</v>
      </c>
      <c r="N702" s="6">
        <v>3.6317793423076479</v>
      </c>
      <c r="O702" s="6">
        <v>7.4842724493643678</v>
      </c>
      <c r="P702" s="6">
        <v>5.1535075460621957</v>
      </c>
      <c r="Q702" s="6">
        <v>2.3535314469735376</v>
      </c>
      <c r="R702" s="6">
        <v>1.0941796070418242</v>
      </c>
      <c r="S702" s="6">
        <v>1.919267474432828</v>
      </c>
      <c r="T702" s="6">
        <v>1.4468820498605131</v>
      </c>
      <c r="U702" s="6">
        <v>42.218345240489036</v>
      </c>
      <c r="V702" s="6">
        <v>2.5914729898053372</v>
      </c>
      <c r="W702" s="2"/>
    </row>
    <row r="703" spans="1:23" x14ac:dyDescent="0.25">
      <c r="A703" t="str">
        <f t="shared" si="184"/>
        <v/>
      </c>
      <c r="B703" t="str">
        <f t="shared" si="181"/>
        <v>WACoolingRTU</v>
      </c>
      <c r="C703" t="str">
        <f t="shared" si="185"/>
        <v>WA2014 CPACooling_RTU</v>
      </c>
      <c r="D703" t="s">
        <v>116</v>
      </c>
      <c r="E703" t="s">
        <v>143</v>
      </c>
      <c r="F703" s="4" t="str">
        <f t="shared" si="186"/>
        <v>Cooling_RTU</v>
      </c>
      <c r="G703" s="4" t="s">
        <v>3</v>
      </c>
      <c r="H703" s="4" t="s">
        <v>6</v>
      </c>
      <c r="I703" s="6">
        <v>3.1422921186019779</v>
      </c>
      <c r="J703" s="6">
        <v>4.3027797952481217</v>
      </c>
      <c r="K703" s="6">
        <v>3.5979345759689885</v>
      </c>
      <c r="L703" s="6">
        <v>3.4105681729753003</v>
      </c>
      <c r="M703" s="6">
        <v>4.5277172319352106</v>
      </c>
      <c r="N703" s="6">
        <v>3.8015701755428988</v>
      </c>
      <c r="O703" s="6">
        <v>5.8508704844493131</v>
      </c>
      <c r="P703" s="6">
        <v>2.4032417977987452</v>
      </c>
      <c r="Q703" s="6">
        <v>1.0975253446795485</v>
      </c>
      <c r="R703" s="6">
        <v>2.6811401246477025</v>
      </c>
      <c r="S703" s="6">
        <v>2.0310157667959925</v>
      </c>
      <c r="T703" s="6">
        <v>1.5311259608717225</v>
      </c>
      <c r="U703" s="6">
        <v>40.400898667739717</v>
      </c>
      <c r="V703" s="6">
        <v>2.7126280261589812</v>
      </c>
      <c r="W703" s="2"/>
    </row>
    <row r="704" spans="1:23" x14ac:dyDescent="0.25">
      <c r="A704" t="str">
        <f t="shared" si="184"/>
        <v/>
      </c>
      <c r="B704" t="str">
        <f t="shared" si="181"/>
        <v>WACoolingPTAC</v>
      </c>
      <c r="C704" t="str">
        <f t="shared" si="185"/>
        <v>WA2014 CPACooling_PTAC</v>
      </c>
      <c r="D704" t="s">
        <v>116</v>
      </c>
      <c r="E704" t="s">
        <v>143</v>
      </c>
      <c r="F704" s="4" t="str">
        <f t="shared" si="186"/>
        <v>Cooling_PTAC</v>
      </c>
      <c r="G704" s="4" t="s">
        <v>3</v>
      </c>
      <c r="H704" s="4" t="s">
        <v>7</v>
      </c>
      <c r="I704" s="6">
        <v>3.6991188411838474</v>
      </c>
      <c r="J704" s="6">
        <v>5.0652495723882076</v>
      </c>
      <c r="K704" s="6">
        <v>4.235502963115672</v>
      </c>
      <c r="L704" s="6">
        <v>4.0149344846423345</v>
      </c>
      <c r="M704" s="6">
        <v>5.3300468218899502</v>
      </c>
      <c r="N704" s="6">
        <v>4.4752236048282432</v>
      </c>
      <c r="O704" s="6">
        <v>6.8876681191505611</v>
      </c>
      <c r="P704" s="6">
        <v>2.8291058496856212</v>
      </c>
      <c r="Q704" s="6">
        <v>1.2920112223643851</v>
      </c>
      <c r="R704" s="6">
        <v>3.1562488707608858</v>
      </c>
      <c r="S704" s="6">
        <v>2.3909198782699659</v>
      </c>
      <c r="T704" s="6">
        <v>1.8024476007679935</v>
      </c>
      <c r="U704" s="6">
        <v>47.560099386649469</v>
      </c>
      <c r="V704" s="6">
        <v>3.1933165542713335</v>
      </c>
      <c r="W704" s="2"/>
    </row>
    <row r="705" spans="1:23" x14ac:dyDescent="0.25">
      <c r="A705" t="str">
        <f t="shared" si="184"/>
        <v/>
      </c>
      <c r="B705" t="str">
        <f t="shared" si="181"/>
        <v>WACoolingEvaporative AC</v>
      </c>
      <c r="C705" t="str">
        <f t="shared" si="185"/>
        <v>WA2014 CPACooling_Evaporative AC</v>
      </c>
      <c r="D705" t="s">
        <v>116</v>
      </c>
      <c r="E705" t="s">
        <v>143</v>
      </c>
      <c r="F705" s="4" t="str">
        <f t="shared" si="186"/>
        <v>Cooling_Evaporative AC</v>
      </c>
      <c r="G705" s="4" t="s">
        <v>3</v>
      </c>
      <c r="H705" s="4" t="s">
        <v>9</v>
      </c>
      <c r="I705" s="6">
        <v>1.2569168474407912</v>
      </c>
      <c r="J705" s="6">
        <v>1.7211119180992489</v>
      </c>
      <c r="K705" s="6">
        <v>1.4391738303875956</v>
      </c>
      <c r="L705" s="6">
        <v>1.3642272691901201</v>
      </c>
      <c r="M705" s="6">
        <v>1.8110868927740842</v>
      </c>
      <c r="N705" s="6">
        <v>1.5206280702171595</v>
      </c>
      <c r="O705" s="6">
        <v>2.3403481937797252</v>
      </c>
      <c r="P705" s="6">
        <v>0.9612967191194981</v>
      </c>
      <c r="Q705" s="6">
        <v>0.43901013787181947</v>
      </c>
      <c r="R705" s="6">
        <v>1.0724560498590812</v>
      </c>
      <c r="S705" s="6">
        <v>0.81240630671839709</v>
      </c>
      <c r="T705" s="6">
        <v>0.61245038434868893</v>
      </c>
      <c r="U705" s="6">
        <v>16.160359467095891</v>
      </c>
      <c r="V705" s="6">
        <v>1.0850512104635925</v>
      </c>
      <c r="W705" s="2"/>
    </row>
    <row r="706" spans="1:23" x14ac:dyDescent="0.25">
      <c r="A706" t="str">
        <f t="shared" si="184"/>
        <v/>
      </c>
      <c r="B706" t="str">
        <f t="shared" si="181"/>
        <v>WACoolingAir Source Heat Pump</v>
      </c>
      <c r="C706" t="str">
        <f t="shared" si="185"/>
        <v>WA2014 CPACooling_Air Source Heat Pump</v>
      </c>
      <c r="D706" t="s">
        <v>116</v>
      </c>
      <c r="E706" t="s">
        <v>143</v>
      </c>
      <c r="F706" s="4" t="str">
        <f t="shared" si="186"/>
        <v>Cooling_Air Source Heat Pump</v>
      </c>
      <c r="G706" s="4" t="s">
        <v>3</v>
      </c>
      <c r="H706" s="4" t="s">
        <v>155</v>
      </c>
      <c r="I706" s="6">
        <v>3.1421976128652851</v>
      </c>
      <c r="J706" s="6">
        <v>4.3019479651549561</v>
      </c>
      <c r="K706" s="6">
        <v>3.5976320287645707</v>
      </c>
      <c r="L706" s="6">
        <v>3.4099088286964672</v>
      </c>
      <c r="M706" s="6">
        <v>4.5271767196200594</v>
      </c>
      <c r="N706" s="6">
        <v>3.484635578476146</v>
      </c>
      <c r="O706" s="6">
        <v>5.8373548682879326</v>
      </c>
      <c r="P706" s="6">
        <v>2.4000541926199515</v>
      </c>
      <c r="Q706" s="6">
        <v>1.0960696120621471</v>
      </c>
      <c r="R706" s="6">
        <v>2.6810807057276183</v>
      </c>
      <c r="S706" s="6">
        <v>2.0300882525341404</v>
      </c>
      <c r="T706" s="6">
        <v>1.5304267338205995</v>
      </c>
      <c r="U706" s="6">
        <v>40.399683593982239</v>
      </c>
      <c r="V706" s="6">
        <v>2.7123999236160885</v>
      </c>
      <c r="W706" s="2"/>
    </row>
    <row r="707" spans="1:23" x14ac:dyDescent="0.25">
      <c r="A707" t="str">
        <f t="shared" si="184"/>
        <v/>
      </c>
      <c r="B707" t="str">
        <f t="shared" si="181"/>
        <v>WACoolingGeothermal Heat Pump</v>
      </c>
      <c r="C707" t="str">
        <f t="shared" si="185"/>
        <v>WA2014 CPACooling_Geothermal Heat Pump</v>
      </c>
      <c r="D707" t="s">
        <v>116</v>
      </c>
      <c r="E707" t="s">
        <v>143</v>
      </c>
      <c r="F707" s="4" t="str">
        <f t="shared" si="186"/>
        <v>Cooling_Geothermal Heat Pump</v>
      </c>
      <c r="G707" s="4" t="s">
        <v>3</v>
      </c>
      <c r="H707" s="4" t="s">
        <v>11</v>
      </c>
      <c r="I707" s="6">
        <v>1.914922489738196</v>
      </c>
      <c r="J707" s="6">
        <v>2.6212352619137853</v>
      </c>
      <c r="K707" s="6">
        <v>2.1923434852717998</v>
      </c>
      <c r="L707" s="6">
        <v>2.0777037133149889</v>
      </c>
      <c r="M707" s="6">
        <v>2.7586204244439059</v>
      </c>
      <c r="N707" s="6">
        <v>1.1789089683278857</v>
      </c>
      <c r="O707" s="6">
        <v>3.5524207007698667</v>
      </c>
      <c r="P707" s="6">
        <v>1.4609857069472432</v>
      </c>
      <c r="Q707" s="6">
        <v>0.66721078297567404</v>
      </c>
      <c r="R707" s="6">
        <v>2.5319788289299412</v>
      </c>
      <c r="S707" s="6">
        <v>1.2367200348497629</v>
      </c>
      <c r="T707" s="6">
        <v>0.9323286321286619</v>
      </c>
      <c r="U707" s="6">
        <v>24.620432010919657</v>
      </c>
      <c r="V707" s="6">
        <v>1.6528961979564918</v>
      </c>
      <c r="W707" s="2"/>
    </row>
    <row r="708" spans="1:23" x14ac:dyDescent="0.25">
      <c r="A708" t="str">
        <f t="shared" si="184"/>
        <v/>
      </c>
      <c r="B708" t="str">
        <f t="shared" si="181"/>
        <v>WAHeatingElectric Furnace</v>
      </c>
      <c r="C708" t="str">
        <f t="shared" si="185"/>
        <v>WA2014 CPAHeating_Electric Furnace</v>
      </c>
      <c r="D708" t="s">
        <v>116</v>
      </c>
      <c r="E708" t="s">
        <v>143</v>
      </c>
      <c r="F708" s="4" t="str">
        <f t="shared" si="186"/>
        <v>Heating_Electric Furnace</v>
      </c>
      <c r="G708" s="4" t="s">
        <v>12</v>
      </c>
      <c r="H708" s="4" t="s">
        <v>13</v>
      </c>
      <c r="I708" s="6">
        <v>5.3008668841357007</v>
      </c>
      <c r="J708" s="6">
        <v>8.1259474059076275</v>
      </c>
      <c r="K708" s="6">
        <v>6.8904232981310489</v>
      </c>
      <c r="L708" s="6">
        <v>6.0782227556335915</v>
      </c>
      <c r="M708" s="6">
        <v>5.7554665350507133</v>
      </c>
      <c r="N708" s="6">
        <v>5.2048763302790624</v>
      </c>
      <c r="O708" s="6">
        <v>16.870873373578263</v>
      </c>
      <c r="P708" s="6">
        <v>10.493032533176626</v>
      </c>
      <c r="Q708" s="6">
        <v>6.2253445028857399</v>
      </c>
      <c r="R708" s="6">
        <v>4.5633476917452587</v>
      </c>
      <c r="S708" s="6">
        <v>8.762256825576161</v>
      </c>
      <c r="T708" s="6">
        <v>6.9122937977104808</v>
      </c>
      <c r="U708" s="6">
        <v>3.7912441393363774</v>
      </c>
      <c r="V708" s="6">
        <v>6.8020914716289793</v>
      </c>
      <c r="W708" s="2"/>
    </row>
    <row r="709" spans="1:23" x14ac:dyDescent="0.25">
      <c r="A709" t="str">
        <f t="shared" si="184"/>
        <v/>
      </c>
      <c r="B709" t="str">
        <f t="shared" si="181"/>
        <v>WAHeatingElectric Zonal Heat</v>
      </c>
      <c r="C709" t="str">
        <f t="shared" si="185"/>
        <v>WA2014 CPAHeating_Electric Zonal Heat</v>
      </c>
      <c r="D709" t="s">
        <v>116</v>
      </c>
      <c r="E709" t="s">
        <v>143</v>
      </c>
      <c r="F709" s="4" t="str">
        <f t="shared" si="186"/>
        <v>Heating_Electric Zonal Heat</v>
      </c>
      <c r="G709" s="4" t="s">
        <v>12</v>
      </c>
      <c r="H709" s="4" t="s">
        <v>156</v>
      </c>
      <c r="I709" s="6">
        <v>5.0484446515578103</v>
      </c>
      <c r="J709" s="6">
        <v>7.7389975294358351</v>
      </c>
      <c r="K709" s="6">
        <v>6.5623079029819511</v>
      </c>
      <c r="L709" s="6">
        <v>5.7887835767938967</v>
      </c>
      <c r="M709" s="6">
        <v>5.4813967000482977</v>
      </c>
      <c r="N709" s="6">
        <v>4.9570250764562491</v>
      </c>
      <c r="O709" s="6">
        <v>16.067498451026918</v>
      </c>
      <c r="P709" s="6">
        <v>9.9933643173110713</v>
      </c>
      <c r="Q709" s="6">
        <v>5.9288995265578466</v>
      </c>
      <c r="R709" s="6">
        <v>4.3460454207097703</v>
      </c>
      <c r="S709" s="6">
        <v>8.3450065005487239</v>
      </c>
      <c r="T709" s="6">
        <v>6.5831369502004575</v>
      </c>
      <c r="U709" s="6">
        <v>3.6107087041298831</v>
      </c>
      <c r="V709" s="6">
        <v>6.4781823539323611</v>
      </c>
      <c r="W709" s="2"/>
    </row>
    <row r="710" spans="1:23" x14ac:dyDescent="0.25">
      <c r="A710" t="str">
        <f t="shared" si="184"/>
        <v/>
      </c>
      <c r="B710" t="str">
        <f t="shared" si="181"/>
        <v>WAHeatingAir Source Heat Pump</v>
      </c>
      <c r="C710" t="str">
        <f t="shared" si="185"/>
        <v>WA2014 CPAHeating_Air Source Heat Pump</v>
      </c>
      <c r="D710" t="s">
        <v>116</v>
      </c>
      <c r="E710" t="s">
        <v>143</v>
      </c>
      <c r="F710" s="4" t="str">
        <f t="shared" si="186"/>
        <v>Heating_Air Source Heat Pump</v>
      </c>
      <c r="G710" s="4" t="s">
        <v>12</v>
      </c>
      <c r="H710" s="4" t="s">
        <v>155</v>
      </c>
      <c r="I710" s="6">
        <v>4.4838118639036866</v>
      </c>
      <c r="J710" s="6">
        <v>6.8331926521511388</v>
      </c>
      <c r="K710" s="6">
        <v>5.7828880764442463</v>
      </c>
      <c r="L710" s="6">
        <v>5.1112399572926108</v>
      </c>
      <c r="M710" s="6">
        <v>4.0057092183677128</v>
      </c>
      <c r="N710" s="6">
        <v>2.6696212263581209</v>
      </c>
      <c r="O710" s="6">
        <v>10.989690785483049</v>
      </c>
      <c r="P710" s="6">
        <v>6.9964578437283738</v>
      </c>
      <c r="Q710" s="6">
        <v>4.1508839546064422</v>
      </c>
      <c r="R710" s="6">
        <v>4.0622837105880985</v>
      </c>
      <c r="S710" s="6">
        <v>7.6943991073164657</v>
      </c>
      <c r="T710" s="6">
        <v>6.0698913859005073</v>
      </c>
      <c r="U710" s="6">
        <v>3.2068765019900085</v>
      </c>
      <c r="V710" s="6">
        <v>5.7087543049547778</v>
      </c>
      <c r="W710" s="2"/>
    </row>
    <row r="711" spans="1:23" x14ac:dyDescent="0.25">
      <c r="A711" t="str">
        <f t="shared" si="184"/>
        <v/>
      </c>
      <c r="B711" t="str">
        <f t="shared" si="181"/>
        <v>WAHeatingGeothermal Heat Pump</v>
      </c>
      <c r="C711" t="str">
        <f t="shared" si="185"/>
        <v>WA2014 CPAHeating_Geothermal Heat Pump</v>
      </c>
      <c r="D711" t="s">
        <v>116</v>
      </c>
      <c r="E711" t="s">
        <v>143</v>
      </c>
      <c r="F711" s="4" t="str">
        <f t="shared" si="186"/>
        <v>Heating_Geothermal Heat Pump</v>
      </c>
      <c r="G711" s="4" t="s">
        <v>12</v>
      </c>
      <c r="H711" s="4" t="s">
        <v>11</v>
      </c>
      <c r="I711" s="6">
        <v>3.616081159091685</v>
      </c>
      <c r="J711" s="6">
        <v>5.2861982435362149</v>
      </c>
      <c r="K711" s="6">
        <v>4.5241553092961295</v>
      </c>
      <c r="L711" s="6">
        <v>3.9540854560900653</v>
      </c>
      <c r="M711" s="6">
        <v>2.8352255894296889</v>
      </c>
      <c r="N711" s="6">
        <v>1.8588014071176102</v>
      </c>
      <c r="O711" s="6">
        <v>7.7548018165926118</v>
      </c>
      <c r="P711" s="6">
        <v>5.2592593097044533</v>
      </c>
      <c r="Q711" s="6">
        <v>3.1202324904073713</v>
      </c>
      <c r="R711" s="6">
        <v>2.8684515820922316</v>
      </c>
      <c r="S711" s="6">
        <v>6.635618843014381</v>
      </c>
      <c r="T711" s="6">
        <v>5.2346499178906569</v>
      </c>
      <c r="U711" s="6">
        <v>2.5862650018245752</v>
      </c>
      <c r="V711" s="6">
        <v>4.4661578707414389</v>
      </c>
      <c r="W711" s="2"/>
    </row>
    <row r="712" spans="1:23" x14ac:dyDescent="0.25">
      <c r="A712" t="str">
        <f t="shared" si="184"/>
        <v/>
      </c>
      <c r="B712" t="str">
        <f t="shared" si="181"/>
        <v>WAVentilationVentilation</v>
      </c>
      <c r="C712" t="str">
        <f t="shared" si="185"/>
        <v>WA2014 CPAVentilation_Ventilation</v>
      </c>
      <c r="D712" t="s">
        <v>116</v>
      </c>
      <c r="E712" t="s">
        <v>143</v>
      </c>
      <c r="F712" s="4" t="str">
        <f t="shared" si="186"/>
        <v>Ventilation_Ventilation</v>
      </c>
      <c r="G712" s="4" t="s">
        <v>15</v>
      </c>
      <c r="H712" s="4" t="s">
        <v>15</v>
      </c>
      <c r="I712" s="6">
        <v>3.051022022382317</v>
      </c>
      <c r="J712" s="6">
        <v>1.4698189849431429</v>
      </c>
      <c r="K712" s="6">
        <v>1.4417359117655495</v>
      </c>
      <c r="L712" s="6">
        <v>1.1335044714392035</v>
      </c>
      <c r="M712" s="6">
        <v>2.3769142883625598</v>
      </c>
      <c r="N712" s="6">
        <v>1.831419658712532</v>
      </c>
      <c r="O712" s="6">
        <v>5.384503653490289</v>
      </c>
      <c r="P712" s="6">
        <v>1.860454778383098</v>
      </c>
      <c r="Q712" s="6">
        <v>0.81765739416540284</v>
      </c>
      <c r="R712" s="6">
        <v>1.4645592743948737</v>
      </c>
      <c r="S712" s="6">
        <v>0.29035565394006646</v>
      </c>
      <c r="T712" s="6">
        <v>0.8035471400705233</v>
      </c>
      <c r="U712" s="6">
        <v>28.330918779264369</v>
      </c>
      <c r="V712" s="6">
        <v>1.0455288357263077</v>
      </c>
      <c r="W712" s="2"/>
    </row>
    <row r="713" spans="1:23" x14ac:dyDescent="0.25">
      <c r="A713" t="str">
        <f t="shared" si="184"/>
        <v/>
      </c>
      <c r="B713" t="str">
        <f t="shared" si="181"/>
        <v>WAWater HeatingWater Heating</v>
      </c>
      <c r="C713" t="str">
        <f t="shared" si="185"/>
        <v>WA2014 CPAWater Heating_Water Heating</v>
      </c>
      <c r="D713" t="s">
        <v>116</v>
      </c>
      <c r="E713" t="s">
        <v>143</v>
      </c>
      <c r="F713" s="4" t="str">
        <f t="shared" si="186"/>
        <v>Water Heating_Water Heating</v>
      </c>
      <c r="G713" s="4" t="s">
        <v>16</v>
      </c>
      <c r="H713" s="4" t="s">
        <v>16</v>
      </c>
      <c r="I713" s="6">
        <v>1.0186972599999999</v>
      </c>
      <c r="J713" s="6">
        <v>1.10414488</v>
      </c>
      <c r="K713" s="6">
        <v>1.16741911</v>
      </c>
      <c r="L713" s="6">
        <v>0.85150155999999999</v>
      </c>
      <c r="M713" s="6">
        <v>7.0446059999999999</v>
      </c>
      <c r="N713" s="6">
        <v>1.9234009200000002</v>
      </c>
      <c r="O713" s="6">
        <v>5.3762109799999989</v>
      </c>
      <c r="P713" s="6">
        <v>2.53981674</v>
      </c>
      <c r="Q713" s="6">
        <v>1.1385080499999998</v>
      </c>
      <c r="R713" s="6">
        <v>4.9656295999999998</v>
      </c>
      <c r="S713" s="6">
        <v>0.29461376000000006</v>
      </c>
      <c r="T713" s="6">
        <v>0.46002110000000002</v>
      </c>
      <c r="U713" s="6">
        <v>0.72764090000000003</v>
      </c>
      <c r="V713" s="6">
        <v>1.9875255399999998</v>
      </c>
      <c r="W713" s="2"/>
    </row>
    <row r="714" spans="1:23" x14ac:dyDescent="0.25">
      <c r="A714" t="str">
        <f t="shared" si="184"/>
        <v/>
      </c>
      <c r="B714" t="str">
        <f t="shared" si="181"/>
        <v>WAInterior LightingScrew-in</v>
      </c>
      <c r="C714" t="str">
        <f t="shared" si="185"/>
        <v>WA2014 CPAInterior Lighting_Screw-in</v>
      </c>
      <c r="D714" t="s">
        <v>116</v>
      </c>
      <c r="E714" t="s">
        <v>143</v>
      </c>
      <c r="F714" s="4" t="str">
        <f t="shared" si="186"/>
        <v>Interior Lighting_Screw-in</v>
      </c>
      <c r="G714" s="4" t="s">
        <v>18</v>
      </c>
      <c r="H714" s="4" t="s">
        <v>150</v>
      </c>
      <c r="I714" s="6">
        <v>0.84090348637275747</v>
      </c>
      <c r="J714" s="6">
        <v>0.5706309886796902</v>
      </c>
      <c r="K714" s="6">
        <v>1.8541797892061265</v>
      </c>
      <c r="L714" s="6">
        <v>0.97880771930199428</v>
      </c>
      <c r="M714" s="6">
        <v>2.664980311886695</v>
      </c>
      <c r="N714" s="6">
        <v>1.4705121904882328</v>
      </c>
      <c r="O714" s="6">
        <v>1.9554497366178729</v>
      </c>
      <c r="P714" s="6">
        <v>0.3842373695136107</v>
      </c>
      <c r="Q714" s="6">
        <v>0.35768706305267239</v>
      </c>
      <c r="R714" s="6">
        <v>3.7840134931798981</v>
      </c>
      <c r="S714" s="6">
        <v>0.24314229131447007</v>
      </c>
      <c r="T714" s="6">
        <v>0.23880046468385455</v>
      </c>
      <c r="U714" s="6">
        <v>1.1923258388867457</v>
      </c>
      <c r="V714" s="6">
        <v>1.0116607346789566</v>
      </c>
      <c r="W714" s="2"/>
    </row>
    <row r="715" spans="1:23" x14ac:dyDescent="0.25">
      <c r="A715" t="str">
        <f t="shared" si="184"/>
        <v/>
      </c>
      <c r="B715" t="str">
        <f t="shared" si="181"/>
        <v>WAInterior LightingHigh-Bay Fixtures</v>
      </c>
      <c r="C715" t="str">
        <f t="shared" si="185"/>
        <v>WA2014 CPAInterior Lighting_High-Bay Fixtures</v>
      </c>
      <c r="D715" t="s">
        <v>116</v>
      </c>
      <c r="E715" t="s">
        <v>143</v>
      </c>
      <c r="F715" s="4" t="str">
        <f t="shared" si="186"/>
        <v>Interior Lighting_High-Bay Fixtures</v>
      </c>
      <c r="G715" s="4" t="s">
        <v>18</v>
      </c>
      <c r="H715" s="4" t="s">
        <v>152</v>
      </c>
      <c r="I715" s="6">
        <v>0.39336969503961533</v>
      </c>
      <c r="J715" s="6">
        <v>0.50474620160347206</v>
      </c>
      <c r="K715" s="6">
        <v>1.9629572539638296</v>
      </c>
      <c r="L715" s="6">
        <v>1.0362305338590054</v>
      </c>
      <c r="M715" s="6">
        <v>0.50291122424321089</v>
      </c>
      <c r="N715" s="6">
        <v>1.9227170397938447</v>
      </c>
      <c r="O715" s="6">
        <v>0.49994901492215477</v>
      </c>
      <c r="P715" s="6">
        <v>0.3308345384003667</v>
      </c>
      <c r="Q715" s="6">
        <v>0.31909575150734704</v>
      </c>
      <c r="R715" s="6">
        <v>0.27426724704943634</v>
      </c>
      <c r="S715" s="6">
        <v>1.1909689672179979</v>
      </c>
      <c r="T715" s="6">
        <v>1.1697016642319622</v>
      </c>
      <c r="U715" s="6">
        <v>0.55776300042930538</v>
      </c>
      <c r="V715" s="6">
        <v>0.45222193265632438</v>
      </c>
      <c r="W715" s="2"/>
    </row>
    <row r="716" spans="1:23" x14ac:dyDescent="0.25">
      <c r="A716" t="str">
        <f t="shared" si="184"/>
        <v/>
      </c>
      <c r="B716" t="str">
        <f t="shared" si="181"/>
        <v>WAInterior LightingLinear Fluorescent</v>
      </c>
      <c r="C716" t="str">
        <f t="shared" si="185"/>
        <v>WA2014 CPAInterior Lighting_Linear Fluorescent</v>
      </c>
      <c r="D716" t="s">
        <v>116</v>
      </c>
      <c r="E716" t="s">
        <v>143</v>
      </c>
      <c r="F716" s="4" t="str">
        <f t="shared" si="186"/>
        <v>Interior Lighting_Linear Fluorescent</v>
      </c>
      <c r="G716" s="4" t="s">
        <v>18</v>
      </c>
      <c r="H716" s="4" t="s">
        <v>157</v>
      </c>
      <c r="I716" s="6">
        <v>2.7053268185876265</v>
      </c>
      <c r="J716" s="6">
        <v>2.6062228097168378</v>
      </c>
      <c r="K716" s="6">
        <v>4.9916629568300444</v>
      </c>
      <c r="L716" s="6">
        <v>2.6350617468390003</v>
      </c>
      <c r="M716" s="6">
        <v>4.3201084638700946</v>
      </c>
      <c r="N716" s="6">
        <v>5.8887707697179232</v>
      </c>
      <c r="O716" s="6">
        <v>4.6777012484599725</v>
      </c>
      <c r="P716" s="6">
        <v>2.0909280920860223</v>
      </c>
      <c r="Q716" s="6">
        <v>2.3592171854399808</v>
      </c>
      <c r="R716" s="6">
        <v>1.0567192597706656</v>
      </c>
      <c r="S716" s="6">
        <v>0.91788874146753241</v>
      </c>
      <c r="T716" s="6">
        <v>0.90149787108418367</v>
      </c>
      <c r="U716" s="6">
        <v>3.8359111606839478</v>
      </c>
      <c r="V716" s="6">
        <v>2.4686173326647185</v>
      </c>
      <c r="W716" s="2"/>
    </row>
    <row r="717" spans="1:23" x14ac:dyDescent="0.25">
      <c r="A717" t="str">
        <f t="shared" si="184"/>
        <v/>
      </c>
      <c r="B717" t="str">
        <f t="shared" ref="B717:B780" si="187">D717&amp;G717&amp;H717</f>
        <v>WAExterior LightingScrew-in</v>
      </c>
      <c r="C717" t="str">
        <f t="shared" si="185"/>
        <v>WA2014 CPAExterior Lighting_Screw-in</v>
      </c>
      <c r="D717" t="s">
        <v>116</v>
      </c>
      <c r="E717" t="s">
        <v>143</v>
      </c>
      <c r="F717" s="4" t="str">
        <f t="shared" si="186"/>
        <v>Exterior Lighting_Screw-in</v>
      </c>
      <c r="G717" s="4" t="s">
        <v>23</v>
      </c>
      <c r="H717" s="4" t="s">
        <v>150</v>
      </c>
      <c r="I717" s="6">
        <v>8.6798749838894559E-2</v>
      </c>
      <c r="J717" s="6">
        <v>0.19300335184556638</v>
      </c>
      <c r="K717" s="6">
        <v>0.25861423822296148</v>
      </c>
      <c r="L717" s="6">
        <v>0.16457269705097549</v>
      </c>
      <c r="M717" s="6">
        <v>0.27375164783972761</v>
      </c>
      <c r="N717" s="6">
        <v>6.3772035601469074E-2</v>
      </c>
      <c r="O717" s="6">
        <v>2.1386610723618339E-2</v>
      </c>
      <c r="P717" s="6">
        <v>2.3658695736217764E-3</v>
      </c>
      <c r="Q717" s="6">
        <v>3.3751711831363621E-3</v>
      </c>
      <c r="R717" s="6">
        <v>0.18939726571267518</v>
      </c>
      <c r="S717" s="6">
        <v>0.16682979515986412</v>
      </c>
      <c r="T717" s="6">
        <v>0.16385069167486654</v>
      </c>
      <c r="U717" s="6">
        <v>6.1999107027781823E-2</v>
      </c>
      <c r="V717" s="6">
        <v>0.48944046180655482</v>
      </c>
      <c r="W717" s="2"/>
    </row>
    <row r="718" spans="1:23" x14ac:dyDescent="0.25">
      <c r="A718" t="str">
        <f t="shared" si="184"/>
        <v/>
      </c>
      <c r="B718" t="str">
        <f t="shared" si="187"/>
        <v>WAExterior LightingHID</v>
      </c>
      <c r="C718" t="str">
        <f t="shared" si="185"/>
        <v>WA2014 CPAExterior Lighting_HID</v>
      </c>
      <c r="D718" t="s">
        <v>116</v>
      </c>
      <c r="E718" t="s">
        <v>143</v>
      </c>
      <c r="F718" s="4" t="str">
        <f t="shared" si="186"/>
        <v>Exterior Lighting_HID</v>
      </c>
      <c r="G718" s="4" t="s">
        <v>23</v>
      </c>
      <c r="H718" s="4" t="s">
        <v>158</v>
      </c>
      <c r="I718" s="6">
        <v>0.23424323127321159</v>
      </c>
      <c r="J718" s="6">
        <v>0.26936841498420055</v>
      </c>
      <c r="K718" s="6">
        <v>0.64358842832531638</v>
      </c>
      <c r="L718" s="6">
        <v>0.40955627257065591</v>
      </c>
      <c r="M718" s="6">
        <v>1.9454535382756362</v>
      </c>
      <c r="N718" s="6">
        <v>0.66139692449650611</v>
      </c>
      <c r="O718" s="6">
        <v>0.26110960896207108</v>
      </c>
      <c r="P718" s="6">
        <v>8.810946588214745E-2</v>
      </c>
      <c r="Q718" s="6">
        <v>0.13235229327908823</v>
      </c>
      <c r="R718" s="6">
        <v>0.73983046978423295</v>
      </c>
      <c r="S718" s="6">
        <v>0.15408083155163765</v>
      </c>
      <c r="T718" s="6">
        <v>0.15132938813107269</v>
      </c>
      <c r="U718" s="6">
        <v>0.1673165937665797</v>
      </c>
      <c r="V718" s="6">
        <v>1.028495964547022</v>
      </c>
      <c r="W718" s="2"/>
    </row>
    <row r="719" spans="1:23" x14ac:dyDescent="0.25">
      <c r="A719" t="str">
        <f t="shared" si="184"/>
        <v/>
      </c>
      <c r="B719" t="str">
        <f t="shared" si="187"/>
        <v>WAExterior LightingLinear Fluorescent</v>
      </c>
      <c r="C719" t="str">
        <f t="shared" si="185"/>
        <v>WA2014 CPAExterior Lighting_Linear Fluorescent</v>
      </c>
      <c r="D719" t="s">
        <v>116</v>
      </c>
      <c r="E719" t="s">
        <v>143</v>
      </c>
      <c r="F719" s="4" t="str">
        <f t="shared" si="186"/>
        <v>Exterior Lighting_Linear Fluorescent</v>
      </c>
      <c r="G719" s="4" t="s">
        <v>23</v>
      </c>
      <c r="H719" s="4" t="s">
        <v>157</v>
      </c>
      <c r="I719" s="6">
        <v>0.14396801888789379</v>
      </c>
      <c r="J719" s="6">
        <v>9.7538233170232941E-2</v>
      </c>
      <c r="K719" s="6">
        <v>0.32437983345172205</v>
      </c>
      <c r="L719" s="6">
        <v>0.20642353037836861</v>
      </c>
      <c r="M719" s="6">
        <v>0.56209481388463678</v>
      </c>
      <c r="N719" s="6">
        <v>0.27894603990202499</v>
      </c>
      <c r="O719" s="6">
        <v>8.3598780314310617E-2</v>
      </c>
      <c r="P719" s="6">
        <v>0.31029466454423082</v>
      </c>
      <c r="Q719" s="6">
        <v>0.74574753553777529</v>
      </c>
      <c r="R719" s="6">
        <v>5.1405597836425239E-2</v>
      </c>
      <c r="S719" s="6">
        <v>0.11854937328849816</v>
      </c>
      <c r="T719" s="6">
        <v>0.11643242019406068</v>
      </c>
      <c r="U719" s="6">
        <v>0.10283429920563841</v>
      </c>
      <c r="V719" s="6">
        <v>7.4011073646423384E-2</v>
      </c>
      <c r="W719" s="2"/>
    </row>
    <row r="720" spans="1:23" x14ac:dyDescent="0.25">
      <c r="A720" t="str">
        <f t="shared" si="184"/>
        <v/>
      </c>
      <c r="B720" t="str">
        <f t="shared" si="187"/>
        <v>WARefrigerationWalk-in Refrigerator</v>
      </c>
      <c r="C720" t="str">
        <f t="shared" si="185"/>
        <v>WA2014 CPARefrigeration_Walk-in Refrigerator</v>
      </c>
      <c r="D720" t="s">
        <v>116</v>
      </c>
      <c r="E720" t="s">
        <v>143</v>
      </c>
      <c r="F720" s="4" t="str">
        <f t="shared" si="186"/>
        <v>Refrigeration_Walk-in Refrigerator</v>
      </c>
      <c r="G720" s="4" t="s">
        <v>161</v>
      </c>
      <c r="H720" s="4" t="s">
        <v>159</v>
      </c>
      <c r="I720" s="6">
        <v>0.21848570954421001</v>
      </c>
      <c r="J720" s="6">
        <v>0.74426531398435369</v>
      </c>
      <c r="K720" s="6">
        <v>0.74406889408767207</v>
      </c>
      <c r="L720" s="6">
        <v>0.25814007690532298</v>
      </c>
      <c r="M720" s="6">
        <v>7.4838874121801302</v>
      </c>
      <c r="N720" s="6">
        <v>8.2905890314578805</v>
      </c>
      <c r="O720" s="6">
        <v>0.43315663009510108</v>
      </c>
      <c r="P720" s="6">
        <v>0.2625211592424827</v>
      </c>
      <c r="Q720" s="6">
        <v>0.25457392005568902</v>
      </c>
      <c r="R720" s="6">
        <v>0.87253223995770401</v>
      </c>
      <c r="S720" s="6">
        <v>0.84634681476545837</v>
      </c>
      <c r="T720" s="6">
        <v>17.406628192286419</v>
      </c>
      <c r="U720" s="6">
        <v>0.14527094906692023</v>
      </c>
      <c r="V720" s="6">
        <v>0.85908881606313625</v>
      </c>
      <c r="W720" s="2"/>
    </row>
    <row r="721" spans="1:23" x14ac:dyDescent="0.25">
      <c r="A721" t="str">
        <f t="shared" si="184"/>
        <v/>
      </c>
      <c r="B721" t="str">
        <f t="shared" si="187"/>
        <v>WARefrigerationReach-in Refrigerator</v>
      </c>
      <c r="C721" t="str">
        <f t="shared" si="185"/>
        <v>WA2014 CPARefrigeration_Reach-in Refrigerator</v>
      </c>
      <c r="D721" t="s">
        <v>116</v>
      </c>
      <c r="E721" t="s">
        <v>143</v>
      </c>
      <c r="F721" s="4" t="str">
        <f t="shared" si="186"/>
        <v>Refrigeration_Reach-in Refrigerator</v>
      </c>
      <c r="G721" s="4" t="s">
        <v>161</v>
      </c>
      <c r="H721" s="4" t="s">
        <v>160</v>
      </c>
      <c r="I721" s="6">
        <v>5.7670377505012395E-2</v>
      </c>
      <c r="J721" s="6">
        <v>0.19645248978024851</v>
      </c>
      <c r="K721" s="6">
        <v>0.19640064378256397</v>
      </c>
      <c r="L721" s="6">
        <v>6.8137342782551888E-2</v>
      </c>
      <c r="M721" s="6">
        <v>3.9508177735359444</v>
      </c>
      <c r="N721" s="6">
        <v>0.62524049896576794</v>
      </c>
      <c r="O721" s="6">
        <v>0.11433382269483758</v>
      </c>
      <c r="P721" s="6">
        <v>0.13858750202153586</v>
      </c>
      <c r="Q721" s="6">
        <v>0.13439207628883107</v>
      </c>
      <c r="R721" s="6">
        <v>0.23030917568305712</v>
      </c>
      <c r="S721" s="6">
        <v>0.22339740392866461</v>
      </c>
      <c r="T721" s="6">
        <v>0.91891302276263853</v>
      </c>
      <c r="U721" s="6">
        <v>3.8344981420880921E-2</v>
      </c>
      <c r="V721" s="6">
        <v>0.22676071783390542</v>
      </c>
      <c r="W721" s="2"/>
    </row>
    <row r="722" spans="1:23" x14ac:dyDescent="0.25">
      <c r="A722" t="str">
        <f t="shared" si="184"/>
        <v/>
      </c>
      <c r="B722" t="str">
        <f t="shared" si="187"/>
        <v>WARefrigerationGlass Door Display</v>
      </c>
      <c r="C722" t="str">
        <f t="shared" si="185"/>
        <v>WA2014 CPARefrigeration_Glass Door Display</v>
      </c>
      <c r="D722" t="s">
        <v>116</v>
      </c>
      <c r="E722" t="s">
        <v>143</v>
      </c>
      <c r="F722" s="4" t="str">
        <f t="shared" si="186"/>
        <v>Refrigeration_Glass Door Display</v>
      </c>
      <c r="G722" s="4" t="s">
        <v>161</v>
      </c>
      <c r="H722" s="4" t="s">
        <v>28</v>
      </c>
      <c r="I722" s="6">
        <v>9.7065643539306204E-2</v>
      </c>
      <c r="J722" s="6">
        <v>0.33065133557971665</v>
      </c>
      <c r="K722" s="6">
        <v>0.33056407301359686</v>
      </c>
      <c r="L722" s="6">
        <v>0.11468270735130641</v>
      </c>
      <c r="M722" s="6">
        <v>3.3248323167423743</v>
      </c>
      <c r="N722" s="6">
        <v>10.523491266148621</v>
      </c>
      <c r="O722" s="6">
        <v>0.19243650827877404</v>
      </c>
      <c r="P722" s="6">
        <v>0.11662907069626945</v>
      </c>
      <c r="Q722" s="6">
        <v>0.11309838721295985</v>
      </c>
      <c r="R722" s="6">
        <v>0.38763589415970245</v>
      </c>
      <c r="S722" s="6">
        <v>0.37600261547553576</v>
      </c>
      <c r="T722" s="6">
        <v>1.5466325654509945</v>
      </c>
      <c r="U722" s="6">
        <v>6.4538857887605341E-2</v>
      </c>
      <c r="V722" s="6">
        <v>0.38166344591848755</v>
      </c>
      <c r="W722" s="2"/>
    </row>
    <row r="723" spans="1:23" x14ac:dyDescent="0.25">
      <c r="A723" t="str">
        <f t="shared" si="184"/>
        <v/>
      </c>
      <c r="B723" t="str">
        <f t="shared" si="187"/>
        <v>WARefrigerationOpen Display Case</v>
      </c>
      <c r="C723" t="str">
        <f t="shared" si="185"/>
        <v>WA2014 CPARefrigeration_Open Display Case</v>
      </c>
      <c r="D723" t="s">
        <v>116</v>
      </c>
      <c r="E723" t="s">
        <v>143</v>
      </c>
      <c r="F723" s="4" t="str">
        <f t="shared" si="186"/>
        <v>Refrigeration_Open Display Case</v>
      </c>
      <c r="G723" s="4" t="s">
        <v>161</v>
      </c>
      <c r="H723" s="4" t="s">
        <v>29</v>
      </c>
      <c r="I723" s="6">
        <v>8.006154425078929E-2</v>
      </c>
      <c r="J723" s="6">
        <v>0.27272735820659538</v>
      </c>
      <c r="K723" s="6">
        <v>0.27265538242253734</v>
      </c>
      <c r="L723" s="6">
        <v>9.4592425441334102E-2</v>
      </c>
      <c r="M723" s="6">
        <v>2.7423834010386092</v>
      </c>
      <c r="N723" s="6">
        <v>8.6799709037768409</v>
      </c>
      <c r="O723" s="6">
        <v>0.15872520349375277</v>
      </c>
      <c r="P723" s="6">
        <v>9.6197822051183712E-2</v>
      </c>
      <c r="Q723" s="6">
        <v>9.3285648787529873E-2</v>
      </c>
      <c r="R723" s="6">
        <v>0.31972927971052856</v>
      </c>
      <c r="S723" s="6">
        <v>0.31013393554761659</v>
      </c>
      <c r="T723" s="6">
        <v>1.2756912442292103</v>
      </c>
      <c r="U723" s="6">
        <v>5.3232847774522141E-2</v>
      </c>
      <c r="V723" s="6">
        <v>0.31480309355738212</v>
      </c>
      <c r="W723" s="2"/>
    </row>
    <row r="724" spans="1:23" x14ac:dyDescent="0.25">
      <c r="A724" t="str">
        <f t="shared" si="184"/>
        <v/>
      </c>
      <c r="B724" t="str">
        <f t="shared" si="187"/>
        <v>WARefrigerationIcemaker</v>
      </c>
      <c r="C724" t="str">
        <f t="shared" si="185"/>
        <v>WA2014 CPARefrigeration_Icemaker</v>
      </c>
      <c r="D724" t="s">
        <v>116</v>
      </c>
      <c r="E724" t="s">
        <v>143</v>
      </c>
      <c r="F724" s="4" t="str">
        <f t="shared" si="186"/>
        <v>Refrigeration_Icemaker</v>
      </c>
      <c r="G724" s="4" t="s">
        <v>161</v>
      </c>
      <c r="H724" s="4" t="s">
        <v>30</v>
      </c>
      <c r="I724" s="6">
        <v>6.5845008355789311E-2</v>
      </c>
      <c r="J724" s="6">
        <v>0.22429913572131208</v>
      </c>
      <c r="K724" s="6">
        <v>0.44847988136791189</v>
      </c>
      <c r="L724" s="6">
        <v>0.15559127923060562</v>
      </c>
      <c r="M724" s="6">
        <v>2.2554181242186693</v>
      </c>
      <c r="N724" s="6">
        <v>0.35693338295904764</v>
      </c>
      <c r="O724" s="6">
        <v>0.26108070855047183</v>
      </c>
      <c r="P724" s="6">
        <v>0.15823193159820872</v>
      </c>
      <c r="Q724" s="6">
        <v>0.1534418148280865</v>
      </c>
      <c r="R724" s="6">
        <v>0.26295492163108891</v>
      </c>
      <c r="S724" s="6">
        <v>0.25506342362794632</v>
      </c>
      <c r="T724" s="6">
        <v>1.0491666307679486</v>
      </c>
      <c r="U724" s="6">
        <v>4.3780286020167737E-2</v>
      </c>
      <c r="V724" s="6">
        <v>0.25890347881354786</v>
      </c>
      <c r="W724" s="2"/>
    </row>
    <row r="725" spans="1:23" x14ac:dyDescent="0.25">
      <c r="A725" t="str">
        <f t="shared" si="184"/>
        <v/>
      </c>
      <c r="B725" t="str">
        <f t="shared" si="187"/>
        <v>WARefrigerationVending Machine</v>
      </c>
      <c r="C725" t="str">
        <f t="shared" si="185"/>
        <v>WA2014 CPARefrigeration_Vending Machine</v>
      </c>
      <c r="D725" t="s">
        <v>116</v>
      </c>
      <c r="E725" t="s">
        <v>143</v>
      </c>
      <c r="F725" s="4" t="str">
        <f t="shared" si="186"/>
        <v>Refrigeration_Vending Machine</v>
      </c>
      <c r="G725" s="4" t="s">
        <v>161</v>
      </c>
      <c r="H725" s="4" t="s">
        <v>31</v>
      </c>
      <c r="I725" s="6">
        <v>0.10176046745894714</v>
      </c>
      <c r="J725" s="6">
        <v>0.17332205942101389</v>
      </c>
      <c r="K725" s="6">
        <v>0.3465526356024774</v>
      </c>
      <c r="L725" s="6">
        <v>0.12022962486001344</v>
      </c>
      <c r="M725" s="6">
        <v>1.7428230959871533</v>
      </c>
      <c r="N725" s="6">
        <v>0.55162431911852827</v>
      </c>
      <c r="O725" s="6">
        <v>0.20174418387991006</v>
      </c>
      <c r="P725" s="6">
        <v>0.12227012896225219</v>
      </c>
      <c r="Q725" s="6">
        <v>0.11856867509443048</v>
      </c>
      <c r="R725" s="6">
        <v>0.40638487888441011</v>
      </c>
      <c r="S725" s="6">
        <v>0.197094463712504</v>
      </c>
      <c r="T725" s="6">
        <v>0.81071966922977856</v>
      </c>
      <c r="U725" s="6">
        <v>3.3830221015584166E-2</v>
      </c>
      <c r="V725" s="6">
        <v>0.40012355816639222</v>
      </c>
      <c r="W725" s="2"/>
    </row>
    <row r="726" spans="1:23" x14ac:dyDescent="0.25">
      <c r="A726" t="str">
        <f t="shared" si="184"/>
        <v/>
      </c>
      <c r="B726" t="str">
        <f t="shared" si="187"/>
        <v>WAFood PreparationOven</v>
      </c>
      <c r="C726" t="str">
        <f t="shared" si="185"/>
        <v>WA2014 CPAFood Preparation_Oven</v>
      </c>
      <c r="D726" t="s">
        <v>116</v>
      </c>
      <c r="E726" t="s">
        <v>143</v>
      </c>
      <c r="F726" s="4" t="str">
        <f t="shared" si="186"/>
        <v>Food Preparation_Oven</v>
      </c>
      <c r="G726" s="4" t="s">
        <v>32</v>
      </c>
      <c r="H726" s="4" t="s">
        <v>33</v>
      </c>
      <c r="I726" s="6">
        <v>0.12521705440410422</v>
      </c>
      <c r="J726" s="6">
        <v>0.31963742181604199</v>
      </c>
      <c r="K726" s="6">
        <v>0.3320349329555185</v>
      </c>
      <c r="L726" s="6">
        <v>0.24650004563779507</v>
      </c>
      <c r="M726" s="6">
        <v>10.643274674468769</v>
      </c>
      <c r="N726" s="6">
        <v>0.66296599946431611</v>
      </c>
      <c r="O726" s="6">
        <v>1.0972214338816055</v>
      </c>
      <c r="P726" s="6">
        <v>0.41837634206209112</v>
      </c>
      <c r="Q726" s="6">
        <v>0.18310640498383568</v>
      </c>
      <c r="R726" s="6">
        <v>0.59611053792306812</v>
      </c>
      <c r="S726" s="6">
        <v>5.6772497561479347E-2</v>
      </c>
      <c r="T726" s="6">
        <v>9.0480692228860765E-2</v>
      </c>
      <c r="U726" s="6">
        <v>0.11354694075807241</v>
      </c>
      <c r="V726" s="6">
        <v>0.15764219435718196</v>
      </c>
      <c r="W726" s="2"/>
    </row>
    <row r="727" spans="1:23" x14ac:dyDescent="0.25">
      <c r="A727" t="str">
        <f t="shared" si="184"/>
        <v/>
      </c>
      <c r="B727" t="str">
        <f t="shared" si="187"/>
        <v>WAFood PreparationFryer</v>
      </c>
      <c r="C727" t="str">
        <f t="shared" si="185"/>
        <v>WA2014 CPAFood Preparation_Fryer</v>
      </c>
      <c r="D727" t="s">
        <v>116</v>
      </c>
      <c r="E727" t="s">
        <v>143</v>
      </c>
      <c r="F727" s="4" t="str">
        <f t="shared" si="186"/>
        <v>Food Preparation_Fryer</v>
      </c>
      <c r="G727" s="4" t="s">
        <v>32</v>
      </c>
      <c r="H727" s="4" t="s">
        <v>34</v>
      </c>
      <c r="I727" s="6">
        <v>9.9472947551539168E-2</v>
      </c>
      <c r="J727" s="6">
        <v>0.2539212940851146</v>
      </c>
      <c r="K727" s="6">
        <v>0.26376992837231722</v>
      </c>
      <c r="L727" s="6">
        <v>0.19582065899784259</v>
      </c>
      <c r="M727" s="6">
        <v>8.4550615609702096</v>
      </c>
      <c r="N727" s="6">
        <v>0.52666294065935249</v>
      </c>
      <c r="O727" s="6">
        <v>0.8716372595117694</v>
      </c>
      <c r="P727" s="6">
        <v>0.33235990200215987</v>
      </c>
      <c r="Q727" s="6">
        <v>0.14546048783839602</v>
      </c>
      <c r="R727" s="6">
        <v>0.47355268462374556</v>
      </c>
      <c r="S727" s="6">
        <v>4.5100307615268571E-2</v>
      </c>
      <c r="T727" s="6">
        <v>7.1878237316317359E-2</v>
      </c>
      <c r="U727" s="6">
        <v>9.0202160851144034E-2</v>
      </c>
      <c r="V727" s="6">
        <v>0.1252316132640757</v>
      </c>
      <c r="W727" s="2"/>
    </row>
    <row r="728" spans="1:23" x14ac:dyDescent="0.25">
      <c r="A728" t="str">
        <f t="shared" si="184"/>
        <v/>
      </c>
      <c r="B728" t="str">
        <f t="shared" si="187"/>
        <v>WAFood PreparationDishwasher</v>
      </c>
      <c r="C728" t="str">
        <f t="shared" si="185"/>
        <v>WA2014 CPAFood Preparation_Dishwasher</v>
      </c>
      <c r="D728" t="s">
        <v>116</v>
      </c>
      <c r="E728" t="s">
        <v>143</v>
      </c>
      <c r="F728" s="4" t="str">
        <f t="shared" si="186"/>
        <v>Food Preparation_Dishwasher</v>
      </c>
      <c r="G728" s="4" t="s">
        <v>32</v>
      </c>
      <c r="H728" s="4" t="s">
        <v>35</v>
      </c>
      <c r="I728" s="6">
        <v>0.27482329305057529</v>
      </c>
      <c r="J728" s="6">
        <v>0.70153230535345668</v>
      </c>
      <c r="K728" s="6">
        <v>0.72874205607947651</v>
      </c>
      <c r="L728" s="6">
        <v>0.54101220158614027</v>
      </c>
      <c r="M728" s="6">
        <v>11.679797966815229</v>
      </c>
      <c r="N728" s="6">
        <v>1.4550613733921005</v>
      </c>
      <c r="O728" s="6">
        <v>2.4081544570747648</v>
      </c>
      <c r="P728" s="6">
        <v>0.91824204464107828</v>
      </c>
      <c r="Q728" s="6">
        <v>0.40187740748085027</v>
      </c>
      <c r="R728" s="6">
        <v>1.3083286604512054</v>
      </c>
      <c r="S728" s="6">
        <v>0.12460287305752268</v>
      </c>
      <c r="T728" s="6">
        <v>0.19858478474970478</v>
      </c>
      <c r="U728" s="6">
        <v>0.24921001634685661</v>
      </c>
      <c r="V728" s="6">
        <v>0.34598918799945472</v>
      </c>
      <c r="W728" s="2"/>
    </row>
    <row r="729" spans="1:23" x14ac:dyDescent="0.25">
      <c r="A729" t="str">
        <f t="shared" si="184"/>
        <v/>
      </c>
      <c r="B729" t="str">
        <f t="shared" si="187"/>
        <v>WAFood PreparationHot Food Container</v>
      </c>
      <c r="C729" t="str">
        <f t="shared" si="185"/>
        <v>WA2014 CPAFood Preparation_Hot Food Container</v>
      </c>
      <c r="D729" t="s">
        <v>116</v>
      </c>
      <c r="E729" t="s">
        <v>143</v>
      </c>
      <c r="F729" s="4" t="str">
        <f t="shared" si="186"/>
        <v>Food Preparation_Hot Food Container</v>
      </c>
      <c r="G729" s="4" t="s">
        <v>32</v>
      </c>
      <c r="H729" s="4" t="s">
        <v>36</v>
      </c>
      <c r="I729" s="6">
        <v>3.371191384033663E-2</v>
      </c>
      <c r="J729" s="6">
        <v>8.6055284367530627E-2</v>
      </c>
      <c r="K729" s="6">
        <v>8.9393039191405066E-2</v>
      </c>
      <c r="L729" s="6">
        <v>6.6364668452926157E-2</v>
      </c>
      <c r="M729" s="6">
        <v>1.4327327875274132</v>
      </c>
      <c r="N729" s="6">
        <v>0.17848888683234448</v>
      </c>
      <c r="O729" s="6">
        <v>0.29540252818449064</v>
      </c>
      <c r="P729" s="6">
        <v>0.11263854802808815</v>
      </c>
      <c r="Q729" s="6">
        <v>4.9297337154311192E-2</v>
      </c>
      <c r="R729" s="6">
        <v>0.16048953706357516</v>
      </c>
      <c r="S729" s="6">
        <v>1.5284735417243463E-2</v>
      </c>
      <c r="T729" s="6">
        <v>2.435991898347508E-2</v>
      </c>
      <c r="U729" s="6">
        <v>3.0569994653575551E-2</v>
      </c>
      <c r="V729" s="6">
        <v>4.2441663390515999E-2</v>
      </c>
      <c r="W729" s="2"/>
    </row>
    <row r="730" spans="1:23" x14ac:dyDescent="0.25">
      <c r="A730" t="str">
        <f t="shared" si="184"/>
        <v/>
      </c>
      <c r="B730" t="str">
        <f t="shared" si="187"/>
        <v>WAOffice EquipmentDesktop Computer</v>
      </c>
      <c r="C730" t="str">
        <f t="shared" si="185"/>
        <v>WA2014 CPAOffice Equipment_Desktop Computer</v>
      </c>
      <c r="D730" t="s">
        <v>116</v>
      </c>
      <c r="E730" t="s">
        <v>143</v>
      </c>
      <c r="F730" s="4" t="str">
        <f t="shared" si="186"/>
        <v>Office Equipment_Desktop Computer</v>
      </c>
      <c r="G730" s="4" t="s">
        <v>38</v>
      </c>
      <c r="H730" s="4" t="s">
        <v>39</v>
      </c>
      <c r="I730" s="6">
        <v>2.036963176613694</v>
      </c>
      <c r="J730" s="6">
        <v>1.2769447938210612</v>
      </c>
      <c r="K730" s="6">
        <v>0.38137215557552406</v>
      </c>
      <c r="L730" s="6">
        <v>7.8678691372184625E-2</v>
      </c>
      <c r="M730" s="6">
        <v>0.27024630411607214</v>
      </c>
      <c r="N730" s="6">
        <v>0.11414926796621741</v>
      </c>
      <c r="O730" s="6">
        <v>0.58178545867287157</v>
      </c>
      <c r="P730" s="6">
        <v>0.51377968551260667</v>
      </c>
      <c r="Q730" s="6">
        <v>0.29479314169626392</v>
      </c>
      <c r="R730" s="6">
        <v>0.11122538196343601</v>
      </c>
      <c r="S730" s="6">
        <v>8.3783482119599642E-2</v>
      </c>
      <c r="T730" s="6">
        <v>6.0399370801046445E-2</v>
      </c>
      <c r="U730" s="6">
        <v>4.6672838147941835</v>
      </c>
      <c r="V730" s="6">
        <v>0.2453161441773293</v>
      </c>
      <c r="W730" s="2"/>
    </row>
    <row r="731" spans="1:23" x14ac:dyDescent="0.25">
      <c r="A731" t="str">
        <f t="shared" si="184"/>
        <v/>
      </c>
      <c r="B731" t="str">
        <f t="shared" si="187"/>
        <v>WAOffice EquipmentLaptop</v>
      </c>
      <c r="C731" t="str">
        <f t="shared" si="185"/>
        <v>WA2014 CPAOffice Equipment_Laptop</v>
      </c>
      <c r="D731" t="s">
        <v>116</v>
      </c>
      <c r="E731" t="s">
        <v>143</v>
      </c>
      <c r="F731" s="4" t="str">
        <f t="shared" si="186"/>
        <v>Office Equipment_Laptop</v>
      </c>
      <c r="G731" s="4" t="s">
        <v>38</v>
      </c>
      <c r="H731" s="4" t="s">
        <v>40</v>
      </c>
      <c r="I731" s="6">
        <v>0.40719873116504118</v>
      </c>
      <c r="J731" s="6">
        <v>0.25526740285808935</v>
      </c>
      <c r="K731" s="6">
        <v>7.6238127244988158E-2</v>
      </c>
      <c r="L731" s="6">
        <v>1.5728248632231101E-2</v>
      </c>
      <c r="M731" s="6">
        <v>4.3218828264160042E-2</v>
      </c>
      <c r="N731" s="6">
        <v>2.2818987408763119E-2</v>
      </c>
      <c r="O731" s="6">
        <v>4.6520683987169173E-2</v>
      </c>
      <c r="P731" s="6">
        <v>3.0812108698043048E-2</v>
      </c>
      <c r="Q731" s="6">
        <v>2.3572226465955422E-2</v>
      </c>
      <c r="R731" s="6">
        <v>2.2234488541001012E-2</v>
      </c>
      <c r="S731" s="6">
        <v>1.339897667405306E-2</v>
      </c>
      <c r="T731" s="6">
        <v>9.6592996616618777E-3</v>
      </c>
      <c r="U731" s="6">
        <v>0.37320498852233358</v>
      </c>
      <c r="V731" s="6">
        <v>4.9039876513316656E-2</v>
      </c>
      <c r="W731" s="2"/>
    </row>
    <row r="732" spans="1:23" x14ac:dyDescent="0.25">
      <c r="A732" t="str">
        <f t="shared" si="184"/>
        <v/>
      </c>
      <c r="B732" t="str">
        <f t="shared" si="187"/>
        <v>WAOffice EquipmentServer</v>
      </c>
      <c r="C732" t="str">
        <f t="shared" si="185"/>
        <v>WA2014 CPAOffice Equipment_Server</v>
      </c>
      <c r="D732" t="s">
        <v>116</v>
      </c>
      <c r="E732" t="s">
        <v>143</v>
      </c>
      <c r="F732" s="4" t="str">
        <f t="shared" si="186"/>
        <v>Office Equipment_Server</v>
      </c>
      <c r="G732" s="4" t="s">
        <v>38</v>
      </c>
      <c r="H732" s="4" t="s">
        <v>41</v>
      </c>
      <c r="I732" s="6">
        <v>0.24774575710033828</v>
      </c>
      <c r="J732" s="6">
        <v>0.46592543991854024</v>
      </c>
      <c r="K732" s="6">
        <v>6.9576613734214393E-2</v>
      </c>
      <c r="L732" s="6">
        <v>0.11483160138851591</v>
      </c>
      <c r="M732" s="6">
        <v>0.39442465716896136</v>
      </c>
      <c r="N732" s="6">
        <v>8.3300465534443494E-2</v>
      </c>
      <c r="O732" s="6">
        <v>8.4911625649605763E-2</v>
      </c>
      <c r="P732" s="6">
        <v>7.4986178620096364E-2</v>
      </c>
      <c r="Q732" s="6">
        <v>8.605015652637367E-2</v>
      </c>
      <c r="R732" s="6">
        <v>8.1166758770126649E-2</v>
      </c>
      <c r="S732" s="6">
        <v>0.12228204681478773</v>
      </c>
      <c r="T732" s="6">
        <v>8.8152921089317174E-2</v>
      </c>
      <c r="U732" s="6">
        <v>68.119037726775574</v>
      </c>
      <c r="V732" s="6">
        <v>0.17901953623683275</v>
      </c>
      <c r="W732" s="2"/>
    </row>
    <row r="733" spans="1:23" x14ac:dyDescent="0.25">
      <c r="A733" t="str">
        <f t="shared" si="184"/>
        <v/>
      </c>
      <c r="B733" t="str">
        <f t="shared" si="187"/>
        <v>WAOffice EquipmentMonitor</v>
      </c>
      <c r="C733" t="str">
        <f t="shared" si="185"/>
        <v>WA2014 CPAOffice Equipment_Monitor</v>
      </c>
      <c r="D733" t="s">
        <v>116</v>
      </c>
      <c r="E733" t="s">
        <v>143</v>
      </c>
      <c r="F733" s="4" t="str">
        <f t="shared" si="186"/>
        <v>Office Equipment_Monitor</v>
      </c>
      <c r="G733" s="4" t="s">
        <v>38</v>
      </c>
      <c r="H733" s="4" t="s">
        <v>42</v>
      </c>
      <c r="I733" s="6">
        <v>0.5623220573231521</v>
      </c>
      <c r="J733" s="6">
        <v>0.35251212775640905</v>
      </c>
      <c r="K733" s="6">
        <v>0.10528122333831696</v>
      </c>
      <c r="L733" s="6">
        <v>2.1719962396890568E-2</v>
      </c>
      <c r="M733" s="6">
        <v>7.4603929741704822E-2</v>
      </c>
      <c r="N733" s="6">
        <v>3.1511934993053832E-2</v>
      </c>
      <c r="O733" s="6">
        <v>0.16060712328903642</v>
      </c>
      <c r="P733" s="6">
        <v>0.14183351622908705</v>
      </c>
      <c r="Q733" s="6">
        <v>8.138030565627466E-2</v>
      </c>
      <c r="R733" s="6">
        <v>3.0704769889953777E-2</v>
      </c>
      <c r="S733" s="6">
        <v>2.3129185925448735E-2</v>
      </c>
      <c r="T733" s="6">
        <v>1.6673791082630621E-2</v>
      </c>
      <c r="U733" s="6">
        <v>1.2884457937080565</v>
      </c>
      <c r="V733" s="6">
        <v>6.7721734232675385E-2</v>
      </c>
      <c r="W733" s="2"/>
    </row>
    <row r="734" spans="1:23" x14ac:dyDescent="0.25">
      <c r="A734" t="str">
        <f t="shared" si="184"/>
        <v/>
      </c>
      <c r="B734" t="str">
        <f t="shared" si="187"/>
        <v>WAOffice EquipmentPrinter/Copier/Fax</v>
      </c>
      <c r="C734" t="str">
        <f t="shared" si="185"/>
        <v>WA2014 CPAOffice Equipment_Printer/Copier/Fax</v>
      </c>
      <c r="D734" t="s">
        <v>116</v>
      </c>
      <c r="E734" t="s">
        <v>143</v>
      </c>
      <c r="F734" s="4" t="str">
        <f t="shared" si="186"/>
        <v>Office Equipment_Printer/Copier/Fax</v>
      </c>
      <c r="G734" s="4" t="s">
        <v>38</v>
      </c>
      <c r="H734" s="4" t="s">
        <v>43</v>
      </c>
      <c r="I734" s="6">
        <v>0.24061693324862543</v>
      </c>
      <c r="J734" s="6">
        <v>0.22625927440265087</v>
      </c>
      <c r="K734" s="6">
        <v>6.7574563611075458E-2</v>
      </c>
      <c r="L734" s="6">
        <v>1.1152735001206433E-2</v>
      </c>
      <c r="M734" s="6">
        <v>7.661503673477553E-2</v>
      </c>
      <c r="N734" s="6">
        <v>1.6180702983311149E-2</v>
      </c>
      <c r="O734" s="6">
        <v>8.2468314291609585E-2</v>
      </c>
      <c r="P734" s="6">
        <v>9.1035586980273406E-2</v>
      </c>
      <c r="Q734" s="6">
        <v>4.1787042109775761E-2</v>
      </c>
      <c r="R734" s="6">
        <v>1.5766241008994607E-2</v>
      </c>
      <c r="S734" s="6">
        <v>1.1876341068486009E-2</v>
      </c>
      <c r="T734" s="6">
        <v>8.5616342244073142E-3</v>
      </c>
      <c r="U734" s="6">
        <v>0.66158928998432376</v>
      </c>
      <c r="V734" s="6">
        <v>3.4773658532083133E-2</v>
      </c>
      <c r="W734" s="2"/>
    </row>
    <row r="735" spans="1:23" x14ac:dyDescent="0.25">
      <c r="A735" t="str">
        <f t="shared" si="184"/>
        <v/>
      </c>
      <c r="B735" t="str">
        <f t="shared" si="187"/>
        <v>WAOffice EquipmentPOS Terminal</v>
      </c>
      <c r="C735" t="str">
        <f t="shared" si="185"/>
        <v>WA2014 CPAOffice Equipment_POS Terminal</v>
      </c>
      <c r="D735" t="s">
        <v>116</v>
      </c>
      <c r="E735" t="s">
        <v>143</v>
      </c>
      <c r="F735" s="4" t="str">
        <f t="shared" si="186"/>
        <v>Office Equipment_POS Terminal</v>
      </c>
      <c r="G735" s="4" t="s">
        <v>38</v>
      </c>
      <c r="H735" s="4" t="s">
        <v>44</v>
      </c>
      <c r="I735" s="6">
        <v>3.4525712523385099E-2</v>
      </c>
      <c r="J735" s="6">
        <v>0.12986222637463118</v>
      </c>
      <c r="K735" s="6">
        <v>1.1635390372389859E-2</v>
      </c>
      <c r="L735" s="6">
        <v>3.2005737692889322E-2</v>
      </c>
      <c r="M735" s="6">
        <v>0.10993360681478805</v>
      </c>
      <c r="N735" s="6">
        <v>5.8043535432607783E-2</v>
      </c>
      <c r="O735" s="6">
        <v>5.9166187372570317E-2</v>
      </c>
      <c r="P735" s="6">
        <v>2.612508158127724E-2</v>
      </c>
      <c r="Q735" s="6">
        <v>1.199190251164875E-2</v>
      </c>
      <c r="R735" s="6">
        <v>2.2622709769494681E-2</v>
      </c>
      <c r="S735" s="6">
        <v>3.4082317651063537E-2</v>
      </c>
      <c r="T735" s="6">
        <v>2.4569885250497078E-2</v>
      </c>
      <c r="U735" s="6">
        <v>0.18986063304985382</v>
      </c>
      <c r="V735" s="6">
        <v>4.9896128325453933E-2</v>
      </c>
      <c r="W735" s="2"/>
    </row>
    <row r="736" spans="1:23" x14ac:dyDescent="0.25">
      <c r="A736" t="str">
        <f t="shared" si="184"/>
        <v/>
      </c>
      <c r="B736" t="str">
        <f t="shared" si="187"/>
        <v>WAMiscellaneousNon-HVAC Motors</v>
      </c>
      <c r="C736" t="str">
        <f t="shared" si="185"/>
        <v>WA2014 CPAMiscellaneous_Non-HVAC Motors</v>
      </c>
      <c r="D736" t="s">
        <v>116</v>
      </c>
      <c r="E736" t="s">
        <v>143</v>
      </c>
      <c r="F736" s="4" t="str">
        <f t="shared" si="186"/>
        <v>Miscellaneous_Non-HVAC Motors</v>
      </c>
      <c r="G736" s="4" t="s">
        <v>45</v>
      </c>
      <c r="H736" s="4" t="s">
        <v>46</v>
      </c>
      <c r="I736" s="6">
        <v>0.27497049620851727</v>
      </c>
      <c r="J736" s="6">
        <v>0.25763187030886425</v>
      </c>
      <c r="K736" s="6">
        <v>0.36082997132837952</v>
      </c>
      <c r="L736" s="6">
        <v>0.17807000084869487</v>
      </c>
      <c r="M736" s="6">
        <v>0.50422711271415821</v>
      </c>
      <c r="N736" s="6">
        <v>0.58770635006570604</v>
      </c>
      <c r="O736" s="6">
        <v>0.59717764359844372</v>
      </c>
      <c r="P736" s="6">
        <v>0.16003117929866809</v>
      </c>
      <c r="Q736" s="6">
        <v>0.12042781162307581</v>
      </c>
      <c r="R736" s="6">
        <v>0.19934178480880341</v>
      </c>
      <c r="S736" s="6">
        <v>0.14422687967215081</v>
      </c>
      <c r="T736" s="6">
        <v>0.4959715887693259</v>
      </c>
      <c r="U736" s="6">
        <v>5.750974173205786</v>
      </c>
      <c r="V736" s="6">
        <v>0.1798201873001791</v>
      </c>
      <c r="W736" s="2"/>
    </row>
    <row r="737" spans="1:23" x14ac:dyDescent="0.25">
      <c r="A737" t="str">
        <f t="shared" si="184"/>
        <v/>
      </c>
      <c r="B737" t="str">
        <f t="shared" si="187"/>
        <v>WAMiscellaneousPool Pump</v>
      </c>
      <c r="C737" t="str">
        <f t="shared" si="185"/>
        <v>WA2014 CPAMiscellaneous_Pool Pump</v>
      </c>
      <c r="D737" t="s">
        <v>116</v>
      </c>
      <c r="E737" t="s">
        <v>143</v>
      </c>
      <c r="F737" s="4" t="str">
        <f t="shared" si="186"/>
        <v>Miscellaneous_Pool Pump</v>
      </c>
      <c r="G737" s="4" t="s">
        <v>45</v>
      </c>
      <c r="H737" s="4" t="s">
        <v>47</v>
      </c>
      <c r="I737" s="6">
        <v>9.2128258646737918E-3</v>
      </c>
      <c r="J737" s="6">
        <v>9.2128258646737918E-3</v>
      </c>
      <c r="K737" s="6">
        <v>9.2128258646737918E-3</v>
      </c>
      <c r="L737" s="6">
        <v>9.2128258646737918E-3</v>
      </c>
      <c r="M737" s="6">
        <v>9.2128258646737918E-3</v>
      </c>
      <c r="N737" s="6">
        <v>9.2128258646737918E-3</v>
      </c>
      <c r="O737" s="6">
        <v>9.2128258646737918E-3</v>
      </c>
      <c r="P737" s="6">
        <v>1.6397929619947071E-2</v>
      </c>
      <c r="Q737" s="6">
        <v>2.46797753779457E-2</v>
      </c>
      <c r="R737" s="6">
        <v>1.3617315375394469E-2</v>
      </c>
      <c r="S737" s="6">
        <v>9.2128258646737918E-3</v>
      </c>
      <c r="T737" s="6">
        <v>9.2128258646737918E-3</v>
      </c>
      <c r="U737" s="6">
        <v>9.2128258646737918E-3</v>
      </c>
      <c r="V737" s="6">
        <v>9.2128258646737918E-3</v>
      </c>
      <c r="W737" s="2"/>
    </row>
    <row r="738" spans="1:23" x14ac:dyDescent="0.25">
      <c r="A738" t="str">
        <f t="shared" si="184"/>
        <v/>
      </c>
      <c r="B738" t="str">
        <f t="shared" si="187"/>
        <v>WAMiscellaneousPool Heater</v>
      </c>
      <c r="C738" t="str">
        <f t="shared" si="185"/>
        <v>WA2014 CPAMiscellaneous_Pool Heater</v>
      </c>
      <c r="D738" t="s">
        <v>116</v>
      </c>
      <c r="E738" t="s">
        <v>143</v>
      </c>
      <c r="F738" s="4" t="str">
        <f t="shared" si="186"/>
        <v>Miscellaneous_Pool Heater</v>
      </c>
      <c r="G738" s="4" t="s">
        <v>45</v>
      </c>
      <c r="H738" s="4" t="s">
        <v>48</v>
      </c>
      <c r="I738" s="6">
        <v>1.7649977855671375E-2</v>
      </c>
      <c r="J738" s="6">
        <v>1.7649977855671375E-2</v>
      </c>
      <c r="K738" s="6">
        <v>1.7649977855671375E-2</v>
      </c>
      <c r="L738" s="6">
        <v>1.7649977855671375E-2</v>
      </c>
      <c r="M738" s="6">
        <v>1.7649977855671375E-2</v>
      </c>
      <c r="N738" s="6">
        <v>1.7649977855671375E-2</v>
      </c>
      <c r="O738" s="6">
        <v>1.7649977855671375E-2</v>
      </c>
      <c r="P738" s="6">
        <v>3.1415235555542702E-2</v>
      </c>
      <c r="Q738" s="6">
        <v>2.3640818533972631E-2</v>
      </c>
      <c r="R738" s="6">
        <v>2.6088120882757599E-2</v>
      </c>
      <c r="S738" s="6">
        <v>1.7649977855671375E-2</v>
      </c>
      <c r="T738" s="6">
        <v>1.7649977855671375E-2</v>
      </c>
      <c r="U738" s="6">
        <v>1.7649977855671375E-2</v>
      </c>
      <c r="V738" s="6">
        <v>1.7649977855671375E-2</v>
      </c>
      <c r="W738" s="2"/>
    </row>
    <row r="739" spans="1:23" x14ac:dyDescent="0.25">
      <c r="A739" t="str">
        <f t="shared" si="184"/>
        <v/>
      </c>
      <c r="B739" t="str">
        <f t="shared" si="187"/>
        <v>WAMiscellaneousOther Miscellaneous</v>
      </c>
      <c r="C739" t="str">
        <f t="shared" si="185"/>
        <v>WA2014 CPAMiscellaneous_Other Miscellaneous</v>
      </c>
      <c r="D739" t="s">
        <v>116</v>
      </c>
      <c r="E739" t="s">
        <v>143</v>
      </c>
      <c r="F739" s="4" t="str">
        <f t="shared" si="186"/>
        <v>Miscellaneous_Other Miscellaneous</v>
      </c>
      <c r="G739" s="4" t="s">
        <v>45</v>
      </c>
      <c r="H739" s="4" t="s">
        <v>51</v>
      </c>
      <c r="I739" s="6">
        <v>1.1138273145982418</v>
      </c>
      <c r="J739" s="6">
        <v>1.0998145358476512</v>
      </c>
      <c r="K739" s="6">
        <v>1.3644421224663088</v>
      </c>
      <c r="L739" s="6">
        <v>0.76016983107334091</v>
      </c>
      <c r="M739" s="6">
        <v>2.0187315705759152</v>
      </c>
      <c r="N739" s="6">
        <v>1.8628847869417298</v>
      </c>
      <c r="O739" s="6">
        <v>4.6467320138141224</v>
      </c>
      <c r="P739" s="6">
        <v>0.71227608728361402</v>
      </c>
      <c r="Q739" s="6">
        <v>0.5624010305927537</v>
      </c>
      <c r="R739" s="6">
        <v>0.92940057789955188</v>
      </c>
      <c r="S739" s="6">
        <v>0.50336746261456689</v>
      </c>
      <c r="T739" s="6">
        <v>1.7459798606614225</v>
      </c>
      <c r="U739" s="6">
        <v>19.664744587164375</v>
      </c>
      <c r="V739" s="6">
        <v>0.70250979930652879</v>
      </c>
      <c r="W739" s="2"/>
    </row>
    <row r="740" spans="1:23" x14ac:dyDescent="0.25">
      <c r="A740">
        <f t="shared" si="184"/>
        <v>1</v>
      </c>
      <c r="B740" t="str">
        <f t="shared" si="187"/>
        <v>UTCoolingAir-Cooled Chiller</v>
      </c>
      <c r="C740" t="str">
        <f t="shared" si="185"/>
        <v>UT2014 CPACooling_Air-Cooled Chiller</v>
      </c>
      <c r="D740" t="s">
        <v>117</v>
      </c>
      <c r="E740" t="s">
        <v>143</v>
      </c>
      <c r="F740" s="4" t="str">
        <f>G740&amp;"_"&amp;H740</f>
        <v>Cooling_Air-Cooled Chiller</v>
      </c>
      <c r="G740" s="4" t="s">
        <v>3</v>
      </c>
      <c r="H740" s="4" t="s">
        <v>4</v>
      </c>
      <c r="I740" s="6">
        <v>5.4051062688649489</v>
      </c>
      <c r="J740" s="6">
        <v>6.4758358196379575</v>
      </c>
      <c r="K740" s="6">
        <v>5.4924358820754504</v>
      </c>
      <c r="L740" s="6">
        <v>5.3461266913280037</v>
      </c>
      <c r="M740" s="6">
        <v>7.5770284534160117</v>
      </c>
      <c r="N740" s="6">
        <v>6.2743841530865287</v>
      </c>
      <c r="O740" s="6">
        <v>9.9628090817490875</v>
      </c>
      <c r="P740" s="6">
        <v>6.2862136351126221</v>
      </c>
      <c r="Q740" s="6">
        <v>3.2458683151000334</v>
      </c>
      <c r="R740" s="6">
        <v>1.9188573728801381</v>
      </c>
      <c r="S740" s="6">
        <v>3.2340476540197893</v>
      </c>
      <c r="T740" s="6">
        <v>2.5582384794100879</v>
      </c>
      <c r="U740" s="6">
        <v>38.435691906363871</v>
      </c>
      <c r="V740" s="6">
        <v>4.4156624077336657</v>
      </c>
      <c r="W740" s="2"/>
    </row>
    <row r="741" spans="1:23" x14ac:dyDescent="0.25">
      <c r="A741" t="str">
        <f t="shared" si="184"/>
        <v/>
      </c>
      <c r="B741" t="str">
        <f t="shared" si="187"/>
        <v>UTCoolingWater-Cooled Chiller</v>
      </c>
      <c r="C741" t="str">
        <f t="shared" si="185"/>
        <v>UT2014 CPACooling_Water-Cooled Chiller</v>
      </c>
      <c r="D741" t="s">
        <v>117</v>
      </c>
      <c r="E741" t="s">
        <v>143</v>
      </c>
      <c r="F741" s="4" t="str">
        <f t="shared" ref="F741:F778" si="188">G741&amp;"_"&amp;H741</f>
        <v>Cooling_Water-Cooled Chiller</v>
      </c>
      <c r="G741" s="4" t="s">
        <v>3</v>
      </c>
      <c r="H741" s="4" t="s">
        <v>5</v>
      </c>
      <c r="I741" s="6">
        <v>5.2587592119364448</v>
      </c>
      <c r="J741" s="6">
        <v>6.2419324960032734</v>
      </c>
      <c r="K741" s="6">
        <v>5.2940523770810834</v>
      </c>
      <c r="L741" s="6">
        <v>5.1530277869546639</v>
      </c>
      <c r="M741" s="6">
        <v>7.3912196049943537</v>
      </c>
      <c r="N741" s="6">
        <v>6.0477571433780311</v>
      </c>
      <c r="O741" s="6">
        <v>10.559867611105608</v>
      </c>
      <c r="P741" s="6">
        <v>7.6376431055821419</v>
      </c>
      <c r="Q741" s="6">
        <v>3.943675031974498</v>
      </c>
      <c r="R741" s="6">
        <v>2.1950182001839922</v>
      </c>
      <c r="S741" s="6">
        <v>3.0491522036623175</v>
      </c>
      <c r="T741" s="6">
        <v>2.4119800731109677</v>
      </c>
      <c r="U741" s="6">
        <v>37.395018492797789</v>
      </c>
      <c r="V741" s="6">
        <v>4.2561713177826883</v>
      </c>
      <c r="W741" s="2"/>
    </row>
    <row r="742" spans="1:23" x14ac:dyDescent="0.25">
      <c r="A742" t="str">
        <f t="shared" si="184"/>
        <v/>
      </c>
      <c r="B742" t="str">
        <f t="shared" si="187"/>
        <v>UTCoolingRTU</v>
      </c>
      <c r="C742" t="str">
        <f t="shared" si="185"/>
        <v>UT2014 CPACooling_RTU</v>
      </c>
      <c r="D742" t="s">
        <v>117</v>
      </c>
      <c r="E742" t="s">
        <v>143</v>
      </c>
      <c r="F742" s="4" t="str">
        <f t="shared" si="188"/>
        <v>Cooling_RTU</v>
      </c>
      <c r="G742" s="4" t="s">
        <v>3</v>
      </c>
      <c r="H742" s="4" t="s">
        <v>6</v>
      </c>
      <c r="I742" s="6">
        <v>5.8326098544774814</v>
      </c>
      <c r="J742" s="6">
        <v>7.2132896322950106</v>
      </c>
      <c r="K742" s="6">
        <v>6.1179022920990125</v>
      </c>
      <c r="L742" s="6">
        <v>5.9549317353829787</v>
      </c>
      <c r="M742" s="6">
        <v>8.9427727941650463</v>
      </c>
      <c r="N742" s="6">
        <v>6.9888970969967312</v>
      </c>
      <c r="O742" s="6">
        <v>10.053174697003048</v>
      </c>
      <c r="P742" s="6">
        <v>4.2139800309496742</v>
      </c>
      <c r="Q742" s="6">
        <v>2.1758764586877986</v>
      </c>
      <c r="R742" s="6">
        <v>5.7230070523755341</v>
      </c>
      <c r="S742" s="6">
        <v>3.5981112821371859</v>
      </c>
      <c r="T742" s="6">
        <v>2.8462248302747462</v>
      </c>
      <c r="U742" s="6">
        <v>41.475668418966215</v>
      </c>
      <c r="V742" s="6">
        <v>4.9185082439598951</v>
      </c>
      <c r="W742" s="2"/>
    </row>
    <row r="743" spans="1:23" x14ac:dyDescent="0.25">
      <c r="A743" t="str">
        <f t="shared" si="184"/>
        <v/>
      </c>
      <c r="B743" t="str">
        <f t="shared" si="187"/>
        <v>UTCoolingPTAC</v>
      </c>
      <c r="C743" t="str">
        <f t="shared" si="185"/>
        <v>UT2014 CPACooling_PTAC</v>
      </c>
      <c r="D743" t="s">
        <v>117</v>
      </c>
      <c r="E743" t="s">
        <v>143</v>
      </c>
      <c r="F743" s="4" t="str">
        <f t="shared" si="188"/>
        <v>Cooling_PTAC</v>
      </c>
      <c r="G743" s="4" t="s">
        <v>3</v>
      </c>
      <c r="H743" s="4" t="s">
        <v>7</v>
      </c>
      <c r="I743" s="6">
        <v>6.5451087845384848</v>
      </c>
      <c r="J743" s="6">
        <v>8.0944494001277487</v>
      </c>
      <c r="K743" s="6">
        <v>6.8652519256412008</v>
      </c>
      <c r="L743" s="6">
        <v>6.6823732402848677</v>
      </c>
      <c r="M743" s="6">
        <v>10.035202462288638</v>
      </c>
      <c r="N743" s="6">
        <v>7.842645560918756</v>
      </c>
      <c r="O743" s="6">
        <v>11.281248645722991</v>
      </c>
      <c r="P743" s="6">
        <v>4.7287506633528</v>
      </c>
      <c r="Q743" s="6">
        <v>2.4416767929189427</v>
      </c>
      <c r="R743" s="6">
        <v>6.422117142589931</v>
      </c>
      <c r="S743" s="6">
        <v>4.0376487281049025</v>
      </c>
      <c r="T743" s="6">
        <v>3.1939134631304218</v>
      </c>
      <c r="U743" s="6">
        <v>46.542245836173862</v>
      </c>
      <c r="V743" s="6">
        <v>5.5193425100521862</v>
      </c>
      <c r="W743" s="2"/>
    </row>
    <row r="744" spans="1:23" x14ac:dyDescent="0.25">
      <c r="A744" t="str">
        <f t="shared" si="184"/>
        <v/>
      </c>
      <c r="B744" t="str">
        <f t="shared" si="187"/>
        <v>UTCoolingEvaporative AC</v>
      </c>
      <c r="C744" t="str">
        <f t="shared" si="185"/>
        <v>UT2014 CPACooling_Evaporative AC</v>
      </c>
      <c r="D744" t="s">
        <v>117</v>
      </c>
      <c r="E744" t="s">
        <v>143</v>
      </c>
      <c r="F744" s="4" t="str">
        <f t="shared" si="188"/>
        <v>Cooling_Evaporative AC</v>
      </c>
      <c r="G744" s="4" t="s">
        <v>3</v>
      </c>
      <c r="H744" s="4" t="s">
        <v>9</v>
      </c>
      <c r="I744" s="6">
        <v>2.3330439417909927</v>
      </c>
      <c r="J744" s="6">
        <v>2.8853158529180045</v>
      </c>
      <c r="K744" s="6">
        <v>2.4471609168396053</v>
      </c>
      <c r="L744" s="6">
        <v>2.381972694153192</v>
      </c>
      <c r="M744" s="6">
        <v>3.5771091176660179</v>
      </c>
      <c r="N744" s="6">
        <v>2.7955588387986929</v>
      </c>
      <c r="O744" s="6">
        <v>4.0212698788012196</v>
      </c>
      <c r="P744" s="6">
        <v>1.68559201237987</v>
      </c>
      <c r="Q744" s="6">
        <v>0.87035058347511962</v>
      </c>
      <c r="R744" s="6">
        <v>2.2892028209502135</v>
      </c>
      <c r="S744" s="6">
        <v>1.4392445128548745</v>
      </c>
      <c r="T744" s="6">
        <v>1.1384899321098987</v>
      </c>
      <c r="U744" s="6">
        <v>16.590267367586488</v>
      </c>
      <c r="V744" s="6">
        <v>1.9674032975839579</v>
      </c>
      <c r="W744" s="2"/>
    </row>
    <row r="745" spans="1:23" x14ac:dyDescent="0.25">
      <c r="A745" t="str">
        <f t="shared" si="184"/>
        <v/>
      </c>
      <c r="B745" t="str">
        <f t="shared" si="187"/>
        <v>UTCoolingAir Source Heat Pump</v>
      </c>
      <c r="C745" t="str">
        <f t="shared" si="185"/>
        <v>UT2014 CPACooling_Air Source Heat Pump</v>
      </c>
      <c r="D745" t="s">
        <v>117</v>
      </c>
      <c r="E745" t="s">
        <v>143</v>
      </c>
      <c r="F745" s="4" t="str">
        <f t="shared" si="188"/>
        <v>Cooling_Air Source Heat Pump</v>
      </c>
      <c r="G745" s="4" t="s">
        <v>3</v>
      </c>
      <c r="H745" s="4" t="s">
        <v>155</v>
      </c>
      <c r="I745" s="6">
        <v>5.831960865311502</v>
      </c>
      <c r="J745" s="6">
        <v>7.2127036623817453</v>
      </c>
      <c r="K745" s="6">
        <v>6.1175929462312526</v>
      </c>
      <c r="L745" s="6">
        <v>5.9544479878821353</v>
      </c>
      <c r="M745" s="6">
        <v>8.9417866971681139</v>
      </c>
      <c r="N745" s="6">
        <v>6.6311621630736131</v>
      </c>
      <c r="O745" s="6">
        <v>10.040026260921122</v>
      </c>
      <c r="P745" s="6">
        <v>4.2092832186102305</v>
      </c>
      <c r="Q745" s="6">
        <v>2.1734512731564926</v>
      </c>
      <c r="R745" s="6">
        <v>5.7229090998475227</v>
      </c>
      <c r="S745" s="6">
        <v>3.5972521912475544</v>
      </c>
      <c r="T745" s="6">
        <v>2.8455452610147094</v>
      </c>
      <c r="U745" s="6">
        <v>41.471053459260837</v>
      </c>
      <c r="V745" s="6">
        <v>4.9182595443030239</v>
      </c>
      <c r="W745" s="2"/>
    </row>
    <row r="746" spans="1:23" x14ac:dyDescent="0.25">
      <c r="A746" t="str">
        <f t="shared" si="184"/>
        <v/>
      </c>
      <c r="B746" t="str">
        <f t="shared" si="187"/>
        <v>UTCoolingGeothermal Heat Pump</v>
      </c>
      <c r="C746" t="str">
        <f t="shared" si="185"/>
        <v>UT2014 CPACooling_Geothermal Heat Pump</v>
      </c>
      <c r="D746" t="s">
        <v>117</v>
      </c>
      <c r="E746" t="s">
        <v>143</v>
      </c>
      <c r="F746" s="4" t="str">
        <f t="shared" si="188"/>
        <v>Cooling_Geothermal Heat Pump</v>
      </c>
      <c r="G746" s="4" t="s">
        <v>3</v>
      </c>
      <c r="H746" s="4" t="s">
        <v>11</v>
      </c>
      <c r="I746" s="6">
        <v>3.5539728377678172</v>
      </c>
      <c r="J746" s="6">
        <v>4.3951649960980861</v>
      </c>
      <c r="K746" s="6">
        <v>3.7280198561338143</v>
      </c>
      <c r="L746" s="6">
        <v>3.6284287546598373</v>
      </c>
      <c r="M746" s="6">
        <v>5.449031134039541</v>
      </c>
      <c r="N746" s="6">
        <v>2.5627157483056604</v>
      </c>
      <c r="O746" s="6">
        <v>6.1139032468581993</v>
      </c>
      <c r="P746" s="6">
        <v>2.5628939332235907</v>
      </c>
      <c r="Q746" s="6">
        <v>1.3233429049160077</v>
      </c>
      <c r="R746" s="6">
        <v>5.3928743821379754</v>
      </c>
      <c r="S746" s="6">
        <v>2.191779495809548</v>
      </c>
      <c r="T746" s="6">
        <v>1.7337699515938294</v>
      </c>
      <c r="U746" s="6">
        <v>25.272288506681825</v>
      </c>
      <c r="V746" s="6">
        <v>2.9971541748420569</v>
      </c>
      <c r="W746" s="2"/>
    </row>
    <row r="747" spans="1:23" x14ac:dyDescent="0.25">
      <c r="A747" t="str">
        <f t="shared" si="184"/>
        <v/>
      </c>
      <c r="B747" t="str">
        <f t="shared" si="187"/>
        <v>UTHeatingElectric Furnace</v>
      </c>
      <c r="C747" t="str">
        <f t="shared" si="185"/>
        <v>UT2014 CPAHeating_Electric Furnace</v>
      </c>
      <c r="D747" t="s">
        <v>117</v>
      </c>
      <c r="E747" t="s">
        <v>143</v>
      </c>
      <c r="F747" s="4" t="str">
        <f t="shared" si="188"/>
        <v>Heating_Electric Furnace</v>
      </c>
      <c r="G747" s="4" t="s">
        <v>12</v>
      </c>
      <c r="H747" s="4" t="s">
        <v>13</v>
      </c>
      <c r="I747" s="6">
        <v>4.5159509862839569</v>
      </c>
      <c r="J747" s="6">
        <v>6.5707225581930633</v>
      </c>
      <c r="K747" s="6">
        <v>5.8916677544092773</v>
      </c>
      <c r="L747" s="6">
        <v>4.9589172829573016</v>
      </c>
      <c r="M747" s="6">
        <v>6.344762979525612</v>
      </c>
      <c r="N747" s="6">
        <v>4.3645550917824947</v>
      </c>
      <c r="O747" s="6">
        <v>13.531751703973717</v>
      </c>
      <c r="P747" s="6">
        <v>10.09836632256259</v>
      </c>
      <c r="Q747" s="6">
        <v>6.0273564842506753</v>
      </c>
      <c r="R747" s="6">
        <v>3.2302004149649366</v>
      </c>
      <c r="S747" s="6">
        <v>7.6310966113365311</v>
      </c>
      <c r="T747" s="6">
        <v>5.9258900813443631</v>
      </c>
      <c r="U747" s="6">
        <v>3.1995158650274664</v>
      </c>
      <c r="V747" s="6">
        <v>5.7003506297619362</v>
      </c>
      <c r="W747" s="2"/>
    </row>
    <row r="748" spans="1:23" x14ac:dyDescent="0.25">
      <c r="A748" t="str">
        <f t="shared" si="184"/>
        <v/>
      </c>
      <c r="B748" t="str">
        <f t="shared" si="187"/>
        <v>UTHeatingElectric Zonal Heat</v>
      </c>
      <c r="C748" t="str">
        <f t="shared" si="185"/>
        <v>UT2014 CPAHeating_Electric Zonal Heat</v>
      </c>
      <c r="D748" t="s">
        <v>117</v>
      </c>
      <c r="E748" t="s">
        <v>143</v>
      </c>
      <c r="F748" s="4" t="str">
        <f t="shared" si="188"/>
        <v>Heating_Electric Zonal Heat</v>
      </c>
      <c r="G748" s="4" t="s">
        <v>12</v>
      </c>
      <c r="H748" s="4" t="s">
        <v>156</v>
      </c>
      <c r="I748" s="6">
        <v>4.300905701222816</v>
      </c>
      <c r="J748" s="6">
        <v>6.2578310078029178</v>
      </c>
      <c r="K748" s="6">
        <v>5.6111121470564544</v>
      </c>
      <c r="L748" s="6">
        <v>4.7227783647212398</v>
      </c>
      <c r="M748" s="6">
        <v>6.042631409072011</v>
      </c>
      <c r="N748" s="6">
        <v>4.1567191350309471</v>
      </c>
      <c r="O748" s="6">
        <v>12.887382575213064</v>
      </c>
      <c r="P748" s="6">
        <v>9.6174917357738945</v>
      </c>
      <c r="Q748" s="6">
        <v>5.740339508810167</v>
      </c>
      <c r="R748" s="6">
        <v>3.0763813475856532</v>
      </c>
      <c r="S748" s="6">
        <v>7.2677110584157436</v>
      </c>
      <c r="T748" s="6">
        <v>5.6437048393755838</v>
      </c>
      <c r="U748" s="6">
        <v>3.0471579666928252</v>
      </c>
      <c r="V748" s="6">
        <v>5.4289053616780345</v>
      </c>
      <c r="W748" s="2"/>
    </row>
    <row r="749" spans="1:23" x14ac:dyDescent="0.25">
      <c r="A749" t="str">
        <f t="shared" si="184"/>
        <v/>
      </c>
      <c r="B749" t="str">
        <f t="shared" si="187"/>
        <v>UTHeatingAir Source Heat Pump</v>
      </c>
      <c r="C749" t="str">
        <f t="shared" si="185"/>
        <v>UT2014 CPAHeating_Air Source Heat Pump</v>
      </c>
      <c r="D749" t="s">
        <v>117</v>
      </c>
      <c r="E749" t="s">
        <v>143</v>
      </c>
      <c r="F749" s="4" t="str">
        <f t="shared" si="188"/>
        <v>Heating_Air Source Heat Pump</v>
      </c>
      <c r="G749" s="4" t="s">
        <v>12</v>
      </c>
      <c r="H749" s="4" t="s">
        <v>155</v>
      </c>
      <c r="I749" s="6">
        <v>3.9516647424420914</v>
      </c>
      <c r="J749" s="6">
        <v>5.648769978390229</v>
      </c>
      <c r="K749" s="6">
        <v>5.0874909693355592</v>
      </c>
      <c r="L749" s="6">
        <v>4.263120657614988</v>
      </c>
      <c r="M749" s="6">
        <v>4.4756369402658303</v>
      </c>
      <c r="N749" s="6">
        <v>2.2493250777172662</v>
      </c>
      <c r="O749" s="6">
        <v>8.8294590130821575</v>
      </c>
      <c r="P749" s="6">
        <v>6.6804133298379798</v>
      </c>
      <c r="Q749" s="6">
        <v>3.9873016401781483</v>
      </c>
      <c r="R749" s="6">
        <v>2.9232684047138973</v>
      </c>
      <c r="S749" s="6">
        <v>6.8478481800484561</v>
      </c>
      <c r="T749" s="6">
        <v>5.3176624115094224</v>
      </c>
      <c r="U749" s="6">
        <v>2.7997234857318598</v>
      </c>
      <c r="V749" s="6">
        <v>4.9222874676285659</v>
      </c>
      <c r="W749" s="2"/>
    </row>
    <row r="750" spans="1:23" x14ac:dyDescent="0.25">
      <c r="A750" t="str">
        <f t="shared" si="184"/>
        <v/>
      </c>
      <c r="B750" t="str">
        <f t="shared" si="187"/>
        <v>UTHeatingGeothermal Heat Pump</v>
      </c>
      <c r="C750" t="str">
        <f t="shared" si="185"/>
        <v>UT2014 CPAHeating_Geothermal Heat Pump</v>
      </c>
      <c r="D750" t="s">
        <v>117</v>
      </c>
      <c r="E750" t="s">
        <v>143</v>
      </c>
      <c r="F750" s="4" t="str">
        <f t="shared" si="188"/>
        <v>Heating_Geothermal Heat Pump</v>
      </c>
      <c r="G750" s="4" t="s">
        <v>12</v>
      </c>
      <c r="H750" s="4" t="s">
        <v>11</v>
      </c>
      <c r="I750" s="6">
        <v>3.4330734453897662</v>
      </c>
      <c r="J750" s="6">
        <v>4.5549158616887953</v>
      </c>
      <c r="K750" s="6">
        <v>4.1444121955987434</v>
      </c>
      <c r="L750" s="6">
        <v>3.4375901263370992</v>
      </c>
      <c r="M750" s="6">
        <v>3.1993104957432452</v>
      </c>
      <c r="N750" s="6">
        <v>1.5348704337979504</v>
      </c>
      <c r="O750" s="6">
        <v>6.201364675582524</v>
      </c>
      <c r="P750" s="6">
        <v>5.0304965623153493</v>
      </c>
      <c r="Q750" s="6">
        <v>3.0025248743578858</v>
      </c>
      <c r="R750" s="6">
        <v>2.1231326083016926</v>
      </c>
      <c r="S750" s="6">
        <v>5.9810736312067156</v>
      </c>
      <c r="T750" s="6">
        <v>4.644572950931436</v>
      </c>
      <c r="U750" s="6">
        <v>2.4323056179508304</v>
      </c>
      <c r="V750" s="6">
        <v>4.0098328103267331</v>
      </c>
      <c r="W750" s="2"/>
    </row>
    <row r="751" spans="1:23" x14ac:dyDescent="0.25">
      <c r="A751" t="str">
        <f t="shared" si="184"/>
        <v/>
      </c>
      <c r="B751" t="str">
        <f t="shared" si="187"/>
        <v>UTVentilationVentilation</v>
      </c>
      <c r="C751" t="str">
        <f t="shared" si="185"/>
        <v>UT2014 CPAVentilation_Ventilation</v>
      </c>
      <c r="D751" t="s">
        <v>117</v>
      </c>
      <c r="E751" t="s">
        <v>143</v>
      </c>
      <c r="F751" s="4" t="str">
        <f t="shared" si="188"/>
        <v>Ventilation_Ventilation</v>
      </c>
      <c r="G751" s="4" t="s">
        <v>15</v>
      </c>
      <c r="H751" s="4" t="s">
        <v>15</v>
      </c>
      <c r="I751" s="6">
        <v>2.9583199017998774</v>
      </c>
      <c r="J751" s="6">
        <v>1.3625032292355124</v>
      </c>
      <c r="K751" s="6">
        <v>1.3350408514095002</v>
      </c>
      <c r="L751" s="6">
        <v>0.99838598693981517</v>
      </c>
      <c r="M751" s="6">
        <v>2.6590611620452274</v>
      </c>
      <c r="N751" s="6">
        <v>1.690710191637671</v>
      </c>
      <c r="O751" s="6">
        <v>4.2235157811177766</v>
      </c>
      <c r="P751" s="6">
        <v>1.6530718270883098</v>
      </c>
      <c r="Q751" s="6">
        <v>0.80970534276820927</v>
      </c>
      <c r="R751" s="6">
        <v>1.419981456343623</v>
      </c>
      <c r="S751" s="6">
        <v>0.27788881013768574</v>
      </c>
      <c r="T751" s="6">
        <v>0.78220901064055104</v>
      </c>
      <c r="U751" s="6">
        <v>27.305292693612866</v>
      </c>
      <c r="V751" s="6">
        <v>0.98486379764421661</v>
      </c>
      <c r="W751" s="2"/>
    </row>
    <row r="752" spans="1:23" x14ac:dyDescent="0.25">
      <c r="A752" t="str">
        <f t="shared" si="184"/>
        <v/>
      </c>
      <c r="B752" t="str">
        <f t="shared" si="187"/>
        <v>UTWater HeatingWater Heating</v>
      </c>
      <c r="C752" t="str">
        <f t="shared" si="185"/>
        <v>UT2014 CPAWater Heating_Water Heating</v>
      </c>
      <c r="D752" t="s">
        <v>117</v>
      </c>
      <c r="E752" t="s">
        <v>143</v>
      </c>
      <c r="F752" s="4" t="str">
        <f t="shared" si="188"/>
        <v>Water Heating_Water Heating</v>
      </c>
      <c r="G752" s="4" t="s">
        <v>16</v>
      </c>
      <c r="H752" s="4" t="s">
        <v>16</v>
      </c>
      <c r="I752" s="6">
        <v>0.98360999999999998</v>
      </c>
      <c r="J752" s="6">
        <v>1.0116905199999999</v>
      </c>
      <c r="K752" s="6">
        <v>1.0723721499999999</v>
      </c>
      <c r="L752" s="6">
        <v>0.74132494999999998</v>
      </c>
      <c r="M752" s="6">
        <v>7.5191350000000003</v>
      </c>
      <c r="N752" s="6">
        <v>1.7627794799999998</v>
      </c>
      <c r="O752" s="6">
        <v>4.1944502799999999</v>
      </c>
      <c r="P752" s="6">
        <v>2.2449940800000006</v>
      </c>
      <c r="Q752" s="6">
        <v>1.12328384</v>
      </c>
      <c r="R752" s="6">
        <v>4.7799056000000002</v>
      </c>
      <c r="S752" s="6">
        <v>0.27997250000000001</v>
      </c>
      <c r="T752" s="6">
        <v>0.44647024999999996</v>
      </c>
      <c r="U752" s="6">
        <v>0.6983630999999999</v>
      </c>
      <c r="V752" s="6">
        <v>1.8623268299999998</v>
      </c>
      <c r="W752" s="2"/>
    </row>
    <row r="753" spans="1:23" x14ac:dyDescent="0.25">
      <c r="A753" t="str">
        <f t="shared" si="184"/>
        <v/>
      </c>
      <c r="B753" t="str">
        <f t="shared" si="187"/>
        <v>UTInterior LightingScrew-in</v>
      </c>
      <c r="C753" t="str">
        <f t="shared" si="185"/>
        <v>UT2014 CPAInterior Lighting_Screw-in</v>
      </c>
      <c r="D753" t="s">
        <v>117</v>
      </c>
      <c r="E753" t="s">
        <v>143</v>
      </c>
      <c r="F753" s="4" t="str">
        <f t="shared" si="188"/>
        <v>Interior Lighting_Screw-in</v>
      </c>
      <c r="G753" s="4" t="s">
        <v>18</v>
      </c>
      <c r="H753" s="4" t="s">
        <v>150</v>
      </c>
      <c r="I753" s="6">
        <v>0.85806478201301783</v>
      </c>
      <c r="J753" s="6">
        <v>0.56095927700715298</v>
      </c>
      <c r="K753" s="6">
        <v>1.8801123736705481</v>
      </c>
      <c r="L753" s="6">
        <v>0.91427094660076402</v>
      </c>
      <c r="M753" s="6">
        <v>2.7760211582153076</v>
      </c>
      <c r="N753" s="6">
        <v>1.4705121904882328</v>
      </c>
      <c r="O753" s="6">
        <v>2.0217361683676311</v>
      </c>
      <c r="P753" s="6">
        <v>0.35274250316003614</v>
      </c>
      <c r="Q753" s="6">
        <v>0.34835609619042879</v>
      </c>
      <c r="R753" s="6">
        <v>3.906078444572799</v>
      </c>
      <c r="S753" s="6">
        <v>0.271364164413471</v>
      </c>
      <c r="T753" s="6">
        <v>0.24965503126039335</v>
      </c>
      <c r="U753" s="6">
        <v>1.2093590651565562</v>
      </c>
      <c r="V753" s="6">
        <v>1.0399589370475988</v>
      </c>
      <c r="W753" s="2"/>
    </row>
    <row r="754" spans="1:23" x14ac:dyDescent="0.25">
      <c r="A754" t="str">
        <f t="shared" si="184"/>
        <v/>
      </c>
      <c r="B754" t="str">
        <f t="shared" si="187"/>
        <v>UTInterior LightingHigh-Bay Fixtures</v>
      </c>
      <c r="C754" t="str">
        <f t="shared" si="185"/>
        <v>UT2014 CPAInterior Lighting_High-Bay Fixtures</v>
      </c>
      <c r="D754" t="s">
        <v>117</v>
      </c>
      <c r="E754" t="s">
        <v>143</v>
      </c>
      <c r="F754" s="4" t="str">
        <f t="shared" si="188"/>
        <v>Interior Lighting_High-Bay Fixtures</v>
      </c>
      <c r="G754" s="4" t="s">
        <v>18</v>
      </c>
      <c r="H754" s="4" t="s">
        <v>152</v>
      </c>
      <c r="I754" s="6">
        <v>0.40139764799960748</v>
      </c>
      <c r="J754" s="6">
        <v>0.49619118123731137</v>
      </c>
      <c r="K754" s="6">
        <v>1.9904112015717157</v>
      </c>
      <c r="L754" s="6">
        <v>0.96790764151665354</v>
      </c>
      <c r="M754" s="6">
        <v>0.523865858586678</v>
      </c>
      <c r="N754" s="6">
        <v>1.9227170397938447</v>
      </c>
      <c r="O754" s="6">
        <v>0.51689643915680406</v>
      </c>
      <c r="P754" s="6">
        <v>0.30371695328558262</v>
      </c>
      <c r="Q754" s="6">
        <v>0.31077151451150326</v>
      </c>
      <c r="R754" s="6">
        <v>0.28311457759941822</v>
      </c>
      <c r="S754" s="6">
        <v>1.3292064366272294</v>
      </c>
      <c r="T754" s="6">
        <v>1.2228699216970511</v>
      </c>
      <c r="U754" s="6">
        <v>0.56573104329258117</v>
      </c>
      <c r="V754" s="6">
        <v>0.46487149720615167</v>
      </c>
      <c r="W754" s="2"/>
    </row>
    <row r="755" spans="1:23" x14ac:dyDescent="0.25">
      <c r="A755" t="str">
        <f t="shared" si="184"/>
        <v/>
      </c>
      <c r="B755" t="str">
        <f t="shared" si="187"/>
        <v>UTInterior LightingLinear Fluorescent</v>
      </c>
      <c r="C755" t="str">
        <f t="shared" si="185"/>
        <v>UT2014 CPAInterior Lighting_Linear Fluorescent</v>
      </c>
      <c r="D755" t="s">
        <v>117</v>
      </c>
      <c r="E755" t="s">
        <v>143</v>
      </c>
      <c r="F755" s="4" t="str">
        <f t="shared" si="188"/>
        <v>Interior Lighting_Linear Fluorescent</v>
      </c>
      <c r="G755" s="4" t="s">
        <v>18</v>
      </c>
      <c r="H755" s="4" t="s">
        <v>157</v>
      </c>
      <c r="I755" s="6">
        <v>2.760537569987374</v>
      </c>
      <c r="J755" s="6">
        <v>2.5620495417555351</v>
      </c>
      <c r="K755" s="6">
        <v>5.0614764247577373</v>
      </c>
      <c r="L755" s="6">
        <v>2.461321411882583</v>
      </c>
      <c r="M755" s="6">
        <v>4.5001129831980151</v>
      </c>
      <c r="N755" s="6">
        <v>5.8887707697179232</v>
      </c>
      <c r="O755" s="6">
        <v>4.8362673924755644</v>
      </c>
      <c r="P755" s="6">
        <v>1.9195405435543813</v>
      </c>
      <c r="Q755" s="6">
        <v>2.2976723892980684</v>
      </c>
      <c r="R755" s="6">
        <v>1.090806977827784</v>
      </c>
      <c r="S755" s="6">
        <v>1.0244293989592994</v>
      </c>
      <c r="T755" s="6">
        <v>0.94247504704255547</v>
      </c>
      <c r="U755" s="6">
        <v>3.8907098915508609</v>
      </c>
      <c r="V755" s="6">
        <v>2.5376695657462496</v>
      </c>
      <c r="W755" s="2"/>
    </row>
    <row r="756" spans="1:23" x14ac:dyDescent="0.25">
      <c r="A756" t="str">
        <f t="shared" si="184"/>
        <v/>
      </c>
      <c r="B756" t="str">
        <f t="shared" si="187"/>
        <v>UTExterior LightingScrew-in</v>
      </c>
      <c r="C756" t="str">
        <f t="shared" si="185"/>
        <v>UT2014 CPAExterior Lighting_Screw-in</v>
      </c>
      <c r="D756" t="s">
        <v>117</v>
      </c>
      <c r="E756" t="s">
        <v>143</v>
      </c>
      <c r="F756" s="4" t="str">
        <f t="shared" si="188"/>
        <v>Exterior Lighting_Screw-in</v>
      </c>
      <c r="G756" s="4" t="s">
        <v>23</v>
      </c>
      <c r="H756" s="4" t="s">
        <v>150</v>
      </c>
      <c r="I756" s="6">
        <v>8.8570152896831192E-2</v>
      </c>
      <c r="J756" s="6">
        <v>0.1897321085939466</v>
      </c>
      <c r="K756" s="6">
        <v>0.26223122057573017</v>
      </c>
      <c r="L756" s="6">
        <v>0.15372174999266944</v>
      </c>
      <c r="M756" s="6">
        <v>0.28515796649971625</v>
      </c>
      <c r="N756" s="6">
        <v>6.3772035601469074E-2</v>
      </c>
      <c r="O756" s="6">
        <v>2.211158057865625E-2</v>
      </c>
      <c r="P756" s="6">
        <v>2.1719458380790079E-3</v>
      </c>
      <c r="Q756" s="6">
        <v>3.2871232392284577E-3</v>
      </c>
      <c r="R756" s="6">
        <v>0.1955068549292131</v>
      </c>
      <c r="S756" s="6">
        <v>0.18619396781234834</v>
      </c>
      <c r="T756" s="6">
        <v>0.17129845038736044</v>
      </c>
      <c r="U756" s="6">
        <v>6.2884808556750132E-2</v>
      </c>
      <c r="V756" s="6">
        <v>0.50313110409485007</v>
      </c>
      <c r="W756" s="2"/>
    </row>
    <row r="757" spans="1:23" x14ac:dyDescent="0.25">
      <c r="A757" t="str">
        <f t="shared" si="184"/>
        <v/>
      </c>
      <c r="B757" t="str">
        <f t="shared" si="187"/>
        <v>UTExterior LightingHID</v>
      </c>
      <c r="C757" t="str">
        <f t="shared" si="185"/>
        <v>UT2014 CPAExterior Lighting_HID</v>
      </c>
      <c r="D757" t="s">
        <v>117</v>
      </c>
      <c r="E757" t="s">
        <v>143</v>
      </c>
      <c r="F757" s="4" t="str">
        <f t="shared" si="188"/>
        <v>Exterior Lighting_HID</v>
      </c>
      <c r="G757" s="4" t="s">
        <v>23</v>
      </c>
      <c r="H757" s="4" t="s">
        <v>158</v>
      </c>
      <c r="I757" s="6">
        <v>0.23902370538082818</v>
      </c>
      <c r="J757" s="6">
        <v>0.26480284862853609</v>
      </c>
      <c r="K757" s="6">
        <v>0.65258966508511107</v>
      </c>
      <c r="L757" s="6">
        <v>0.38255256229127205</v>
      </c>
      <c r="M757" s="6">
        <v>2.0265141023704545</v>
      </c>
      <c r="N757" s="6">
        <v>0.66139692449650611</v>
      </c>
      <c r="O757" s="6">
        <v>0.26996078214722602</v>
      </c>
      <c r="P757" s="6">
        <v>8.0887378514758315E-2</v>
      </c>
      <c r="Q757" s="6">
        <v>0.12889962475876421</v>
      </c>
      <c r="R757" s="6">
        <v>0.76369596880953083</v>
      </c>
      <c r="S757" s="6">
        <v>0.17196521378530985</v>
      </c>
      <c r="T757" s="6">
        <v>0.15820799668248503</v>
      </c>
      <c r="U757" s="6">
        <v>0.16970683082038798</v>
      </c>
      <c r="V757" s="6">
        <v>1.0572650824364491</v>
      </c>
      <c r="W757" s="2"/>
    </row>
    <row r="758" spans="1:23" x14ac:dyDescent="0.25">
      <c r="A758" t="str">
        <f t="shared" ref="A758:A821" si="189">IF(D758=D757,"",1)</f>
        <v/>
      </c>
      <c r="B758" t="str">
        <f t="shared" si="187"/>
        <v>UTExterior LightingLinear Fluorescent</v>
      </c>
      <c r="C758" t="str">
        <f t="shared" si="185"/>
        <v>UT2014 CPAExterior Lighting_Linear Fluorescent</v>
      </c>
      <c r="D758" t="s">
        <v>117</v>
      </c>
      <c r="E758" t="s">
        <v>143</v>
      </c>
      <c r="F758" s="4" t="str">
        <f t="shared" si="188"/>
        <v>Exterior Lighting_Linear Fluorescent</v>
      </c>
      <c r="G758" s="4" t="s">
        <v>23</v>
      </c>
      <c r="H758" s="4" t="s">
        <v>157</v>
      </c>
      <c r="I758" s="6">
        <v>0.14690614172234062</v>
      </c>
      <c r="J758" s="6">
        <v>9.5885042777517124E-2</v>
      </c>
      <c r="K758" s="6">
        <v>0.32891661433915875</v>
      </c>
      <c r="L758" s="6">
        <v>0.19281318771605863</v>
      </c>
      <c r="M758" s="6">
        <v>0.58551543112983007</v>
      </c>
      <c r="N758" s="6">
        <v>0.27894603990202499</v>
      </c>
      <c r="O758" s="6">
        <v>8.6432637274117763E-2</v>
      </c>
      <c r="P758" s="6">
        <v>0.28486067564716272</v>
      </c>
      <c r="Q758" s="6">
        <v>0.72629325200200734</v>
      </c>
      <c r="R758" s="6">
        <v>5.3063842927922836E-2</v>
      </c>
      <c r="S758" s="6">
        <v>0.13230956840234168</v>
      </c>
      <c r="T758" s="6">
        <v>0.12172480293015432</v>
      </c>
      <c r="U758" s="6">
        <v>0.10430336062286182</v>
      </c>
      <c r="V758" s="6">
        <v>7.6081313468700965E-2</v>
      </c>
      <c r="W758" s="2"/>
    </row>
    <row r="759" spans="1:23" x14ac:dyDescent="0.25">
      <c r="A759" t="str">
        <f t="shared" si="189"/>
        <v/>
      </c>
      <c r="B759" t="str">
        <f t="shared" si="187"/>
        <v>UTRefrigerationWalk-in Refrigerator</v>
      </c>
      <c r="C759" t="str">
        <f t="shared" si="185"/>
        <v>UT2014 CPARefrigeration_Walk-in Refrigerator</v>
      </c>
      <c r="D759" t="s">
        <v>117</v>
      </c>
      <c r="E759" t="s">
        <v>143</v>
      </c>
      <c r="F759" s="4" t="str">
        <f t="shared" si="188"/>
        <v>Refrigeration_Walk-in Refrigerator</v>
      </c>
      <c r="G759" s="4" t="s">
        <v>161</v>
      </c>
      <c r="H759" s="4" t="s">
        <v>159</v>
      </c>
      <c r="I759" s="6">
        <v>0.21581079966433883</v>
      </c>
      <c r="J759" s="6">
        <v>0.51655922781436414</v>
      </c>
      <c r="K759" s="6">
        <v>0.71564555099037186</v>
      </c>
      <c r="L759" s="6">
        <v>0.16843346581113189</v>
      </c>
      <c r="M759" s="6">
        <v>8.0189382982705713</v>
      </c>
      <c r="N759" s="6">
        <v>7.9056821393230061</v>
      </c>
      <c r="O759" s="6">
        <v>0.38267863086667803</v>
      </c>
      <c r="P759" s="6">
        <v>0.23640668531346434</v>
      </c>
      <c r="Q759" s="6">
        <v>0.2496426265509093</v>
      </c>
      <c r="R759" s="6">
        <v>0.8684213928682919</v>
      </c>
      <c r="S759" s="6">
        <v>0.8229322018607782</v>
      </c>
      <c r="T759" s="6">
        <v>17.385799212470264</v>
      </c>
      <c r="U759" s="6">
        <v>0.14263144950314005</v>
      </c>
      <c r="V759" s="6">
        <v>1.0823883524516194</v>
      </c>
      <c r="W759" s="2"/>
    </row>
    <row r="760" spans="1:23" x14ac:dyDescent="0.25">
      <c r="A760" t="str">
        <f t="shared" si="189"/>
        <v/>
      </c>
      <c r="B760" t="str">
        <f t="shared" si="187"/>
        <v>UTRefrigerationReach-in Refrigerator</v>
      </c>
      <c r="C760" t="str">
        <f t="shared" si="185"/>
        <v>UT2014 CPARefrigeration_Reach-in Refrigerator</v>
      </c>
      <c r="D760" t="s">
        <v>117</v>
      </c>
      <c r="E760" t="s">
        <v>143</v>
      </c>
      <c r="F760" s="4" t="str">
        <f t="shared" si="188"/>
        <v>Refrigeration_Reach-in Refrigerator</v>
      </c>
      <c r="G760" s="4" t="s">
        <v>161</v>
      </c>
      <c r="H760" s="4" t="s">
        <v>160</v>
      </c>
      <c r="I760" s="6">
        <v>5.6964321887526599E-2</v>
      </c>
      <c r="J760" s="6">
        <v>0.13634834852081765</v>
      </c>
      <c r="K760" s="6">
        <v>0.18889816259148129</v>
      </c>
      <c r="L760" s="6">
        <v>4.4458841624330808E-2</v>
      </c>
      <c r="M760" s="6">
        <v>4.2332763988583793</v>
      </c>
      <c r="N760" s="6">
        <v>0.59621247980083136</v>
      </c>
      <c r="O760" s="6">
        <v>0.10100990655737584</v>
      </c>
      <c r="P760" s="6">
        <v>0.12480141438245801</v>
      </c>
      <c r="Q760" s="6">
        <v>0.13178879794534643</v>
      </c>
      <c r="R760" s="6">
        <v>0.22922409737744917</v>
      </c>
      <c r="S760" s="6">
        <v>0.21721700170389852</v>
      </c>
      <c r="T760" s="6">
        <v>0.91781344043155799</v>
      </c>
      <c r="U760" s="6">
        <v>3.7648272530468492E-2</v>
      </c>
      <c r="V760" s="6">
        <v>0.28570172860794091</v>
      </c>
      <c r="W760" s="2"/>
    </row>
    <row r="761" spans="1:23" x14ac:dyDescent="0.25">
      <c r="A761" t="str">
        <f t="shared" si="189"/>
        <v/>
      </c>
      <c r="B761" t="str">
        <f t="shared" si="187"/>
        <v>UTRefrigerationGlass Door Display</v>
      </c>
      <c r="C761" t="str">
        <f t="shared" si="185"/>
        <v>UT2014 CPARefrigeration_Glass Door Display</v>
      </c>
      <c r="D761" t="s">
        <v>117</v>
      </c>
      <c r="E761" t="s">
        <v>143</v>
      </c>
      <c r="F761" s="4" t="str">
        <f t="shared" si="188"/>
        <v>Refrigeration_Glass Door Display</v>
      </c>
      <c r="G761" s="4" t="s">
        <v>161</v>
      </c>
      <c r="H761" s="4" t="s">
        <v>28</v>
      </c>
      <c r="I761" s="6">
        <v>9.5877273602247196E-2</v>
      </c>
      <c r="J761" s="6">
        <v>0.22948939762956264</v>
      </c>
      <c r="K761" s="6">
        <v>0.31793656481164884</v>
      </c>
      <c r="L761" s="6">
        <v>7.4829162907815022E-2</v>
      </c>
      <c r="M761" s="6">
        <v>3.5625369185352698</v>
      </c>
      <c r="N761" s="6">
        <v>10.034917498676579</v>
      </c>
      <c r="O761" s="6">
        <v>0.17001087920717545</v>
      </c>
      <c r="P761" s="6">
        <v>0.10502731320421853</v>
      </c>
      <c r="Q761" s="6">
        <v>0.11090758407749991</v>
      </c>
      <c r="R761" s="6">
        <v>0.38580958698813556</v>
      </c>
      <c r="S761" s="6">
        <v>0.36560031285099442</v>
      </c>
      <c r="T761" s="6">
        <v>1.5447818463954186</v>
      </c>
      <c r="U761" s="6">
        <v>6.3366219529176676E-2</v>
      </c>
      <c r="V761" s="6">
        <v>0.48086770621904978</v>
      </c>
      <c r="W761" s="2"/>
    </row>
    <row r="762" spans="1:23" x14ac:dyDescent="0.25">
      <c r="A762" t="str">
        <f t="shared" si="189"/>
        <v/>
      </c>
      <c r="B762" t="str">
        <f t="shared" si="187"/>
        <v>UTRefrigerationOpen Display Case</v>
      </c>
      <c r="C762" t="str">
        <f t="shared" si="185"/>
        <v>UT2014 CPARefrigeration_Open Display Case</v>
      </c>
      <c r="D762" t="s">
        <v>117</v>
      </c>
      <c r="E762" t="s">
        <v>143</v>
      </c>
      <c r="F762" s="4" t="str">
        <f t="shared" si="188"/>
        <v>Refrigeration_Open Display Case</v>
      </c>
      <c r="G762" s="4" t="s">
        <v>161</v>
      </c>
      <c r="H762" s="4" t="s">
        <v>29</v>
      </c>
      <c r="I762" s="6">
        <v>7.9081354671521414E-2</v>
      </c>
      <c r="J762" s="6">
        <v>0.18928711430183892</v>
      </c>
      <c r="K762" s="6">
        <v>0.26223997930126641</v>
      </c>
      <c r="L762" s="6">
        <v>6.1720482334901065E-2</v>
      </c>
      <c r="M762" s="6">
        <v>2.9384465682018877</v>
      </c>
      <c r="N762" s="6">
        <v>8.2769861928332826</v>
      </c>
      <c r="O762" s="6">
        <v>0.14022812843402244</v>
      </c>
      <c r="P762" s="6">
        <v>8.662847715253659E-2</v>
      </c>
      <c r="Q762" s="6">
        <v>9.1478633701874285E-2</v>
      </c>
      <c r="R762" s="6">
        <v>0.31822290766064121</v>
      </c>
      <c r="S762" s="6">
        <v>0.30155392328460023</v>
      </c>
      <c r="T762" s="6">
        <v>1.2741647368043276</v>
      </c>
      <c r="U762" s="6">
        <v>5.2265633893273919E-2</v>
      </c>
      <c r="V762" s="6">
        <v>0.39662860860384686</v>
      </c>
      <c r="W762" s="2"/>
    </row>
    <row r="763" spans="1:23" x14ac:dyDescent="0.25">
      <c r="A763" t="str">
        <f t="shared" si="189"/>
        <v/>
      </c>
      <c r="B763" t="str">
        <f t="shared" si="187"/>
        <v>UTRefrigerationIcemaker</v>
      </c>
      <c r="C763" t="str">
        <f t="shared" ref="C763:C826" si="190">D763&amp;E763&amp;F763</f>
        <v>UT2014 CPARefrigeration_Icemaker</v>
      </c>
      <c r="D763" t="s">
        <v>117</v>
      </c>
      <c r="E763" t="s">
        <v>143</v>
      </c>
      <c r="F763" s="4" t="str">
        <f t="shared" si="188"/>
        <v>Refrigeration_Icemaker</v>
      </c>
      <c r="G763" s="4" t="s">
        <v>161</v>
      </c>
      <c r="H763" s="4" t="s">
        <v>30</v>
      </c>
      <c r="I763" s="6">
        <v>6.5038871131718551E-2</v>
      </c>
      <c r="J763" s="6">
        <v>0.15567538372487685</v>
      </c>
      <c r="K763" s="6">
        <v>0.43134800333666246</v>
      </c>
      <c r="L763" s="6">
        <v>0.1015215410368466</v>
      </c>
      <c r="M763" s="6">
        <v>2.4166663364651035</v>
      </c>
      <c r="N763" s="6">
        <v>0.34036204905108824</v>
      </c>
      <c r="O763" s="6">
        <v>0.23065561312512098</v>
      </c>
      <c r="P763" s="6">
        <v>0.14249170073688261</v>
      </c>
      <c r="Q763" s="6">
        <v>0.1504695283320549</v>
      </c>
      <c r="R763" s="6">
        <v>0.2617160362068825</v>
      </c>
      <c r="S763" s="6">
        <v>0.2480069649443441</v>
      </c>
      <c r="T763" s="6">
        <v>1.0479111854091665</v>
      </c>
      <c r="U763" s="6">
        <v>4.2984820398206586E-2</v>
      </c>
      <c r="V763" s="6">
        <v>0.32619922950596747</v>
      </c>
      <c r="W763" s="2"/>
    </row>
    <row r="764" spans="1:23" x14ac:dyDescent="0.25">
      <c r="A764" t="str">
        <f t="shared" si="189"/>
        <v/>
      </c>
      <c r="B764" t="str">
        <f t="shared" si="187"/>
        <v>UTRefrigerationVending Machine</v>
      </c>
      <c r="C764" t="str">
        <f t="shared" si="190"/>
        <v>UT2014 CPARefrigeration_Vending Machine</v>
      </c>
      <c r="D764" t="s">
        <v>117</v>
      </c>
      <c r="E764" t="s">
        <v>143</v>
      </c>
      <c r="F764" s="4" t="str">
        <f t="shared" si="188"/>
        <v>Refrigeration_Vending Machine</v>
      </c>
      <c r="G764" s="4" t="s">
        <v>161</v>
      </c>
      <c r="H764" s="4" t="s">
        <v>31</v>
      </c>
      <c r="I764" s="6">
        <v>0.10051461902174685</v>
      </c>
      <c r="J764" s="6">
        <v>0.12029461469649577</v>
      </c>
      <c r="K764" s="6">
        <v>0.33331436621469374</v>
      </c>
      <c r="L764" s="6">
        <v>7.8448463528472387E-2</v>
      </c>
      <c r="M764" s="6">
        <v>1.867423987268489</v>
      </c>
      <c r="N764" s="6">
        <v>0.52601407580622739</v>
      </c>
      <c r="O764" s="6">
        <v>0.17823388286941166</v>
      </c>
      <c r="P764" s="6">
        <v>0.110107223296682</v>
      </c>
      <c r="Q764" s="6">
        <v>0.11627190825658787</v>
      </c>
      <c r="R764" s="6">
        <v>0.40447023777427293</v>
      </c>
      <c r="S764" s="6">
        <v>0.19164174563881137</v>
      </c>
      <c r="T764" s="6">
        <v>0.80974955236162882</v>
      </c>
      <c r="U764" s="6">
        <v>3.3215543034977819E-2</v>
      </c>
      <c r="V764" s="6">
        <v>0.50412608196376796</v>
      </c>
      <c r="W764" s="2"/>
    </row>
    <row r="765" spans="1:23" x14ac:dyDescent="0.25">
      <c r="A765" t="str">
        <f t="shared" si="189"/>
        <v/>
      </c>
      <c r="B765" t="str">
        <f t="shared" si="187"/>
        <v>UTFood PreparationOven</v>
      </c>
      <c r="C765" t="str">
        <f t="shared" si="190"/>
        <v>UT2014 CPAFood Preparation_Oven</v>
      </c>
      <c r="D765" t="s">
        <v>117</v>
      </c>
      <c r="E765" t="s">
        <v>143</v>
      </c>
      <c r="F765" s="4" t="str">
        <f t="shared" si="188"/>
        <v>Food Preparation_Oven</v>
      </c>
      <c r="G765" s="4" t="s">
        <v>32</v>
      </c>
      <c r="H765" s="4" t="s">
        <v>33</v>
      </c>
      <c r="I765" s="6">
        <v>7.4737679504758431E-2</v>
      </c>
      <c r="J765" s="6">
        <v>0.2939155143879808</v>
      </c>
      <c r="K765" s="6">
        <v>0.20179446771794751</v>
      </c>
      <c r="L765" s="6">
        <v>0.21536912692222732</v>
      </c>
      <c r="M765" s="6">
        <v>9.9079497856647194</v>
      </c>
      <c r="N765" s="6">
        <v>0.41572367641453356</v>
      </c>
      <c r="O765" s="6">
        <v>0.63513538279915638</v>
      </c>
      <c r="P765" s="6">
        <v>0.37136210493357824</v>
      </c>
      <c r="Q765" s="6">
        <v>0.11805014624047067</v>
      </c>
      <c r="R765" s="6">
        <v>0.4562639704485843</v>
      </c>
      <c r="S765" s="6">
        <v>5.4452287703813822E-2</v>
      </c>
      <c r="T765" s="6">
        <v>8.8207348468700042E-2</v>
      </c>
      <c r="U765" s="6">
        <v>0.10951109111976477</v>
      </c>
      <c r="V765" s="6">
        <v>8.5393527869426875E-2</v>
      </c>
      <c r="W765" s="2"/>
    </row>
    <row r="766" spans="1:23" x14ac:dyDescent="0.25">
      <c r="A766" t="str">
        <f t="shared" si="189"/>
        <v/>
      </c>
      <c r="B766" t="str">
        <f t="shared" si="187"/>
        <v>UTFood PreparationFryer</v>
      </c>
      <c r="C766" t="str">
        <f t="shared" si="190"/>
        <v>UT2014 CPAFood Preparation_Fryer</v>
      </c>
      <c r="D766" t="s">
        <v>117</v>
      </c>
      <c r="E766" t="s">
        <v>143</v>
      </c>
      <c r="F766" s="4" t="str">
        <f t="shared" si="188"/>
        <v>Food Preparation_Fryer</v>
      </c>
      <c r="G766" s="4" t="s">
        <v>32</v>
      </c>
      <c r="H766" s="4" t="s">
        <v>34</v>
      </c>
      <c r="I766" s="6">
        <v>5.9371922689605325E-2</v>
      </c>
      <c r="J766" s="6">
        <v>0.23348770410255698</v>
      </c>
      <c r="K766" s="6">
        <v>0.16030636241224522</v>
      </c>
      <c r="L766" s="6">
        <v>0.17109012800618401</v>
      </c>
      <c r="M766" s="6">
        <v>7.870916418398088</v>
      </c>
      <c r="N766" s="6">
        <v>0.33025261340567441</v>
      </c>
      <c r="O766" s="6">
        <v>0.50455418330968527</v>
      </c>
      <c r="P766" s="6">
        <v>0.29501159696243595</v>
      </c>
      <c r="Q766" s="6">
        <v>9.3779525970425437E-2</v>
      </c>
      <c r="R766" s="6">
        <v>0.36245799119038719</v>
      </c>
      <c r="S766" s="6">
        <v>4.3257123277652E-2</v>
      </c>
      <c r="T766" s="6">
        <v>7.0072283601008797E-2</v>
      </c>
      <c r="U766" s="6">
        <v>8.6996065153495075E-2</v>
      </c>
      <c r="V766" s="6">
        <v>6.7836972842239135E-2</v>
      </c>
      <c r="W766" s="2"/>
    </row>
    <row r="767" spans="1:23" x14ac:dyDescent="0.25">
      <c r="A767" t="str">
        <f t="shared" si="189"/>
        <v/>
      </c>
      <c r="B767" t="str">
        <f t="shared" si="187"/>
        <v>UTFood PreparationDishwasher</v>
      </c>
      <c r="C767" t="str">
        <f t="shared" si="190"/>
        <v>UT2014 CPAFood Preparation_Dishwasher</v>
      </c>
      <c r="D767" t="s">
        <v>117</v>
      </c>
      <c r="E767" t="s">
        <v>143</v>
      </c>
      <c r="F767" s="4" t="str">
        <f t="shared" si="188"/>
        <v>Food Preparation_Dishwasher</v>
      </c>
      <c r="G767" s="4" t="s">
        <v>32</v>
      </c>
      <c r="H767" s="4" t="s">
        <v>35</v>
      </c>
      <c r="I767" s="6">
        <v>0.16403240991574528</v>
      </c>
      <c r="J767" s="6">
        <v>0.64507849930792704</v>
      </c>
      <c r="K767" s="6">
        <v>0.44289350521422749</v>
      </c>
      <c r="L767" s="6">
        <v>0.4726868313894293</v>
      </c>
      <c r="M767" s="6">
        <v>10.872861530061957</v>
      </c>
      <c r="N767" s="6">
        <v>0.91242003970658081</v>
      </c>
      <c r="O767" s="6">
        <v>1.3939794244838957</v>
      </c>
      <c r="P767" s="6">
        <v>0.8150563601557943</v>
      </c>
      <c r="Q767" s="6">
        <v>0.25909354032724125</v>
      </c>
      <c r="R767" s="6">
        <v>1.0013968740579184</v>
      </c>
      <c r="S767" s="6">
        <v>0.11951053386549688</v>
      </c>
      <c r="T767" s="6">
        <v>0.19359530610898323</v>
      </c>
      <c r="U767" s="6">
        <v>0.24035223341037887</v>
      </c>
      <c r="V767" s="6">
        <v>0.18741960227354429</v>
      </c>
      <c r="W767" s="2"/>
    </row>
    <row r="768" spans="1:23" x14ac:dyDescent="0.25">
      <c r="A768" t="str">
        <f t="shared" si="189"/>
        <v/>
      </c>
      <c r="B768" t="str">
        <f t="shared" si="187"/>
        <v>UTFood PreparationHot Food Container</v>
      </c>
      <c r="C768" t="str">
        <f t="shared" si="190"/>
        <v>UT2014 CPAFood Preparation_Hot Food Container</v>
      </c>
      <c r="D768" t="s">
        <v>117</v>
      </c>
      <c r="E768" t="s">
        <v>143</v>
      </c>
      <c r="F768" s="4" t="str">
        <f t="shared" si="188"/>
        <v>Food Preparation_Hot Food Container</v>
      </c>
      <c r="G768" s="4" t="s">
        <v>32</v>
      </c>
      <c r="H768" s="4" t="s">
        <v>36</v>
      </c>
      <c r="I768" s="6">
        <v>2.0121462081035234E-2</v>
      </c>
      <c r="J768" s="6">
        <v>7.9130231457202049E-2</v>
      </c>
      <c r="K768" s="6">
        <v>5.4328683433245345E-2</v>
      </c>
      <c r="L768" s="6">
        <v>5.7983359257432539E-2</v>
      </c>
      <c r="M768" s="6">
        <v>1.3337478313088427</v>
      </c>
      <c r="N768" s="6">
        <v>0.11192437665436232</v>
      </c>
      <c r="O768" s="6">
        <v>0.17099611074362228</v>
      </c>
      <c r="P768" s="6">
        <v>9.9981007736247254E-2</v>
      </c>
      <c r="Q768" s="6">
        <v>3.178238282186778E-2</v>
      </c>
      <c r="R768" s="6">
        <v>0.1228389513985278</v>
      </c>
      <c r="S768" s="6">
        <v>1.4660070389102086E-2</v>
      </c>
      <c r="T768" s="6">
        <v>2.3747871612318477E-2</v>
      </c>
      <c r="U768" s="6">
        <v>2.9483431677576322E-2</v>
      </c>
      <c r="V768" s="6">
        <v>2.2990312843217196E-2</v>
      </c>
      <c r="W768" s="2"/>
    </row>
    <row r="769" spans="1:23" x14ac:dyDescent="0.25">
      <c r="A769" t="str">
        <f t="shared" si="189"/>
        <v/>
      </c>
      <c r="B769" t="str">
        <f t="shared" si="187"/>
        <v>UTOffice EquipmentDesktop Computer</v>
      </c>
      <c r="C769" t="str">
        <f t="shared" si="190"/>
        <v>UT2014 CPAOffice Equipment_Desktop Computer</v>
      </c>
      <c r="D769" t="s">
        <v>117</v>
      </c>
      <c r="E769" t="s">
        <v>143</v>
      </c>
      <c r="F769" s="4" t="str">
        <f t="shared" si="188"/>
        <v>Office Equipment_Desktop Computer</v>
      </c>
      <c r="G769" s="4" t="s">
        <v>38</v>
      </c>
      <c r="H769" s="4" t="s">
        <v>39</v>
      </c>
      <c r="I769" s="6">
        <v>2.0785338536874431</v>
      </c>
      <c r="J769" s="6">
        <v>1.2553016617223991</v>
      </c>
      <c r="K769" s="6">
        <v>0.38670603187727959</v>
      </c>
      <c r="L769" s="6">
        <v>7.349108534764498E-2</v>
      </c>
      <c r="M769" s="6">
        <v>0.28150656678757519</v>
      </c>
      <c r="N769" s="6">
        <v>0.11414926796621741</v>
      </c>
      <c r="O769" s="6">
        <v>0.60150699964483334</v>
      </c>
      <c r="P769" s="6">
        <v>0.4716665965361635</v>
      </c>
      <c r="Q769" s="6">
        <v>0.28710288582592669</v>
      </c>
      <c r="R769" s="6">
        <v>0.11481329751064363</v>
      </c>
      <c r="S769" s="6">
        <v>9.350835057991029E-2</v>
      </c>
      <c r="T769" s="6">
        <v>6.3144796746548548E-2</v>
      </c>
      <c r="U769" s="6">
        <v>4.7339592978626719</v>
      </c>
      <c r="V769" s="6">
        <v>0.25217813422424762</v>
      </c>
      <c r="W769" s="2"/>
    </row>
    <row r="770" spans="1:23" x14ac:dyDescent="0.25">
      <c r="A770" t="str">
        <f t="shared" si="189"/>
        <v/>
      </c>
      <c r="B770" t="str">
        <f t="shared" si="187"/>
        <v>UTOffice EquipmentLaptop</v>
      </c>
      <c r="C770" t="str">
        <f t="shared" si="190"/>
        <v>UT2014 CPAOffice Equipment_Laptop</v>
      </c>
      <c r="D770" t="s">
        <v>117</v>
      </c>
      <c r="E770" t="s">
        <v>143</v>
      </c>
      <c r="F770" s="4" t="str">
        <f t="shared" si="188"/>
        <v>Office Equipment_Laptop</v>
      </c>
      <c r="G770" s="4" t="s">
        <v>38</v>
      </c>
      <c r="H770" s="4" t="s">
        <v>40</v>
      </c>
      <c r="I770" s="6">
        <v>0.4155089093520829</v>
      </c>
      <c r="J770" s="6">
        <v>0.25094083670795225</v>
      </c>
      <c r="K770" s="6">
        <v>7.7304394758904063E-2</v>
      </c>
      <c r="L770" s="6">
        <v>1.4691221249886194E-2</v>
      </c>
      <c r="M770" s="6">
        <v>4.5019612775166716E-2</v>
      </c>
      <c r="N770" s="6">
        <v>2.2818987408763119E-2</v>
      </c>
      <c r="O770" s="6">
        <v>4.8097656325717282E-2</v>
      </c>
      <c r="P770" s="6">
        <v>2.8286526017875586E-2</v>
      </c>
      <c r="Q770" s="6">
        <v>2.2957298819017462E-2</v>
      </c>
      <c r="R770" s="6">
        <v>2.2951730106839756E-2</v>
      </c>
      <c r="S770" s="6">
        <v>1.4954215038005642E-2</v>
      </c>
      <c r="T770" s="6">
        <v>1.0098358737191962E-2</v>
      </c>
      <c r="U770" s="6">
        <v>0.37853648835836695</v>
      </c>
      <c r="V770" s="6">
        <v>5.0411621310891955E-2</v>
      </c>
      <c r="W770" s="2"/>
    </row>
    <row r="771" spans="1:23" x14ac:dyDescent="0.25">
      <c r="A771" t="str">
        <f t="shared" si="189"/>
        <v/>
      </c>
      <c r="B771" t="str">
        <f t="shared" si="187"/>
        <v>UTOffice EquipmentServer</v>
      </c>
      <c r="C771" t="str">
        <f t="shared" si="190"/>
        <v>UT2014 CPAOffice Equipment_Server</v>
      </c>
      <c r="D771" t="s">
        <v>117</v>
      </c>
      <c r="E771" t="s">
        <v>143</v>
      </c>
      <c r="F771" s="4" t="str">
        <f t="shared" si="188"/>
        <v>Office Equipment_Server</v>
      </c>
      <c r="G771" s="4" t="s">
        <v>38</v>
      </c>
      <c r="H771" s="4" t="s">
        <v>41</v>
      </c>
      <c r="I771" s="6">
        <v>0.25280179295952887</v>
      </c>
      <c r="J771" s="6">
        <v>0.45802839856398869</v>
      </c>
      <c r="K771" s="6">
        <v>7.0549713227000599E-2</v>
      </c>
      <c r="L771" s="6">
        <v>0.10726028701125112</v>
      </c>
      <c r="M771" s="6">
        <v>0.41085901788433482</v>
      </c>
      <c r="N771" s="6">
        <v>8.3300465534443494E-2</v>
      </c>
      <c r="O771" s="6">
        <v>8.7789985841117829E-2</v>
      </c>
      <c r="P771" s="6">
        <v>6.8839770536481909E-2</v>
      </c>
      <c r="Q771" s="6">
        <v>8.3805369834381346E-2</v>
      </c>
      <c r="R771" s="6">
        <v>8.3785041311098485E-2</v>
      </c>
      <c r="S771" s="6">
        <v>0.13647549867721839</v>
      </c>
      <c r="T771" s="6">
        <v>9.2159872047922489E-2</v>
      </c>
      <c r="U771" s="6">
        <v>69.092166837158075</v>
      </c>
      <c r="V771" s="6">
        <v>0.18402707571198892</v>
      </c>
      <c r="W771" s="2"/>
    </row>
    <row r="772" spans="1:23" x14ac:dyDescent="0.25">
      <c r="A772" t="str">
        <f t="shared" si="189"/>
        <v/>
      </c>
      <c r="B772" t="str">
        <f t="shared" si="187"/>
        <v>UTOffice EquipmentMonitor</v>
      </c>
      <c r="C772" t="str">
        <f t="shared" si="190"/>
        <v>UT2014 CPAOffice Equipment_Monitor</v>
      </c>
      <c r="D772" t="s">
        <v>117</v>
      </c>
      <c r="E772" t="s">
        <v>143</v>
      </c>
      <c r="F772" s="4" t="str">
        <f t="shared" si="188"/>
        <v>Office Equipment_Monitor</v>
      </c>
      <c r="G772" s="4" t="s">
        <v>38</v>
      </c>
      <c r="H772" s="4" t="s">
        <v>42</v>
      </c>
      <c r="I772" s="6">
        <v>0.57379801767668581</v>
      </c>
      <c r="J772" s="6">
        <v>0.34653734593002927</v>
      </c>
      <c r="K772" s="6">
        <v>0.10675368800039131</v>
      </c>
      <c r="L772" s="6">
        <v>2.0287876964128551E-2</v>
      </c>
      <c r="M772" s="6">
        <v>7.771242681427587E-2</v>
      </c>
      <c r="N772" s="6">
        <v>3.1511934993053832E-2</v>
      </c>
      <c r="O772" s="6">
        <v>0.16605143255307156</v>
      </c>
      <c r="P772" s="6">
        <v>0.13020781817752253</v>
      </c>
      <c r="Q772" s="6">
        <v>7.9257341160893613E-2</v>
      </c>
      <c r="R772" s="6">
        <v>3.1695246338016805E-2</v>
      </c>
      <c r="S772" s="6">
        <v>2.5813823577509741E-2</v>
      </c>
      <c r="T772" s="6">
        <v>1.743169067729565E-2</v>
      </c>
      <c r="U772" s="6">
        <v>1.3068521621896001</v>
      </c>
      <c r="V772" s="6">
        <v>6.9616048476946038E-2</v>
      </c>
      <c r="W772" s="2"/>
    </row>
    <row r="773" spans="1:23" x14ac:dyDescent="0.25">
      <c r="A773" t="str">
        <f t="shared" si="189"/>
        <v/>
      </c>
      <c r="B773" t="str">
        <f t="shared" si="187"/>
        <v>UTOffice EquipmentPrinter/Copier/Fax</v>
      </c>
      <c r="C773" t="str">
        <f t="shared" si="190"/>
        <v>UT2014 CPAOffice Equipment_Printer/Copier/Fax</v>
      </c>
      <c r="D773" t="s">
        <v>117</v>
      </c>
      <c r="E773" t="s">
        <v>143</v>
      </c>
      <c r="F773" s="4" t="str">
        <f t="shared" si="188"/>
        <v>Office Equipment_Printer/Copier/Fax</v>
      </c>
      <c r="G773" s="4" t="s">
        <v>38</v>
      </c>
      <c r="H773" s="4" t="s">
        <v>43</v>
      </c>
      <c r="I773" s="6">
        <v>0.24552748290676069</v>
      </c>
      <c r="J773" s="6">
        <v>0.22242437144667371</v>
      </c>
      <c r="K773" s="6">
        <v>6.8519662402838744E-2</v>
      </c>
      <c r="L773" s="6">
        <v>1.0417389836291722E-2</v>
      </c>
      <c r="M773" s="6">
        <v>7.9807329932057844E-2</v>
      </c>
      <c r="N773" s="6">
        <v>1.6180702983311149E-2</v>
      </c>
      <c r="O773" s="6">
        <v>8.5263850369291266E-2</v>
      </c>
      <c r="P773" s="6">
        <v>8.3573653621234603E-2</v>
      </c>
      <c r="Q773" s="6">
        <v>4.0696945359085974E-2</v>
      </c>
      <c r="R773" s="6">
        <v>1.6274829428639597E-2</v>
      </c>
      <c r="S773" s="6">
        <v>1.3254844942506701E-2</v>
      </c>
      <c r="T773" s="6">
        <v>8.9507994164258267E-3</v>
      </c>
      <c r="U773" s="6">
        <v>0.67104056555552849</v>
      </c>
      <c r="V773" s="6">
        <v>3.5746348281232312E-2</v>
      </c>
      <c r="W773" s="2"/>
    </row>
    <row r="774" spans="1:23" x14ac:dyDescent="0.25">
      <c r="A774" t="str">
        <f t="shared" si="189"/>
        <v/>
      </c>
      <c r="B774" t="str">
        <f t="shared" si="187"/>
        <v>UTOffice EquipmentPOS Terminal</v>
      </c>
      <c r="C774" t="str">
        <f t="shared" si="190"/>
        <v>UT2014 CPAOffice Equipment_POS Terminal</v>
      </c>
      <c r="D774" t="s">
        <v>117</v>
      </c>
      <c r="E774" t="s">
        <v>143</v>
      </c>
      <c r="F774" s="4" t="str">
        <f t="shared" si="188"/>
        <v>Office Equipment_POS Terminal</v>
      </c>
      <c r="G774" s="4" t="s">
        <v>38</v>
      </c>
      <c r="H774" s="4" t="s">
        <v>44</v>
      </c>
      <c r="I774" s="6">
        <v>3.5230318901413378E-2</v>
      </c>
      <c r="J774" s="6">
        <v>0.12766117169031541</v>
      </c>
      <c r="K774" s="6">
        <v>1.1798123104870835E-2</v>
      </c>
      <c r="L774" s="6">
        <v>2.9895469273577939E-2</v>
      </c>
      <c r="M774" s="6">
        <v>0.11451417376540424</v>
      </c>
      <c r="N774" s="6">
        <v>5.8043535432607783E-2</v>
      </c>
      <c r="O774" s="6">
        <v>6.1171820842826935E-2</v>
      </c>
      <c r="P774" s="6">
        <v>2.3983681451664352E-2</v>
      </c>
      <c r="Q774" s="6">
        <v>1.1679070272214438E-2</v>
      </c>
      <c r="R774" s="6">
        <v>2.3352474600768704E-2</v>
      </c>
      <c r="S774" s="6">
        <v>3.8038300949847684E-2</v>
      </c>
      <c r="T774" s="6">
        <v>2.5686698216428758E-2</v>
      </c>
      <c r="U774" s="6">
        <v>0.19257292780770888</v>
      </c>
      <c r="V774" s="6">
        <v>5.1291824222669431E-2</v>
      </c>
      <c r="W774" s="2"/>
    </row>
    <row r="775" spans="1:23" x14ac:dyDescent="0.25">
      <c r="A775" t="str">
        <f t="shared" si="189"/>
        <v/>
      </c>
      <c r="B775" t="str">
        <f t="shared" si="187"/>
        <v>UTMiscellaneousNon-HVAC Motors</v>
      </c>
      <c r="C775" t="str">
        <f t="shared" si="190"/>
        <v>UT2014 CPAMiscellaneous_Non-HVAC Motors</v>
      </c>
      <c r="D775" t="s">
        <v>117</v>
      </c>
      <c r="E775" t="s">
        <v>143</v>
      </c>
      <c r="F775" s="4" t="str">
        <f t="shared" si="188"/>
        <v>Miscellaneous_Non-HVAC Motors</v>
      </c>
      <c r="G775" s="4" t="s">
        <v>45</v>
      </c>
      <c r="H775" s="4" t="s">
        <v>46</v>
      </c>
      <c r="I775" s="6">
        <v>0.27905458874690958</v>
      </c>
      <c r="J775" s="6">
        <v>0.23846699099963364</v>
      </c>
      <c r="K775" s="6">
        <v>0.38961155839880046</v>
      </c>
      <c r="L775" s="6">
        <v>0.16584837077599762</v>
      </c>
      <c r="M775" s="6">
        <v>0.66611324340752776</v>
      </c>
      <c r="N775" s="6">
        <v>0.64435711336886214</v>
      </c>
      <c r="O775" s="6">
        <v>0.68086805785003923</v>
      </c>
      <c r="P775" s="6">
        <v>0.1346772548280068</v>
      </c>
      <c r="Q775" s="6">
        <v>0.10511929954268519</v>
      </c>
      <c r="R775" s="6">
        <v>0.20297953435106489</v>
      </c>
      <c r="S775" s="6">
        <v>0.14980920809863274</v>
      </c>
      <c r="T775" s="6">
        <v>0.52279162897267784</v>
      </c>
      <c r="U775" s="6">
        <v>6.4398022802549937</v>
      </c>
      <c r="V775" s="6">
        <v>0.20628301928189521</v>
      </c>
      <c r="W775" s="2"/>
    </row>
    <row r="776" spans="1:23" x14ac:dyDescent="0.25">
      <c r="A776" t="str">
        <f t="shared" si="189"/>
        <v/>
      </c>
      <c r="B776" t="str">
        <f t="shared" si="187"/>
        <v>UTMiscellaneousPool Pump</v>
      </c>
      <c r="C776" t="str">
        <f t="shared" si="190"/>
        <v>UT2014 CPAMiscellaneous_Pool Pump</v>
      </c>
      <c r="D776" t="s">
        <v>117</v>
      </c>
      <c r="E776" t="s">
        <v>143</v>
      </c>
      <c r="F776" s="4" t="str">
        <f t="shared" si="188"/>
        <v>Miscellaneous_Pool Pump</v>
      </c>
      <c r="G776" s="4" t="s">
        <v>45</v>
      </c>
      <c r="H776" s="4" t="s">
        <v>47</v>
      </c>
      <c r="I776" s="6">
        <v>1.174290065362023E-2</v>
      </c>
      <c r="J776" s="6">
        <v>1.174290065362023E-2</v>
      </c>
      <c r="K776" s="6">
        <v>1.174290065362023E-2</v>
      </c>
      <c r="L776" s="6">
        <v>1.174290065362023E-2</v>
      </c>
      <c r="M776" s="6">
        <v>1.174290065362023E-2</v>
      </c>
      <c r="N776" s="6">
        <v>1.174290065362023E-2</v>
      </c>
      <c r="O776" s="6">
        <v>1.174290065362023E-2</v>
      </c>
      <c r="P776" s="6">
        <v>2.299997783510796E-2</v>
      </c>
      <c r="Q776" s="6">
        <v>2.6928172421669963E-2</v>
      </c>
      <c r="R776" s="6">
        <v>1.6638978144959998E-2</v>
      </c>
      <c r="S776" s="6">
        <v>1.174290065362023E-2</v>
      </c>
      <c r="T776" s="6">
        <v>1.174290065362023E-2</v>
      </c>
      <c r="U776" s="6">
        <v>1.174290065362023E-2</v>
      </c>
      <c r="V776" s="6">
        <v>1.174290065362023E-2</v>
      </c>
      <c r="W776" s="2"/>
    </row>
    <row r="777" spans="1:23" x14ac:dyDescent="0.25">
      <c r="A777" t="str">
        <f t="shared" si="189"/>
        <v/>
      </c>
      <c r="B777" t="str">
        <f t="shared" si="187"/>
        <v>UTMiscellaneousPool Heater</v>
      </c>
      <c r="C777" t="str">
        <f t="shared" si="190"/>
        <v>UT2014 CPAMiscellaneous_Pool Heater</v>
      </c>
      <c r="D777" t="s">
        <v>117</v>
      </c>
      <c r="E777" t="s">
        <v>143</v>
      </c>
      <c r="F777" s="4" t="str">
        <f t="shared" si="188"/>
        <v>Miscellaneous_Pool Heater</v>
      </c>
      <c r="G777" s="4" t="s">
        <v>45</v>
      </c>
      <c r="H777" s="4" t="s">
        <v>48</v>
      </c>
      <c r="I777" s="6">
        <v>2.2497107786708905E-2</v>
      </c>
      <c r="J777" s="6">
        <v>2.2497107786708905E-2</v>
      </c>
      <c r="K777" s="6">
        <v>2.2497107786708905E-2</v>
      </c>
      <c r="L777" s="6">
        <v>2.2497107786708905E-2</v>
      </c>
      <c r="M777" s="6">
        <v>2.2497107786708905E-2</v>
      </c>
      <c r="N777" s="6">
        <v>2.2497107786708905E-2</v>
      </c>
      <c r="O777" s="6">
        <v>2.2497107786708905E-2</v>
      </c>
      <c r="P777" s="6">
        <v>4.4063472536389016E-2</v>
      </c>
      <c r="Q777" s="6">
        <v>2.5794563683148718E-2</v>
      </c>
      <c r="R777" s="6">
        <v>3.1877037525005085E-2</v>
      </c>
      <c r="S777" s="6">
        <v>2.2497107786708905E-2</v>
      </c>
      <c r="T777" s="6">
        <v>2.2497107786708905E-2</v>
      </c>
      <c r="U777" s="6">
        <v>2.2497107786708905E-2</v>
      </c>
      <c r="V777" s="6">
        <v>2.2497107786708905E-2</v>
      </c>
      <c r="W777" s="2"/>
    </row>
    <row r="778" spans="1:23" x14ac:dyDescent="0.25">
      <c r="A778" t="str">
        <f t="shared" si="189"/>
        <v/>
      </c>
      <c r="B778" t="str">
        <f t="shared" si="187"/>
        <v>UTMiscellaneousOther Miscellaneous</v>
      </c>
      <c r="C778" t="str">
        <f t="shared" si="190"/>
        <v>UT2014 CPAMiscellaneous_Other Miscellaneous</v>
      </c>
      <c r="D778" t="s">
        <v>117</v>
      </c>
      <c r="E778" t="s">
        <v>143</v>
      </c>
      <c r="F778" s="4" t="str">
        <f t="shared" si="188"/>
        <v>Miscellaneous_Other Miscellaneous</v>
      </c>
      <c r="G778" s="4" t="s">
        <v>45</v>
      </c>
      <c r="H778" s="4" t="s">
        <v>51</v>
      </c>
      <c r="I778" s="6">
        <v>1.023869573758718</v>
      </c>
      <c r="J778" s="6">
        <v>1.0222896586260046</v>
      </c>
      <c r="K778" s="6">
        <v>1.3598705136655147</v>
      </c>
      <c r="L778" s="6">
        <v>0.71097921617392368</v>
      </c>
      <c r="M778" s="6">
        <v>2.2913139020299886</v>
      </c>
      <c r="N778" s="6">
        <v>2.108100547438243</v>
      </c>
      <c r="O778" s="6">
        <v>4.5799960290529498</v>
      </c>
      <c r="P778" s="6">
        <v>0.78217280067862427</v>
      </c>
      <c r="Q778" s="6">
        <v>0.54506211532388082</v>
      </c>
      <c r="R778" s="6">
        <v>0.93710626517385731</v>
      </c>
      <c r="S778" s="6">
        <v>0.53663333916341116</v>
      </c>
      <c r="T778" s="6">
        <v>1.8325541596793871</v>
      </c>
      <c r="U778" s="6">
        <v>19.619008744247562</v>
      </c>
      <c r="V778" s="6">
        <v>0.73453761637785209</v>
      </c>
      <c r="W778" s="2"/>
    </row>
    <row r="779" spans="1:23" x14ac:dyDescent="0.25">
      <c r="A779">
        <f t="shared" si="189"/>
        <v>1</v>
      </c>
      <c r="B779" t="str">
        <f t="shared" si="187"/>
        <v>IDCoolingAir-Cooled Chiller</v>
      </c>
      <c r="C779" t="str">
        <f t="shared" si="190"/>
        <v>ID2014 CPACooling_Air-Cooled Chiller</v>
      </c>
      <c r="D779" t="s">
        <v>119</v>
      </c>
      <c r="E779" t="s">
        <v>143</v>
      </c>
      <c r="F779" s="4" t="str">
        <f>G779&amp;"_"&amp;H779</f>
        <v>Cooling_Air-Cooled Chiller</v>
      </c>
      <c r="G779" s="4" t="s">
        <v>3</v>
      </c>
      <c r="H779" s="4" t="s">
        <v>4</v>
      </c>
      <c r="I779" s="6">
        <v>2.9660117896161711</v>
      </c>
      <c r="J779" s="6">
        <v>3.8081047182520051</v>
      </c>
      <c r="K779" s="6">
        <v>3.2135834153948299</v>
      </c>
      <c r="L779" s="6">
        <v>3.3545731460228279</v>
      </c>
      <c r="M779" s="6">
        <v>3.6651478978329832</v>
      </c>
      <c r="N779" s="6">
        <v>3.6132103266121076</v>
      </c>
      <c r="O779" s="6">
        <v>6.5747973738690524</v>
      </c>
      <c r="P779" s="6">
        <v>4.1169805776287127</v>
      </c>
      <c r="Q779" s="6">
        <v>1.8761896800071556</v>
      </c>
      <c r="R779" s="6">
        <v>0.95221360008580247</v>
      </c>
      <c r="S779" s="6">
        <v>1.8751551323434477</v>
      </c>
      <c r="T779" s="6">
        <v>1.3973435411810444</v>
      </c>
      <c r="U779" s="6">
        <v>21.134823318571772</v>
      </c>
      <c r="V779" s="6">
        <v>2.455477535914171</v>
      </c>
      <c r="W779" s="2"/>
    </row>
    <row r="780" spans="1:23" x14ac:dyDescent="0.25">
      <c r="A780" t="str">
        <f t="shared" si="189"/>
        <v/>
      </c>
      <c r="B780" t="str">
        <f t="shared" si="187"/>
        <v>IDCoolingWater-Cooled Chiller</v>
      </c>
      <c r="C780" t="str">
        <f t="shared" si="190"/>
        <v>ID2014 CPACooling_Water-Cooled Chiller</v>
      </c>
      <c r="D780" t="s">
        <v>119</v>
      </c>
      <c r="E780" t="s">
        <v>143</v>
      </c>
      <c r="F780" s="4" t="str">
        <f t="shared" ref="F780:F817" si="191">G780&amp;"_"&amp;H780</f>
        <v>Cooling_Water-Cooled Chiller</v>
      </c>
      <c r="G780" s="4" t="s">
        <v>3</v>
      </c>
      <c r="H780" s="4" t="s">
        <v>5</v>
      </c>
      <c r="I780" s="6">
        <v>3.038920522599255</v>
      </c>
      <c r="J780" s="6">
        <v>3.8768567525255451</v>
      </c>
      <c r="K780" s="6">
        <v>3.27160188218151</v>
      </c>
      <c r="L780" s="6">
        <v>3.4151370603508782</v>
      </c>
      <c r="M780" s="6">
        <v>3.6747019087859809</v>
      </c>
      <c r="N780" s="6">
        <v>3.6784437113512669</v>
      </c>
      <c r="O780" s="6">
        <v>7.4883993203942465</v>
      </c>
      <c r="P780" s="6">
        <v>5.3447156268832199</v>
      </c>
      <c r="Q780" s="6">
        <v>2.4356928852715161</v>
      </c>
      <c r="R780" s="6">
        <v>1.2001341128171319</v>
      </c>
      <c r="S780" s="6">
        <v>1.8987284656416854</v>
      </c>
      <c r="T780" s="6">
        <v>1.4149101117864504</v>
      </c>
      <c r="U780" s="6">
        <v>21.654346941294058</v>
      </c>
      <c r="V780" s="6">
        <v>2.4998090572869787</v>
      </c>
      <c r="W780" s="2"/>
    </row>
    <row r="781" spans="1:23" x14ac:dyDescent="0.25">
      <c r="A781" t="str">
        <f t="shared" si="189"/>
        <v/>
      </c>
      <c r="B781" t="str">
        <f t="shared" ref="B781:B844" si="192">D781&amp;G781&amp;H781</f>
        <v>IDCoolingRTU</v>
      </c>
      <c r="C781" t="str">
        <f t="shared" si="190"/>
        <v>ID2014 CPACooling_RTU</v>
      </c>
      <c r="D781" t="s">
        <v>119</v>
      </c>
      <c r="E781" t="s">
        <v>143</v>
      </c>
      <c r="F781" s="4" t="str">
        <f t="shared" si="191"/>
        <v>Cooling_RTU</v>
      </c>
      <c r="G781" s="4" t="s">
        <v>3</v>
      </c>
      <c r="H781" s="4" t="s">
        <v>6</v>
      </c>
      <c r="I781" s="6">
        <v>3.0921286349791792</v>
      </c>
      <c r="J781" s="6">
        <v>4.231292705612737</v>
      </c>
      <c r="K781" s="6">
        <v>3.570703294808494</v>
      </c>
      <c r="L781" s="6">
        <v>3.7273609665141159</v>
      </c>
      <c r="M781" s="6">
        <v>4.4324496254901753</v>
      </c>
      <c r="N781" s="6">
        <v>4.0147400426152586</v>
      </c>
      <c r="O781" s="6">
        <v>6.3312659072239788</v>
      </c>
      <c r="P781" s="6">
        <v>2.5897801840159849</v>
      </c>
      <c r="Q781" s="6">
        <v>1.1802141795714882</v>
      </c>
      <c r="R781" s="6">
        <v>2.9059591836918108</v>
      </c>
      <c r="S781" s="6">
        <v>2.0142855825867638</v>
      </c>
      <c r="T781" s="6">
        <v>1.5010219156663296</v>
      </c>
      <c r="U781" s="6">
        <v>22.033490428923265</v>
      </c>
      <c r="V781" s="6">
        <v>2.7283504407616999</v>
      </c>
      <c r="W781" s="2"/>
    </row>
    <row r="782" spans="1:23" x14ac:dyDescent="0.25">
      <c r="A782" t="str">
        <f t="shared" si="189"/>
        <v/>
      </c>
      <c r="B782" t="str">
        <f t="shared" si="192"/>
        <v>IDCoolingPTAC</v>
      </c>
      <c r="C782" t="str">
        <f t="shared" si="190"/>
        <v>ID2014 CPACooling_PTAC</v>
      </c>
      <c r="D782" t="s">
        <v>119</v>
      </c>
      <c r="E782" t="s">
        <v>143</v>
      </c>
      <c r="F782" s="4" t="str">
        <f t="shared" si="191"/>
        <v>Cooling_PTAC</v>
      </c>
      <c r="G782" s="4" t="s">
        <v>3</v>
      </c>
      <c r="H782" s="4" t="s">
        <v>7</v>
      </c>
      <c r="I782" s="6">
        <v>3.3966147145748038</v>
      </c>
      <c r="J782" s="6">
        <v>4.6479538085756342</v>
      </c>
      <c r="K782" s="6">
        <v>3.922315267006649</v>
      </c>
      <c r="L782" s="6">
        <v>3.8543844693581408</v>
      </c>
      <c r="M782" s="6">
        <v>4.8689189218199775</v>
      </c>
      <c r="N782" s="6">
        <v>4.4100769126092594</v>
      </c>
      <c r="O782" s="6">
        <v>6.95471420531881</v>
      </c>
      <c r="P782" s="6">
        <v>2.8447993337127668</v>
      </c>
      <c r="Q782" s="6">
        <v>1.2964314625640854</v>
      </c>
      <c r="R782" s="6">
        <v>3.1921129061785787</v>
      </c>
      <c r="S782" s="6">
        <v>2.2126350022356531</v>
      </c>
      <c r="T782" s="6">
        <v>1.6488295693706951</v>
      </c>
      <c r="U782" s="6">
        <v>24.203157966236351</v>
      </c>
      <c r="V782" s="6">
        <v>2.9970147906444522</v>
      </c>
      <c r="W782" s="2"/>
    </row>
    <row r="783" spans="1:23" x14ac:dyDescent="0.25">
      <c r="A783" t="str">
        <f t="shared" si="189"/>
        <v/>
      </c>
      <c r="B783" t="str">
        <f t="shared" si="192"/>
        <v>IDCoolingEvaporative AC</v>
      </c>
      <c r="C783" t="str">
        <f t="shared" si="190"/>
        <v>ID2014 CPACooling_Evaporative AC</v>
      </c>
      <c r="D783" t="s">
        <v>119</v>
      </c>
      <c r="E783" t="s">
        <v>143</v>
      </c>
      <c r="F783" s="4" t="str">
        <f t="shared" si="191"/>
        <v>Cooling_Evaporative AC</v>
      </c>
      <c r="G783" s="4" t="s">
        <v>3</v>
      </c>
      <c r="H783" s="4" t="s">
        <v>9</v>
      </c>
      <c r="I783" s="6">
        <v>1.236851453991672</v>
      </c>
      <c r="J783" s="6">
        <v>1.6925170822450948</v>
      </c>
      <c r="K783" s="6">
        <v>1.4282813179233977</v>
      </c>
      <c r="L783" s="6">
        <v>1.4909443866056464</v>
      </c>
      <c r="M783" s="6">
        <v>1.7729798501960701</v>
      </c>
      <c r="N783" s="6">
        <v>1.6058960170461036</v>
      </c>
      <c r="O783" s="6">
        <v>2.5325063628895919</v>
      </c>
      <c r="P783" s="6">
        <v>1.035912073606394</v>
      </c>
      <c r="Q783" s="6">
        <v>0.47208567182859534</v>
      </c>
      <c r="R783" s="6">
        <v>1.1623836734767246</v>
      </c>
      <c r="S783" s="6">
        <v>0.80571423303470568</v>
      </c>
      <c r="T783" s="6">
        <v>0.60040876626653195</v>
      </c>
      <c r="U783" s="6">
        <v>8.8133961715693054</v>
      </c>
      <c r="V783" s="6">
        <v>1.0913401763046799</v>
      </c>
      <c r="W783" s="2"/>
    </row>
    <row r="784" spans="1:23" x14ac:dyDescent="0.25">
      <c r="A784" t="str">
        <f t="shared" si="189"/>
        <v/>
      </c>
      <c r="B784" t="str">
        <f t="shared" si="192"/>
        <v>IDCoolingAir Source Heat Pump</v>
      </c>
      <c r="C784" t="str">
        <f t="shared" si="190"/>
        <v>ID2014 CPACooling_Air Source Heat Pump</v>
      </c>
      <c r="D784" t="s">
        <v>119</v>
      </c>
      <c r="E784" t="s">
        <v>143</v>
      </c>
      <c r="F784" s="4" t="str">
        <f t="shared" si="191"/>
        <v>Cooling_Air Source Heat Pump</v>
      </c>
      <c r="G784" s="4" t="s">
        <v>3</v>
      </c>
      <c r="H784" s="4" t="s">
        <v>155</v>
      </c>
      <c r="I784" s="6">
        <v>3.0919877485386329</v>
      </c>
      <c r="J784" s="6">
        <v>4.2307251468178455</v>
      </c>
      <c r="K784" s="6">
        <v>3.5705005905378888</v>
      </c>
      <c r="L784" s="6">
        <v>3.723828075158151</v>
      </c>
      <c r="M784" s="6">
        <v>4.4320674650520546</v>
      </c>
      <c r="N784" s="6">
        <v>3.7241704594204528</v>
      </c>
      <c r="O784" s="6">
        <v>6.3165767076485615</v>
      </c>
      <c r="P784" s="6">
        <v>2.5863799286866942</v>
      </c>
      <c r="Q784" s="6">
        <v>1.1786646157982537</v>
      </c>
      <c r="R784" s="6">
        <v>2.9058675564118586</v>
      </c>
      <c r="S784" s="6">
        <v>2.0138475645693981</v>
      </c>
      <c r="T784" s="6">
        <v>1.5006955097935941</v>
      </c>
      <c r="U784" s="6">
        <v>22.032486518541194</v>
      </c>
      <c r="V784" s="6">
        <v>2.7281955557879596</v>
      </c>
      <c r="W784" s="2"/>
    </row>
    <row r="785" spans="1:23" x14ac:dyDescent="0.25">
      <c r="A785" t="str">
        <f t="shared" si="189"/>
        <v/>
      </c>
      <c r="B785" t="str">
        <f t="shared" si="192"/>
        <v>IDCoolingGeothermal Heat Pump</v>
      </c>
      <c r="C785" t="str">
        <f t="shared" si="190"/>
        <v>ID2014 CPACooling_Geothermal Heat Pump</v>
      </c>
      <c r="D785" t="s">
        <v>119</v>
      </c>
      <c r="E785" t="s">
        <v>143</v>
      </c>
      <c r="F785" s="4" t="str">
        <f t="shared" si="191"/>
        <v>Cooling_Geothermal Heat Pump</v>
      </c>
      <c r="G785" s="4" t="s">
        <v>3</v>
      </c>
      <c r="H785" s="4" t="s">
        <v>11</v>
      </c>
      <c r="I785" s="6">
        <v>1.8842152558758662</v>
      </c>
      <c r="J785" s="6">
        <v>2.5779939360946247</v>
      </c>
      <c r="K785" s="6">
        <v>2.1758501633776395</v>
      </c>
      <c r="L785" s="6">
        <v>2.2687585944126245</v>
      </c>
      <c r="M785" s="6">
        <v>2.7008042482811563</v>
      </c>
      <c r="N785" s="6">
        <v>1.335289229643307</v>
      </c>
      <c r="O785" s="6">
        <v>3.8443733745948925</v>
      </c>
      <c r="P785" s="6">
        <v>1.5743182174614663</v>
      </c>
      <c r="Q785" s="6">
        <v>0.71744802700763266</v>
      </c>
      <c r="R785" s="6">
        <v>2.7361280202999536</v>
      </c>
      <c r="S785" s="6">
        <v>1.2269681062814266</v>
      </c>
      <c r="T785" s="6">
        <v>0.91432219605469256</v>
      </c>
      <c r="U785" s="6">
        <v>13.426297449831562</v>
      </c>
      <c r="V785" s="6">
        <v>1.6625525175709643</v>
      </c>
      <c r="W785" s="2"/>
    </row>
    <row r="786" spans="1:23" x14ac:dyDescent="0.25">
      <c r="A786" t="str">
        <f t="shared" si="189"/>
        <v/>
      </c>
      <c r="B786" t="str">
        <f t="shared" si="192"/>
        <v>IDHeatingElectric Furnace</v>
      </c>
      <c r="C786" t="str">
        <f t="shared" si="190"/>
        <v>ID2014 CPAHeating_Electric Furnace</v>
      </c>
      <c r="D786" t="s">
        <v>119</v>
      </c>
      <c r="E786" t="s">
        <v>143</v>
      </c>
      <c r="F786" s="4" t="str">
        <f t="shared" si="191"/>
        <v>Heating_Electric Furnace</v>
      </c>
      <c r="G786" s="4" t="s">
        <v>12</v>
      </c>
      <c r="H786" s="4" t="s">
        <v>13</v>
      </c>
      <c r="I786" s="6">
        <v>5.8896049353669513</v>
      </c>
      <c r="J786" s="6">
        <v>9.2032958060252223</v>
      </c>
      <c r="K786" s="6">
        <v>7.37081894311412</v>
      </c>
      <c r="L786" s="6">
        <v>6.7024376746879479</v>
      </c>
      <c r="M786" s="6">
        <v>6.5292467588175489</v>
      </c>
      <c r="N786" s="6">
        <v>5.2161131006419499</v>
      </c>
      <c r="O786" s="6">
        <v>19.853316136599489</v>
      </c>
      <c r="P786" s="6">
        <v>11.973681322064962</v>
      </c>
      <c r="Q786" s="6">
        <v>6.310478097940071</v>
      </c>
      <c r="R786" s="6">
        <v>4.7759022174016685</v>
      </c>
      <c r="S786" s="6">
        <v>8.9607570282286453</v>
      </c>
      <c r="T786" s="6">
        <v>6.9489420547109599</v>
      </c>
      <c r="U786" s="6">
        <v>3.8123122453159963</v>
      </c>
      <c r="V786" s="6">
        <v>7.6575492765390445</v>
      </c>
      <c r="W786" s="2"/>
    </row>
    <row r="787" spans="1:23" x14ac:dyDescent="0.25">
      <c r="A787" t="str">
        <f t="shared" si="189"/>
        <v/>
      </c>
      <c r="B787" t="str">
        <f t="shared" si="192"/>
        <v>IDHeatingElectric Zonal Heat</v>
      </c>
      <c r="C787" t="str">
        <f t="shared" si="190"/>
        <v>ID2014 CPAHeating_Electric Zonal Heat</v>
      </c>
      <c r="D787" t="s">
        <v>119</v>
      </c>
      <c r="E787" t="s">
        <v>143</v>
      </c>
      <c r="F787" s="4" t="str">
        <f t="shared" si="191"/>
        <v>Heating_Electric Zonal Heat</v>
      </c>
      <c r="G787" s="4" t="s">
        <v>12</v>
      </c>
      <c r="H787" s="4" t="s">
        <v>156</v>
      </c>
      <c r="I787" s="6">
        <v>5.6091475574923342</v>
      </c>
      <c r="J787" s="6">
        <v>8.7650436247859247</v>
      </c>
      <c r="K787" s="6">
        <v>7.0198275648705897</v>
      </c>
      <c r="L787" s="6">
        <v>6.3832739758932835</v>
      </c>
      <c r="M787" s="6">
        <v>6.2183302464929042</v>
      </c>
      <c r="N787" s="6">
        <v>4.9677267625161425</v>
      </c>
      <c r="O787" s="6">
        <v>18.907920130094752</v>
      </c>
      <c r="P787" s="6">
        <v>11.40350602101425</v>
      </c>
      <c r="Q787" s="6">
        <v>6.0099791408953056</v>
      </c>
      <c r="R787" s="6">
        <v>4.548478302287303</v>
      </c>
      <c r="S787" s="6">
        <v>8.5340543125987089</v>
      </c>
      <c r="T787" s="6">
        <v>6.6180400521056759</v>
      </c>
      <c r="U787" s="6">
        <v>3.6307735669676156</v>
      </c>
      <c r="V787" s="6">
        <v>7.292904072894328</v>
      </c>
      <c r="W787" s="2"/>
    </row>
    <row r="788" spans="1:23" x14ac:dyDescent="0.25">
      <c r="A788" t="str">
        <f t="shared" si="189"/>
        <v/>
      </c>
      <c r="B788" t="str">
        <f t="shared" si="192"/>
        <v>IDHeatingAir Source Heat Pump</v>
      </c>
      <c r="C788" t="str">
        <f t="shared" si="190"/>
        <v>ID2014 CPAHeating_Air Source Heat Pump</v>
      </c>
      <c r="D788" t="s">
        <v>119</v>
      </c>
      <c r="E788" t="s">
        <v>143</v>
      </c>
      <c r="F788" s="4" t="str">
        <f t="shared" si="191"/>
        <v>Heating_Air Source Heat Pump</v>
      </c>
      <c r="G788" s="4" t="s">
        <v>12</v>
      </c>
      <c r="H788" s="4" t="s">
        <v>155</v>
      </c>
      <c r="I788" s="6">
        <v>5.1657672229790128</v>
      </c>
      <c r="J788" s="6">
        <v>8.1453990756318309</v>
      </c>
      <c r="K788" s="6">
        <v>6.5316865803849486</v>
      </c>
      <c r="L788" s="6">
        <v>5.4933725321751323</v>
      </c>
      <c r="M788" s="6">
        <v>4.996928163289831</v>
      </c>
      <c r="N788" s="6">
        <v>3.0303886807558551</v>
      </c>
      <c r="O788" s="6">
        <v>14.510560211100096</v>
      </c>
      <c r="P788" s="6">
        <v>8.787398865342043</v>
      </c>
      <c r="Q788" s="6">
        <v>4.6312146269850034</v>
      </c>
      <c r="R788" s="6">
        <v>4.3797799173999161</v>
      </c>
      <c r="S788" s="6">
        <v>8.1563507711135781</v>
      </c>
      <c r="T788" s="6">
        <v>6.3251362254121259</v>
      </c>
      <c r="U788" s="6">
        <v>3.343775661819989</v>
      </c>
      <c r="V788" s="6">
        <v>6.7857740414221643</v>
      </c>
      <c r="W788" s="2"/>
    </row>
    <row r="789" spans="1:23" x14ac:dyDescent="0.25">
      <c r="A789" t="str">
        <f t="shared" si="189"/>
        <v/>
      </c>
      <c r="B789" t="str">
        <f t="shared" si="192"/>
        <v>IDHeatingGeothermal Heat Pump</v>
      </c>
      <c r="C789" t="str">
        <f t="shared" si="190"/>
        <v>ID2014 CPAHeating_Geothermal Heat Pump</v>
      </c>
      <c r="D789" t="s">
        <v>119</v>
      </c>
      <c r="E789" t="s">
        <v>143</v>
      </c>
      <c r="F789" s="4" t="str">
        <f t="shared" si="191"/>
        <v>Heating_Geothermal Heat Pump</v>
      </c>
      <c r="G789" s="4" t="s">
        <v>12</v>
      </c>
      <c r="H789" s="4" t="s">
        <v>11</v>
      </c>
      <c r="I789" s="6">
        <v>3.9005594197721001</v>
      </c>
      <c r="J789" s="6">
        <v>5.7562787399421493</v>
      </c>
      <c r="K789" s="6">
        <v>4.6884533704763243</v>
      </c>
      <c r="L789" s="6">
        <v>3.49975282175056</v>
      </c>
      <c r="M789" s="6">
        <v>3.3432190183407622</v>
      </c>
      <c r="N789" s="6">
        <v>2.0485437513402713</v>
      </c>
      <c r="O789" s="6">
        <v>10.189488449083738</v>
      </c>
      <c r="P789" s="6">
        <v>6.4965621137436349</v>
      </c>
      <c r="Q789" s="6">
        <v>3.4238770707166513</v>
      </c>
      <c r="R789" s="6">
        <v>2.9463852567750615</v>
      </c>
      <c r="S789" s="6">
        <v>6.7228132518293346</v>
      </c>
      <c r="T789" s="6">
        <v>5.2134478799543871</v>
      </c>
      <c r="U789" s="6">
        <v>2.5248128869026343</v>
      </c>
      <c r="V789" s="6">
        <v>4.8708376901209904</v>
      </c>
      <c r="W789" s="2"/>
    </row>
    <row r="790" spans="1:23" x14ac:dyDescent="0.25">
      <c r="A790" t="str">
        <f t="shared" si="189"/>
        <v/>
      </c>
      <c r="B790" t="str">
        <f t="shared" si="192"/>
        <v>IDVentilationVentilation</v>
      </c>
      <c r="C790" t="str">
        <f t="shared" si="190"/>
        <v>ID2014 CPAVentilation_Ventilation</v>
      </c>
      <c r="D790" t="s">
        <v>119</v>
      </c>
      <c r="E790" t="s">
        <v>143</v>
      </c>
      <c r="F790" s="4" t="str">
        <f t="shared" si="191"/>
        <v>Ventilation_Ventilation</v>
      </c>
      <c r="G790" s="4" t="s">
        <v>15</v>
      </c>
      <c r="H790" s="4" t="s">
        <v>15</v>
      </c>
      <c r="I790" s="6">
        <v>3.4557494335146659</v>
      </c>
      <c r="J790" s="6">
        <v>1.718940846797913</v>
      </c>
      <c r="K790" s="6">
        <v>1.5425566048960075</v>
      </c>
      <c r="L790" s="6">
        <v>1.2331532161811116</v>
      </c>
      <c r="M790" s="6">
        <v>2.5353752409200641</v>
      </c>
      <c r="N790" s="6">
        <v>1.831419658712532</v>
      </c>
      <c r="O790" s="6">
        <v>5.567029201066231</v>
      </c>
      <c r="P790" s="6">
        <v>1.921453295707134</v>
      </c>
      <c r="Q790" s="6">
        <v>0.8460976513537648</v>
      </c>
      <c r="R790" s="6">
        <v>1.5401494304926733</v>
      </c>
      <c r="S790" s="6">
        <v>0.29813303752774672</v>
      </c>
      <c r="T790" s="6">
        <v>0.81085211407116442</v>
      </c>
      <c r="U790" s="6">
        <v>28.735646190396718</v>
      </c>
      <c r="V790" s="6">
        <v>1.1844452544591739</v>
      </c>
      <c r="W790" s="2"/>
    </row>
    <row r="791" spans="1:23" x14ac:dyDescent="0.25">
      <c r="A791" t="str">
        <f t="shared" si="189"/>
        <v/>
      </c>
      <c r="B791" t="str">
        <f t="shared" si="192"/>
        <v>IDWater HeatingWater Heating</v>
      </c>
      <c r="C791" t="str">
        <f t="shared" si="190"/>
        <v>ID2014 CPAWater Heating_Water Heating</v>
      </c>
      <c r="D791" t="s">
        <v>119</v>
      </c>
      <c r="E791" t="s">
        <v>143</v>
      </c>
      <c r="F791" s="4" t="str">
        <f t="shared" si="191"/>
        <v>Water Heating_Water Heating</v>
      </c>
      <c r="G791" s="4" t="s">
        <v>16</v>
      </c>
      <c r="H791" s="4" t="s">
        <v>16</v>
      </c>
      <c r="I791" s="6">
        <v>1.1538305700000002</v>
      </c>
      <c r="J791" s="6">
        <v>1.2912880799999999</v>
      </c>
      <c r="K791" s="6">
        <v>1.2490568100000001</v>
      </c>
      <c r="L791" s="6">
        <v>0.92635884000000002</v>
      </c>
      <c r="M791" s="6">
        <v>7.0446059999999999</v>
      </c>
      <c r="N791" s="6">
        <v>1.9234009200000002</v>
      </c>
      <c r="O791" s="6">
        <v>5.5584554199999996</v>
      </c>
      <c r="P791" s="6">
        <v>2.6230894199999999</v>
      </c>
      <c r="Q791" s="6">
        <v>1.1781083299999999</v>
      </c>
      <c r="R791" s="6">
        <v>5.2219201599999989</v>
      </c>
      <c r="S791" s="6">
        <v>0.30250519999999997</v>
      </c>
      <c r="T791" s="6">
        <v>0.46420311000000003</v>
      </c>
      <c r="U791" s="6">
        <v>0.73803576999999998</v>
      </c>
      <c r="V791" s="6">
        <v>2.2516023600000001</v>
      </c>
      <c r="W791" s="2"/>
    </row>
    <row r="792" spans="1:23" x14ac:dyDescent="0.25">
      <c r="A792" t="str">
        <f t="shared" si="189"/>
        <v/>
      </c>
      <c r="B792" t="str">
        <f t="shared" si="192"/>
        <v>IDInterior LightingScrew-in</v>
      </c>
      <c r="C792" t="str">
        <f t="shared" si="190"/>
        <v>ID2014 CPAInterior Lighting_Screw-in</v>
      </c>
      <c r="D792" t="s">
        <v>119</v>
      </c>
      <c r="E792" t="s">
        <v>143</v>
      </c>
      <c r="F792" s="4" t="str">
        <f t="shared" si="191"/>
        <v>Interior Lighting_Screw-in</v>
      </c>
      <c r="G792" s="4" t="s">
        <v>18</v>
      </c>
      <c r="H792" s="4" t="s">
        <v>150</v>
      </c>
      <c r="I792" s="6">
        <v>0.9524519080344499</v>
      </c>
      <c r="J792" s="6">
        <v>0.6673481054050614</v>
      </c>
      <c r="K792" s="6">
        <v>1.9838427115282335</v>
      </c>
      <c r="L792" s="6">
        <v>1.0648567495703016</v>
      </c>
      <c r="M792" s="6">
        <v>2.842645666012475</v>
      </c>
      <c r="N792" s="6">
        <v>1.4705121904882328</v>
      </c>
      <c r="O792" s="6">
        <v>2.0217361683676311</v>
      </c>
      <c r="P792" s="6">
        <v>0.39683531605504058</v>
      </c>
      <c r="Q792" s="6">
        <v>0.37012835220233054</v>
      </c>
      <c r="R792" s="6">
        <v>3.9793174154085382</v>
      </c>
      <c r="S792" s="6">
        <v>0.24965503126039335</v>
      </c>
      <c r="T792" s="6">
        <v>0.24097137799916232</v>
      </c>
      <c r="U792" s="6">
        <v>1.2093590651565562</v>
      </c>
      <c r="V792" s="6">
        <v>1.1460771959300069</v>
      </c>
      <c r="W792" s="2"/>
    </row>
    <row r="793" spans="1:23" x14ac:dyDescent="0.25">
      <c r="A793" t="str">
        <f t="shared" si="189"/>
        <v/>
      </c>
      <c r="B793" t="str">
        <f t="shared" si="192"/>
        <v>IDInterior LightingHigh-Bay Fixtures</v>
      </c>
      <c r="C793" t="str">
        <f t="shared" si="190"/>
        <v>ID2014 CPAInterior Lighting_High-Bay Fixtures</v>
      </c>
      <c r="D793" t="s">
        <v>119</v>
      </c>
      <c r="E793" t="s">
        <v>143</v>
      </c>
      <c r="F793" s="4" t="str">
        <f t="shared" si="191"/>
        <v>Interior Lighting_High-Bay Fixtures</v>
      </c>
      <c r="G793" s="4" t="s">
        <v>18</v>
      </c>
      <c r="H793" s="4" t="s">
        <v>152</v>
      </c>
      <c r="I793" s="6">
        <v>0.44555138927956439</v>
      </c>
      <c r="J793" s="6">
        <v>0.59029640526507743</v>
      </c>
      <c r="K793" s="6">
        <v>2.1002269920032588</v>
      </c>
      <c r="L793" s="6">
        <v>1.1273277236488082</v>
      </c>
      <c r="M793" s="6">
        <v>0.53643863919275825</v>
      </c>
      <c r="N793" s="6">
        <v>1.9227170397938447</v>
      </c>
      <c r="O793" s="6">
        <v>0.51689643915680406</v>
      </c>
      <c r="P793" s="6">
        <v>0.34168157244628039</v>
      </c>
      <c r="Q793" s="6">
        <v>0.33019473416847211</v>
      </c>
      <c r="R793" s="6">
        <v>0.2884229759294073</v>
      </c>
      <c r="S793" s="6">
        <v>1.2228699216970511</v>
      </c>
      <c r="T793" s="6">
        <v>1.1803353157249801</v>
      </c>
      <c r="U793" s="6">
        <v>0.56573104329258117</v>
      </c>
      <c r="V793" s="6">
        <v>0.51230736426800394</v>
      </c>
      <c r="W793" s="2"/>
    </row>
    <row r="794" spans="1:23" x14ac:dyDescent="0.25">
      <c r="A794" t="str">
        <f t="shared" si="189"/>
        <v/>
      </c>
      <c r="B794" t="str">
        <f t="shared" si="192"/>
        <v>IDInterior LightingLinear Fluorescent</v>
      </c>
      <c r="C794" t="str">
        <f t="shared" si="190"/>
        <v>ID2014 CPAInterior Lighting_Linear Fluorescent</v>
      </c>
      <c r="D794" t="s">
        <v>119</v>
      </c>
      <c r="E794" t="s">
        <v>143</v>
      </c>
      <c r="F794" s="4" t="str">
        <f t="shared" si="191"/>
        <v>Interior Lighting_Linear Fluorescent</v>
      </c>
      <c r="G794" s="4" t="s">
        <v>18</v>
      </c>
      <c r="H794" s="4" t="s">
        <v>157</v>
      </c>
      <c r="I794" s="6">
        <v>3.0641967026859858</v>
      </c>
      <c r="J794" s="6">
        <v>3.047955489329861</v>
      </c>
      <c r="K794" s="6">
        <v>5.3407302964685091</v>
      </c>
      <c r="L794" s="6">
        <v>2.866715526780891</v>
      </c>
      <c r="M794" s="6">
        <v>4.6081156947947681</v>
      </c>
      <c r="N794" s="6">
        <v>5.8887707697179232</v>
      </c>
      <c r="O794" s="6">
        <v>4.8362673924755644</v>
      </c>
      <c r="P794" s="6">
        <v>2.1594831114986786</v>
      </c>
      <c r="Q794" s="6">
        <v>2.4412769136291974</v>
      </c>
      <c r="R794" s="6">
        <v>1.1112596086620548</v>
      </c>
      <c r="S794" s="6">
        <v>0.94247504704255547</v>
      </c>
      <c r="T794" s="6">
        <v>0.90969330627585809</v>
      </c>
      <c r="U794" s="6">
        <v>3.8907098915508609</v>
      </c>
      <c r="V794" s="6">
        <v>2.7966154398019891</v>
      </c>
      <c r="W794" s="2"/>
    </row>
    <row r="795" spans="1:23" x14ac:dyDescent="0.25">
      <c r="A795" t="str">
        <f t="shared" si="189"/>
        <v/>
      </c>
      <c r="B795" t="str">
        <f t="shared" si="192"/>
        <v>IDExterior LightingScrew-in</v>
      </c>
      <c r="C795" t="str">
        <f t="shared" si="190"/>
        <v>ID2014 CPAExterior Lighting_Screw-in</v>
      </c>
      <c r="D795" t="s">
        <v>119</v>
      </c>
      <c r="E795" t="s">
        <v>143</v>
      </c>
      <c r="F795" s="4" t="str">
        <f t="shared" si="191"/>
        <v>Exterior Lighting_Screw-in</v>
      </c>
      <c r="G795" s="4" t="s">
        <v>23</v>
      </c>
      <c r="H795" s="4" t="s">
        <v>150</v>
      </c>
      <c r="I795" s="6">
        <v>9.8312869715482629E-2</v>
      </c>
      <c r="J795" s="6">
        <v>0.22571578436176407</v>
      </c>
      <c r="K795" s="6">
        <v>0.276699149986805</v>
      </c>
      <c r="L795" s="6">
        <v>0.17904062646205027</v>
      </c>
      <c r="M795" s="6">
        <v>0.29200175769570946</v>
      </c>
      <c r="N795" s="6">
        <v>6.3772035601469074E-2</v>
      </c>
      <c r="O795" s="6">
        <v>2.211158057865625E-2</v>
      </c>
      <c r="P795" s="6">
        <v>2.4434390678388838E-3</v>
      </c>
      <c r="Q795" s="6">
        <v>3.4925684416802359E-3</v>
      </c>
      <c r="R795" s="6">
        <v>0.19917260845913579</v>
      </c>
      <c r="S795" s="6">
        <v>0.17129845038736044</v>
      </c>
      <c r="T795" s="6">
        <v>0.16534024341736533</v>
      </c>
      <c r="U795" s="6">
        <v>6.2884808556750132E-2</v>
      </c>
      <c r="V795" s="6">
        <v>0.55447101267595722</v>
      </c>
      <c r="W795" s="2"/>
    </row>
    <row r="796" spans="1:23" x14ac:dyDescent="0.25">
      <c r="A796" t="str">
        <f t="shared" si="189"/>
        <v/>
      </c>
      <c r="B796" t="str">
        <f t="shared" si="192"/>
        <v>IDExterior LightingHID</v>
      </c>
      <c r="C796" t="str">
        <f t="shared" si="190"/>
        <v>ID2014 CPAExterior Lighting_HID</v>
      </c>
      <c r="D796" t="s">
        <v>119</v>
      </c>
      <c r="E796" t="s">
        <v>143</v>
      </c>
      <c r="F796" s="4" t="str">
        <f t="shared" si="191"/>
        <v>Exterior Lighting_HID</v>
      </c>
      <c r="G796" s="4" t="s">
        <v>23</v>
      </c>
      <c r="H796" s="4" t="s">
        <v>158</v>
      </c>
      <c r="I796" s="6">
        <v>0.26531631297271929</v>
      </c>
      <c r="J796" s="6">
        <v>0.31502407854084469</v>
      </c>
      <c r="K796" s="6">
        <v>0.68859461212428974</v>
      </c>
      <c r="L796" s="6">
        <v>0.44556121960983447</v>
      </c>
      <c r="M796" s="6">
        <v>2.0751504408273456</v>
      </c>
      <c r="N796" s="6">
        <v>0.66139692449650611</v>
      </c>
      <c r="O796" s="6">
        <v>0.26996078214722602</v>
      </c>
      <c r="P796" s="6">
        <v>9.0998300829103096E-2</v>
      </c>
      <c r="Q796" s="6">
        <v>0.13695585130618695</v>
      </c>
      <c r="R796" s="6">
        <v>0.77801526822470934</v>
      </c>
      <c r="S796" s="6">
        <v>0.15820799668248503</v>
      </c>
      <c r="T796" s="6">
        <v>0.15270510984135516</v>
      </c>
      <c r="U796" s="6">
        <v>0.16970683082038798</v>
      </c>
      <c r="V796" s="6">
        <v>1.1651492745218011</v>
      </c>
      <c r="W796" s="2"/>
    </row>
    <row r="797" spans="1:23" x14ac:dyDescent="0.25">
      <c r="A797" t="str">
        <f t="shared" si="189"/>
        <v/>
      </c>
      <c r="B797" t="str">
        <f t="shared" si="192"/>
        <v>IDExterior LightingLinear Fluorescent</v>
      </c>
      <c r="C797" t="str">
        <f t="shared" si="190"/>
        <v>ID2014 CPAExterior Lighting_Linear Fluorescent</v>
      </c>
      <c r="D797" t="s">
        <v>119</v>
      </c>
      <c r="E797" t="s">
        <v>143</v>
      </c>
      <c r="F797" s="4" t="str">
        <f t="shared" si="191"/>
        <v>Exterior Lighting_Linear Fluorescent</v>
      </c>
      <c r="G797" s="4" t="s">
        <v>23</v>
      </c>
      <c r="H797" s="4" t="s">
        <v>157</v>
      </c>
      <c r="I797" s="6">
        <v>0.16306581731179809</v>
      </c>
      <c r="J797" s="6">
        <v>0.11407013709739106</v>
      </c>
      <c r="K797" s="6">
        <v>0.34706373788890554</v>
      </c>
      <c r="L797" s="6">
        <v>0.22457065392811532</v>
      </c>
      <c r="M797" s="6">
        <v>0.59956780147694599</v>
      </c>
      <c r="N797" s="6">
        <v>0.27894603990202499</v>
      </c>
      <c r="O797" s="6">
        <v>8.6432637274117763E-2</v>
      </c>
      <c r="P797" s="6">
        <v>0.32046826010305807</v>
      </c>
      <c r="Q797" s="6">
        <v>0.77168658025213277</v>
      </c>
      <c r="R797" s="6">
        <v>5.4058789982821369E-2</v>
      </c>
      <c r="S797" s="6">
        <v>0.12172480293015432</v>
      </c>
      <c r="T797" s="6">
        <v>0.11749089674127942</v>
      </c>
      <c r="U797" s="6">
        <v>0.10430336062286182</v>
      </c>
      <c r="V797" s="6">
        <v>8.3844712802241886E-2</v>
      </c>
      <c r="W797" s="2"/>
    </row>
    <row r="798" spans="1:23" x14ac:dyDescent="0.25">
      <c r="A798" t="str">
        <f t="shared" si="189"/>
        <v/>
      </c>
      <c r="B798" t="str">
        <f t="shared" si="192"/>
        <v>IDRefrigerationWalk-in Refrigerator</v>
      </c>
      <c r="C798" t="str">
        <f t="shared" si="190"/>
        <v>ID2014 CPARefrigeration_Walk-in Refrigerator</v>
      </c>
      <c r="D798" t="s">
        <v>119</v>
      </c>
      <c r="E798" t="s">
        <v>143</v>
      </c>
      <c r="F798" s="4" t="str">
        <f t="shared" si="191"/>
        <v>Refrigeration_Walk-in Refrigerator</v>
      </c>
      <c r="G798" s="4" t="s">
        <v>161</v>
      </c>
      <c r="H798" s="4" t="s">
        <v>159</v>
      </c>
      <c r="I798" s="6">
        <v>0.24746850774905418</v>
      </c>
      <c r="J798" s="6">
        <v>0.86213600666862522</v>
      </c>
      <c r="K798" s="6">
        <v>0.79610168388401281</v>
      </c>
      <c r="L798" s="6">
        <v>0.3261258677004546</v>
      </c>
      <c r="M798" s="6">
        <v>7.9828132396588067</v>
      </c>
      <c r="N798" s="6">
        <v>8.2905890314578805</v>
      </c>
      <c r="O798" s="6">
        <v>0.44783990569154514</v>
      </c>
      <c r="P798" s="6">
        <v>0.27112841036518703</v>
      </c>
      <c r="Q798" s="6">
        <v>0.2634286651011043</v>
      </c>
      <c r="R798" s="6">
        <v>0.91756616202003694</v>
      </c>
      <c r="S798" s="6">
        <v>0.8690168187323899</v>
      </c>
      <c r="T798" s="6">
        <v>17.564870266761755</v>
      </c>
      <c r="U798" s="6">
        <v>0.14734624833930482</v>
      </c>
      <c r="V798" s="6">
        <v>1.1044754293835357</v>
      </c>
      <c r="W798" s="2"/>
    </row>
    <row r="799" spans="1:23" x14ac:dyDescent="0.25">
      <c r="A799" t="str">
        <f t="shared" si="189"/>
        <v/>
      </c>
      <c r="B799" t="str">
        <f t="shared" si="192"/>
        <v>IDRefrigerationReach-in Refrigerator</v>
      </c>
      <c r="C799" t="str">
        <f t="shared" si="190"/>
        <v>ID2014 CPARefrigeration_Reach-in Refrigerator</v>
      </c>
      <c r="D799" t="s">
        <v>119</v>
      </c>
      <c r="E799" t="s">
        <v>143</v>
      </c>
      <c r="F799" s="4" t="str">
        <f t="shared" si="191"/>
        <v>Refrigeration_Reach-in Refrigerator</v>
      </c>
      <c r="G799" s="4" t="s">
        <v>161</v>
      </c>
      <c r="H799" s="4" t="s">
        <v>160</v>
      </c>
      <c r="I799" s="6">
        <v>6.5320529623024245E-2</v>
      </c>
      <c r="J799" s="6">
        <v>0.22756503877972323</v>
      </c>
      <c r="K799" s="6">
        <v>0.21013495453658945</v>
      </c>
      <c r="L799" s="6">
        <v>8.6082526604007642E-2</v>
      </c>
      <c r="M799" s="6">
        <v>4.2142056251050075</v>
      </c>
      <c r="N799" s="6">
        <v>0.62524049896576794</v>
      </c>
      <c r="O799" s="6">
        <v>0.11820954549805242</v>
      </c>
      <c r="P799" s="6">
        <v>0.14313135454683212</v>
      </c>
      <c r="Q799" s="6">
        <v>0.13906658329018173</v>
      </c>
      <c r="R799" s="6">
        <v>0.24219610087960194</v>
      </c>
      <c r="S799" s="6">
        <v>0.22938126296246805</v>
      </c>
      <c r="T799" s="6">
        <v>0.92726677751502629</v>
      </c>
      <c r="U799" s="6">
        <v>3.8892766869750649E-2</v>
      </c>
      <c r="V799" s="6">
        <v>0.29153172118412873</v>
      </c>
      <c r="W799" s="2"/>
    </row>
    <row r="800" spans="1:23" x14ac:dyDescent="0.25">
      <c r="A800" t="str">
        <f t="shared" si="189"/>
        <v/>
      </c>
      <c r="B800" t="str">
        <f t="shared" si="192"/>
        <v>IDRefrigerationGlass Door Display</v>
      </c>
      <c r="C800" t="str">
        <f t="shared" si="190"/>
        <v>ID2014 CPARefrigeration_Glass Door Display</v>
      </c>
      <c r="D800" t="s">
        <v>119</v>
      </c>
      <c r="E800" t="s">
        <v>143</v>
      </c>
      <c r="F800" s="4" t="str">
        <f t="shared" si="191"/>
        <v>Refrigeration_Glass Door Display</v>
      </c>
      <c r="G800" s="4" t="s">
        <v>161</v>
      </c>
      <c r="H800" s="4" t="s">
        <v>28</v>
      </c>
      <c r="I800" s="6">
        <v>0.10994169829452029</v>
      </c>
      <c r="J800" s="6">
        <v>0.38301720730510519</v>
      </c>
      <c r="K800" s="6">
        <v>0.35368044175580649</v>
      </c>
      <c r="L800" s="6">
        <v>0.14488644263827163</v>
      </c>
      <c r="M800" s="6">
        <v>3.5464878045251997</v>
      </c>
      <c r="N800" s="6">
        <v>10.523491266148621</v>
      </c>
      <c r="O800" s="6">
        <v>0.19895977974585113</v>
      </c>
      <c r="P800" s="6">
        <v>0.1204529746535242</v>
      </c>
      <c r="Q800" s="6">
        <v>0.1170322441594976</v>
      </c>
      <c r="R800" s="6">
        <v>0.40764290805181602</v>
      </c>
      <c r="S800" s="6">
        <v>0.38607411410434461</v>
      </c>
      <c r="T800" s="6">
        <v>1.5606928615005493</v>
      </c>
      <c r="U800" s="6">
        <v>6.5460841571713987E-2</v>
      </c>
      <c r="V800" s="6">
        <v>0.49068023052908855</v>
      </c>
      <c r="W800" s="2"/>
    </row>
    <row r="801" spans="1:23" x14ac:dyDescent="0.25">
      <c r="A801" t="str">
        <f t="shared" si="189"/>
        <v/>
      </c>
      <c r="B801" t="str">
        <f t="shared" si="192"/>
        <v>IDRefrigerationOpen Display Case</v>
      </c>
      <c r="C801" t="str">
        <f t="shared" si="190"/>
        <v>ID2014 CPARefrigeration_Open Display Case</v>
      </c>
      <c r="D801" t="s">
        <v>119</v>
      </c>
      <c r="E801" t="s">
        <v>143</v>
      </c>
      <c r="F801" s="4" t="str">
        <f t="shared" si="191"/>
        <v>Refrigeration_Open Display Case</v>
      </c>
      <c r="G801" s="4" t="s">
        <v>161</v>
      </c>
      <c r="H801" s="4" t="s">
        <v>29</v>
      </c>
      <c r="I801" s="6">
        <v>9.0681953182016439E-2</v>
      </c>
      <c r="J801" s="6">
        <v>0.31591970107377704</v>
      </c>
      <c r="K801" s="6">
        <v>0.29172219238215535</v>
      </c>
      <c r="L801" s="6">
        <v>0.11950502686283782</v>
      </c>
      <c r="M801" s="6">
        <v>2.9252089611078502</v>
      </c>
      <c r="N801" s="6">
        <v>8.6799709037768409</v>
      </c>
      <c r="O801" s="6">
        <v>0.16410571886642236</v>
      </c>
      <c r="P801" s="6">
        <v>9.9351849003681547E-2</v>
      </c>
      <c r="Q801" s="6">
        <v>9.6530367006226567E-2</v>
      </c>
      <c r="R801" s="6">
        <v>0.33623143608268474</v>
      </c>
      <c r="S801" s="6">
        <v>0.31844109453549907</v>
      </c>
      <c r="T801" s="6">
        <v>1.2872884373585671</v>
      </c>
      <c r="U801" s="6">
        <v>5.3993317028443885E-2</v>
      </c>
      <c r="V801" s="6">
        <v>0.40472216076725454</v>
      </c>
      <c r="W801" s="2"/>
    </row>
    <row r="802" spans="1:23" x14ac:dyDescent="0.25">
      <c r="A802" t="str">
        <f t="shared" si="189"/>
        <v/>
      </c>
      <c r="B802" t="str">
        <f t="shared" si="192"/>
        <v>IDRefrigerationIcemaker</v>
      </c>
      <c r="C802" t="str">
        <f t="shared" si="190"/>
        <v>ID2014 CPARefrigeration_Icemaker</v>
      </c>
      <c r="D802" t="s">
        <v>119</v>
      </c>
      <c r="E802" t="s">
        <v>143</v>
      </c>
      <c r="F802" s="4" t="str">
        <f t="shared" si="191"/>
        <v>Refrigeration_Icemaker</v>
      </c>
      <c r="G802" s="4" t="s">
        <v>161</v>
      </c>
      <c r="H802" s="4" t="s">
        <v>30</v>
      </c>
      <c r="I802" s="6">
        <v>7.457955028053688E-2</v>
      </c>
      <c r="J802" s="6">
        <v>0.25982181022890072</v>
      </c>
      <c r="K802" s="6">
        <v>0.47984211083419948</v>
      </c>
      <c r="L802" s="6">
        <v>0.1965690161482192</v>
      </c>
      <c r="M802" s="6">
        <v>2.4057793324999142</v>
      </c>
      <c r="N802" s="6">
        <v>0.35693338295904764</v>
      </c>
      <c r="O802" s="6">
        <v>0.26993090206065734</v>
      </c>
      <c r="P802" s="6">
        <v>0.16341986378175657</v>
      </c>
      <c r="Q802" s="6">
        <v>0.15877892143080258</v>
      </c>
      <c r="R802" s="6">
        <v>0.27652678855398377</v>
      </c>
      <c r="S802" s="6">
        <v>0.26189547961798049</v>
      </c>
      <c r="T802" s="6">
        <v>1.0587045092294756</v>
      </c>
      <c r="U802" s="6">
        <v>4.4405718677598703E-2</v>
      </c>
      <c r="V802" s="6">
        <v>0.33285560885531212</v>
      </c>
      <c r="W802" s="2"/>
    </row>
    <row r="803" spans="1:23" x14ac:dyDescent="0.25">
      <c r="A803" t="str">
        <f t="shared" si="189"/>
        <v/>
      </c>
      <c r="B803" t="str">
        <f t="shared" si="192"/>
        <v>IDRefrigerationVending Machine</v>
      </c>
      <c r="C803" t="str">
        <f t="shared" si="190"/>
        <v>ID2014 CPARefrigeration_Vending Machine</v>
      </c>
      <c r="D803" t="s">
        <v>119</v>
      </c>
      <c r="E803" t="s">
        <v>143</v>
      </c>
      <c r="F803" s="4" t="str">
        <f t="shared" si="191"/>
        <v>Refrigeration_Vending Machine</v>
      </c>
      <c r="G803" s="4" t="s">
        <v>161</v>
      </c>
      <c r="H803" s="4" t="s">
        <v>31</v>
      </c>
      <c r="I803" s="6">
        <v>0.11525930497901155</v>
      </c>
      <c r="J803" s="6">
        <v>0.20077139881324149</v>
      </c>
      <c r="K803" s="6">
        <v>0.37078708564460872</v>
      </c>
      <c r="L803" s="6">
        <v>0.15189423975089664</v>
      </c>
      <c r="M803" s="6">
        <v>1.8590113023862971</v>
      </c>
      <c r="N803" s="6">
        <v>0.55162431911852827</v>
      </c>
      <c r="O803" s="6">
        <v>0.20858296977414428</v>
      </c>
      <c r="P803" s="6">
        <v>0.12627898564953915</v>
      </c>
      <c r="Q803" s="6">
        <v>0.12269280292380198</v>
      </c>
      <c r="R803" s="6">
        <v>0.42735958231070215</v>
      </c>
      <c r="S803" s="6">
        <v>0.20237377970480314</v>
      </c>
      <c r="T803" s="6">
        <v>0.81808984804095852</v>
      </c>
      <c r="U803" s="6">
        <v>3.4313509887235367E-2</v>
      </c>
      <c r="V803" s="6">
        <v>0.51441321368548243</v>
      </c>
      <c r="W803" s="2"/>
    </row>
    <row r="804" spans="1:23" x14ac:dyDescent="0.25">
      <c r="A804" t="str">
        <f t="shared" si="189"/>
        <v/>
      </c>
      <c r="B804" t="str">
        <f t="shared" si="192"/>
        <v>IDFood PreparationOven</v>
      </c>
      <c r="C804" t="str">
        <f t="shared" si="190"/>
        <v>ID2014 CPAFood Preparation_Oven</v>
      </c>
      <c r="D804" t="s">
        <v>119</v>
      </c>
      <c r="E804" t="s">
        <v>143</v>
      </c>
      <c r="F804" s="4" t="str">
        <f t="shared" si="191"/>
        <v>Food Preparation_Oven</v>
      </c>
      <c r="G804" s="4" t="s">
        <v>32</v>
      </c>
      <c r="H804" s="4" t="s">
        <v>33</v>
      </c>
      <c r="I804" s="6">
        <v>0.14182747998832212</v>
      </c>
      <c r="J804" s="6">
        <v>0.37381325602215076</v>
      </c>
      <c r="K804" s="6">
        <v>0.35525415903632401</v>
      </c>
      <c r="L804" s="6">
        <v>0.26817037932023857</v>
      </c>
      <c r="M804" s="6">
        <v>11.352826319433355</v>
      </c>
      <c r="N804" s="6">
        <v>0.66296599946431611</v>
      </c>
      <c r="O804" s="6">
        <v>1.1344153807928465</v>
      </c>
      <c r="P804" s="6">
        <v>0.43209359917888102</v>
      </c>
      <c r="Q804" s="6">
        <v>0.18947532341805606</v>
      </c>
      <c r="R804" s="6">
        <v>0.62687753342877484</v>
      </c>
      <c r="S804" s="6">
        <v>5.8293189460447543E-2</v>
      </c>
      <c r="T804" s="6">
        <v>9.1303243976395859E-2</v>
      </c>
      <c r="U804" s="6">
        <v>0.11516903991175916</v>
      </c>
      <c r="V804" s="6">
        <v>0.17858766074030408</v>
      </c>
      <c r="W804" s="2"/>
    </row>
    <row r="805" spans="1:23" x14ac:dyDescent="0.25">
      <c r="A805" t="str">
        <f t="shared" si="189"/>
        <v/>
      </c>
      <c r="B805" t="str">
        <f t="shared" si="192"/>
        <v>IDFood PreparationFryer</v>
      </c>
      <c r="C805" t="str">
        <f t="shared" si="190"/>
        <v>ID2014 CPAFood Preparation_Fryer</v>
      </c>
      <c r="D805" t="s">
        <v>119</v>
      </c>
      <c r="E805" t="s">
        <v>143</v>
      </c>
      <c r="F805" s="4" t="str">
        <f t="shared" si="191"/>
        <v>Food Preparation_Fryer</v>
      </c>
      <c r="G805" s="4" t="s">
        <v>32</v>
      </c>
      <c r="H805" s="4" t="s">
        <v>34</v>
      </c>
      <c r="I805" s="6">
        <v>0.11266833855327396</v>
      </c>
      <c r="J805" s="6">
        <v>0.29695880155716786</v>
      </c>
      <c r="K805" s="6">
        <v>0.28221537790884293</v>
      </c>
      <c r="L805" s="6">
        <v>0.21303566198666393</v>
      </c>
      <c r="M805" s="6">
        <v>9.0187323317015569</v>
      </c>
      <c r="N805" s="6">
        <v>0.52666294065935249</v>
      </c>
      <c r="O805" s="6">
        <v>0.90118428525793126</v>
      </c>
      <c r="P805" s="6">
        <v>0.34325694796944378</v>
      </c>
      <c r="Q805" s="6">
        <v>0.15051998306755765</v>
      </c>
      <c r="R805" s="6">
        <v>0.49799411350755174</v>
      </c>
      <c r="S805" s="6">
        <v>4.6308351569248979E-2</v>
      </c>
      <c r="T805" s="6">
        <v>7.2531675837374784E-2</v>
      </c>
      <c r="U805" s="6">
        <v>9.1490763149017523E-2</v>
      </c>
      <c r="V805" s="6">
        <v>0.14187077866279907</v>
      </c>
      <c r="W805" s="2"/>
    </row>
    <row r="806" spans="1:23" x14ac:dyDescent="0.25">
      <c r="A806" t="str">
        <f t="shared" si="189"/>
        <v/>
      </c>
      <c r="B806" t="str">
        <f t="shared" si="192"/>
        <v>IDFood PreparationDishwasher</v>
      </c>
      <c r="C806" t="str">
        <f t="shared" si="190"/>
        <v>ID2014 CPAFood Preparation_Dishwasher</v>
      </c>
      <c r="D806" t="s">
        <v>119</v>
      </c>
      <c r="E806" t="s">
        <v>143</v>
      </c>
      <c r="F806" s="4" t="str">
        <f t="shared" si="191"/>
        <v>Food Preparation_Dishwasher</v>
      </c>
      <c r="G806" s="4" t="s">
        <v>32</v>
      </c>
      <c r="H806" s="4" t="s">
        <v>35</v>
      </c>
      <c r="I806" s="6">
        <v>0.31127944416952913</v>
      </c>
      <c r="J806" s="6">
        <v>0.82043608592183903</v>
      </c>
      <c r="K806" s="6">
        <v>0.77970303902209726</v>
      </c>
      <c r="L806" s="6">
        <v>0.58857371381349333</v>
      </c>
      <c r="M806" s="6">
        <v>12.458451164602913</v>
      </c>
      <c r="N806" s="6">
        <v>1.4550613733921005</v>
      </c>
      <c r="O806" s="6">
        <v>2.489786811551876</v>
      </c>
      <c r="P806" s="6">
        <v>0.94834834118668743</v>
      </c>
      <c r="Q806" s="6">
        <v>0.41585575208887987</v>
      </c>
      <c r="R806" s="6">
        <v>1.3758553009906225</v>
      </c>
      <c r="S806" s="6">
        <v>0.12794045001442061</v>
      </c>
      <c r="T806" s="6">
        <v>0.20039010097470211</v>
      </c>
      <c r="U806" s="6">
        <v>0.25277015943752595</v>
      </c>
      <c r="V806" s="6">
        <v>0.39195977941196974</v>
      </c>
      <c r="W806" s="2"/>
    </row>
    <row r="807" spans="1:23" x14ac:dyDescent="0.25">
      <c r="A807" t="str">
        <f t="shared" si="189"/>
        <v/>
      </c>
      <c r="B807" t="str">
        <f t="shared" si="192"/>
        <v>IDFood PreparationHot Food Container</v>
      </c>
      <c r="C807" t="str">
        <f t="shared" si="190"/>
        <v>ID2014 CPAFood Preparation_Hot Food Container</v>
      </c>
      <c r="D807" t="s">
        <v>119</v>
      </c>
      <c r="E807" t="s">
        <v>143</v>
      </c>
      <c r="F807" s="4" t="str">
        <f t="shared" si="191"/>
        <v>Food Preparation_Hot Food Container</v>
      </c>
      <c r="G807" s="4" t="s">
        <v>32</v>
      </c>
      <c r="H807" s="4" t="s">
        <v>36</v>
      </c>
      <c r="I807" s="6">
        <v>3.818390241099353E-2</v>
      </c>
      <c r="J807" s="6">
        <v>0.10064092578575615</v>
      </c>
      <c r="K807" s="6">
        <v>9.5644300673321511E-2</v>
      </c>
      <c r="L807" s="6">
        <v>7.2198925020216353E-2</v>
      </c>
      <c r="M807" s="6">
        <v>1.5282483066959076</v>
      </c>
      <c r="N807" s="6">
        <v>0.17848888683234448</v>
      </c>
      <c r="O807" s="6">
        <v>0.30541617320769376</v>
      </c>
      <c r="P807" s="6">
        <v>0.11633161517655005</v>
      </c>
      <c r="Q807" s="6">
        <v>5.1012027142287239E-2</v>
      </c>
      <c r="R807" s="6">
        <v>0.16877286800879193</v>
      </c>
      <c r="S807" s="6">
        <v>1.5694147973062483E-2</v>
      </c>
      <c r="T807" s="6">
        <v>2.4581372792415762E-2</v>
      </c>
      <c r="U807" s="6">
        <v>3.1006708862912343E-2</v>
      </c>
      <c r="V807" s="6">
        <v>4.8080765519325823E-2</v>
      </c>
      <c r="W807" s="2"/>
    </row>
    <row r="808" spans="1:23" x14ac:dyDescent="0.25">
      <c r="A808" t="str">
        <f t="shared" si="189"/>
        <v/>
      </c>
      <c r="B808" t="str">
        <f t="shared" si="192"/>
        <v>IDOffice EquipmentDesktop Computer</v>
      </c>
      <c r="C808" t="str">
        <f t="shared" si="190"/>
        <v>ID2014 CPAOffice Equipment_Desktop Computer</v>
      </c>
      <c r="D808" t="s">
        <v>119</v>
      </c>
      <c r="E808" t="s">
        <v>143</v>
      </c>
      <c r="F808" s="4" t="str">
        <f t="shared" si="191"/>
        <v>Office Equipment_Desktop Computer</v>
      </c>
      <c r="G808" s="4" t="s">
        <v>38</v>
      </c>
      <c r="H808" s="4" t="s">
        <v>39</v>
      </c>
      <c r="I808" s="6">
        <v>2.3071725775930618</v>
      </c>
      <c r="J808" s="6">
        <v>1.4933761148076818</v>
      </c>
      <c r="K808" s="6">
        <v>0.40804153708430191</v>
      </c>
      <c r="L808" s="6">
        <v>8.5595499404904157E-2</v>
      </c>
      <c r="M808" s="6">
        <v>0.28826272439047701</v>
      </c>
      <c r="N808" s="6">
        <v>0.11414926796621741</v>
      </c>
      <c r="O808" s="6">
        <v>0.60150699964483334</v>
      </c>
      <c r="P808" s="6">
        <v>0.53062492110318393</v>
      </c>
      <c r="Q808" s="6">
        <v>0.30504681619004703</v>
      </c>
      <c r="R808" s="6">
        <v>0.11696604683896819</v>
      </c>
      <c r="S808" s="6">
        <v>8.6027682533517461E-2</v>
      </c>
      <c r="T808" s="6">
        <v>6.0948455990146859E-2</v>
      </c>
      <c r="U808" s="6">
        <v>4.7339592978626719</v>
      </c>
      <c r="V808" s="6">
        <v>0.27791059690019126</v>
      </c>
      <c r="W808" s="2"/>
    </row>
    <row r="809" spans="1:23" x14ac:dyDescent="0.25">
      <c r="A809" t="str">
        <f t="shared" si="189"/>
        <v/>
      </c>
      <c r="B809" t="str">
        <f t="shared" si="192"/>
        <v>IDOffice EquipmentLaptop</v>
      </c>
      <c r="C809" t="str">
        <f t="shared" si="190"/>
        <v>ID2014 CPAOffice Equipment_Laptop</v>
      </c>
      <c r="D809" t="s">
        <v>119</v>
      </c>
      <c r="E809" t="s">
        <v>143</v>
      </c>
      <c r="F809" s="4" t="str">
        <f t="shared" si="191"/>
        <v>Office Equipment_Laptop</v>
      </c>
      <c r="G809" s="4" t="s">
        <v>38</v>
      </c>
      <c r="H809" s="4" t="s">
        <v>40</v>
      </c>
      <c r="I809" s="6">
        <v>0.46121488938081201</v>
      </c>
      <c r="J809" s="6">
        <v>0.29853306435946048</v>
      </c>
      <c r="K809" s="6">
        <v>8.1569464814567741E-2</v>
      </c>
      <c r="L809" s="6">
        <v>1.7110951808690978E-2</v>
      </c>
      <c r="M809" s="6">
        <v>4.6100083481770721E-2</v>
      </c>
      <c r="N809" s="6">
        <v>2.2818987408763119E-2</v>
      </c>
      <c r="O809" s="6">
        <v>4.8097656325717282E-2</v>
      </c>
      <c r="P809" s="6">
        <v>3.1822341770110035E-2</v>
      </c>
      <c r="Q809" s="6">
        <v>2.4392129995206048E-2</v>
      </c>
      <c r="R809" s="6">
        <v>2.3382075046343001E-2</v>
      </c>
      <c r="S809" s="6">
        <v>1.3757877834965191E-2</v>
      </c>
      <c r="T809" s="6">
        <v>9.7471114767678935E-3</v>
      </c>
      <c r="U809" s="6">
        <v>0.37853648835836695</v>
      </c>
      <c r="V809" s="6">
        <v>5.5555664301799298E-2</v>
      </c>
      <c r="W809" s="2"/>
    </row>
    <row r="810" spans="1:23" x14ac:dyDescent="0.25">
      <c r="A810" t="str">
        <f t="shared" si="189"/>
        <v/>
      </c>
      <c r="B810" t="str">
        <f t="shared" si="192"/>
        <v>IDOffice EquipmentServer</v>
      </c>
      <c r="C810" t="str">
        <f t="shared" si="190"/>
        <v>ID2014 CPAOffice Equipment_Server</v>
      </c>
      <c r="D810" t="s">
        <v>119</v>
      </c>
      <c r="E810" t="s">
        <v>143</v>
      </c>
      <c r="F810" s="4" t="str">
        <f t="shared" si="191"/>
        <v>Office Equipment_Server</v>
      </c>
      <c r="G810" s="4" t="s">
        <v>38</v>
      </c>
      <c r="H810" s="4" t="s">
        <v>41</v>
      </c>
      <c r="I810" s="6">
        <v>0.28060999018507704</v>
      </c>
      <c r="J810" s="6">
        <v>0.54489585346405556</v>
      </c>
      <c r="K810" s="6">
        <v>7.4442111198145464E-2</v>
      </c>
      <c r="L810" s="6">
        <v>0.12492668722486895</v>
      </c>
      <c r="M810" s="6">
        <v>0.42071963431355885</v>
      </c>
      <c r="N810" s="6">
        <v>8.3300465534443494E-2</v>
      </c>
      <c r="O810" s="6">
        <v>8.7789985841117829E-2</v>
      </c>
      <c r="P810" s="6">
        <v>7.7444741853542137E-2</v>
      </c>
      <c r="Q810" s="6">
        <v>8.9043205449030161E-2</v>
      </c>
      <c r="R810" s="6">
        <v>8.5356010835681576E-2</v>
      </c>
      <c r="S810" s="6">
        <v>0.12555745878304092</v>
      </c>
      <c r="T810" s="6">
        <v>8.8954311281038229E-2</v>
      </c>
      <c r="U810" s="6">
        <v>69.092166837158075</v>
      </c>
      <c r="V810" s="6">
        <v>0.20280534874382455</v>
      </c>
      <c r="W810" s="2"/>
    </row>
    <row r="811" spans="1:23" x14ac:dyDescent="0.25">
      <c r="A811" t="str">
        <f t="shared" si="189"/>
        <v/>
      </c>
      <c r="B811" t="str">
        <f t="shared" si="192"/>
        <v>IDOffice EquipmentMonitor</v>
      </c>
      <c r="C811" t="str">
        <f t="shared" si="190"/>
        <v>ID2014 CPAOffice Equipment_Monitor</v>
      </c>
      <c r="D811" t="s">
        <v>119</v>
      </c>
      <c r="E811" t="s">
        <v>143</v>
      </c>
      <c r="F811" s="4" t="str">
        <f t="shared" si="191"/>
        <v>Office Equipment_Monitor</v>
      </c>
      <c r="G811" s="4" t="s">
        <v>38</v>
      </c>
      <c r="H811" s="4" t="s">
        <v>42</v>
      </c>
      <c r="I811" s="6">
        <v>0.63691579962112133</v>
      </c>
      <c r="J811" s="6">
        <v>0.41225994602020727</v>
      </c>
      <c r="K811" s="6">
        <v>0.11264354664868877</v>
      </c>
      <c r="L811" s="6">
        <v>2.3629409640573255E-2</v>
      </c>
      <c r="M811" s="6">
        <v>7.9577525057818496E-2</v>
      </c>
      <c r="N811" s="6">
        <v>3.1511934993053832E-2</v>
      </c>
      <c r="O811" s="6">
        <v>0.16605143255307156</v>
      </c>
      <c r="P811" s="6">
        <v>0.14648379544971285</v>
      </c>
      <c r="Q811" s="6">
        <v>8.4210924983449439E-2</v>
      </c>
      <c r="R811" s="6">
        <v>3.228953220685462E-2</v>
      </c>
      <c r="S811" s="6">
        <v>2.3748717691308961E-2</v>
      </c>
      <c r="T811" s="6">
        <v>1.6825371001563626E-2</v>
      </c>
      <c r="U811" s="6">
        <v>1.3068521621896001</v>
      </c>
      <c r="V811" s="6">
        <v>7.6719726892960943E-2</v>
      </c>
      <c r="W811" s="2"/>
    </row>
    <row r="812" spans="1:23" x14ac:dyDescent="0.25">
      <c r="A812" t="str">
        <f t="shared" si="189"/>
        <v/>
      </c>
      <c r="B812" t="str">
        <f t="shared" si="192"/>
        <v>IDOffice EquipmentPrinter/Copier/Fax</v>
      </c>
      <c r="C812" t="str">
        <f t="shared" si="190"/>
        <v>ID2014 CPAOffice Equipment_Printer/Copier/Fax</v>
      </c>
      <c r="D812" t="s">
        <v>119</v>
      </c>
      <c r="E812" t="s">
        <v>143</v>
      </c>
      <c r="F812" s="4" t="str">
        <f t="shared" si="191"/>
        <v>Office Equipment_Printer/Copier/Fax</v>
      </c>
      <c r="G812" s="4" t="s">
        <v>38</v>
      </c>
      <c r="H812" s="4" t="s">
        <v>43</v>
      </c>
      <c r="I812" s="6">
        <v>0.27253550602650434</v>
      </c>
      <c r="J812" s="6">
        <v>0.26460830396242219</v>
      </c>
      <c r="K812" s="6">
        <v>7.2300057569891912E-2</v>
      </c>
      <c r="L812" s="6">
        <v>1.213319522109271E-2</v>
      </c>
      <c r="M812" s="6">
        <v>8.1722705850427249E-2</v>
      </c>
      <c r="N812" s="6">
        <v>1.6180702983311149E-2</v>
      </c>
      <c r="O812" s="6">
        <v>8.5263850369291266E-2</v>
      </c>
      <c r="P812" s="6">
        <v>9.4020360323888927E-2</v>
      </c>
      <c r="Q812" s="6">
        <v>4.3240504444028834E-2</v>
      </c>
      <c r="R812" s="6">
        <v>1.6579982480426587E-2</v>
      </c>
      <c r="S812" s="6">
        <v>1.2194457347106166E-2</v>
      </c>
      <c r="T812" s="6">
        <v>8.6394672628110156E-3</v>
      </c>
      <c r="U812" s="6">
        <v>0.67104056555552849</v>
      </c>
      <c r="V812" s="6">
        <v>3.9393934840541732E-2</v>
      </c>
      <c r="W812" s="2"/>
    </row>
    <row r="813" spans="1:23" x14ac:dyDescent="0.25">
      <c r="A813" t="str">
        <f t="shared" si="189"/>
        <v/>
      </c>
      <c r="B813" t="str">
        <f t="shared" si="192"/>
        <v>IDOffice EquipmentPOS Terminal</v>
      </c>
      <c r="C813" t="str">
        <f t="shared" si="190"/>
        <v>ID2014 CPAOffice Equipment_POS Terminal</v>
      </c>
      <c r="D813" t="s">
        <v>119</v>
      </c>
      <c r="E813" t="s">
        <v>143</v>
      </c>
      <c r="F813" s="4" t="str">
        <f t="shared" si="191"/>
        <v>Office Equipment_POS Terminal</v>
      </c>
      <c r="G813" s="4" t="s">
        <v>38</v>
      </c>
      <c r="H813" s="4" t="s">
        <v>44</v>
      </c>
      <c r="I813" s="6">
        <v>3.9105653980568846E-2</v>
      </c>
      <c r="J813" s="6">
        <v>0.15187277321778903</v>
      </c>
      <c r="K813" s="6">
        <v>1.2449054034794743E-2</v>
      </c>
      <c r="L813" s="6">
        <v>3.4819428918637832E-2</v>
      </c>
      <c r="M813" s="6">
        <v>0.11726251393577394</v>
      </c>
      <c r="N813" s="6">
        <v>5.8043535432607783E-2</v>
      </c>
      <c r="O813" s="6">
        <v>6.1171820842826935E-2</v>
      </c>
      <c r="P813" s="6">
        <v>2.6981641633122395E-2</v>
      </c>
      <c r="Q813" s="6">
        <v>1.2409012164227837E-2</v>
      </c>
      <c r="R813" s="6">
        <v>2.3790333499533117E-2</v>
      </c>
      <c r="S813" s="6">
        <v>3.4995236873859865E-2</v>
      </c>
      <c r="T813" s="6">
        <v>2.4793247843683409E-2</v>
      </c>
      <c r="U813" s="6">
        <v>0.19257292780770888</v>
      </c>
      <c r="V813" s="6">
        <v>5.6525683837227537E-2</v>
      </c>
      <c r="W813" s="2"/>
    </row>
    <row r="814" spans="1:23" x14ac:dyDescent="0.25">
      <c r="A814" t="str">
        <f t="shared" si="189"/>
        <v/>
      </c>
      <c r="B814" t="str">
        <f t="shared" si="192"/>
        <v>IDMiscellaneousNon-HVAC Motors</v>
      </c>
      <c r="C814" t="str">
        <f t="shared" si="190"/>
        <v>ID2014 CPAMiscellaneous_Non-HVAC Motors</v>
      </c>
      <c r="D814" t="s">
        <v>119</v>
      </c>
      <c r="E814" t="s">
        <v>143</v>
      </c>
      <c r="F814" s="4" t="str">
        <f t="shared" si="191"/>
        <v>Miscellaneous_Non-HVAC Motors</v>
      </c>
      <c r="G814" s="4" t="s">
        <v>45</v>
      </c>
      <c r="H814" s="4" t="s">
        <v>46</v>
      </c>
      <c r="I814" s="6">
        <v>0.24859143084636715</v>
      </c>
      <c r="J814" s="6">
        <v>0.24985933533428928</v>
      </c>
      <c r="K814" s="6">
        <v>0.34586242811023665</v>
      </c>
      <c r="L814" s="6">
        <v>0.18612133654006183</v>
      </c>
      <c r="M814" s="6">
        <v>0.67764122338040256</v>
      </c>
      <c r="N814" s="6">
        <v>0.53296442951020095</v>
      </c>
      <c r="O814" s="6">
        <v>0.41187610000513053</v>
      </c>
      <c r="P814" s="6">
        <v>0.13517192509156023</v>
      </c>
      <c r="Q814" s="6">
        <v>9.3967416942347781E-2</v>
      </c>
      <c r="R814" s="6">
        <v>0.20591350754628646</v>
      </c>
      <c r="S814" s="6">
        <v>0.11324295310404714</v>
      </c>
      <c r="T814" s="6">
        <v>0.41232883503515227</v>
      </c>
      <c r="U814" s="6">
        <v>9.0800905719576033</v>
      </c>
      <c r="V814" s="6">
        <v>0.18385440583303797</v>
      </c>
      <c r="W814" s="2"/>
    </row>
    <row r="815" spans="1:23" x14ac:dyDescent="0.25">
      <c r="A815" t="str">
        <f t="shared" si="189"/>
        <v/>
      </c>
      <c r="B815" t="str">
        <f t="shared" si="192"/>
        <v>IDMiscellaneousPool Pump</v>
      </c>
      <c r="C815" t="str">
        <f t="shared" si="190"/>
        <v>ID2014 CPAMiscellaneous_Pool Pump</v>
      </c>
      <c r="D815" t="s">
        <v>119</v>
      </c>
      <c r="E815" t="s">
        <v>143</v>
      </c>
      <c r="F815" s="4" t="str">
        <f t="shared" si="191"/>
        <v>Miscellaneous_Pool Pump</v>
      </c>
      <c r="G815" s="4" t="s">
        <v>45</v>
      </c>
      <c r="H815" s="4" t="s">
        <v>47</v>
      </c>
      <c r="I815" s="6">
        <v>1.0466125762282886E-2</v>
      </c>
      <c r="J815" s="6">
        <v>1.0466125762282886E-2</v>
      </c>
      <c r="K815" s="6">
        <v>1.0466125762282886E-2</v>
      </c>
      <c r="L815" s="6">
        <v>1.0466125762282886E-2</v>
      </c>
      <c r="M815" s="6">
        <v>1.0466125762282886E-2</v>
      </c>
      <c r="N815" s="6">
        <v>1.0466125762282886E-2</v>
      </c>
      <c r="O815" s="6">
        <v>1.0466125762282886E-2</v>
      </c>
      <c r="P815" s="6">
        <v>1.7313342655772473E-2</v>
      </c>
      <c r="Q815" s="6">
        <v>2.4071419962373317E-2</v>
      </c>
      <c r="R815" s="6">
        <v>1.4066238922265436E-2</v>
      </c>
      <c r="S815" s="6">
        <v>1.0466125762282886E-2</v>
      </c>
      <c r="T815" s="6">
        <v>1.0466125762282886E-2</v>
      </c>
      <c r="U815" s="6">
        <v>1.0466125762282886E-2</v>
      </c>
      <c r="V815" s="6">
        <v>1.0466125762282886E-2</v>
      </c>
      <c r="W815" s="2"/>
    </row>
    <row r="816" spans="1:23" x14ac:dyDescent="0.25">
      <c r="A816" t="str">
        <f t="shared" si="189"/>
        <v/>
      </c>
      <c r="B816" t="str">
        <f t="shared" si="192"/>
        <v>IDMiscellaneousPool Heater</v>
      </c>
      <c r="C816" t="str">
        <f t="shared" si="190"/>
        <v>ID2014 CPAMiscellaneous_Pool Heater</v>
      </c>
      <c r="D816" t="s">
        <v>119</v>
      </c>
      <c r="E816" t="s">
        <v>143</v>
      </c>
      <c r="F816" s="4" t="str">
        <f t="shared" si="191"/>
        <v>Miscellaneous_Pool Heater</v>
      </c>
      <c r="G816" s="4" t="s">
        <v>45</v>
      </c>
      <c r="H816" s="4" t="s">
        <v>48</v>
      </c>
      <c r="I816" s="6">
        <v>2.0051056066010362E-2</v>
      </c>
      <c r="J816" s="6">
        <v>2.0051056066010362E-2</v>
      </c>
      <c r="K816" s="6">
        <v>2.0051056066010362E-2</v>
      </c>
      <c r="L816" s="6">
        <v>2.0051056066010362E-2</v>
      </c>
      <c r="M816" s="6">
        <v>2.0051056066010362E-2</v>
      </c>
      <c r="N816" s="6">
        <v>2.0051056066010362E-2</v>
      </c>
      <c r="O816" s="6">
        <v>2.0051056066010362E-2</v>
      </c>
      <c r="P816" s="6">
        <v>3.316898842664219E-2</v>
      </c>
      <c r="Q816" s="6">
        <v>2.305807336050731E-2</v>
      </c>
      <c r="R816" s="6">
        <v>2.6948170858470736E-2</v>
      </c>
      <c r="S816" s="6">
        <v>2.0051056066010362E-2</v>
      </c>
      <c r="T816" s="6">
        <v>2.0051056066010362E-2</v>
      </c>
      <c r="U816" s="6">
        <v>2.0051056066010362E-2</v>
      </c>
      <c r="V816" s="6">
        <v>2.0051056066010362E-2</v>
      </c>
      <c r="W816" s="2"/>
    </row>
    <row r="817" spans="1:23" x14ac:dyDescent="0.25">
      <c r="A817" t="str">
        <f t="shared" si="189"/>
        <v/>
      </c>
      <c r="B817" t="str">
        <f t="shared" si="192"/>
        <v>IDMiscellaneousOther Miscellaneous</v>
      </c>
      <c r="C817" t="str">
        <f t="shared" si="190"/>
        <v>ID2014 CPAMiscellaneous_Other Miscellaneous</v>
      </c>
      <c r="D817" t="s">
        <v>119</v>
      </c>
      <c r="E817" t="s">
        <v>143</v>
      </c>
      <c r="F817" s="4" t="str">
        <f t="shared" si="191"/>
        <v>Miscellaneous_Other Miscellaneous</v>
      </c>
      <c r="G817" s="4" t="s">
        <v>45</v>
      </c>
      <c r="H817" s="4" t="s">
        <v>51</v>
      </c>
      <c r="I817" s="6">
        <v>1.0069732195623355</v>
      </c>
      <c r="J817" s="6">
        <v>1.0666340642888588</v>
      </c>
      <c r="K817" s="6">
        <v>1.3078438682761564</v>
      </c>
      <c r="L817" s="6">
        <v>0.79454048566564162</v>
      </c>
      <c r="M817" s="6">
        <v>2.7130150217392175</v>
      </c>
      <c r="N817" s="6">
        <v>2.2449490368661236</v>
      </c>
      <c r="O817" s="6">
        <v>4.410454589758948</v>
      </c>
      <c r="P817" s="6">
        <v>0.78583182095989157</v>
      </c>
      <c r="Q817" s="6">
        <v>0.57202972329445023</v>
      </c>
      <c r="R817" s="6">
        <v>0.96004022987151838</v>
      </c>
      <c r="S817" s="6">
        <v>0.45172721288815393</v>
      </c>
      <c r="T817" s="6">
        <v>1.7177960126238609</v>
      </c>
      <c r="U817" s="6">
        <v>33.723468634090487</v>
      </c>
      <c r="V817" s="6">
        <v>0.81850651353143078</v>
      </c>
      <c r="W817" s="2"/>
    </row>
    <row r="818" spans="1:23" x14ac:dyDescent="0.25">
      <c r="A818">
        <f t="shared" si="189"/>
        <v>1</v>
      </c>
      <c r="B818" t="str">
        <f t="shared" si="192"/>
        <v>CACoolingAir-Cooled Chiller</v>
      </c>
      <c r="C818" t="str">
        <f t="shared" si="190"/>
        <v>CA2014 CPACooling_Air-Cooled Chiller</v>
      </c>
      <c r="D818" t="s">
        <v>118</v>
      </c>
      <c r="E818" t="s">
        <v>143</v>
      </c>
      <c r="F818" s="4" t="str">
        <f>G818&amp;"_"&amp;H818</f>
        <v>Cooling_Air-Cooled Chiller</v>
      </c>
      <c r="G818" s="4" t="s">
        <v>3</v>
      </c>
      <c r="H818" s="4" t="s">
        <v>4</v>
      </c>
      <c r="I818">
        <v>3.1887295118034578</v>
      </c>
      <c r="J818">
        <v>3.9987864137966249</v>
      </c>
      <c r="K818">
        <v>3.4381485957839968</v>
      </c>
      <c r="L818">
        <v>3.5323245650669644</v>
      </c>
      <c r="M818">
        <v>4.312370839943358</v>
      </c>
      <c r="N818">
        <v>3.5703181829845847</v>
      </c>
      <c r="O818">
        <v>6.5664236706774428</v>
      </c>
      <c r="P818">
        <v>4.2269956128959061</v>
      </c>
      <c r="Q818">
        <v>2.0346783886151587</v>
      </c>
      <c r="R818">
        <v>1.0068762689366848</v>
      </c>
      <c r="S818">
        <v>2.0491444775504859</v>
      </c>
      <c r="T818">
        <v>1.4971996775642034</v>
      </c>
      <c r="U818">
        <v>41.513193620574881</v>
      </c>
      <c r="V818">
        <v>2.6261665781118229</v>
      </c>
      <c r="W818" s="2"/>
    </row>
    <row r="819" spans="1:23" x14ac:dyDescent="0.25">
      <c r="A819" t="str">
        <f t="shared" si="189"/>
        <v/>
      </c>
      <c r="B819" t="str">
        <f t="shared" si="192"/>
        <v>CACoolingWater-Cooled Chiller</v>
      </c>
      <c r="C819" t="str">
        <f t="shared" si="190"/>
        <v>CA2014 CPACooling_Water-Cooled Chiller</v>
      </c>
      <c r="D819" t="s">
        <v>118</v>
      </c>
      <c r="E819" t="s">
        <v>143</v>
      </c>
      <c r="F819" s="4" t="str">
        <f t="shared" ref="F819:F856" si="193">G819&amp;"_"&amp;H819</f>
        <v>Cooling_Water-Cooled Chiller</v>
      </c>
      <c r="G819" s="4" t="s">
        <v>3</v>
      </c>
      <c r="H819" s="4" t="s">
        <v>5</v>
      </c>
      <c r="I819">
        <v>3.2675791055785344</v>
      </c>
      <c r="J819">
        <v>4.2053300940233331</v>
      </c>
      <c r="K819">
        <v>3.615734440751718</v>
      </c>
      <c r="L819">
        <v>3.7147747486794076</v>
      </c>
      <c r="M819">
        <v>4.2226970825640269</v>
      </c>
      <c r="N819">
        <v>3.7547307974092261</v>
      </c>
      <c r="O819">
        <v>7.9327600783955345</v>
      </c>
      <c r="P819">
        <v>5.1603026688479625</v>
      </c>
      <c r="Q819">
        <v>2.4839288422693326</v>
      </c>
      <c r="R819">
        <v>1.2289855927755673</v>
      </c>
      <c r="S819">
        <v>1.9319917539184472</v>
      </c>
      <c r="T819">
        <v>1.4116024822618358</v>
      </c>
      <c r="U819">
        <v>42.539714823195531</v>
      </c>
      <c r="V819">
        <v>2.7618122600267521</v>
      </c>
      <c r="W819" s="2"/>
    </row>
    <row r="820" spans="1:23" x14ac:dyDescent="0.25">
      <c r="A820" t="str">
        <f t="shared" si="189"/>
        <v/>
      </c>
      <c r="B820" t="str">
        <f t="shared" si="192"/>
        <v>CACoolingRTU</v>
      </c>
      <c r="C820" t="str">
        <f t="shared" si="190"/>
        <v>CA2014 CPACooling_RTU</v>
      </c>
      <c r="D820" t="s">
        <v>118</v>
      </c>
      <c r="E820" t="s">
        <v>143</v>
      </c>
      <c r="F820" s="4" t="str">
        <f t="shared" si="193"/>
        <v>Cooling_RTU</v>
      </c>
      <c r="G820" s="4" t="s">
        <v>3</v>
      </c>
      <c r="H820" s="4" t="s">
        <v>6</v>
      </c>
      <c r="I820">
        <v>3.4394721155175012</v>
      </c>
      <c r="J820">
        <v>4.6027799281173936</v>
      </c>
      <c r="K820">
        <v>3.95746101666245</v>
      </c>
      <c r="L820">
        <v>4.0658617203437171</v>
      </c>
      <c r="M820">
        <v>4.891274385167435</v>
      </c>
      <c r="N820">
        <v>4.1095940540698752</v>
      </c>
      <c r="O820">
        <v>6.8653312825912876</v>
      </c>
      <c r="P820">
        <v>2.8585756429140265</v>
      </c>
      <c r="Q820">
        <v>1.375984887496519</v>
      </c>
      <c r="R820">
        <v>3.1889662566691044</v>
      </c>
      <c r="S820">
        <v>2.2798210330138806</v>
      </c>
      <c r="T820">
        <v>1.6657426320728399</v>
      </c>
      <c r="U820">
        <v>44.777542703298131</v>
      </c>
      <c r="V820">
        <v>3.0228338207614525</v>
      </c>
      <c r="W820" s="2"/>
    </row>
    <row r="821" spans="1:23" x14ac:dyDescent="0.25">
      <c r="A821" t="str">
        <f t="shared" si="189"/>
        <v/>
      </c>
      <c r="B821" t="str">
        <f t="shared" si="192"/>
        <v>CACoolingPTAC</v>
      </c>
      <c r="C821" t="str">
        <f t="shared" si="190"/>
        <v>CA2014 CPACooling_PTAC</v>
      </c>
      <c r="D821" t="s">
        <v>118</v>
      </c>
      <c r="E821" t="s">
        <v>143</v>
      </c>
      <c r="F821" s="4" t="str">
        <f t="shared" si="193"/>
        <v>Cooling_PTAC</v>
      </c>
      <c r="G821" s="4" t="s">
        <v>3</v>
      </c>
      <c r="H821" s="4" t="s">
        <v>7</v>
      </c>
      <c r="I821">
        <v>3.6633995490287399</v>
      </c>
      <c r="J821">
        <v>4.9024447201854322</v>
      </c>
      <c r="K821">
        <v>4.2151122081589287</v>
      </c>
      <c r="L821">
        <v>4.3305703586084485</v>
      </c>
      <c r="M821">
        <v>5.2097216593082232</v>
      </c>
      <c r="N821">
        <v>4.3771498935689408</v>
      </c>
      <c r="O821">
        <v>7.3122998762249569</v>
      </c>
      <c r="P821">
        <v>3.0446837100001187</v>
      </c>
      <c r="Q821">
        <v>1.4655686242034485</v>
      </c>
      <c r="R821">
        <v>3.3965844624362438</v>
      </c>
      <c r="S821">
        <v>2.4282491800206563</v>
      </c>
      <c r="T821">
        <v>1.7741910974078186</v>
      </c>
      <c r="U821">
        <v>47.692792450854455</v>
      </c>
      <c r="V821">
        <v>3.219635945238696</v>
      </c>
      <c r="W821" s="2"/>
    </row>
    <row r="822" spans="1:23" x14ac:dyDescent="0.25">
      <c r="A822" t="str">
        <f t="shared" ref="A822:A885" si="194">IF(D822=D821,"",1)</f>
        <v/>
      </c>
      <c r="B822" t="str">
        <f t="shared" si="192"/>
        <v>CACoolingEvaporative AC</v>
      </c>
      <c r="C822" t="str">
        <f t="shared" si="190"/>
        <v>CA2014 CPACooling_Evaporative AC</v>
      </c>
      <c r="D822" t="s">
        <v>118</v>
      </c>
      <c r="E822" t="s">
        <v>143</v>
      </c>
      <c r="F822" s="4" t="str">
        <f t="shared" si="193"/>
        <v>Cooling_Evaporative AC</v>
      </c>
      <c r="G822" s="4" t="s">
        <v>3</v>
      </c>
      <c r="H822" s="4" t="s">
        <v>9</v>
      </c>
      <c r="I822">
        <v>1.3757888462070007</v>
      </c>
      <c r="J822">
        <v>1.8411119712469577</v>
      </c>
      <c r="K822">
        <v>1.5829844066649801</v>
      </c>
      <c r="L822">
        <v>1.6263446881374868</v>
      </c>
      <c r="M822">
        <v>1.9565097540669738</v>
      </c>
      <c r="N822">
        <v>1.6438376216279507</v>
      </c>
      <c r="O822">
        <v>2.7461325130365153</v>
      </c>
      <c r="P822">
        <v>1.1434302571656105</v>
      </c>
      <c r="Q822">
        <v>0.55039395499860755</v>
      </c>
      <c r="R822">
        <v>1.2755865026676418</v>
      </c>
      <c r="S822">
        <v>0.91192841320555229</v>
      </c>
      <c r="T822">
        <v>0.66629705282913598</v>
      </c>
      <c r="U822">
        <v>17.911017081319255</v>
      </c>
      <c r="V822">
        <v>1.2091335283045812</v>
      </c>
      <c r="W822" s="2"/>
    </row>
    <row r="823" spans="1:23" x14ac:dyDescent="0.25">
      <c r="A823" t="str">
        <f t="shared" si="194"/>
        <v/>
      </c>
      <c r="B823" t="str">
        <f t="shared" si="192"/>
        <v>CACoolingAir Source Heat Pump</v>
      </c>
      <c r="C823" t="str">
        <f t="shared" si="190"/>
        <v>CA2014 CPACooling_Air Source Heat Pump</v>
      </c>
      <c r="D823" t="s">
        <v>118</v>
      </c>
      <c r="E823" t="s">
        <v>143</v>
      </c>
      <c r="F823" s="4" t="str">
        <f t="shared" si="193"/>
        <v>Cooling_Air Source Heat Pump</v>
      </c>
      <c r="G823" s="4" t="s">
        <v>3</v>
      </c>
      <c r="H823" s="4" t="s">
        <v>155</v>
      </c>
      <c r="I823">
        <v>3.4393377891226549</v>
      </c>
      <c r="J823">
        <v>4.6025221848130977</v>
      </c>
      <c r="K823">
        <v>3.957195383710594</v>
      </c>
      <c r="L823">
        <v>4.0656340430158888</v>
      </c>
      <c r="M823">
        <v>4.8906445431489667</v>
      </c>
      <c r="N823">
        <v>3.758309011536721</v>
      </c>
      <c r="O823">
        <v>6.8485066605908695</v>
      </c>
      <c r="P823">
        <v>2.8543333381142451</v>
      </c>
      <c r="Q823">
        <v>1.3739428399799094</v>
      </c>
      <c r="R823">
        <v>3.1888626898856303</v>
      </c>
      <c r="S823">
        <v>2.2792766992437783</v>
      </c>
      <c r="T823">
        <v>1.6653449166584255</v>
      </c>
      <c r="U823">
        <v>44.775793944860951</v>
      </c>
      <c r="V823">
        <v>3.0226309219161074</v>
      </c>
      <c r="W823" s="2"/>
    </row>
    <row r="824" spans="1:23" x14ac:dyDescent="0.25">
      <c r="A824" t="str">
        <f t="shared" si="194"/>
        <v/>
      </c>
      <c r="B824" t="str">
        <f t="shared" si="192"/>
        <v>CACoolingGeothermal Heat Pump</v>
      </c>
      <c r="C824" t="str">
        <f t="shared" si="190"/>
        <v>CA2014 CPACooling_Geothermal Heat Pump</v>
      </c>
      <c r="D824" t="s">
        <v>118</v>
      </c>
      <c r="E824" t="s">
        <v>143</v>
      </c>
      <c r="F824" s="4" t="str">
        <f t="shared" si="193"/>
        <v>Cooling_Geothermal Heat Pump</v>
      </c>
      <c r="G824" s="4" t="s">
        <v>3</v>
      </c>
      <c r="H824" s="4" t="s">
        <v>11</v>
      </c>
      <c r="I824">
        <v>2.0958947387947657</v>
      </c>
      <c r="J824">
        <v>2.8046337656965736</v>
      </c>
      <c r="K824">
        <v>2.4114772368606099</v>
      </c>
      <c r="L824">
        <v>2.4774708427550758</v>
      </c>
      <c r="M824">
        <v>2.9801762406319776</v>
      </c>
      <c r="N824">
        <v>1.3566363776489609</v>
      </c>
      <c r="O824">
        <v>4.1673899967816981</v>
      </c>
      <c r="P824">
        <v>1.7376849355976931</v>
      </c>
      <c r="Q824">
        <v>0.8364404197383345</v>
      </c>
      <c r="R824">
        <v>3.0089879003475488</v>
      </c>
      <c r="S824">
        <v>1.3887466513562516</v>
      </c>
      <c r="T824">
        <v>1.014682498675948</v>
      </c>
      <c r="U824">
        <v>27.285877895213005</v>
      </c>
      <c r="V824">
        <v>1.8419625408530922</v>
      </c>
      <c r="W824" s="2"/>
    </row>
    <row r="825" spans="1:23" x14ac:dyDescent="0.25">
      <c r="A825" t="str">
        <f t="shared" si="194"/>
        <v/>
      </c>
      <c r="B825" t="str">
        <f t="shared" si="192"/>
        <v>CAHeatingElectric Furnace</v>
      </c>
      <c r="C825" t="str">
        <f t="shared" si="190"/>
        <v>CA2014 CPAHeating_Electric Furnace</v>
      </c>
      <c r="D825" t="s">
        <v>118</v>
      </c>
      <c r="E825" t="s">
        <v>143</v>
      </c>
      <c r="F825" s="4" t="str">
        <f t="shared" si="193"/>
        <v>Heating_Electric Furnace</v>
      </c>
      <c r="G825" s="4" t="s">
        <v>12</v>
      </c>
      <c r="H825" s="4" t="s">
        <v>13</v>
      </c>
      <c r="I825">
        <v>4.2643791914741254</v>
      </c>
      <c r="J825">
        <v>6.3624505142397432</v>
      </c>
      <c r="K825">
        <v>5.8132731025427651</v>
      </c>
      <c r="L825">
        <v>5.451241257841196</v>
      </c>
      <c r="M825">
        <v>4.8304917727517598</v>
      </c>
      <c r="N825">
        <v>4.3393757032238209</v>
      </c>
      <c r="O825">
        <v>14.120337359733679</v>
      </c>
      <c r="P825">
        <v>8.3234090182950773</v>
      </c>
      <c r="Q825">
        <v>4.4910396030801065</v>
      </c>
      <c r="R825">
        <v>3.9341036912841245</v>
      </c>
      <c r="S825">
        <v>7.4909338154174252</v>
      </c>
      <c r="T825">
        <v>5.7563232059169236</v>
      </c>
      <c r="U825">
        <v>3.0938877082936984</v>
      </c>
      <c r="V825">
        <v>5.7050928762231656</v>
      </c>
      <c r="W825" s="2"/>
    </row>
    <row r="826" spans="1:23" x14ac:dyDescent="0.25">
      <c r="A826" t="str">
        <f t="shared" si="194"/>
        <v/>
      </c>
      <c r="B826" t="str">
        <f t="shared" si="192"/>
        <v>CAHeatingElectric Zonal Heat</v>
      </c>
      <c r="C826" t="str">
        <f t="shared" si="190"/>
        <v>CA2014 CPAHeating_Electric Zonal Heat</v>
      </c>
      <c r="D826" t="s">
        <v>118</v>
      </c>
      <c r="E826" t="s">
        <v>143</v>
      </c>
      <c r="F826" s="4" t="str">
        <f t="shared" si="193"/>
        <v>Heating_Electric Zonal Heat</v>
      </c>
      <c r="G826" s="4" t="s">
        <v>12</v>
      </c>
      <c r="H826" s="4" t="s">
        <v>156</v>
      </c>
      <c r="I826">
        <v>4.0613135156896432</v>
      </c>
      <c r="J826">
        <v>6.0594766802283262</v>
      </c>
      <c r="K826">
        <v>5.536450573850253</v>
      </c>
      <c r="L826">
        <v>5.1916583408011387</v>
      </c>
      <c r="M826">
        <v>4.6004683550016763</v>
      </c>
      <c r="N826">
        <v>4.132738764975068</v>
      </c>
      <c r="O826">
        <v>13.447940342603502</v>
      </c>
      <c r="P826">
        <v>7.9270562079000735</v>
      </c>
      <c r="Q826">
        <v>4.2771805743620064</v>
      </c>
      <c r="R826">
        <v>3.7467654202705947</v>
      </c>
      <c r="S826">
        <v>7.1342226813499288</v>
      </c>
      <c r="T826">
        <v>5.4822125770637369</v>
      </c>
      <c r="U826">
        <v>2.9465597221844746</v>
      </c>
      <c r="V826">
        <v>5.4334217868792054</v>
      </c>
      <c r="W826" s="2"/>
    </row>
    <row r="827" spans="1:23" x14ac:dyDescent="0.25">
      <c r="A827" t="str">
        <f t="shared" si="194"/>
        <v/>
      </c>
      <c r="B827" t="str">
        <f t="shared" si="192"/>
        <v>CAHeatingAir Source Heat Pump</v>
      </c>
      <c r="C827" t="str">
        <f t="shared" ref="C827:C856" si="195">D827&amp;E827&amp;F827</f>
        <v>CA2014 CPAHeating_Air Source Heat Pump</v>
      </c>
      <c r="D827" t="s">
        <v>118</v>
      </c>
      <c r="E827" t="s">
        <v>143</v>
      </c>
      <c r="F827" s="4" t="str">
        <f t="shared" si="193"/>
        <v>Heating_Air Source Heat Pump</v>
      </c>
      <c r="G827" s="4" t="s">
        <v>12</v>
      </c>
      <c r="H827" s="4" t="s">
        <v>155</v>
      </c>
      <c r="I827">
        <v>3.8039804648553366</v>
      </c>
      <c r="J827">
        <v>5.6004322214852706</v>
      </c>
      <c r="K827">
        <v>4.9591893511835963</v>
      </c>
      <c r="L827">
        <v>4.7983567210741151</v>
      </c>
      <c r="M827">
        <v>3.2415447501178165</v>
      </c>
      <c r="N827">
        <v>2.0522601680211991</v>
      </c>
      <c r="O827">
        <v>8.4009294334825757</v>
      </c>
      <c r="P827">
        <v>5.1618658132896389</v>
      </c>
      <c r="Q827">
        <v>2.7851741686986782</v>
      </c>
      <c r="R827">
        <v>3.6940967450616822</v>
      </c>
      <c r="S827">
        <v>6.7220715589637123</v>
      </c>
      <c r="T827">
        <v>5.1654997174128363</v>
      </c>
      <c r="U827">
        <v>2.7598597297199774</v>
      </c>
      <c r="V827">
        <v>4.8669029203021488</v>
      </c>
      <c r="W827" s="2"/>
    </row>
    <row r="828" spans="1:23" x14ac:dyDescent="0.25">
      <c r="A828" t="str">
        <f t="shared" si="194"/>
        <v/>
      </c>
      <c r="B828" t="str">
        <f t="shared" si="192"/>
        <v>CAHeatingGeothermal Heat Pump</v>
      </c>
      <c r="C828" t="str">
        <f t="shared" si="195"/>
        <v>CA2014 CPAHeating_Geothermal Heat Pump</v>
      </c>
      <c r="D828" t="s">
        <v>118</v>
      </c>
      <c r="E828" t="s">
        <v>143</v>
      </c>
      <c r="F828" s="4" t="str">
        <f t="shared" si="193"/>
        <v>Heating_Geothermal Heat Pump</v>
      </c>
      <c r="G828" s="4" t="s">
        <v>12</v>
      </c>
      <c r="H828" s="4" t="s">
        <v>11</v>
      </c>
      <c r="I828">
        <v>3.4554181199318066</v>
      </c>
      <c r="J828">
        <v>4.8503421364441008</v>
      </c>
      <c r="K828">
        <v>4.2252400058222896</v>
      </c>
      <c r="L828">
        <v>4.1556920733062999</v>
      </c>
      <c r="M828">
        <v>2.4588399889163273</v>
      </c>
      <c r="N828">
        <v>1.4430701129086092</v>
      </c>
      <c r="O828">
        <v>6.2143837894562637</v>
      </c>
      <c r="P828">
        <v>4.0860847163548861</v>
      </c>
      <c r="Q828">
        <v>2.2047178316426179</v>
      </c>
      <c r="R828">
        <v>2.3760751900518975</v>
      </c>
      <c r="S828">
        <v>5.871217335913248</v>
      </c>
      <c r="T828">
        <v>4.5116704312806535</v>
      </c>
      <c r="U828">
        <v>2.506971159986537</v>
      </c>
      <c r="V828">
        <v>4.146611767991085</v>
      </c>
      <c r="W828" s="2"/>
    </row>
    <row r="829" spans="1:23" x14ac:dyDescent="0.25">
      <c r="A829" t="str">
        <f t="shared" si="194"/>
        <v/>
      </c>
      <c r="B829" t="str">
        <f t="shared" si="192"/>
        <v>CAVentilationVentilation</v>
      </c>
      <c r="C829" t="str">
        <f t="shared" si="195"/>
        <v>CA2014 CPAVentilation_Ventilation</v>
      </c>
      <c r="D829" t="s">
        <v>118</v>
      </c>
      <c r="E829" t="s">
        <v>143</v>
      </c>
      <c r="F829" s="4" t="str">
        <f t="shared" si="193"/>
        <v>Ventilation_Ventilation</v>
      </c>
      <c r="G829" s="4" t="s">
        <v>15</v>
      </c>
      <c r="H829" s="4" t="s">
        <v>15</v>
      </c>
      <c r="I829">
        <v>3.0198891446029057</v>
      </c>
      <c r="J829">
        <v>1.4573628918504045</v>
      </c>
      <c r="K829">
        <v>1.4619000503916411</v>
      </c>
      <c r="L829">
        <v>1.2456093092738501</v>
      </c>
      <c r="M829">
        <v>2.3769142883625598</v>
      </c>
      <c r="N829">
        <v>1.831419658712532</v>
      </c>
      <c r="O829">
        <v>5.2476094928083326</v>
      </c>
      <c r="P829">
        <v>1.6164607090869541</v>
      </c>
      <c r="Q829">
        <v>0.72522655830322702</v>
      </c>
      <c r="R829">
        <v>1.5307006609804485</v>
      </c>
      <c r="S829">
        <v>0.29813303752774672</v>
      </c>
      <c r="T829">
        <v>0.8035471400705233</v>
      </c>
      <c r="U829">
        <v>28.330918779264369</v>
      </c>
      <c r="V829">
        <v>1.0601516166455569</v>
      </c>
      <c r="W829" s="2"/>
    </row>
    <row r="830" spans="1:23" x14ac:dyDescent="0.25">
      <c r="A830" t="str">
        <f t="shared" si="194"/>
        <v/>
      </c>
      <c r="B830" t="str">
        <f t="shared" si="192"/>
        <v>CAWater HeatingWater Heating</v>
      </c>
      <c r="C830" t="str">
        <f t="shared" si="195"/>
        <v>CA2014 CPAWater Heating_Water Heating</v>
      </c>
      <c r="D830" t="s">
        <v>118</v>
      </c>
      <c r="E830" t="s">
        <v>143</v>
      </c>
      <c r="F830" s="4" t="str">
        <f t="shared" si="193"/>
        <v>Water Heating_Water Heating</v>
      </c>
      <c r="G830" s="4" t="s">
        <v>16</v>
      </c>
      <c r="H830" s="4" t="s">
        <v>16</v>
      </c>
      <c r="I830">
        <v>1.0083023900000001</v>
      </c>
      <c r="J830">
        <v>1.09478772</v>
      </c>
      <c r="K830">
        <v>1.18374665</v>
      </c>
      <c r="L830">
        <v>0.93571599999999999</v>
      </c>
      <c r="M830">
        <v>7.0446059999999999</v>
      </c>
      <c r="N830">
        <v>1.9234009200000002</v>
      </c>
      <c r="O830">
        <v>5.2395276499999994</v>
      </c>
      <c r="P830">
        <v>2.2067260200000001</v>
      </c>
      <c r="Q830">
        <v>1.0098071399999999</v>
      </c>
      <c r="R830">
        <v>5.1898838400000002</v>
      </c>
      <c r="S830">
        <v>0.30250519999999997</v>
      </c>
      <c r="T830">
        <v>0.46002110000000002</v>
      </c>
      <c r="U830">
        <v>0.72764090000000003</v>
      </c>
      <c r="V830">
        <v>2.0153230999999998</v>
      </c>
      <c r="W830" s="2"/>
    </row>
    <row r="831" spans="1:23" x14ac:dyDescent="0.25">
      <c r="A831" t="str">
        <f t="shared" si="194"/>
        <v/>
      </c>
      <c r="B831" t="str">
        <f t="shared" si="192"/>
        <v>CAInterior LightingScrew-in</v>
      </c>
      <c r="C831" t="str">
        <f t="shared" si="195"/>
        <v>CA2014 CPAInterior Lighting_Screw-in</v>
      </c>
      <c r="D831" t="s">
        <v>118</v>
      </c>
      <c r="E831" t="s">
        <v>143</v>
      </c>
      <c r="F831" s="4" t="str">
        <f t="shared" si="193"/>
        <v>Interior Lighting_Screw-in</v>
      </c>
      <c r="G831" s="4" t="s">
        <v>18</v>
      </c>
      <c r="H831" s="4" t="s">
        <v>150</v>
      </c>
      <c r="I831">
        <v>0.83232283855262734</v>
      </c>
      <c r="J831">
        <v>0.56579513284342153</v>
      </c>
      <c r="K831">
        <v>1.8801123736705481</v>
      </c>
      <c r="L831">
        <v>1.0756128783538399</v>
      </c>
      <c r="M831">
        <v>2.664980311886695</v>
      </c>
      <c r="N831">
        <v>1.4705121904882328</v>
      </c>
      <c r="O831">
        <v>1.9057349128055541</v>
      </c>
      <c r="P831">
        <v>0.33384558334789127</v>
      </c>
      <c r="Q831">
        <v>0.31725287331628332</v>
      </c>
      <c r="R831">
        <v>3.9549044251299588</v>
      </c>
      <c r="S831">
        <v>0.24965503126039335</v>
      </c>
      <c r="T831">
        <v>0.23880046468385455</v>
      </c>
      <c r="U831">
        <v>1.1923258388867457</v>
      </c>
      <c r="V831">
        <v>1.0258098358632777</v>
      </c>
      <c r="W831" s="2"/>
    </row>
    <row r="832" spans="1:23" x14ac:dyDescent="0.25">
      <c r="A832" t="str">
        <f t="shared" si="194"/>
        <v/>
      </c>
      <c r="B832" t="str">
        <f t="shared" si="192"/>
        <v>CAInterior LightingHigh-Bay Fixtures</v>
      </c>
      <c r="C832" t="str">
        <f t="shared" si="195"/>
        <v>CA2014 CPAInterior Lighting_High-Bay Fixtures</v>
      </c>
      <c r="D832" t="s">
        <v>118</v>
      </c>
      <c r="E832" t="s">
        <v>143</v>
      </c>
      <c r="F832" s="4" t="str">
        <f t="shared" si="193"/>
        <v>Interior Lighting_High-Bay Fixtures</v>
      </c>
      <c r="G832" s="4" t="s">
        <v>18</v>
      </c>
      <c r="H832" s="4" t="s">
        <v>152</v>
      </c>
      <c r="I832">
        <v>0.38935571855961931</v>
      </c>
      <c r="J832">
        <v>0.50046869142039163</v>
      </c>
      <c r="K832">
        <v>1.9904112015717157</v>
      </c>
      <c r="L832">
        <v>1.1387148723725333</v>
      </c>
      <c r="M832">
        <v>0.50291122424321089</v>
      </c>
      <c r="N832">
        <v>1.9227170397938447</v>
      </c>
      <c r="O832">
        <v>0.48723844674616779</v>
      </c>
      <c r="P832">
        <v>0.28744640221671203</v>
      </c>
      <c r="Q832">
        <v>0.28302405785869039</v>
      </c>
      <c r="R832">
        <v>0.28665350981941096</v>
      </c>
      <c r="S832">
        <v>1.2228699216970511</v>
      </c>
      <c r="T832">
        <v>1.1697016642319622</v>
      </c>
      <c r="U832">
        <v>0.55776300042930538</v>
      </c>
      <c r="V832">
        <v>0.45854671493123805</v>
      </c>
      <c r="W832" s="2"/>
    </row>
    <row r="833" spans="1:23" x14ac:dyDescent="0.25">
      <c r="A833" t="str">
        <f t="shared" si="194"/>
        <v/>
      </c>
      <c r="B833" t="str">
        <f t="shared" si="192"/>
        <v>CAInterior LightingLinear Fluorescent</v>
      </c>
      <c r="C833" t="str">
        <f t="shared" si="195"/>
        <v>CA2014 CPAInterior Lighting_Linear Fluorescent</v>
      </c>
      <c r="D833" t="s">
        <v>118</v>
      </c>
      <c r="E833" t="s">
        <v>143</v>
      </c>
      <c r="F833" s="4" t="str">
        <f t="shared" si="193"/>
        <v>Interior Lighting_Linear Fluorescent</v>
      </c>
      <c r="G833" s="4" t="s">
        <v>18</v>
      </c>
      <c r="H833" s="4" t="s">
        <v>157</v>
      </c>
      <c r="I833">
        <v>2.6777214428877532</v>
      </c>
      <c r="J833">
        <v>2.584136175736186</v>
      </c>
      <c r="K833">
        <v>5.0614764247577373</v>
      </c>
      <c r="L833">
        <v>2.8956722492736269</v>
      </c>
      <c r="M833">
        <v>4.3201084638700946</v>
      </c>
      <c r="N833">
        <v>5.8887707697179232</v>
      </c>
      <c r="O833">
        <v>4.5587766404482783</v>
      </c>
      <c r="P833">
        <v>1.8167080144353962</v>
      </c>
      <c r="Q833">
        <v>2.0925230688250265</v>
      </c>
      <c r="R833">
        <v>1.1044420650506312</v>
      </c>
      <c r="S833">
        <v>0.94247504704255547</v>
      </c>
      <c r="T833">
        <v>0.90149787108418367</v>
      </c>
      <c r="U833">
        <v>3.8359111606839478</v>
      </c>
      <c r="V833">
        <v>2.503143449205484</v>
      </c>
      <c r="W833" s="2"/>
    </row>
    <row r="834" spans="1:23" x14ac:dyDescent="0.25">
      <c r="A834" t="str">
        <f t="shared" si="194"/>
        <v/>
      </c>
      <c r="B834" t="str">
        <f t="shared" si="192"/>
        <v>CAExterior LightingScrew-in</v>
      </c>
      <c r="C834" t="str">
        <f t="shared" si="195"/>
        <v>CA2014 CPAExterior Lighting_Screw-in</v>
      </c>
      <c r="D834" t="s">
        <v>118</v>
      </c>
      <c r="E834" t="s">
        <v>143</v>
      </c>
      <c r="F834" s="4" t="str">
        <f t="shared" si="193"/>
        <v>Exterior Lighting_Screw-in</v>
      </c>
      <c r="G834" s="4" t="s">
        <v>23</v>
      </c>
      <c r="H834" s="4" t="s">
        <v>150</v>
      </c>
      <c r="I834">
        <v>8.5913048309926257E-2</v>
      </c>
      <c r="J834">
        <v>0.19136773021975648</v>
      </c>
      <c r="K834">
        <v>0.26223122057573017</v>
      </c>
      <c r="L834">
        <v>0.18084911763843461</v>
      </c>
      <c r="M834">
        <v>0.27375164783972761</v>
      </c>
      <c r="N834">
        <v>6.3772035601469074E-2</v>
      </c>
      <c r="O834">
        <v>2.0842883332339905E-2</v>
      </c>
      <c r="P834">
        <v>2.0555915967533467E-3</v>
      </c>
      <c r="Q834">
        <v>2.993630092868774E-3</v>
      </c>
      <c r="R834">
        <v>0.19795069061582823</v>
      </c>
      <c r="S834">
        <v>0.17129845038736044</v>
      </c>
      <c r="T834">
        <v>0.16385069167486654</v>
      </c>
      <c r="U834">
        <v>6.1999107027781823E-2</v>
      </c>
      <c r="V834">
        <v>0.49628578295070241</v>
      </c>
      <c r="W834" s="2"/>
    </row>
    <row r="835" spans="1:23" x14ac:dyDescent="0.25">
      <c r="A835" t="str">
        <f t="shared" si="194"/>
        <v/>
      </c>
      <c r="B835" t="str">
        <f t="shared" si="192"/>
        <v>CAExterior LightingHID</v>
      </c>
      <c r="C835" t="str">
        <f t="shared" si="195"/>
        <v>CA2014 CPAExterior Lighting_HID</v>
      </c>
      <c r="D835" t="s">
        <v>118</v>
      </c>
      <c r="E835" t="s">
        <v>143</v>
      </c>
      <c r="F835" s="4" t="str">
        <f t="shared" si="193"/>
        <v>Exterior Lighting_HID</v>
      </c>
      <c r="G835" s="4" t="s">
        <v>23</v>
      </c>
      <c r="H835" s="4" t="s">
        <v>158</v>
      </c>
      <c r="I835">
        <v>0.23185299421940334</v>
      </c>
      <c r="J835">
        <v>0.2670856318063683</v>
      </c>
      <c r="K835">
        <v>0.65258966508511107</v>
      </c>
      <c r="L835">
        <v>0.45006183798973176</v>
      </c>
      <c r="M835">
        <v>1.9454535382756362</v>
      </c>
      <c r="N835">
        <v>0.66139692449650611</v>
      </c>
      <c r="O835">
        <v>0.25447122907320485</v>
      </c>
      <c r="P835">
        <v>7.6554126094324826E-2</v>
      </c>
      <c r="Q835">
        <v>0.11739072969101741</v>
      </c>
      <c r="R835">
        <v>0.77324216841964988</v>
      </c>
      <c r="S835">
        <v>0.15820799668248503</v>
      </c>
      <c r="T835">
        <v>0.15132938813107269</v>
      </c>
      <c r="U835">
        <v>0.1673165937665797</v>
      </c>
      <c r="V835">
        <v>1.0428805234917355</v>
      </c>
      <c r="W835" s="2"/>
    </row>
    <row r="836" spans="1:23" x14ac:dyDescent="0.25">
      <c r="A836" t="str">
        <f t="shared" si="194"/>
        <v/>
      </c>
      <c r="B836" t="str">
        <f t="shared" si="192"/>
        <v>CAExterior LightingLinear Fluorescent</v>
      </c>
      <c r="C836" t="str">
        <f t="shared" si="195"/>
        <v>CA2014 CPAExterior Lighting_Linear Fluorescent</v>
      </c>
      <c r="D836" t="s">
        <v>118</v>
      </c>
      <c r="E836" t="s">
        <v>143</v>
      </c>
      <c r="F836" s="4" t="str">
        <f t="shared" si="193"/>
        <v>Exterior Lighting_Linear Fluorescent</v>
      </c>
      <c r="G836" s="4" t="s">
        <v>23</v>
      </c>
      <c r="H836" s="4" t="s">
        <v>157</v>
      </c>
      <c r="I836">
        <v>0.1424989574706704</v>
      </c>
      <c r="J836">
        <v>9.6711637973875025E-2</v>
      </c>
      <c r="K836">
        <v>0.32891661433915875</v>
      </c>
      <c r="L836">
        <v>0.22683904437183364</v>
      </c>
      <c r="M836">
        <v>0.56209481388463678</v>
      </c>
      <c r="N836">
        <v>0.27894603990202499</v>
      </c>
      <c r="O836">
        <v>8.1473387594455257E-2</v>
      </c>
      <c r="P836">
        <v>0.26960028230892186</v>
      </c>
      <c r="Q836">
        <v>0.66144564021611385</v>
      </c>
      <c r="R836">
        <v>5.3727140964521858E-2</v>
      </c>
      <c r="S836">
        <v>0.12172480293015432</v>
      </c>
      <c r="T836">
        <v>0.11643242019406068</v>
      </c>
      <c r="U836">
        <v>0.10283429920563841</v>
      </c>
      <c r="V836">
        <v>7.5046193557562174E-2</v>
      </c>
      <c r="W836" s="2"/>
    </row>
    <row r="837" spans="1:23" x14ac:dyDescent="0.25">
      <c r="A837" t="str">
        <f t="shared" si="194"/>
        <v/>
      </c>
      <c r="B837" t="str">
        <f t="shared" si="192"/>
        <v>CARefrigerationWalk-in Refrigerator</v>
      </c>
      <c r="C837" t="str">
        <f t="shared" si="195"/>
        <v>CA2014 CPARefrigeration_Walk-in Refrigerator</v>
      </c>
      <c r="D837" t="s">
        <v>118</v>
      </c>
      <c r="E837" t="s">
        <v>143</v>
      </c>
      <c r="F837" s="4" t="str">
        <f t="shared" si="193"/>
        <v>Refrigeration_Walk-in Refrigerator</v>
      </c>
      <c r="G837" s="4" t="s">
        <v>161</v>
      </c>
      <c r="H837" s="4" t="s">
        <v>159</v>
      </c>
      <c r="I837">
        <v>0.21625626352845279</v>
      </c>
      <c r="J837">
        <v>0.44379356397811448</v>
      </c>
      <c r="K837">
        <v>0.75447545204694022</v>
      </c>
      <c r="L837">
        <v>0.29721947030242396</v>
      </c>
      <c r="M837">
        <v>7.4838874121801302</v>
      </c>
      <c r="N837">
        <v>8.2905890314578805</v>
      </c>
      <c r="O837">
        <v>0.422144173397768</v>
      </c>
      <c r="P837">
        <v>0.22809215475166533</v>
      </c>
      <c r="Q837">
        <v>0.22579599865808944</v>
      </c>
      <c r="R837">
        <v>0.91193692176224539</v>
      </c>
      <c r="S837">
        <v>0.8690168187323899</v>
      </c>
      <c r="T837">
        <v>17.406628192286419</v>
      </c>
      <c r="U837">
        <v>0.14527094906692023</v>
      </c>
      <c r="V837">
        <v>0.85115790742779218</v>
      </c>
      <c r="W837" s="2"/>
    </row>
    <row r="838" spans="1:23" x14ac:dyDescent="0.25">
      <c r="A838" t="str">
        <f t="shared" si="194"/>
        <v/>
      </c>
      <c r="B838" t="str">
        <f t="shared" si="192"/>
        <v>CARefrigerationReach-in Refrigerator</v>
      </c>
      <c r="C838" t="str">
        <f t="shared" si="195"/>
        <v>CA2014 CPARefrigeration_Reach-in Refrigerator</v>
      </c>
      <c r="D838" t="s">
        <v>118</v>
      </c>
      <c r="E838" t="s">
        <v>143</v>
      </c>
      <c r="F838" s="4" t="str">
        <f t="shared" si="193"/>
        <v>Refrigeration_Reach-in Refrigerator</v>
      </c>
      <c r="G838" s="4" t="s">
        <v>161</v>
      </c>
      <c r="H838" s="4" t="s">
        <v>160</v>
      </c>
      <c r="I838">
        <v>5.708190426516533E-2</v>
      </c>
      <c r="J838">
        <v>0.11714149370365985</v>
      </c>
      <c r="K838">
        <v>0.19914750593336908</v>
      </c>
      <c r="L838">
        <v>7.8452540854678746E-2</v>
      </c>
      <c r="M838">
        <v>3.9508177735359444</v>
      </c>
      <c r="N838">
        <v>0.62524049896576794</v>
      </c>
      <c r="O838">
        <v>0.11142703059242645</v>
      </c>
      <c r="P838">
        <v>0.12041209192035085</v>
      </c>
      <c r="Q838">
        <v>0.11919992853444152</v>
      </c>
      <c r="R838">
        <v>0.24071023523003385</v>
      </c>
      <c r="S838">
        <v>0.22938126296246805</v>
      </c>
      <c r="T838">
        <v>0.91891302276263853</v>
      </c>
      <c r="U838">
        <v>3.8344981420880921E-2</v>
      </c>
      <c r="V838">
        <v>0.22466731549691868</v>
      </c>
      <c r="W838" s="2"/>
    </row>
    <row r="839" spans="1:23" x14ac:dyDescent="0.25">
      <c r="A839" t="str">
        <f t="shared" si="194"/>
        <v/>
      </c>
      <c r="B839" t="str">
        <f t="shared" si="192"/>
        <v>CARefrigerationGlass Door Display</v>
      </c>
      <c r="C839" t="str">
        <f t="shared" si="195"/>
        <v>CA2014 CPARefrigeration_Glass Door Display</v>
      </c>
      <c r="D839" t="s">
        <v>118</v>
      </c>
      <c r="E839" t="s">
        <v>143</v>
      </c>
      <c r="F839" s="4" t="str">
        <f t="shared" si="193"/>
        <v>Refrigeration_Glass Door Display</v>
      </c>
      <c r="G839" s="4" t="s">
        <v>161</v>
      </c>
      <c r="H839" s="4" t="s">
        <v>28</v>
      </c>
      <c r="I839">
        <v>9.6075177788905133E-2</v>
      </c>
      <c r="J839">
        <v>0.1971621300816537</v>
      </c>
      <c r="K839">
        <v>0.33518734676203876</v>
      </c>
      <c r="L839">
        <v>0.13204433011889416</v>
      </c>
      <c r="M839">
        <v>3.3248323167423743</v>
      </c>
      <c r="N839">
        <v>10.523491266148621</v>
      </c>
      <c r="O839">
        <v>0.18754405467846622</v>
      </c>
      <c r="P839">
        <v>0.10133345486725052</v>
      </c>
      <c r="Q839">
        <v>0.10031335213671225</v>
      </c>
      <c r="R839">
        <v>0.40514203131530191</v>
      </c>
      <c r="S839">
        <v>0.38607411410434461</v>
      </c>
      <c r="T839">
        <v>1.5466325654509945</v>
      </c>
      <c r="U839">
        <v>6.4538857887605341E-2</v>
      </c>
      <c r="V839">
        <v>0.37814001753432891</v>
      </c>
      <c r="W839" s="2"/>
    </row>
    <row r="840" spans="1:23" x14ac:dyDescent="0.25">
      <c r="A840" t="str">
        <f t="shared" si="194"/>
        <v/>
      </c>
      <c r="B840" t="str">
        <f t="shared" si="192"/>
        <v>CARefrigerationOpen Display Case</v>
      </c>
      <c r="C840" t="str">
        <f t="shared" si="195"/>
        <v>CA2014 CPARefrigeration_Open Display Case</v>
      </c>
      <c r="D840" t="s">
        <v>118</v>
      </c>
      <c r="E840" t="s">
        <v>143</v>
      </c>
      <c r="F840" s="4" t="str">
        <f t="shared" si="193"/>
        <v>Refrigeration_Open Display Case</v>
      </c>
      <c r="G840" s="4" t="s">
        <v>161</v>
      </c>
      <c r="H840" s="4" t="s">
        <v>29</v>
      </c>
      <c r="I840">
        <v>7.9244589717617969E-2</v>
      </c>
      <c r="J840">
        <v>0.16262298406047346</v>
      </c>
      <c r="K840">
        <v>0.27646874441446095</v>
      </c>
      <c r="L840">
        <v>0.10891261411766905</v>
      </c>
      <c r="M840">
        <v>2.7423834010386092</v>
      </c>
      <c r="N840">
        <v>8.6799709037768409</v>
      </c>
      <c r="O840">
        <v>0.15468981696425058</v>
      </c>
      <c r="P840">
        <v>8.3581714241192429E-2</v>
      </c>
      <c r="Q840">
        <v>8.2740314576765644E-2</v>
      </c>
      <c r="R840">
        <v>0.33416866653616528</v>
      </c>
      <c r="S840">
        <v>0.31844109453549907</v>
      </c>
      <c r="T840">
        <v>1.2756912442292103</v>
      </c>
      <c r="U840">
        <v>5.3232847774522141E-2</v>
      </c>
      <c r="V840">
        <v>0.31189690443415674</v>
      </c>
      <c r="W840" s="2"/>
    </row>
    <row r="841" spans="1:23" x14ac:dyDescent="0.25">
      <c r="A841" t="str">
        <f t="shared" si="194"/>
        <v/>
      </c>
      <c r="B841" t="str">
        <f t="shared" si="192"/>
        <v>CARefrigerationIcemaker</v>
      </c>
      <c r="C841" t="str">
        <f t="shared" si="195"/>
        <v>CA2014 CPARefrigeration_Icemaker</v>
      </c>
      <c r="D841" t="s">
        <v>118</v>
      </c>
      <c r="E841" t="s">
        <v>143</v>
      </c>
      <c r="F841" s="4" t="str">
        <f t="shared" si="193"/>
        <v>Refrigeration_Icemaker</v>
      </c>
      <c r="G841" s="4" t="s">
        <v>161</v>
      </c>
      <c r="H841" s="4" t="s">
        <v>30</v>
      </c>
      <c r="I841">
        <v>6.5173120515424121E-2</v>
      </c>
      <c r="J841">
        <v>0.13374600558244545</v>
      </c>
      <c r="K841">
        <v>0.45475232726116938</v>
      </c>
      <c r="L841">
        <v>0.17914598210009114</v>
      </c>
      <c r="M841">
        <v>2.2554181242186693</v>
      </c>
      <c r="N841">
        <v>0.35693338295904764</v>
      </c>
      <c r="O841">
        <v>0.25444306341783274</v>
      </c>
      <c r="P841">
        <v>0.13748020286401744</v>
      </c>
      <c r="Q841">
        <v>0.13609621836925936</v>
      </c>
      <c r="R841">
        <v>0.27483030518862195</v>
      </c>
      <c r="S841">
        <v>0.26189547961798049</v>
      </c>
      <c r="T841">
        <v>1.0491666307679486</v>
      </c>
      <c r="U841">
        <v>4.3780286020167737E-2</v>
      </c>
      <c r="V841">
        <v>0.25651334196454006</v>
      </c>
      <c r="W841" s="2"/>
    </row>
    <row r="842" spans="1:23" x14ac:dyDescent="0.25">
      <c r="A842" t="str">
        <f t="shared" si="194"/>
        <v/>
      </c>
      <c r="B842" t="str">
        <f t="shared" si="192"/>
        <v>CARefrigerationVending Machine</v>
      </c>
      <c r="C842" t="str">
        <f t="shared" si="195"/>
        <v>CA2014 CPARefrigeration_Vending Machine</v>
      </c>
      <c r="D842" t="s">
        <v>118</v>
      </c>
      <c r="E842" t="s">
        <v>143</v>
      </c>
      <c r="F842" s="4" t="str">
        <f t="shared" si="193"/>
        <v>Refrigeration_Vending Machine</v>
      </c>
      <c r="G842" s="4" t="s">
        <v>161</v>
      </c>
      <c r="H842" s="4" t="s">
        <v>31</v>
      </c>
      <c r="I842">
        <v>0.10072209534201911</v>
      </c>
      <c r="J842">
        <v>0.10334918613188968</v>
      </c>
      <c r="K842">
        <v>0.35139952561090365</v>
      </c>
      <c r="L842">
        <v>0.13843098616825225</v>
      </c>
      <c r="M842">
        <v>1.7428230959871533</v>
      </c>
      <c r="N842">
        <v>0.55162431911852827</v>
      </c>
      <c r="O842">
        <v>0.19661509445923436</v>
      </c>
      <c r="P842">
        <v>0.10623470221310438</v>
      </c>
      <c r="Q842">
        <v>0.10516525964897315</v>
      </c>
      <c r="R842">
        <v>0.42473774438241568</v>
      </c>
      <c r="S842">
        <v>0.20237377970480314</v>
      </c>
      <c r="T842">
        <v>0.81071966922977856</v>
      </c>
      <c r="U842">
        <v>3.3830221015584166E-2</v>
      </c>
      <c r="V842">
        <v>0.39642971030883473</v>
      </c>
      <c r="W842" s="2"/>
    </row>
    <row r="843" spans="1:23" x14ac:dyDescent="0.25">
      <c r="A843" t="str">
        <f t="shared" si="194"/>
        <v/>
      </c>
      <c r="B843" t="str">
        <f t="shared" si="192"/>
        <v>CAFood PreparationOven</v>
      </c>
      <c r="C843" t="str">
        <f t="shared" si="195"/>
        <v>CA2014 CPAFood Preparation_Oven</v>
      </c>
      <c r="D843" t="s">
        <v>118</v>
      </c>
      <c r="E843" t="s">
        <v>143</v>
      </c>
      <c r="F843" s="4" t="str">
        <f t="shared" si="193"/>
        <v>Food Preparation_Oven</v>
      </c>
      <c r="G843" s="4" t="s">
        <v>32</v>
      </c>
      <c r="H843" s="4" t="s">
        <v>33</v>
      </c>
      <c r="I843">
        <v>0.12393932935916435</v>
      </c>
      <c r="J843">
        <v>0.31692863010573652</v>
      </c>
      <c r="K843">
        <v>0.33667877817167957</v>
      </c>
      <c r="L843">
        <v>0.27087917103054404</v>
      </c>
      <c r="M843">
        <v>10.643274674468769</v>
      </c>
      <c r="N843">
        <v>0.66296599946431611</v>
      </c>
      <c r="O843">
        <v>1.0693259736981748</v>
      </c>
      <c r="P843">
        <v>0.3635073135949316</v>
      </c>
      <c r="Q843">
        <v>0.16240742007261949</v>
      </c>
      <c r="R843">
        <v>0.62303165899056157</v>
      </c>
      <c r="S843">
        <v>5.8293189460447543E-2</v>
      </c>
      <c r="T843">
        <v>9.0480692228860765E-2</v>
      </c>
      <c r="U843">
        <v>0.11354694075807241</v>
      </c>
      <c r="V843">
        <v>0.15984698029224748</v>
      </c>
      <c r="W843" s="2"/>
    </row>
    <row r="844" spans="1:23" x14ac:dyDescent="0.25">
      <c r="A844" t="str">
        <f t="shared" si="194"/>
        <v/>
      </c>
      <c r="B844" t="str">
        <f t="shared" si="192"/>
        <v>CAFood PreparationFryer</v>
      </c>
      <c r="C844" t="str">
        <f t="shared" si="195"/>
        <v>CA2014 CPAFood Preparation_Fryer</v>
      </c>
      <c r="D844" t="s">
        <v>118</v>
      </c>
      <c r="E844" t="s">
        <v>143</v>
      </c>
      <c r="F844" s="4" t="str">
        <f t="shared" si="193"/>
        <v>Food Preparation_Fryer</v>
      </c>
      <c r="G844" s="4" t="s">
        <v>32</v>
      </c>
      <c r="H844" s="4" t="s">
        <v>34</v>
      </c>
      <c r="I844">
        <v>9.8457917474482626E-2</v>
      </c>
      <c r="J844">
        <v>0.25176941871151187</v>
      </c>
      <c r="K844">
        <v>0.26745901827962232</v>
      </c>
      <c r="L844">
        <v>0.21518753736026658</v>
      </c>
      <c r="M844">
        <v>8.4550615609702096</v>
      </c>
      <c r="N844">
        <v>0.52666294065935249</v>
      </c>
      <c r="O844">
        <v>0.84947699020214817</v>
      </c>
      <c r="P844">
        <v>0.2887717181330241</v>
      </c>
      <c r="Q844">
        <v>0.12901712834362083</v>
      </c>
      <c r="R844">
        <v>0.49493893489707602</v>
      </c>
      <c r="S844">
        <v>4.6308351569248979E-2</v>
      </c>
      <c r="T844">
        <v>7.1878237316317359E-2</v>
      </c>
      <c r="U844">
        <v>9.0202160851144034E-2</v>
      </c>
      <c r="V844">
        <v>0.12698310435867818</v>
      </c>
      <c r="W844" s="2"/>
    </row>
    <row r="845" spans="1:23" x14ac:dyDescent="0.25">
      <c r="A845" t="str">
        <f t="shared" si="194"/>
        <v/>
      </c>
      <c r="B845" t="str">
        <f t="shared" ref="B845:B856" si="196">D845&amp;G845&amp;H845</f>
        <v>CAFood PreparationDishwasher</v>
      </c>
      <c r="C845" t="str">
        <f t="shared" si="195"/>
        <v>CA2014 CPAFood Preparation_Dishwasher</v>
      </c>
      <c r="D845" t="s">
        <v>118</v>
      </c>
      <c r="E845" t="s">
        <v>143</v>
      </c>
      <c r="F845" s="4" t="str">
        <f t="shared" si="193"/>
        <v>Food Preparation_Dishwasher</v>
      </c>
      <c r="G845" s="4" t="s">
        <v>32</v>
      </c>
      <c r="H845" s="4" t="s">
        <v>35</v>
      </c>
      <c r="I845">
        <v>0.27201897373373263</v>
      </c>
      <c r="J845">
        <v>0.69558711632503745</v>
      </c>
      <c r="K845">
        <v>0.73893425266800061</v>
      </c>
      <c r="L845">
        <v>0.59451890284191233</v>
      </c>
      <c r="M845">
        <v>11.679797966815229</v>
      </c>
      <c r="N845">
        <v>1.4550613733921005</v>
      </c>
      <c r="O845">
        <v>2.3469301912169316</v>
      </c>
      <c r="P845">
        <v>0.7978168584586417</v>
      </c>
      <c r="Q845">
        <v>0.3564477875047542</v>
      </c>
      <c r="R845">
        <v>1.3674144709231955</v>
      </c>
      <c r="S845">
        <v>0.12794045001442061</v>
      </c>
      <c r="T845">
        <v>0.19858478474970478</v>
      </c>
      <c r="U845">
        <v>0.24921001634685661</v>
      </c>
      <c r="V845">
        <v>0.35082819762182477</v>
      </c>
      <c r="W845" s="2"/>
    </row>
    <row r="846" spans="1:23" x14ac:dyDescent="0.25">
      <c r="A846" t="str">
        <f t="shared" si="194"/>
        <v/>
      </c>
      <c r="B846" t="str">
        <f t="shared" si="196"/>
        <v>CAFood PreparationHot Food Container</v>
      </c>
      <c r="C846" t="str">
        <f t="shared" si="195"/>
        <v>CA2014 CPAFood Preparation_Hot Food Container</v>
      </c>
      <c r="D846" t="s">
        <v>118</v>
      </c>
      <c r="E846" t="s">
        <v>143</v>
      </c>
      <c r="F846" s="4" t="str">
        <f t="shared" si="193"/>
        <v>Food Preparation_Hot Food Container</v>
      </c>
      <c r="G846" s="4" t="s">
        <v>32</v>
      </c>
      <c r="H846" s="4" t="s">
        <v>36</v>
      </c>
      <c r="I846">
        <v>3.3367914719516861E-2</v>
      </c>
      <c r="J846">
        <v>8.5326002296619338E-2</v>
      </c>
      <c r="K846">
        <v>9.0643291487788352E-2</v>
      </c>
      <c r="L846">
        <v>7.2928207091127642E-2</v>
      </c>
      <c r="M846">
        <v>1.4327327875274132</v>
      </c>
      <c r="N846">
        <v>0.17848888683234448</v>
      </c>
      <c r="O846">
        <v>0.2878922944170883</v>
      </c>
      <c r="P846">
        <v>9.7866279434240505E-2</v>
      </c>
      <c r="Q846">
        <v>4.3724594693389067E-2</v>
      </c>
      <c r="R846">
        <v>0.16773745164063986</v>
      </c>
      <c r="S846">
        <v>1.5694147973062483E-2</v>
      </c>
      <c r="T846">
        <v>2.435991898347508E-2</v>
      </c>
      <c r="U846">
        <v>3.0569994653575551E-2</v>
      </c>
      <c r="V846">
        <v>4.3035253088285458E-2</v>
      </c>
      <c r="W846" s="2"/>
    </row>
    <row r="847" spans="1:23" x14ac:dyDescent="0.25">
      <c r="A847" t="str">
        <f t="shared" si="194"/>
        <v/>
      </c>
      <c r="B847" t="str">
        <f t="shared" si="196"/>
        <v>CAOffice EquipmentDesktop Computer</v>
      </c>
      <c r="C847" t="str">
        <f t="shared" si="195"/>
        <v>CA2014 CPAOffice Equipment_Desktop Computer</v>
      </c>
      <c r="D847" t="s">
        <v>118</v>
      </c>
      <c r="E847" t="s">
        <v>143</v>
      </c>
      <c r="F847" s="4" t="str">
        <f t="shared" si="193"/>
        <v>Office Equipment_Desktop Computer</v>
      </c>
      <c r="G847" s="4" t="s">
        <v>38</v>
      </c>
      <c r="H847" s="4" t="s">
        <v>39</v>
      </c>
      <c r="I847">
        <v>2.0161778380768198</v>
      </c>
      <c r="J847">
        <v>1.2661232277717303</v>
      </c>
      <c r="K847">
        <v>0.38670603187727959</v>
      </c>
      <c r="L847">
        <v>8.6460100408994101E-2</v>
      </c>
      <c r="M847">
        <v>0.27024630411607214</v>
      </c>
      <c r="N847">
        <v>0.11414926796621741</v>
      </c>
      <c r="O847">
        <v>0.5669943029439003</v>
      </c>
      <c r="P847">
        <v>0.44639874315029765</v>
      </c>
      <c r="Q847">
        <v>0.2614686995914689</v>
      </c>
      <c r="R847">
        <v>0.11624846372952667</v>
      </c>
      <c r="S847">
        <v>8.6027682533517461E-2</v>
      </c>
      <c r="T847">
        <v>6.0399370801046445E-2</v>
      </c>
      <c r="U847">
        <v>4.6672838147941835</v>
      </c>
      <c r="V847">
        <v>0.24874713920078842</v>
      </c>
      <c r="W847" s="2"/>
    </row>
    <row r="848" spans="1:23" x14ac:dyDescent="0.25">
      <c r="A848" t="str">
        <f t="shared" si="194"/>
        <v/>
      </c>
      <c r="B848" t="str">
        <f t="shared" si="196"/>
        <v>CAOffice EquipmentLaptop</v>
      </c>
      <c r="C848" t="str">
        <f t="shared" si="195"/>
        <v>CA2014 CPAOffice Equipment_Laptop</v>
      </c>
      <c r="D848" t="s">
        <v>118</v>
      </c>
      <c r="E848" t="s">
        <v>143</v>
      </c>
      <c r="F848" s="4" t="str">
        <f t="shared" si="193"/>
        <v>Office Equipment_Laptop</v>
      </c>
      <c r="G848" s="4" t="s">
        <v>38</v>
      </c>
      <c r="H848" s="4" t="s">
        <v>40</v>
      </c>
      <c r="I848">
        <v>0.40304364207152038</v>
      </c>
      <c r="J848">
        <v>0.25310411978302083</v>
      </c>
      <c r="K848">
        <v>7.7304394758904063E-2</v>
      </c>
      <c r="L848">
        <v>1.7283789705748464E-2</v>
      </c>
      <c r="M848">
        <v>4.3218828264160042E-2</v>
      </c>
      <c r="N848">
        <v>2.2818987408763119E-2</v>
      </c>
      <c r="O848">
        <v>4.5337954733258093E-2</v>
      </c>
      <c r="P848">
        <v>2.677117640977511E-2</v>
      </c>
      <c r="Q848">
        <v>2.09075399958909E-2</v>
      </c>
      <c r="R848">
        <v>2.3238626733175251E-2</v>
      </c>
      <c r="S848">
        <v>1.3757877834965191E-2</v>
      </c>
      <c r="T848">
        <v>9.6592996616618777E-3</v>
      </c>
      <c r="U848">
        <v>0.37320498852233358</v>
      </c>
      <c r="V848">
        <v>4.9725748912104295E-2</v>
      </c>
      <c r="W848" s="2"/>
    </row>
    <row r="849" spans="1:23" x14ac:dyDescent="0.25">
      <c r="A849" t="str">
        <f t="shared" si="194"/>
        <v/>
      </c>
      <c r="B849" t="str">
        <f t="shared" si="196"/>
        <v>CAOffice EquipmentServer</v>
      </c>
      <c r="C849" t="str">
        <f t="shared" si="195"/>
        <v>CA2014 CPAOffice Equipment_Server</v>
      </c>
      <c r="D849" t="s">
        <v>118</v>
      </c>
      <c r="E849" t="s">
        <v>143</v>
      </c>
      <c r="F849" s="4" t="str">
        <f t="shared" si="193"/>
        <v>Office Equipment_Server</v>
      </c>
      <c r="G849" s="4" t="s">
        <v>38</v>
      </c>
      <c r="H849" s="4" t="s">
        <v>41</v>
      </c>
      <c r="I849">
        <v>0.24521773917074302</v>
      </c>
      <c r="J849">
        <v>0.46197691924126455</v>
      </c>
      <c r="K849">
        <v>7.0549713227000599E-2</v>
      </c>
      <c r="L849">
        <v>0.12618857295441308</v>
      </c>
      <c r="M849">
        <v>0.39442465716896136</v>
      </c>
      <c r="N849">
        <v>8.3300465534443494E-2</v>
      </c>
      <c r="O849">
        <v>8.2752855505971723E-2</v>
      </c>
      <c r="P849">
        <v>6.5151925686313242E-2</v>
      </c>
      <c r="Q849">
        <v>7.632274752774014E-2</v>
      </c>
      <c r="R849">
        <v>8.4832354327487217E-2</v>
      </c>
      <c r="S849">
        <v>0.12555745878304092</v>
      </c>
      <c r="T849">
        <v>8.8152921089317174E-2</v>
      </c>
      <c r="U849">
        <v>68.119037726775574</v>
      </c>
      <c r="V849">
        <v>0.18152330597441083</v>
      </c>
      <c r="W849" s="2"/>
    </row>
    <row r="850" spans="1:23" x14ac:dyDescent="0.25">
      <c r="A850" t="str">
        <f t="shared" si="194"/>
        <v/>
      </c>
      <c r="B850" t="str">
        <f t="shared" si="196"/>
        <v>CAOffice EquipmentMonitor</v>
      </c>
      <c r="C850" t="str">
        <f t="shared" si="195"/>
        <v>CA2014 CPAOffice Equipment_Monitor</v>
      </c>
      <c r="D850" t="s">
        <v>118</v>
      </c>
      <c r="E850" t="s">
        <v>143</v>
      </c>
      <c r="F850" s="4" t="str">
        <f t="shared" si="193"/>
        <v>Office Equipment_Monitor</v>
      </c>
      <c r="G850" s="4" t="s">
        <v>38</v>
      </c>
      <c r="H850" s="4" t="s">
        <v>42</v>
      </c>
      <c r="I850">
        <v>0.55658407714638525</v>
      </c>
      <c r="J850">
        <v>0.34952473684321922</v>
      </c>
      <c r="K850">
        <v>0.10675368800039131</v>
      </c>
      <c r="L850">
        <v>2.3868090546033591E-2</v>
      </c>
      <c r="M850">
        <v>7.4603929741704822E-2</v>
      </c>
      <c r="N850">
        <v>3.1511934993053832E-2</v>
      </c>
      <c r="O850">
        <v>0.15652389134101008</v>
      </c>
      <c r="P850">
        <v>0.12323239934658384</v>
      </c>
      <c r="Q850">
        <v>7.218079284295667E-2</v>
      </c>
      <c r="R850">
        <v>3.2091436917242012E-2</v>
      </c>
      <c r="S850">
        <v>2.3748717691308961E-2</v>
      </c>
      <c r="T850">
        <v>1.6673791082630621E-2</v>
      </c>
      <c r="U850">
        <v>1.2884457937080565</v>
      </c>
      <c r="V850">
        <v>6.8668891354810704E-2</v>
      </c>
      <c r="W850" s="2"/>
    </row>
    <row r="851" spans="1:23" x14ac:dyDescent="0.25">
      <c r="A851" t="str">
        <f t="shared" si="194"/>
        <v/>
      </c>
      <c r="B851" t="str">
        <f t="shared" si="196"/>
        <v>CAOffice EquipmentPrinter/Copier/Fax</v>
      </c>
      <c r="C851" t="str">
        <f t="shared" si="195"/>
        <v>CA2014 CPAOffice Equipment_Printer/Copier/Fax</v>
      </c>
      <c r="D851" t="s">
        <v>118</v>
      </c>
      <c r="E851" t="s">
        <v>143</v>
      </c>
      <c r="F851" s="4" t="str">
        <f t="shared" si="193"/>
        <v>Office Equipment_Printer/Copier/Fax</v>
      </c>
      <c r="G851" s="4" t="s">
        <v>38</v>
      </c>
      <c r="H851" s="4" t="s">
        <v>43</v>
      </c>
      <c r="I851">
        <v>0.23816165841955786</v>
      </c>
      <c r="J851">
        <v>0.22434182292466232</v>
      </c>
      <c r="K851">
        <v>6.8519662402838744E-2</v>
      </c>
      <c r="L851">
        <v>1.2255752748578498E-2</v>
      </c>
      <c r="M851">
        <v>7.661503673477553E-2</v>
      </c>
      <c r="N851">
        <v>1.6180702983311149E-2</v>
      </c>
      <c r="O851">
        <v>8.0371662233348323E-2</v>
      </c>
      <c r="P851">
        <v>7.9096493605811335E-2</v>
      </c>
      <c r="Q851">
        <v>3.7063289523453287E-2</v>
      </c>
      <c r="R851">
        <v>1.647826479649759E-2</v>
      </c>
      <c r="S851">
        <v>1.2194457347106166E-2</v>
      </c>
      <c r="T851">
        <v>8.5616342244073142E-3</v>
      </c>
      <c r="U851">
        <v>0.66158928998432376</v>
      </c>
      <c r="V851">
        <v>3.5260003406657719E-2</v>
      </c>
      <c r="W851" s="2"/>
    </row>
    <row r="852" spans="1:23" x14ac:dyDescent="0.25">
      <c r="A852" t="str">
        <f t="shared" si="194"/>
        <v/>
      </c>
      <c r="B852" t="str">
        <f t="shared" si="196"/>
        <v>CAOffice EquipmentPOS Terminal</v>
      </c>
      <c r="C852" t="str">
        <f t="shared" si="195"/>
        <v>CA2014 CPAOffice Equipment_POS Terminal</v>
      </c>
      <c r="D852" t="s">
        <v>118</v>
      </c>
      <c r="E852" t="s">
        <v>143</v>
      </c>
      <c r="F852" s="4" t="str">
        <f t="shared" si="193"/>
        <v>Office Equipment_POS Terminal</v>
      </c>
      <c r="G852" s="4" t="s">
        <v>38</v>
      </c>
      <c r="H852" s="4" t="s">
        <v>44</v>
      </c>
      <c r="I852">
        <v>3.417340933437097E-2</v>
      </c>
      <c r="J852">
        <v>0.12876169903247331</v>
      </c>
      <c r="K852">
        <v>1.1798123104870835E-2</v>
      </c>
      <c r="L852">
        <v>3.5171140321856406E-2</v>
      </c>
      <c r="M852">
        <v>0.10993360681478805</v>
      </c>
      <c r="N852">
        <v>5.8043535432607783E-2</v>
      </c>
      <c r="O852">
        <v>5.7661962269877853E-2</v>
      </c>
      <c r="P852">
        <v>2.2698841373896619E-2</v>
      </c>
      <c r="Q852">
        <v>1.0636296140766718E-2</v>
      </c>
      <c r="R852">
        <v>2.364438053327831E-2</v>
      </c>
      <c r="S852">
        <v>3.4995236873859865E-2</v>
      </c>
      <c r="T852">
        <v>2.4569885250497078E-2</v>
      </c>
      <c r="U852">
        <v>0.18986063304985382</v>
      </c>
      <c r="V852">
        <v>5.0593976274061675E-2</v>
      </c>
      <c r="W852" s="2"/>
    </row>
    <row r="853" spans="1:23" x14ac:dyDescent="0.25">
      <c r="A853" t="str">
        <f t="shared" si="194"/>
        <v/>
      </c>
      <c r="B853" t="str">
        <f t="shared" si="196"/>
        <v>CAMiscellaneousNon-HVAC Motors</v>
      </c>
      <c r="C853" t="str">
        <f t="shared" si="195"/>
        <v>CA2014 CPAMiscellaneous_Non-HVAC Motors</v>
      </c>
      <c r="D853" t="s">
        <v>118</v>
      </c>
      <c r="E853" t="s">
        <v>143</v>
      </c>
      <c r="F853" s="4" t="str">
        <f t="shared" si="193"/>
        <v>Miscellaneous_Non-HVAC Motors</v>
      </c>
      <c r="G853" s="4" t="s">
        <v>45</v>
      </c>
      <c r="H853" s="4" t="s">
        <v>46</v>
      </c>
      <c r="I853">
        <v>0.27904589368744692</v>
      </c>
      <c r="J853">
        <v>0.24292983985305619</v>
      </c>
      <c r="K853">
        <v>0.35528352016637715</v>
      </c>
      <c r="L853">
        <v>0.17780709884173784</v>
      </c>
      <c r="M853">
        <v>0.53438667087768665</v>
      </c>
      <c r="N853">
        <v>0.51463667501298416</v>
      </c>
      <c r="O853">
        <v>0.59918579299925612</v>
      </c>
      <c r="P853">
        <v>0.15842543457813096</v>
      </c>
      <c r="Q853">
        <v>0.11870654613161319</v>
      </c>
      <c r="R853">
        <v>0.20768887681599996</v>
      </c>
      <c r="S853">
        <v>0.14798624299567745</v>
      </c>
      <c r="T853">
        <v>0.51223454758009113</v>
      </c>
      <c r="U853">
        <v>5.0786651673830052</v>
      </c>
      <c r="V853">
        <v>0.17671503746101672</v>
      </c>
      <c r="W853" s="2"/>
    </row>
    <row r="854" spans="1:23" x14ac:dyDescent="0.25">
      <c r="A854" t="str">
        <f t="shared" si="194"/>
        <v/>
      </c>
      <c r="B854" t="str">
        <f t="shared" si="196"/>
        <v>CAMiscellaneousPool Pump</v>
      </c>
      <c r="C854" t="str">
        <f t="shared" si="195"/>
        <v>CA2014 CPAMiscellaneous_Pool Pump</v>
      </c>
      <c r="D854" t="s">
        <v>118</v>
      </c>
      <c r="E854" t="s">
        <v>143</v>
      </c>
      <c r="F854" s="4" t="str">
        <f t="shared" si="193"/>
        <v>Miscellaneous_Pool Pump</v>
      </c>
      <c r="G854" s="4" t="s">
        <v>45</v>
      </c>
      <c r="H854" s="4" t="s">
        <v>47</v>
      </c>
      <c r="I854">
        <v>9.0537380270876364E-3</v>
      </c>
      <c r="J854">
        <v>9.0537380270876364E-3</v>
      </c>
      <c r="K854">
        <v>9.0537380270876364E-3</v>
      </c>
      <c r="L854">
        <v>9.0537380270876364E-3</v>
      </c>
      <c r="M854">
        <v>9.0537380270876364E-3</v>
      </c>
      <c r="N854">
        <v>9.0537380270876364E-3</v>
      </c>
      <c r="O854">
        <v>9.0537380270876364E-3</v>
      </c>
      <c r="P854">
        <v>1.6233393627458837E-2</v>
      </c>
      <c r="Q854">
        <v>2.4327029237975431E-2</v>
      </c>
      <c r="R854">
        <v>1.4187516873482039E-2</v>
      </c>
      <c r="S854">
        <v>9.0537380270876364E-3</v>
      </c>
      <c r="T854">
        <v>9.0537380270876364E-3</v>
      </c>
      <c r="U854">
        <v>9.0537380270876364E-3</v>
      </c>
      <c r="V854">
        <v>9.0537380270876364E-3</v>
      </c>
      <c r="W854" s="2"/>
    </row>
    <row r="855" spans="1:23" x14ac:dyDescent="0.25">
      <c r="A855" t="str">
        <f t="shared" si="194"/>
        <v/>
      </c>
      <c r="B855" t="str">
        <f t="shared" si="196"/>
        <v>CAMiscellaneousPool Heater</v>
      </c>
      <c r="C855" t="str">
        <f t="shared" si="195"/>
        <v>CA2014 CPAMiscellaneous_Pool Heater</v>
      </c>
      <c r="D855" t="s">
        <v>118</v>
      </c>
      <c r="E855" t="s">
        <v>143</v>
      </c>
      <c r="F855" s="4" t="str">
        <f t="shared" si="193"/>
        <v>Miscellaneous_Pool Heater</v>
      </c>
      <c r="G855" s="4" t="s">
        <v>45</v>
      </c>
      <c r="H855" s="4" t="s">
        <v>48</v>
      </c>
      <c r="I855">
        <v>1.7345196580984632E-2</v>
      </c>
      <c r="J855">
        <v>1.7345196580984632E-2</v>
      </c>
      <c r="K855">
        <v>1.7345196580984632E-2</v>
      </c>
      <c r="L855">
        <v>1.7345196580984632E-2</v>
      </c>
      <c r="M855">
        <v>1.7345196580984632E-2</v>
      </c>
      <c r="N855">
        <v>1.7345196580984632E-2</v>
      </c>
      <c r="O855">
        <v>1.7345196580984632E-2</v>
      </c>
      <c r="P855">
        <v>3.1100016678453777E-2</v>
      </c>
      <c r="Q855">
        <v>2.3302922124629762E-2</v>
      </c>
      <c r="R855">
        <v>2.7180515763801257E-2</v>
      </c>
      <c r="S855">
        <v>1.7345196580984632E-2</v>
      </c>
      <c r="T855">
        <v>1.7345196580984632E-2</v>
      </c>
      <c r="U855">
        <v>1.7345196580984632E-2</v>
      </c>
      <c r="V855">
        <v>1.7345196580984632E-2</v>
      </c>
      <c r="W855" s="2"/>
    </row>
    <row r="856" spans="1:23" x14ac:dyDescent="0.25">
      <c r="A856" t="str">
        <f t="shared" si="194"/>
        <v/>
      </c>
      <c r="B856" t="str">
        <f t="shared" si="196"/>
        <v>CAMiscellaneousOther Miscellaneous</v>
      </c>
      <c r="C856" t="str">
        <f t="shared" si="195"/>
        <v>CA2014 CPAMiscellaneous_Other Miscellaneous</v>
      </c>
      <c r="D856" t="s">
        <v>118</v>
      </c>
      <c r="E856" t="s">
        <v>143</v>
      </c>
      <c r="F856" s="4" t="str">
        <f t="shared" si="193"/>
        <v>Miscellaneous_Other Miscellaneous</v>
      </c>
      <c r="G856" s="4" t="s">
        <v>45</v>
      </c>
      <c r="H856" s="4" t="s">
        <v>51</v>
      </c>
      <c r="I856">
        <v>1.1303355912768944</v>
      </c>
      <c r="J856">
        <v>1.0370524762376052</v>
      </c>
      <c r="K856">
        <v>1.3434687771320017</v>
      </c>
      <c r="L856">
        <v>0.75904751864977227</v>
      </c>
      <c r="M856">
        <v>2.1394788502920106</v>
      </c>
      <c r="N856">
        <v>1.6312718631962693</v>
      </c>
      <c r="O856">
        <v>4.662357736259203</v>
      </c>
      <c r="P856">
        <v>0.70512914522061798</v>
      </c>
      <c r="Q856">
        <v>0.55436267572044085</v>
      </c>
      <c r="R856">
        <v>0.9683176175092354</v>
      </c>
      <c r="S856">
        <v>0.51648804860735442</v>
      </c>
      <c r="T856">
        <v>1.8032307177696281</v>
      </c>
      <c r="U856">
        <v>17.365867130062931</v>
      </c>
      <c r="V856">
        <v>0.69037880209715996</v>
      </c>
      <c r="W856" s="2"/>
    </row>
    <row r="857" spans="1:23" x14ac:dyDescent="0.25">
      <c r="A857">
        <f t="shared" si="194"/>
        <v>1</v>
      </c>
      <c r="B857" t="str">
        <f>D857&amp;G857&amp;H857</f>
        <v>WYCoolingAir-Cooled Chiller</v>
      </c>
      <c r="C857" t="str">
        <f>D857&amp;E857&amp;F857</f>
        <v>WY2021 CPACooling_Air-Cooled Chiller</v>
      </c>
      <c r="D857" t="s">
        <v>115</v>
      </c>
      <c r="E857" t="s">
        <v>114</v>
      </c>
      <c r="F857" s="3" t="s">
        <v>66</v>
      </c>
      <c r="G857" s="3" t="s">
        <v>3</v>
      </c>
      <c r="H857" s="3" t="s">
        <v>4</v>
      </c>
      <c r="I857" s="6">
        <v>2.7690792538596121</v>
      </c>
      <c r="J857" s="6">
        <v>1.8304484610767997</v>
      </c>
      <c r="K857" s="6">
        <v>1.7342009295104228</v>
      </c>
      <c r="L857" s="6">
        <v>1.937316135358339</v>
      </c>
      <c r="M857" s="6">
        <v>8.258364762570773</v>
      </c>
      <c r="N857" s="6">
        <v>1.1366328396555376</v>
      </c>
      <c r="O857" s="6">
        <v>3.2410972123008497</v>
      </c>
      <c r="P857" s="6">
        <v>2.0373146192785812</v>
      </c>
      <c r="Q857" s="6">
        <v>1.2519391068847212</v>
      </c>
      <c r="R857" s="6">
        <v>1.4993871000795373</v>
      </c>
      <c r="S857" s="6">
        <v>1.6817051666898113</v>
      </c>
      <c r="T857" s="6">
        <v>3.3946908238125042</v>
      </c>
      <c r="U857" s="6">
        <v>38.767109554034569</v>
      </c>
      <c r="V857" s="6">
        <v>1.495306219366981</v>
      </c>
      <c r="W857" s="6"/>
    </row>
    <row r="858" spans="1:23" x14ac:dyDescent="0.25">
      <c r="A858" t="str">
        <f t="shared" si="194"/>
        <v/>
      </c>
      <c r="B858" t="str">
        <f t="shared" ref="B858:B921" si="197">D858&amp;G858&amp;H858</f>
        <v>WYCoolingWater-Cooled Chiller</v>
      </c>
      <c r="C858" t="str">
        <f t="shared" ref="C858:C921" si="198">D858&amp;E858&amp;F858</f>
        <v>WY2021 CPACooling_Water-Cooled Chiller</v>
      </c>
      <c r="D858" t="s">
        <v>115</v>
      </c>
      <c r="E858" t="s">
        <v>114</v>
      </c>
      <c r="F858" s="3" t="s">
        <v>67</v>
      </c>
      <c r="G858" s="3" t="s">
        <v>3</v>
      </c>
      <c r="H858" s="3" t="s">
        <v>5</v>
      </c>
      <c r="I858" s="6">
        <v>2.9512883767410321</v>
      </c>
      <c r="J858" s="6">
        <v>1.9461490453769548</v>
      </c>
      <c r="K858" s="6">
        <v>1.8438178158117131</v>
      </c>
      <c r="L858" s="6">
        <v>2.0597717049094304</v>
      </c>
      <c r="M858" s="6">
        <v>8.4000572391450881</v>
      </c>
      <c r="N858" s="6">
        <v>1.2084781204593069</v>
      </c>
      <c r="O858" s="6">
        <v>3.9447413891754191</v>
      </c>
      <c r="P858" s="6">
        <v>2.5559864783181325</v>
      </c>
      <c r="Q858" s="6">
        <v>1.5706653251269234</v>
      </c>
      <c r="R858" s="6">
        <v>2.0626735009614703</v>
      </c>
      <c r="S858" s="6">
        <v>1.7880038549861963</v>
      </c>
      <c r="T858" s="6">
        <v>3.6092654049522683</v>
      </c>
      <c r="U858" s="6">
        <v>41.318037274374447</v>
      </c>
      <c r="V858" s="6">
        <v>1.5898228402756298</v>
      </c>
      <c r="W858" s="6"/>
    </row>
    <row r="859" spans="1:23" x14ac:dyDescent="0.25">
      <c r="A859" t="str">
        <f t="shared" si="194"/>
        <v/>
      </c>
      <c r="B859" t="str">
        <f t="shared" si="197"/>
        <v>WYCoolingRTU</v>
      </c>
      <c r="C859" t="str">
        <f t="shared" si="198"/>
        <v>WY2021 CPACooling_RTU</v>
      </c>
      <c r="D859" t="s">
        <v>115</v>
      </c>
      <c r="E859" t="s">
        <v>114</v>
      </c>
      <c r="F859" s="3" t="s">
        <v>68</v>
      </c>
      <c r="G859" s="3" t="s">
        <v>3</v>
      </c>
      <c r="H859" s="3" t="s">
        <v>6</v>
      </c>
      <c r="I859" s="6">
        <v>2.5277015515809733</v>
      </c>
      <c r="J859" s="6">
        <v>1.7813542152333628</v>
      </c>
      <c r="K859" s="6">
        <v>1.6876881275464619</v>
      </c>
      <c r="L859" s="6">
        <v>1.8853556040195933</v>
      </c>
      <c r="M859" s="6">
        <v>8.4486061342193857</v>
      </c>
      <c r="N859" s="6">
        <v>1.1061473421119761</v>
      </c>
      <c r="O859" s="6">
        <v>2.6578418875882974</v>
      </c>
      <c r="P859" s="6">
        <v>1.9493396698097334</v>
      </c>
      <c r="Q859" s="6">
        <v>1.1978780999965175</v>
      </c>
      <c r="R859" s="6">
        <v>1.9327885611017532</v>
      </c>
      <c r="S859" s="6">
        <v>1.63660034749098</v>
      </c>
      <c r="T859" s="6">
        <v>3.3036422150094626</v>
      </c>
      <c r="U859" s="6">
        <v>35.387821722133623</v>
      </c>
      <c r="V859" s="6">
        <v>1.4552007847121109</v>
      </c>
      <c r="W859" s="6"/>
    </row>
    <row r="860" spans="1:23" x14ac:dyDescent="0.25">
      <c r="A860" t="str">
        <f t="shared" si="194"/>
        <v/>
      </c>
      <c r="B860" t="str">
        <f t="shared" si="197"/>
        <v>WYCoolingPTAC</v>
      </c>
      <c r="C860" t="str">
        <f t="shared" si="198"/>
        <v>WY2021 CPACooling_PTAC</v>
      </c>
      <c r="D860" t="s">
        <v>115</v>
      </c>
      <c r="E860" t="s">
        <v>114</v>
      </c>
      <c r="F860" s="3" t="s">
        <v>69</v>
      </c>
      <c r="G860" s="3" t="s">
        <v>3</v>
      </c>
      <c r="H860" s="3" t="s">
        <v>7</v>
      </c>
      <c r="I860" s="6">
        <v>2.1615622235079739</v>
      </c>
      <c r="J860" s="6">
        <v>1.5233238180064397</v>
      </c>
      <c r="K860" s="6">
        <v>1.4432253282772403</v>
      </c>
      <c r="L860" s="6">
        <v>1.9106350260458076</v>
      </c>
      <c r="M860" s="6">
        <v>7.2248196586357745</v>
      </c>
      <c r="N860" s="6">
        <v>0.94592113014589185</v>
      </c>
      <c r="O860" s="6">
        <v>2.2728516413160698</v>
      </c>
      <c r="P860" s="6">
        <v>1.6669764626329331</v>
      </c>
      <c r="Q860" s="6">
        <v>1.024364623940863</v>
      </c>
      <c r="R860" s="6">
        <v>1.6528227935346302</v>
      </c>
      <c r="S860" s="6">
        <v>1.3995376487006126</v>
      </c>
      <c r="T860" s="6">
        <v>2.8251073420769326</v>
      </c>
      <c r="U860" s="6">
        <v>30.261871129111633</v>
      </c>
      <c r="V860" s="6">
        <v>1.4747125599396522</v>
      </c>
      <c r="W860" s="6"/>
    </row>
    <row r="861" spans="1:23" x14ac:dyDescent="0.25">
      <c r="A861" t="str">
        <f t="shared" si="194"/>
        <v/>
      </c>
      <c r="B861" t="str">
        <f t="shared" si="197"/>
        <v>WYCoolingPTHP</v>
      </c>
      <c r="C861" t="str">
        <f t="shared" si="198"/>
        <v>WY2021 CPACooling_PTHP</v>
      </c>
      <c r="D861" t="s">
        <v>115</v>
      </c>
      <c r="E861" t="s">
        <v>114</v>
      </c>
      <c r="F861" s="3" t="s">
        <v>70</v>
      </c>
      <c r="G861" s="3" t="s">
        <v>3</v>
      </c>
      <c r="H861" s="3" t="s">
        <v>8</v>
      </c>
      <c r="I861" s="6">
        <v>2.5274706581507487</v>
      </c>
      <c r="J861" s="6">
        <v>1.7808880141825296</v>
      </c>
      <c r="K861" s="6">
        <v>1.6874135132175236</v>
      </c>
      <c r="L861" s="6">
        <v>1.8837246735662891</v>
      </c>
      <c r="M861" s="6">
        <v>8.4468487081533485</v>
      </c>
      <c r="N861" s="6">
        <v>0.95287880598690078</v>
      </c>
      <c r="O861" s="6">
        <v>2.6491280278127611</v>
      </c>
      <c r="P861" s="6">
        <v>1.9461150241055181</v>
      </c>
      <c r="Q861" s="6">
        <v>1.19589654053351</v>
      </c>
      <c r="R861" s="6">
        <v>1.9314335766322779</v>
      </c>
      <c r="S861" s="6">
        <v>1.636334045975415</v>
      </c>
      <c r="T861" s="6">
        <v>3.3031046586475257</v>
      </c>
      <c r="U861" s="6">
        <v>35.384589214110484</v>
      </c>
      <c r="V861" s="6">
        <v>1.4539419605038824</v>
      </c>
      <c r="W861" s="6"/>
    </row>
    <row r="862" spans="1:23" x14ac:dyDescent="0.25">
      <c r="A862" t="str">
        <f t="shared" si="194"/>
        <v/>
      </c>
      <c r="B862" t="str">
        <f t="shared" si="197"/>
        <v>WYCoolingEvaporative AC</v>
      </c>
      <c r="C862" t="str">
        <f t="shared" si="198"/>
        <v>WY2021 CPACooling_Evaporative AC</v>
      </c>
      <c r="D862" t="s">
        <v>115</v>
      </c>
      <c r="E862" t="s">
        <v>114</v>
      </c>
      <c r="F862" s="3" t="s">
        <v>71</v>
      </c>
      <c r="G862" s="3" t="s">
        <v>3</v>
      </c>
      <c r="H862" s="3" t="s">
        <v>9</v>
      </c>
      <c r="I862" s="6">
        <v>1.0110806206323895</v>
      </c>
      <c r="J862" s="6">
        <v>0.71254168609334512</v>
      </c>
      <c r="K862" s="6">
        <v>0.67507525101858479</v>
      </c>
      <c r="L862" s="6">
        <v>0.75414224160783738</v>
      </c>
      <c r="M862" s="6">
        <v>3.3794424536877545</v>
      </c>
      <c r="N862" s="6">
        <v>0.44245893684479043</v>
      </c>
      <c r="O862" s="6">
        <v>1.063136755035319</v>
      </c>
      <c r="P862" s="6">
        <v>0.77973586792389338</v>
      </c>
      <c r="Q862" s="6">
        <v>0.47915123999860704</v>
      </c>
      <c r="R862" s="6">
        <v>0.77311542444070136</v>
      </c>
      <c r="S862" s="6">
        <v>0.65464013899639206</v>
      </c>
      <c r="T862" s="6">
        <v>1.3214568860037852</v>
      </c>
      <c r="U862" s="6">
        <v>14.155128688853452</v>
      </c>
      <c r="V862" s="6">
        <v>0.58208031388484438</v>
      </c>
      <c r="W862" s="6"/>
    </row>
    <row r="863" spans="1:23" x14ac:dyDescent="0.25">
      <c r="A863" t="str">
        <f t="shared" si="194"/>
        <v/>
      </c>
      <c r="B863" t="str">
        <f t="shared" si="197"/>
        <v>WYCoolingAir-Source Heat Pump</v>
      </c>
      <c r="C863" t="str">
        <f t="shared" si="198"/>
        <v>WY2021 CPACooling_Air-Source Heat Pump</v>
      </c>
      <c r="D863" t="s">
        <v>115</v>
      </c>
      <c r="E863" t="s">
        <v>114</v>
      </c>
      <c r="F863" s="3" t="s">
        <v>72</v>
      </c>
      <c r="G863" s="3" t="s">
        <v>3</v>
      </c>
      <c r="H863" s="3" t="s">
        <v>10</v>
      </c>
      <c r="I863" s="6">
        <v>2.5274706581507487</v>
      </c>
      <c r="J863" s="6">
        <v>1.7808880141825296</v>
      </c>
      <c r="K863" s="6">
        <v>1.6874135132175236</v>
      </c>
      <c r="L863" s="6">
        <v>1.8837246735662891</v>
      </c>
      <c r="M863" s="6">
        <v>8.4468487081533485</v>
      </c>
      <c r="N863" s="6">
        <v>0.95287880598690078</v>
      </c>
      <c r="O863" s="6">
        <v>2.6491280278127611</v>
      </c>
      <c r="P863" s="6">
        <v>1.9461150241055181</v>
      </c>
      <c r="Q863" s="6">
        <v>1.19589654053351</v>
      </c>
      <c r="R863" s="6">
        <v>1.9314335766322779</v>
      </c>
      <c r="S863" s="6">
        <v>1.636334045975415</v>
      </c>
      <c r="T863" s="6">
        <v>3.3031046586475257</v>
      </c>
      <c r="U863" s="6">
        <v>35.384589214110484</v>
      </c>
      <c r="V863" s="6">
        <v>1.4539419605038824</v>
      </c>
      <c r="W863" s="6"/>
    </row>
    <row r="864" spans="1:23" x14ac:dyDescent="0.25">
      <c r="A864" t="str">
        <f t="shared" si="194"/>
        <v/>
      </c>
      <c r="B864" t="str">
        <f t="shared" si="197"/>
        <v>WYCoolingGeothermal Heat Pump</v>
      </c>
      <c r="C864" t="str">
        <f t="shared" si="198"/>
        <v>WY2021 CPACooling_Geothermal Heat Pump</v>
      </c>
      <c r="D864" t="s">
        <v>115</v>
      </c>
      <c r="E864" t="s">
        <v>114</v>
      </c>
      <c r="F864" s="3" t="s">
        <v>73</v>
      </c>
      <c r="G864" s="3" t="s">
        <v>3</v>
      </c>
      <c r="H864" s="3" t="s">
        <v>11</v>
      </c>
      <c r="I864" s="6">
        <v>2.346501518505721</v>
      </c>
      <c r="J864" s="6">
        <v>1.6534985770423787</v>
      </c>
      <c r="K864" s="6">
        <v>1.5665946507482829</v>
      </c>
      <c r="L864" s="6">
        <v>1.6549866774903825</v>
      </c>
      <c r="M864" s="6">
        <v>7.842074463178025</v>
      </c>
      <c r="N864" s="6">
        <v>0.95822538282847314</v>
      </c>
      <c r="O864" s="6">
        <v>2.4623533228871182</v>
      </c>
      <c r="P864" s="6">
        <v>1.8079513581633708</v>
      </c>
      <c r="Q864" s="6">
        <v>1.1109943389261898</v>
      </c>
      <c r="R864" s="6">
        <v>1.8663943220974566</v>
      </c>
      <c r="S864" s="6">
        <v>1.519172475023272</v>
      </c>
      <c r="T864" s="6">
        <v>3.0666022575770904</v>
      </c>
      <c r="U864" s="6">
        <v>32.851021259080092</v>
      </c>
      <c r="V864" s="6">
        <v>1.2773918652998395</v>
      </c>
      <c r="W864" s="6"/>
    </row>
    <row r="865" spans="1:23" x14ac:dyDescent="0.25">
      <c r="A865" t="str">
        <f t="shared" si="194"/>
        <v/>
      </c>
      <c r="B865" t="str">
        <f t="shared" si="197"/>
        <v>WYHeatingElectric Furnace</v>
      </c>
      <c r="C865" t="str">
        <f t="shared" si="198"/>
        <v>WY2021 CPAHeating_Electric Furnace</v>
      </c>
      <c r="D865" t="s">
        <v>115</v>
      </c>
      <c r="E865" t="s">
        <v>114</v>
      </c>
      <c r="F865" s="3" t="s">
        <v>74</v>
      </c>
      <c r="G865" s="3" t="s">
        <v>12</v>
      </c>
      <c r="H865" s="3" t="s">
        <v>13</v>
      </c>
      <c r="I865" s="6">
        <v>1.4752571166479607</v>
      </c>
      <c r="J865" s="6">
        <v>4.3142382334037697</v>
      </c>
      <c r="K865" s="6">
        <v>0.7274741588606225</v>
      </c>
      <c r="L865" s="6">
        <v>4.4373323534534421</v>
      </c>
      <c r="M865" s="6">
        <v>4.9039329926638997</v>
      </c>
      <c r="N865" s="6">
        <v>0.84634654279528554</v>
      </c>
      <c r="O865" s="6">
        <v>9.5755082843885706</v>
      </c>
      <c r="P865" s="6">
        <v>9.6114759466877793</v>
      </c>
      <c r="Q865" s="6">
        <v>5.2072617726833288</v>
      </c>
      <c r="R865" s="6">
        <v>2.17610029131593</v>
      </c>
      <c r="S865" s="6">
        <v>0.85056473801418597</v>
      </c>
      <c r="T865" s="6">
        <v>1.2541982395158837</v>
      </c>
      <c r="U865" s="6">
        <v>1.4752571166479607</v>
      </c>
      <c r="V865" s="6">
        <v>4.50799637223282</v>
      </c>
      <c r="W865" s="6"/>
    </row>
    <row r="866" spans="1:23" x14ac:dyDescent="0.25">
      <c r="A866" t="str">
        <f t="shared" si="194"/>
        <v/>
      </c>
      <c r="B866" t="str">
        <f t="shared" si="197"/>
        <v>WYHeatingElectric Room Heat</v>
      </c>
      <c r="C866" t="str">
        <f t="shared" si="198"/>
        <v>WY2021 CPAHeating_Electric Room Heat</v>
      </c>
      <c r="D866" t="s">
        <v>115</v>
      </c>
      <c r="E866" t="s">
        <v>114</v>
      </c>
      <c r="F866" s="3" t="s">
        <v>75</v>
      </c>
      <c r="G866" s="3" t="s">
        <v>12</v>
      </c>
      <c r="H866" s="3" t="s">
        <v>14</v>
      </c>
      <c r="I866" s="6">
        <v>1.4050067777599624</v>
      </c>
      <c r="J866" s="6">
        <v>4.1087983175273992</v>
      </c>
      <c r="K866" s="6">
        <v>0.69283253224821184</v>
      </c>
      <c r="L866" s="6">
        <v>4.2260308128128017</v>
      </c>
      <c r="M866" s="6">
        <v>4.6704123739656183</v>
      </c>
      <c r="N866" s="6">
        <v>0.80604432647170043</v>
      </c>
      <c r="O866" s="6">
        <v>9.1195316994176867</v>
      </c>
      <c r="P866" s="6">
        <v>9.1537866158931251</v>
      </c>
      <c r="Q866" s="6">
        <v>4.9592969263650755</v>
      </c>
      <c r="R866" s="6">
        <v>2.0724764679199335</v>
      </c>
      <c r="S866" s="6">
        <v>0.81006165525160567</v>
      </c>
      <c r="T866" s="6">
        <v>1.1944745138246511</v>
      </c>
      <c r="U866" s="6">
        <v>1.4050067777599624</v>
      </c>
      <c r="V866" s="6">
        <v>4.2933298783169711</v>
      </c>
      <c r="W866" s="6"/>
    </row>
    <row r="867" spans="1:23" x14ac:dyDescent="0.25">
      <c r="A867" t="str">
        <f t="shared" si="194"/>
        <v/>
      </c>
      <c r="B867" t="str">
        <f t="shared" si="197"/>
        <v>WYHeatingPTHP</v>
      </c>
      <c r="C867" t="str">
        <f t="shared" si="198"/>
        <v>WY2021 CPAHeating_PTHP</v>
      </c>
      <c r="D867" t="s">
        <v>115</v>
      </c>
      <c r="E867" t="s">
        <v>114</v>
      </c>
      <c r="F867" s="3" t="s">
        <v>76</v>
      </c>
      <c r="G867" s="3" t="s">
        <v>12</v>
      </c>
      <c r="H867" s="3" t="s">
        <v>8</v>
      </c>
      <c r="I867" s="6">
        <v>1.1791008236396965</v>
      </c>
      <c r="J867" s="6">
        <v>3.4041182904936571</v>
      </c>
      <c r="K867" s="6">
        <v>0.56656260911549261</v>
      </c>
      <c r="L867" s="6">
        <v>3.2744520344379859</v>
      </c>
      <c r="M867" s="6">
        <v>3.3487274049292917</v>
      </c>
      <c r="N867" s="6">
        <v>0.44175148577702705</v>
      </c>
      <c r="O867" s="6">
        <v>6.2920165192788451</v>
      </c>
      <c r="P867" s="6">
        <v>6.3115127182484985</v>
      </c>
      <c r="Q867" s="6">
        <v>3.4194226867795399</v>
      </c>
      <c r="R867" s="6">
        <v>1.7664697381961181</v>
      </c>
      <c r="S867" s="6">
        <v>0.69554784852150886</v>
      </c>
      <c r="T867" s="6">
        <v>1.0256184486925997</v>
      </c>
      <c r="U867" s="6">
        <v>1.1791008236396965</v>
      </c>
      <c r="V867" s="6">
        <v>3.3265973148954253</v>
      </c>
      <c r="W867" s="6"/>
    </row>
    <row r="868" spans="1:23" x14ac:dyDescent="0.25">
      <c r="A868" t="str">
        <f t="shared" si="194"/>
        <v/>
      </c>
      <c r="B868" t="str">
        <f t="shared" si="197"/>
        <v>WYHeatingAir-Source Heat Pump</v>
      </c>
      <c r="C868" t="str">
        <f t="shared" si="198"/>
        <v>WY2021 CPAHeating_Air-Source Heat Pump</v>
      </c>
      <c r="D868" t="s">
        <v>115</v>
      </c>
      <c r="E868" t="s">
        <v>114</v>
      </c>
      <c r="F868" s="3" t="s">
        <v>77</v>
      </c>
      <c r="G868" s="3" t="s">
        <v>12</v>
      </c>
      <c r="H868" s="3" t="s">
        <v>10</v>
      </c>
      <c r="I868" s="6">
        <v>1.3101120262663293</v>
      </c>
      <c r="J868" s="6">
        <v>3.7823536561040632</v>
      </c>
      <c r="K868" s="6">
        <v>0.62951401012832509</v>
      </c>
      <c r="L868" s="6">
        <v>3.6382800382644289</v>
      </c>
      <c r="M868" s="6">
        <v>3.7208082276992127</v>
      </c>
      <c r="N868" s="6">
        <v>0.49083498419669669</v>
      </c>
      <c r="O868" s="6">
        <v>6.9911294658653835</v>
      </c>
      <c r="P868" s="6">
        <v>7.0127919091649975</v>
      </c>
      <c r="Q868" s="6">
        <v>3.7993585408661552</v>
      </c>
      <c r="R868" s="6">
        <v>1.9627441535512422</v>
      </c>
      <c r="S868" s="6">
        <v>0.77283094280167652</v>
      </c>
      <c r="T868" s="6">
        <v>1.1395760541028885</v>
      </c>
      <c r="U868" s="6">
        <v>1.3101120262663293</v>
      </c>
      <c r="V868" s="6">
        <v>3.6962192387726946</v>
      </c>
      <c r="W868" s="6"/>
    </row>
    <row r="869" spans="1:23" x14ac:dyDescent="0.25">
      <c r="A869" t="str">
        <f t="shared" si="194"/>
        <v/>
      </c>
      <c r="B869" t="str">
        <f t="shared" si="197"/>
        <v>WYHeatingGeothermal Heat Pump</v>
      </c>
      <c r="C869" t="str">
        <f t="shared" si="198"/>
        <v>WY2021 CPAHeating_Geothermal Heat Pump</v>
      </c>
      <c r="D869" t="s">
        <v>115</v>
      </c>
      <c r="E869" t="s">
        <v>114</v>
      </c>
      <c r="F869" s="3" t="s">
        <v>78</v>
      </c>
      <c r="G869" s="3" t="s">
        <v>12</v>
      </c>
      <c r="H869" s="3" t="s">
        <v>11</v>
      </c>
      <c r="I869" s="6">
        <v>1.2540105348954147</v>
      </c>
      <c r="J869" s="6">
        <v>3.5170953167606394</v>
      </c>
      <c r="K869" s="6">
        <v>0.5927690032663584</v>
      </c>
      <c r="L869" s="6">
        <v>3.2809409827693869</v>
      </c>
      <c r="M869" s="6">
        <v>3.2724277734005418</v>
      </c>
      <c r="N869" s="6">
        <v>0.4211651805795934</v>
      </c>
      <c r="O869" s="6">
        <v>6.1323823305070118</v>
      </c>
      <c r="P869" s="6">
        <v>6.0719774510307882</v>
      </c>
      <c r="Q869" s="6">
        <v>3.289648357934436</v>
      </c>
      <c r="R869" s="6">
        <v>1.8923200888534097</v>
      </c>
      <c r="S869" s="6">
        <v>0.72772046417928815</v>
      </c>
      <c r="T869" s="6">
        <v>1.0730585036528077</v>
      </c>
      <c r="U869" s="6">
        <v>1.2540105348954147</v>
      </c>
      <c r="V869" s="6">
        <v>3.333189598999363</v>
      </c>
      <c r="W869" s="6"/>
    </row>
    <row r="870" spans="1:23" x14ac:dyDescent="0.25">
      <c r="A870" t="str">
        <f t="shared" si="194"/>
        <v/>
      </c>
      <c r="B870" t="str">
        <f t="shared" si="197"/>
        <v>WYVentilationVentilation</v>
      </c>
      <c r="C870" t="str">
        <f t="shared" si="198"/>
        <v>WY2021 CPAVentilation_Ventilation</v>
      </c>
      <c r="D870" t="s">
        <v>115</v>
      </c>
      <c r="E870" t="s">
        <v>114</v>
      </c>
      <c r="F870" s="3" t="s">
        <v>79</v>
      </c>
      <c r="G870" s="3" t="s">
        <v>15</v>
      </c>
      <c r="H870" s="3" t="s">
        <v>15</v>
      </c>
      <c r="I870" s="6">
        <v>3.3414322411739672</v>
      </c>
      <c r="J870" s="6">
        <v>2.74070815684835</v>
      </c>
      <c r="K870" s="6">
        <v>3.0718598854060701</v>
      </c>
      <c r="L870" s="6">
        <v>2.575124461576932</v>
      </c>
      <c r="M870" s="6">
        <v>4.8183710814593148</v>
      </c>
      <c r="N870" s="6">
        <v>2.6890007381870027</v>
      </c>
      <c r="O870" s="6">
        <v>4.7400657251631966</v>
      </c>
      <c r="P870" s="6">
        <v>3.5254617681476641</v>
      </c>
      <c r="Q870" s="6">
        <v>1.060129939955909</v>
      </c>
      <c r="R870" s="6">
        <v>1.6756571983206989</v>
      </c>
      <c r="S870" s="6">
        <v>0.78595286229087036</v>
      </c>
      <c r="T870" s="6">
        <v>1.179752294952997</v>
      </c>
      <c r="U870" s="6">
        <v>33.414322411739676</v>
      </c>
      <c r="V870" s="6">
        <v>1.2833993779047979</v>
      </c>
      <c r="W870" s="6"/>
    </row>
    <row r="871" spans="1:23" x14ac:dyDescent="0.25">
      <c r="A871" t="str">
        <f t="shared" si="194"/>
        <v/>
      </c>
      <c r="B871" t="str">
        <f t="shared" si="197"/>
        <v>WYWater HeatingWater Heater</v>
      </c>
      <c r="C871" t="str">
        <f t="shared" si="198"/>
        <v>WY2021 CPAWater Heating_Water Heater</v>
      </c>
      <c r="D871" t="s">
        <v>115</v>
      </c>
      <c r="E871" t="s">
        <v>114</v>
      </c>
      <c r="F871" s="3" t="s">
        <v>80</v>
      </c>
      <c r="G871" s="3" t="s">
        <v>16</v>
      </c>
      <c r="H871" s="3" t="s">
        <v>17</v>
      </c>
      <c r="I871" s="6">
        <v>0.98360999999999998</v>
      </c>
      <c r="J871" s="6">
        <v>0.87214700000000001</v>
      </c>
      <c r="K871" s="6">
        <v>0.73956699999999997</v>
      </c>
      <c r="L871" s="6">
        <v>0.6557590308648753</v>
      </c>
      <c r="M871" s="6">
        <v>7.5191350000000003</v>
      </c>
      <c r="N871" s="6">
        <v>2.0985469999999999</v>
      </c>
      <c r="O871" s="6">
        <v>3.4380739999999999</v>
      </c>
      <c r="P871" s="6">
        <v>2.0044590000000002</v>
      </c>
      <c r="Q871" s="6">
        <v>1.0029319999999999</v>
      </c>
      <c r="R871" s="6">
        <v>2.987441</v>
      </c>
      <c r="S871" s="6">
        <v>0.22397800000000001</v>
      </c>
      <c r="T871" s="6">
        <v>0.388235</v>
      </c>
      <c r="U871" s="6">
        <v>0.87214700000000001</v>
      </c>
      <c r="V871" s="6">
        <v>1.2668889999999999</v>
      </c>
      <c r="W871" s="6"/>
    </row>
    <row r="872" spans="1:23" x14ac:dyDescent="0.25">
      <c r="A872" t="str">
        <f t="shared" si="194"/>
        <v/>
      </c>
      <c r="B872" t="str">
        <f t="shared" si="197"/>
        <v>WYInterior LightingGeneral Service Lighting</v>
      </c>
      <c r="C872" t="str">
        <f t="shared" si="198"/>
        <v>WY2021 CPAInterior Lighting_General Service Lighting</v>
      </c>
      <c r="D872" t="s">
        <v>115</v>
      </c>
      <c r="E872" t="s">
        <v>114</v>
      </c>
      <c r="F872" s="3" t="s">
        <v>81</v>
      </c>
      <c r="G872" s="3" t="s">
        <v>18</v>
      </c>
      <c r="H872" s="3" t="s">
        <v>19</v>
      </c>
      <c r="I872" s="6">
        <v>0.37247216614194351</v>
      </c>
      <c r="J872" s="6">
        <v>0.2993321771540709</v>
      </c>
      <c r="K872" s="6">
        <v>0.66475542045134894</v>
      </c>
      <c r="L872" s="6">
        <v>0.41328544232008207</v>
      </c>
      <c r="M872" s="6">
        <v>2.9041093362009973</v>
      </c>
      <c r="N872" s="6">
        <v>0.49829576475338133</v>
      </c>
      <c r="O872" s="6">
        <v>3.3020475193161194</v>
      </c>
      <c r="P872" s="6">
        <v>0.22924923337210532</v>
      </c>
      <c r="Q872" s="6">
        <v>0.16505944802791583</v>
      </c>
      <c r="R872" s="6">
        <v>1.996509408235615</v>
      </c>
      <c r="S872" s="6">
        <v>0.17377788197782101</v>
      </c>
      <c r="T872" s="6">
        <v>0.17377788197782101</v>
      </c>
      <c r="U872" s="6">
        <v>0.39109577444904076</v>
      </c>
      <c r="V872" s="6">
        <v>0.74256180740325817</v>
      </c>
      <c r="W872" s="6"/>
    </row>
    <row r="873" spans="1:23" x14ac:dyDescent="0.25">
      <c r="A873" t="str">
        <f t="shared" si="194"/>
        <v/>
      </c>
      <c r="B873" t="str">
        <f t="shared" si="197"/>
        <v>WYInterior LightingExempted Lighting</v>
      </c>
      <c r="C873" t="str">
        <f t="shared" si="198"/>
        <v>WY2021 CPAInterior Lighting_Exempted Lighting</v>
      </c>
      <c r="D873" t="s">
        <v>115</v>
      </c>
      <c r="E873" t="s">
        <v>114</v>
      </c>
      <c r="F873" s="3" t="s">
        <v>82</v>
      </c>
      <c r="G873" s="3" t="s">
        <v>18</v>
      </c>
      <c r="H873" s="3" t="s">
        <v>20</v>
      </c>
      <c r="I873" s="6">
        <v>7.599164207762138E-2</v>
      </c>
      <c r="J873" s="6">
        <v>6.1069646906015712E-2</v>
      </c>
      <c r="K873" s="6">
        <v>0.14762522254385085</v>
      </c>
      <c r="L873" s="6">
        <v>9.1780154805223071E-2</v>
      </c>
      <c r="M873" s="6">
        <v>0.75557978296998729</v>
      </c>
      <c r="N873" s="6">
        <v>0.13401537177848055</v>
      </c>
      <c r="O873" s="6">
        <v>0.79895816457204283</v>
      </c>
      <c r="P873" s="6">
        <v>3.6782277677910535E-2</v>
      </c>
      <c r="Q873" s="6">
        <v>2.6483239928095585E-2</v>
      </c>
      <c r="R873" s="6">
        <v>0.40656667575674943</v>
      </c>
      <c r="S873" s="6">
        <v>4.1877757719269444E-2</v>
      </c>
      <c r="T873" s="6">
        <v>4.1877757719269444E-2</v>
      </c>
      <c r="U873" s="6">
        <v>7.9791224181502446E-2</v>
      </c>
      <c r="V873" s="6">
        <v>0.14164339261541331</v>
      </c>
      <c r="W873" s="6"/>
    </row>
    <row r="874" spans="1:23" x14ac:dyDescent="0.25">
      <c r="A874" t="str">
        <f t="shared" si="194"/>
        <v/>
      </c>
      <c r="B874" t="str">
        <f t="shared" si="197"/>
        <v>WYInterior LightingHigh-Bay Lighting</v>
      </c>
      <c r="C874" t="str">
        <f t="shared" si="198"/>
        <v>WY2021 CPAInterior Lighting_High-Bay Lighting</v>
      </c>
      <c r="D874" t="s">
        <v>115</v>
      </c>
      <c r="E874" t="s">
        <v>114</v>
      </c>
      <c r="F874" s="3" t="s">
        <v>83</v>
      </c>
      <c r="G874" s="3" t="s">
        <v>18</v>
      </c>
      <c r="H874" s="3" t="s">
        <v>21</v>
      </c>
      <c r="I874" s="6">
        <v>0.54122451054829301</v>
      </c>
      <c r="J874" s="6">
        <v>0.36320888996712453</v>
      </c>
      <c r="K874" s="6">
        <v>1.1317917596222062</v>
      </c>
      <c r="L874" s="6">
        <v>0.70364685055459553</v>
      </c>
      <c r="M874" s="6">
        <v>0.77224193391109752</v>
      </c>
      <c r="N874" s="6">
        <v>1.5630835857126379</v>
      </c>
      <c r="O874" s="6">
        <v>0.41408542717869407</v>
      </c>
      <c r="P874" s="6">
        <v>0.74630482466494474</v>
      </c>
      <c r="Q874" s="6">
        <v>0.66473207451363703</v>
      </c>
      <c r="R874" s="6">
        <v>0.21115815936523363</v>
      </c>
      <c r="S874" s="6">
        <v>0.6613401553001963</v>
      </c>
      <c r="T874" s="6">
        <v>0.6613401553001963</v>
      </c>
      <c r="U874" s="6">
        <v>0.52727465502750082</v>
      </c>
      <c r="V874" s="6">
        <v>0.88671988435732074</v>
      </c>
      <c r="W874" s="6"/>
    </row>
    <row r="875" spans="1:23" x14ac:dyDescent="0.25">
      <c r="A875" t="str">
        <f t="shared" si="194"/>
        <v/>
      </c>
      <c r="B875" t="str">
        <f t="shared" si="197"/>
        <v>WYInterior LightingLinear Lighting</v>
      </c>
      <c r="C875" t="str">
        <f t="shared" si="198"/>
        <v>WY2021 CPAInterior Lighting_Linear Lighting</v>
      </c>
      <c r="D875" t="s">
        <v>115</v>
      </c>
      <c r="E875" t="s">
        <v>114</v>
      </c>
      <c r="F875" s="3" t="s">
        <v>84</v>
      </c>
      <c r="G875" s="3" t="s">
        <v>18</v>
      </c>
      <c r="H875" s="3" t="s">
        <v>22</v>
      </c>
      <c r="I875" s="6">
        <v>2.6061557666062276</v>
      </c>
      <c r="J875" s="6">
        <v>1.9978353858714515</v>
      </c>
      <c r="K875" s="6">
        <v>5.1530087512767855</v>
      </c>
      <c r="L875" s="6">
        <v>3.2036797828661592</v>
      </c>
      <c r="M875" s="6">
        <v>2.9248042013484525</v>
      </c>
      <c r="N875" s="6">
        <v>6.2745862974371702</v>
      </c>
      <c r="O875" s="6">
        <v>2.554589788367251</v>
      </c>
      <c r="P875" s="6">
        <v>3.4186960459566769</v>
      </c>
      <c r="Q875" s="6">
        <v>2.5910845124484423</v>
      </c>
      <c r="R875" s="6">
        <v>0.61074610807244245</v>
      </c>
      <c r="S875" s="6">
        <v>1.9243613180253121</v>
      </c>
      <c r="T875" s="6">
        <v>1.9243613180253121</v>
      </c>
      <c r="U875" s="6">
        <v>2.6812593684839907</v>
      </c>
      <c r="V875" s="6">
        <v>2.7190993624129263</v>
      </c>
      <c r="W875" s="6"/>
    </row>
    <row r="876" spans="1:23" x14ac:dyDescent="0.25">
      <c r="A876" t="str">
        <f t="shared" si="194"/>
        <v/>
      </c>
      <c r="B876" t="str">
        <f t="shared" si="197"/>
        <v>WYExterior LightingGeneral Service Lighting</v>
      </c>
      <c r="C876" t="str">
        <f t="shared" si="198"/>
        <v>WY2021 CPAExterior Lighting_General Service Lighting</v>
      </c>
      <c r="D876" t="s">
        <v>115</v>
      </c>
      <c r="E876" t="s">
        <v>114</v>
      </c>
      <c r="F876" s="3" t="s">
        <v>85</v>
      </c>
      <c r="G876" s="3" t="s">
        <v>23</v>
      </c>
      <c r="H876" s="3" t="s">
        <v>19</v>
      </c>
      <c r="I876" s="6">
        <v>0.15845128507119696</v>
      </c>
      <c r="J876" s="6">
        <v>0.23864923693397974</v>
      </c>
      <c r="K876" s="6">
        <v>1.4047004098649973</v>
      </c>
      <c r="L876" s="6">
        <v>1.1852159708235914</v>
      </c>
      <c r="M876" s="6">
        <v>0.98165544033487351</v>
      </c>
      <c r="N876" s="6">
        <v>1.1534633797025637</v>
      </c>
      <c r="O876" s="6">
        <v>0.17205887602182451</v>
      </c>
      <c r="P876" s="6">
        <v>0.50364492336610389</v>
      </c>
      <c r="Q876" s="6">
        <v>0.40883734916890108</v>
      </c>
      <c r="R876" s="6">
        <v>0.21247170923213402</v>
      </c>
      <c r="S876" s="6">
        <v>0.32819515510574104</v>
      </c>
      <c r="T876" s="6">
        <v>0.32819515510574104</v>
      </c>
      <c r="U876" s="6">
        <v>0.20106832393394614</v>
      </c>
      <c r="V876" s="6">
        <v>0.46093070162825411</v>
      </c>
      <c r="W876" s="6"/>
    </row>
    <row r="877" spans="1:23" x14ac:dyDescent="0.25">
      <c r="A877" t="str">
        <f t="shared" si="194"/>
        <v/>
      </c>
      <c r="B877" t="str">
        <f t="shared" si="197"/>
        <v>WYExterior LightingArea Lighting</v>
      </c>
      <c r="C877" t="str">
        <f t="shared" si="198"/>
        <v>WY2021 CPAExterior Lighting_Area Lighting</v>
      </c>
      <c r="D877" t="s">
        <v>115</v>
      </c>
      <c r="E877" t="s">
        <v>114</v>
      </c>
      <c r="F877" s="3" t="s">
        <v>86</v>
      </c>
      <c r="G877" s="3" t="s">
        <v>23</v>
      </c>
      <c r="H877" s="3" t="s">
        <v>24</v>
      </c>
      <c r="I877" s="6">
        <v>0.50360862378183135</v>
      </c>
      <c r="J877" s="6">
        <v>0.43464524092232948</v>
      </c>
      <c r="K877" s="6">
        <v>0.77664876999847299</v>
      </c>
      <c r="L877" s="6">
        <v>0.6552973996862117</v>
      </c>
      <c r="M877" s="6">
        <v>1.3066469933251164</v>
      </c>
      <c r="N877" s="6">
        <v>0.58554295848857152</v>
      </c>
      <c r="O877" s="6">
        <v>0.39564208330665285</v>
      </c>
      <c r="P877" s="6">
        <v>0.37842460603938571</v>
      </c>
      <c r="Q877" s="6">
        <v>0.62730740763931281</v>
      </c>
      <c r="R877" s="6">
        <v>0.9763322787880645</v>
      </c>
      <c r="S877" s="6">
        <v>0.19213895462938912</v>
      </c>
      <c r="T877" s="6">
        <v>0.19213895462938912</v>
      </c>
      <c r="U877" s="6">
        <v>0.4927682400849841</v>
      </c>
      <c r="V877" s="6">
        <v>0.37898394417907205</v>
      </c>
      <c r="W877" s="6"/>
    </row>
    <row r="878" spans="1:23" x14ac:dyDescent="0.25">
      <c r="A878" t="str">
        <f t="shared" si="194"/>
        <v/>
      </c>
      <c r="B878" t="str">
        <f t="shared" si="197"/>
        <v>WYExterior LightingLinear Lighting</v>
      </c>
      <c r="C878" t="str">
        <f t="shared" si="198"/>
        <v>WY2021 CPAExterior Lighting_Linear Lighting</v>
      </c>
      <c r="D878" t="s">
        <v>115</v>
      </c>
      <c r="E878" t="s">
        <v>114</v>
      </c>
      <c r="F878" s="3" t="s">
        <v>87</v>
      </c>
      <c r="G878" s="3" t="s">
        <v>23</v>
      </c>
      <c r="H878" s="3" t="s">
        <v>22</v>
      </c>
      <c r="I878" s="6">
        <v>0.30223741087577055</v>
      </c>
      <c r="J878" s="6">
        <v>0.18955892776847366</v>
      </c>
      <c r="K878" s="6">
        <v>0.44149971926877257</v>
      </c>
      <c r="L878" s="6">
        <v>0.37251538813302687</v>
      </c>
      <c r="M878" s="6">
        <v>0.55163564319230873</v>
      </c>
      <c r="N878" s="6">
        <v>0.55948822101661666</v>
      </c>
      <c r="O878" s="6">
        <v>0.22720776912154109</v>
      </c>
      <c r="P878" s="6">
        <v>0.80597390034074423</v>
      </c>
      <c r="Q878" s="6">
        <v>0.78579538235206581</v>
      </c>
      <c r="R878" s="6">
        <v>4.6380927315754203E-2</v>
      </c>
      <c r="S878" s="6">
        <v>0.5171225606516352</v>
      </c>
      <c r="T878" s="6">
        <v>0.5171225606516352</v>
      </c>
      <c r="U878" s="6">
        <v>0.26259561080946686</v>
      </c>
      <c r="V878" s="6">
        <v>0.29497570126359923</v>
      </c>
      <c r="W878" s="6"/>
    </row>
    <row r="879" spans="1:23" x14ac:dyDescent="0.25">
      <c r="A879" t="str">
        <f t="shared" si="194"/>
        <v/>
      </c>
      <c r="B879" t="str">
        <f t="shared" si="197"/>
        <v>WYRefrigeration Walk-in Refrigerator/Freezer</v>
      </c>
      <c r="C879" t="str">
        <f t="shared" si="198"/>
        <v>WY2021 CPARefrigeration _Walk-in Refrigerator/Freezer</v>
      </c>
      <c r="D879" t="s">
        <v>115</v>
      </c>
      <c r="E879" t="s">
        <v>114</v>
      </c>
      <c r="F879" s="3" t="s">
        <v>88</v>
      </c>
      <c r="G879" s="3" t="s">
        <v>25</v>
      </c>
      <c r="H879" s="3" t="s">
        <v>26</v>
      </c>
      <c r="I879" s="6">
        <v>8.729655172413793E-2</v>
      </c>
      <c r="J879" s="6">
        <v>1.0548333333333333</v>
      </c>
      <c r="K879" s="6">
        <v>0.11507272727272727</v>
      </c>
      <c r="L879" s="6">
        <v>1.8670549999999999</v>
      </c>
      <c r="M879" s="6">
        <v>5.034431818181818</v>
      </c>
      <c r="N879" s="6">
        <v>1.0548333333333333</v>
      </c>
      <c r="O879" s="6">
        <v>0.2124735714285714</v>
      </c>
      <c r="P879" s="6">
        <v>0.54028048780487803</v>
      </c>
      <c r="Q879" s="6">
        <v>0.3136982608695652</v>
      </c>
      <c r="R879" s="6">
        <v>0.59773888888888882</v>
      </c>
      <c r="S879" s="6">
        <v>0.90414285714285714</v>
      </c>
      <c r="T879" s="6">
        <v>11.392199999999999</v>
      </c>
      <c r="U879" s="6">
        <v>0.1346595744680851</v>
      </c>
      <c r="V879" s="6">
        <v>0.73838333333333317</v>
      </c>
      <c r="W879" s="6"/>
    </row>
    <row r="880" spans="1:23" x14ac:dyDescent="0.25">
      <c r="A880" t="str">
        <f t="shared" si="194"/>
        <v/>
      </c>
      <c r="B880" t="str">
        <f t="shared" si="197"/>
        <v>WYRefrigeration Reach-in Refrigerator/Freezer</v>
      </c>
      <c r="C880" t="str">
        <f t="shared" si="198"/>
        <v>WY2021 CPARefrigeration _Reach-in Refrigerator/Freezer</v>
      </c>
      <c r="D880" t="s">
        <v>115</v>
      </c>
      <c r="E880" t="s">
        <v>114</v>
      </c>
      <c r="F880" s="3" t="s">
        <v>89</v>
      </c>
      <c r="G880" s="3" t="s">
        <v>25</v>
      </c>
      <c r="H880" s="3" t="s">
        <v>27</v>
      </c>
      <c r="I880" s="6">
        <v>1.5724137931034483</v>
      </c>
      <c r="J880" s="6">
        <v>13.933333333333334</v>
      </c>
      <c r="K880" s="6">
        <v>0.69090909090909092</v>
      </c>
      <c r="L880" s="6">
        <v>1.121</v>
      </c>
      <c r="M880" s="6">
        <v>6.9090909090909092</v>
      </c>
      <c r="N880" s="6">
        <v>4.75</v>
      </c>
      <c r="O880" s="6">
        <v>0.12757142857142856</v>
      </c>
      <c r="P880" s="6">
        <v>0.32439024390243903</v>
      </c>
      <c r="Q880" s="6">
        <v>0.18834782608695652</v>
      </c>
      <c r="R880" s="6">
        <v>0.35888888888888887</v>
      </c>
      <c r="S880" s="6">
        <v>0.54285714285714282</v>
      </c>
      <c r="T880" s="6">
        <v>1.3625714285714285</v>
      </c>
      <c r="U880" s="6">
        <v>8.085106382978724E-2</v>
      </c>
      <c r="V880" s="6">
        <v>0.44333333333333336</v>
      </c>
      <c r="W880" s="6"/>
    </row>
    <row r="881" spans="1:23" x14ac:dyDescent="0.25">
      <c r="A881" t="str">
        <f t="shared" si="194"/>
        <v/>
      </c>
      <c r="B881" t="str">
        <f t="shared" si="197"/>
        <v>WYRefrigeration Glass Door Display</v>
      </c>
      <c r="C881" t="str">
        <f t="shared" si="198"/>
        <v>WY2021 CPARefrigeration _Glass Door Display</v>
      </c>
      <c r="D881" t="s">
        <v>115</v>
      </c>
      <c r="E881" t="s">
        <v>114</v>
      </c>
      <c r="F881" s="3" t="s">
        <v>90</v>
      </c>
      <c r="G881" s="3" t="s">
        <v>25</v>
      </c>
      <c r="H881" s="3" t="s">
        <v>28</v>
      </c>
      <c r="I881" s="6">
        <v>0.53793103448275859</v>
      </c>
      <c r="J881" s="6">
        <v>3.25</v>
      </c>
      <c r="K881" s="6">
        <v>1.8259090909090909</v>
      </c>
      <c r="L881" s="6">
        <v>1.1505000000000001</v>
      </c>
      <c r="M881" s="6">
        <v>3.5454545454545454</v>
      </c>
      <c r="N881" s="6">
        <v>13.1625</v>
      </c>
      <c r="O881" s="6">
        <v>0.13092857142857142</v>
      </c>
      <c r="P881" s="6">
        <v>0.3329268292682927</v>
      </c>
      <c r="Q881" s="6">
        <v>0.19330434782608696</v>
      </c>
      <c r="R881" s="6">
        <v>0.36833333333333335</v>
      </c>
      <c r="S881" s="6">
        <v>0.55714285714285716</v>
      </c>
      <c r="T881" s="6">
        <v>0.27857142857142858</v>
      </c>
      <c r="U881" s="6">
        <v>8.2978723404255314E-2</v>
      </c>
      <c r="V881" s="6">
        <v>0.45500000000000002</v>
      </c>
      <c r="W881" s="6"/>
    </row>
    <row r="882" spans="1:23" x14ac:dyDescent="0.25">
      <c r="A882" t="str">
        <f t="shared" si="194"/>
        <v/>
      </c>
      <c r="B882" t="str">
        <f t="shared" si="197"/>
        <v>WYRefrigeration Open Display Case</v>
      </c>
      <c r="C882" t="str">
        <f t="shared" si="198"/>
        <v>WY2021 CPARefrigeration _Open Display Case</v>
      </c>
      <c r="D882" t="s">
        <v>115</v>
      </c>
      <c r="E882" t="s">
        <v>114</v>
      </c>
      <c r="F882" s="3" t="s">
        <v>91</v>
      </c>
      <c r="G882" s="3" t="s">
        <v>25</v>
      </c>
      <c r="H882" s="3" t="s">
        <v>29</v>
      </c>
      <c r="I882" s="6">
        <v>0.43327586206896551</v>
      </c>
      <c r="J882" s="6">
        <v>2.0941666666666667</v>
      </c>
      <c r="K882" s="6">
        <v>2.855681818181818</v>
      </c>
      <c r="L882" s="6">
        <v>3.7066749999999997</v>
      </c>
      <c r="M882" s="6">
        <v>11.422727272727272</v>
      </c>
      <c r="N882" s="6">
        <v>18.952208333333335</v>
      </c>
      <c r="O882" s="6">
        <v>0.42182499999999995</v>
      </c>
      <c r="P882" s="6">
        <v>1.0726219512195121</v>
      </c>
      <c r="Q882" s="6">
        <v>0.6227869565217391</v>
      </c>
      <c r="R882" s="6">
        <v>1.1866944444444445</v>
      </c>
      <c r="S882" s="6">
        <v>1.7949999999999999</v>
      </c>
      <c r="T882" s="6">
        <v>0.89749999999999996</v>
      </c>
      <c r="U882" s="6">
        <v>0.26734042553191489</v>
      </c>
      <c r="V882" s="6">
        <v>1.4659166666666668</v>
      </c>
      <c r="W882" s="6"/>
    </row>
    <row r="883" spans="1:23" x14ac:dyDescent="0.25">
      <c r="A883" t="str">
        <f t="shared" si="194"/>
        <v/>
      </c>
      <c r="B883" t="str">
        <f t="shared" si="197"/>
        <v>WYRefrigeration Icemaker</v>
      </c>
      <c r="C883" t="str">
        <f t="shared" si="198"/>
        <v>WY2021 CPARefrigeration _Icemaker</v>
      </c>
      <c r="D883" t="s">
        <v>115</v>
      </c>
      <c r="E883" t="s">
        <v>114</v>
      </c>
      <c r="F883" s="3" t="s">
        <v>92</v>
      </c>
      <c r="G883" s="3" t="s">
        <v>25</v>
      </c>
      <c r="H883" s="3" t="s">
        <v>30</v>
      </c>
      <c r="I883" s="6">
        <v>0.22027586206896552</v>
      </c>
      <c r="J883" s="6">
        <v>1.0646666666666667</v>
      </c>
      <c r="K883" s="6">
        <v>0.29036363636363638</v>
      </c>
      <c r="L883" s="6">
        <v>1.88446</v>
      </c>
      <c r="M883" s="6">
        <v>4.3554545454545455</v>
      </c>
      <c r="N883" s="6">
        <v>2.7149000000000001</v>
      </c>
      <c r="O883" s="6">
        <v>0.21445428571428568</v>
      </c>
      <c r="P883" s="6">
        <v>0.54531707317073175</v>
      </c>
      <c r="Q883" s="6">
        <v>0.31662260869565217</v>
      </c>
      <c r="R883" s="6">
        <v>0.60331111111111113</v>
      </c>
      <c r="S883" s="6">
        <v>0.68442857142857139</v>
      </c>
      <c r="T883" s="6">
        <v>0.45628571428571429</v>
      </c>
      <c r="U883" s="6">
        <v>0.13591489361702128</v>
      </c>
      <c r="V883" s="6">
        <v>0.74526666666666652</v>
      </c>
      <c r="W883" s="6"/>
    </row>
    <row r="884" spans="1:23" x14ac:dyDescent="0.25">
      <c r="A884" t="str">
        <f t="shared" si="194"/>
        <v/>
      </c>
      <c r="B884" t="str">
        <f t="shared" si="197"/>
        <v>WYRefrigeration Vending Machine</v>
      </c>
      <c r="C884" t="str">
        <f t="shared" si="198"/>
        <v>WY2021 CPARefrigeration _Vending Machine</v>
      </c>
      <c r="D884" t="s">
        <v>115</v>
      </c>
      <c r="E884" t="s">
        <v>114</v>
      </c>
      <c r="F884" s="3" t="s">
        <v>93</v>
      </c>
      <c r="G884" s="3" t="s">
        <v>25</v>
      </c>
      <c r="H884" s="3" t="s">
        <v>31</v>
      </c>
      <c r="I884" s="6">
        <v>5.597241379310345E-2</v>
      </c>
      <c r="J884" s="6">
        <v>1.3526666666666667</v>
      </c>
      <c r="K884" s="6">
        <v>0.18445454545454545</v>
      </c>
      <c r="L884" s="6">
        <v>0.59855499999999995</v>
      </c>
      <c r="M884" s="6">
        <v>0.46113636363636362</v>
      </c>
      <c r="N884" s="6">
        <v>1.6908333333333334</v>
      </c>
      <c r="O884" s="6">
        <v>6.8116428571428578E-2</v>
      </c>
      <c r="P884" s="6">
        <v>0.17320731707317072</v>
      </c>
      <c r="Q884" s="6">
        <v>0.10056782608695652</v>
      </c>
      <c r="R884" s="6">
        <v>0.19162777777777776</v>
      </c>
      <c r="S884" s="6">
        <v>0.28985714285714287</v>
      </c>
      <c r="T884" s="6">
        <v>0.28985714285714287</v>
      </c>
      <c r="U884" s="6">
        <v>4.317021276595745E-2</v>
      </c>
      <c r="V884" s="6">
        <v>0.23671666666666666</v>
      </c>
      <c r="W884" s="6"/>
    </row>
    <row r="885" spans="1:23" x14ac:dyDescent="0.25">
      <c r="A885" t="str">
        <f t="shared" si="194"/>
        <v/>
      </c>
      <c r="B885" t="str">
        <f t="shared" si="197"/>
        <v>WYFood PreparationOven</v>
      </c>
      <c r="C885" t="str">
        <f t="shared" si="198"/>
        <v>WY2021 CPAFood Preparation_Oven</v>
      </c>
      <c r="D885" t="s">
        <v>115</v>
      </c>
      <c r="E885" t="s">
        <v>114</v>
      </c>
      <c r="F885" s="3" t="s">
        <v>94</v>
      </c>
      <c r="G885" s="3" t="s">
        <v>32</v>
      </c>
      <c r="H885" s="3" t="s">
        <v>33</v>
      </c>
      <c r="I885" s="6">
        <v>4.1582758620689657E-2</v>
      </c>
      <c r="J885" s="6">
        <v>0.80393333333333339</v>
      </c>
      <c r="K885" s="6">
        <v>0.15347818181818179</v>
      </c>
      <c r="L885" s="6">
        <v>0.22108166666666668</v>
      </c>
      <c r="M885" s="6">
        <v>5.4813636363636364</v>
      </c>
      <c r="N885" s="6">
        <v>0.86422833333333327</v>
      </c>
      <c r="O885" s="6">
        <v>0.1464307142857143</v>
      </c>
      <c r="P885" s="6">
        <v>0.5588317073170731</v>
      </c>
      <c r="Q885" s="6">
        <v>0.10486086956521738</v>
      </c>
      <c r="R885" s="6">
        <v>0.50915777777777782</v>
      </c>
      <c r="S885" s="6">
        <v>0.25840714285714284</v>
      </c>
      <c r="T885" s="6">
        <v>1.7227142857142858E-2</v>
      </c>
      <c r="U885" s="6">
        <v>0.76972340425531915</v>
      </c>
      <c r="V885" s="6">
        <v>0.38186833333333337</v>
      </c>
      <c r="W885" s="6"/>
    </row>
    <row r="886" spans="1:23" x14ac:dyDescent="0.25">
      <c r="A886" t="str">
        <f t="shared" ref="A886" si="199">IF(D886=D885,"",1)</f>
        <v/>
      </c>
      <c r="B886" t="str">
        <f t="shared" si="197"/>
        <v>WYFood PreparationFryer</v>
      </c>
      <c r="C886" t="str">
        <f t="shared" si="198"/>
        <v>WY2021 CPAFood Preparation_Fryer</v>
      </c>
      <c r="D886" t="s">
        <v>115</v>
      </c>
      <c r="E886" t="s">
        <v>114</v>
      </c>
      <c r="F886" s="3" t="s">
        <v>95</v>
      </c>
      <c r="G886" s="3" t="s">
        <v>32</v>
      </c>
      <c r="H886" s="3" t="s">
        <v>34</v>
      </c>
      <c r="I886" s="6">
        <v>6.013448275862069E-2</v>
      </c>
      <c r="J886" s="6">
        <v>1.1626000000000001</v>
      </c>
      <c r="K886" s="6">
        <v>0.22195090909090909</v>
      </c>
      <c r="L886" s="6">
        <v>0.31971499999999997</v>
      </c>
      <c r="M886" s="6">
        <v>3.9634090909090909</v>
      </c>
      <c r="N886" s="6">
        <v>1.249795</v>
      </c>
      <c r="O886" s="6">
        <v>0.21175928571428573</v>
      </c>
      <c r="P886" s="6">
        <v>0.80814878048780481</v>
      </c>
      <c r="Q886" s="6">
        <v>5.0547826086956522E-2</v>
      </c>
      <c r="R886" s="6">
        <v>0.73631333333333326</v>
      </c>
      <c r="S886" s="6">
        <v>0.3736928571428571</v>
      </c>
      <c r="T886" s="6">
        <v>2.4912857142857146E-2</v>
      </c>
      <c r="U886" s="6">
        <v>1.1131276595744681</v>
      </c>
      <c r="V886" s="6">
        <v>0.55223499999999992</v>
      </c>
      <c r="W886" s="6"/>
    </row>
    <row r="887" spans="1:23" x14ac:dyDescent="0.25">
      <c r="B887" t="str">
        <f t="shared" si="197"/>
        <v>WYFood PreparationDishwasher</v>
      </c>
      <c r="C887" t="str">
        <f t="shared" si="198"/>
        <v>WY2021 CPAFood Preparation_Dishwasher</v>
      </c>
      <c r="D887" t="s">
        <v>115</v>
      </c>
      <c r="E887" t="s">
        <v>114</v>
      </c>
      <c r="F887" s="3" t="s">
        <v>96</v>
      </c>
      <c r="G887" s="3" t="s">
        <v>32</v>
      </c>
      <c r="H887" s="3" t="s">
        <v>35</v>
      </c>
      <c r="I887" s="6">
        <v>3.7810344827586204E-2</v>
      </c>
      <c r="J887" s="6">
        <v>0.73099999999999998</v>
      </c>
      <c r="K887" s="6">
        <v>0.13955454545454543</v>
      </c>
      <c r="L887" s="6">
        <v>0.20102500000000001</v>
      </c>
      <c r="M887" s="6">
        <v>8.1822807033578115</v>
      </c>
      <c r="N887" s="6">
        <v>0.88544166666666657</v>
      </c>
      <c r="O887" s="6">
        <v>0.13314642857142858</v>
      </c>
      <c r="P887" s="6">
        <v>0.57254878048780489</v>
      </c>
      <c r="Q887" s="6">
        <v>0.3581159420289855</v>
      </c>
      <c r="R887" s="6">
        <v>0.46296666666666664</v>
      </c>
      <c r="S887" s="6">
        <v>0.23496428571428571</v>
      </c>
      <c r="T887" s="6">
        <v>1.5664285714285714E-2</v>
      </c>
      <c r="U887" s="6">
        <v>0.69989361702127662</v>
      </c>
      <c r="V887" s="6">
        <v>0.34722500000000001</v>
      </c>
      <c r="W887" s="6"/>
    </row>
    <row r="888" spans="1:23" x14ac:dyDescent="0.25">
      <c r="B888" t="str">
        <f t="shared" si="197"/>
        <v>WYFood PreparationHot Food Container</v>
      </c>
      <c r="C888" t="str">
        <f t="shared" si="198"/>
        <v>WY2021 CPAFood Preparation_Hot Food Container</v>
      </c>
      <c r="D888" t="s">
        <v>115</v>
      </c>
      <c r="E888" t="s">
        <v>114</v>
      </c>
      <c r="F888" s="3" t="s">
        <v>97</v>
      </c>
      <c r="G888" s="3" t="s">
        <v>32</v>
      </c>
      <c r="H888" s="3" t="s">
        <v>36</v>
      </c>
      <c r="I888" s="6">
        <v>1.1327586206896553E-2</v>
      </c>
      <c r="J888" s="6">
        <v>0.219</v>
      </c>
      <c r="K888" s="6">
        <v>4.1809090909090907E-2</v>
      </c>
      <c r="L888" s="6">
        <v>6.0225000000000001E-2</v>
      </c>
      <c r="M888" s="6">
        <v>1.4931818181818182</v>
      </c>
      <c r="N888" s="6">
        <v>0.235425</v>
      </c>
      <c r="O888" s="6">
        <v>3.9889285714285717E-2</v>
      </c>
      <c r="P888" s="6">
        <v>0.15223170731707317</v>
      </c>
      <c r="Q888" s="6">
        <v>9.5217391304347823E-3</v>
      </c>
      <c r="R888" s="6">
        <v>0.13869999999999999</v>
      </c>
      <c r="S888" s="6">
        <v>7.0392857142857146E-2</v>
      </c>
      <c r="T888" s="6">
        <v>4.6928571428571427E-3</v>
      </c>
      <c r="U888" s="6">
        <v>0.20968085106382978</v>
      </c>
      <c r="V888" s="6">
        <v>0.10402499999999999</v>
      </c>
      <c r="W888" s="6"/>
    </row>
    <row r="889" spans="1:23" x14ac:dyDescent="0.25">
      <c r="B889" t="str">
        <f t="shared" si="197"/>
        <v>WYFood PreparationSteamer</v>
      </c>
      <c r="C889" t="str">
        <f t="shared" si="198"/>
        <v>WY2021 CPAFood Preparation_Steamer</v>
      </c>
      <c r="D889" t="s">
        <v>115</v>
      </c>
      <c r="E889" t="s">
        <v>114</v>
      </c>
      <c r="F889" s="3" t="s">
        <v>98</v>
      </c>
      <c r="G889" s="3" t="s">
        <v>32</v>
      </c>
      <c r="H889" s="3" t="s">
        <v>37</v>
      </c>
      <c r="I889" s="6">
        <v>6.0686507361255006E-2</v>
      </c>
      <c r="J889" s="6">
        <v>1.1732724756509301</v>
      </c>
      <c r="K889" s="6">
        <v>0.22398838171517754</v>
      </c>
      <c r="L889" s="6">
        <v>0.32264993080400578</v>
      </c>
      <c r="M889" s="6">
        <v>3.999792530628171</v>
      </c>
      <c r="N889" s="6">
        <v>1.2612679113247498</v>
      </c>
      <c r="O889" s="6">
        <v>0.21370320092213371</v>
      </c>
      <c r="P889" s="6">
        <v>0.81556745258662211</v>
      </c>
      <c r="Q889" s="6">
        <v>0.15303554030229521</v>
      </c>
      <c r="R889" s="6">
        <v>0.74307256791225573</v>
      </c>
      <c r="S889" s="6">
        <v>0.3771232957449418</v>
      </c>
      <c r="T889" s="6">
        <v>2.5141553049662788E-2</v>
      </c>
      <c r="U889" s="6">
        <v>1.1233459873253586</v>
      </c>
      <c r="V889" s="6">
        <v>0.55730442593419172</v>
      </c>
      <c r="W889" s="6"/>
    </row>
    <row r="890" spans="1:23" x14ac:dyDescent="0.25">
      <c r="B890" t="str">
        <f t="shared" si="197"/>
        <v>WYOffice EquipmentDesktop Computer</v>
      </c>
      <c r="C890" t="str">
        <f t="shared" si="198"/>
        <v>WY2021 CPAOffice Equipment_Desktop Computer</v>
      </c>
      <c r="D890" t="s">
        <v>115</v>
      </c>
      <c r="E890" t="s">
        <v>114</v>
      </c>
      <c r="F890" s="3" t="s">
        <v>99</v>
      </c>
      <c r="G890" s="3" t="s">
        <v>38</v>
      </c>
      <c r="H890" s="3" t="s">
        <v>39</v>
      </c>
      <c r="I890" s="6">
        <v>0.84413793103448276</v>
      </c>
      <c r="J890" s="6">
        <v>1.02</v>
      </c>
      <c r="K890" s="6">
        <v>5.5636363636363637E-2</v>
      </c>
      <c r="L890" s="6">
        <v>0.13600000000000001</v>
      </c>
      <c r="M890" s="6">
        <v>9.2727272727272728E-2</v>
      </c>
      <c r="N890" s="6">
        <v>6.8000000000000005E-2</v>
      </c>
      <c r="O890" s="6">
        <v>0.37011428571428567</v>
      </c>
      <c r="P890" s="6">
        <v>0.44282926829268293</v>
      </c>
      <c r="Q890" s="6">
        <v>0.55582608695652169</v>
      </c>
      <c r="R890" s="6">
        <v>1.8586666666666668E-2</v>
      </c>
      <c r="S890" s="6">
        <v>2.9142857142857144E-2</v>
      </c>
      <c r="T890" s="6">
        <v>2.4479999999999998E-2</v>
      </c>
      <c r="U890" s="6">
        <v>4.3404255319148932</v>
      </c>
      <c r="V890" s="6">
        <v>7.7519999999999992E-2</v>
      </c>
      <c r="W890" s="6"/>
    </row>
    <row r="891" spans="1:23" x14ac:dyDescent="0.25">
      <c r="B891" t="str">
        <f t="shared" si="197"/>
        <v>WYOffice EquipmentLaptop</v>
      </c>
      <c r="C891" t="str">
        <f t="shared" si="198"/>
        <v>WY2021 CPAOffice Equipment_Laptop</v>
      </c>
      <c r="D891" t="s">
        <v>115</v>
      </c>
      <c r="E891" t="s">
        <v>114</v>
      </c>
      <c r="F891" s="3" t="s">
        <v>100</v>
      </c>
      <c r="G891" s="3" t="s">
        <v>38</v>
      </c>
      <c r="H891" s="3" t="s">
        <v>40</v>
      </c>
      <c r="I891" s="6">
        <v>0.26068965517241377</v>
      </c>
      <c r="J891" s="6">
        <v>0.315</v>
      </c>
      <c r="K891" s="6">
        <v>1.7181818181818184E-2</v>
      </c>
      <c r="L891" s="6">
        <v>4.2000000000000003E-2</v>
      </c>
      <c r="M891" s="6">
        <v>2.8636363636363637E-2</v>
      </c>
      <c r="N891" s="6">
        <v>2.1000000000000001E-2</v>
      </c>
      <c r="O891" s="6">
        <v>0.11429999999999998</v>
      </c>
      <c r="P891" s="6">
        <v>0.13675609756097562</v>
      </c>
      <c r="Q891" s="6">
        <v>0.17165217391304347</v>
      </c>
      <c r="R891" s="6">
        <v>5.7399999999999994E-3</v>
      </c>
      <c r="S891" s="6">
        <v>1.7999999999999999E-2</v>
      </c>
      <c r="T891" s="6">
        <v>7.559999999999999E-3</v>
      </c>
      <c r="U891" s="6">
        <v>1.3404255319148937</v>
      </c>
      <c r="V891" s="6">
        <v>2.3939999999999996E-2</v>
      </c>
      <c r="W891" s="6"/>
    </row>
    <row r="892" spans="1:23" x14ac:dyDescent="0.25">
      <c r="B892" t="str">
        <f t="shared" si="197"/>
        <v>WYOffice EquipmentServer</v>
      </c>
      <c r="C892" t="str">
        <f t="shared" si="198"/>
        <v>WY2021 CPAOffice Equipment_Server</v>
      </c>
      <c r="D892" t="s">
        <v>115</v>
      </c>
      <c r="E892" t="s">
        <v>114</v>
      </c>
      <c r="F892" s="3" t="s">
        <v>101</v>
      </c>
      <c r="G892" s="3" t="s">
        <v>38</v>
      </c>
      <c r="H892" s="3" t="s">
        <v>41</v>
      </c>
      <c r="I892" s="6">
        <v>1.7606896551724138</v>
      </c>
      <c r="J892" s="6">
        <v>0.76666666666666672</v>
      </c>
      <c r="K892" s="6">
        <v>0.31363636363636366</v>
      </c>
      <c r="L892" s="6">
        <v>0.76666666666666672</v>
      </c>
      <c r="M892" s="6">
        <v>0.52272727272727271</v>
      </c>
      <c r="N892" s="6">
        <v>0.19166666666666668</v>
      </c>
      <c r="O892" s="6">
        <v>0.65714285714285714</v>
      </c>
      <c r="P892" s="6">
        <v>0.16829268292682928</v>
      </c>
      <c r="Q892" s="6">
        <v>0.2</v>
      </c>
      <c r="R892" s="6">
        <v>0.10477777777777778</v>
      </c>
      <c r="S892" s="6">
        <v>0.16428571428571428</v>
      </c>
      <c r="T892" s="6">
        <v>0.13800000000000001</v>
      </c>
      <c r="U892" s="6">
        <v>92.978723404255319</v>
      </c>
      <c r="V892" s="6">
        <v>0.437</v>
      </c>
      <c r="W892" s="6"/>
    </row>
    <row r="893" spans="1:23" x14ac:dyDescent="0.25">
      <c r="B893" t="str">
        <f t="shared" si="197"/>
        <v>WYOffice EquipmentMonitor</v>
      </c>
      <c r="C893" t="str">
        <f t="shared" si="198"/>
        <v>WY2021 CPAOffice Equipment_Monitor</v>
      </c>
      <c r="D893" t="s">
        <v>115</v>
      </c>
      <c r="E893" t="s">
        <v>114</v>
      </c>
      <c r="F893" s="3" t="s">
        <v>102</v>
      </c>
      <c r="G893" s="3" t="s">
        <v>38</v>
      </c>
      <c r="H893" s="3" t="s">
        <v>42</v>
      </c>
      <c r="I893" s="6">
        <v>0.1489655172413793</v>
      </c>
      <c r="J893" s="6">
        <v>0.18</v>
      </c>
      <c r="K893" s="6">
        <v>9.8181818181818179E-3</v>
      </c>
      <c r="L893" s="6">
        <v>2.4E-2</v>
      </c>
      <c r="M893" s="6">
        <v>1.6363636363636365E-2</v>
      </c>
      <c r="N893" s="6">
        <v>1.2E-2</v>
      </c>
      <c r="O893" s="6">
        <v>6.5314285714285714E-2</v>
      </c>
      <c r="P893" s="6">
        <v>7.8146341463414634E-2</v>
      </c>
      <c r="Q893" s="6">
        <v>9.8086956521739127E-2</v>
      </c>
      <c r="R893" s="6">
        <v>3.2799999999999999E-3</v>
      </c>
      <c r="S893" s="6">
        <v>5.1428571428571426E-3</v>
      </c>
      <c r="T893" s="6">
        <v>4.3200000000000001E-3</v>
      </c>
      <c r="U893" s="6">
        <v>1.5319148936170213</v>
      </c>
      <c r="V893" s="6">
        <v>1.3679999999999999E-2</v>
      </c>
      <c r="W893" s="6"/>
    </row>
    <row r="894" spans="1:23" x14ac:dyDescent="0.25">
      <c r="B894" t="str">
        <f t="shared" si="197"/>
        <v>WYOffice EquipmentPrinter/Copier/Fax</v>
      </c>
      <c r="C894" t="str">
        <f t="shared" si="198"/>
        <v>WY2021 CPAOffice Equipment_Printer/Copier/Fax</v>
      </c>
      <c r="D894" t="s">
        <v>115</v>
      </c>
      <c r="E894" t="s">
        <v>114</v>
      </c>
      <c r="F894" s="3" t="s">
        <v>103</v>
      </c>
      <c r="G894" s="3" t="s">
        <v>38</v>
      </c>
      <c r="H894" s="3" t="s">
        <v>43</v>
      </c>
      <c r="I894" s="6">
        <v>4.3152709359605919E-2</v>
      </c>
      <c r="J894" s="6">
        <v>7.8214285714285722E-2</v>
      </c>
      <c r="K894" s="6">
        <v>3.4129870129870135E-2</v>
      </c>
      <c r="L894" s="6">
        <v>5.2142857142857151E-2</v>
      </c>
      <c r="M894" s="6">
        <v>3.5551948051948057E-2</v>
      </c>
      <c r="N894" s="6">
        <v>1.3035714285714288E-2</v>
      </c>
      <c r="O894" s="6">
        <v>2.2346938775510205E-2</v>
      </c>
      <c r="P894" s="6">
        <v>3.8153310104529624E-2</v>
      </c>
      <c r="Q894" s="6">
        <v>4.5341614906832306E-2</v>
      </c>
      <c r="R894" s="6">
        <v>7.1261904761904761E-3</v>
      </c>
      <c r="S894" s="6">
        <v>2.2346938775510205E-2</v>
      </c>
      <c r="T894" s="6">
        <v>9.3857142857142854E-3</v>
      </c>
      <c r="U894" s="6">
        <v>1.6641337386018237E-2</v>
      </c>
      <c r="V894" s="6">
        <v>2.9721428571428569E-2</v>
      </c>
      <c r="W894" s="6"/>
    </row>
    <row r="895" spans="1:23" x14ac:dyDescent="0.25">
      <c r="B895" t="str">
        <f t="shared" si="197"/>
        <v>WYOffice EquipmentPOS Terminal</v>
      </c>
      <c r="C895" t="str">
        <f t="shared" si="198"/>
        <v>WY2021 CPAOffice Equipment_POS Terminal</v>
      </c>
      <c r="D895" t="s">
        <v>115</v>
      </c>
      <c r="E895" t="s">
        <v>114</v>
      </c>
      <c r="F895" s="3" t="s">
        <v>104</v>
      </c>
      <c r="G895" s="3" t="s">
        <v>38</v>
      </c>
      <c r="H895" s="3" t="s">
        <v>44</v>
      </c>
      <c r="I895" s="6">
        <v>1.1051724137931035E-2</v>
      </c>
      <c r="J895" s="6">
        <v>5.3416666666666668E-2</v>
      </c>
      <c r="K895" s="6">
        <v>6.9927272727272727E-2</v>
      </c>
      <c r="L895" s="6">
        <v>0.3846</v>
      </c>
      <c r="M895" s="6">
        <v>0.11654545454545456</v>
      </c>
      <c r="N895" s="6">
        <v>0.16025</v>
      </c>
      <c r="O895" s="6">
        <v>4.5785714285714284E-2</v>
      </c>
      <c r="P895" s="6">
        <v>4.6902439024390244E-2</v>
      </c>
      <c r="Q895" s="6">
        <v>1.8579710144927535E-2</v>
      </c>
      <c r="R895" s="6">
        <v>1.4600555555555556E-2</v>
      </c>
      <c r="S895" s="6">
        <v>2.2892857142857142E-2</v>
      </c>
      <c r="T895" s="6">
        <v>1.9229999999999997E-2</v>
      </c>
      <c r="U895" s="6">
        <v>3.4095744680851067E-2</v>
      </c>
      <c r="V895" s="6">
        <v>6.0894999999999991E-2</v>
      </c>
      <c r="W895" s="6"/>
    </row>
    <row r="896" spans="1:23" x14ac:dyDescent="0.25">
      <c r="B896" t="str">
        <f t="shared" si="197"/>
        <v>WYMiscellaneousNon-HVAC Motors</v>
      </c>
      <c r="C896" t="str">
        <f t="shared" si="198"/>
        <v>WY2021 CPAMiscellaneous_Non-HVAC Motors</v>
      </c>
      <c r="D896" t="s">
        <v>115</v>
      </c>
      <c r="E896" t="s">
        <v>114</v>
      </c>
      <c r="F896" s="3" t="s">
        <v>105</v>
      </c>
      <c r="G896" s="3" t="s">
        <v>45</v>
      </c>
      <c r="H896" s="3" t="s">
        <v>46</v>
      </c>
      <c r="I896" s="6">
        <v>0.17499310344827587</v>
      </c>
      <c r="J896" s="6">
        <v>1.1841200000000001</v>
      </c>
      <c r="K896" s="6">
        <v>0.35754272727272729</v>
      </c>
      <c r="L896" s="6">
        <v>1.56473</v>
      </c>
      <c r="M896" s="6">
        <v>2.0183863636363637</v>
      </c>
      <c r="N896" s="6">
        <v>0.86694499999999997</v>
      </c>
      <c r="O896" s="6">
        <v>0.52560428571428564</v>
      </c>
      <c r="P896" s="6">
        <v>0.12377560975609757</v>
      </c>
      <c r="Q896" s="6">
        <v>0.25741739130434782</v>
      </c>
      <c r="R896" s="6">
        <v>0.28193333333333337</v>
      </c>
      <c r="S896" s="6">
        <v>0.86996571428571434</v>
      </c>
      <c r="T896" s="6">
        <v>1.8124285714285715</v>
      </c>
      <c r="U896" s="6">
        <v>5.3987234042553192E-2</v>
      </c>
      <c r="V896" s="6">
        <v>1.39557</v>
      </c>
      <c r="W896" s="6"/>
    </row>
    <row r="897" spans="2:23" x14ac:dyDescent="0.25">
      <c r="B897" t="str">
        <f t="shared" si="197"/>
        <v>WYMiscellaneousPool Pump</v>
      </c>
      <c r="C897" t="str">
        <f t="shared" si="198"/>
        <v>WY2021 CPAMiscellaneous_Pool Pump</v>
      </c>
      <c r="D897" t="s">
        <v>115</v>
      </c>
      <c r="E897" t="s">
        <v>114</v>
      </c>
      <c r="F897" s="3" t="s">
        <v>106</v>
      </c>
      <c r="G897" s="3" t="s">
        <v>45</v>
      </c>
      <c r="H897" s="3" t="s">
        <v>47</v>
      </c>
      <c r="I897" s="6">
        <v>2.6503448275862068E-2</v>
      </c>
      <c r="J897" s="6">
        <v>0.64049999999999996</v>
      </c>
      <c r="K897" s="6">
        <v>3.4936363636363633E-2</v>
      </c>
      <c r="L897" s="6">
        <v>1.2809999999999999</v>
      </c>
      <c r="M897" s="6">
        <v>0.87340909090909091</v>
      </c>
      <c r="N897" s="6">
        <v>0.32024999999999998</v>
      </c>
      <c r="O897" s="6">
        <v>0.27450000000000002</v>
      </c>
      <c r="P897" s="6">
        <v>9.3731707317073171E-2</v>
      </c>
      <c r="Q897" s="6">
        <v>0.11139130434782608</v>
      </c>
      <c r="R897" s="6">
        <v>0.2135</v>
      </c>
      <c r="S897" s="6">
        <v>0.27450000000000002</v>
      </c>
      <c r="T897" s="6">
        <v>0.27450000000000002</v>
      </c>
      <c r="U897" s="6">
        <v>8.1765957446808507E-4</v>
      </c>
      <c r="V897" s="6">
        <v>1.2809999999999999</v>
      </c>
      <c r="W897" s="6"/>
    </row>
    <row r="898" spans="2:23" x14ac:dyDescent="0.25">
      <c r="B898" t="str">
        <f t="shared" si="197"/>
        <v>WYMiscellaneousPool Heater</v>
      </c>
      <c r="C898" t="str">
        <f t="shared" si="198"/>
        <v>WY2021 CPAMiscellaneous_Pool Heater</v>
      </c>
      <c r="D898" t="s">
        <v>115</v>
      </c>
      <c r="E898" t="s">
        <v>114</v>
      </c>
      <c r="F898" s="3" t="s">
        <v>107</v>
      </c>
      <c r="G898" s="3" t="s">
        <v>45</v>
      </c>
      <c r="H898" s="3" t="s">
        <v>48</v>
      </c>
      <c r="I898" s="6">
        <v>3.4352365517241377E-2</v>
      </c>
      <c r="J898" s="6">
        <v>0.83018216666666667</v>
      </c>
      <c r="K898" s="6">
        <v>4.5282663636363636E-2</v>
      </c>
      <c r="L898" s="6">
        <v>1.6603643333333333</v>
      </c>
      <c r="M898" s="6">
        <v>1.1320665909090908</v>
      </c>
      <c r="N898" s="6">
        <v>0.41509108333333333</v>
      </c>
      <c r="O898" s="6">
        <v>0.35579235714285712</v>
      </c>
      <c r="P898" s="6">
        <v>0.12149007317073171</v>
      </c>
      <c r="Q898" s="6">
        <v>0.1443795072463768</v>
      </c>
      <c r="R898" s="6">
        <v>0.27672738888888887</v>
      </c>
      <c r="S898" s="6">
        <v>0.35579235714285712</v>
      </c>
      <c r="T898" s="6">
        <v>0.35579235714285712</v>
      </c>
      <c r="U898" s="6">
        <v>1.0598070212765958E-3</v>
      </c>
      <c r="V898" s="6">
        <v>1.6603643333333333</v>
      </c>
      <c r="W898" s="6"/>
    </row>
    <row r="899" spans="2:23" x14ac:dyDescent="0.25">
      <c r="B899" t="str">
        <f t="shared" si="197"/>
        <v>WYMiscellaneousClothes Washer</v>
      </c>
      <c r="C899" t="str">
        <f t="shared" si="198"/>
        <v>WY2021 CPAMiscellaneous_Clothes Washer</v>
      </c>
      <c r="D899" t="s">
        <v>115</v>
      </c>
      <c r="E899" t="s">
        <v>114</v>
      </c>
      <c r="F899" s="3" t="s">
        <v>108</v>
      </c>
      <c r="G899" s="3" t="s">
        <v>45</v>
      </c>
      <c r="H899" s="3" t="s">
        <v>49</v>
      </c>
      <c r="I899" s="6">
        <v>8.3574072650705183E-3</v>
      </c>
      <c r="J899" s="6">
        <v>0.20197067557253751</v>
      </c>
      <c r="K899" s="6">
        <v>1.1016582303956591E-2</v>
      </c>
      <c r="L899" s="6">
        <v>0.40394135114507501</v>
      </c>
      <c r="M899" s="6">
        <v>0.27541455759891481</v>
      </c>
      <c r="N899" s="6">
        <v>0.10098533778626875</v>
      </c>
      <c r="O899" s="6">
        <v>8.6558860959658937E-2</v>
      </c>
      <c r="P899" s="6">
        <v>2.9556684230127441E-2</v>
      </c>
      <c r="Q899" s="6">
        <v>3.5125334882180441E-2</v>
      </c>
      <c r="R899" s="6">
        <v>0.13464711704835836</v>
      </c>
      <c r="S899" s="6">
        <v>8.6558860959658937E-2</v>
      </c>
      <c r="T899" s="6">
        <v>8.6558860959658937E-2</v>
      </c>
      <c r="U899" s="6">
        <v>2.578349049862181E-4</v>
      </c>
      <c r="V899" s="6">
        <v>0.40394135114507501</v>
      </c>
      <c r="W899" s="6"/>
    </row>
    <row r="900" spans="2:23" x14ac:dyDescent="0.25">
      <c r="B900" t="str">
        <f t="shared" si="197"/>
        <v>WYMiscellaneousClothes Dryer</v>
      </c>
      <c r="C900" t="str">
        <f t="shared" si="198"/>
        <v>WY2021 CPAMiscellaneous_Clothes Dryer</v>
      </c>
      <c r="D900" t="s">
        <v>115</v>
      </c>
      <c r="E900" t="s">
        <v>114</v>
      </c>
      <c r="F900" s="3" t="s">
        <v>109</v>
      </c>
      <c r="G900" s="3" t="s">
        <v>45</v>
      </c>
      <c r="H900" s="3" t="s">
        <v>50</v>
      </c>
      <c r="I900" s="6">
        <v>2.7127223566657241E-2</v>
      </c>
      <c r="J900" s="6">
        <v>0.65557456952755</v>
      </c>
      <c r="K900" s="6">
        <v>3.5758612883320912E-2</v>
      </c>
      <c r="L900" s="6">
        <v>1.3111491390551</v>
      </c>
      <c r="M900" s="6">
        <v>0.89396532208302271</v>
      </c>
      <c r="N900" s="6">
        <v>0.327787284763775</v>
      </c>
      <c r="O900" s="6">
        <v>0.28096052979752145</v>
      </c>
      <c r="P900" s="6">
        <v>9.5937741882080485E-2</v>
      </c>
      <c r="Q900" s="6">
        <v>0.11401296861348696</v>
      </c>
      <c r="R900" s="6">
        <v>0.43704971301836665</v>
      </c>
      <c r="S900" s="6">
        <v>0.28096052979752145</v>
      </c>
      <c r="T900" s="6">
        <v>0.28096052979752145</v>
      </c>
      <c r="U900" s="6">
        <v>8.3690370577985107E-4</v>
      </c>
      <c r="V900" s="6">
        <v>1.3111491390551</v>
      </c>
      <c r="W900" s="6"/>
    </row>
    <row r="901" spans="2:23" x14ac:dyDescent="0.25">
      <c r="B901" t="str">
        <f t="shared" si="197"/>
        <v>WYMiscellaneousOther Miscellaneous</v>
      </c>
      <c r="C901" t="str">
        <f t="shared" si="198"/>
        <v>WY2021 CPAMiscellaneous_Other Miscellaneous</v>
      </c>
      <c r="D901" t="s">
        <v>115</v>
      </c>
      <c r="E901" t="s">
        <v>114</v>
      </c>
      <c r="F901" s="3" t="s">
        <v>110</v>
      </c>
      <c r="G901" s="3" t="s">
        <v>45</v>
      </c>
      <c r="H901" s="3" t="s">
        <v>51</v>
      </c>
      <c r="I901" s="6">
        <v>1.6697309292395255</v>
      </c>
      <c r="J901" s="6">
        <v>1.0612854580940514</v>
      </c>
      <c r="K901" s="6">
        <v>1.5963126990095671</v>
      </c>
      <c r="L901" s="6">
        <v>1.397690903395314</v>
      </c>
      <c r="M901" s="6">
        <v>1.7756715456584953</v>
      </c>
      <c r="N901" s="6">
        <v>1.312553961976505</v>
      </c>
      <c r="O901" s="6">
        <v>3.85243145458921</v>
      </c>
      <c r="P901" s="6">
        <v>1.7024561260364752</v>
      </c>
      <c r="Q901" s="6">
        <v>0.54053187852400175</v>
      </c>
      <c r="R901" s="6">
        <v>1.9575266740022428</v>
      </c>
      <c r="S901" s="6">
        <v>0.46655274480573522</v>
      </c>
      <c r="T901" s="6">
        <v>1.6760178618307167</v>
      </c>
      <c r="U901" s="6">
        <v>8.5</v>
      </c>
      <c r="V901" s="6">
        <v>2.5066140468241427</v>
      </c>
      <c r="W901" s="6"/>
    </row>
    <row r="902" spans="2:23" x14ac:dyDescent="0.25">
      <c r="B902" t="str">
        <f t="shared" si="197"/>
        <v>WACoolingAir-Cooled Chiller</v>
      </c>
      <c r="C902" t="str">
        <f t="shared" si="198"/>
        <v>WA2021 CPACooling_Air-Cooled Chiller</v>
      </c>
      <c r="D902" t="s">
        <v>116</v>
      </c>
      <c r="E902" t="s">
        <v>114</v>
      </c>
      <c r="F902" s="3" t="s">
        <v>66</v>
      </c>
      <c r="G902" s="3" t="s">
        <v>3</v>
      </c>
      <c r="H902" s="3" t="s">
        <v>4</v>
      </c>
      <c r="I902" s="6">
        <v>2.4986851149505962</v>
      </c>
      <c r="J902" s="6">
        <v>2.0565581306656187</v>
      </c>
      <c r="K902" s="6">
        <v>1.6848196762275431</v>
      </c>
      <c r="L902" s="6">
        <v>1.568423741628528</v>
      </c>
      <c r="M902" s="6">
        <v>5.2892330864855923</v>
      </c>
      <c r="N902" s="6">
        <v>0.91305622445490053</v>
      </c>
      <c r="O902" s="6">
        <v>3.8851078700981612</v>
      </c>
      <c r="P902" s="6">
        <v>2.8660698074113307</v>
      </c>
      <c r="Q902" s="6">
        <v>1.9270109291383271</v>
      </c>
      <c r="R902" s="6">
        <v>0.57908450217984064</v>
      </c>
      <c r="S902" s="6">
        <v>1.8339573975974859</v>
      </c>
      <c r="T902" s="6">
        <v>3.4107753860614252</v>
      </c>
      <c r="U902" s="6">
        <v>29.984221379407153</v>
      </c>
      <c r="V902" s="6">
        <v>1.4508200457782778</v>
      </c>
      <c r="W902" s="6"/>
    </row>
    <row r="903" spans="2:23" x14ac:dyDescent="0.25">
      <c r="B903" t="str">
        <f t="shared" si="197"/>
        <v>WACoolingWater-Cooled Chiller</v>
      </c>
      <c r="C903" t="str">
        <f t="shared" si="198"/>
        <v>WA2021 CPACooling_Water-Cooled Chiller</v>
      </c>
      <c r="D903" t="s">
        <v>116</v>
      </c>
      <c r="E903" t="s">
        <v>114</v>
      </c>
      <c r="F903" s="3" t="s">
        <v>67</v>
      </c>
      <c r="G903" s="3" t="s">
        <v>3</v>
      </c>
      <c r="H903" s="3" t="s">
        <v>5</v>
      </c>
      <c r="I903" s="6">
        <v>2.7257828334751353</v>
      </c>
      <c r="J903" s="6">
        <v>2.2426305241527515</v>
      </c>
      <c r="K903" s="6">
        <v>1.8372580756460946</v>
      </c>
      <c r="L903" s="6">
        <v>1.710330919089351</v>
      </c>
      <c r="M903" s="6">
        <v>5.4049729512796283</v>
      </c>
      <c r="N903" s="6">
        <v>0.99566733791643003</v>
      </c>
      <c r="O903" s="6">
        <v>5.1107075736035581</v>
      </c>
      <c r="P903" s="6">
        <v>3.0852133599390417</v>
      </c>
      <c r="Q903" s="6">
        <v>2.0743527767371188</v>
      </c>
      <c r="R903" s="6">
        <v>0.71220148998813326</v>
      </c>
      <c r="S903" s="6">
        <v>2.1245191474498366</v>
      </c>
      <c r="T903" s="6">
        <v>3.9511591844122562</v>
      </c>
      <c r="U903" s="6">
        <v>32.709394001701625</v>
      </c>
      <c r="V903" s="6">
        <v>1.5820867259716076</v>
      </c>
      <c r="W903" s="6"/>
    </row>
    <row r="904" spans="2:23" x14ac:dyDescent="0.25">
      <c r="B904" t="str">
        <f t="shared" si="197"/>
        <v>WACoolingRTU</v>
      </c>
      <c r="C904" t="str">
        <f t="shared" si="198"/>
        <v>WA2021 CPACooling_RTU</v>
      </c>
      <c r="D904" t="s">
        <v>116</v>
      </c>
      <c r="E904" t="s">
        <v>114</v>
      </c>
      <c r="F904" s="3" t="s">
        <v>68</v>
      </c>
      <c r="G904" s="3" t="s">
        <v>3</v>
      </c>
      <c r="H904" s="3" t="s">
        <v>6</v>
      </c>
      <c r="I904" s="6">
        <v>2.2747337978263653</v>
      </c>
      <c r="J904" s="6">
        <v>2.0784105312551664</v>
      </c>
      <c r="K904" s="6">
        <v>1.7027220899434929</v>
      </c>
      <c r="L904" s="6">
        <v>1.5850893653155818</v>
      </c>
      <c r="M904" s="6">
        <v>5.7526649532731442</v>
      </c>
      <c r="N904" s="6">
        <v>0.92275809968033407</v>
      </c>
      <c r="O904" s="6">
        <v>2.7282799580337009</v>
      </c>
      <c r="P904" s="6">
        <v>2.3213183870711758</v>
      </c>
      <c r="Q904" s="6">
        <v>1.5607456211738833</v>
      </c>
      <c r="R904" s="6">
        <v>1.0791995127236913</v>
      </c>
      <c r="S904" s="6">
        <v>1.7091867638373586</v>
      </c>
      <c r="T904" s="6">
        <v>3.1787282255931268</v>
      </c>
      <c r="U904" s="6">
        <v>27.296805573916384</v>
      </c>
      <c r="V904" s="6">
        <v>1.4662360461095847</v>
      </c>
      <c r="W904" s="6"/>
    </row>
    <row r="905" spans="2:23" x14ac:dyDescent="0.25">
      <c r="B905" t="str">
        <f t="shared" si="197"/>
        <v>WACoolingPTAC</v>
      </c>
      <c r="C905" t="str">
        <f t="shared" si="198"/>
        <v>WA2021 CPACooling_PTAC</v>
      </c>
      <c r="D905" t="s">
        <v>116</v>
      </c>
      <c r="E905" t="s">
        <v>114</v>
      </c>
      <c r="F905" s="3" t="s">
        <v>69</v>
      </c>
      <c r="G905" s="3" t="s">
        <v>3</v>
      </c>
      <c r="H905" s="3" t="s">
        <v>7</v>
      </c>
      <c r="I905" s="6">
        <v>2.2295868811110084</v>
      </c>
      <c r="J905" s="6">
        <v>2.0371600661481892</v>
      </c>
      <c r="K905" s="6">
        <v>1.6689279587543693</v>
      </c>
      <c r="L905" s="6">
        <v>1.6688427484168691</v>
      </c>
      <c r="M905" s="6">
        <v>5.6384911164114646</v>
      </c>
      <c r="N905" s="6">
        <v>0.90444400810860925</v>
      </c>
      <c r="O905" s="6">
        <v>2.6741314558400711</v>
      </c>
      <c r="P905" s="6">
        <v>2.2752469003807008</v>
      </c>
      <c r="Q905" s="6">
        <v>1.5297693141262949</v>
      </c>
      <c r="R905" s="6">
        <v>1.0577805095125252</v>
      </c>
      <c r="S905" s="6">
        <v>1.6752643274838428</v>
      </c>
      <c r="T905" s="6">
        <v>3.1156396221711615</v>
      </c>
      <c r="U905" s="6">
        <v>26.755042573332101</v>
      </c>
      <c r="V905" s="6">
        <v>1.5437094251971315</v>
      </c>
      <c r="W905" s="6"/>
    </row>
    <row r="906" spans="2:23" x14ac:dyDescent="0.25">
      <c r="B906" t="str">
        <f t="shared" si="197"/>
        <v>WACoolingPTHP</v>
      </c>
      <c r="C906" t="str">
        <f t="shared" si="198"/>
        <v>WA2021 CPACooling_PTHP</v>
      </c>
      <c r="D906" t="s">
        <v>116</v>
      </c>
      <c r="E906" t="s">
        <v>114</v>
      </c>
      <c r="F906" s="3" t="s">
        <v>70</v>
      </c>
      <c r="G906" s="3" t="s">
        <v>3</v>
      </c>
      <c r="H906" s="3" t="s">
        <v>8</v>
      </c>
      <c r="I906" s="6">
        <v>2.2742036768631619</v>
      </c>
      <c r="J906" s="6">
        <v>2.0778147705448888</v>
      </c>
      <c r="K906" s="6">
        <v>1.7022255266433426</v>
      </c>
      <c r="L906" s="6">
        <v>1.5847120978241342</v>
      </c>
      <c r="M906" s="6">
        <v>5.7514051996427336</v>
      </c>
      <c r="N906" s="6">
        <v>0.84139917777841289</v>
      </c>
      <c r="O906" s="6">
        <v>2.726951034527596</v>
      </c>
      <c r="P906" s="6">
        <v>2.3204627094102577</v>
      </c>
      <c r="Q906" s="6">
        <v>1.5601703036431851</v>
      </c>
      <c r="R906" s="6">
        <v>1.0791091413809837</v>
      </c>
      <c r="S906" s="6">
        <v>1.7081349565980739</v>
      </c>
      <c r="T906" s="6">
        <v>3.1767720851466077</v>
      </c>
      <c r="U906" s="6">
        <v>27.290444122357943</v>
      </c>
      <c r="V906" s="6">
        <v>1.4658870669245054</v>
      </c>
      <c r="W906" s="6"/>
    </row>
    <row r="907" spans="2:23" x14ac:dyDescent="0.25">
      <c r="B907" t="str">
        <f t="shared" si="197"/>
        <v>WACoolingEvaporative AC</v>
      </c>
      <c r="C907" t="str">
        <f t="shared" si="198"/>
        <v>WA2021 CPACooling_Evaporative AC</v>
      </c>
      <c r="D907" t="s">
        <v>116</v>
      </c>
      <c r="E907" t="s">
        <v>114</v>
      </c>
      <c r="F907" s="3" t="s">
        <v>71</v>
      </c>
      <c r="G907" s="3" t="s">
        <v>3</v>
      </c>
      <c r="H907" s="3" t="s">
        <v>9</v>
      </c>
      <c r="I907" s="6">
        <v>0.90989351913054617</v>
      </c>
      <c r="J907" s="6">
        <v>0.8313642125020666</v>
      </c>
      <c r="K907" s="6">
        <v>0.68108883597739722</v>
      </c>
      <c r="L907" s="6">
        <v>0.6340357461262327</v>
      </c>
      <c r="M907" s="6">
        <v>2.3010659813092578</v>
      </c>
      <c r="N907" s="6">
        <v>0.36910323987213367</v>
      </c>
      <c r="O907" s="6">
        <v>1.0913119832134803</v>
      </c>
      <c r="P907" s="6">
        <v>0.92852735482847037</v>
      </c>
      <c r="Q907" s="6">
        <v>0.6242982484695534</v>
      </c>
      <c r="R907" s="6">
        <v>0.43167980508947656</v>
      </c>
      <c r="S907" s="6">
        <v>0.68367470553494347</v>
      </c>
      <c r="T907" s="6">
        <v>1.2714912902372508</v>
      </c>
      <c r="U907" s="6">
        <v>10.918722229566555</v>
      </c>
      <c r="V907" s="6">
        <v>0.58649441844383388</v>
      </c>
      <c r="W907" s="6"/>
    </row>
    <row r="908" spans="2:23" x14ac:dyDescent="0.25">
      <c r="B908" t="str">
        <f t="shared" si="197"/>
        <v>WACoolingAir-Source Heat Pump</v>
      </c>
      <c r="C908" t="str">
        <f t="shared" si="198"/>
        <v>WA2021 CPACooling_Air-Source Heat Pump</v>
      </c>
      <c r="D908" t="s">
        <v>116</v>
      </c>
      <c r="E908" t="s">
        <v>114</v>
      </c>
      <c r="F908" s="3" t="s">
        <v>72</v>
      </c>
      <c r="G908" s="3" t="s">
        <v>3</v>
      </c>
      <c r="H908" s="3" t="s">
        <v>10</v>
      </c>
      <c r="I908" s="6">
        <v>2.2742036768631619</v>
      </c>
      <c r="J908" s="6">
        <v>2.0778147705448888</v>
      </c>
      <c r="K908" s="6">
        <v>1.7022255266433426</v>
      </c>
      <c r="L908" s="6">
        <v>1.5847120978241342</v>
      </c>
      <c r="M908" s="6">
        <v>5.7514051996427336</v>
      </c>
      <c r="N908" s="6">
        <v>0.84139917777841289</v>
      </c>
      <c r="O908" s="6">
        <v>2.726951034527596</v>
      </c>
      <c r="P908" s="6">
        <v>2.3204627094102577</v>
      </c>
      <c r="Q908" s="6">
        <v>1.5601703036431851</v>
      </c>
      <c r="R908" s="6">
        <v>1.0791091413809837</v>
      </c>
      <c r="S908" s="6">
        <v>1.7081349565980739</v>
      </c>
      <c r="T908" s="6">
        <v>3.1767720851466077</v>
      </c>
      <c r="U908" s="6">
        <v>27.290444122357943</v>
      </c>
      <c r="V908" s="6">
        <v>1.4658870669245054</v>
      </c>
      <c r="W908" s="6"/>
    </row>
    <row r="909" spans="2:23" x14ac:dyDescent="0.25">
      <c r="B909" t="str">
        <f t="shared" si="197"/>
        <v>WACoolingGeothermal Heat Pump</v>
      </c>
      <c r="C909" t="str">
        <f t="shared" si="198"/>
        <v>WA2021 CPACooling_Geothermal Heat Pump</v>
      </c>
      <c r="D909" t="s">
        <v>116</v>
      </c>
      <c r="E909" t="s">
        <v>114</v>
      </c>
      <c r="F909" s="3" t="s">
        <v>73</v>
      </c>
      <c r="G909" s="3" t="s">
        <v>3</v>
      </c>
      <c r="H909" s="3" t="s">
        <v>11</v>
      </c>
      <c r="I909" s="6">
        <v>1.9969504131077727</v>
      </c>
      <c r="J909" s="6">
        <v>1.8244178817734773</v>
      </c>
      <c r="K909" s="6">
        <v>1.49470126954626</v>
      </c>
      <c r="L909" s="6">
        <v>1.2351737669982661</v>
      </c>
      <c r="M909" s="6">
        <v>4.4833057014299706</v>
      </c>
      <c r="N909" s="6">
        <v>0.66181784834399082</v>
      </c>
      <c r="O909" s="6">
        <v>2.12544703257679</v>
      </c>
      <c r="P909" s="6">
        <v>1.8086773968486243</v>
      </c>
      <c r="Q909" s="6">
        <v>1.2160698605456373</v>
      </c>
      <c r="R909" s="6">
        <v>1.05266046174856</v>
      </c>
      <c r="S909" s="6">
        <v>1.3313250131243917</v>
      </c>
      <c r="T909" s="6">
        <v>2.4759847701812308</v>
      </c>
      <c r="U909" s="6">
        <v>23.963404957293271</v>
      </c>
      <c r="V909" s="6">
        <v>1.1425578519487756</v>
      </c>
      <c r="W909" s="6"/>
    </row>
    <row r="910" spans="2:23" x14ac:dyDescent="0.25">
      <c r="B910" t="str">
        <f t="shared" si="197"/>
        <v>WAHeatingElectric Furnace</v>
      </c>
      <c r="C910" t="str">
        <f t="shared" si="198"/>
        <v>WA2021 CPAHeating_Electric Furnace</v>
      </c>
      <c r="D910" t="s">
        <v>116</v>
      </c>
      <c r="E910" t="s">
        <v>114</v>
      </c>
      <c r="F910" s="3" t="s">
        <v>74</v>
      </c>
      <c r="G910" s="3" t="s">
        <v>12</v>
      </c>
      <c r="H910" s="3" t="s">
        <v>13</v>
      </c>
      <c r="I910" s="6">
        <v>1.716291243611378</v>
      </c>
      <c r="J910" s="6">
        <v>2.9576675412569409</v>
      </c>
      <c r="K910" s="6">
        <v>0.947638197081208</v>
      </c>
      <c r="L910" s="6">
        <v>3.0932988106460479</v>
      </c>
      <c r="M910" s="6">
        <v>3.9609011990566461</v>
      </c>
      <c r="N910" s="6">
        <v>1.1463482077946872</v>
      </c>
      <c r="O910" s="6">
        <v>4.1016069152320158</v>
      </c>
      <c r="P910" s="6">
        <v>5.3951039482939418</v>
      </c>
      <c r="Q910" s="6">
        <v>5.169102586156229</v>
      </c>
      <c r="R910" s="6">
        <v>3.9022099227280815</v>
      </c>
      <c r="S910" s="6">
        <v>2.7273716452163019</v>
      </c>
      <c r="T910" s="6">
        <v>0.84470964093513046</v>
      </c>
      <c r="U910" s="6">
        <v>1.716291243611378</v>
      </c>
      <c r="V910" s="6">
        <v>2.5774921737023111</v>
      </c>
      <c r="W910" s="6"/>
    </row>
    <row r="911" spans="2:23" x14ac:dyDescent="0.25">
      <c r="B911" t="str">
        <f t="shared" si="197"/>
        <v>WAHeatingElectric Room Heat</v>
      </c>
      <c r="C911" t="str">
        <f t="shared" si="198"/>
        <v>WA2021 CPAHeating_Electric Room Heat</v>
      </c>
      <c r="D911" t="s">
        <v>116</v>
      </c>
      <c r="E911" t="s">
        <v>114</v>
      </c>
      <c r="F911" s="3" t="s">
        <v>75</v>
      </c>
      <c r="G911" s="3" t="s">
        <v>12</v>
      </c>
      <c r="H911" s="3" t="s">
        <v>14</v>
      </c>
      <c r="I911" s="6">
        <v>1.6345630891536933</v>
      </c>
      <c r="J911" s="6">
        <v>2.8168262297685152</v>
      </c>
      <c r="K911" s="6">
        <v>0.9025125686487695</v>
      </c>
      <c r="L911" s="6">
        <v>2.9459988672819506</v>
      </c>
      <c r="M911" s="6">
        <v>3.7722868562444249</v>
      </c>
      <c r="N911" s="6">
        <v>1.0917601978997018</v>
      </c>
      <c r="O911" s="6">
        <v>3.9062923002209677</v>
      </c>
      <c r="P911" s="6">
        <v>5.1381942364704205</v>
      </c>
      <c r="Q911" s="6">
        <v>4.9229548439583128</v>
      </c>
      <c r="R911" s="6">
        <v>3.7163904025981727</v>
      </c>
      <c r="S911" s="6">
        <v>2.5974968049679061</v>
      </c>
      <c r="T911" s="6">
        <v>0.80448537231917172</v>
      </c>
      <c r="U911" s="6">
        <v>1.6345630891536933</v>
      </c>
      <c r="V911" s="6">
        <v>2.4547544511450581</v>
      </c>
      <c r="W911" s="6"/>
    </row>
    <row r="912" spans="2:23" x14ac:dyDescent="0.25">
      <c r="B912" t="str">
        <f t="shared" si="197"/>
        <v>WAHeatingPTHP</v>
      </c>
      <c r="C912" t="str">
        <f t="shared" si="198"/>
        <v>WA2021 CPAHeating_PTHP</v>
      </c>
      <c r="D912" t="s">
        <v>116</v>
      </c>
      <c r="E912" t="s">
        <v>114</v>
      </c>
      <c r="F912" s="3" t="s">
        <v>76</v>
      </c>
      <c r="G912" s="3" t="s">
        <v>12</v>
      </c>
      <c r="H912" s="3" t="s">
        <v>8</v>
      </c>
      <c r="I912" s="6">
        <v>1.3490534766318307</v>
      </c>
      <c r="J912" s="6">
        <v>2.0970829489027087</v>
      </c>
      <c r="K912" s="6">
        <v>0.68617915762414561</v>
      </c>
      <c r="L912" s="6">
        <v>2.0897560061436327</v>
      </c>
      <c r="M912" s="6">
        <v>2.4116785675613865</v>
      </c>
      <c r="N912" s="6">
        <v>0.54509619857570157</v>
      </c>
      <c r="O912" s="6">
        <v>2.4209472629941153</v>
      </c>
      <c r="P912" s="6">
        <v>3.2388113243123318</v>
      </c>
      <c r="Q912" s="6">
        <v>3.1031372431422914</v>
      </c>
      <c r="R912" s="6">
        <v>3.0728666177222426</v>
      </c>
      <c r="S912" s="6">
        <v>2.0878528757326698</v>
      </c>
      <c r="T912" s="6">
        <v>0.64664067916041312</v>
      </c>
      <c r="U912" s="6">
        <v>1.3490534766318307</v>
      </c>
      <c r="V912" s="6">
        <v>1.7412898269784853</v>
      </c>
      <c r="W912" s="6"/>
    </row>
    <row r="913" spans="2:23" x14ac:dyDescent="0.25">
      <c r="B913" t="str">
        <f t="shared" si="197"/>
        <v>WAHeatingAir-Source Heat Pump</v>
      </c>
      <c r="C913" t="str">
        <f t="shared" si="198"/>
        <v>WA2021 CPAHeating_Air-Source Heat Pump</v>
      </c>
      <c r="D913" t="s">
        <v>116</v>
      </c>
      <c r="E913" t="s">
        <v>114</v>
      </c>
      <c r="F913" s="3" t="s">
        <v>77</v>
      </c>
      <c r="G913" s="3" t="s">
        <v>12</v>
      </c>
      <c r="H913" s="3" t="s">
        <v>10</v>
      </c>
      <c r="I913" s="6">
        <v>1.4989483073687009</v>
      </c>
      <c r="J913" s="6">
        <v>2.330092165447454</v>
      </c>
      <c r="K913" s="6">
        <v>0.7624212862490507</v>
      </c>
      <c r="L913" s="6">
        <v>2.3219511179373695</v>
      </c>
      <c r="M913" s="6">
        <v>2.6796428528459848</v>
      </c>
      <c r="N913" s="6">
        <v>0.60566244286189064</v>
      </c>
      <c r="O913" s="6">
        <v>2.6899414033267948</v>
      </c>
      <c r="P913" s="6">
        <v>3.5986792492359241</v>
      </c>
      <c r="Q913" s="6">
        <v>3.4479302701581016</v>
      </c>
      <c r="R913" s="6">
        <v>3.4142962419136027</v>
      </c>
      <c r="S913" s="6">
        <v>2.3198365285918552</v>
      </c>
      <c r="T913" s="6">
        <v>0.71848964351157019</v>
      </c>
      <c r="U913" s="6">
        <v>1.4989483073687009</v>
      </c>
      <c r="V913" s="6">
        <v>1.9347664744205393</v>
      </c>
      <c r="W913" s="6"/>
    </row>
    <row r="914" spans="2:23" x14ac:dyDescent="0.25">
      <c r="B914" t="str">
        <f t="shared" si="197"/>
        <v>WAHeatingGeothermal Heat Pump</v>
      </c>
      <c r="C914" t="str">
        <f t="shared" si="198"/>
        <v>WA2021 CPAHeating_Geothermal Heat Pump</v>
      </c>
      <c r="D914" t="s">
        <v>116</v>
      </c>
      <c r="E914" t="s">
        <v>114</v>
      </c>
      <c r="F914" s="3" t="s">
        <v>78</v>
      </c>
      <c r="G914" s="3" t="s">
        <v>12</v>
      </c>
      <c r="H914" s="3" t="s">
        <v>11</v>
      </c>
      <c r="I914" s="6">
        <v>1.4225363404988027</v>
      </c>
      <c r="J914" s="6">
        <v>2.0517634577548565</v>
      </c>
      <c r="K914" s="6">
        <v>0.69241879178347487</v>
      </c>
      <c r="L914" s="6">
        <v>2.0168012007730409</v>
      </c>
      <c r="M914" s="6">
        <v>2.278969535358486</v>
      </c>
      <c r="N914" s="6">
        <v>0.50942405165470461</v>
      </c>
      <c r="O914" s="6">
        <v>2.3068715649766043</v>
      </c>
      <c r="P914" s="6">
        <v>3.0967849704954373</v>
      </c>
      <c r="Q914" s="6">
        <v>2.9670603853369095</v>
      </c>
      <c r="R914" s="6">
        <v>3.2364482692448884</v>
      </c>
      <c r="S914" s="6">
        <v>2.156419958635253</v>
      </c>
      <c r="T914" s="6">
        <v>0.66787697678057745</v>
      </c>
      <c r="U914" s="6">
        <v>1.4225363404988027</v>
      </c>
      <c r="V914" s="6">
        <v>1.6805002132400693</v>
      </c>
      <c r="W914" s="6"/>
    </row>
    <row r="915" spans="2:23" x14ac:dyDescent="0.25">
      <c r="B915" t="str">
        <f t="shared" si="197"/>
        <v>WAVentilationVentilation</v>
      </c>
      <c r="C915" t="str">
        <f t="shared" si="198"/>
        <v>WA2021 CPAVentilation_Ventilation</v>
      </c>
      <c r="D915" t="s">
        <v>116</v>
      </c>
      <c r="E915" t="s">
        <v>114</v>
      </c>
      <c r="F915" s="3" t="s">
        <v>79</v>
      </c>
      <c r="G915" s="3" t="s">
        <v>15</v>
      </c>
      <c r="H915" s="3" t="s">
        <v>15</v>
      </c>
      <c r="I915" s="6">
        <v>4.0854784253508862</v>
      </c>
      <c r="J915" s="6">
        <v>2.9765510212779658</v>
      </c>
      <c r="K915" s="6">
        <v>2.7263949174209707</v>
      </c>
      <c r="L915" s="6">
        <v>2.227958616677074</v>
      </c>
      <c r="M915" s="6">
        <v>5.2892036863396523</v>
      </c>
      <c r="N915" s="6">
        <v>2.7388037684900333</v>
      </c>
      <c r="O915" s="6">
        <v>5.3086595647413075</v>
      </c>
      <c r="P915" s="6">
        <v>4.0134483362695388</v>
      </c>
      <c r="Q915" s="6">
        <v>1.1129718088016065</v>
      </c>
      <c r="R915" s="6">
        <v>1.2160605362887771</v>
      </c>
      <c r="S915" s="6">
        <v>0.80383694708983</v>
      </c>
      <c r="T915" s="6">
        <v>1.428178613121637</v>
      </c>
      <c r="U915" s="6">
        <v>32.68382740280709</v>
      </c>
      <c r="V915" s="6">
        <v>1.1792300514052527</v>
      </c>
      <c r="W915" s="6"/>
    </row>
    <row r="916" spans="2:23" x14ac:dyDescent="0.25">
      <c r="B916" t="str">
        <f t="shared" si="197"/>
        <v>WAWater HeatingWater Heater</v>
      </c>
      <c r="C916" t="str">
        <f t="shared" si="198"/>
        <v>WA2021 CPAWater Heating_Water Heater</v>
      </c>
      <c r="D916" t="s">
        <v>116</v>
      </c>
      <c r="E916" t="s">
        <v>114</v>
      </c>
      <c r="F916" s="3" t="s">
        <v>80</v>
      </c>
      <c r="G916" s="3" t="s">
        <v>16</v>
      </c>
      <c r="H916" s="3" t="s">
        <v>17</v>
      </c>
      <c r="I916" s="6">
        <v>1.039487</v>
      </c>
      <c r="J916" s="6">
        <v>0.93571599999999999</v>
      </c>
      <c r="K916" s="6">
        <v>0.81637700000000002</v>
      </c>
      <c r="L916" s="6">
        <v>0.73487885941045916</v>
      </c>
      <c r="M916" s="6">
        <v>7.0446059999999999</v>
      </c>
      <c r="N916" s="6">
        <v>2.2897630000000002</v>
      </c>
      <c r="O916" s="6">
        <v>3.5125523953811615</v>
      </c>
      <c r="P916" s="6">
        <v>2.081817</v>
      </c>
      <c r="Q916" s="6">
        <v>0.99000699999999997</v>
      </c>
      <c r="R916" s="6">
        <v>3.2036319999999998</v>
      </c>
      <c r="S916" s="6">
        <v>0.263048</v>
      </c>
      <c r="T916" s="6">
        <v>0.41820099999999999</v>
      </c>
      <c r="U916" s="6">
        <v>0.93571599999999999</v>
      </c>
      <c r="V916" s="6">
        <v>1.3898779999999999</v>
      </c>
      <c r="W916" s="6"/>
    </row>
    <row r="917" spans="2:23" x14ac:dyDescent="0.25">
      <c r="B917" t="str">
        <f t="shared" si="197"/>
        <v>WAInterior LightingGeneral Service Lighting</v>
      </c>
      <c r="C917" t="str">
        <f t="shared" si="198"/>
        <v>WA2021 CPAInterior Lighting_General Service Lighting</v>
      </c>
      <c r="D917" t="s">
        <v>116</v>
      </c>
      <c r="E917" t="s">
        <v>114</v>
      </c>
      <c r="F917" s="3" t="s">
        <v>81</v>
      </c>
      <c r="G917" s="3" t="s">
        <v>18</v>
      </c>
      <c r="H917" s="3" t="s">
        <v>19</v>
      </c>
      <c r="I917" s="6">
        <v>0.37247216614194351</v>
      </c>
      <c r="J917" s="6">
        <v>0.30226680634185593</v>
      </c>
      <c r="K917" s="6">
        <v>0.45701935156030243</v>
      </c>
      <c r="L917" s="6">
        <v>0.33675110114969653</v>
      </c>
      <c r="M917" s="6">
        <v>2.5168947580408645</v>
      </c>
      <c r="N917" s="6">
        <v>0.49829576475338133</v>
      </c>
      <c r="O917" s="6">
        <v>3.2720289055041554</v>
      </c>
      <c r="P917" s="6">
        <v>0.2017393253674527</v>
      </c>
      <c r="Q917" s="6">
        <v>0.14167602622396111</v>
      </c>
      <c r="R917" s="6">
        <v>1.8301336242159802</v>
      </c>
      <c r="S917" s="6">
        <v>0.13322970951632948</v>
      </c>
      <c r="T917" s="6">
        <v>0.13322970951632948</v>
      </c>
      <c r="U917" s="6">
        <v>0.39109577444904076</v>
      </c>
      <c r="V917" s="6">
        <v>0.74256180740325817</v>
      </c>
      <c r="W917" s="6"/>
    </row>
    <row r="918" spans="2:23" x14ac:dyDescent="0.25">
      <c r="B918" t="str">
        <f t="shared" si="197"/>
        <v>WAInterior LightingExempted Lighting</v>
      </c>
      <c r="C918" t="str">
        <f t="shared" si="198"/>
        <v>WA2021 CPAInterior Lighting_Exempted Lighting</v>
      </c>
      <c r="D918" t="s">
        <v>116</v>
      </c>
      <c r="E918" t="s">
        <v>114</v>
      </c>
      <c r="F918" s="3" t="s">
        <v>82</v>
      </c>
      <c r="G918" s="3" t="s">
        <v>18</v>
      </c>
      <c r="H918" s="3" t="s">
        <v>20</v>
      </c>
      <c r="I918" s="6">
        <v>7.599164207762138E-2</v>
      </c>
      <c r="J918" s="6">
        <v>6.1668368934506071E-2</v>
      </c>
      <c r="K918" s="6">
        <v>0.10149234049889749</v>
      </c>
      <c r="L918" s="6">
        <v>7.4783829841292879E-2</v>
      </c>
      <c r="M918" s="6">
        <v>0.65483581190732221</v>
      </c>
      <c r="N918" s="6">
        <v>0.13401537177848055</v>
      </c>
      <c r="O918" s="6">
        <v>0.79169490853047908</v>
      </c>
      <c r="P918" s="6">
        <v>3.236840435656127E-2</v>
      </c>
      <c r="Q918" s="6">
        <v>2.2731447604948711E-2</v>
      </c>
      <c r="R918" s="6">
        <v>0.37268611944368696</v>
      </c>
      <c r="S918" s="6">
        <v>3.2106280918106578E-2</v>
      </c>
      <c r="T918" s="6">
        <v>3.2106280918106578E-2</v>
      </c>
      <c r="U918" s="6">
        <v>7.9791224181502446E-2</v>
      </c>
      <c r="V918" s="6">
        <v>0.14164339261541331</v>
      </c>
      <c r="W918" s="6"/>
    </row>
    <row r="919" spans="2:23" x14ac:dyDescent="0.25">
      <c r="B919" t="str">
        <f t="shared" si="197"/>
        <v>WAInterior LightingHigh-Bay Lighting</v>
      </c>
      <c r="C919" t="str">
        <f t="shared" si="198"/>
        <v>WA2021 CPAInterior Lighting_High-Bay Lighting</v>
      </c>
      <c r="D919" t="s">
        <v>116</v>
      </c>
      <c r="E919" t="s">
        <v>114</v>
      </c>
      <c r="F919" s="3" t="s">
        <v>83</v>
      </c>
      <c r="G919" s="3" t="s">
        <v>18</v>
      </c>
      <c r="H919" s="3" t="s">
        <v>21</v>
      </c>
      <c r="I919" s="6">
        <v>0.54122451054829301</v>
      </c>
      <c r="J919" s="6">
        <v>0.36676976143739054</v>
      </c>
      <c r="K919" s="6">
        <v>0.77810683474026676</v>
      </c>
      <c r="L919" s="6">
        <v>0.57334187822967031</v>
      </c>
      <c r="M919" s="6">
        <v>0.66927634272295133</v>
      </c>
      <c r="N919" s="6">
        <v>1.5630835857126379</v>
      </c>
      <c r="O919" s="6">
        <v>0.41032101420434236</v>
      </c>
      <c r="P919" s="6">
        <v>0.65674824570515133</v>
      </c>
      <c r="Q919" s="6">
        <v>0.57056169729087169</v>
      </c>
      <c r="R919" s="6">
        <v>0.19356164608479751</v>
      </c>
      <c r="S919" s="6">
        <v>0.50702745239681724</v>
      </c>
      <c r="T919" s="6">
        <v>0.50702745239681724</v>
      </c>
      <c r="U919" s="6">
        <v>0.52727465502750082</v>
      </c>
      <c r="V919" s="6">
        <v>0.88671988435732074</v>
      </c>
      <c r="W919" s="6"/>
    </row>
    <row r="920" spans="2:23" x14ac:dyDescent="0.25">
      <c r="B920" t="str">
        <f t="shared" si="197"/>
        <v>WAInterior LightingLinear Lighting</v>
      </c>
      <c r="C920" t="str">
        <f t="shared" si="198"/>
        <v>WA2021 CPAInterior Lighting_Linear Lighting</v>
      </c>
      <c r="D920" t="s">
        <v>116</v>
      </c>
      <c r="E920" t="s">
        <v>114</v>
      </c>
      <c r="F920" s="3" t="s">
        <v>84</v>
      </c>
      <c r="G920" s="3" t="s">
        <v>18</v>
      </c>
      <c r="H920" s="3" t="s">
        <v>22</v>
      </c>
      <c r="I920" s="6">
        <v>2.6061557666062276</v>
      </c>
      <c r="J920" s="6">
        <v>2.0174220073015641</v>
      </c>
      <c r="K920" s="6">
        <v>3.5426935165027902</v>
      </c>
      <c r="L920" s="6">
        <v>2.6104057490020565</v>
      </c>
      <c r="M920" s="6">
        <v>2.5348303078353256</v>
      </c>
      <c r="N920" s="6">
        <v>6.2745862974371702</v>
      </c>
      <c r="O920" s="6">
        <v>2.5313662448366392</v>
      </c>
      <c r="P920" s="6">
        <v>3.0084525204418755</v>
      </c>
      <c r="Q920" s="6">
        <v>2.2240142065182469</v>
      </c>
      <c r="R920" s="6">
        <v>0.55985059906640577</v>
      </c>
      <c r="S920" s="6">
        <v>1.4753436771527393</v>
      </c>
      <c r="T920" s="6">
        <v>1.4753436771527393</v>
      </c>
      <c r="U920" s="6">
        <v>2.6812593684839907</v>
      </c>
      <c r="V920" s="6">
        <v>2.7190993624129263</v>
      </c>
      <c r="W920" s="6"/>
    </row>
    <row r="921" spans="2:23" x14ac:dyDescent="0.25">
      <c r="B921" t="str">
        <f t="shared" si="197"/>
        <v>WAExterior LightingGeneral Service Lighting</v>
      </c>
      <c r="C921" t="str">
        <f t="shared" si="198"/>
        <v>WA2021 CPAExterior Lighting_General Service Lighting</v>
      </c>
      <c r="D921" t="s">
        <v>116</v>
      </c>
      <c r="E921" t="s">
        <v>114</v>
      </c>
      <c r="F921" s="3" t="s">
        <v>85</v>
      </c>
      <c r="G921" s="3" t="s">
        <v>23</v>
      </c>
      <c r="H921" s="3" t="s">
        <v>19</v>
      </c>
      <c r="I921" s="6">
        <v>0.15845128507119696</v>
      </c>
      <c r="J921" s="6">
        <v>0.24098893533529325</v>
      </c>
      <c r="K921" s="6">
        <v>0.96573153178218563</v>
      </c>
      <c r="L921" s="6">
        <v>0.96573153178218563</v>
      </c>
      <c r="M921" s="6">
        <v>0.85076804829022401</v>
      </c>
      <c r="N921" s="6">
        <v>1.1534633797025637</v>
      </c>
      <c r="O921" s="6">
        <v>0.17049470442162609</v>
      </c>
      <c r="P921" s="6">
        <v>0.44320753256217144</v>
      </c>
      <c r="Q921" s="6">
        <v>0.35091872470330682</v>
      </c>
      <c r="R921" s="6">
        <v>0.19476573346278961</v>
      </c>
      <c r="S921" s="6">
        <v>0.25161628558106808</v>
      </c>
      <c r="T921" s="6">
        <v>0.25161628558106808</v>
      </c>
      <c r="U921" s="6">
        <v>0.20106832393394614</v>
      </c>
      <c r="V921" s="6">
        <v>0.46093070162825411</v>
      </c>
      <c r="W921" s="6"/>
    </row>
    <row r="922" spans="2:23" x14ac:dyDescent="0.25">
      <c r="B922" t="str">
        <f t="shared" ref="B922:B985" si="200">D922&amp;G922&amp;H922</f>
        <v>WAExterior LightingArea Lighting</v>
      </c>
      <c r="C922" t="str">
        <f t="shared" ref="C922:C985" si="201">D922&amp;E922&amp;F922</f>
        <v>WA2021 CPAExterior Lighting_Area Lighting</v>
      </c>
      <c r="D922" t="s">
        <v>116</v>
      </c>
      <c r="E922" t="s">
        <v>114</v>
      </c>
      <c r="F922" s="3" t="s">
        <v>86</v>
      </c>
      <c r="G922" s="3" t="s">
        <v>23</v>
      </c>
      <c r="H922" s="3" t="s">
        <v>24</v>
      </c>
      <c r="I922" s="6">
        <v>0.50360862378183135</v>
      </c>
      <c r="J922" s="6">
        <v>0.43890646877450928</v>
      </c>
      <c r="K922" s="6">
        <v>0.53394602937395019</v>
      </c>
      <c r="L922" s="6">
        <v>0.53394602937395019</v>
      </c>
      <c r="M922" s="6">
        <v>1.1324273942151009</v>
      </c>
      <c r="N922" s="6">
        <v>0.58554295848857152</v>
      </c>
      <c r="O922" s="6">
        <v>0.39204533709477424</v>
      </c>
      <c r="P922" s="6">
        <v>0.33301365331465937</v>
      </c>
      <c r="Q922" s="6">
        <v>0.53843885822374349</v>
      </c>
      <c r="R922" s="6">
        <v>0.89497125555572588</v>
      </c>
      <c r="S922" s="6">
        <v>0.14730653188253165</v>
      </c>
      <c r="T922" s="6">
        <v>0.14730653188253165</v>
      </c>
      <c r="U922" s="6">
        <v>0.4927682400849841</v>
      </c>
      <c r="V922" s="6">
        <v>0.37898394417907205</v>
      </c>
      <c r="W922" s="6"/>
    </row>
    <row r="923" spans="2:23" x14ac:dyDescent="0.25">
      <c r="B923" t="str">
        <f t="shared" si="200"/>
        <v>WAExterior LightingLinear Lighting</v>
      </c>
      <c r="C923" t="str">
        <f t="shared" si="201"/>
        <v>WA2021 CPAExterior Lighting_Linear Lighting</v>
      </c>
      <c r="D923" t="s">
        <v>116</v>
      </c>
      <c r="E923" t="s">
        <v>114</v>
      </c>
      <c r="F923" s="3" t="s">
        <v>87</v>
      </c>
      <c r="G923" s="3" t="s">
        <v>23</v>
      </c>
      <c r="H923" s="3" t="s">
        <v>22</v>
      </c>
      <c r="I923" s="6">
        <v>0.30223741087577055</v>
      </c>
      <c r="J923" s="6">
        <v>0.19141734862894888</v>
      </c>
      <c r="K923" s="6">
        <v>0.30353105699728117</v>
      </c>
      <c r="L923" s="6">
        <v>0.30353105699728117</v>
      </c>
      <c r="M923" s="6">
        <v>0.47808422410000095</v>
      </c>
      <c r="N923" s="6">
        <v>0.55948822101661666</v>
      </c>
      <c r="O923" s="6">
        <v>0.2251422439477089</v>
      </c>
      <c r="P923" s="6">
        <v>0.70925703229985493</v>
      </c>
      <c r="Q923" s="6">
        <v>0.67447436985218978</v>
      </c>
      <c r="R923" s="6">
        <v>4.2515850039441347E-2</v>
      </c>
      <c r="S923" s="6">
        <v>0.39646062983292035</v>
      </c>
      <c r="T923" s="6">
        <v>0.39646062983292035</v>
      </c>
      <c r="U923" s="6">
        <v>0.26259561080946686</v>
      </c>
      <c r="V923" s="6">
        <v>0.29497570126359923</v>
      </c>
      <c r="W923" s="6"/>
    </row>
    <row r="924" spans="2:23" x14ac:dyDescent="0.25">
      <c r="B924" t="str">
        <f t="shared" si="200"/>
        <v>WARefrigeration Walk-in Refrigerator/Freezer</v>
      </c>
      <c r="C924" t="str">
        <f t="shared" si="201"/>
        <v>WA2021 CPARefrigeration _Walk-in Refrigerator/Freezer</v>
      </c>
      <c r="D924" t="s">
        <v>116</v>
      </c>
      <c r="E924" t="s">
        <v>114</v>
      </c>
      <c r="F924" s="3" t="s">
        <v>88</v>
      </c>
      <c r="G924" s="3" t="s">
        <v>25</v>
      </c>
      <c r="H924" s="3" t="s">
        <v>26</v>
      </c>
      <c r="I924" s="6">
        <v>2.5832653061224491E-2</v>
      </c>
      <c r="J924" s="6">
        <v>1.5822499999999999</v>
      </c>
      <c r="K924" s="6">
        <v>3.8357575757575757E-2</v>
      </c>
      <c r="L924" s="6">
        <v>1.2658</v>
      </c>
      <c r="M924" s="6">
        <v>3.9782285714285717</v>
      </c>
      <c r="N924" s="6">
        <v>1.1507272727272728</v>
      </c>
      <c r="O924" s="6">
        <v>0.18301358333333334</v>
      </c>
      <c r="P924" s="6">
        <v>0.36513461538461539</v>
      </c>
      <c r="Q924" s="6">
        <v>0.16715051282051283</v>
      </c>
      <c r="R924" s="6">
        <v>0.12916326530612246</v>
      </c>
      <c r="S924" s="6">
        <v>0.63290000000000002</v>
      </c>
      <c r="T924" s="6">
        <v>14.287717499999999</v>
      </c>
      <c r="U924" s="6">
        <v>4.5357833333333328</v>
      </c>
      <c r="V924" s="6">
        <v>1.2658</v>
      </c>
      <c r="W924" s="6"/>
    </row>
    <row r="925" spans="2:23" x14ac:dyDescent="0.25">
      <c r="B925" t="str">
        <f t="shared" si="200"/>
        <v>WARefrigeration Reach-in Refrigerator/Freezer</v>
      </c>
      <c r="C925" t="str">
        <f t="shared" si="201"/>
        <v>WA2021 CPARefrigeration _Reach-in Refrigerator/Freezer</v>
      </c>
      <c r="D925" t="s">
        <v>116</v>
      </c>
      <c r="E925" t="s">
        <v>114</v>
      </c>
      <c r="F925" s="3" t="s">
        <v>89</v>
      </c>
      <c r="G925" s="3" t="s">
        <v>25</v>
      </c>
      <c r="H925" s="3" t="s">
        <v>27</v>
      </c>
      <c r="I925" s="6">
        <v>0.54285714285714282</v>
      </c>
      <c r="J925" s="6">
        <v>4.75</v>
      </c>
      <c r="K925" s="6">
        <v>0.23030303030303031</v>
      </c>
      <c r="L925" s="6">
        <v>1.52</v>
      </c>
      <c r="M925" s="6">
        <v>5.7542857142857144</v>
      </c>
      <c r="N925" s="6">
        <v>3.4545454545454546</v>
      </c>
      <c r="O925" s="6">
        <v>0.10988333333333332</v>
      </c>
      <c r="P925" s="6">
        <v>0.21923076923076923</v>
      </c>
      <c r="Q925" s="6">
        <v>0.10035897435897435</v>
      </c>
      <c r="R925" s="6">
        <v>1.7836734693877552</v>
      </c>
      <c r="S925" s="6">
        <v>0.38</v>
      </c>
      <c r="T925" s="6">
        <v>4.75</v>
      </c>
      <c r="U925" s="6">
        <v>2.7233333333333332</v>
      </c>
      <c r="V925" s="6">
        <v>1.0640000000000001</v>
      </c>
      <c r="W925" s="6"/>
    </row>
    <row r="926" spans="2:23" x14ac:dyDescent="0.25">
      <c r="B926" t="str">
        <f t="shared" si="200"/>
        <v>WARefrigeration Glass Door Display</v>
      </c>
      <c r="C926" t="str">
        <f t="shared" si="201"/>
        <v>WA2021 CPARefrigeration _Glass Door Display</v>
      </c>
      <c r="D926" t="s">
        <v>116</v>
      </c>
      <c r="E926" t="s">
        <v>114</v>
      </c>
      <c r="F926" s="3" t="s">
        <v>90</v>
      </c>
      <c r="G926" s="3" t="s">
        <v>25</v>
      </c>
      <c r="H926" s="3" t="s">
        <v>28</v>
      </c>
      <c r="I926" s="6">
        <v>0.15918367346938775</v>
      </c>
      <c r="J926" s="6">
        <v>0.97499999999999998</v>
      </c>
      <c r="K926" s="6">
        <v>0.59090909090909094</v>
      </c>
      <c r="L926" s="6">
        <v>1.56</v>
      </c>
      <c r="M926" s="6">
        <v>2.2285714285714286</v>
      </c>
      <c r="N926" s="6">
        <v>10.636363636363637</v>
      </c>
      <c r="O926" s="6">
        <v>0.112775</v>
      </c>
      <c r="P926" s="6">
        <v>0.22500000000000001</v>
      </c>
      <c r="Q926" s="6">
        <v>0.10299999999999999</v>
      </c>
      <c r="R926" s="6">
        <v>7.9591836734693874E-2</v>
      </c>
      <c r="S926" s="6">
        <v>0.39</v>
      </c>
      <c r="T926" s="6">
        <v>0.19500000000000001</v>
      </c>
      <c r="U926" s="6">
        <v>2.7949999999999999</v>
      </c>
      <c r="V926" s="6">
        <v>0.78</v>
      </c>
      <c r="W926" s="6"/>
    </row>
    <row r="927" spans="2:23" x14ac:dyDescent="0.25">
      <c r="B927" t="str">
        <f t="shared" si="200"/>
        <v>WARefrigeration Open Display Case</v>
      </c>
      <c r="C927" t="str">
        <f t="shared" si="201"/>
        <v>WA2021 CPARefrigeration _Open Display Case</v>
      </c>
      <c r="D927" t="s">
        <v>116</v>
      </c>
      <c r="E927" t="s">
        <v>114</v>
      </c>
      <c r="F927" s="3" t="s">
        <v>91</v>
      </c>
      <c r="G927" s="3" t="s">
        <v>25</v>
      </c>
      <c r="H927" s="3" t="s">
        <v>29</v>
      </c>
      <c r="I927" s="6">
        <v>0.20514285714285715</v>
      </c>
      <c r="J927" s="6">
        <v>3.1412499999999999</v>
      </c>
      <c r="K927" s="6">
        <v>0.53306060606060601</v>
      </c>
      <c r="L927" s="6">
        <v>5.0259999999999998</v>
      </c>
      <c r="M927" s="6">
        <v>7.18</v>
      </c>
      <c r="N927" s="6">
        <v>11.422727272727272</v>
      </c>
      <c r="O927" s="6">
        <v>0.36333791666666659</v>
      </c>
      <c r="P927" s="6">
        <v>0.72490384615384618</v>
      </c>
      <c r="Q927" s="6">
        <v>0.33184487179487182</v>
      </c>
      <c r="R927" s="6">
        <v>0.25642857142857145</v>
      </c>
      <c r="S927" s="6">
        <v>1.2565</v>
      </c>
      <c r="T927" s="6">
        <v>1.8847499999999999</v>
      </c>
      <c r="U927" s="6">
        <v>9.0049166666666665</v>
      </c>
      <c r="V927" s="6">
        <v>2.5129999999999999</v>
      </c>
      <c r="W927" s="6"/>
    </row>
    <row r="928" spans="2:23" x14ac:dyDescent="0.25">
      <c r="B928" t="str">
        <f t="shared" si="200"/>
        <v>WARefrigeration Icemaker</v>
      </c>
      <c r="C928" t="str">
        <f t="shared" si="201"/>
        <v>WA2021 CPARefrigeration _Icemaker</v>
      </c>
      <c r="D928" t="s">
        <v>116</v>
      </c>
      <c r="E928" t="s">
        <v>114</v>
      </c>
      <c r="F928" s="3" t="s">
        <v>92</v>
      </c>
      <c r="G928" s="3" t="s">
        <v>25</v>
      </c>
      <c r="H928" s="3" t="s">
        <v>30</v>
      </c>
      <c r="I928" s="6">
        <v>5.2146938775510202E-2</v>
      </c>
      <c r="J928" s="6">
        <v>1.597</v>
      </c>
      <c r="K928" s="6">
        <v>7.743030303030303E-2</v>
      </c>
      <c r="L928" s="6">
        <v>1.2776000000000001</v>
      </c>
      <c r="M928" s="6">
        <v>5.4754285714285711</v>
      </c>
      <c r="N928" s="6">
        <v>1.1614545454545455</v>
      </c>
      <c r="O928" s="6">
        <v>0.18471966666666667</v>
      </c>
      <c r="P928" s="6">
        <v>0.36853846153846154</v>
      </c>
      <c r="Q928" s="6">
        <v>0.16870871794871795</v>
      </c>
      <c r="R928" s="6">
        <v>0.39110204081632655</v>
      </c>
      <c r="S928" s="6">
        <v>0.54298000000000002</v>
      </c>
      <c r="T928" s="6">
        <v>0.31940000000000002</v>
      </c>
      <c r="U928" s="6">
        <v>4.5780666666666665</v>
      </c>
      <c r="V928" s="6">
        <v>1.2776000000000001</v>
      </c>
      <c r="W928" s="6"/>
    </row>
    <row r="929" spans="2:23" x14ac:dyDescent="0.25">
      <c r="B929" t="str">
        <f t="shared" si="200"/>
        <v>WARefrigeration Vending Machine</v>
      </c>
      <c r="C929" t="str">
        <f t="shared" si="201"/>
        <v>WA2021 CPARefrigeration _Vending Machine</v>
      </c>
      <c r="D929" t="s">
        <v>116</v>
      </c>
      <c r="E929" t="s">
        <v>114</v>
      </c>
      <c r="F929" s="3" t="s">
        <v>93</v>
      </c>
      <c r="G929" s="3" t="s">
        <v>25</v>
      </c>
      <c r="H929" s="3" t="s">
        <v>31</v>
      </c>
      <c r="I929" s="6">
        <v>3.3126530612244895E-2</v>
      </c>
      <c r="J929" s="6">
        <v>1.0145</v>
      </c>
      <c r="K929" s="6">
        <v>4.9187878787878787E-2</v>
      </c>
      <c r="L929" s="6">
        <v>0.60870000000000002</v>
      </c>
      <c r="M929" s="6">
        <v>0.57971428571428574</v>
      </c>
      <c r="N929" s="6">
        <v>0.73781818181818182</v>
      </c>
      <c r="O929" s="6">
        <v>5.8671916666666664E-2</v>
      </c>
      <c r="P929" s="6">
        <v>0.11705769230769231</v>
      </c>
      <c r="Q929" s="6">
        <v>5.3586410256410255E-2</v>
      </c>
      <c r="R929" s="6">
        <v>0.20704081632653062</v>
      </c>
      <c r="S929" s="6">
        <v>0.30435000000000001</v>
      </c>
      <c r="T929" s="6">
        <v>0.10145</v>
      </c>
      <c r="U929" s="6">
        <v>1.4541166666666667</v>
      </c>
      <c r="V929" s="6">
        <v>0.81159999999999999</v>
      </c>
      <c r="W929" s="6"/>
    </row>
    <row r="930" spans="2:23" x14ac:dyDescent="0.25">
      <c r="B930" t="str">
        <f t="shared" si="200"/>
        <v>WAFood PreparationOven</v>
      </c>
      <c r="C930" t="str">
        <f t="shared" si="201"/>
        <v>WA2021 CPAFood Preparation_Oven</v>
      </c>
      <c r="D930" t="s">
        <v>116</v>
      </c>
      <c r="E930" t="s">
        <v>114</v>
      </c>
      <c r="F930" s="3" t="s">
        <v>94</v>
      </c>
      <c r="G930" s="3" t="s">
        <v>32</v>
      </c>
      <c r="H930" s="3" t="s">
        <v>33</v>
      </c>
      <c r="I930" s="6">
        <v>4.1837346938775506E-2</v>
      </c>
      <c r="J930" s="6">
        <v>0.30147500000000005</v>
      </c>
      <c r="K930" s="6">
        <v>0.16444090909090908</v>
      </c>
      <c r="L930" s="6">
        <v>0.12059</v>
      </c>
      <c r="M930" s="6">
        <v>3.4454285714285713</v>
      </c>
      <c r="N930" s="6">
        <v>1.0962727272727273</v>
      </c>
      <c r="O930" s="6">
        <v>0.17083583333333335</v>
      </c>
      <c r="P930" s="6">
        <v>0.21644358974358974</v>
      </c>
      <c r="Q930" s="6">
        <v>7.4209230769230763E-2</v>
      </c>
      <c r="R930" s="6">
        <v>0.39376326530612249</v>
      </c>
      <c r="S930" s="6">
        <v>0.12059</v>
      </c>
      <c r="T930" s="6">
        <v>1.2059E-2</v>
      </c>
      <c r="U930" s="6">
        <v>0.40196666666666669</v>
      </c>
      <c r="V930" s="6">
        <v>0.7958940000000001</v>
      </c>
      <c r="W930" s="6"/>
    </row>
    <row r="931" spans="2:23" x14ac:dyDescent="0.25">
      <c r="B931" t="str">
        <f t="shared" si="200"/>
        <v>WAFood PreparationFryer</v>
      </c>
      <c r="C931" t="str">
        <f t="shared" si="201"/>
        <v>WA2021 CPAFood Preparation_Fryer</v>
      </c>
      <c r="D931" t="s">
        <v>116</v>
      </c>
      <c r="E931" t="s">
        <v>114</v>
      </c>
      <c r="F931" s="3" t="s">
        <v>95</v>
      </c>
      <c r="G931" s="3" t="s">
        <v>32</v>
      </c>
      <c r="H931" s="3" t="s">
        <v>34</v>
      </c>
      <c r="I931" s="6">
        <v>6.0502653061224487E-2</v>
      </c>
      <c r="J931" s="6">
        <v>0.435975</v>
      </c>
      <c r="K931" s="6">
        <v>0.23780454545454546</v>
      </c>
      <c r="L931" s="6">
        <v>0.17439000000000002</v>
      </c>
      <c r="M931" s="6">
        <v>5.4808285714285718</v>
      </c>
      <c r="N931" s="6">
        <v>1.4426809090909092</v>
      </c>
      <c r="O931" s="6">
        <v>0.24705250000000001</v>
      </c>
      <c r="P931" s="6">
        <v>0.31300769230769226</v>
      </c>
      <c r="Q931" s="6">
        <v>0.10731692307692307</v>
      </c>
      <c r="R931" s="6">
        <v>0.56943673469387757</v>
      </c>
      <c r="S931" s="6">
        <v>0.17439000000000002</v>
      </c>
      <c r="T931" s="6">
        <v>1.7439000000000003E-2</v>
      </c>
      <c r="U931" s="6">
        <v>0.58130000000000004</v>
      </c>
      <c r="V931" s="6">
        <v>1.1509739999999999</v>
      </c>
      <c r="W931" s="6"/>
    </row>
    <row r="932" spans="2:23" x14ac:dyDescent="0.25">
      <c r="B932" t="str">
        <f t="shared" si="200"/>
        <v>WAFood PreparationDishwasher</v>
      </c>
      <c r="C932" t="str">
        <f t="shared" si="201"/>
        <v>WA2021 CPAFood Preparation_Dishwasher</v>
      </c>
      <c r="D932" t="s">
        <v>116</v>
      </c>
      <c r="E932" t="s">
        <v>114</v>
      </c>
      <c r="F932" s="3" t="s">
        <v>96</v>
      </c>
      <c r="G932" s="3" t="s">
        <v>32</v>
      </c>
      <c r="H932" s="3" t="s">
        <v>35</v>
      </c>
      <c r="I932" s="6">
        <v>3.8041836734693878E-2</v>
      </c>
      <c r="J932" s="6">
        <v>0.27412500000000001</v>
      </c>
      <c r="K932" s="6">
        <v>0.14952272727272728</v>
      </c>
      <c r="L932" s="6">
        <v>0.10965</v>
      </c>
      <c r="M932" s="6">
        <v>3.53</v>
      </c>
      <c r="N932" s="6">
        <v>0.99681818181818183</v>
      </c>
      <c r="O932" s="6">
        <v>0.15533750000000002</v>
      </c>
      <c r="P932" s="6">
        <v>0.22175641025641027</v>
      </c>
      <c r="Q932" s="6">
        <v>7.6030769230769221E-2</v>
      </c>
      <c r="R932" s="6">
        <v>0.40342857142857141</v>
      </c>
      <c r="S932" s="6">
        <v>0.10965</v>
      </c>
      <c r="T932" s="6">
        <v>1.0965000000000001E-2</v>
      </c>
      <c r="U932" s="6">
        <v>0.36549999999999999</v>
      </c>
      <c r="V932" s="6">
        <v>0.72369000000000006</v>
      </c>
      <c r="W932" s="6"/>
    </row>
    <row r="933" spans="2:23" x14ac:dyDescent="0.25">
      <c r="B933" t="str">
        <f t="shared" si="200"/>
        <v>WAFood PreparationHot Food Container</v>
      </c>
      <c r="C933" t="str">
        <f t="shared" si="201"/>
        <v>WA2021 CPAFood Preparation_Hot Food Container</v>
      </c>
      <c r="D933" t="s">
        <v>116</v>
      </c>
      <c r="E933" t="s">
        <v>114</v>
      </c>
      <c r="F933" s="3" t="s">
        <v>97</v>
      </c>
      <c r="G933" s="3" t="s">
        <v>32</v>
      </c>
      <c r="H933" s="3" t="s">
        <v>36</v>
      </c>
      <c r="I933" s="6">
        <v>1.1396938775510203E-2</v>
      </c>
      <c r="J933" s="6">
        <v>8.2125000000000004E-2</v>
      </c>
      <c r="K933" s="6">
        <v>4.4795454545454548E-2</v>
      </c>
      <c r="L933" s="6">
        <v>3.2849999999999997E-2</v>
      </c>
      <c r="M933" s="6">
        <v>0.93857142857142861</v>
      </c>
      <c r="N933" s="6">
        <v>0.29863636363636364</v>
      </c>
      <c r="O933" s="6">
        <v>4.6537500000000002E-2</v>
      </c>
      <c r="P933" s="6">
        <v>5.8961538461538461E-2</v>
      </c>
      <c r="Q933" s="6">
        <v>2.0215384615384614E-2</v>
      </c>
      <c r="R933" s="6">
        <v>0.10726530612244899</v>
      </c>
      <c r="S933" s="6">
        <v>3.2849999999999997E-2</v>
      </c>
      <c r="T933" s="6">
        <v>3.2850000000000002E-3</v>
      </c>
      <c r="U933" s="6">
        <v>0.1095</v>
      </c>
      <c r="V933" s="6">
        <v>0.21681</v>
      </c>
      <c r="W933" s="6"/>
    </row>
    <row r="934" spans="2:23" x14ac:dyDescent="0.25">
      <c r="B934" t="str">
        <f t="shared" si="200"/>
        <v>WAFood PreparationSteamer</v>
      </c>
      <c r="C934" t="str">
        <f t="shared" si="201"/>
        <v>WA2021 CPAFood Preparation_Steamer</v>
      </c>
      <c r="D934" t="s">
        <v>116</v>
      </c>
      <c r="E934" t="s">
        <v>114</v>
      </c>
      <c r="F934" s="3" t="s">
        <v>98</v>
      </c>
      <c r="G934" s="3" t="s">
        <v>32</v>
      </c>
      <c r="H934" s="3" t="s">
        <v>37</v>
      </c>
      <c r="I934" s="6">
        <v>6.1058057406323911E-2</v>
      </c>
      <c r="J934" s="6">
        <v>0.43997717836909878</v>
      </c>
      <c r="K934" s="6">
        <v>0.23998755183769024</v>
      </c>
      <c r="L934" s="6">
        <v>0.17599087134763952</v>
      </c>
      <c r="M934" s="6">
        <v>6.5368037929123251</v>
      </c>
      <c r="N934" s="6">
        <v>1.5999170122512683</v>
      </c>
      <c r="O934" s="6">
        <v>0.24932040107582265</v>
      </c>
      <c r="P934" s="6">
        <v>0.31588105113678888</v>
      </c>
      <c r="Q934" s="6">
        <v>0.10830207467547047</v>
      </c>
      <c r="R934" s="6">
        <v>0.57466406970657802</v>
      </c>
      <c r="S934" s="6">
        <v>0.17599087134763952</v>
      </c>
      <c r="T934" s="6">
        <v>1.7599087134763953E-2</v>
      </c>
      <c r="U934" s="6">
        <v>0.58663623782546503</v>
      </c>
      <c r="V934" s="6">
        <v>1.1615397508944207</v>
      </c>
      <c r="W934" s="6"/>
    </row>
    <row r="935" spans="2:23" x14ac:dyDescent="0.25">
      <c r="B935" t="str">
        <f t="shared" si="200"/>
        <v>WAOffice EquipmentDesktop Computer</v>
      </c>
      <c r="C935" t="str">
        <f t="shared" si="201"/>
        <v>WA2021 CPAOffice Equipment_Desktop Computer</v>
      </c>
      <c r="D935" t="s">
        <v>116</v>
      </c>
      <c r="E935" t="s">
        <v>114</v>
      </c>
      <c r="F935" s="3" t="s">
        <v>99</v>
      </c>
      <c r="G935" s="3" t="s">
        <v>38</v>
      </c>
      <c r="H935" s="3" t="s">
        <v>39</v>
      </c>
      <c r="I935" s="6">
        <v>0.83265306122448979</v>
      </c>
      <c r="J935" s="6">
        <v>1.3260000000000001</v>
      </c>
      <c r="K935" s="6">
        <v>7.6654545454545461E-2</v>
      </c>
      <c r="L935" s="6">
        <v>0.16320000000000001</v>
      </c>
      <c r="M935" s="6">
        <v>0.11657142857142858</v>
      </c>
      <c r="N935" s="6">
        <v>3.7090909090909091E-2</v>
      </c>
      <c r="O935" s="6">
        <v>0.34</v>
      </c>
      <c r="P935" s="6">
        <v>0.52307692307692311</v>
      </c>
      <c r="Q935" s="6">
        <v>0.60676923076923073</v>
      </c>
      <c r="R935" s="6">
        <v>8.3265306122448975E-3</v>
      </c>
      <c r="S935" s="6">
        <v>4.0800000000000003E-2</v>
      </c>
      <c r="T935" s="6">
        <v>2.0400000000000001E-2</v>
      </c>
      <c r="U935" s="6">
        <v>4.08</v>
      </c>
      <c r="V935" s="6">
        <v>3.6719999999999996E-2</v>
      </c>
      <c r="W935" s="6"/>
    </row>
    <row r="936" spans="2:23" x14ac:dyDescent="0.25">
      <c r="B936" t="str">
        <f t="shared" si="200"/>
        <v>WAOffice EquipmentLaptop</v>
      </c>
      <c r="C936" t="str">
        <f t="shared" si="201"/>
        <v>WA2021 CPAOffice Equipment_Laptop</v>
      </c>
      <c r="D936" t="s">
        <v>116</v>
      </c>
      <c r="E936" t="s">
        <v>114</v>
      </c>
      <c r="F936" s="3" t="s">
        <v>100</v>
      </c>
      <c r="G936" s="3" t="s">
        <v>38</v>
      </c>
      <c r="H936" s="3" t="s">
        <v>40</v>
      </c>
      <c r="I936" s="6">
        <v>0.25714285714285712</v>
      </c>
      <c r="J936" s="6">
        <v>0.40949999999999998</v>
      </c>
      <c r="K936" s="6">
        <v>2.3672727272727272E-2</v>
      </c>
      <c r="L936" s="6">
        <v>5.04E-2</v>
      </c>
      <c r="M936" s="6">
        <v>3.5999999999999997E-2</v>
      </c>
      <c r="N936" s="6">
        <v>1.1454545454545455E-2</v>
      </c>
      <c r="O936" s="6">
        <v>0.105</v>
      </c>
      <c r="P936" s="6">
        <v>0.16153846153846155</v>
      </c>
      <c r="Q936" s="6">
        <v>0.18738461538461537</v>
      </c>
      <c r="R936" s="6">
        <v>1.2857142857142857E-2</v>
      </c>
      <c r="S936" s="6">
        <v>1.26E-2</v>
      </c>
      <c r="T936" s="6">
        <v>6.3E-3</v>
      </c>
      <c r="U936" s="6">
        <v>1.26</v>
      </c>
      <c r="V936" s="6">
        <v>1.1340000000000001E-2</v>
      </c>
      <c r="W936" s="6"/>
    </row>
    <row r="937" spans="2:23" x14ac:dyDescent="0.25">
      <c r="B937" t="str">
        <f t="shared" si="200"/>
        <v>WAOffice EquipmentServer</v>
      </c>
      <c r="C937" t="str">
        <f t="shared" si="201"/>
        <v>WA2021 CPAOffice Equipment_Server</v>
      </c>
      <c r="D937" t="s">
        <v>116</v>
      </c>
      <c r="E937" t="s">
        <v>114</v>
      </c>
      <c r="F937" s="3" t="s">
        <v>101</v>
      </c>
      <c r="G937" s="3" t="s">
        <v>38</v>
      </c>
      <c r="H937" s="3" t="s">
        <v>41</v>
      </c>
      <c r="I937" s="6">
        <v>1.9151020408163266</v>
      </c>
      <c r="J937" s="6">
        <v>1.1499999999999999</v>
      </c>
      <c r="K937" s="6">
        <v>0.43212121212121213</v>
      </c>
      <c r="L937" s="6">
        <v>0.46</v>
      </c>
      <c r="M937" s="6">
        <v>0.65714285714285714</v>
      </c>
      <c r="N937" s="6">
        <v>0.10454545454545454</v>
      </c>
      <c r="O937" s="6">
        <v>0.76666666666666672</v>
      </c>
      <c r="P937" s="6">
        <v>0.23589743589743589</v>
      </c>
      <c r="Q937" s="6">
        <v>0.23589743589743589</v>
      </c>
      <c r="R937" s="6">
        <v>0.18775510204081633</v>
      </c>
      <c r="S937" s="6">
        <v>0.115</v>
      </c>
      <c r="T937" s="6">
        <v>0.115</v>
      </c>
      <c r="U937" s="6">
        <v>92</v>
      </c>
      <c r="V937" s="6">
        <v>0.20699999999999999</v>
      </c>
      <c r="W937" s="6"/>
    </row>
    <row r="938" spans="2:23" x14ac:dyDescent="0.25">
      <c r="B938" t="str">
        <f t="shared" si="200"/>
        <v>WAOffice EquipmentMonitor</v>
      </c>
      <c r="C938" t="str">
        <f t="shared" si="201"/>
        <v>WA2021 CPAOffice Equipment_Monitor</v>
      </c>
      <c r="D938" t="s">
        <v>116</v>
      </c>
      <c r="E938" t="s">
        <v>114</v>
      </c>
      <c r="F938" s="3" t="s">
        <v>102</v>
      </c>
      <c r="G938" s="3" t="s">
        <v>38</v>
      </c>
      <c r="H938" s="3" t="s">
        <v>42</v>
      </c>
      <c r="I938" s="6">
        <v>0.14693877551020409</v>
      </c>
      <c r="J938" s="6">
        <v>0.23400000000000001</v>
      </c>
      <c r="K938" s="6">
        <v>1.3527272727272728E-2</v>
      </c>
      <c r="L938" s="6">
        <v>2.8799999999999999E-2</v>
      </c>
      <c r="M938" s="6">
        <v>2.057142857142857E-2</v>
      </c>
      <c r="N938" s="6">
        <v>6.5454545454545453E-3</v>
      </c>
      <c r="O938" s="6">
        <v>0.06</v>
      </c>
      <c r="P938" s="6">
        <v>9.2307692307692313E-2</v>
      </c>
      <c r="Q938" s="6">
        <v>0.10707692307692308</v>
      </c>
      <c r="R938" s="6">
        <v>1.4693877551020407E-3</v>
      </c>
      <c r="S938" s="6">
        <v>7.1999999999999998E-3</v>
      </c>
      <c r="T938" s="6">
        <v>3.5999999999999999E-3</v>
      </c>
      <c r="U938" s="6">
        <v>1.44</v>
      </c>
      <c r="V938" s="6">
        <v>6.4799999999999996E-3</v>
      </c>
      <c r="W938" s="6"/>
    </row>
    <row r="939" spans="2:23" x14ac:dyDescent="0.25">
      <c r="B939" t="str">
        <f t="shared" si="200"/>
        <v>WAOffice EquipmentPrinter/Copier/Fax</v>
      </c>
      <c r="C939" t="str">
        <f t="shared" si="201"/>
        <v>WA2021 CPAOffice Equipment_Printer/Copier/Fax</v>
      </c>
      <c r="D939" t="s">
        <v>116</v>
      </c>
      <c r="E939" t="s">
        <v>114</v>
      </c>
      <c r="F939" s="3" t="s">
        <v>103</v>
      </c>
      <c r="G939" s="3" t="s">
        <v>38</v>
      </c>
      <c r="H939" s="3" t="s">
        <v>43</v>
      </c>
      <c r="I939" s="6">
        <v>1.2769679300291546E-2</v>
      </c>
      <c r="J939" s="6">
        <v>0.11732142857142859</v>
      </c>
      <c r="K939" s="6">
        <v>2.9389610389610393E-2</v>
      </c>
      <c r="L939" s="6">
        <v>4.6928571428571431E-2</v>
      </c>
      <c r="M939" s="6">
        <v>4.469387755102041E-2</v>
      </c>
      <c r="N939" s="6">
        <v>1.4220779220779222E-2</v>
      </c>
      <c r="O939" s="6">
        <v>2.6071428571428575E-2</v>
      </c>
      <c r="P939" s="6">
        <v>4.0109890109890113E-2</v>
      </c>
      <c r="Q939" s="6">
        <v>4.0109890109890113E-2</v>
      </c>
      <c r="R939" s="6">
        <v>6.3848396501457729E-3</v>
      </c>
      <c r="S939" s="6">
        <v>1.5642857142857146E-2</v>
      </c>
      <c r="T939" s="6">
        <v>7.8214285714285729E-3</v>
      </c>
      <c r="U939" s="6">
        <v>0.52142857142857146</v>
      </c>
      <c r="V939" s="6">
        <v>1.407857142857143E-2</v>
      </c>
      <c r="W939" s="6"/>
    </row>
    <row r="940" spans="2:23" x14ac:dyDescent="0.25">
      <c r="B940" t="str">
        <f t="shared" si="200"/>
        <v>WAOffice EquipmentPOS Terminal</v>
      </c>
      <c r="C940" t="str">
        <f t="shared" si="201"/>
        <v>WA2021 CPAOffice Equipment_POS Terminal</v>
      </c>
      <c r="D940" t="s">
        <v>116</v>
      </c>
      <c r="E940" t="s">
        <v>114</v>
      </c>
      <c r="F940" s="3" t="s">
        <v>104</v>
      </c>
      <c r="G940" s="3" t="s">
        <v>38</v>
      </c>
      <c r="H940" s="3" t="s">
        <v>44</v>
      </c>
      <c r="I940" s="6">
        <v>6.5408163265306121E-3</v>
      </c>
      <c r="J940" s="6">
        <v>8.0125000000000002E-2</v>
      </c>
      <c r="K940" s="6">
        <v>6.0215151515151513E-2</v>
      </c>
      <c r="L940" s="6">
        <v>0.32050000000000001</v>
      </c>
      <c r="M940" s="6">
        <v>7.3257142857142868E-2</v>
      </c>
      <c r="N940" s="6">
        <v>0.10197727272727272</v>
      </c>
      <c r="O940" s="6">
        <v>5.3416666666666668E-2</v>
      </c>
      <c r="P940" s="6">
        <v>4.9307692307692309E-2</v>
      </c>
      <c r="Q940" s="6">
        <v>3.2871794871794875E-2</v>
      </c>
      <c r="R940" s="6">
        <v>1.3081632653061224E-2</v>
      </c>
      <c r="S940" s="6">
        <v>1.6025000000000001E-2</v>
      </c>
      <c r="T940" s="6">
        <v>1.6025000000000001E-2</v>
      </c>
      <c r="U940" s="6">
        <v>0</v>
      </c>
      <c r="V940" s="6">
        <v>2.8844999999999999E-2</v>
      </c>
      <c r="W940" s="6"/>
    </row>
    <row r="941" spans="2:23" x14ac:dyDescent="0.25">
      <c r="B941" t="str">
        <f t="shared" si="200"/>
        <v>WAMiscellaneousNon-HVAC Motors</v>
      </c>
      <c r="C941" t="str">
        <f t="shared" si="201"/>
        <v>WA2021 CPAMiscellaneous_Non-HVAC Motors</v>
      </c>
      <c r="D941" t="s">
        <v>116</v>
      </c>
      <c r="E941" t="s">
        <v>114</v>
      </c>
      <c r="F941" s="3" t="s">
        <v>105</v>
      </c>
      <c r="G941" s="3" t="s">
        <v>45</v>
      </c>
      <c r="H941" s="3" t="s">
        <v>46</v>
      </c>
      <c r="I941" s="6">
        <v>0.24856163265306122</v>
      </c>
      <c r="J941" s="6">
        <v>1.39557</v>
      </c>
      <c r="K941" s="6">
        <v>0.46134545454545456</v>
      </c>
      <c r="L941" s="6">
        <v>1.1672040000000001</v>
      </c>
      <c r="M941" s="6">
        <v>3.6973542857142858</v>
      </c>
      <c r="N941" s="6">
        <v>0.80735454545454544</v>
      </c>
      <c r="O941" s="6">
        <v>0.44404500000000002</v>
      </c>
      <c r="P941" s="6">
        <v>0.13012307692307692</v>
      </c>
      <c r="Q941" s="6">
        <v>0.35133230769230772</v>
      </c>
      <c r="R941" s="6">
        <v>0.51783673469387759</v>
      </c>
      <c r="S941" s="6">
        <v>0.40598400000000001</v>
      </c>
      <c r="T941" s="6">
        <v>0.6850980000000001</v>
      </c>
      <c r="U941" s="6">
        <v>8.4580000000000002</v>
      </c>
      <c r="V941" s="6">
        <v>1.319448</v>
      </c>
      <c r="W941" s="6"/>
    </row>
    <row r="942" spans="2:23" x14ac:dyDescent="0.25">
      <c r="B942" t="str">
        <f t="shared" si="200"/>
        <v>WAMiscellaneousPool Pump</v>
      </c>
      <c r="C942" t="str">
        <f t="shared" si="201"/>
        <v>WA2021 CPAMiscellaneous_Pool Pump</v>
      </c>
      <c r="D942" t="s">
        <v>116</v>
      </c>
      <c r="E942" t="s">
        <v>114</v>
      </c>
      <c r="F942" s="3" t="s">
        <v>106</v>
      </c>
      <c r="G942" s="3" t="s">
        <v>45</v>
      </c>
      <c r="H942" s="3" t="s">
        <v>47</v>
      </c>
      <c r="I942" s="6">
        <v>1.5685714285714285E-2</v>
      </c>
      <c r="J942" s="6">
        <v>0.96074999999999999</v>
      </c>
      <c r="K942" s="6">
        <v>2.3290909090909091E-2</v>
      </c>
      <c r="L942" s="6">
        <v>0.76859999999999995</v>
      </c>
      <c r="M942" s="6">
        <v>1.0980000000000001</v>
      </c>
      <c r="N942" s="6">
        <v>0.34936363636363638</v>
      </c>
      <c r="O942" s="6">
        <v>0.32024999999999998</v>
      </c>
      <c r="P942" s="6">
        <v>9.8538461538461533E-2</v>
      </c>
      <c r="Q942" s="6">
        <v>9.8538461538461533E-2</v>
      </c>
      <c r="R942" s="6">
        <v>0.15685714285714286</v>
      </c>
      <c r="S942" s="6">
        <v>0.19214999999999999</v>
      </c>
      <c r="T942" s="6">
        <v>0.19214999999999999</v>
      </c>
      <c r="U942" s="6">
        <v>0.12809999999999999</v>
      </c>
      <c r="V942" s="6">
        <v>0.19983600000000001</v>
      </c>
      <c r="W942" s="6"/>
    </row>
    <row r="943" spans="2:23" x14ac:dyDescent="0.25">
      <c r="B943" t="str">
        <f t="shared" si="200"/>
        <v>WAMiscellaneousPool Heater</v>
      </c>
      <c r="C943" t="str">
        <f t="shared" si="201"/>
        <v>WA2021 CPAMiscellaneous_Pool Heater</v>
      </c>
      <c r="D943" t="s">
        <v>116</v>
      </c>
      <c r="E943" t="s">
        <v>114</v>
      </c>
      <c r="F943" s="3" t="s">
        <v>107</v>
      </c>
      <c r="G943" s="3" t="s">
        <v>45</v>
      </c>
      <c r="H943" s="3" t="s">
        <v>48</v>
      </c>
      <c r="I943" s="6">
        <v>2.0330991836734692E-2</v>
      </c>
      <c r="J943" s="6">
        <v>1.2452732499999999</v>
      </c>
      <c r="K943" s="6">
        <v>3.0188442424242422E-2</v>
      </c>
      <c r="L943" s="6">
        <v>0.99621859999999995</v>
      </c>
      <c r="M943" s="6">
        <v>1.4231694285714285</v>
      </c>
      <c r="N943" s="6">
        <v>0.45282663636363635</v>
      </c>
      <c r="O943" s="6">
        <v>0.41509108333333333</v>
      </c>
      <c r="P943" s="6">
        <v>0.12772033333333332</v>
      </c>
      <c r="Q943" s="6">
        <v>0.12772033333333332</v>
      </c>
      <c r="R943" s="6">
        <v>0.20330991836734694</v>
      </c>
      <c r="S943" s="6">
        <v>0.24905464999999999</v>
      </c>
      <c r="T943" s="6">
        <v>0.24905464999999999</v>
      </c>
      <c r="U943" s="6">
        <v>0.16603643333333332</v>
      </c>
      <c r="V943" s="6">
        <v>0.25901683600000003</v>
      </c>
      <c r="W943" s="6"/>
    </row>
    <row r="944" spans="2:23" x14ac:dyDescent="0.25">
      <c r="B944" t="str">
        <f t="shared" si="200"/>
        <v>WAMiscellaneousClothes Washer</v>
      </c>
      <c r="C944" t="str">
        <f t="shared" si="201"/>
        <v>WA2021 CPAMiscellaneous_Clothes Washer</v>
      </c>
      <c r="D944" t="s">
        <v>116</v>
      </c>
      <c r="E944" t="s">
        <v>114</v>
      </c>
      <c r="F944" s="3" t="s">
        <v>108</v>
      </c>
      <c r="G944" s="3" t="s">
        <v>45</v>
      </c>
      <c r="H944" s="3" t="s">
        <v>49</v>
      </c>
      <c r="I944" s="6">
        <v>4.9462206262662249E-3</v>
      </c>
      <c r="J944" s="6">
        <v>0.30295601335880629</v>
      </c>
      <c r="K944" s="6">
        <v>7.3443882026377281E-3</v>
      </c>
      <c r="L944" s="6">
        <v>0.24236481068704502</v>
      </c>
      <c r="M944" s="6">
        <v>0.34623544383863575</v>
      </c>
      <c r="N944" s="6">
        <v>0.11016582303956592</v>
      </c>
      <c r="O944" s="6">
        <v>0.10098533778626875</v>
      </c>
      <c r="P944" s="6">
        <v>3.1072411626544234E-2</v>
      </c>
      <c r="Q944" s="6">
        <v>3.1072411626544234E-2</v>
      </c>
      <c r="R944" s="6">
        <v>2.4731103131331124E-2</v>
      </c>
      <c r="S944" s="6">
        <v>6.0591202671761255E-2</v>
      </c>
      <c r="T944" s="6">
        <v>6.0591202671761255E-2</v>
      </c>
      <c r="U944" s="6">
        <v>4.0394135114507505E-2</v>
      </c>
      <c r="V944" s="6">
        <v>6.3014850778631712E-2</v>
      </c>
      <c r="W944" s="6"/>
    </row>
    <row r="945" spans="2:23" x14ac:dyDescent="0.25">
      <c r="B945" t="str">
        <f t="shared" si="200"/>
        <v>WAMiscellaneousClothes Dryer</v>
      </c>
      <c r="C945" t="str">
        <f t="shared" si="201"/>
        <v>WA2021 CPAMiscellaneous_Clothes Dryer</v>
      </c>
      <c r="D945" t="s">
        <v>116</v>
      </c>
      <c r="E945" t="s">
        <v>114</v>
      </c>
      <c r="F945" s="3" t="s">
        <v>109</v>
      </c>
      <c r="G945" s="3" t="s">
        <v>45</v>
      </c>
      <c r="H945" s="3" t="s">
        <v>50</v>
      </c>
      <c r="I945" s="6">
        <v>1.6054887417001226E-2</v>
      </c>
      <c r="J945" s="6">
        <v>0.98336185429132505</v>
      </c>
      <c r="K945" s="6">
        <v>2.3839075255547272E-2</v>
      </c>
      <c r="L945" s="6">
        <v>0.78668948343306</v>
      </c>
      <c r="M945" s="6">
        <v>1.1238421191900858</v>
      </c>
      <c r="N945" s="6">
        <v>0.35758612883320912</v>
      </c>
      <c r="O945" s="6">
        <v>0.327787284763775</v>
      </c>
      <c r="P945" s="6">
        <v>0.10085762608116154</v>
      </c>
      <c r="Q945" s="6">
        <v>0.10085762608116154</v>
      </c>
      <c r="R945" s="6">
        <v>8.0274437085006117E-2</v>
      </c>
      <c r="S945" s="6">
        <v>0.196672370858265</v>
      </c>
      <c r="T945" s="6">
        <v>0.196672370858265</v>
      </c>
      <c r="U945" s="6">
        <v>0.13111491390551</v>
      </c>
      <c r="V945" s="6">
        <v>0.20453926569259562</v>
      </c>
      <c r="W945" s="6"/>
    </row>
    <row r="946" spans="2:23" x14ac:dyDescent="0.25">
      <c r="B946" t="str">
        <f t="shared" si="200"/>
        <v>WAMiscellaneousOther Miscellaneous</v>
      </c>
      <c r="C946" t="str">
        <f t="shared" si="201"/>
        <v>WA2021 CPAMiscellaneous_Other Miscellaneous</v>
      </c>
      <c r="D946" t="s">
        <v>116</v>
      </c>
      <c r="E946" t="s">
        <v>114</v>
      </c>
      <c r="F946" s="3" t="s">
        <v>110</v>
      </c>
      <c r="G946" s="3" t="s">
        <v>45</v>
      </c>
      <c r="H946" s="3" t="s">
        <v>51</v>
      </c>
      <c r="I946" s="6">
        <v>2.0379626776503916</v>
      </c>
      <c r="J946" s="6">
        <v>1.2151058476114365</v>
      </c>
      <c r="K946" s="6">
        <v>1.5889882366053072</v>
      </c>
      <c r="L946" s="6">
        <v>1.2843940078367098</v>
      </c>
      <c r="M946" s="6">
        <v>1.4117303073344114</v>
      </c>
      <c r="N946" s="6">
        <v>1.3226172789008332</v>
      </c>
      <c r="O946" s="6">
        <v>3.9763122570747491</v>
      </c>
      <c r="P946" s="6">
        <v>1.7070493785717973</v>
      </c>
      <c r="Q946" s="6">
        <v>0.54183217300366693</v>
      </c>
      <c r="R946" s="6">
        <v>1.9298585103806198</v>
      </c>
      <c r="S946" s="6">
        <v>0.96003956155793979</v>
      </c>
      <c r="T946" s="6">
        <v>2.5768734163532296</v>
      </c>
      <c r="U946" s="6">
        <v>8.5</v>
      </c>
      <c r="V946" s="6">
        <v>1.8436400718668642</v>
      </c>
      <c r="W946" s="6"/>
    </row>
    <row r="947" spans="2:23" x14ac:dyDescent="0.25">
      <c r="B947" t="str">
        <f t="shared" si="200"/>
        <v>UTCoolingAir-Cooled Chiller</v>
      </c>
      <c r="C947" t="str">
        <f t="shared" si="201"/>
        <v>UT2021 CPACooling_Air-Cooled Chiller</v>
      </c>
      <c r="D947" t="s">
        <v>117</v>
      </c>
      <c r="E947" t="s">
        <v>114</v>
      </c>
      <c r="F947" s="3" t="s">
        <v>66</v>
      </c>
      <c r="G947" s="3" t="s">
        <v>3</v>
      </c>
      <c r="H947" s="3" t="s">
        <v>4</v>
      </c>
      <c r="I947" s="6">
        <v>3.0416531003084515</v>
      </c>
      <c r="J947" s="6">
        <v>2.2392206580783132</v>
      </c>
      <c r="K947" s="6">
        <v>1.9567906461782663</v>
      </c>
      <c r="L947" s="6">
        <v>2.2899985236467364</v>
      </c>
      <c r="M947" s="6">
        <v>9.0952086687056894</v>
      </c>
      <c r="N947" s="6">
        <v>1.2138041354148352</v>
      </c>
      <c r="O947" s="6">
        <v>3.7175469732888815</v>
      </c>
      <c r="P947" s="6">
        <v>2.0060826593271046</v>
      </c>
      <c r="Q947" s="6">
        <v>1.4053951907715889</v>
      </c>
      <c r="R947" s="6">
        <v>1.7182289610401811</v>
      </c>
      <c r="S947" s="6">
        <v>1.5149458953207453</v>
      </c>
      <c r="T947" s="6">
        <v>3.7409382493890404</v>
      </c>
      <c r="U947" s="6">
        <v>42.583143404318321</v>
      </c>
      <c r="V947" s="6">
        <v>2.3080532554645377</v>
      </c>
      <c r="W947" s="6"/>
    </row>
    <row r="948" spans="2:23" x14ac:dyDescent="0.25">
      <c r="B948" t="str">
        <f t="shared" si="200"/>
        <v>UTCoolingWater-Cooled Chiller</v>
      </c>
      <c r="C948" t="str">
        <f t="shared" si="201"/>
        <v>UT2021 CPACooling_Water-Cooled Chiller</v>
      </c>
      <c r="D948" t="s">
        <v>117</v>
      </c>
      <c r="E948" t="s">
        <v>114</v>
      </c>
      <c r="F948" s="3" t="s">
        <v>67</v>
      </c>
      <c r="G948" s="3" t="s">
        <v>3</v>
      </c>
      <c r="H948" s="3" t="s">
        <v>5</v>
      </c>
      <c r="I948" s="6">
        <v>3.0603633751659229</v>
      </c>
      <c r="J948" s="6">
        <v>2.224828433366572</v>
      </c>
      <c r="K948" s="6">
        <v>1.9442136941963213</v>
      </c>
      <c r="L948" s="6">
        <v>2.2752799325052258</v>
      </c>
      <c r="M948" s="6">
        <v>8.9361572375199589</v>
      </c>
      <c r="N948" s="6">
        <v>1.2060026077672994</v>
      </c>
      <c r="O948" s="6">
        <v>4.0907612666929447</v>
      </c>
      <c r="P948" s="6">
        <v>2.2998275064993421</v>
      </c>
      <c r="Q948" s="6">
        <v>1.6111831196041284</v>
      </c>
      <c r="R948" s="6">
        <v>2.0128449654940246</v>
      </c>
      <c r="S948" s="6">
        <v>1.5253583363492544</v>
      </c>
      <c r="T948" s="6">
        <v>3.7666502560246378</v>
      </c>
      <c r="U948" s="6">
        <v>42.845087252322919</v>
      </c>
      <c r="V948" s="6">
        <v>2.2932186204858578</v>
      </c>
      <c r="W948" s="6"/>
    </row>
    <row r="949" spans="2:23" x14ac:dyDescent="0.25">
      <c r="B949" t="str">
        <f t="shared" si="200"/>
        <v>UTCoolingRTU</v>
      </c>
      <c r="C949" t="str">
        <f t="shared" si="201"/>
        <v>UT2021 CPACooling_RTU</v>
      </c>
      <c r="D949" t="s">
        <v>117</v>
      </c>
      <c r="E949" t="s">
        <v>114</v>
      </c>
      <c r="F949" s="3" t="s">
        <v>68</v>
      </c>
      <c r="G949" t="s">
        <v>3</v>
      </c>
      <c r="H949" t="s">
        <v>6</v>
      </c>
      <c r="I949" s="62">
        <v>2.817281609522706</v>
      </c>
      <c r="J949" s="62">
        <v>2.1736699953682708</v>
      </c>
      <c r="K949" s="62">
        <v>1.8995078039630304</v>
      </c>
      <c r="L949" s="62">
        <v>2.2229613961137646</v>
      </c>
      <c r="M949" s="62">
        <v>8.9766468316207657</v>
      </c>
      <c r="N949" s="62">
        <v>1.1782713864695324</v>
      </c>
      <c r="O949" s="62">
        <v>3.2108459842823684</v>
      </c>
      <c r="P949" s="62">
        <v>2.0338101321581634</v>
      </c>
      <c r="Q949" s="62">
        <v>1.4248201415770014</v>
      </c>
      <c r="R949" s="62">
        <v>2.4718501412641825</v>
      </c>
      <c r="S949" s="62">
        <v>1.2903713956070972</v>
      </c>
      <c r="T949" s="62">
        <v>3.186384229729927</v>
      </c>
      <c r="U949" s="62">
        <v>39.441942533317885</v>
      </c>
      <c r="V949" s="62">
        <v>2.2404875959928132</v>
      </c>
      <c r="W949" s="6"/>
    </row>
    <row r="950" spans="2:23" x14ac:dyDescent="0.25">
      <c r="B950" t="str">
        <f t="shared" si="200"/>
        <v>UTCoolingPTAC</v>
      </c>
      <c r="C950" t="str">
        <f t="shared" si="201"/>
        <v>UT2021 CPACooling_PTAC</v>
      </c>
      <c r="D950" t="s">
        <v>117</v>
      </c>
      <c r="E950" t="s">
        <v>114</v>
      </c>
      <c r="F950" s="3" t="s">
        <v>69</v>
      </c>
      <c r="G950" t="s">
        <v>3</v>
      </c>
      <c r="H950" t="s">
        <v>7</v>
      </c>
      <c r="I950" s="62">
        <v>2.3620611373200733</v>
      </c>
      <c r="J950" s="62">
        <v>1.8224452266551863</v>
      </c>
      <c r="K950" s="62">
        <v>1.5925825620738712</v>
      </c>
      <c r="L950" s="62">
        <v>2.1981750539851097</v>
      </c>
      <c r="M950" s="62">
        <v>7.5261871417997801</v>
      </c>
      <c r="N950" s="62">
        <v>0.98788457702935661</v>
      </c>
      <c r="O950" s="62">
        <v>2.6920328062903489</v>
      </c>
      <c r="P950" s="62">
        <v>1.7051841241644548</v>
      </c>
      <c r="Q950" s="62">
        <v>1.1945956246312535</v>
      </c>
      <c r="R950" s="62">
        <v>2.0724449896041541</v>
      </c>
      <c r="S950" s="62">
        <v>1.0818713031635345</v>
      </c>
      <c r="T950" s="62">
        <v>2.6715236177223041</v>
      </c>
      <c r="U950" s="62">
        <v>33.068855922481028</v>
      </c>
      <c r="V950" s="62">
        <v>2.2155058341923741</v>
      </c>
      <c r="W950" s="6"/>
    </row>
    <row r="951" spans="2:23" x14ac:dyDescent="0.25">
      <c r="B951" t="str">
        <f t="shared" si="200"/>
        <v>UTCoolingPTHP</v>
      </c>
      <c r="C951" t="str">
        <f t="shared" si="201"/>
        <v>UT2021 CPACooling_PTHP</v>
      </c>
      <c r="D951" t="s">
        <v>117</v>
      </c>
      <c r="E951" t="s">
        <v>114</v>
      </c>
      <c r="F951" s="3" t="s">
        <v>70</v>
      </c>
      <c r="G951" t="s">
        <v>3</v>
      </c>
      <c r="H951" t="s">
        <v>8</v>
      </c>
      <c r="I951" s="62">
        <v>2.8171146212684</v>
      </c>
      <c r="J951" s="62">
        <v>2.1733423887374697</v>
      </c>
      <c r="K951" s="62">
        <v>1.8992690010772975</v>
      </c>
      <c r="L951" s="62">
        <v>2.2216032403806878</v>
      </c>
      <c r="M951" s="62">
        <v>8.9751933590120192</v>
      </c>
      <c r="N951" s="62">
        <v>1.0481576451985855</v>
      </c>
      <c r="O951" s="62">
        <v>3.2046537585088948</v>
      </c>
      <c r="P951" s="62">
        <v>2.0317582991686658</v>
      </c>
      <c r="Q951" s="62">
        <v>1.4233826952174011</v>
      </c>
      <c r="R951" s="62">
        <v>2.4707569464424615</v>
      </c>
      <c r="S951" s="62">
        <v>1.2883146171323301</v>
      </c>
      <c r="T951" s="62">
        <v>3.1813053148389447</v>
      </c>
      <c r="U951" s="62">
        <v>39.439604697757602</v>
      </c>
      <c r="V951" s="62">
        <v>2.2391187323325155</v>
      </c>
      <c r="W951" s="6"/>
    </row>
    <row r="952" spans="2:23" x14ac:dyDescent="0.25">
      <c r="B952" t="str">
        <f t="shared" si="200"/>
        <v>UTCoolingEvaporative AC</v>
      </c>
      <c r="C952" t="str">
        <f t="shared" si="201"/>
        <v>UT2021 CPACooling_Evaporative AC</v>
      </c>
      <c r="D952" t="s">
        <v>117</v>
      </c>
      <c r="E952" t="s">
        <v>114</v>
      </c>
      <c r="F952" s="3" t="s">
        <v>71</v>
      </c>
      <c r="G952" t="s">
        <v>3</v>
      </c>
      <c r="H952" t="s">
        <v>9</v>
      </c>
      <c r="I952" s="62">
        <v>1.1269126438090824</v>
      </c>
      <c r="J952" s="62">
        <v>0.86946799814730835</v>
      </c>
      <c r="K952" s="62">
        <v>0.75980312158521224</v>
      </c>
      <c r="L952" s="62">
        <v>0.88918455844550592</v>
      </c>
      <c r="M952" s="62">
        <v>3.5906587326483064</v>
      </c>
      <c r="N952" s="62">
        <v>0.47130855458781301</v>
      </c>
      <c r="O952" s="62">
        <v>1.2843383937129476</v>
      </c>
      <c r="P952" s="62">
        <v>0.81352405286326546</v>
      </c>
      <c r="Q952" s="62">
        <v>0.56992805663080059</v>
      </c>
      <c r="R952" s="62">
        <v>0.98874005650567298</v>
      </c>
      <c r="S952" s="62">
        <v>0.5161485582428389</v>
      </c>
      <c r="T952" s="62">
        <v>1.2745536918919707</v>
      </c>
      <c r="U952" s="62">
        <v>15.776777013327154</v>
      </c>
      <c r="V952" s="62">
        <v>0.89619503839712533</v>
      </c>
      <c r="W952" s="6"/>
    </row>
    <row r="953" spans="2:23" x14ac:dyDescent="0.25">
      <c r="B953" t="str">
        <f t="shared" si="200"/>
        <v>UTCoolingAir-Source Heat Pump</v>
      </c>
      <c r="C953" t="str">
        <f t="shared" si="201"/>
        <v>UT2021 CPACooling_Air-Source Heat Pump</v>
      </c>
      <c r="D953" t="s">
        <v>117</v>
      </c>
      <c r="E953" t="s">
        <v>114</v>
      </c>
      <c r="F953" s="3" t="s">
        <v>72</v>
      </c>
      <c r="G953" t="s">
        <v>3</v>
      </c>
      <c r="H953" s="35" t="s">
        <v>10</v>
      </c>
      <c r="I953" s="62">
        <v>2.8171146212684</v>
      </c>
      <c r="J953" s="62">
        <v>2.1733423887374697</v>
      </c>
      <c r="K953" s="62">
        <v>1.8992690010772975</v>
      </c>
      <c r="L953" s="62">
        <v>2.2216032403806878</v>
      </c>
      <c r="M953" s="62">
        <v>8.9751933590120192</v>
      </c>
      <c r="N953" s="62">
        <v>1.0481576451985855</v>
      </c>
      <c r="O953" s="62">
        <v>3.2046537585088948</v>
      </c>
      <c r="P953" s="62">
        <v>2.0317582991686658</v>
      </c>
      <c r="Q953" s="62">
        <v>1.4233826952174011</v>
      </c>
      <c r="R953" s="62">
        <v>2.4707569464424615</v>
      </c>
      <c r="S953" s="62">
        <v>1.2883146171323301</v>
      </c>
      <c r="T953" s="62">
        <v>3.1813053148389447</v>
      </c>
      <c r="U953" s="62">
        <v>39.439604697757602</v>
      </c>
      <c r="V953" s="62">
        <v>2.2391187323325155</v>
      </c>
      <c r="W953" s="6"/>
    </row>
    <row r="954" spans="2:23" x14ac:dyDescent="0.25">
      <c r="B954" t="str">
        <f t="shared" si="200"/>
        <v>UTCoolingGeothermal Heat Pump</v>
      </c>
      <c r="C954" t="str">
        <f t="shared" si="201"/>
        <v>UT2021 CPACooling_Geothermal Heat Pump</v>
      </c>
      <c r="D954" t="s">
        <v>117</v>
      </c>
      <c r="E954" t="s">
        <v>114</v>
      </c>
      <c r="F954" s="3" t="s">
        <v>73</v>
      </c>
      <c r="G954" t="s">
        <v>3</v>
      </c>
      <c r="H954" t="s">
        <v>11</v>
      </c>
      <c r="I954" s="62">
        <v>2.6153017255643607</v>
      </c>
      <c r="J954" s="62">
        <v>2.0178384413170014</v>
      </c>
      <c r="K954" s="62">
        <v>1.763260807532038</v>
      </c>
      <c r="L954" s="62">
        <v>1.9509907105650972</v>
      </c>
      <c r="M954" s="62">
        <v>8.3325508270017892</v>
      </c>
      <c r="N954" s="62">
        <v>1.0371135080084786</v>
      </c>
      <c r="O954" s="62">
        <v>2.9773106122542266</v>
      </c>
      <c r="P954" s="62">
        <v>1.8870208909905386</v>
      </c>
      <c r="Q954" s="62">
        <v>1.3219844520131483</v>
      </c>
      <c r="R954" s="62">
        <v>2.4043453610229033</v>
      </c>
      <c r="S954" s="62">
        <v>1.1969165236598607</v>
      </c>
      <c r="T954" s="62">
        <v>2.955611034370925</v>
      </c>
      <c r="U954" s="62">
        <v>36.614224157901049</v>
      </c>
      <c r="V954" s="62">
        <v>1.9663726480181312</v>
      </c>
      <c r="W954" s="6"/>
    </row>
    <row r="955" spans="2:23" x14ac:dyDescent="0.25">
      <c r="B955" t="str">
        <f t="shared" si="200"/>
        <v>UTHeatingElectric Furnace</v>
      </c>
      <c r="C955" t="str">
        <f t="shared" si="201"/>
        <v>UT2021 CPAHeating_Electric Furnace</v>
      </c>
      <c r="D955" t="s">
        <v>117</v>
      </c>
      <c r="E955" t="s">
        <v>114</v>
      </c>
      <c r="F955" s="3" t="s">
        <v>74</v>
      </c>
      <c r="G955" t="s">
        <v>12</v>
      </c>
      <c r="H955" t="s">
        <v>13</v>
      </c>
      <c r="I955" s="62">
        <v>1.0393274988104964</v>
      </c>
      <c r="J955" s="62">
        <v>2.882353235921614</v>
      </c>
      <c r="K955" s="62">
        <v>0.47811750736272729</v>
      </c>
      <c r="L955" s="62">
        <v>2.6819576190054653</v>
      </c>
      <c r="M955" s="62">
        <v>3.9256921313184727</v>
      </c>
      <c r="N955" s="62">
        <v>0.88381127902316126</v>
      </c>
      <c r="O955" s="62">
        <v>10.097271106493988</v>
      </c>
      <c r="P955" s="62">
        <v>10.125870137684217</v>
      </c>
      <c r="Q955" s="62">
        <v>6.4433652646212929</v>
      </c>
      <c r="R955" s="62">
        <v>6.1701336764721848</v>
      </c>
      <c r="S955" s="62">
        <v>2.0664664146144047</v>
      </c>
      <c r="T955" s="62">
        <v>1.3293338960526064</v>
      </c>
      <c r="U955" s="62">
        <v>1.0393274988104964</v>
      </c>
      <c r="V955" s="62">
        <v>2.8948725441776753</v>
      </c>
      <c r="W955" s="6"/>
    </row>
    <row r="956" spans="2:23" x14ac:dyDescent="0.25">
      <c r="B956" t="str">
        <f t="shared" si="200"/>
        <v>UTHeatingElectric Room Heat</v>
      </c>
      <c r="C956" t="str">
        <f t="shared" si="201"/>
        <v>UT2021 CPAHeating_Electric Room Heat</v>
      </c>
      <c r="D956" t="s">
        <v>117</v>
      </c>
      <c r="E956" t="s">
        <v>114</v>
      </c>
      <c r="F956" s="3" t="s">
        <v>75</v>
      </c>
      <c r="G956" t="s">
        <v>12</v>
      </c>
      <c r="H956" t="s">
        <v>14</v>
      </c>
      <c r="I956" s="62">
        <v>0.98983571315285368</v>
      </c>
      <c r="J956" s="62">
        <v>2.7450983199253467</v>
      </c>
      <c r="K956" s="62">
        <v>0.45535000701212119</v>
      </c>
      <c r="L956" s="62">
        <v>2.5542453514337762</v>
      </c>
      <c r="M956" s="62">
        <v>3.7387544107794977</v>
      </c>
      <c r="N956" s="62">
        <v>0.84172502764110591</v>
      </c>
      <c r="O956" s="62">
        <v>9.6164486728514156</v>
      </c>
      <c r="P956" s="62">
        <v>9.6436858454135397</v>
      </c>
      <c r="Q956" s="62">
        <v>6.1365383472583748</v>
      </c>
      <c r="R956" s="62">
        <v>5.8763177871163661</v>
      </c>
      <c r="S956" s="62">
        <v>1.9680632520137187</v>
      </c>
      <c r="T956" s="62">
        <v>1.2660322819548631</v>
      </c>
      <c r="U956" s="62">
        <v>0.98983571315285368</v>
      </c>
      <c r="V956" s="62">
        <v>2.7570214706454048</v>
      </c>
      <c r="W956" s="6"/>
    </row>
    <row r="957" spans="2:23" x14ac:dyDescent="0.25">
      <c r="B957" t="str">
        <f t="shared" si="200"/>
        <v>UTHeatingPTHP</v>
      </c>
      <c r="C957" t="str">
        <f t="shared" si="201"/>
        <v>UT2021 CPAHeating_PTHP</v>
      </c>
      <c r="D957" t="s">
        <v>117</v>
      </c>
      <c r="E957" t="s">
        <v>114</v>
      </c>
      <c r="F957" s="3" t="s">
        <v>76</v>
      </c>
      <c r="G957" t="s">
        <v>12</v>
      </c>
      <c r="H957" t="s">
        <v>8</v>
      </c>
      <c r="I957" s="62">
        <v>0.83628198871562032</v>
      </c>
      <c r="J957" s="62">
        <v>2.1867728723790654</v>
      </c>
      <c r="K957" s="62">
        <v>0.36826951869384233</v>
      </c>
      <c r="L957" s="62">
        <v>1.8210243064687235</v>
      </c>
      <c r="M957" s="62">
        <v>2.4451307610992932</v>
      </c>
      <c r="N957" s="62">
        <v>0.40959873887845366</v>
      </c>
      <c r="O957" s="62">
        <v>5.9448680953627324</v>
      </c>
      <c r="P957" s="62">
        <v>5.9482065973582561</v>
      </c>
      <c r="Q957" s="62">
        <v>3.7850048692185432</v>
      </c>
      <c r="R957" s="62">
        <v>4.7163102350971906</v>
      </c>
      <c r="S957" s="62">
        <v>1.5101304411258263</v>
      </c>
      <c r="T957" s="62">
        <v>0.9714494117360345</v>
      </c>
      <c r="U957" s="62">
        <v>0.83628198871562032</v>
      </c>
      <c r="V957" s="62">
        <v>1.9655915625659104</v>
      </c>
      <c r="W957" s="6"/>
    </row>
    <row r="958" spans="2:23" x14ac:dyDescent="0.25">
      <c r="B958" t="str">
        <f t="shared" si="200"/>
        <v>UTHeatingAir-Source Heat Pump</v>
      </c>
      <c r="C958" t="str">
        <f t="shared" si="201"/>
        <v>UT2021 CPAHeating_Air-Source Heat Pump</v>
      </c>
      <c r="D958" t="s">
        <v>117</v>
      </c>
      <c r="E958" t="s">
        <v>114</v>
      </c>
      <c r="F958" s="3" t="s">
        <v>77</v>
      </c>
      <c r="G958" t="s">
        <v>12</v>
      </c>
      <c r="H958" t="s">
        <v>10</v>
      </c>
      <c r="I958" s="62">
        <v>0.92920220968402256</v>
      </c>
      <c r="J958" s="62">
        <v>2.4297476359767392</v>
      </c>
      <c r="K958" s="62">
        <v>0.40918835410426924</v>
      </c>
      <c r="L958" s="62">
        <v>2.0233603405208038</v>
      </c>
      <c r="M958" s="62">
        <v>2.7168119567769922</v>
      </c>
      <c r="N958" s="62">
        <v>0.45510970986494853</v>
      </c>
      <c r="O958" s="62">
        <v>6.6054089948474806</v>
      </c>
      <c r="P958" s="62">
        <v>6.6091184415091728</v>
      </c>
      <c r="Q958" s="62">
        <v>4.205560965798381</v>
      </c>
      <c r="R958" s="62">
        <v>5.2403447056635448</v>
      </c>
      <c r="S958" s="62">
        <v>1.6779227123620293</v>
      </c>
      <c r="T958" s="62">
        <v>1.0793882352622606</v>
      </c>
      <c r="U958" s="62">
        <v>0.92920220968402256</v>
      </c>
      <c r="V958" s="62">
        <v>2.1839906250732337</v>
      </c>
      <c r="W958" s="6"/>
    </row>
    <row r="959" spans="2:23" x14ac:dyDescent="0.25">
      <c r="B959" t="str">
        <f t="shared" si="200"/>
        <v>UTHeatingGeothermal Heat Pump</v>
      </c>
      <c r="C959" t="str">
        <f t="shared" si="201"/>
        <v>UT2021 CPAHeating_Geothermal Heat Pump</v>
      </c>
      <c r="D959" t="s">
        <v>117</v>
      </c>
      <c r="E959" t="s">
        <v>114</v>
      </c>
      <c r="F959" s="3" t="s">
        <v>78</v>
      </c>
      <c r="G959" t="s">
        <v>12</v>
      </c>
      <c r="H959" t="s">
        <v>11</v>
      </c>
      <c r="I959" s="62">
        <v>0.89315051668091405</v>
      </c>
      <c r="J959" s="62">
        <v>2.2266553795912185</v>
      </c>
      <c r="K959" s="62">
        <v>0.38293110875167274</v>
      </c>
      <c r="L959" s="62">
        <v>1.7449335747527113</v>
      </c>
      <c r="M959" s="62">
        <v>2.3056464619279042</v>
      </c>
      <c r="N959" s="62">
        <v>0.38374501751406043</v>
      </c>
      <c r="O959" s="62">
        <v>5.4994230059857623</v>
      </c>
      <c r="P959" s="62">
        <v>5.4713574981697581</v>
      </c>
      <c r="Q959" s="62">
        <v>3.4815728796315422</v>
      </c>
      <c r="R959" s="62">
        <v>4.9670931146369419</v>
      </c>
      <c r="S959" s="62">
        <v>1.5336090019616129</v>
      </c>
      <c r="T959" s="62">
        <v>0.98655289782650069</v>
      </c>
      <c r="U959" s="62">
        <v>0.89315051668091405</v>
      </c>
      <c r="V959" s="62">
        <v>1.8834601490975811</v>
      </c>
      <c r="W959" s="6"/>
    </row>
    <row r="960" spans="2:23" x14ac:dyDescent="0.25">
      <c r="B960" t="str">
        <f t="shared" si="200"/>
        <v>UTVentilationVentilation</v>
      </c>
      <c r="C960" t="str">
        <f t="shared" si="201"/>
        <v>UT2021 CPAVentilation_Ventilation</v>
      </c>
      <c r="D960" t="s">
        <v>117</v>
      </c>
      <c r="E960" t="s">
        <v>114</v>
      </c>
      <c r="F960" s="3" t="s">
        <v>79</v>
      </c>
      <c r="G960" t="s">
        <v>15</v>
      </c>
      <c r="H960" t="s">
        <v>15</v>
      </c>
      <c r="I960" s="62">
        <v>3.3131287928981052</v>
      </c>
      <c r="J960" s="62">
        <v>2.6776248235150168</v>
      </c>
      <c r="K960" s="62">
        <v>3.0801735217697059</v>
      </c>
      <c r="L960" s="62">
        <v>2.5377911282435988</v>
      </c>
      <c r="M960" s="62">
        <v>4.8329165360047694</v>
      </c>
      <c r="N960" s="62">
        <v>2.7043340715203357</v>
      </c>
      <c r="O960" s="62">
        <v>4.7852085823060539</v>
      </c>
      <c r="P960" s="62">
        <v>3.5254617681476637</v>
      </c>
      <c r="Q960" s="62">
        <v>1.0619270414051845</v>
      </c>
      <c r="R960" s="62">
        <v>1.6875460872095871</v>
      </c>
      <c r="S960" s="62">
        <v>0.5665697454077534</v>
      </c>
      <c r="T960" s="62">
        <v>1.0593836263691976</v>
      </c>
      <c r="U960" s="62">
        <v>33.131287928981052</v>
      </c>
      <c r="V960" s="62">
        <v>1.4038363552691893</v>
      </c>
      <c r="W960" s="6"/>
    </row>
    <row r="961" spans="2:23" x14ac:dyDescent="0.25">
      <c r="B961" t="str">
        <f t="shared" si="200"/>
        <v>UTWater HeatingWater Heater</v>
      </c>
      <c r="C961" t="str">
        <f t="shared" si="201"/>
        <v>UT2021 CPAWater Heating_Water Heater</v>
      </c>
      <c r="D961" t="s">
        <v>117</v>
      </c>
      <c r="E961" t="s">
        <v>114</v>
      </c>
      <c r="F961" s="3" t="s">
        <v>80</v>
      </c>
      <c r="G961" s="63" t="s">
        <v>16</v>
      </c>
      <c r="H961" s="63" t="s">
        <v>17</v>
      </c>
      <c r="I961" s="62">
        <v>0.98360999999999998</v>
      </c>
      <c r="J961" s="62">
        <v>0.87214700000000001</v>
      </c>
      <c r="K961" s="62">
        <v>0.73956699999999997</v>
      </c>
      <c r="L961" s="62">
        <v>0.6557590308648753</v>
      </c>
      <c r="M961" s="62">
        <v>7.5191350000000003</v>
      </c>
      <c r="N961" s="62">
        <v>2.0985469999999999</v>
      </c>
      <c r="O961" s="62">
        <v>3.4380739999999999</v>
      </c>
      <c r="P961" s="62">
        <v>2.0044590000000002</v>
      </c>
      <c r="Q961" s="62">
        <v>1.0029319999999999</v>
      </c>
      <c r="R961" s="62">
        <v>2.987441</v>
      </c>
      <c r="S961" s="62">
        <v>0.22397800000000001</v>
      </c>
      <c r="T961" s="62">
        <v>0.388235</v>
      </c>
      <c r="U961" s="62">
        <v>0.87214700000000001</v>
      </c>
      <c r="V961" s="62">
        <v>1.2668889999999999</v>
      </c>
      <c r="W961" s="6"/>
    </row>
    <row r="962" spans="2:23" x14ac:dyDescent="0.25">
      <c r="B962" t="str">
        <f t="shared" si="200"/>
        <v>UTInterior LightingGeneral Service Lighting</v>
      </c>
      <c r="C962" t="str">
        <f t="shared" si="201"/>
        <v>UT2021 CPAInterior Lighting_General Service Lighting</v>
      </c>
      <c r="D962" t="s">
        <v>117</v>
      </c>
      <c r="E962" t="s">
        <v>114</v>
      </c>
      <c r="F962" s="3" t="s">
        <v>81</v>
      </c>
      <c r="G962" t="s">
        <v>18</v>
      </c>
      <c r="H962" t="s">
        <v>19</v>
      </c>
      <c r="I962" s="62">
        <v>0.37247216614194351</v>
      </c>
      <c r="J962" s="62">
        <v>0.2993321771540709</v>
      </c>
      <c r="K962" s="62">
        <v>0.66475542045134894</v>
      </c>
      <c r="L962" s="62">
        <v>0.41328544232008207</v>
      </c>
      <c r="M962" s="62">
        <v>2.9041093362009973</v>
      </c>
      <c r="N962" s="62">
        <v>0.49829576475338133</v>
      </c>
      <c r="O962" s="62">
        <v>3.3020475193161194</v>
      </c>
      <c r="P962" s="62">
        <v>0.22924923337210532</v>
      </c>
      <c r="Q962" s="62">
        <v>0.16505944802791583</v>
      </c>
      <c r="R962" s="62">
        <v>1.996509408235615</v>
      </c>
      <c r="S962" s="62">
        <v>0.17377788197782101</v>
      </c>
      <c r="T962" s="62">
        <v>0.17377788197782101</v>
      </c>
      <c r="U962" s="62">
        <v>0.39109577444904076</v>
      </c>
      <c r="V962" s="62">
        <v>0.74256180740325817</v>
      </c>
      <c r="W962" s="6"/>
    </row>
    <row r="963" spans="2:23" x14ac:dyDescent="0.25">
      <c r="B963" t="str">
        <f t="shared" si="200"/>
        <v>UTInterior LightingExempted Lighting</v>
      </c>
      <c r="C963" t="str">
        <f t="shared" si="201"/>
        <v>UT2021 CPAInterior Lighting_Exempted Lighting</v>
      </c>
      <c r="D963" t="s">
        <v>117</v>
      </c>
      <c r="E963" t="s">
        <v>114</v>
      </c>
      <c r="F963" s="3" t="s">
        <v>82</v>
      </c>
      <c r="G963" t="s">
        <v>18</v>
      </c>
      <c r="H963" s="35" t="s">
        <v>20</v>
      </c>
      <c r="I963" s="62">
        <v>7.599164207762138E-2</v>
      </c>
      <c r="J963" s="62">
        <v>6.1069646906015712E-2</v>
      </c>
      <c r="K963" s="62">
        <v>0.14762522254385085</v>
      </c>
      <c r="L963" s="62">
        <v>9.1780154805223071E-2</v>
      </c>
      <c r="M963" s="62">
        <v>0.75557978296998729</v>
      </c>
      <c r="N963" s="62">
        <v>0.13401537177848055</v>
      </c>
      <c r="O963" s="62">
        <v>0.79895816457204283</v>
      </c>
      <c r="P963" s="62">
        <v>3.6782277677910535E-2</v>
      </c>
      <c r="Q963" s="62">
        <v>2.6483239928095585E-2</v>
      </c>
      <c r="R963" s="62">
        <v>0.40656667575674943</v>
      </c>
      <c r="S963" s="62">
        <v>4.1877757719269444E-2</v>
      </c>
      <c r="T963" s="62">
        <v>4.1877757719269444E-2</v>
      </c>
      <c r="U963" s="62">
        <v>7.9791224181502446E-2</v>
      </c>
      <c r="V963" s="62">
        <v>0.14164339261541331</v>
      </c>
      <c r="W963" s="6"/>
    </row>
    <row r="964" spans="2:23" x14ac:dyDescent="0.25">
      <c r="B964" t="str">
        <f t="shared" si="200"/>
        <v>UTInterior LightingHigh-Bay Lighting</v>
      </c>
      <c r="C964" t="str">
        <f t="shared" si="201"/>
        <v>UT2021 CPAInterior Lighting_High-Bay Lighting</v>
      </c>
      <c r="D964" t="s">
        <v>117</v>
      </c>
      <c r="E964" t="s">
        <v>114</v>
      </c>
      <c r="F964" s="3" t="s">
        <v>83</v>
      </c>
      <c r="G964" t="s">
        <v>18</v>
      </c>
      <c r="H964" s="35" t="s">
        <v>21</v>
      </c>
      <c r="I964" s="62">
        <v>0.54122451054829301</v>
      </c>
      <c r="J964" s="62">
        <v>0.36320888996712453</v>
      </c>
      <c r="K964" s="62">
        <v>1.1317917596222062</v>
      </c>
      <c r="L964" s="62">
        <v>0.70364685055459553</v>
      </c>
      <c r="M964" s="62">
        <v>0.77224193391109752</v>
      </c>
      <c r="N964" s="62">
        <v>1.5630835857126379</v>
      </c>
      <c r="O964" s="62">
        <v>0.41408542717869407</v>
      </c>
      <c r="P964" s="62">
        <v>0.74630482466494474</v>
      </c>
      <c r="Q964" s="62">
        <v>0.66473207451363703</v>
      </c>
      <c r="R964" s="62">
        <v>0.21115815936523363</v>
      </c>
      <c r="S964" s="62">
        <v>0.6613401553001963</v>
      </c>
      <c r="T964" s="62">
        <v>0.6613401553001963</v>
      </c>
      <c r="U964" s="62">
        <v>0.52727465502750082</v>
      </c>
      <c r="V964" s="62">
        <v>0.88671988435732074</v>
      </c>
      <c r="W964" s="6"/>
    </row>
    <row r="965" spans="2:23" x14ac:dyDescent="0.25">
      <c r="B965" t="str">
        <f t="shared" si="200"/>
        <v>UTInterior LightingLinear Lighting</v>
      </c>
      <c r="C965" t="str">
        <f t="shared" si="201"/>
        <v>UT2021 CPAInterior Lighting_Linear Lighting</v>
      </c>
      <c r="D965" t="s">
        <v>117</v>
      </c>
      <c r="E965" t="s">
        <v>114</v>
      </c>
      <c r="F965" s="3" t="s">
        <v>84</v>
      </c>
      <c r="G965" t="s">
        <v>18</v>
      </c>
      <c r="H965" t="s">
        <v>22</v>
      </c>
      <c r="I965" s="62">
        <v>2.6061557666062276</v>
      </c>
      <c r="J965" s="62">
        <v>1.9978353858714515</v>
      </c>
      <c r="K965" s="62">
        <v>5.1530087512767855</v>
      </c>
      <c r="L965" s="62">
        <v>3.2036797828661592</v>
      </c>
      <c r="M965" s="62">
        <v>2.9248042013484525</v>
      </c>
      <c r="N965" s="62">
        <v>6.2745862974371702</v>
      </c>
      <c r="O965" s="62">
        <v>2.554589788367251</v>
      </c>
      <c r="P965" s="62">
        <v>3.4186960459566769</v>
      </c>
      <c r="Q965" s="62">
        <v>2.5910845124484423</v>
      </c>
      <c r="R965" s="62">
        <v>0.61074610807244245</v>
      </c>
      <c r="S965" s="62">
        <v>1.9243613180253121</v>
      </c>
      <c r="T965" s="62">
        <v>1.9243613180253121</v>
      </c>
      <c r="U965" s="62">
        <v>2.6812593684839907</v>
      </c>
      <c r="V965" s="62">
        <v>2.7190993624129263</v>
      </c>
      <c r="W965" s="6"/>
    </row>
    <row r="966" spans="2:23" x14ac:dyDescent="0.25">
      <c r="B966" t="str">
        <f t="shared" si="200"/>
        <v>UTExterior LightingGeneral Service Lighting</v>
      </c>
      <c r="C966" t="str">
        <f t="shared" si="201"/>
        <v>UT2021 CPAExterior Lighting_General Service Lighting</v>
      </c>
      <c r="D966" t="s">
        <v>117</v>
      </c>
      <c r="E966" t="s">
        <v>114</v>
      </c>
      <c r="F966" s="3" t="s">
        <v>85</v>
      </c>
      <c r="G966" t="s">
        <v>23</v>
      </c>
      <c r="H966" t="s">
        <v>19</v>
      </c>
      <c r="I966" s="62">
        <v>0.15845128507119696</v>
      </c>
      <c r="J966" s="62">
        <v>0.23864923693397974</v>
      </c>
      <c r="K966" s="62">
        <v>1.4047004098649973</v>
      </c>
      <c r="L966" s="62">
        <v>1.1852159708235914</v>
      </c>
      <c r="M966" s="62">
        <v>0.98165544033487351</v>
      </c>
      <c r="N966" s="62">
        <v>1.1534633797025637</v>
      </c>
      <c r="O966" s="62">
        <v>0.17205887602182451</v>
      </c>
      <c r="P966" s="62">
        <v>0.50364492336610389</v>
      </c>
      <c r="Q966" s="62">
        <v>0.40883734916890108</v>
      </c>
      <c r="R966" s="62">
        <v>0.21247170923213402</v>
      </c>
      <c r="S966" s="62">
        <v>0.32819515510574104</v>
      </c>
      <c r="T966" s="62">
        <v>0.32819515510574104</v>
      </c>
      <c r="U966" s="62">
        <v>0.20106832393394614</v>
      </c>
      <c r="V966" s="62">
        <v>0.46093070162825411</v>
      </c>
      <c r="W966" s="6"/>
    </row>
    <row r="967" spans="2:23" x14ac:dyDescent="0.25">
      <c r="B967" t="str">
        <f t="shared" si="200"/>
        <v>UTExterior LightingArea Lighting</v>
      </c>
      <c r="C967" t="str">
        <f t="shared" si="201"/>
        <v>UT2021 CPAExterior Lighting_Area Lighting</v>
      </c>
      <c r="D967" t="s">
        <v>117</v>
      </c>
      <c r="E967" t="s">
        <v>114</v>
      </c>
      <c r="F967" s="3" t="s">
        <v>86</v>
      </c>
      <c r="G967" t="s">
        <v>23</v>
      </c>
      <c r="H967" t="s">
        <v>24</v>
      </c>
      <c r="I967" s="62">
        <v>0.50360862378183135</v>
      </c>
      <c r="J967" s="62">
        <v>0.43464524092232948</v>
      </c>
      <c r="K967" s="62">
        <v>0.77664876999847299</v>
      </c>
      <c r="L967" s="62">
        <v>0.6552973996862117</v>
      </c>
      <c r="M967" s="62">
        <v>1.3066469933251164</v>
      </c>
      <c r="N967" s="62">
        <v>0.58554295848857152</v>
      </c>
      <c r="O967" s="62">
        <v>0.39564208330665285</v>
      </c>
      <c r="P967" s="62">
        <v>0.37842460603938571</v>
      </c>
      <c r="Q967" s="62">
        <v>0.62730740763931281</v>
      </c>
      <c r="R967" s="62">
        <v>0.9763322787880645</v>
      </c>
      <c r="S967" s="62">
        <v>0.19213895462938912</v>
      </c>
      <c r="T967" s="62">
        <v>0.19213895462938912</v>
      </c>
      <c r="U967" s="62">
        <v>0.4927682400849841</v>
      </c>
      <c r="V967" s="62">
        <v>0.37898394417907205</v>
      </c>
      <c r="W967" s="6"/>
    </row>
    <row r="968" spans="2:23" x14ac:dyDescent="0.25">
      <c r="B968" t="str">
        <f t="shared" si="200"/>
        <v>UTExterior LightingLinear Lighting</v>
      </c>
      <c r="C968" t="str">
        <f t="shared" si="201"/>
        <v>UT2021 CPAExterior Lighting_Linear Lighting</v>
      </c>
      <c r="D968" t="s">
        <v>117</v>
      </c>
      <c r="E968" t="s">
        <v>114</v>
      </c>
      <c r="F968" s="3" t="s">
        <v>87</v>
      </c>
      <c r="G968" t="s">
        <v>23</v>
      </c>
      <c r="H968" t="s">
        <v>22</v>
      </c>
      <c r="I968" s="62">
        <v>0.30223741087577055</v>
      </c>
      <c r="J968" s="62">
        <v>0.18955892776847366</v>
      </c>
      <c r="K968" s="62">
        <v>0.44149971926877257</v>
      </c>
      <c r="L968" s="62">
        <v>0.37251538813302687</v>
      </c>
      <c r="M968" s="62">
        <v>0.55163564319230873</v>
      </c>
      <c r="N968" s="62">
        <v>0.55948822101661666</v>
      </c>
      <c r="O968" s="62">
        <v>0.22720776912154109</v>
      </c>
      <c r="P968" s="62">
        <v>0.80597390034074423</v>
      </c>
      <c r="Q968" s="62">
        <v>0.78579538235206581</v>
      </c>
      <c r="R968" s="62">
        <v>4.6380927315754203E-2</v>
      </c>
      <c r="S968" s="62">
        <v>0.5171225606516352</v>
      </c>
      <c r="T968" s="62">
        <v>0.5171225606516352</v>
      </c>
      <c r="U968" s="62">
        <v>0.26259561080946686</v>
      </c>
      <c r="V968" s="62">
        <v>0.29497570126359923</v>
      </c>
      <c r="W968" s="6"/>
    </row>
    <row r="969" spans="2:23" x14ac:dyDescent="0.25">
      <c r="B969" t="str">
        <f t="shared" si="200"/>
        <v>UTRefrigeration Walk-in Refrigerator/Freezer</v>
      </c>
      <c r="C969" t="str">
        <f t="shared" si="201"/>
        <v>UT2021 CPARefrigeration _Walk-in Refrigerator/Freezer</v>
      </c>
      <c r="D969" t="s">
        <v>117</v>
      </c>
      <c r="E969" t="s">
        <v>114</v>
      </c>
      <c r="F969" s="3" t="s">
        <v>88</v>
      </c>
      <c r="G969" t="s">
        <v>25</v>
      </c>
      <c r="H969" t="s">
        <v>26</v>
      </c>
      <c r="I969" s="62">
        <v>8.729655172413793E-2</v>
      </c>
      <c r="J969" s="62">
        <v>1.0548333333333333</v>
      </c>
      <c r="K969" s="62">
        <v>0.11507272727272727</v>
      </c>
      <c r="L969" s="62">
        <v>1.8670549999999999</v>
      </c>
      <c r="M969" s="62">
        <v>5.034431818181818</v>
      </c>
      <c r="N969" s="62">
        <v>1.0548333333333333</v>
      </c>
      <c r="O969" s="62">
        <v>0.2124735714285714</v>
      </c>
      <c r="P969" s="62">
        <v>0.54028048780487803</v>
      </c>
      <c r="Q969" s="62">
        <v>0.3136982608695652</v>
      </c>
      <c r="R969" s="62">
        <v>0.59773888888888882</v>
      </c>
      <c r="S969" s="62">
        <v>0.90414285714285714</v>
      </c>
      <c r="T969" s="62">
        <v>11.392199999999999</v>
      </c>
      <c r="U969" s="62">
        <v>0.1346595744680851</v>
      </c>
      <c r="V969" s="62">
        <v>0.73838333333333317</v>
      </c>
      <c r="W969" s="6"/>
    </row>
    <row r="970" spans="2:23" x14ac:dyDescent="0.25">
      <c r="B970" t="str">
        <f t="shared" si="200"/>
        <v>UTRefrigeration Reach-in Refrigerator/Freezer</v>
      </c>
      <c r="C970" t="str">
        <f t="shared" si="201"/>
        <v>UT2021 CPARefrigeration _Reach-in Refrigerator/Freezer</v>
      </c>
      <c r="D970" t="s">
        <v>117</v>
      </c>
      <c r="E970" t="s">
        <v>114</v>
      </c>
      <c r="F970" s="3" t="s">
        <v>89</v>
      </c>
      <c r="G970" t="s">
        <v>25</v>
      </c>
      <c r="H970" t="s">
        <v>27</v>
      </c>
      <c r="I970" s="62">
        <v>1.5724137931034483</v>
      </c>
      <c r="J970" s="62">
        <v>13.933333333333334</v>
      </c>
      <c r="K970" s="62">
        <v>0.69090909090909092</v>
      </c>
      <c r="L970" s="62">
        <v>1.121</v>
      </c>
      <c r="M970" s="62">
        <v>6.9090909090909092</v>
      </c>
      <c r="N970" s="62">
        <v>4.75</v>
      </c>
      <c r="O970" s="62">
        <v>0.12757142857142856</v>
      </c>
      <c r="P970" s="62">
        <v>0.32439024390243903</v>
      </c>
      <c r="Q970" s="62">
        <v>0.18834782608695652</v>
      </c>
      <c r="R970" s="62">
        <v>0.35888888888888887</v>
      </c>
      <c r="S970" s="62">
        <v>0.54285714285714282</v>
      </c>
      <c r="T970" s="62">
        <v>1.3625714285714285</v>
      </c>
      <c r="U970" s="62">
        <v>8.085106382978724E-2</v>
      </c>
      <c r="V970" s="62">
        <v>0.44333333333333336</v>
      </c>
      <c r="W970" s="6"/>
    </row>
    <row r="971" spans="2:23" x14ac:dyDescent="0.25">
      <c r="B971" t="str">
        <f t="shared" si="200"/>
        <v>UTRefrigeration Glass Door Display</v>
      </c>
      <c r="C971" t="str">
        <f t="shared" si="201"/>
        <v>UT2021 CPARefrigeration _Glass Door Display</v>
      </c>
      <c r="D971" t="s">
        <v>117</v>
      </c>
      <c r="E971" t="s">
        <v>114</v>
      </c>
      <c r="F971" s="3" t="s">
        <v>90</v>
      </c>
      <c r="G971" t="s">
        <v>25</v>
      </c>
      <c r="H971" t="s">
        <v>28</v>
      </c>
      <c r="I971" s="62">
        <v>0.53793103448275859</v>
      </c>
      <c r="J971" s="62">
        <v>3.25</v>
      </c>
      <c r="K971" s="62">
        <v>1.8259090909090909</v>
      </c>
      <c r="L971" s="62">
        <v>1.1505000000000001</v>
      </c>
      <c r="M971" s="62">
        <v>3.5454545454545454</v>
      </c>
      <c r="N971" s="62">
        <v>13.1625</v>
      </c>
      <c r="O971" s="62">
        <v>0.13092857142857142</v>
      </c>
      <c r="P971" s="62">
        <v>0.3329268292682927</v>
      </c>
      <c r="Q971" s="62">
        <v>0.19330434782608696</v>
      </c>
      <c r="R971" s="62">
        <v>0.36833333333333335</v>
      </c>
      <c r="S971" s="62">
        <v>0.55714285714285716</v>
      </c>
      <c r="T971" s="62">
        <v>0.27857142857142858</v>
      </c>
      <c r="U971" s="62">
        <v>8.2978723404255314E-2</v>
      </c>
      <c r="V971" s="62">
        <v>0.45500000000000002</v>
      </c>
      <c r="W971" s="6"/>
    </row>
    <row r="972" spans="2:23" x14ac:dyDescent="0.25">
      <c r="B972" t="str">
        <f t="shared" si="200"/>
        <v>UTRefrigeration Open Display Case</v>
      </c>
      <c r="C972" t="str">
        <f t="shared" si="201"/>
        <v>UT2021 CPARefrigeration _Open Display Case</v>
      </c>
      <c r="D972" t="s">
        <v>117</v>
      </c>
      <c r="E972" t="s">
        <v>114</v>
      </c>
      <c r="F972" s="3" t="s">
        <v>91</v>
      </c>
      <c r="G972" t="s">
        <v>25</v>
      </c>
      <c r="H972" t="s">
        <v>29</v>
      </c>
      <c r="I972" s="62">
        <v>0.43327586206896551</v>
      </c>
      <c r="J972" s="62">
        <v>2.0941666666666667</v>
      </c>
      <c r="K972" s="62">
        <v>2.855681818181818</v>
      </c>
      <c r="L972" s="62">
        <v>3.7066749999999997</v>
      </c>
      <c r="M972" s="62">
        <v>11.422727272727272</v>
      </c>
      <c r="N972" s="62">
        <v>18.952208333333335</v>
      </c>
      <c r="O972" s="62">
        <v>0.42182499999999995</v>
      </c>
      <c r="P972" s="62">
        <v>1.0726219512195121</v>
      </c>
      <c r="Q972" s="62">
        <v>0.6227869565217391</v>
      </c>
      <c r="R972" s="62">
        <v>1.1866944444444445</v>
      </c>
      <c r="S972" s="62">
        <v>1.7949999999999999</v>
      </c>
      <c r="T972" s="62">
        <v>0.89749999999999996</v>
      </c>
      <c r="U972" s="62">
        <v>0.26734042553191489</v>
      </c>
      <c r="V972" s="62">
        <v>1.4659166666666668</v>
      </c>
      <c r="W972" s="6"/>
    </row>
    <row r="973" spans="2:23" x14ac:dyDescent="0.25">
      <c r="B973" t="str">
        <f t="shared" si="200"/>
        <v>UTRefrigeration Icemaker</v>
      </c>
      <c r="C973" t="str">
        <f t="shared" si="201"/>
        <v>UT2021 CPARefrigeration _Icemaker</v>
      </c>
      <c r="D973" t="s">
        <v>117</v>
      </c>
      <c r="E973" t="s">
        <v>114</v>
      </c>
      <c r="F973" s="3" t="s">
        <v>92</v>
      </c>
      <c r="G973" t="s">
        <v>25</v>
      </c>
      <c r="H973" t="s">
        <v>30</v>
      </c>
      <c r="I973" s="62">
        <v>0.22027586206896552</v>
      </c>
      <c r="J973" s="62">
        <v>1.0646666666666667</v>
      </c>
      <c r="K973" s="62">
        <v>0.29036363636363638</v>
      </c>
      <c r="L973" s="62">
        <v>1.88446</v>
      </c>
      <c r="M973" s="62">
        <v>4.3554545454545455</v>
      </c>
      <c r="N973" s="62">
        <v>2.7149000000000001</v>
      </c>
      <c r="O973" s="62">
        <v>0.21445428571428568</v>
      </c>
      <c r="P973" s="62">
        <v>0.54531707317073175</v>
      </c>
      <c r="Q973" s="62">
        <v>0.31662260869565217</v>
      </c>
      <c r="R973" s="62">
        <v>0.60331111111111113</v>
      </c>
      <c r="S973" s="62">
        <v>0.68442857142857139</v>
      </c>
      <c r="T973" s="62">
        <v>0.45628571428571429</v>
      </c>
      <c r="U973" s="62">
        <v>0.13591489361702128</v>
      </c>
      <c r="V973" s="62">
        <v>0.74526666666666652</v>
      </c>
      <c r="W973" s="6"/>
    </row>
    <row r="974" spans="2:23" x14ac:dyDescent="0.25">
      <c r="B974" t="str">
        <f t="shared" si="200"/>
        <v>UTRefrigeration Vending Machine</v>
      </c>
      <c r="C974" t="str">
        <f t="shared" si="201"/>
        <v>UT2021 CPARefrigeration _Vending Machine</v>
      </c>
      <c r="D974" t="s">
        <v>117</v>
      </c>
      <c r="E974" t="s">
        <v>114</v>
      </c>
      <c r="F974" s="3" t="s">
        <v>93</v>
      </c>
      <c r="G974" t="s">
        <v>25</v>
      </c>
      <c r="H974" t="s">
        <v>31</v>
      </c>
      <c r="I974" s="62">
        <v>5.597241379310345E-2</v>
      </c>
      <c r="J974" s="62">
        <v>1.3526666666666667</v>
      </c>
      <c r="K974" s="62">
        <v>0.18445454545454545</v>
      </c>
      <c r="L974" s="62">
        <v>0.59855499999999995</v>
      </c>
      <c r="M974" s="62">
        <v>0.46113636363636362</v>
      </c>
      <c r="N974" s="62">
        <v>1.6908333333333334</v>
      </c>
      <c r="O974" s="62">
        <v>6.8116428571428578E-2</v>
      </c>
      <c r="P974" s="62">
        <v>0.17320731707317072</v>
      </c>
      <c r="Q974" s="62">
        <v>0.10056782608695652</v>
      </c>
      <c r="R974" s="62">
        <v>0.19162777777777776</v>
      </c>
      <c r="S974" s="62">
        <v>0.28985714285714287</v>
      </c>
      <c r="T974" s="62">
        <v>0.28985714285714287</v>
      </c>
      <c r="U974" s="62">
        <v>4.317021276595745E-2</v>
      </c>
      <c r="V974" s="62">
        <v>0.23671666666666666</v>
      </c>
      <c r="W974" s="6"/>
    </row>
    <row r="975" spans="2:23" x14ac:dyDescent="0.25">
      <c r="B975" t="str">
        <f t="shared" si="200"/>
        <v>UTFood PreparationOven</v>
      </c>
      <c r="C975" t="str">
        <f t="shared" si="201"/>
        <v>UT2021 CPAFood Preparation_Oven</v>
      </c>
      <c r="D975" t="s">
        <v>117</v>
      </c>
      <c r="E975" t="s">
        <v>114</v>
      </c>
      <c r="F975" s="3" t="s">
        <v>94</v>
      </c>
      <c r="G975" t="s">
        <v>32</v>
      </c>
      <c r="H975" t="s">
        <v>33</v>
      </c>
      <c r="I975" s="62">
        <v>4.1582758620689657E-2</v>
      </c>
      <c r="J975" s="62">
        <v>0.80393333333333339</v>
      </c>
      <c r="K975" s="62">
        <v>0.15347818181818179</v>
      </c>
      <c r="L975" s="62">
        <v>0.22108166666666668</v>
      </c>
      <c r="M975" s="62">
        <v>5.4813636363636364</v>
      </c>
      <c r="N975" s="62">
        <v>0.86422833333333327</v>
      </c>
      <c r="O975" s="62">
        <v>0.1464307142857143</v>
      </c>
      <c r="P975" s="62">
        <v>0.5588317073170731</v>
      </c>
      <c r="Q975" s="62">
        <v>0.10486086956521738</v>
      </c>
      <c r="R975" s="62">
        <v>0.50915777777777782</v>
      </c>
      <c r="S975" s="62">
        <v>0.25840714285714284</v>
      </c>
      <c r="T975" s="62">
        <v>1.7227142857142858E-2</v>
      </c>
      <c r="U975" s="62">
        <v>0.76972340425531915</v>
      </c>
      <c r="V975" s="62">
        <v>0.38186833333333337</v>
      </c>
      <c r="W975" s="6"/>
    </row>
    <row r="976" spans="2:23" x14ac:dyDescent="0.25">
      <c r="B976" t="str">
        <f t="shared" si="200"/>
        <v>UTFood PreparationFryer</v>
      </c>
      <c r="C976" t="str">
        <f t="shared" si="201"/>
        <v>UT2021 CPAFood Preparation_Fryer</v>
      </c>
      <c r="D976" t="s">
        <v>117</v>
      </c>
      <c r="E976" t="s">
        <v>114</v>
      </c>
      <c r="F976" s="3" t="s">
        <v>95</v>
      </c>
      <c r="G976" t="s">
        <v>32</v>
      </c>
      <c r="H976" t="s">
        <v>34</v>
      </c>
      <c r="I976" s="62">
        <v>6.013448275862069E-2</v>
      </c>
      <c r="J976" s="62">
        <v>1.1626000000000001</v>
      </c>
      <c r="K976" s="62">
        <v>0.22195090909090909</v>
      </c>
      <c r="L976" s="62">
        <v>0.31971499999999997</v>
      </c>
      <c r="M976" s="62">
        <v>3.9634090909090909</v>
      </c>
      <c r="N976" s="62">
        <v>1.249795</v>
      </c>
      <c r="O976" s="62">
        <v>0.21175928571428573</v>
      </c>
      <c r="P976" s="62">
        <v>0.80814878048780481</v>
      </c>
      <c r="Q976" s="62">
        <v>5.0547826086956522E-2</v>
      </c>
      <c r="R976" s="62">
        <v>0.73631333333333326</v>
      </c>
      <c r="S976" s="62">
        <v>0.3736928571428571</v>
      </c>
      <c r="T976" s="62">
        <v>2.4912857142857146E-2</v>
      </c>
      <c r="U976" s="62">
        <v>1.1131276595744681</v>
      </c>
      <c r="V976" s="62">
        <v>0.55223499999999992</v>
      </c>
      <c r="W976" s="6"/>
    </row>
    <row r="977" spans="2:23" x14ac:dyDescent="0.25">
      <c r="B977" t="str">
        <f t="shared" si="200"/>
        <v>UTFood PreparationDishwasher</v>
      </c>
      <c r="C977" t="str">
        <f t="shared" si="201"/>
        <v>UT2021 CPAFood Preparation_Dishwasher</v>
      </c>
      <c r="D977" t="s">
        <v>117</v>
      </c>
      <c r="E977" t="s">
        <v>114</v>
      </c>
      <c r="F977" s="3" t="s">
        <v>96</v>
      </c>
      <c r="G977" t="s">
        <v>32</v>
      </c>
      <c r="H977" t="s">
        <v>35</v>
      </c>
      <c r="I977" s="62">
        <v>3.7810344827586204E-2</v>
      </c>
      <c r="J977" s="62">
        <v>0.73099999999999998</v>
      </c>
      <c r="K977" s="62">
        <v>0.13955454545454543</v>
      </c>
      <c r="L977" s="62">
        <v>0.20102500000000001</v>
      </c>
      <c r="M977" s="62">
        <v>8.1822807033578115</v>
      </c>
      <c r="N977" s="62">
        <v>0.88544166666666657</v>
      </c>
      <c r="O977" s="62">
        <v>0.13314642857142858</v>
      </c>
      <c r="P977" s="62">
        <v>0.57254878048780489</v>
      </c>
      <c r="Q977" s="62">
        <v>0.31782608695652176</v>
      </c>
      <c r="R977" s="62">
        <v>0.46296666666666664</v>
      </c>
      <c r="S977" s="62">
        <v>0.23496428571428571</v>
      </c>
      <c r="T977" s="62">
        <v>1.5664285714285714E-2</v>
      </c>
      <c r="U977" s="62">
        <v>0.69989361702127662</v>
      </c>
      <c r="V977" s="62">
        <v>0.34722500000000001</v>
      </c>
      <c r="W977" s="6"/>
    </row>
    <row r="978" spans="2:23" x14ac:dyDescent="0.25">
      <c r="B978" t="str">
        <f t="shared" si="200"/>
        <v>UTFood PreparationHot Food Container</v>
      </c>
      <c r="C978" t="str">
        <f t="shared" si="201"/>
        <v>UT2021 CPAFood Preparation_Hot Food Container</v>
      </c>
      <c r="D978" t="s">
        <v>117</v>
      </c>
      <c r="E978" t="s">
        <v>114</v>
      </c>
      <c r="F978" s="3" t="s">
        <v>97</v>
      </c>
      <c r="G978" t="s">
        <v>32</v>
      </c>
      <c r="H978" t="s">
        <v>36</v>
      </c>
      <c r="I978" s="62">
        <v>1.1327586206896553E-2</v>
      </c>
      <c r="J978" s="62">
        <v>0.219</v>
      </c>
      <c r="K978" s="62">
        <v>4.1809090909090907E-2</v>
      </c>
      <c r="L978" s="62">
        <v>6.0225000000000001E-2</v>
      </c>
      <c r="M978" s="62">
        <v>1.4931818181818182</v>
      </c>
      <c r="N978" s="62">
        <v>0.235425</v>
      </c>
      <c r="O978" s="62">
        <v>3.9889285714285717E-2</v>
      </c>
      <c r="P978" s="62">
        <v>0.15223170731707317</v>
      </c>
      <c r="Q978" s="62">
        <v>9.5217391304347823E-3</v>
      </c>
      <c r="R978" s="62">
        <v>0.13869999999999999</v>
      </c>
      <c r="S978" s="62">
        <v>7.0392857142857146E-2</v>
      </c>
      <c r="T978" s="62">
        <v>4.6928571428571427E-3</v>
      </c>
      <c r="U978" s="62">
        <v>0.20968085106382978</v>
      </c>
      <c r="V978" s="62">
        <v>0.10402499999999999</v>
      </c>
      <c r="W978" s="6"/>
    </row>
    <row r="979" spans="2:23" x14ac:dyDescent="0.25">
      <c r="B979" t="str">
        <f t="shared" si="200"/>
        <v>UTFood PreparationSteamer</v>
      </c>
      <c r="C979" t="str">
        <f t="shared" si="201"/>
        <v>UT2021 CPAFood Preparation_Steamer</v>
      </c>
      <c r="D979" t="s">
        <v>117</v>
      </c>
      <c r="E979" t="s">
        <v>114</v>
      </c>
      <c r="F979" s="3" t="s">
        <v>98</v>
      </c>
      <c r="G979" t="s">
        <v>32</v>
      </c>
      <c r="H979" t="s">
        <v>37</v>
      </c>
      <c r="I979" s="62">
        <v>6.0686507361255006E-2</v>
      </c>
      <c r="J979" s="62">
        <v>1.1732724756509301</v>
      </c>
      <c r="K979" s="62">
        <v>0.22398838171517754</v>
      </c>
      <c r="L979" s="62">
        <v>0.32264993080400578</v>
      </c>
      <c r="M979" s="62">
        <v>3.999792530628171</v>
      </c>
      <c r="N979" s="62">
        <v>1.2612679113247498</v>
      </c>
      <c r="O979" s="62">
        <v>0.21370320092213371</v>
      </c>
      <c r="P979" s="62">
        <v>0.81556745258662211</v>
      </c>
      <c r="Q979" s="62">
        <v>0.15303554030229521</v>
      </c>
      <c r="R979" s="62">
        <v>0.74307256791225573</v>
      </c>
      <c r="S979" s="62">
        <v>0.3771232957449418</v>
      </c>
      <c r="T979" s="62">
        <v>2.5141553049662788E-2</v>
      </c>
      <c r="U979" s="62">
        <v>1.1233459873253586</v>
      </c>
      <c r="V979" s="62">
        <v>0.55730442593419172</v>
      </c>
      <c r="W979" s="6"/>
    </row>
    <row r="980" spans="2:23" x14ac:dyDescent="0.25">
      <c r="B980" t="str">
        <f t="shared" si="200"/>
        <v>UTOffice EquipmentDesktop Computer</v>
      </c>
      <c r="C980" t="str">
        <f t="shared" si="201"/>
        <v>UT2021 CPAOffice Equipment_Desktop Computer</v>
      </c>
      <c r="D980" t="s">
        <v>117</v>
      </c>
      <c r="E980" t="s">
        <v>114</v>
      </c>
      <c r="F980" s="3" t="s">
        <v>99</v>
      </c>
      <c r="G980" t="s">
        <v>38</v>
      </c>
      <c r="H980" t="s">
        <v>39</v>
      </c>
      <c r="I980" s="62">
        <v>0.84413793103448276</v>
      </c>
      <c r="J980" s="62">
        <v>1.02</v>
      </c>
      <c r="K980" s="62">
        <v>5.5636363636363637E-2</v>
      </c>
      <c r="L980" s="62">
        <v>0.13600000000000001</v>
      </c>
      <c r="M980" s="62">
        <v>9.2727272727272728E-2</v>
      </c>
      <c r="N980" s="62">
        <v>6.8000000000000005E-2</v>
      </c>
      <c r="O980" s="62">
        <v>0.37011428571428567</v>
      </c>
      <c r="P980" s="62">
        <v>0.44282926829268293</v>
      </c>
      <c r="Q980" s="62">
        <v>0.55582608695652169</v>
      </c>
      <c r="R980" s="62">
        <v>1.8586666666666668E-2</v>
      </c>
      <c r="S980" s="62">
        <v>2.9142857142857144E-2</v>
      </c>
      <c r="T980" s="62">
        <v>2.4479999999999998E-2</v>
      </c>
      <c r="U980" s="62">
        <v>4.3404255319148932</v>
      </c>
      <c r="V980" s="62">
        <v>7.7519999999999992E-2</v>
      </c>
      <c r="W980" s="6"/>
    </row>
    <row r="981" spans="2:23" x14ac:dyDescent="0.25">
      <c r="B981" t="str">
        <f t="shared" si="200"/>
        <v>UTOffice EquipmentLaptop</v>
      </c>
      <c r="C981" t="str">
        <f t="shared" si="201"/>
        <v>UT2021 CPAOffice Equipment_Laptop</v>
      </c>
      <c r="D981" t="s">
        <v>117</v>
      </c>
      <c r="E981" t="s">
        <v>114</v>
      </c>
      <c r="F981" s="3" t="s">
        <v>100</v>
      </c>
      <c r="G981" t="s">
        <v>38</v>
      </c>
      <c r="H981" t="s">
        <v>40</v>
      </c>
      <c r="I981" s="62">
        <v>0.26068965517241377</v>
      </c>
      <c r="J981" s="62">
        <v>0.315</v>
      </c>
      <c r="K981" s="62">
        <v>1.7181818181818184E-2</v>
      </c>
      <c r="L981" s="62">
        <v>4.2000000000000003E-2</v>
      </c>
      <c r="M981" s="62">
        <v>2.8636363636363637E-2</v>
      </c>
      <c r="N981" s="62">
        <v>2.1000000000000001E-2</v>
      </c>
      <c r="O981" s="62">
        <v>0.11429999999999998</v>
      </c>
      <c r="P981" s="62">
        <v>0.13675609756097562</v>
      </c>
      <c r="Q981" s="62">
        <v>0.17165217391304347</v>
      </c>
      <c r="R981" s="62">
        <v>5.7399999999999994E-3</v>
      </c>
      <c r="S981" s="62">
        <v>1.7999999999999999E-2</v>
      </c>
      <c r="T981" s="62">
        <v>7.559999999999999E-3</v>
      </c>
      <c r="U981" s="62">
        <v>1.3404255319148937</v>
      </c>
      <c r="V981" s="62">
        <v>2.3939999999999996E-2</v>
      </c>
      <c r="W981" s="6"/>
    </row>
    <row r="982" spans="2:23" x14ac:dyDescent="0.25">
      <c r="B982" t="str">
        <f t="shared" si="200"/>
        <v>UTOffice EquipmentServer</v>
      </c>
      <c r="C982" t="str">
        <f t="shared" si="201"/>
        <v>UT2021 CPAOffice Equipment_Server</v>
      </c>
      <c r="D982" t="s">
        <v>117</v>
      </c>
      <c r="E982" t="s">
        <v>114</v>
      </c>
      <c r="F982" s="3" t="s">
        <v>101</v>
      </c>
      <c r="G982" t="s">
        <v>38</v>
      </c>
      <c r="H982" t="s">
        <v>41</v>
      </c>
      <c r="I982" s="62">
        <v>1.7606896551724138</v>
      </c>
      <c r="J982" s="62">
        <v>0.76666666666666672</v>
      </c>
      <c r="K982" s="62">
        <v>0.31363636363636366</v>
      </c>
      <c r="L982" s="62">
        <v>0.76666666666666672</v>
      </c>
      <c r="M982" s="62">
        <v>0.52272727272727271</v>
      </c>
      <c r="N982" s="62">
        <v>0.19166666666666668</v>
      </c>
      <c r="O982" s="62">
        <v>0.65714285714285714</v>
      </c>
      <c r="P982" s="62">
        <v>0.16829268292682928</v>
      </c>
      <c r="Q982" s="62">
        <v>0.2</v>
      </c>
      <c r="R982" s="62">
        <v>0.10477777777777778</v>
      </c>
      <c r="S982" s="62">
        <v>0.16428571428571428</v>
      </c>
      <c r="T982" s="62">
        <v>0.13800000000000001</v>
      </c>
      <c r="U982" s="62">
        <v>92.978723404255319</v>
      </c>
      <c r="V982" s="62">
        <v>0.437</v>
      </c>
      <c r="W982" s="6"/>
    </row>
    <row r="983" spans="2:23" x14ac:dyDescent="0.25">
      <c r="B983" t="str">
        <f t="shared" si="200"/>
        <v>UTOffice EquipmentMonitor</v>
      </c>
      <c r="C983" t="str">
        <f t="shared" si="201"/>
        <v>UT2021 CPAOffice Equipment_Monitor</v>
      </c>
      <c r="D983" t="s">
        <v>117</v>
      </c>
      <c r="E983" t="s">
        <v>114</v>
      </c>
      <c r="F983" s="3" t="s">
        <v>102</v>
      </c>
      <c r="G983" t="s">
        <v>38</v>
      </c>
      <c r="H983" t="s">
        <v>42</v>
      </c>
      <c r="I983" s="62">
        <v>0.1489655172413793</v>
      </c>
      <c r="J983" s="62">
        <v>0.18</v>
      </c>
      <c r="K983" s="62">
        <v>9.8181818181818179E-3</v>
      </c>
      <c r="L983" s="62">
        <v>2.4E-2</v>
      </c>
      <c r="M983" s="62">
        <v>1.6363636363636365E-2</v>
      </c>
      <c r="N983" s="62">
        <v>1.2E-2</v>
      </c>
      <c r="O983" s="62">
        <v>6.5314285714285714E-2</v>
      </c>
      <c r="P983" s="62">
        <v>7.8146341463414634E-2</v>
      </c>
      <c r="Q983" s="62">
        <v>9.8086956521739127E-2</v>
      </c>
      <c r="R983" s="62">
        <v>3.2799999999999999E-3</v>
      </c>
      <c r="S983" s="62">
        <v>5.1428571428571426E-3</v>
      </c>
      <c r="T983" s="62">
        <v>4.3200000000000001E-3</v>
      </c>
      <c r="U983" s="62">
        <v>1.5319148936170213</v>
      </c>
      <c r="V983" s="62">
        <v>1.3679999999999999E-2</v>
      </c>
      <c r="W983" s="6"/>
    </row>
    <row r="984" spans="2:23" x14ac:dyDescent="0.25">
      <c r="B984" t="str">
        <f t="shared" si="200"/>
        <v>UTOffice EquipmentPrinter/Copier/Fax</v>
      </c>
      <c r="C984" t="str">
        <f t="shared" si="201"/>
        <v>UT2021 CPAOffice Equipment_Printer/Copier/Fax</v>
      </c>
      <c r="D984" t="s">
        <v>117</v>
      </c>
      <c r="E984" t="s">
        <v>114</v>
      </c>
      <c r="F984" s="3" t="s">
        <v>103</v>
      </c>
      <c r="G984" t="s">
        <v>38</v>
      </c>
      <c r="H984" t="s">
        <v>43</v>
      </c>
      <c r="I984" s="62">
        <v>4.3152709359605919E-2</v>
      </c>
      <c r="J984" s="62">
        <v>7.8214285714285722E-2</v>
      </c>
      <c r="K984" s="62">
        <v>3.4129870129870135E-2</v>
      </c>
      <c r="L984" s="62">
        <v>5.2142857142857151E-2</v>
      </c>
      <c r="M984" s="62">
        <v>3.5551948051948057E-2</v>
      </c>
      <c r="N984" s="62">
        <v>1.3035714285714288E-2</v>
      </c>
      <c r="O984" s="62">
        <v>2.2346938775510205E-2</v>
      </c>
      <c r="P984" s="62">
        <v>3.8153310104529624E-2</v>
      </c>
      <c r="Q984" s="62">
        <v>4.5341614906832306E-2</v>
      </c>
      <c r="R984" s="62">
        <v>7.1261904761904761E-3</v>
      </c>
      <c r="S984" s="62">
        <v>2.2346938775510205E-2</v>
      </c>
      <c r="T984" s="62">
        <v>9.3857142857142854E-3</v>
      </c>
      <c r="U984" s="62">
        <v>1.6641337386018237E-2</v>
      </c>
      <c r="V984" s="62">
        <v>2.9721428571428569E-2</v>
      </c>
      <c r="W984" s="6"/>
    </row>
    <row r="985" spans="2:23" x14ac:dyDescent="0.25">
      <c r="B985" t="str">
        <f t="shared" si="200"/>
        <v>UTOffice EquipmentPOS Terminal</v>
      </c>
      <c r="C985" t="str">
        <f t="shared" si="201"/>
        <v>UT2021 CPAOffice Equipment_POS Terminal</v>
      </c>
      <c r="D985" t="s">
        <v>117</v>
      </c>
      <c r="E985" t="s">
        <v>114</v>
      </c>
      <c r="F985" s="3" t="s">
        <v>104</v>
      </c>
      <c r="G985" t="s">
        <v>38</v>
      </c>
      <c r="H985" t="s">
        <v>44</v>
      </c>
      <c r="I985" s="62">
        <v>1.1051724137931035E-2</v>
      </c>
      <c r="J985" s="62">
        <v>5.3416666666666668E-2</v>
      </c>
      <c r="K985" s="62">
        <v>6.9927272727272727E-2</v>
      </c>
      <c r="L985" s="62">
        <v>0.3846</v>
      </c>
      <c r="M985" s="62">
        <v>0.11654545454545456</v>
      </c>
      <c r="N985" s="62">
        <v>0.16025</v>
      </c>
      <c r="O985" s="62">
        <v>4.5785714285714284E-2</v>
      </c>
      <c r="P985" s="62">
        <v>4.6902439024390244E-2</v>
      </c>
      <c r="Q985" s="62">
        <v>1.8579710144927535E-2</v>
      </c>
      <c r="R985" s="62">
        <v>1.4600555555555556E-2</v>
      </c>
      <c r="S985" s="62">
        <v>2.2892857142857142E-2</v>
      </c>
      <c r="T985" s="62">
        <v>1.9229999999999997E-2</v>
      </c>
      <c r="U985" s="62">
        <v>3.4095744680851067E-2</v>
      </c>
      <c r="V985" s="62">
        <v>6.0894999999999991E-2</v>
      </c>
      <c r="W985" s="6"/>
    </row>
    <row r="986" spans="2:23" x14ac:dyDescent="0.25">
      <c r="B986" t="str">
        <f t="shared" ref="B986:B1049" si="202">D986&amp;G986&amp;H986</f>
        <v>UTMiscellaneousNon-HVAC Motors</v>
      </c>
      <c r="C986" t="str">
        <f t="shared" ref="C986:C1049" si="203">D986&amp;E986&amp;F986</f>
        <v>UT2021 CPAMiscellaneous_Non-HVAC Motors</v>
      </c>
      <c r="D986" t="s">
        <v>117</v>
      </c>
      <c r="E986" t="s">
        <v>114</v>
      </c>
      <c r="F986" s="3" t="s">
        <v>105</v>
      </c>
      <c r="G986" t="s">
        <v>45</v>
      </c>
      <c r="H986" t="s">
        <v>46</v>
      </c>
      <c r="I986" s="62">
        <v>0.17499310344827587</v>
      </c>
      <c r="J986" s="62">
        <v>1.1841200000000001</v>
      </c>
      <c r="K986" s="62">
        <v>0.35754272727272729</v>
      </c>
      <c r="L986" s="62">
        <v>1.56473</v>
      </c>
      <c r="M986" s="62">
        <v>2.0183863636363637</v>
      </c>
      <c r="N986" s="62">
        <v>0.86694499999999997</v>
      </c>
      <c r="O986" s="62">
        <v>0.52560428571428564</v>
      </c>
      <c r="P986" s="62">
        <v>0.12377560975609757</v>
      </c>
      <c r="Q986" s="62">
        <v>0.25741739130434782</v>
      </c>
      <c r="R986" s="62">
        <v>0.28193333333333337</v>
      </c>
      <c r="S986" s="62">
        <v>0.86996571428571434</v>
      </c>
      <c r="T986" s="62">
        <v>1.8124285714285715</v>
      </c>
      <c r="U986" s="62">
        <v>5.3987234042553192E-2</v>
      </c>
      <c r="V986" s="62">
        <v>1.39557</v>
      </c>
      <c r="W986" s="6"/>
    </row>
    <row r="987" spans="2:23" x14ac:dyDescent="0.25">
      <c r="B987" t="str">
        <f t="shared" si="202"/>
        <v>UTMiscellaneousPool Pump</v>
      </c>
      <c r="C987" t="str">
        <f t="shared" si="203"/>
        <v>UT2021 CPAMiscellaneous_Pool Pump</v>
      </c>
      <c r="D987" t="s">
        <v>117</v>
      </c>
      <c r="E987" t="s">
        <v>114</v>
      </c>
      <c r="F987" s="3" t="s">
        <v>106</v>
      </c>
      <c r="G987" t="s">
        <v>45</v>
      </c>
      <c r="H987" t="s">
        <v>47</v>
      </c>
      <c r="I987" s="62">
        <v>2.6503448275862068E-2</v>
      </c>
      <c r="J987" s="62">
        <v>0.64049999999999996</v>
      </c>
      <c r="K987" s="62">
        <v>3.4936363636363633E-2</v>
      </c>
      <c r="L987" s="62">
        <v>1.2809999999999999</v>
      </c>
      <c r="M987" s="62">
        <v>0.87340909090909091</v>
      </c>
      <c r="N987" s="62">
        <v>0.32024999999999998</v>
      </c>
      <c r="O987" s="62">
        <v>0.27450000000000002</v>
      </c>
      <c r="P987" s="62">
        <v>9.3731707317073171E-2</v>
      </c>
      <c r="Q987" s="62">
        <v>0.11139130434782608</v>
      </c>
      <c r="R987" s="62">
        <v>0.2135</v>
      </c>
      <c r="S987" s="62">
        <v>0.27450000000000002</v>
      </c>
      <c r="T987" s="62">
        <v>0.27450000000000002</v>
      </c>
      <c r="U987" s="62">
        <v>8.1765957446808507E-4</v>
      </c>
      <c r="V987" s="62">
        <v>1.2809999999999999</v>
      </c>
      <c r="W987" s="6"/>
    </row>
    <row r="988" spans="2:23" x14ac:dyDescent="0.25">
      <c r="B988" t="str">
        <f t="shared" si="202"/>
        <v>UTMiscellaneousPool Heater</v>
      </c>
      <c r="C988" t="str">
        <f t="shared" si="203"/>
        <v>UT2021 CPAMiscellaneous_Pool Heater</v>
      </c>
      <c r="D988" t="s">
        <v>117</v>
      </c>
      <c r="E988" t="s">
        <v>114</v>
      </c>
      <c r="F988" s="3" t="s">
        <v>107</v>
      </c>
      <c r="G988" t="s">
        <v>45</v>
      </c>
      <c r="H988" t="s">
        <v>48</v>
      </c>
      <c r="I988" s="62">
        <v>3.4352365517241377E-2</v>
      </c>
      <c r="J988" s="62">
        <v>0.83018216666666667</v>
      </c>
      <c r="K988" s="62">
        <v>4.5282663636363636E-2</v>
      </c>
      <c r="L988" s="62">
        <v>1.6603643333333333</v>
      </c>
      <c r="M988" s="62">
        <v>1.1320665909090908</v>
      </c>
      <c r="N988" s="62">
        <v>0.41509108333333333</v>
      </c>
      <c r="O988" s="62">
        <v>0.35579235714285712</v>
      </c>
      <c r="P988" s="62">
        <v>0.12149007317073171</v>
      </c>
      <c r="Q988" s="62">
        <v>0.1443795072463768</v>
      </c>
      <c r="R988" s="62">
        <v>0.27672738888888887</v>
      </c>
      <c r="S988" s="62">
        <v>0.35579235714285712</v>
      </c>
      <c r="T988" s="62">
        <v>0.35579235714285712</v>
      </c>
      <c r="U988" s="62">
        <v>1.0598070212765958E-3</v>
      </c>
      <c r="V988" s="62">
        <v>1.6603643333333333</v>
      </c>
      <c r="W988" s="6"/>
    </row>
    <row r="989" spans="2:23" x14ac:dyDescent="0.25">
      <c r="B989" t="str">
        <f t="shared" si="202"/>
        <v>UTMiscellaneousClothes Washer</v>
      </c>
      <c r="C989" t="str">
        <f t="shared" si="203"/>
        <v>UT2021 CPAMiscellaneous_Clothes Washer</v>
      </c>
      <c r="D989" t="s">
        <v>117</v>
      </c>
      <c r="E989" t="s">
        <v>114</v>
      </c>
      <c r="F989" s="3" t="s">
        <v>108</v>
      </c>
      <c r="G989" t="s">
        <v>45</v>
      </c>
      <c r="H989" t="s">
        <v>49</v>
      </c>
      <c r="I989" s="62">
        <v>8.3574072650705183E-3</v>
      </c>
      <c r="J989" s="62">
        <v>0.20197067557253751</v>
      </c>
      <c r="K989" s="62">
        <v>1.1016582303956591E-2</v>
      </c>
      <c r="L989" s="62">
        <v>0.40394135114507501</v>
      </c>
      <c r="M989" s="62">
        <v>0.27541455759891481</v>
      </c>
      <c r="N989" s="62">
        <v>0.10098533778626875</v>
      </c>
      <c r="O989" s="62">
        <v>8.6558860959658937E-2</v>
      </c>
      <c r="P989" s="62">
        <v>2.9556684230127441E-2</v>
      </c>
      <c r="Q989" s="62">
        <v>3.5125334882180441E-2</v>
      </c>
      <c r="R989" s="62">
        <v>0.13464711704835836</v>
      </c>
      <c r="S989" s="62">
        <v>8.6558860959658937E-2</v>
      </c>
      <c r="T989" s="62">
        <v>8.6558860959658937E-2</v>
      </c>
      <c r="U989" s="62">
        <v>2.578349049862181E-4</v>
      </c>
      <c r="V989" s="62">
        <v>0.40394135114507501</v>
      </c>
      <c r="W989" s="6"/>
    </row>
    <row r="990" spans="2:23" x14ac:dyDescent="0.25">
      <c r="B990" t="str">
        <f t="shared" si="202"/>
        <v>UTMiscellaneousClothes Dryer</v>
      </c>
      <c r="C990" t="str">
        <f t="shared" si="203"/>
        <v>UT2021 CPAMiscellaneous_Clothes Dryer</v>
      </c>
      <c r="D990" t="s">
        <v>117</v>
      </c>
      <c r="E990" t="s">
        <v>114</v>
      </c>
      <c r="F990" s="3" t="s">
        <v>109</v>
      </c>
      <c r="G990" t="s">
        <v>45</v>
      </c>
      <c r="H990" t="s">
        <v>50</v>
      </c>
      <c r="I990" s="62">
        <v>2.7127223566657241E-2</v>
      </c>
      <c r="J990" s="62">
        <v>0.65557456952755</v>
      </c>
      <c r="K990" s="62">
        <v>3.5758612883320912E-2</v>
      </c>
      <c r="L990" s="62">
        <v>1.3111491390551</v>
      </c>
      <c r="M990" s="62">
        <v>0.89396532208302271</v>
      </c>
      <c r="N990" s="62">
        <v>0.327787284763775</v>
      </c>
      <c r="O990" s="62">
        <v>0.28096052979752145</v>
      </c>
      <c r="P990" s="62">
        <v>9.5937741882080485E-2</v>
      </c>
      <c r="Q990" s="62">
        <v>0.11401296861348696</v>
      </c>
      <c r="R990" s="62">
        <v>0.43704971301836665</v>
      </c>
      <c r="S990" s="62">
        <v>0.28096052979752145</v>
      </c>
      <c r="T990" s="62">
        <v>0.28096052979752145</v>
      </c>
      <c r="U990" s="62">
        <v>8.3690370577985107E-4</v>
      </c>
      <c r="V990" s="62">
        <v>1.3111491390551</v>
      </c>
      <c r="W990" s="6"/>
    </row>
    <row r="991" spans="2:23" x14ac:dyDescent="0.25">
      <c r="B991" t="str">
        <f t="shared" si="202"/>
        <v>UTMiscellaneousOther Miscellaneous</v>
      </c>
      <c r="C991" t="str">
        <f t="shared" si="203"/>
        <v>UT2021 CPAMiscellaneous_Other Miscellaneous</v>
      </c>
      <c r="D991" t="s">
        <v>117</v>
      </c>
      <c r="E991" t="s">
        <v>114</v>
      </c>
      <c r="F991" s="3" t="s">
        <v>110</v>
      </c>
      <c r="G991" t="s">
        <v>45</v>
      </c>
      <c r="H991" t="s">
        <v>51</v>
      </c>
      <c r="I991" s="62">
        <v>1.6697309292395255</v>
      </c>
      <c r="J991" s="62">
        <v>1.0612854580940514</v>
      </c>
      <c r="K991" s="62">
        <v>1.5963126990095671</v>
      </c>
      <c r="L991" s="62">
        <v>1.397690903395314</v>
      </c>
      <c r="M991" s="62">
        <v>1.7756715456584953</v>
      </c>
      <c r="N991" s="62">
        <v>1.312553961976505</v>
      </c>
      <c r="O991" s="62">
        <v>3.85243145458921</v>
      </c>
      <c r="P991" s="62">
        <v>1.7024561260364752</v>
      </c>
      <c r="Q991" s="62">
        <v>0.54053187852400175</v>
      </c>
      <c r="R991" s="62">
        <v>1.9575266740022428</v>
      </c>
      <c r="S991" s="62">
        <v>0.46655274480573522</v>
      </c>
      <c r="T991" s="62">
        <v>1.6760178618307167</v>
      </c>
      <c r="U991" s="62">
        <v>8.5</v>
      </c>
      <c r="V991" s="62">
        <v>2.5066140468241427</v>
      </c>
      <c r="W991" s="6"/>
    </row>
    <row r="992" spans="2:23" x14ac:dyDescent="0.25">
      <c r="B992" t="str">
        <f t="shared" si="202"/>
        <v>IDCoolingAir-Cooled Chiller</v>
      </c>
      <c r="C992" t="str">
        <f t="shared" si="203"/>
        <v>ID2021 CPACooling_Air-Cooled Chiller</v>
      </c>
      <c r="D992" t="s">
        <v>119</v>
      </c>
      <c r="E992" t="s">
        <v>114</v>
      </c>
      <c r="F992" s="3" t="s">
        <v>66</v>
      </c>
      <c r="G992" t="s">
        <v>3</v>
      </c>
      <c r="H992" t="s">
        <v>4</v>
      </c>
      <c r="I992" s="62">
        <v>2.8656345974661805</v>
      </c>
      <c r="J992" s="62">
        <v>1.9276055783937911</v>
      </c>
      <c r="K992" s="62">
        <v>1.7814531183761209</v>
      </c>
      <c r="L992" s="62">
        <v>1.9926122501027845</v>
      </c>
      <c r="M992" s="62">
        <v>8.1435660507532361</v>
      </c>
      <c r="N992" s="62">
        <v>1.1740189342332101</v>
      </c>
      <c r="O992" s="62">
        <v>3.3412207023374294</v>
      </c>
      <c r="P992" s="62">
        <v>2.0278905937435683</v>
      </c>
      <c r="Q992" s="62">
        <v>1.3024085435067962</v>
      </c>
      <c r="R992" s="62">
        <v>1.5609425463177156</v>
      </c>
      <c r="S992" s="62">
        <v>1.7283908855099914</v>
      </c>
      <c r="T992" s="62">
        <v>3.4313221738903703</v>
      </c>
      <c r="U992" s="62">
        <v>40.118884364526529</v>
      </c>
      <c r="V992" s="62">
        <v>2.010448034497395</v>
      </c>
      <c r="W992" s="6"/>
    </row>
    <row r="993" spans="2:23" x14ac:dyDescent="0.25">
      <c r="B993" t="str">
        <f t="shared" si="202"/>
        <v>IDCoolingWater-Cooled Chiller</v>
      </c>
      <c r="C993" t="str">
        <f t="shared" si="203"/>
        <v>ID2021 CPACooling_Water-Cooled Chiller</v>
      </c>
      <c r="D993" t="s">
        <v>119</v>
      </c>
      <c r="E993" t="s">
        <v>114</v>
      </c>
      <c r="F993" s="3" t="s">
        <v>67</v>
      </c>
      <c r="G993" t="s">
        <v>3</v>
      </c>
      <c r="H993" t="s">
        <v>5</v>
      </c>
      <c r="I993" s="62">
        <v>2.9983622802481857</v>
      </c>
      <c r="J993" s="62">
        <v>2.0249437675946389</v>
      </c>
      <c r="K993" s="62">
        <v>1.8714110551203311</v>
      </c>
      <c r="L993" s="62">
        <v>2.0932330775056864</v>
      </c>
      <c r="M993" s="62">
        <v>8.1920717386796298</v>
      </c>
      <c r="N993" s="62">
        <v>1.233303301547084</v>
      </c>
      <c r="O993" s="62">
        <v>3.9440262395046473</v>
      </c>
      <c r="P993" s="62">
        <v>2.4103686915075091</v>
      </c>
      <c r="Q993" s="62">
        <v>1.5480543114633372</v>
      </c>
      <c r="R993" s="62">
        <v>2.111685196729256</v>
      </c>
      <c r="S993" s="62">
        <v>1.8156693417006922</v>
      </c>
      <c r="T993" s="62">
        <v>3.6045934544443079</v>
      </c>
      <c r="U993" s="62">
        <v>41.977071923474597</v>
      </c>
      <c r="V993" s="62">
        <v>2.1119695144899175</v>
      </c>
      <c r="W993" s="6"/>
    </row>
    <row r="994" spans="2:23" x14ac:dyDescent="0.25">
      <c r="B994" t="str">
        <f t="shared" si="202"/>
        <v>IDCoolingRTU</v>
      </c>
      <c r="C994" t="str">
        <f t="shared" si="203"/>
        <v>ID2021 CPACooling_RTU</v>
      </c>
      <c r="D994" t="s">
        <v>119</v>
      </c>
      <c r="E994" t="s">
        <v>114</v>
      </c>
      <c r="F994" s="3" t="s">
        <v>68</v>
      </c>
      <c r="G994" t="s">
        <v>3</v>
      </c>
      <c r="H994" t="s">
        <v>6</v>
      </c>
      <c r="I994" s="62">
        <v>2.5621322532903559</v>
      </c>
      <c r="J994" s="62">
        <v>1.8672542088818289</v>
      </c>
      <c r="K994" s="62">
        <v>1.7256776336916753</v>
      </c>
      <c r="L994" s="62">
        <v>1.9302255878374568</v>
      </c>
      <c r="M994" s="62">
        <v>8.1601491919246545</v>
      </c>
      <c r="N994" s="62">
        <v>1.1372615958502259</v>
      </c>
      <c r="O994" s="62">
        <v>2.7303349587410515</v>
      </c>
      <c r="P994" s="62">
        <v>2.0074032450951451</v>
      </c>
      <c r="Q994" s="62">
        <v>1.2892505861713115</v>
      </c>
      <c r="R994" s="62">
        <v>1.9467275459354278</v>
      </c>
      <c r="S994" s="62">
        <v>1.6742767253510238</v>
      </c>
      <c r="T994" s="62">
        <v>3.3238909676559474</v>
      </c>
      <c r="U994" s="62">
        <v>35.869851546064979</v>
      </c>
      <c r="V994" s="62">
        <v>1.9475029519688138</v>
      </c>
      <c r="W994" s="6"/>
    </row>
    <row r="995" spans="2:23" x14ac:dyDescent="0.25">
      <c r="B995" t="str">
        <f t="shared" si="202"/>
        <v>IDCoolingPTAC</v>
      </c>
      <c r="C995" t="str">
        <f t="shared" si="203"/>
        <v>ID2021 CPACooling_PTAC</v>
      </c>
      <c r="D995" t="s">
        <v>119</v>
      </c>
      <c r="E995" t="s">
        <v>114</v>
      </c>
      <c r="F995" s="3" t="s">
        <v>69</v>
      </c>
      <c r="G995" t="s">
        <v>3</v>
      </c>
      <c r="H995" t="s">
        <v>7</v>
      </c>
      <c r="I995" s="62">
        <v>2.1072150618434393</v>
      </c>
      <c r="J995" s="62">
        <v>1.5357154917328308</v>
      </c>
      <c r="K995" s="62">
        <v>1.4192764237410145</v>
      </c>
      <c r="L995" s="62">
        <v>1.9535289047358424</v>
      </c>
      <c r="M995" s="62">
        <v>6.7112809114481484</v>
      </c>
      <c r="N995" s="62">
        <v>0.93533609006877516</v>
      </c>
      <c r="O995" s="62">
        <v>2.2455526804083439</v>
      </c>
      <c r="P995" s="62">
        <v>1.650980486204634</v>
      </c>
      <c r="Q995" s="62">
        <v>1.0603388057668679</v>
      </c>
      <c r="R995" s="62">
        <v>1.601078008690821</v>
      </c>
      <c r="S995" s="62">
        <v>1.3770019595291234</v>
      </c>
      <c r="T995" s="62">
        <v>2.7337203620051476</v>
      </c>
      <c r="U995" s="62">
        <v>29.501010865808151</v>
      </c>
      <c r="V995" s="62">
        <v>1.9710148558292926</v>
      </c>
      <c r="W995" s="6"/>
    </row>
    <row r="996" spans="2:23" x14ac:dyDescent="0.25">
      <c r="B996" t="str">
        <f t="shared" si="202"/>
        <v>IDCoolingPTHP</v>
      </c>
      <c r="C996" t="str">
        <f t="shared" si="203"/>
        <v>ID2021 CPACooling_PTHP</v>
      </c>
      <c r="D996" t="s">
        <v>119</v>
      </c>
      <c r="E996" t="s">
        <v>114</v>
      </c>
      <c r="F996" s="3" t="s">
        <v>70</v>
      </c>
      <c r="G996" s="3" t="s">
        <v>3</v>
      </c>
      <c r="H996" s="3" t="s">
        <v>8</v>
      </c>
      <c r="I996" s="6">
        <v>2.5619306798937371</v>
      </c>
      <c r="J996" s="6">
        <v>1.8663364701295371</v>
      </c>
      <c r="K996" s="6">
        <v>1.7254430482363632</v>
      </c>
      <c r="L996" s="6">
        <v>1.9278557590003327</v>
      </c>
      <c r="M996" s="6">
        <v>8.1584908778075125</v>
      </c>
      <c r="N996" s="6">
        <v>0.96087397901312999</v>
      </c>
      <c r="O996" s="6">
        <v>2.7213692502374625</v>
      </c>
      <c r="P996" s="6">
        <v>2.0048334034528339</v>
      </c>
      <c r="Q996" s="6">
        <v>1.287600110686721</v>
      </c>
      <c r="R996" s="6">
        <v>1.9452124354803755</v>
      </c>
      <c r="S996" s="6">
        <v>1.6740491272410021</v>
      </c>
      <c r="T996" s="6">
        <v>3.3234391240086567</v>
      </c>
      <c r="U996" s="6">
        <v>35.867029518512318</v>
      </c>
      <c r="V996" s="6">
        <v>1.9451119108982566</v>
      </c>
      <c r="W996" s="6"/>
    </row>
    <row r="997" spans="2:23" x14ac:dyDescent="0.25">
      <c r="B997" t="str">
        <f t="shared" si="202"/>
        <v>IDCoolingEvaporative AC</v>
      </c>
      <c r="C997" t="str">
        <f t="shared" si="203"/>
        <v>ID2021 CPACooling_Evaporative AC</v>
      </c>
      <c r="D997" t="s">
        <v>119</v>
      </c>
      <c r="E997" t="s">
        <v>114</v>
      </c>
      <c r="F997" s="3" t="s">
        <v>71</v>
      </c>
      <c r="G997" s="3" t="s">
        <v>3</v>
      </c>
      <c r="H997" s="3" t="s">
        <v>9</v>
      </c>
      <c r="I997" s="6">
        <v>1.0248529013161425</v>
      </c>
      <c r="J997" s="6">
        <v>0.74690168355273157</v>
      </c>
      <c r="K997" s="6">
        <v>0.69027105347667017</v>
      </c>
      <c r="L997" s="6">
        <v>0.77209023513498276</v>
      </c>
      <c r="M997" s="6">
        <v>3.264059676769862</v>
      </c>
      <c r="N997" s="6">
        <v>0.45490463834009037</v>
      </c>
      <c r="O997" s="6">
        <v>1.0921339834964205</v>
      </c>
      <c r="P997" s="6">
        <v>0.80296129803805805</v>
      </c>
      <c r="Q997" s="6">
        <v>0.51570023446852464</v>
      </c>
      <c r="R997" s="6">
        <v>0.77869101837417121</v>
      </c>
      <c r="S997" s="6">
        <v>0.66971069014040951</v>
      </c>
      <c r="T997" s="6">
        <v>1.329556387062379</v>
      </c>
      <c r="U997" s="6">
        <v>14.347940618425994</v>
      </c>
      <c r="V997" s="6">
        <v>0.77900118078752556</v>
      </c>
      <c r="W997" s="6"/>
    </row>
    <row r="998" spans="2:23" x14ac:dyDescent="0.25">
      <c r="B998" t="str">
        <f t="shared" si="202"/>
        <v>IDCoolingAir-Source Heat Pump</v>
      </c>
      <c r="C998" t="str">
        <f t="shared" si="203"/>
        <v>ID2021 CPACooling_Air-Source Heat Pump</v>
      </c>
      <c r="D998" t="s">
        <v>119</v>
      </c>
      <c r="E998" t="s">
        <v>114</v>
      </c>
      <c r="F998" s="3" t="s">
        <v>72</v>
      </c>
      <c r="G998" s="3" t="s">
        <v>3</v>
      </c>
      <c r="H998" s="3" t="s">
        <v>10</v>
      </c>
      <c r="I998" s="6">
        <v>2.5619306798937371</v>
      </c>
      <c r="J998" s="6">
        <v>1.8663364701295371</v>
      </c>
      <c r="K998" s="6">
        <v>1.7254430482363632</v>
      </c>
      <c r="L998" s="6">
        <v>1.9278557590003327</v>
      </c>
      <c r="M998" s="6">
        <v>8.1584908778075125</v>
      </c>
      <c r="N998" s="6">
        <v>0.96087397901312999</v>
      </c>
      <c r="O998" s="6">
        <v>2.7213692502374625</v>
      </c>
      <c r="P998" s="6">
        <v>2.0048334034528339</v>
      </c>
      <c r="Q998" s="6">
        <v>1.287600110686721</v>
      </c>
      <c r="R998" s="6">
        <v>1.9452124354803755</v>
      </c>
      <c r="S998" s="6">
        <v>1.6740491272410021</v>
      </c>
      <c r="T998" s="6">
        <v>3.3234391240086567</v>
      </c>
      <c r="U998" s="6">
        <v>35.867029518512318</v>
      </c>
      <c r="V998" s="6">
        <v>1.9451119108982566</v>
      </c>
      <c r="W998" s="6"/>
    </row>
    <row r="999" spans="2:23" x14ac:dyDescent="0.25">
      <c r="B999" t="str">
        <f t="shared" si="202"/>
        <v>IDCoolingGeothermal Heat Pump</v>
      </c>
      <c r="C999" t="str">
        <f t="shared" si="203"/>
        <v>ID2021 CPACooling_Geothermal Heat Pump</v>
      </c>
      <c r="D999" t="s">
        <v>119</v>
      </c>
      <c r="E999" t="s">
        <v>114</v>
      </c>
      <c r="F999" s="3" t="s">
        <v>73</v>
      </c>
      <c r="G999" s="3" t="s">
        <v>3</v>
      </c>
      <c r="H999" s="3" t="s">
        <v>11</v>
      </c>
      <c r="I999" s="6">
        <v>2.3784400967298773</v>
      </c>
      <c r="J999" s="6">
        <v>1.7329201990151075</v>
      </c>
      <c r="K999" s="6">
        <v>1.6018835377026854</v>
      </c>
      <c r="L999" s="6">
        <v>1.6932427041250619</v>
      </c>
      <c r="M999" s="6">
        <v>7.5743497300443741</v>
      </c>
      <c r="N999" s="6">
        <v>0.97354270287435796</v>
      </c>
      <c r="O999" s="6">
        <v>2.5295473633643835</v>
      </c>
      <c r="P999" s="6">
        <v>1.8622071923045784</v>
      </c>
      <c r="Q999" s="6">
        <v>1.1959987212919527</v>
      </c>
      <c r="R999" s="6">
        <v>1.877979409037426</v>
      </c>
      <c r="S999" s="6">
        <v>1.5541699512910037</v>
      </c>
      <c r="T999" s="6">
        <v>3.085446620071354</v>
      </c>
      <c r="U999" s="6">
        <v>33.29816135421828</v>
      </c>
      <c r="V999" s="6">
        <v>1.7083988449130969</v>
      </c>
      <c r="W999" s="6"/>
    </row>
    <row r="1000" spans="2:23" x14ac:dyDescent="0.25">
      <c r="B1000" t="str">
        <f t="shared" si="202"/>
        <v>IDHeatingElectric Furnace</v>
      </c>
      <c r="C1000" t="str">
        <f t="shared" si="203"/>
        <v>ID2021 CPAHeating_Electric Furnace</v>
      </c>
      <c r="D1000" t="s">
        <v>119</v>
      </c>
      <c r="E1000" t="s">
        <v>114</v>
      </c>
      <c r="F1000" s="3" t="s">
        <v>74</v>
      </c>
      <c r="G1000" s="3" t="s">
        <v>12</v>
      </c>
      <c r="H1000" s="3" t="s">
        <v>13</v>
      </c>
      <c r="I1000" s="6">
        <v>1.4398253284399725</v>
      </c>
      <c r="J1000" s="6">
        <v>4.1020157286818089</v>
      </c>
      <c r="K1000" s="6">
        <v>0.70992687139842159</v>
      </c>
      <c r="L1000" s="6">
        <v>4.2736148203944309</v>
      </c>
      <c r="M1000" s="6">
        <v>4.8262983913236184</v>
      </c>
      <c r="N1000" s="6">
        <v>0.84368950901965156</v>
      </c>
      <c r="O1000" s="6">
        <v>9.5883060999810645</v>
      </c>
      <c r="P1000" s="6">
        <v>9.6400113140879178</v>
      </c>
      <c r="Q1000" s="6">
        <v>7.816766564298895</v>
      </c>
      <c r="R1000" s="6">
        <v>8.1698610724514786</v>
      </c>
      <c r="S1000" s="6">
        <v>0.83304069379095758</v>
      </c>
      <c r="T1000" s="6">
        <v>1.2479548633876623</v>
      </c>
      <c r="U1000" s="6">
        <v>1.4398253284399725</v>
      </c>
      <c r="V1000" s="6">
        <v>4.4774811326460338</v>
      </c>
      <c r="W1000" s="6"/>
    </row>
    <row r="1001" spans="2:23" x14ac:dyDescent="0.25">
      <c r="B1001" t="str">
        <f t="shared" si="202"/>
        <v>IDHeatingElectric Room Heat</v>
      </c>
      <c r="C1001" t="str">
        <f t="shared" si="203"/>
        <v>ID2021 CPAHeating_Electric Room Heat</v>
      </c>
      <c r="D1001" t="s">
        <v>119</v>
      </c>
      <c r="E1001" t="s">
        <v>114</v>
      </c>
      <c r="F1001" s="3" t="s">
        <v>75</v>
      </c>
      <c r="G1001" s="3" t="s">
        <v>12</v>
      </c>
      <c r="H1001" s="3" t="s">
        <v>14</v>
      </c>
      <c r="I1001" s="6">
        <v>1.3712622175618785</v>
      </c>
      <c r="J1001" s="6">
        <v>3.9066816463636269</v>
      </c>
      <c r="K1001" s="6">
        <v>0.67612082990325861</v>
      </c>
      <c r="L1001" s="6">
        <v>4.0701093527566004</v>
      </c>
      <c r="M1001" s="6">
        <v>4.5964746584034462</v>
      </c>
      <c r="N1001" s="6">
        <v>0.80351381811395384</v>
      </c>
      <c r="O1001" s="6">
        <v>9.1317200952200608</v>
      </c>
      <c r="P1001" s="6">
        <v>9.180963156274208</v>
      </c>
      <c r="Q1001" s="6">
        <v>7.4445395850465665</v>
      </c>
      <c r="R1001" s="6">
        <v>7.7808200690014084</v>
      </c>
      <c r="S1001" s="6">
        <v>0.79337208932472159</v>
      </c>
      <c r="T1001" s="6">
        <v>1.1885284413215833</v>
      </c>
      <c r="U1001" s="6">
        <v>1.3712622175618785</v>
      </c>
      <c r="V1001" s="6">
        <v>4.2642677453771745</v>
      </c>
      <c r="W1001" s="6"/>
    </row>
    <row r="1002" spans="2:23" x14ac:dyDescent="0.25">
      <c r="B1002" t="str">
        <f t="shared" si="202"/>
        <v>IDHeatingPTHP</v>
      </c>
      <c r="C1002" t="str">
        <f t="shared" si="203"/>
        <v>ID2021 CPAHeating_PTHP</v>
      </c>
      <c r="D1002" t="s">
        <v>119</v>
      </c>
      <c r="E1002" t="s">
        <v>114</v>
      </c>
      <c r="F1002" s="3" t="s">
        <v>76</v>
      </c>
      <c r="G1002" s="3" t="s">
        <v>12</v>
      </c>
      <c r="H1002" s="3" t="s">
        <v>8</v>
      </c>
      <c r="I1002" s="6">
        <v>1.1558713270268914</v>
      </c>
      <c r="J1002" s="6">
        <v>3.2402016910425275</v>
      </c>
      <c r="K1002" s="6">
        <v>0.55984979284348479</v>
      </c>
      <c r="L1002" s="6">
        <v>3.1598718591469117</v>
      </c>
      <c r="M1002" s="6">
        <v>3.3197875838318294</v>
      </c>
      <c r="N1002" s="6">
        <v>0.44365117226780493</v>
      </c>
      <c r="O1002" s="6">
        <v>6.3016291382855458</v>
      </c>
      <c r="P1002" s="6">
        <v>6.3202673594279375</v>
      </c>
      <c r="Q1002" s="6">
        <v>5.124895911730607</v>
      </c>
      <c r="R1002" s="6">
        <v>6.5848123324400412</v>
      </c>
      <c r="S1002" s="6">
        <v>0.68978448706541273</v>
      </c>
      <c r="T1002" s="6">
        <v>1.0333467641361818</v>
      </c>
      <c r="U1002" s="6">
        <v>1.1558713270268914</v>
      </c>
      <c r="V1002" s="6">
        <v>3.3106087528973038</v>
      </c>
      <c r="W1002" s="6"/>
    </row>
    <row r="1003" spans="2:23" x14ac:dyDescent="0.25">
      <c r="B1003" t="str">
        <f t="shared" si="202"/>
        <v>IDHeatingAir-Source Heat Pump</v>
      </c>
      <c r="C1003" t="str">
        <f t="shared" si="203"/>
        <v>ID2021 CPAHeating_Air-Source Heat Pump</v>
      </c>
      <c r="D1003" t="s">
        <v>119</v>
      </c>
      <c r="E1003" t="s">
        <v>114</v>
      </c>
      <c r="F1003" s="3" t="s">
        <v>77</v>
      </c>
      <c r="G1003" s="3" t="s">
        <v>12</v>
      </c>
      <c r="H1003" s="3" t="s">
        <v>10</v>
      </c>
      <c r="I1003" s="6">
        <v>1.2843014744743237</v>
      </c>
      <c r="J1003" s="6">
        <v>3.6002241011583638</v>
      </c>
      <c r="K1003" s="6">
        <v>0.62205532538164976</v>
      </c>
      <c r="L1003" s="6">
        <v>3.5109687323854573</v>
      </c>
      <c r="M1003" s="6">
        <v>3.6886528709242548</v>
      </c>
      <c r="N1003" s="6">
        <v>0.49294574696422766</v>
      </c>
      <c r="O1003" s="6">
        <v>7.0018101536506059</v>
      </c>
      <c r="P1003" s="6">
        <v>7.0225192882532639</v>
      </c>
      <c r="Q1003" s="6">
        <v>5.6943287908117854</v>
      </c>
      <c r="R1003" s="6">
        <v>7.3164581471556014</v>
      </c>
      <c r="S1003" s="6">
        <v>0.76642720785045859</v>
      </c>
      <c r="T1003" s="6">
        <v>1.1481630712624242</v>
      </c>
      <c r="U1003" s="6">
        <v>1.2843014744743237</v>
      </c>
      <c r="V1003" s="6">
        <v>3.6784541698858932</v>
      </c>
      <c r="W1003" s="6"/>
    </row>
    <row r="1004" spans="2:23" x14ac:dyDescent="0.25">
      <c r="B1004" t="str">
        <f t="shared" si="202"/>
        <v>IDHeatingGeothermal Heat Pump</v>
      </c>
      <c r="C1004" t="str">
        <f t="shared" si="203"/>
        <v>ID2021 CPAHeating_Geothermal Heat Pump</v>
      </c>
      <c r="D1004" t="s">
        <v>119</v>
      </c>
      <c r="E1004" t="s">
        <v>114</v>
      </c>
      <c r="F1004" s="3" t="s">
        <v>78</v>
      </c>
      <c r="G1004" s="3" t="s">
        <v>12</v>
      </c>
      <c r="H1004" s="3" t="s">
        <v>11</v>
      </c>
      <c r="I1004" s="6">
        <v>1.221114676472802</v>
      </c>
      <c r="J1004" s="6">
        <v>3.3119410317190545</v>
      </c>
      <c r="K1004" s="6">
        <v>0.58331667782018748</v>
      </c>
      <c r="L1004" s="6">
        <v>3.130542075414362</v>
      </c>
      <c r="M1004" s="6">
        <v>3.1995915942641018</v>
      </c>
      <c r="N1004" s="6">
        <v>0.42424195994544334</v>
      </c>
      <c r="O1004" s="6">
        <v>6.096715431326917</v>
      </c>
      <c r="P1004" s="6">
        <v>6.0065381641612969</v>
      </c>
      <c r="Q1004" s="6">
        <v>4.8705032762965788</v>
      </c>
      <c r="R1004" s="6">
        <v>7.0167473497779049</v>
      </c>
      <c r="S1004" s="6">
        <v>0.718697765990575</v>
      </c>
      <c r="T1004" s="6">
        <v>1.0766609351245617</v>
      </c>
      <c r="U1004" s="6">
        <v>1.221114676472802</v>
      </c>
      <c r="V1004" s="6">
        <v>3.2798798363228898</v>
      </c>
      <c r="W1004" s="6"/>
    </row>
    <row r="1005" spans="2:23" x14ac:dyDescent="0.25">
      <c r="B1005" t="str">
        <f t="shared" si="202"/>
        <v>IDVentilationVentilation</v>
      </c>
      <c r="C1005" t="str">
        <f t="shared" si="203"/>
        <v>ID2021 CPAVentilation_Ventilation</v>
      </c>
      <c r="D1005" t="s">
        <v>119</v>
      </c>
      <c r="E1005" t="s">
        <v>114</v>
      </c>
      <c r="F1005" s="3" t="s">
        <v>79</v>
      </c>
      <c r="G1005" s="3" t="s">
        <v>15</v>
      </c>
      <c r="H1005" s="3" t="s">
        <v>15</v>
      </c>
      <c r="I1005" s="6">
        <v>3.3260356894498302</v>
      </c>
      <c r="J1005" s="6">
        <v>2.7820414901816832</v>
      </c>
      <c r="K1005" s="6">
        <v>3.0748553399515242</v>
      </c>
      <c r="L1005" s="6">
        <v>2.5617911282435988</v>
      </c>
      <c r="M1005" s="6">
        <v>4.8266665360047689</v>
      </c>
      <c r="N1005" s="6">
        <v>2.6951674048536693</v>
      </c>
      <c r="O1005" s="6">
        <v>4.7548871537346251</v>
      </c>
      <c r="P1005" s="6">
        <v>1.7627308840738318</v>
      </c>
      <c r="Q1005" s="6">
        <v>1.0614197950283728</v>
      </c>
      <c r="R1005" s="6">
        <v>1.6823238649873649</v>
      </c>
      <c r="S1005" s="6">
        <v>0.78894831683632471</v>
      </c>
      <c r="T1005" s="6">
        <v>1.1797522949529968</v>
      </c>
      <c r="U1005" s="6">
        <v>33.260356894498301</v>
      </c>
      <c r="V1005" s="6">
        <v>1.2700660445714644</v>
      </c>
      <c r="W1005" s="6"/>
    </row>
    <row r="1006" spans="2:23" x14ac:dyDescent="0.25">
      <c r="B1006" t="str">
        <f t="shared" si="202"/>
        <v>IDWater HeatingWater Heater</v>
      </c>
      <c r="C1006" t="str">
        <f t="shared" si="203"/>
        <v>ID2021 CPAWater Heating_Water Heater</v>
      </c>
      <c r="D1006" t="s">
        <v>119</v>
      </c>
      <c r="E1006" t="s">
        <v>114</v>
      </c>
      <c r="F1006" s="3" t="s">
        <v>80</v>
      </c>
      <c r="G1006" s="3" t="s">
        <v>16</v>
      </c>
      <c r="H1006" s="3" t="s">
        <v>17</v>
      </c>
      <c r="I1006" s="6">
        <v>0.98360999999999998</v>
      </c>
      <c r="J1006" s="6">
        <v>0.87214700000000001</v>
      </c>
      <c r="K1006" s="6">
        <v>0.73956699999999997</v>
      </c>
      <c r="L1006" s="6">
        <v>0.6557590308648753</v>
      </c>
      <c r="M1006" s="6">
        <v>7.5191350000000003</v>
      </c>
      <c r="N1006" s="6">
        <v>2.0985469999999999</v>
      </c>
      <c r="O1006" s="6">
        <v>3.4380739999999999</v>
      </c>
      <c r="P1006" s="6">
        <v>2.0044590000000002</v>
      </c>
      <c r="Q1006" s="6">
        <v>1.0029319999999999</v>
      </c>
      <c r="R1006" s="6">
        <v>2.987441</v>
      </c>
      <c r="S1006" s="6">
        <v>0.22397800000000001</v>
      </c>
      <c r="T1006" s="6">
        <v>0.388235</v>
      </c>
      <c r="U1006" s="6">
        <v>0.87214700000000001</v>
      </c>
      <c r="V1006" s="6">
        <v>1.2668889999999999</v>
      </c>
      <c r="W1006" s="6"/>
    </row>
    <row r="1007" spans="2:23" x14ac:dyDescent="0.25">
      <c r="B1007" t="str">
        <f t="shared" si="202"/>
        <v>IDInterior LightingGeneral Service Lighting</v>
      </c>
      <c r="C1007" t="str">
        <f t="shared" si="203"/>
        <v>ID2021 CPAInterior Lighting_General Service Lighting</v>
      </c>
      <c r="D1007" t="s">
        <v>119</v>
      </c>
      <c r="E1007" t="s">
        <v>114</v>
      </c>
      <c r="F1007" s="3" t="s">
        <v>81</v>
      </c>
      <c r="G1007" s="3" t="s">
        <v>18</v>
      </c>
      <c r="H1007" s="3" t="s">
        <v>19</v>
      </c>
      <c r="I1007" s="6">
        <v>0.37247216614194351</v>
      </c>
      <c r="J1007" s="6">
        <v>0.2993321771540709</v>
      </c>
      <c r="K1007" s="6">
        <v>0.66475542045134894</v>
      </c>
      <c r="L1007" s="6">
        <v>0.41328544232008207</v>
      </c>
      <c r="M1007" s="6">
        <v>2.9041093362009973</v>
      </c>
      <c r="N1007" s="6">
        <v>0.49829576475338133</v>
      </c>
      <c r="O1007" s="6">
        <v>3.3020475193161194</v>
      </c>
      <c r="P1007" s="6">
        <v>0.22924923337210532</v>
      </c>
      <c r="Q1007" s="6">
        <v>0.16505944802791583</v>
      </c>
      <c r="R1007" s="6">
        <v>1.996509408235615</v>
      </c>
      <c r="S1007" s="6">
        <v>0.17377788197782101</v>
      </c>
      <c r="T1007" s="6">
        <v>0.17377788197782101</v>
      </c>
      <c r="U1007" s="6">
        <v>0.39109577444904076</v>
      </c>
      <c r="V1007" s="6">
        <v>0.74256180740325817</v>
      </c>
      <c r="W1007" s="6"/>
    </row>
    <row r="1008" spans="2:23" x14ac:dyDescent="0.25">
      <c r="B1008" t="str">
        <f t="shared" si="202"/>
        <v>IDInterior LightingExempted Lighting</v>
      </c>
      <c r="C1008" t="str">
        <f t="shared" si="203"/>
        <v>ID2021 CPAInterior Lighting_Exempted Lighting</v>
      </c>
      <c r="D1008" t="s">
        <v>119</v>
      </c>
      <c r="E1008" t="s">
        <v>114</v>
      </c>
      <c r="F1008" s="3" t="s">
        <v>82</v>
      </c>
      <c r="G1008" s="3" t="s">
        <v>18</v>
      </c>
      <c r="H1008" s="3" t="s">
        <v>20</v>
      </c>
      <c r="I1008" s="6">
        <v>7.599164207762138E-2</v>
      </c>
      <c r="J1008" s="6">
        <v>6.1069646906015712E-2</v>
      </c>
      <c r="K1008" s="6">
        <v>0.14762522254385085</v>
      </c>
      <c r="L1008" s="6">
        <v>9.1780154805223071E-2</v>
      </c>
      <c r="M1008" s="6">
        <v>0.75557978296998729</v>
      </c>
      <c r="N1008" s="6">
        <v>0.13401537177848055</v>
      </c>
      <c r="O1008" s="6">
        <v>0.79895816457204283</v>
      </c>
      <c r="P1008" s="6">
        <v>3.6782277677910535E-2</v>
      </c>
      <c r="Q1008" s="6">
        <v>2.6483239928095585E-2</v>
      </c>
      <c r="R1008" s="6">
        <v>0.40656667575674943</v>
      </c>
      <c r="S1008" s="6">
        <v>4.1877757719269444E-2</v>
      </c>
      <c r="T1008" s="6">
        <v>4.1877757719269444E-2</v>
      </c>
      <c r="U1008" s="6">
        <v>7.9791224181502446E-2</v>
      </c>
      <c r="V1008" s="6">
        <v>0.14164339261541331</v>
      </c>
      <c r="W1008" s="6"/>
    </row>
    <row r="1009" spans="2:23" x14ac:dyDescent="0.25">
      <c r="B1009" t="str">
        <f t="shared" si="202"/>
        <v>IDInterior LightingHigh-Bay Lighting</v>
      </c>
      <c r="C1009" t="str">
        <f t="shared" si="203"/>
        <v>ID2021 CPAInterior Lighting_High-Bay Lighting</v>
      </c>
      <c r="D1009" t="s">
        <v>119</v>
      </c>
      <c r="E1009" t="s">
        <v>114</v>
      </c>
      <c r="F1009" s="3" t="s">
        <v>83</v>
      </c>
      <c r="G1009" s="3" t="s">
        <v>18</v>
      </c>
      <c r="H1009" s="3" t="s">
        <v>21</v>
      </c>
      <c r="I1009" s="6">
        <v>0.54122451054829301</v>
      </c>
      <c r="J1009" s="6">
        <v>0.36320888996712453</v>
      </c>
      <c r="K1009" s="6">
        <v>1.1317917596222062</v>
      </c>
      <c r="L1009" s="6">
        <v>0.70364685055459553</v>
      </c>
      <c r="M1009" s="6">
        <v>0.77224193391109752</v>
      </c>
      <c r="N1009" s="6">
        <v>1.5630835857126379</v>
      </c>
      <c r="O1009" s="6">
        <v>0.41408542717869407</v>
      </c>
      <c r="P1009" s="6">
        <v>0.74630482466494474</v>
      </c>
      <c r="Q1009" s="6">
        <v>0.66473207451363703</v>
      </c>
      <c r="R1009" s="6">
        <v>0.21115815936523363</v>
      </c>
      <c r="S1009" s="6">
        <v>0.6613401553001963</v>
      </c>
      <c r="T1009" s="6">
        <v>0.6613401553001963</v>
      </c>
      <c r="U1009" s="6">
        <v>0.52727465502750082</v>
      </c>
      <c r="V1009" s="6">
        <v>0.88671988435732074</v>
      </c>
      <c r="W1009" s="6"/>
    </row>
    <row r="1010" spans="2:23" x14ac:dyDescent="0.25">
      <c r="B1010" t="str">
        <f t="shared" si="202"/>
        <v>IDInterior LightingLinear Lighting</v>
      </c>
      <c r="C1010" t="str">
        <f t="shared" si="203"/>
        <v>ID2021 CPAInterior Lighting_Linear Lighting</v>
      </c>
      <c r="D1010" t="s">
        <v>119</v>
      </c>
      <c r="E1010" t="s">
        <v>114</v>
      </c>
      <c r="F1010" s="3" t="s">
        <v>84</v>
      </c>
      <c r="G1010" s="3" t="s">
        <v>18</v>
      </c>
      <c r="H1010" s="3" t="s">
        <v>22</v>
      </c>
      <c r="I1010" s="6">
        <v>2.6061557666062276</v>
      </c>
      <c r="J1010" s="6">
        <v>1.9978353858714515</v>
      </c>
      <c r="K1010" s="6">
        <v>5.1530087512767855</v>
      </c>
      <c r="L1010" s="6">
        <v>3.2036797828661592</v>
      </c>
      <c r="M1010" s="6">
        <v>2.9248042013484525</v>
      </c>
      <c r="N1010" s="6">
        <v>6.2745862974371702</v>
      </c>
      <c r="O1010" s="6">
        <v>2.554589788367251</v>
      </c>
      <c r="P1010" s="6">
        <v>3.4186960459566769</v>
      </c>
      <c r="Q1010" s="6">
        <v>2.5910845124484423</v>
      </c>
      <c r="R1010" s="6">
        <v>0.61074610807244245</v>
      </c>
      <c r="S1010" s="6">
        <v>1.9243613180253121</v>
      </c>
      <c r="T1010" s="6">
        <v>1.9243613180253121</v>
      </c>
      <c r="U1010" s="6">
        <v>2.6812593684839907</v>
      </c>
      <c r="V1010" s="6">
        <v>2.7190993624129263</v>
      </c>
      <c r="W1010" s="6"/>
    </row>
    <row r="1011" spans="2:23" x14ac:dyDescent="0.25">
      <c r="B1011" t="str">
        <f t="shared" si="202"/>
        <v>IDExterior LightingGeneral Service Lighting</v>
      </c>
      <c r="C1011" t="str">
        <f t="shared" si="203"/>
        <v>ID2021 CPAExterior Lighting_General Service Lighting</v>
      </c>
      <c r="D1011" t="s">
        <v>119</v>
      </c>
      <c r="E1011" t="s">
        <v>114</v>
      </c>
      <c r="F1011" s="3" t="s">
        <v>85</v>
      </c>
      <c r="G1011" s="3" t="s">
        <v>23</v>
      </c>
      <c r="H1011" s="3" t="s">
        <v>19</v>
      </c>
      <c r="I1011" s="6">
        <v>0.15845128507119696</v>
      </c>
      <c r="J1011" s="6">
        <v>0.23864923693397974</v>
      </c>
      <c r="K1011" s="6">
        <v>1.4047004098649973</v>
      </c>
      <c r="L1011" s="6">
        <v>1.1852159708235914</v>
      </c>
      <c r="M1011" s="6">
        <v>0.98165544033487351</v>
      </c>
      <c r="N1011" s="6">
        <v>1.1534633797025637</v>
      </c>
      <c r="O1011" s="6">
        <v>0.17205887602182451</v>
      </c>
      <c r="P1011" s="6">
        <v>0.50364492336610389</v>
      </c>
      <c r="Q1011" s="6">
        <v>0.40883734916890108</v>
      </c>
      <c r="R1011" s="6">
        <v>0.21247170923213402</v>
      </c>
      <c r="S1011" s="6">
        <v>0.32819515510574104</v>
      </c>
      <c r="T1011" s="6">
        <v>0.32819515510574104</v>
      </c>
      <c r="U1011" s="6">
        <v>0.20106832393394614</v>
      </c>
      <c r="V1011" s="6">
        <v>0.46093070162825411</v>
      </c>
      <c r="W1011" s="6"/>
    </row>
    <row r="1012" spans="2:23" x14ac:dyDescent="0.25">
      <c r="B1012" t="str">
        <f t="shared" si="202"/>
        <v>IDExterior LightingArea Lighting</v>
      </c>
      <c r="C1012" t="str">
        <f t="shared" si="203"/>
        <v>ID2021 CPAExterior Lighting_Area Lighting</v>
      </c>
      <c r="D1012" t="s">
        <v>119</v>
      </c>
      <c r="E1012" t="s">
        <v>114</v>
      </c>
      <c r="F1012" s="3" t="s">
        <v>86</v>
      </c>
      <c r="G1012" s="3" t="s">
        <v>23</v>
      </c>
      <c r="H1012" s="3" t="s">
        <v>24</v>
      </c>
      <c r="I1012" s="6">
        <v>0.50360862378183135</v>
      </c>
      <c r="J1012" s="6">
        <v>0.43464524092232948</v>
      </c>
      <c r="K1012" s="6">
        <v>0.77664876999847299</v>
      </c>
      <c r="L1012" s="6">
        <v>0.6552973996862117</v>
      </c>
      <c r="M1012" s="6">
        <v>1.3066469933251164</v>
      </c>
      <c r="N1012" s="6">
        <v>0.58554295848857152</v>
      </c>
      <c r="O1012" s="6">
        <v>0.39564208330665285</v>
      </c>
      <c r="P1012" s="6">
        <v>0.37842460603938571</v>
      </c>
      <c r="Q1012" s="6">
        <v>0.62730740763931281</v>
      </c>
      <c r="R1012" s="6">
        <v>0.9763322787880645</v>
      </c>
      <c r="S1012" s="6">
        <v>0.19213895462938912</v>
      </c>
      <c r="T1012" s="6">
        <v>0.19213895462938912</v>
      </c>
      <c r="U1012" s="6">
        <v>0.4927682400849841</v>
      </c>
      <c r="V1012" s="6">
        <v>0.37898394417907205</v>
      </c>
      <c r="W1012" s="6"/>
    </row>
    <row r="1013" spans="2:23" x14ac:dyDescent="0.25">
      <c r="B1013" t="str">
        <f t="shared" si="202"/>
        <v>IDExterior LightingLinear Lighting</v>
      </c>
      <c r="C1013" t="str">
        <f t="shared" si="203"/>
        <v>ID2021 CPAExterior Lighting_Linear Lighting</v>
      </c>
      <c r="D1013" t="s">
        <v>119</v>
      </c>
      <c r="E1013" t="s">
        <v>114</v>
      </c>
      <c r="F1013" s="3" t="s">
        <v>87</v>
      </c>
      <c r="G1013" s="3" t="s">
        <v>23</v>
      </c>
      <c r="H1013" s="3" t="s">
        <v>22</v>
      </c>
      <c r="I1013" s="6">
        <v>0.30223741087577055</v>
      </c>
      <c r="J1013" s="6">
        <v>0.18955892776847366</v>
      </c>
      <c r="K1013" s="6">
        <v>0.44149971926877257</v>
      </c>
      <c r="L1013" s="6">
        <v>0.37251538813302687</v>
      </c>
      <c r="M1013" s="6">
        <v>0.55163564319230873</v>
      </c>
      <c r="N1013" s="6">
        <v>0.55948822101661666</v>
      </c>
      <c r="O1013" s="6">
        <v>0.22720776912154109</v>
      </c>
      <c r="P1013" s="6">
        <v>0.80597390034074423</v>
      </c>
      <c r="Q1013" s="6">
        <v>0.78579538235206581</v>
      </c>
      <c r="R1013" s="6">
        <v>4.6380927315754203E-2</v>
      </c>
      <c r="S1013" s="6">
        <v>0.5171225606516352</v>
      </c>
      <c r="T1013" s="6">
        <v>0.5171225606516352</v>
      </c>
      <c r="U1013" s="6">
        <v>0.26259561080946686</v>
      </c>
      <c r="V1013" s="6">
        <v>0.29497570126359923</v>
      </c>
      <c r="W1013" s="6"/>
    </row>
    <row r="1014" spans="2:23" x14ac:dyDescent="0.25">
      <c r="B1014" t="str">
        <f t="shared" si="202"/>
        <v>IDRefrigeration Walk-in Refrigerator/Freezer</v>
      </c>
      <c r="C1014" t="str">
        <f t="shared" si="203"/>
        <v>ID2021 CPARefrigeration _Walk-in Refrigerator/Freezer</v>
      </c>
      <c r="D1014" t="s">
        <v>119</v>
      </c>
      <c r="E1014" t="s">
        <v>114</v>
      </c>
      <c r="F1014" s="3" t="s">
        <v>88</v>
      </c>
      <c r="G1014" s="3" t="s">
        <v>25</v>
      </c>
      <c r="H1014" s="3" t="s">
        <v>26</v>
      </c>
      <c r="I1014" s="6">
        <v>8.729655172413793E-2</v>
      </c>
      <c r="J1014" s="6">
        <v>1.0548333333333333</v>
      </c>
      <c r="K1014" s="6">
        <v>0.11507272727272727</v>
      </c>
      <c r="L1014" s="6">
        <v>1.8670549999999999</v>
      </c>
      <c r="M1014" s="6">
        <v>5.034431818181818</v>
      </c>
      <c r="N1014" s="6">
        <v>1.0548333333333333</v>
      </c>
      <c r="O1014" s="6">
        <v>0.2124735714285714</v>
      </c>
      <c r="P1014" s="6">
        <v>0.54028048780487803</v>
      </c>
      <c r="Q1014" s="6">
        <v>0.3136982608695652</v>
      </c>
      <c r="R1014" s="6">
        <v>0.59773888888888882</v>
      </c>
      <c r="S1014" s="6">
        <v>0.90414285714285714</v>
      </c>
      <c r="T1014" s="6">
        <v>11.392199999999999</v>
      </c>
      <c r="U1014" s="6">
        <v>0.1346595744680851</v>
      </c>
      <c r="V1014" s="6">
        <v>0.73838333333333317</v>
      </c>
      <c r="W1014" s="6"/>
    </row>
    <row r="1015" spans="2:23" x14ac:dyDescent="0.25">
      <c r="B1015" t="str">
        <f t="shared" si="202"/>
        <v>IDRefrigeration Reach-in Refrigerator/Freezer</v>
      </c>
      <c r="C1015" t="str">
        <f t="shared" si="203"/>
        <v>ID2021 CPARefrigeration _Reach-in Refrigerator/Freezer</v>
      </c>
      <c r="D1015" t="s">
        <v>119</v>
      </c>
      <c r="E1015" t="s">
        <v>114</v>
      </c>
      <c r="F1015" s="3" t="s">
        <v>89</v>
      </c>
      <c r="G1015" s="3" t="s">
        <v>25</v>
      </c>
      <c r="H1015" s="3" t="s">
        <v>27</v>
      </c>
      <c r="I1015" s="6">
        <v>1.5724137931034483</v>
      </c>
      <c r="J1015" s="6">
        <v>13.933333333333334</v>
      </c>
      <c r="K1015" s="6">
        <v>0.69090909090909092</v>
      </c>
      <c r="L1015" s="6">
        <v>1.121</v>
      </c>
      <c r="M1015" s="6">
        <v>6.9090909090909092</v>
      </c>
      <c r="N1015" s="6">
        <v>4.75</v>
      </c>
      <c r="O1015" s="6">
        <v>0.12757142857142856</v>
      </c>
      <c r="P1015" s="6">
        <v>0.32439024390243903</v>
      </c>
      <c r="Q1015" s="6">
        <v>0.18834782608695652</v>
      </c>
      <c r="R1015" s="6">
        <v>0.35888888888888887</v>
      </c>
      <c r="S1015" s="6">
        <v>0.54285714285714282</v>
      </c>
      <c r="T1015" s="6">
        <v>1.3625714285714285</v>
      </c>
      <c r="U1015" s="6">
        <v>8.085106382978724E-2</v>
      </c>
      <c r="V1015" s="6">
        <v>0.44333333333333336</v>
      </c>
      <c r="W1015" s="6"/>
    </row>
    <row r="1016" spans="2:23" x14ac:dyDescent="0.25">
      <c r="B1016" t="str">
        <f t="shared" si="202"/>
        <v>IDRefrigeration Glass Door Display</v>
      </c>
      <c r="C1016" t="str">
        <f t="shared" si="203"/>
        <v>ID2021 CPARefrigeration _Glass Door Display</v>
      </c>
      <c r="D1016" t="s">
        <v>119</v>
      </c>
      <c r="E1016" t="s">
        <v>114</v>
      </c>
      <c r="F1016" s="3" t="s">
        <v>90</v>
      </c>
      <c r="G1016" s="3" t="s">
        <v>25</v>
      </c>
      <c r="H1016" s="3" t="s">
        <v>28</v>
      </c>
      <c r="I1016" s="6">
        <v>0.53793103448275859</v>
      </c>
      <c r="J1016" s="6">
        <v>3.25</v>
      </c>
      <c r="K1016" s="6">
        <v>1.8259090909090909</v>
      </c>
      <c r="L1016" s="6">
        <v>1.1505000000000001</v>
      </c>
      <c r="M1016" s="6">
        <v>3.5454545454545454</v>
      </c>
      <c r="N1016" s="6">
        <v>13.1625</v>
      </c>
      <c r="O1016" s="6">
        <v>0.13092857142857142</v>
      </c>
      <c r="P1016" s="6">
        <v>0.3329268292682927</v>
      </c>
      <c r="Q1016" s="6">
        <v>0.19330434782608696</v>
      </c>
      <c r="R1016" s="6">
        <v>0.36833333333333335</v>
      </c>
      <c r="S1016" s="6">
        <v>0.55714285714285716</v>
      </c>
      <c r="T1016" s="6">
        <v>0.27857142857142858</v>
      </c>
      <c r="U1016" s="6">
        <v>8.2978723404255314E-2</v>
      </c>
      <c r="V1016" s="6">
        <v>0.45500000000000002</v>
      </c>
      <c r="W1016" s="6"/>
    </row>
    <row r="1017" spans="2:23" x14ac:dyDescent="0.25">
      <c r="B1017" t="str">
        <f t="shared" si="202"/>
        <v>IDRefrigeration Open Display Case</v>
      </c>
      <c r="C1017" t="str">
        <f t="shared" si="203"/>
        <v>ID2021 CPARefrigeration _Open Display Case</v>
      </c>
      <c r="D1017" t="s">
        <v>119</v>
      </c>
      <c r="E1017" t="s">
        <v>114</v>
      </c>
      <c r="F1017" s="3" t="s">
        <v>91</v>
      </c>
      <c r="G1017" s="3" t="s">
        <v>25</v>
      </c>
      <c r="H1017" s="3" t="s">
        <v>29</v>
      </c>
      <c r="I1017" s="6">
        <v>0.43327586206896551</v>
      </c>
      <c r="J1017" s="6">
        <v>2.0941666666666667</v>
      </c>
      <c r="K1017" s="6">
        <v>2.855681818181818</v>
      </c>
      <c r="L1017" s="6">
        <v>3.7066749999999997</v>
      </c>
      <c r="M1017" s="6">
        <v>11.422727272727272</v>
      </c>
      <c r="N1017" s="6">
        <v>18.952208333333335</v>
      </c>
      <c r="O1017" s="6">
        <v>0.42182499999999995</v>
      </c>
      <c r="P1017" s="6">
        <v>1.0726219512195121</v>
      </c>
      <c r="Q1017" s="6">
        <v>0.6227869565217391</v>
      </c>
      <c r="R1017" s="6">
        <v>1.1866944444444445</v>
      </c>
      <c r="S1017" s="6">
        <v>1.7949999999999999</v>
      </c>
      <c r="T1017" s="6">
        <v>0.89749999999999996</v>
      </c>
      <c r="U1017" s="6">
        <v>0.26734042553191489</v>
      </c>
      <c r="V1017" s="6">
        <v>1.4659166666666668</v>
      </c>
      <c r="W1017" s="6"/>
    </row>
    <row r="1018" spans="2:23" x14ac:dyDescent="0.25">
      <c r="B1018" t="str">
        <f t="shared" si="202"/>
        <v>IDRefrigeration Icemaker</v>
      </c>
      <c r="C1018" t="str">
        <f t="shared" si="203"/>
        <v>ID2021 CPARefrigeration _Icemaker</v>
      </c>
      <c r="D1018" t="s">
        <v>119</v>
      </c>
      <c r="E1018" t="s">
        <v>114</v>
      </c>
      <c r="F1018" s="3" t="s">
        <v>92</v>
      </c>
      <c r="G1018" s="3" t="s">
        <v>25</v>
      </c>
      <c r="H1018" s="3" t="s">
        <v>30</v>
      </c>
      <c r="I1018" s="6">
        <v>0.22027586206896552</v>
      </c>
      <c r="J1018" s="6">
        <v>1.0646666666666667</v>
      </c>
      <c r="K1018" s="6">
        <v>0.29036363636363638</v>
      </c>
      <c r="L1018" s="6">
        <v>1.88446</v>
      </c>
      <c r="M1018" s="6">
        <v>4.3554545454545455</v>
      </c>
      <c r="N1018" s="6">
        <v>2.7149000000000001</v>
      </c>
      <c r="O1018" s="6">
        <v>0.21445428571428568</v>
      </c>
      <c r="P1018" s="6">
        <v>0.54531707317073175</v>
      </c>
      <c r="Q1018" s="6">
        <v>0.31662260869565217</v>
      </c>
      <c r="R1018" s="6">
        <v>0.60331111111111113</v>
      </c>
      <c r="S1018" s="6">
        <v>0.68442857142857139</v>
      </c>
      <c r="T1018" s="6">
        <v>0.45628571428571429</v>
      </c>
      <c r="U1018" s="6">
        <v>0.13591489361702128</v>
      </c>
      <c r="V1018" s="6">
        <v>0.74526666666666652</v>
      </c>
      <c r="W1018" s="6"/>
    </row>
    <row r="1019" spans="2:23" x14ac:dyDescent="0.25">
      <c r="B1019" t="str">
        <f t="shared" si="202"/>
        <v>IDRefrigeration Vending Machine</v>
      </c>
      <c r="C1019" t="str">
        <f t="shared" si="203"/>
        <v>ID2021 CPARefrigeration _Vending Machine</v>
      </c>
      <c r="D1019" t="s">
        <v>119</v>
      </c>
      <c r="E1019" t="s">
        <v>114</v>
      </c>
      <c r="F1019" s="3" t="s">
        <v>93</v>
      </c>
      <c r="G1019" s="3" t="s">
        <v>25</v>
      </c>
      <c r="H1019" s="3" t="s">
        <v>31</v>
      </c>
      <c r="I1019" s="6">
        <v>5.597241379310345E-2</v>
      </c>
      <c r="J1019" s="6">
        <v>1.3526666666666667</v>
      </c>
      <c r="K1019" s="6">
        <v>0.18445454545454545</v>
      </c>
      <c r="L1019" s="6">
        <v>0.59855499999999995</v>
      </c>
      <c r="M1019" s="6">
        <v>0.46113636363636362</v>
      </c>
      <c r="N1019" s="6">
        <v>1.6908333333333334</v>
      </c>
      <c r="O1019" s="6">
        <v>6.8116428571428578E-2</v>
      </c>
      <c r="P1019" s="6">
        <v>0.17320731707317072</v>
      </c>
      <c r="Q1019" s="6">
        <v>0.10056782608695652</v>
      </c>
      <c r="R1019" s="6">
        <v>0.19162777777777776</v>
      </c>
      <c r="S1019" s="6">
        <v>0.28985714285714287</v>
      </c>
      <c r="T1019" s="6">
        <v>0.28985714285714287</v>
      </c>
      <c r="U1019" s="6">
        <v>4.317021276595745E-2</v>
      </c>
      <c r="V1019" s="6">
        <v>0.23671666666666666</v>
      </c>
      <c r="W1019" s="6"/>
    </row>
    <row r="1020" spans="2:23" x14ac:dyDescent="0.25">
      <c r="B1020" t="str">
        <f t="shared" si="202"/>
        <v>IDFood PreparationOven</v>
      </c>
      <c r="C1020" t="str">
        <f t="shared" si="203"/>
        <v>ID2021 CPAFood Preparation_Oven</v>
      </c>
      <c r="D1020" t="s">
        <v>119</v>
      </c>
      <c r="E1020" t="s">
        <v>114</v>
      </c>
      <c r="F1020" s="3" t="s">
        <v>94</v>
      </c>
      <c r="G1020" s="3" t="s">
        <v>32</v>
      </c>
      <c r="H1020" s="3" t="s">
        <v>33</v>
      </c>
      <c r="I1020" s="6">
        <v>4.1582758620689657E-2</v>
      </c>
      <c r="J1020" s="6">
        <v>0.80393333333333339</v>
      </c>
      <c r="K1020" s="6">
        <v>0.15347818181818179</v>
      </c>
      <c r="L1020" s="6">
        <v>0.22108166666666668</v>
      </c>
      <c r="M1020" s="6">
        <v>5.4813636363636364</v>
      </c>
      <c r="N1020" s="6">
        <v>0.86422833333333327</v>
      </c>
      <c r="O1020" s="6">
        <v>0.1464307142857143</v>
      </c>
      <c r="P1020" s="6">
        <v>0.5588317073170731</v>
      </c>
      <c r="Q1020" s="6">
        <v>0.10486086956521738</v>
      </c>
      <c r="R1020" s="6">
        <v>0.50915777777777782</v>
      </c>
      <c r="S1020" s="6">
        <v>0.25840714285714284</v>
      </c>
      <c r="T1020" s="6">
        <v>1.7227142857142858E-2</v>
      </c>
      <c r="U1020" s="6">
        <v>0.76972340425531915</v>
      </c>
      <c r="V1020" s="6">
        <v>0.38186833333333337</v>
      </c>
      <c r="W1020" s="6"/>
    </row>
    <row r="1021" spans="2:23" x14ac:dyDescent="0.25">
      <c r="B1021" t="str">
        <f t="shared" si="202"/>
        <v>IDFood PreparationFryer</v>
      </c>
      <c r="C1021" t="str">
        <f t="shared" si="203"/>
        <v>ID2021 CPAFood Preparation_Fryer</v>
      </c>
      <c r="D1021" t="s">
        <v>119</v>
      </c>
      <c r="E1021" t="s">
        <v>114</v>
      </c>
      <c r="F1021" s="3" t="s">
        <v>95</v>
      </c>
      <c r="G1021" s="3" t="s">
        <v>32</v>
      </c>
      <c r="H1021" s="3" t="s">
        <v>34</v>
      </c>
      <c r="I1021" s="6">
        <v>6.013448275862069E-2</v>
      </c>
      <c r="J1021" s="6">
        <v>1.1626000000000001</v>
      </c>
      <c r="K1021" s="6">
        <v>0.22195090909090909</v>
      </c>
      <c r="L1021" s="6">
        <v>0.31971499999999997</v>
      </c>
      <c r="M1021" s="6">
        <v>3.9634090909090909</v>
      </c>
      <c r="N1021" s="6">
        <v>1.249795</v>
      </c>
      <c r="O1021" s="6">
        <v>0.21175928571428573</v>
      </c>
      <c r="P1021" s="6">
        <v>0.80814878048780481</v>
      </c>
      <c r="Q1021" s="6">
        <v>5.0547826086956522E-2</v>
      </c>
      <c r="R1021" s="6">
        <v>0.73631333333333326</v>
      </c>
      <c r="S1021" s="6">
        <v>0.3736928571428571</v>
      </c>
      <c r="T1021" s="6">
        <v>2.4912857142857146E-2</v>
      </c>
      <c r="U1021" s="6">
        <v>1.1131276595744681</v>
      </c>
      <c r="V1021" s="6">
        <v>0.55223499999999992</v>
      </c>
      <c r="W1021" s="6"/>
    </row>
    <row r="1022" spans="2:23" x14ac:dyDescent="0.25">
      <c r="B1022" t="str">
        <f t="shared" si="202"/>
        <v>IDFood PreparationDishwasher</v>
      </c>
      <c r="C1022" t="str">
        <f t="shared" si="203"/>
        <v>ID2021 CPAFood Preparation_Dishwasher</v>
      </c>
      <c r="D1022" t="s">
        <v>119</v>
      </c>
      <c r="E1022" t="s">
        <v>114</v>
      </c>
      <c r="F1022" s="3" t="s">
        <v>96</v>
      </c>
      <c r="G1022" s="3" t="s">
        <v>32</v>
      </c>
      <c r="H1022" s="3" t="s">
        <v>35</v>
      </c>
      <c r="I1022" s="6">
        <v>3.7810344827586204E-2</v>
      </c>
      <c r="J1022" s="6">
        <v>0.73099999999999998</v>
      </c>
      <c r="K1022" s="6">
        <v>0.13955454545454543</v>
      </c>
      <c r="L1022" s="6">
        <v>0.20102500000000001</v>
      </c>
      <c r="M1022" s="6">
        <v>8.1822807033578115</v>
      </c>
      <c r="N1022" s="6">
        <v>0.88544166666666657</v>
      </c>
      <c r="O1022" s="6">
        <v>0.13314642857142858</v>
      </c>
      <c r="P1022" s="6">
        <v>0.57254878048780489</v>
      </c>
      <c r="Q1022" s="6">
        <v>0.3581159420289855</v>
      </c>
      <c r="R1022" s="6">
        <v>0.46296666666666664</v>
      </c>
      <c r="S1022" s="6">
        <v>0.23496428571428571</v>
      </c>
      <c r="T1022" s="6">
        <v>1.5664285714285714E-2</v>
      </c>
      <c r="U1022" s="6">
        <v>0.69989361702127662</v>
      </c>
      <c r="V1022" s="6">
        <v>0.34722500000000001</v>
      </c>
      <c r="W1022" s="6"/>
    </row>
    <row r="1023" spans="2:23" x14ac:dyDescent="0.25">
      <c r="B1023" t="str">
        <f t="shared" si="202"/>
        <v>IDFood PreparationHot Food Container</v>
      </c>
      <c r="C1023" t="str">
        <f t="shared" si="203"/>
        <v>ID2021 CPAFood Preparation_Hot Food Container</v>
      </c>
      <c r="D1023" t="s">
        <v>119</v>
      </c>
      <c r="E1023" t="s">
        <v>114</v>
      </c>
      <c r="F1023" s="3" t="s">
        <v>97</v>
      </c>
      <c r="G1023" s="3" t="s">
        <v>32</v>
      </c>
      <c r="H1023" s="3" t="s">
        <v>36</v>
      </c>
      <c r="I1023" s="6">
        <v>1.1327586206896553E-2</v>
      </c>
      <c r="J1023" s="6">
        <v>0.219</v>
      </c>
      <c r="K1023" s="6">
        <v>4.1809090909090907E-2</v>
      </c>
      <c r="L1023" s="6">
        <v>6.0225000000000001E-2</v>
      </c>
      <c r="M1023" s="6">
        <v>1.4931818181818182</v>
      </c>
      <c r="N1023" s="6">
        <v>0.235425</v>
      </c>
      <c r="O1023" s="6">
        <v>3.9889285714285717E-2</v>
      </c>
      <c r="P1023" s="6">
        <v>0.15223170731707317</v>
      </c>
      <c r="Q1023" s="6">
        <v>9.5217391304347823E-3</v>
      </c>
      <c r="R1023" s="6">
        <v>0.13869999999999999</v>
      </c>
      <c r="S1023" s="6">
        <v>7.0392857142857146E-2</v>
      </c>
      <c r="T1023" s="6">
        <v>4.6928571428571427E-3</v>
      </c>
      <c r="U1023" s="6">
        <v>0.20968085106382978</v>
      </c>
      <c r="V1023" s="6">
        <v>0.10402499999999999</v>
      </c>
      <c r="W1023" s="6"/>
    </row>
    <row r="1024" spans="2:23" x14ac:dyDescent="0.25">
      <c r="B1024" t="str">
        <f t="shared" si="202"/>
        <v>IDFood PreparationSteamer</v>
      </c>
      <c r="C1024" t="str">
        <f t="shared" si="203"/>
        <v>ID2021 CPAFood Preparation_Steamer</v>
      </c>
      <c r="D1024" t="s">
        <v>119</v>
      </c>
      <c r="E1024" t="s">
        <v>114</v>
      </c>
      <c r="F1024" s="3" t="s">
        <v>98</v>
      </c>
      <c r="G1024" s="3" t="s">
        <v>32</v>
      </c>
      <c r="H1024" s="3" t="s">
        <v>37</v>
      </c>
      <c r="I1024" s="6">
        <v>6.0686507361255006E-2</v>
      </c>
      <c r="J1024" s="6">
        <v>1.1732724756509301</v>
      </c>
      <c r="K1024" s="6">
        <v>0.22398838171517754</v>
      </c>
      <c r="L1024" s="6">
        <v>0.32264993080400578</v>
      </c>
      <c r="M1024" s="6">
        <v>3.999792530628171</v>
      </c>
      <c r="N1024" s="6">
        <v>1.2612679113247498</v>
      </c>
      <c r="O1024" s="6">
        <v>0.21370320092213371</v>
      </c>
      <c r="P1024" s="6">
        <v>0.81556745258662211</v>
      </c>
      <c r="Q1024" s="6">
        <v>0.15303554030229521</v>
      </c>
      <c r="R1024" s="6">
        <v>0.74307256791225573</v>
      </c>
      <c r="S1024" s="6">
        <v>0.3771232957449418</v>
      </c>
      <c r="T1024" s="6">
        <v>2.5141553049662788E-2</v>
      </c>
      <c r="U1024" s="6">
        <v>1.1233459873253586</v>
      </c>
      <c r="V1024" s="6">
        <v>0.55730442593419172</v>
      </c>
      <c r="W1024" s="6"/>
    </row>
    <row r="1025" spans="2:23" x14ac:dyDescent="0.25">
      <c r="B1025" t="str">
        <f t="shared" si="202"/>
        <v>IDOffice EquipmentDesktop Computer</v>
      </c>
      <c r="C1025" t="str">
        <f t="shared" si="203"/>
        <v>ID2021 CPAOffice Equipment_Desktop Computer</v>
      </c>
      <c r="D1025" t="s">
        <v>119</v>
      </c>
      <c r="E1025" t="s">
        <v>114</v>
      </c>
      <c r="F1025" s="3" t="s">
        <v>99</v>
      </c>
      <c r="G1025" s="3" t="s">
        <v>38</v>
      </c>
      <c r="H1025" s="3" t="s">
        <v>39</v>
      </c>
      <c r="I1025" s="6">
        <v>0.84413793103448276</v>
      </c>
      <c r="J1025" s="6">
        <v>1.02</v>
      </c>
      <c r="K1025" s="6">
        <v>5.5636363636363637E-2</v>
      </c>
      <c r="L1025" s="6">
        <v>0.13600000000000001</v>
      </c>
      <c r="M1025" s="6">
        <v>9.2727272727272728E-2</v>
      </c>
      <c r="N1025" s="6">
        <v>6.8000000000000005E-2</v>
      </c>
      <c r="O1025" s="6">
        <v>0.37011428571428567</v>
      </c>
      <c r="P1025" s="6">
        <v>0.44282926829268293</v>
      </c>
      <c r="Q1025" s="6">
        <v>0.55582608695652169</v>
      </c>
      <c r="R1025" s="6">
        <v>1.8586666666666668E-2</v>
      </c>
      <c r="S1025" s="6">
        <v>2.9142857142857144E-2</v>
      </c>
      <c r="T1025" s="6">
        <v>2.4479999999999998E-2</v>
      </c>
      <c r="U1025" s="6">
        <v>4.3404255319148932</v>
      </c>
      <c r="V1025" s="6">
        <v>7.7519999999999992E-2</v>
      </c>
      <c r="W1025" s="6"/>
    </row>
    <row r="1026" spans="2:23" x14ac:dyDescent="0.25">
      <c r="B1026" t="str">
        <f t="shared" si="202"/>
        <v>IDOffice EquipmentLaptop</v>
      </c>
      <c r="C1026" t="str">
        <f t="shared" si="203"/>
        <v>ID2021 CPAOffice Equipment_Laptop</v>
      </c>
      <c r="D1026" t="s">
        <v>119</v>
      </c>
      <c r="E1026" t="s">
        <v>114</v>
      </c>
      <c r="F1026" s="3" t="s">
        <v>100</v>
      </c>
      <c r="G1026" s="3" t="s">
        <v>38</v>
      </c>
      <c r="H1026" s="3" t="s">
        <v>40</v>
      </c>
      <c r="I1026" s="6">
        <v>0.26068965517241377</v>
      </c>
      <c r="J1026" s="6">
        <v>0.315</v>
      </c>
      <c r="K1026" s="6">
        <v>1.7181818181818184E-2</v>
      </c>
      <c r="L1026" s="6">
        <v>4.2000000000000003E-2</v>
      </c>
      <c r="M1026" s="6">
        <v>2.8636363636363637E-2</v>
      </c>
      <c r="N1026" s="6">
        <v>2.1000000000000001E-2</v>
      </c>
      <c r="O1026" s="6">
        <v>0.11429999999999998</v>
      </c>
      <c r="P1026" s="6">
        <v>0.13675609756097562</v>
      </c>
      <c r="Q1026" s="6">
        <v>0.17165217391304347</v>
      </c>
      <c r="R1026" s="6">
        <v>5.7399999999999994E-3</v>
      </c>
      <c r="S1026" s="6">
        <v>1.7999999999999999E-2</v>
      </c>
      <c r="T1026" s="6">
        <v>7.559999999999999E-3</v>
      </c>
      <c r="U1026" s="6">
        <v>1.3404255319148937</v>
      </c>
      <c r="V1026" s="6">
        <v>2.3939999999999996E-2</v>
      </c>
      <c r="W1026" s="6"/>
    </row>
    <row r="1027" spans="2:23" x14ac:dyDescent="0.25">
      <c r="B1027" t="str">
        <f t="shared" si="202"/>
        <v>IDOffice EquipmentServer</v>
      </c>
      <c r="C1027" t="str">
        <f t="shared" si="203"/>
        <v>ID2021 CPAOffice Equipment_Server</v>
      </c>
      <c r="D1027" t="s">
        <v>119</v>
      </c>
      <c r="E1027" t="s">
        <v>114</v>
      </c>
      <c r="F1027" s="3" t="s">
        <v>101</v>
      </c>
      <c r="G1027" s="3" t="s">
        <v>38</v>
      </c>
      <c r="H1027" s="3" t="s">
        <v>41</v>
      </c>
      <c r="I1027" s="6">
        <v>1.7606896551724138</v>
      </c>
      <c r="J1027" s="6">
        <v>0.76666666666666672</v>
      </c>
      <c r="K1027" s="6">
        <v>0.31363636363636366</v>
      </c>
      <c r="L1027" s="6">
        <v>0.76666666666666672</v>
      </c>
      <c r="M1027" s="6">
        <v>0.52272727272727271</v>
      </c>
      <c r="N1027" s="6">
        <v>0.19166666666666668</v>
      </c>
      <c r="O1027" s="6">
        <v>0.65714285714285714</v>
      </c>
      <c r="P1027" s="6">
        <v>0.16829268292682928</v>
      </c>
      <c r="Q1027" s="6">
        <v>0.2</v>
      </c>
      <c r="R1027" s="6">
        <v>0.10477777777777778</v>
      </c>
      <c r="S1027" s="6">
        <v>0.16428571428571428</v>
      </c>
      <c r="T1027" s="6">
        <v>0.13800000000000001</v>
      </c>
      <c r="U1027" s="6">
        <v>92.978723404255319</v>
      </c>
      <c r="V1027" s="6">
        <v>0.437</v>
      </c>
      <c r="W1027" s="6"/>
    </row>
    <row r="1028" spans="2:23" x14ac:dyDescent="0.25">
      <c r="B1028" t="str">
        <f t="shared" si="202"/>
        <v>IDOffice EquipmentMonitor</v>
      </c>
      <c r="C1028" t="str">
        <f t="shared" si="203"/>
        <v>ID2021 CPAOffice Equipment_Monitor</v>
      </c>
      <c r="D1028" t="s">
        <v>119</v>
      </c>
      <c r="E1028" t="s">
        <v>114</v>
      </c>
      <c r="F1028" s="3" t="s">
        <v>102</v>
      </c>
      <c r="G1028" s="3" t="s">
        <v>38</v>
      </c>
      <c r="H1028" s="3" t="s">
        <v>42</v>
      </c>
      <c r="I1028" s="6">
        <v>0.1489655172413793</v>
      </c>
      <c r="J1028" s="6">
        <v>0.18</v>
      </c>
      <c r="K1028" s="6">
        <v>9.8181818181818179E-3</v>
      </c>
      <c r="L1028" s="6">
        <v>2.4E-2</v>
      </c>
      <c r="M1028" s="6">
        <v>1.6363636363636365E-2</v>
      </c>
      <c r="N1028" s="6">
        <v>1.2E-2</v>
      </c>
      <c r="O1028" s="6">
        <v>6.5314285714285714E-2</v>
      </c>
      <c r="P1028" s="6">
        <v>7.8146341463414634E-2</v>
      </c>
      <c r="Q1028" s="6">
        <v>9.8086956521739127E-2</v>
      </c>
      <c r="R1028" s="6">
        <v>3.2799999999999999E-3</v>
      </c>
      <c r="S1028" s="6">
        <v>5.1428571428571426E-3</v>
      </c>
      <c r="T1028" s="6">
        <v>4.3200000000000001E-3</v>
      </c>
      <c r="U1028" s="6">
        <v>1.5319148936170213</v>
      </c>
      <c r="V1028" s="6">
        <v>1.3679999999999999E-2</v>
      </c>
      <c r="W1028" s="6"/>
    </row>
    <row r="1029" spans="2:23" x14ac:dyDescent="0.25">
      <c r="B1029" t="str">
        <f t="shared" si="202"/>
        <v>IDOffice EquipmentPrinter/Copier/Fax</v>
      </c>
      <c r="C1029" t="str">
        <f t="shared" si="203"/>
        <v>ID2021 CPAOffice Equipment_Printer/Copier/Fax</v>
      </c>
      <c r="D1029" t="s">
        <v>119</v>
      </c>
      <c r="E1029" t="s">
        <v>114</v>
      </c>
      <c r="F1029" s="3" t="s">
        <v>103</v>
      </c>
      <c r="G1029" s="3" t="s">
        <v>38</v>
      </c>
      <c r="H1029" s="3" t="s">
        <v>43</v>
      </c>
      <c r="I1029" s="6">
        <v>4.3152709359605919E-2</v>
      </c>
      <c r="J1029" s="6">
        <v>7.8214285714285722E-2</v>
      </c>
      <c r="K1029" s="6">
        <v>3.4129870129870135E-2</v>
      </c>
      <c r="L1029" s="6">
        <v>5.2142857142857151E-2</v>
      </c>
      <c r="M1029" s="6">
        <v>3.5551948051948057E-2</v>
      </c>
      <c r="N1029" s="6">
        <v>1.3035714285714288E-2</v>
      </c>
      <c r="O1029" s="6">
        <v>2.2346938775510205E-2</v>
      </c>
      <c r="P1029" s="6">
        <v>3.8153310104529624E-2</v>
      </c>
      <c r="Q1029" s="6">
        <v>4.5341614906832306E-2</v>
      </c>
      <c r="R1029" s="6">
        <v>7.1261904761904761E-3</v>
      </c>
      <c r="S1029" s="6">
        <v>2.2346938775510205E-2</v>
      </c>
      <c r="T1029" s="6">
        <v>9.3857142857142854E-3</v>
      </c>
      <c r="U1029" s="6">
        <v>1.6641337386018237E-2</v>
      </c>
      <c r="V1029" s="6">
        <v>2.9721428571428569E-2</v>
      </c>
      <c r="W1029" s="6"/>
    </row>
    <row r="1030" spans="2:23" x14ac:dyDescent="0.25">
      <c r="B1030" t="str">
        <f t="shared" si="202"/>
        <v>IDOffice EquipmentPOS Terminal</v>
      </c>
      <c r="C1030" t="str">
        <f t="shared" si="203"/>
        <v>ID2021 CPAOffice Equipment_POS Terminal</v>
      </c>
      <c r="D1030" t="s">
        <v>119</v>
      </c>
      <c r="E1030" t="s">
        <v>114</v>
      </c>
      <c r="F1030" s="3" t="s">
        <v>104</v>
      </c>
      <c r="G1030" s="3" t="s">
        <v>38</v>
      </c>
      <c r="H1030" s="3" t="s">
        <v>44</v>
      </c>
      <c r="I1030" s="6">
        <v>1.1051724137931035E-2</v>
      </c>
      <c r="J1030" s="6">
        <v>5.3416666666666668E-2</v>
      </c>
      <c r="K1030" s="6">
        <v>6.9927272727272727E-2</v>
      </c>
      <c r="L1030" s="6">
        <v>0.3846</v>
      </c>
      <c r="M1030" s="6">
        <v>0.11654545454545456</v>
      </c>
      <c r="N1030" s="6">
        <v>0.16025</v>
      </c>
      <c r="O1030" s="6">
        <v>4.5785714285714284E-2</v>
      </c>
      <c r="P1030" s="6">
        <v>4.6902439024390244E-2</v>
      </c>
      <c r="Q1030" s="6">
        <v>1.8579710144927535E-2</v>
      </c>
      <c r="R1030" s="6">
        <v>1.4600555555555556E-2</v>
      </c>
      <c r="S1030" s="6">
        <v>2.2892857142857142E-2</v>
      </c>
      <c r="T1030" s="6">
        <v>1.9229999999999997E-2</v>
      </c>
      <c r="U1030" s="6">
        <v>3.4095744680851067E-2</v>
      </c>
      <c r="V1030" s="6">
        <v>6.0894999999999991E-2</v>
      </c>
      <c r="W1030" s="6"/>
    </row>
    <row r="1031" spans="2:23" x14ac:dyDescent="0.25">
      <c r="B1031" t="str">
        <f t="shared" si="202"/>
        <v>IDMiscellaneousNon-HVAC Motors</v>
      </c>
      <c r="C1031" t="str">
        <f t="shared" si="203"/>
        <v>ID2021 CPAMiscellaneous_Non-HVAC Motors</v>
      </c>
      <c r="D1031" t="s">
        <v>119</v>
      </c>
      <c r="E1031" t="s">
        <v>114</v>
      </c>
      <c r="F1031" s="3" t="s">
        <v>105</v>
      </c>
      <c r="G1031" s="3" t="s">
        <v>45</v>
      </c>
      <c r="H1031" s="3" t="s">
        <v>46</v>
      </c>
      <c r="I1031" s="6">
        <v>0.17499310344827587</v>
      </c>
      <c r="J1031" s="6">
        <v>1.1841200000000001</v>
      </c>
      <c r="K1031" s="6">
        <v>0.35754272727272729</v>
      </c>
      <c r="L1031" s="6">
        <v>1.56473</v>
      </c>
      <c r="M1031" s="6">
        <v>2.0183863636363637</v>
      </c>
      <c r="N1031" s="6">
        <v>0.86694499999999997</v>
      </c>
      <c r="O1031" s="6">
        <v>0.52560428571428564</v>
      </c>
      <c r="P1031" s="6">
        <v>0.12377560975609757</v>
      </c>
      <c r="Q1031" s="6">
        <v>0.25741739130434782</v>
      </c>
      <c r="R1031" s="6">
        <v>0.28193333333333337</v>
      </c>
      <c r="S1031" s="6">
        <v>0.86996571428571434</v>
      </c>
      <c r="T1031" s="6">
        <v>1.8124285714285715</v>
      </c>
      <c r="U1031" s="6">
        <v>5.3987234042553192E-2</v>
      </c>
      <c r="V1031" s="6">
        <v>1.39557</v>
      </c>
      <c r="W1031" s="6"/>
    </row>
    <row r="1032" spans="2:23" x14ac:dyDescent="0.25">
      <c r="B1032" t="str">
        <f t="shared" si="202"/>
        <v>IDMiscellaneousPool Pump</v>
      </c>
      <c r="C1032" t="str">
        <f t="shared" si="203"/>
        <v>ID2021 CPAMiscellaneous_Pool Pump</v>
      </c>
      <c r="D1032" t="s">
        <v>119</v>
      </c>
      <c r="E1032" t="s">
        <v>114</v>
      </c>
      <c r="F1032" s="3" t="s">
        <v>106</v>
      </c>
      <c r="G1032" s="3" t="s">
        <v>45</v>
      </c>
      <c r="H1032" s="3" t="s">
        <v>47</v>
      </c>
      <c r="I1032" s="6">
        <v>2.6503448275862068E-2</v>
      </c>
      <c r="J1032" s="6">
        <v>0.64049999999999996</v>
      </c>
      <c r="K1032" s="6">
        <v>3.4936363636363633E-2</v>
      </c>
      <c r="L1032" s="6">
        <v>1.2809999999999999</v>
      </c>
      <c r="M1032" s="6">
        <v>0.87340909090909091</v>
      </c>
      <c r="N1032" s="6">
        <v>0.32024999999999998</v>
      </c>
      <c r="O1032" s="6">
        <v>0.27450000000000002</v>
      </c>
      <c r="P1032" s="6">
        <v>9.3731707317073171E-2</v>
      </c>
      <c r="Q1032" s="6">
        <v>0.11139130434782608</v>
      </c>
      <c r="R1032" s="6">
        <v>0.2135</v>
      </c>
      <c r="S1032" s="6">
        <v>0.27450000000000002</v>
      </c>
      <c r="T1032" s="6">
        <v>0.27450000000000002</v>
      </c>
      <c r="U1032" s="6">
        <v>8.1765957446808507E-4</v>
      </c>
      <c r="V1032" s="6">
        <v>1.2809999999999999</v>
      </c>
      <c r="W1032" s="6"/>
    </row>
    <row r="1033" spans="2:23" x14ac:dyDescent="0.25">
      <c r="B1033" t="str">
        <f t="shared" si="202"/>
        <v>IDMiscellaneousPool Heater</v>
      </c>
      <c r="C1033" t="str">
        <f t="shared" si="203"/>
        <v>ID2021 CPAMiscellaneous_Pool Heater</v>
      </c>
      <c r="D1033" t="s">
        <v>119</v>
      </c>
      <c r="E1033" t="s">
        <v>114</v>
      </c>
      <c r="F1033" s="3" t="s">
        <v>107</v>
      </c>
      <c r="G1033" s="3" t="s">
        <v>45</v>
      </c>
      <c r="H1033" s="3" t="s">
        <v>48</v>
      </c>
      <c r="I1033" s="6">
        <v>3.4352365517241377E-2</v>
      </c>
      <c r="J1033" s="6">
        <v>0.83018216666666667</v>
      </c>
      <c r="K1033" s="6">
        <v>4.5282663636363636E-2</v>
      </c>
      <c r="L1033" s="6">
        <v>1.6603643333333333</v>
      </c>
      <c r="M1033" s="6">
        <v>1.1320665909090908</v>
      </c>
      <c r="N1033" s="6">
        <v>0.41509108333333333</v>
      </c>
      <c r="O1033" s="6">
        <v>0.35579235714285712</v>
      </c>
      <c r="P1033" s="6">
        <v>0.12149007317073171</v>
      </c>
      <c r="Q1033" s="6">
        <v>0.1443795072463768</v>
      </c>
      <c r="R1033" s="6">
        <v>0.27672738888888887</v>
      </c>
      <c r="S1033" s="6">
        <v>0.35579235714285712</v>
      </c>
      <c r="T1033" s="6">
        <v>0.35579235714285712</v>
      </c>
      <c r="U1033" s="6">
        <v>1.0598070212765958E-3</v>
      </c>
      <c r="V1033" s="6">
        <v>1.6603643333333333</v>
      </c>
      <c r="W1033" s="6"/>
    </row>
    <row r="1034" spans="2:23" x14ac:dyDescent="0.25">
      <c r="B1034" t="str">
        <f t="shared" si="202"/>
        <v>IDMiscellaneousClothes Washer</v>
      </c>
      <c r="C1034" t="str">
        <f t="shared" si="203"/>
        <v>ID2021 CPAMiscellaneous_Clothes Washer</v>
      </c>
      <c r="D1034" t="s">
        <v>119</v>
      </c>
      <c r="E1034" t="s">
        <v>114</v>
      </c>
      <c r="F1034" s="3" t="s">
        <v>108</v>
      </c>
      <c r="G1034" s="3" t="s">
        <v>45</v>
      </c>
      <c r="H1034" s="3" t="s">
        <v>49</v>
      </c>
      <c r="I1034" s="6">
        <v>8.3574072650705183E-3</v>
      </c>
      <c r="J1034" s="6">
        <v>0.20197067557253751</v>
      </c>
      <c r="K1034" s="6">
        <v>1.1016582303956591E-2</v>
      </c>
      <c r="L1034" s="6">
        <v>0.40394135114507501</v>
      </c>
      <c r="M1034" s="6">
        <v>0.27541455759891481</v>
      </c>
      <c r="N1034" s="6">
        <v>0.10098533778626875</v>
      </c>
      <c r="O1034" s="6">
        <v>8.6558860959658937E-2</v>
      </c>
      <c r="P1034" s="6">
        <v>2.9556684230127441E-2</v>
      </c>
      <c r="Q1034" s="6">
        <v>3.5125334882180441E-2</v>
      </c>
      <c r="R1034" s="6">
        <v>0.13464711704835836</v>
      </c>
      <c r="S1034" s="6">
        <v>8.6558860959658937E-2</v>
      </c>
      <c r="T1034" s="6">
        <v>8.6558860959658937E-2</v>
      </c>
      <c r="U1034" s="6">
        <v>2.578349049862181E-4</v>
      </c>
      <c r="V1034" s="6">
        <v>0.40394135114507501</v>
      </c>
      <c r="W1034" s="6"/>
    </row>
    <row r="1035" spans="2:23" x14ac:dyDescent="0.25">
      <c r="B1035" t="str">
        <f t="shared" si="202"/>
        <v>IDMiscellaneousClothes Dryer</v>
      </c>
      <c r="C1035" t="str">
        <f t="shared" si="203"/>
        <v>ID2021 CPAMiscellaneous_Clothes Dryer</v>
      </c>
      <c r="D1035" t="s">
        <v>119</v>
      </c>
      <c r="E1035" t="s">
        <v>114</v>
      </c>
      <c r="F1035" s="3" t="s">
        <v>109</v>
      </c>
      <c r="G1035" s="3" t="s">
        <v>45</v>
      </c>
      <c r="H1035" s="3" t="s">
        <v>50</v>
      </c>
      <c r="I1035" s="6">
        <v>2.7127223566657241E-2</v>
      </c>
      <c r="J1035" s="6">
        <v>0.65557456952755</v>
      </c>
      <c r="K1035" s="6">
        <v>3.5758612883320912E-2</v>
      </c>
      <c r="L1035" s="6">
        <v>1.3111491390551</v>
      </c>
      <c r="M1035" s="6">
        <v>0.89396532208302271</v>
      </c>
      <c r="N1035" s="6">
        <v>0.327787284763775</v>
      </c>
      <c r="O1035" s="6">
        <v>0.28096052979752145</v>
      </c>
      <c r="P1035" s="6">
        <v>9.5937741882080485E-2</v>
      </c>
      <c r="Q1035" s="6">
        <v>0.11401296861348696</v>
      </c>
      <c r="R1035" s="6">
        <v>0.43704971301836665</v>
      </c>
      <c r="S1035" s="6">
        <v>0.28096052979752145</v>
      </c>
      <c r="T1035" s="6">
        <v>0.28096052979752145</v>
      </c>
      <c r="U1035" s="6">
        <v>8.3690370577985107E-4</v>
      </c>
      <c r="V1035" s="6">
        <v>1.3111491390551</v>
      </c>
      <c r="W1035" s="6"/>
    </row>
    <row r="1036" spans="2:23" x14ac:dyDescent="0.25">
      <c r="B1036" t="str">
        <f t="shared" si="202"/>
        <v>IDMiscellaneousOther Miscellaneous</v>
      </c>
      <c r="C1036" t="str">
        <f t="shared" si="203"/>
        <v>ID2021 CPAMiscellaneous_Other Miscellaneous</v>
      </c>
      <c r="D1036" t="s">
        <v>119</v>
      </c>
      <c r="E1036" t="s">
        <v>114</v>
      </c>
      <c r="F1036" s="3" t="s">
        <v>110</v>
      </c>
      <c r="G1036" s="3" t="s">
        <v>45</v>
      </c>
      <c r="H1036" s="3" t="s">
        <v>51</v>
      </c>
      <c r="I1036" s="6">
        <v>1.6697309292395255</v>
      </c>
      <c r="J1036" s="6">
        <v>1.0612854580940514</v>
      </c>
      <c r="K1036" s="6">
        <v>1.5963126990095671</v>
      </c>
      <c r="L1036" s="6">
        <v>1.397690903395314</v>
      </c>
      <c r="M1036" s="6">
        <v>1.7756715456584953</v>
      </c>
      <c r="N1036" s="6">
        <v>1.312553961976505</v>
      </c>
      <c r="O1036" s="6">
        <v>3.85243145458921</v>
      </c>
      <c r="P1036" s="6">
        <v>1.7024561260364752</v>
      </c>
      <c r="Q1036" s="6">
        <v>0.54053187852400175</v>
      </c>
      <c r="R1036" s="6">
        <v>1.9575266740022428</v>
      </c>
      <c r="S1036" s="6">
        <v>0.46655274480573522</v>
      </c>
      <c r="T1036" s="6">
        <v>1.6760178618307167</v>
      </c>
      <c r="U1036" s="6">
        <v>8.5</v>
      </c>
      <c r="V1036" s="6">
        <v>2.5066140468241427</v>
      </c>
      <c r="W1036" s="6"/>
    </row>
    <row r="1037" spans="2:23" x14ac:dyDescent="0.25">
      <c r="B1037" t="str">
        <f t="shared" si="202"/>
        <v>CACoolingAir-Cooled Chiller</v>
      </c>
      <c r="C1037" t="str">
        <f t="shared" si="203"/>
        <v>CA2021 CPACooling_Air-Cooled Chiller</v>
      </c>
      <c r="D1037" t="s">
        <v>118</v>
      </c>
      <c r="E1037" t="s">
        <v>114</v>
      </c>
      <c r="F1037" s="3" t="s">
        <v>66</v>
      </c>
      <c r="G1037" s="3" t="s">
        <v>3</v>
      </c>
      <c r="H1037" s="3" t="s">
        <v>4</v>
      </c>
      <c r="I1037" s="6">
        <v>2.9712889707680432</v>
      </c>
      <c r="J1037" s="6">
        <v>2.4481217560168629</v>
      </c>
      <c r="K1037" s="6">
        <v>1.8801532078046592</v>
      </c>
      <c r="L1037" s="6">
        <v>1.8160503934783689</v>
      </c>
      <c r="M1037" s="6">
        <v>5.5304648281504312</v>
      </c>
      <c r="N1037" s="6">
        <v>1.7292924211660829</v>
      </c>
      <c r="O1037" s="6">
        <v>4.0332820109731458</v>
      </c>
      <c r="P1037" s="6">
        <v>2.5009380572301922</v>
      </c>
      <c r="Q1037" s="6">
        <v>1.7567178164236237</v>
      </c>
      <c r="R1037" s="6">
        <v>0.80671825559610033</v>
      </c>
      <c r="S1037" s="6">
        <v>1.5201800871715354</v>
      </c>
      <c r="T1037" s="6">
        <v>3.3771566454523754</v>
      </c>
      <c r="U1037" s="6">
        <v>35.655467649216519</v>
      </c>
      <c r="V1037" s="6">
        <v>1.5218284799982251</v>
      </c>
      <c r="W1037" s="6"/>
    </row>
    <row r="1038" spans="2:23" x14ac:dyDescent="0.25">
      <c r="B1038" t="str">
        <f t="shared" si="202"/>
        <v>CACoolingWater-Cooled Chiller</v>
      </c>
      <c r="C1038" t="str">
        <f t="shared" si="203"/>
        <v>CA2021 CPACooling_Water-Cooled Chiller</v>
      </c>
      <c r="D1038" t="s">
        <v>118</v>
      </c>
      <c r="E1038" t="s">
        <v>114</v>
      </c>
      <c r="F1038" s="3" t="s">
        <v>67</v>
      </c>
      <c r="G1038" s="3" t="s">
        <v>3</v>
      </c>
      <c r="H1038" s="3" t="s">
        <v>5</v>
      </c>
      <c r="I1038" s="6">
        <v>3.04114371086039</v>
      </c>
      <c r="J1038" s="6">
        <v>2.5600533411868618</v>
      </c>
      <c r="K1038" s="6">
        <v>1.966116468575821</v>
      </c>
      <c r="L1038" s="6">
        <v>1.8990827830198773</v>
      </c>
      <c r="M1038" s="6">
        <v>5.4825979554700348</v>
      </c>
      <c r="N1038" s="6">
        <v>1.80835811364966</v>
      </c>
      <c r="O1038" s="6">
        <v>4.9719125583192554</v>
      </c>
      <c r="P1038" s="6">
        <v>2.6123444912601648</v>
      </c>
      <c r="Q1038" s="6">
        <v>1.8349723205521369</v>
      </c>
      <c r="R1038" s="6">
        <v>0.95619101891872782</v>
      </c>
      <c r="S1038" s="6">
        <v>1.6563734594729125</v>
      </c>
      <c r="T1038" s="6">
        <v>3.6797170830054986</v>
      </c>
      <c r="U1038" s="6">
        <v>36.493724530324684</v>
      </c>
      <c r="V1038" s="6">
        <v>1.5914086280053235</v>
      </c>
      <c r="W1038" s="6"/>
    </row>
    <row r="1039" spans="2:23" x14ac:dyDescent="0.25">
      <c r="B1039" t="str">
        <f t="shared" si="202"/>
        <v>CACoolingRTU</v>
      </c>
      <c r="C1039" t="str">
        <f t="shared" si="203"/>
        <v>CA2021 CPACooling_RTU</v>
      </c>
      <c r="D1039" t="s">
        <v>118</v>
      </c>
      <c r="E1039" t="s">
        <v>114</v>
      </c>
      <c r="F1039" s="3" t="s">
        <v>68</v>
      </c>
      <c r="G1039" s="3" t="s">
        <v>3</v>
      </c>
      <c r="H1039" s="3" t="s">
        <v>6</v>
      </c>
      <c r="I1039" s="6">
        <v>2.7899346975417028</v>
      </c>
      <c r="J1039" s="6">
        <v>2.5103390687168865</v>
      </c>
      <c r="K1039" s="6">
        <v>1.9279359946560206</v>
      </c>
      <c r="L1039" s="6">
        <v>1.8622040518625338</v>
      </c>
      <c r="M1039" s="6">
        <v>5.9761483702547649</v>
      </c>
      <c r="N1039" s="6">
        <v>1.7732411859908048</v>
      </c>
      <c r="O1039" s="6">
        <v>3.0756345706401196</v>
      </c>
      <c r="P1039" s="6">
        <v>2.1414154252462247</v>
      </c>
      <c r="Q1039" s="6">
        <v>1.5041806489444622</v>
      </c>
      <c r="R1039" s="6">
        <v>1.5357024305923535</v>
      </c>
      <c r="S1039" s="6">
        <v>1.4783809017700966</v>
      </c>
      <c r="T1039" s="6">
        <v>3.2842976493740794</v>
      </c>
      <c r="U1039" s="6">
        <v>33.479216370500431</v>
      </c>
      <c r="V1039" s="6">
        <v>1.5605046929697171</v>
      </c>
      <c r="W1039" s="6"/>
    </row>
    <row r="1040" spans="2:23" x14ac:dyDescent="0.25">
      <c r="B1040" t="str">
        <f t="shared" si="202"/>
        <v>CACoolingPTAC</v>
      </c>
      <c r="C1040" t="str">
        <f t="shared" si="203"/>
        <v>CA2021 CPACooling_PTAC</v>
      </c>
      <c r="D1040" t="s">
        <v>118</v>
      </c>
      <c r="E1040" t="s">
        <v>114</v>
      </c>
      <c r="F1040" s="3" t="s">
        <v>69</v>
      </c>
      <c r="G1040" s="3" t="s">
        <v>3</v>
      </c>
      <c r="H1040" s="3" t="s">
        <v>7</v>
      </c>
      <c r="I1040" s="6">
        <v>2.6571808659796061</v>
      </c>
      <c r="J1040" s="6">
        <v>2.3908892729256683</v>
      </c>
      <c r="K1040" s="6">
        <v>1.836198761335619</v>
      </c>
      <c r="L1040" s="6">
        <v>1.9278381878047699</v>
      </c>
      <c r="M1040" s="6">
        <v>5.6917845122641291</v>
      </c>
      <c r="N1040" s="6">
        <v>1.6888648162028608</v>
      </c>
      <c r="O1040" s="6">
        <v>2.9292862442448508</v>
      </c>
      <c r="P1040" s="6">
        <v>2.039520171956569</v>
      </c>
      <c r="Q1040" s="6">
        <v>1.4326070222624878</v>
      </c>
      <c r="R1040" s="6">
        <v>1.4626288988068263</v>
      </c>
      <c r="S1040" s="6">
        <v>1.4080349078688279</v>
      </c>
      <c r="T1040" s="6">
        <v>3.128020480116688</v>
      </c>
      <c r="U1040" s="6">
        <v>31.886170391755272</v>
      </c>
      <c r="V1040" s="6">
        <v>1.6155053128289807</v>
      </c>
      <c r="W1040" s="6"/>
    </row>
    <row r="1041" spans="2:23" x14ac:dyDescent="0.25">
      <c r="B1041" t="str">
        <f t="shared" si="202"/>
        <v>CACoolingPTHP</v>
      </c>
      <c r="C1041" t="str">
        <f t="shared" si="203"/>
        <v>CA2021 CPACooling_PTHP</v>
      </c>
      <c r="D1041" t="s">
        <v>118</v>
      </c>
      <c r="E1041" t="s">
        <v>114</v>
      </c>
      <c r="F1041" s="3" t="s">
        <v>70</v>
      </c>
      <c r="G1041" s="3" t="s">
        <v>3</v>
      </c>
      <c r="H1041" s="3" t="s">
        <v>8</v>
      </c>
      <c r="I1041" s="6">
        <v>2.7893614559158868</v>
      </c>
      <c r="J1041" s="6">
        <v>2.5101301349616869</v>
      </c>
      <c r="K1041" s="6">
        <v>1.9274593742259298</v>
      </c>
      <c r="L1041" s="6">
        <v>1.8614517981554595</v>
      </c>
      <c r="M1041" s="6">
        <v>5.9750744340087305</v>
      </c>
      <c r="N1041" s="6">
        <v>1.6095859952543699</v>
      </c>
      <c r="O1041" s="6">
        <v>3.0739338728933219</v>
      </c>
      <c r="P1041" s="6">
        <v>2.1407334915327683</v>
      </c>
      <c r="Q1041" s="6">
        <v>1.5037016426369747</v>
      </c>
      <c r="R1041" s="6">
        <v>1.5355712812637927</v>
      </c>
      <c r="S1041" s="6">
        <v>1.4772736385806544</v>
      </c>
      <c r="T1041" s="6">
        <v>3.2818378084183628</v>
      </c>
      <c r="U1041" s="6">
        <v>33.472337470990638</v>
      </c>
      <c r="V1041" s="6">
        <v>1.5598743133724762</v>
      </c>
      <c r="W1041" s="6"/>
    </row>
    <row r="1042" spans="2:23" x14ac:dyDescent="0.25">
      <c r="B1042" t="str">
        <f t="shared" si="202"/>
        <v>CACoolingEvaporative AC</v>
      </c>
      <c r="C1042" t="str">
        <f t="shared" si="203"/>
        <v>CA2021 CPACooling_Evaporative AC</v>
      </c>
      <c r="D1042" t="s">
        <v>118</v>
      </c>
      <c r="E1042" t="s">
        <v>114</v>
      </c>
      <c r="F1042" s="3" t="s">
        <v>71</v>
      </c>
      <c r="G1042" s="3" t="s">
        <v>3</v>
      </c>
      <c r="H1042" s="3" t="s">
        <v>9</v>
      </c>
      <c r="I1042" s="6">
        <v>1.1159738790166811</v>
      </c>
      <c r="J1042" s="6">
        <v>1.0041356274867546</v>
      </c>
      <c r="K1042" s="6">
        <v>0.77117439786240827</v>
      </c>
      <c r="L1042" s="6">
        <v>0.74488162074501352</v>
      </c>
      <c r="M1042" s="6">
        <v>2.3904593481019059</v>
      </c>
      <c r="N1042" s="6">
        <v>0.70929647439632193</v>
      </c>
      <c r="O1042" s="6">
        <v>1.230253828256048</v>
      </c>
      <c r="P1042" s="6">
        <v>0.8565661700984899</v>
      </c>
      <c r="Q1042" s="6">
        <v>0.60167225957778492</v>
      </c>
      <c r="R1042" s="6">
        <v>0.61428097223694145</v>
      </c>
      <c r="S1042" s="6">
        <v>0.59135236070803865</v>
      </c>
      <c r="T1042" s="6">
        <v>1.3137190597496318</v>
      </c>
      <c r="U1042" s="6">
        <v>13.391686548200173</v>
      </c>
      <c r="V1042" s="6">
        <v>0.62420187718788689</v>
      </c>
      <c r="W1042" s="6"/>
    </row>
    <row r="1043" spans="2:23" x14ac:dyDescent="0.25">
      <c r="B1043" t="str">
        <f t="shared" si="202"/>
        <v>CACoolingAir-Source Heat Pump</v>
      </c>
      <c r="C1043" t="str">
        <f t="shared" si="203"/>
        <v>CA2021 CPACooling_Air-Source Heat Pump</v>
      </c>
      <c r="D1043" t="s">
        <v>118</v>
      </c>
      <c r="E1043" t="s">
        <v>114</v>
      </c>
      <c r="F1043" s="3" t="s">
        <v>72</v>
      </c>
      <c r="G1043" s="3" t="s">
        <v>3</v>
      </c>
      <c r="H1043" s="3" t="s">
        <v>10</v>
      </c>
      <c r="I1043" s="6">
        <v>2.7893614559158868</v>
      </c>
      <c r="J1043" s="6">
        <v>2.5101301349616869</v>
      </c>
      <c r="K1043" s="6">
        <v>1.9274593742259298</v>
      </c>
      <c r="L1043" s="6">
        <v>1.8614517981554595</v>
      </c>
      <c r="M1043" s="6">
        <v>5.9750744340087305</v>
      </c>
      <c r="N1043" s="6">
        <v>1.6095859952543699</v>
      </c>
      <c r="O1043" s="6">
        <v>3.0739338728933219</v>
      </c>
      <c r="P1043" s="6">
        <v>2.1407334915327683</v>
      </c>
      <c r="Q1043" s="6">
        <v>1.5037016426369747</v>
      </c>
      <c r="R1043" s="6">
        <v>1.5355712812637927</v>
      </c>
      <c r="S1043" s="6">
        <v>1.4772736385806544</v>
      </c>
      <c r="T1043" s="6">
        <v>3.2818378084183628</v>
      </c>
      <c r="U1043" s="6">
        <v>33.472337470990638</v>
      </c>
      <c r="V1043" s="6">
        <v>1.5598743133724762</v>
      </c>
      <c r="W1043" s="6"/>
    </row>
    <row r="1044" spans="2:23" x14ac:dyDescent="0.25">
      <c r="B1044" t="str">
        <f t="shared" si="202"/>
        <v>CACoolingGeothermal Heat Pump</v>
      </c>
      <c r="C1044" t="str">
        <f t="shared" si="203"/>
        <v>CA2021 CPACooling_Geothermal Heat Pump</v>
      </c>
      <c r="D1044" t="s">
        <v>118</v>
      </c>
      <c r="E1044" t="s">
        <v>114</v>
      </c>
      <c r="F1044" s="3" t="s">
        <v>73</v>
      </c>
      <c r="G1044" s="3" t="s">
        <v>3</v>
      </c>
      <c r="H1044" s="3" t="s">
        <v>11</v>
      </c>
      <c r="I1044" s="6">
        <v>2.4492798060314902</v>
      </c>
      <c r="J1044" s="6">
        <v>2.203833249839843</v>
      </c>
      <c r="K1044" s="6">
        <v>1.6924600824349347</v>
      </c>
      <c r="L1044" s="6">
        <v>1.4509093375196371</v>
      </c>
      <c r="M1044" s="6">
        <v>4.6570478211969144</v>
      </c>
      <c r="N1044" s="6">
        <v>1.2692575872456469</v>
      </c>
      <c r="O1044" s="6">
        <v>2.3959739074654367</v>
      </c>
      <c r="P1044" s="6">
        <v>1.6685482318361446</v>
      </c>
      <c r="Q1044" s="6">
        <v>1.1720275909891913</v>
      </c>
      <c r="R1044" s="6">
        <v>1.4983810788076113</v>
      </c>
      <c r="S1044" s="6">
        <v>1.1514614450873197</v>
      </c>
      <c r="T1044" s="6">
        <v>2.5580296071987978</v>
      </c>
      <c r="U1044" s="6">
        <v>29.391357672377882</v>
      </c>
      <c r="V1044" s="6">
        <v>1.2158446481782839</v>
      </c>
      <c r="W1044" s="6"/>
    </row>
    <row r="1045" spans="2:23" x14ac:dyDescent="0.25">
      <c r="B1045" t="str">
        <f t="shared" si="202"/>
        <v>CAHeatingElectric Furnace</v>
      </c>
      <c r="C1045" t="str">
        <f t="shared" si="203"/>
        <v>CA2021 CPAHeating_Electric Furnace</v>
      </c>
      <c r="D1045" t="s">
        <v>118</v>
      </c>
      <c r="E1045" t="s">
        <v>114</v>
      </c>
      <c r="F1045" s="3" t="s">
        <v>74</v>
      </c>
      <c r="G1045" s="3" t="s">
        <v>12</v>
      </c>
      <c r="H1045" s="3" t="s">
        <v>13</v>
      </c>
      <c r="I1045" s="6">
        <v>1.3313413721329534</v>
      </c>
      <c r="J1045" s="6">
        <v>1.4455282976406267</v>
      </c>
      <c r="K1045" s="6">
        <v>0.75595288035798947</v>
      </c>
      <c r="L1045" s="6">
        <v>1.536431161761004</v>
      </c>
      <c r="M1045" s="6">
        <v>2.0673273059192883</v>
      </c>
      <c r="N1045" s="6">
        <v>0.73350626864228297</v>
      </c>
      <c r="O1045" s="6">
        <v>2.7252550311363191</v>
      </c>
      <c r="P1045" s="6">
        <v>3.1512948206894573</v>
      </c>
      <c r="Q1045" s="6">
        <v>2.6764328035415952</v>
      </c>
      <c r="R1045" s="6">
        <v>2.233772809772113</v>
      </c>
      <c r="S1045" s="6">
        <v>1.4465020423680079</v>
      </c>
      <c r="T1045" s="6">
        <v>0.85501634439021601</v>
      </c>
      <c r="U1045" s="6">
        <v>1.3313413721329534</v>
      </c>
      <c r="V1045" s="6">
        <v>1.108745709219461</v>
      </c>
      <c r="W1045" s="6"/>
    </row>
    <row r="1046" spans="2:23" x14ac:dyDescent="0.25">
      <c r="B1046" t="str">
        <f t="shared" si="202"/>
        <v>CAHeatingElectric Room Heat</v>
      </c>
      <c r="C1046" t="str">
        <f t="shared" si="203"/>
        <v>CA2021 CPAHeating_Electric Room Heat</v>
      </c>
      <c r="D1046" t="s">
        <v>118</v>
      </c>
      <c r="E1046" t="s">
        <v>114</v>
      </c>
      <c r="F1046" s="3" t="s">
        <v>75</v>
      </c>
      <c r="G1046" s="3" t="s">
        <v>12</v>
      </c>
      <c r="H1046" s="3" t="s">
        <v>14</v>
      </c>
      <c r="I1046" s="6">
        <v>1.267944163936146</v>
      </c>
      <c r="J1046" s="6">
        <v>1.3766936168005968</v>
      </c>
      <c r="K1046" s="6">
        <v>0.71995512415046614</v>
      </c>
      <c r="L1046" s="6">
        <v>1.4632677731057182</v>
      </c>
      <c r="M1046" s="6">
        <v>1.9688831484945604</v>
      </c>
      <c r="N1046" s="6">
        <v>0.69857739870693614</v>
      </c>
      <c r="O1046" s="6">
        <v>2.5954809820345894</v>
      </c>
      <c r="P1046" s="6">
        <v>3.0012331625613879</v>
      </c>
      <c r="Q1046" s="6">
        <v>2.5489836224205669</v>
      </c>
      <c r="R1046" s="6">
        <v>2.1274026759734408</v>
      </c>
      <c r="S1046" s="6">
        <v>1.377620992731436</v>
      </c>
      <c r="T1046" s="6">
        <v>0.8143012803716343</v>
      </c>
      <c r="U1046" s="6">
        <v>1.267944163936146</v>
      </c>
      <c r="V1046" s="6">
        <v>1.0559482944947249</v>
      </c>
      <c r="W1046" s="6"/>
    </row>
    <row r="1047" spans="2:23" x14ac:dyDescent="0.25">
      <c r="B1047" t="str">
        <f t="shared" si="202"/>
        <v>CAHeatingPTHP</v>
      </c>
      <c r="C1047" t="str">
        <f t="shared" si="203"/>
        <v>CA2021 CPAHeating_PTHP</v>
      </c>
      <c r="D1047" t="s">
        <v>118</v>
      </c>
      <c r="E1047" t="s">
        <v>114</v>
      </c>
      <c r="F1047" s="3" t="s">
        <v>76</v>
      </c>
      <c r="G1047" s="3" t="s">
        <v>12</v>
      </c>
      <c r="H1047" s="3" t="s">
        <v>8</v>
      </c>
      <c r="I1047" s="6">
        <v>1.0881537314182981</v>
      </c>
      <c r="J1047" s="6">
        <v>1.0287855650229567</v>
      </c>
      <c r="K1047" s="6">
        <v>0.55268756357343063</v>
      </c>
      <c r="L1047" s="6">
        <v>1.0106741713652296</v>
      </c>
      <c r="M1047" s="6">
        <v>1.1904263864885831</v>
      </c>
      <c r="N1047" s="6">
        <v>0.32466826080018463</v>
      </c>
      <c r="O1047" s="6">
        <v>1.4950088036654134</v>
      </c>
      <c r="P1047" s="6">
        <v>1.7715279453314674</v>
      </c>
      <c r="Q1047" s="6">
        <v>1.5045801091496851</v>
      </c>
      <c r="R1047" s="6">
        <v>1.6977153189016381</v>
      </c>
      <c r="S1047" s="6">
        <v>1.079160139978885</v>
      </c>
      <c r="T1047" s="6">
        <v>0.63788334262277802</v>
      </c>
      <c r="U1047" s="6">
        <v>1.0881537314182981</v>
      </c>
      <c r="V1047" s="6">
        <v>0.72933996576570481</v>
      </c>
      <c r="W1047" s="6"/>
    </row>
    <row r="1048" spans="2:23" x14ac:dyDescent="0.25">
      <c r="B1048" t="str">
        <f t="shared" si="202"/>
        <v>CAHeatingAir-Source Heat Pump</v>
      </c>
      <c r="C1048" t="str">
        <f t="shared" si="203"/>
        <v>CA2021 CPAHeating_Air-Source Heat Pump</v>
      </c>
      <c r="D1048" t="s">
        <v>118</v>
      </c>
      <c r="E1048" t="s">
        <v>114</v>
      </c>
      <c r="F1048" s="3" t="s">
        <v>77</v>
      </c>
      <c r="G1048" s="3" t="s">
        <v>12</v>
      </c>
      <c r="H1048" s="3" t="s">
        <v>10</v>
      </c>
      <c r="I1048" s="6">
        <v>1.2090597015758866</v>
      </c>
      <c r="J1048" s="6">
        <v>1.1430950722477295</v>
      </c>
      <c r="K1048" s="6">
        <v>0.61409729285936732</v>
      </c>
      <c r="L1048" s="6">
        <v>1.1229713015169218</v>
      </c>
      <c r="M1048" s="6">
        <v>1.3226959849873146</v>
      </c>
      <c r="N1048" s="6">
        <v>0.36074251200020513</v>
      </c>
      <c r="O1048" s="6">
        <v>1.6611208929615704</v>
      </c>
      <c r="P1048" s="6">
        <v>1.9683643837016302</v>
      </c>
      <c r="Q1048" s="6">
        <v>1.6717556768329833</v>
      </c>
      <c r="R1048" s="6">
        <v>1.8863503543351534</v>
      </c>
      <c r="S1048" s="6">
        <v>1.199066822198761</v>
      </c>
      <c r="T1048" s="6">
        <v>0.70875926958086433</v>
      </c>
      <c r="U1048" s="6">
        <v>1.2090597015758866</v>
      </c>
      <c r="V1048" s="6">
        <v>0.81037773973967198</v>
      </c>
      <c r="W1048" s="6"/>
    </row>
    <row r="1049" spans="2:23" x14ac:dyDescent="0.25">
      <c r="B1049" t="str">
        <f t="shared" si="202"/>
        <v>CAHeatingGeothermal Heat Pump</v>
      </c>
      <c r="C1049" t="str">
        <f t="shared" si="203"/>
        <v>CA2021 CPAHeating_Geothermal Heat Pump</v>
      </c>
      <c r="D1049" t="s">
        <v>118</v>
      </c>
      <c r="E1049" t="s">
        <v>114</v>
      </c>
      <c r="F1049" s="3" t="s">
        <v>78</v>
      </c>
      <c r="G1049" s="3" t="s">
        <v>12</v>
      </c>
      <c r="H1049" s="3" t="s">
        <v>11</v>
      </c>
      <c r="I1049" s="6">
        <v>1.174239552580314</v>
      </c>
      <c r="J1049" s="6">
        <v>1.0089650824548346</v>
      </c>
      <c r="K1049" s="6">
        <v>0.5650082215131691</v>
      </c>
      <c r="L1049" s="6">
        <v>0.97124177979701232</v>
      </c>
      <c r="M1049" s="6">
        <v>1.1071097113722135</v>
      </c>
      <c r="N1049" s="6">
        <v>0.30122876191550652</v>
      </c>
      <c r="O1049" s="6">
        <v>1.3908875743794409</v>
      </c>
      <c r="P1049" s="6">
        <v>1.6603909005724875</v>
      </c>
      <c r="Q1049" s="6">
        <v>1.4101900729243451</v>
      </c>
      <c r="R1049" s="6">
        <v>1.7678911508435182</v>
      </c>
      <c r="S1049" s="6">
        <v>1.112321447799077</v>
      </c>
      <c r="T1049" s="6">
        <v>0.65748473920373474</v>
      </c>
      <c r="U1049" s="6">
        <v>1.174239552580314</v>
      </c>
      <c r="V1049" s="6">
        <v>0.70088408954837289</v>
      </c>
      <c r="W1049" s="6"/>
    </row>
    <row r="1050" spans="2:23" x14ac:dyDescent="0.25">
      <c r="B1050" t="str">
        <f t="shared" ref="B1050:B1081" si="204">D1050&amp;G1050&amp;H1050</f>
        <v>CAVentilationVentilation</v>
      </c>
      <c r="C1050" t="str">
        <f t="shared" ref="C1050:C1081" si="205">D1050&amp;E1050&amp;F1050</f>
        <v>CA2021 CPAVentilation_Ventilation</v>
      </c>
      <c r="D1050" t="s">
        <v>118</v>
      </c>
      <c r="E1050" t="s">
        <v>114</v>
      </c>
      <c r="F1050" s="3" t="s">
        <v>79</v>
      </c>
      <c r="G1050" s="3" t="s">
        <v>15</v>
      </c>
      <c r="H1050" s="3" t="s">
        <v>15</v>
      </c>
      <c r="I1050" s="6">
        <v>3.7553781260859669</v>
      </c>
      <c r="J1050" s="6">
        <v>2.5046217716137975</v>
      </c>
      <c r="K1050" s="6">
        <v>2.4602807865966869</v>
      </c>
      <c r="L1050" s="6">
        <v>2.1015899194340895</v>
      </c>
      <c r="M1050" s="6">
        <v>4.4175116064208799</v>
      </c>
      <c r="N1050" s="6">
        <v>2.8596057284863932</v>
      </c>
      <c r="O1050" s="6">
        <v>4.9401179829225628</v>
      </c>
      <c r="P1050" s="6">
        <v>3.5701283705960121</v>
      </c>
      <c r="Q1050" s="6">
        <v>1.0539921911362244</v>
      </c>
      <c r="R1050" s="6">
        <v>1.3446532188217979</v>
      </c>
      <c r="S1050" s="6">
        <v>0.65334582748836878</v>
      </c>
      <c r="T1050" s="6">
        <v>1.539277215847791</v>
      </c>
      <c r="U1050" s="6">
        <v>30.043025008687735</v>
      </c>
      <c r="V1050" s="6">
        <v>1.2060528344995589</v>
      </c>
      <c r="W1050" s="6"/>
    </row>
    <row r="1051" spans="2:23" x14ac:dyDescent="0.25">
      <c r="B1051" t="str">
        <f t="shared" si="204"/>
        <v>CAWater HeatingWater Heater</v>
      </c>
      <c r="C1051" t="str">
        <f t="shared" si="205"/>
        <v>CA2021 CPAWater Heating_Water Heater</v>
      </c>
      <c r="D1051" t="s">
        <v>118</v>
      </c>
      <c r="E1051" t="s">
        <v>114</v>
      </c>
      <c r="F1051" s="3" t="s">
        <v>80</v>
      </c>
      <c r="G1051" s="3" t="s">
        <v>16</v>
      </c>
      <c r="H1051" s="3" t="s">
        <v>17</v>
      </c>
      <c r="I1051" s="6">
        <v>1.039487</v>
      </c>
      <c r="J1051" s="6">
        <v>0.93571599999999999</v>
      </c>
      <c r="K1051" s="6">
        <v>0.81637700000000002</v>
      </c>
      <c r="L1051" s="6">
        <v>0.73487885941045916</v>
      </c>
      <c r="M1051" s="6">
        <v>7.0446059999999999</v>
      </c>
      <c r="N1051" s="6">
        <v>2.2897630000000002</v>
      </c>
      <c r="O1051" s="6">
        <v>3.5125523953811615</v>
      </c>
      <c r="P1051" s="6">
        <v>2.081817</v>
      </c>
      <c r="Q1051" s="6">
        <v>0.99000699999999997</v>
      </c>
      <c r="R1051" s="6">
        <v>3.2036319999999998</v>
      </c>
      <c r="S1051" s="6">
        <v>0.263048</v>
      </c>
      <c r="T1051" s="6">
        <v>0.41820099999999999</v>
      </c>
      <c r="U1051" s="6">
        <v>0.93571599999999999</v>
      </c>
      <c r="V1051" s="6">
        <v>1.3898779999999999</v>
      </c>
      <c r="W1051" s="6"/>
    </row>
    <row r="1052" spans="2:23" x14ac:dyDescent="0.25">
      <c r="B1052" t="str">
        <f t="shared" si="204"/>
        <v>CAInterior LightingGeneral Service Lighting</v>
      </c>
      <c r="C1052" t="str">
        <f t="shared" si="205"/>
        <v>CA2021 CPAInterior Lighting_General Service Lighting</v>
      </c>
      <c r="D1052" t="s">
        <v>118</v>
      </c>
      <c r="E1052" t="s">
        <v>114</v>
      </c>
      <c r="F1052" s="3" t="s">
        <v>81</v>
      </c>
      <c r="G1052" s="3" t="s">
        <v>18</v>
      </c>
      <c r="H1052" s="3" t="s">
        <v>19</v>
      </c>
      <c r="I1052" s="6">
        <v>0.37247216614194351</v>
      </c>
      <c r="J1052" s="6">
        <v>0.30226680634185593</v>
      </c>
      <c r="K1052" s="6">
        <v>0.45701935156030243</v>
      </c>
      <c r="L1052" s="6">
        <v>0.33675110114969653</v>
      </c>
      <c r="M1052" s="6">
        <v>2.5168947580408645</v>
      </c>
      <c r="N1052" s="6">
        <v>0.49829576475338133</v>
      </c>
      <c r="O1052" s="6">
        <v>3.2720289055041554</v>
      </c>
      <c r="P1052" s="6">
        <v>0.2017393253674527</v>
      </c>
      <c r="Q1052" s="6">
        <v>0.14167602622396111</v>
      </c>
      <c r="R1052" s="6">
        <v>1.8301336242159802</v>
      </c>
      <c r="S1052" s="6">
        <v>0.13322970951632948</v>
      </c>
      <c r="T1052" s="6">
        <v>0.13322970951632948</v>
      </c>
      <c r="U1052" s="6">
        <v>0.39109577444904076</v>
      </c>
      <c r="V1052" s="6">
        <v>0.74256180740325817</v>
      </c>
      <c r="W1052" s="6"/>
    </row>
    <row r="1053" spans="2:23" x14ac:dyDescent="0.25">
      <c r="B1053" t="str">
        <f t="shared" si="204"/>
        <v>CAInterior LightingExempted Lighting</v>
      </c>
      <c r="C1053" t="str">
        <f t="shared" si="205"/>
        <v>CA2021 CPAInterior Lighting_Exempted Lighting</v>
      </c>
      <c r="D1053" t="s">
        <v>118</v>
      </c>
      <c r="E1053" t="s">
        <v>114</v>
      </c>
      <c r="F1053" s="3" t="s">
        <v>82</v>
      </c>
      <c r="G1053" s="3" t="s">
        <v>18</v>
      </c>
      <c r="H1053" s="3" t="s">
        <v>20</v>
      </c>
      <c r="I1053" s="6">
        <v>7.599164207762138E-2</v>
      </c>
      <c r="J1053" s="6">
        <v>6.1668368934506071E-2</v>
      </c>
      <c r="K1053" s="6">
        <v>0.10149234049889749</v>
      </c>
      <c r="L1053" s="6">
        <v>7.4783829841292879E-2</v>
      </c>
      <c r="M1053" s="6">
        <v>0.65483581190732221</v>
      </c>
      <c r="N1053" s="6">
        <v>0.13401537177848055</v>
      </c>
      <c r="O1053" s="6">
        <v>0.79169490853047908</v>
      </c>
      <c r="P1053" s="6">
        <v>3.236840435656127E-2</v>
      </c>
      <c r="Q1053" s="6">
        <v>2.2731447604948711E-2</v>
      </c>
      <c r="R1053" s="6">
        <v>0.37268611944368696</v>
      </c>
      <c r="S1053" s="6">
        <v>3.2106280918106578E-2</v>
      </c>
      <c r="T1053" s="6">
        <v>3.2106280918106578E-2</v>
      </c>
      <c r="U1053" s="6">
        <v>7.9791224181502446E-2</v>
      </c>
      <c r="V1053" s="6">
        <v>0.14164339261541331</v>
      </c>
      <c r="W1053" s="6"/>
    </row>
    <row r="1054" spans="2:23" x14ac:dyDescent="0.25">
      <c r="B1054" t="str">
        <f t="shared" si="204"/>
        <v>CAInterior LightingHigh-Bay Lighting</v>
      </c>
      <c r="C1054" t="str">
        <f t="shared" si="205"/>
        <v>CA2021 CPAInterior Lighting_High-Bay Lighting</v>
      </c>
      <c r="D1054" t="s">
        <v>118</v>
      </c>
      <c r="E1054" t="s">
        <v>114</v>
      </c>
      <c r="F1054" s="3" t="s">
        <v>83</v>
      </c>
      <c r="G1054" s="3" t="s">
        <v>18</v>
      </c>
      <c r="H1054" s="3" t="s">
        <v>21</v>
      </c>
      <c r="I1054" s="6">
        <v>0.54122451054829301</v>
      </c>
      <c r="J1054" s="6">
        <v>0.36676976143739054</v>
      </c>
      <c r="K1054" s="6">
        <v>0.77810683474026676</v>
      </c>
      <c r="L1054" s="6">
        <v>0.57334187822967031</v>
      </c>
      <c r="M1054" s="6">
        <v>0.66927634272295133</v>
      </c>
      <c r="N1054" s="6">
        <v>1.5630835857126379</v>
      </c>
      <c r="O1054" s="6">
        <v>0.41032101420434236</v>
      </c>
      <c r="P1054" s="6">
        <v>0.65674824570515133</v>
      </c>
      <c r="Q1054" s="6">
        <v>0.57056169729087169</v>
      </c>
      <c r="R1054" s="6">
        <v>0.19356164608479751</v>
      </c>
      <c r="S1054" s="6">
        <v>0.50702745239681724</v>
      </c>
      <c r="T1054" s="6">
        <v>0.50702745239681724</v>
      </c>
      <c r="U1054" s="6">
        <v>0.52727465502750082</v>
      </c>
      <c r="V1054" s="6">
        <v>0.88671988435732074</v>
      </c>
      <c r="W1054" s="6"/>
    </row>
    <row r="1055" spans="2:23" x14ac:dyDescent="0.25">
      <c r="B1055" t="str">
        <f t="shared" si="204"/>
        <v>CAInterior LightingLinear Lighting</v>
      </c>
      <c r="C1055" t="str">
        <f t="shared" si="205"/>
        <v>CA2021 CPAInterior Lighting_Linear Lighting</v>
      </c>
      <c r="D1055" t="s">
        <v>118</v>
      </c>
      <c r="E1055" t="s">
        <v>114</v>
      </c>
      <c r="F1055" s="3" t="s">
        <v>84</v>
      </c>
      <c r="G1055" s="3" t="s">
        <v>18</v>
      </c>
      <c r="H1055" s="3" t="s">
        <v>22</v>
      </c>
      <c r="I1055" s="6">
        <v>2.6061557666062276</v>
      </c>
      <c r="J1055" s="6">
        <v>2.0174220073015641</v>
      </c>
      <c r="K1055" s="6">
        <v>3.5426935165027902</v>
      </c>
      <c r="L1055" s="6">
        <v>2.6104057490020565</v>
      </c>
      <c r="M1055" s="6">
        <v>2.5348303078353256</v>
      </c>
      <c r="N1055" s="6">
        <v>6.2745862974371702</v>
      </c>
      <c r="O1055" s="6">
        <v>2.5313662448366392</v>
      </c>
      <c r="P1055" s="6">
        <v>3.0084525204418755</v>
      </c>
      <c r="Q1055" s="6">
        <v>2.2240142065182469</v>
      </c>
      <c r="R1055" s="6">
        <v>0.55985059906640577</v>
      </c>
      <c r="S1055" s="6">
        <v>1.4753436771527393</v>
      </c>
      <c r="T1055" s="6">
        <v>1.4753436771527393</v>
      </c>
      <c r="U1055" s="6">
        <v>2.6812593684839907</v>
      </c>
      <c r="V1055" s="6">
        <v>2.7190993624129263</v>
      </c>
      <c r="W1055" s="6"/>
    </row>
    <row r="1056" spans="2:23" x14ac:dyDescent="0.25">
      <c r="B1056" t="str">
        <f t="shared" si="204"/>
        <v>CAExterior LightingGeneral Service Lighting</v>
      </c>
      <c r="C1056" t="str">
        <f t="shared" si="205"/>
        <v>CA2021 CPAExterior Lighting_General Service Lighting</v>
      </c>
      <c r="D1056" t="s">
        <v>118</v>
      </c>
      <c r="E1056" t="s">
        <v>114</v>
      </c>
      <c r="F1056" s="3" t="s">
        <v>85</v>
      </c>
      <c r="G1056" s="3" t="s">
        <v>23</v>
      </c>
      <c r="H1056" s="3" t="s">
        <v>19</v>
      </c>
      <c r="I1056" s="6">
        <v>0.15845128507119696</v>
      </c>
      <c r="J1056" s="6">
        <v>0.24098893533529325</v>
      </c>
      <c r="K1056" s="6">
        <v>0.96573153178218563</v>
      </c>
      <c r="L1056" s="6">
        <v>0.96573153178218563</v>
      </c>
      <c r="M1056" s="6">
        <v>0.85076804829022401</v>
      </c>
      <c r="N1056" s="6">
        <v>1.1534633797025637</v>
      </c>
      <c r="O1056" s="6">
        <v>0.17049470442162609</v>
      </c>
      <c r="P1056" s="6">
        <v>0.44320753256217144</v>
      </c>
      <c r="Q1056" s="6">
        <v>0.35091872470330682</v>
      </c>
      <c r="R1056" s="6">
        <v>0.19476573346278961</v>
      </c>
      <c r="S1056" s="6">
        <v>0.25161628558106808</v>
      </c>
      <c r="T1056" s="6">
        <v>0.25161628558106808</v>
      </c>
      <c r="U1056" s="6">
        <v>0.20106832393394614</v>
      </c>
      <c r="V1056" s="6">
        <v>0.46093070162825411</v>
      </c>
      <c r="W1056" s="6"/>
    </row>
    <row r="1057" spans="2:23" x14ac:dyDescent="0.25">
      <c r="B1057" t="str">
        <f t="shared" si="204"/>
        <v>CAExterior LightingArea Lighting</v>
      </c>
      <c r="C1057" t="str">
        <f t="shared" si="205"/>
        <v>CA2021 CPAExterior Lighting_Area Lighting</v>
      </c>
      <c r="D1057" t="s">
        <v>118</v>
      </c>
      <c r="E1057" t="s">
        <v>114</v>
      </c>
      <c r="F1057" s="3" t="s">
        <v>86</v>
      </c>
      <c r="G1057" s="3" t="s">
        <v>23</v>
      </c>
      <c r="H1057" s="3" t="s">
        <v>24</v>
      </c>
      <c r="I1057" s="6">
        <v>0.50360862378183135</v>
      </c>
      <c r="J1057" s="6">
        <v>0.43890646877450928</v>
      </c>
      <c r="K1057" s="6">
        <v>0.53394602937395019</v>
      </c>
      <c r="L1057" s="6">
        <v>0.53394602937395019</v>
      </c>
      <c r="M1057" s="6">
        <v>1.1324273942151009</v>
      </c>
      <c r="N1057" s="6">
        <v>0.58554295848857152</v>
      </c>
      <c r="O1057" s="6">
        <v>0.39204533709477424</v>
      </c>
      <c r="P1057" s="6">
        <v>0.33301365331465937</v>
      </c>
      <c r="Q1057" s="6">
        <v>0.53843885822374349</v>
      </c>
      <c r="R1057" s="6">
        <v>0.89497125555572588</v>
      </c>
      <c r="S1057" s="6">
        <v>0.14730653188253165</v>
      </c>
      <c r="T1057" s="6">
        <v>0.14730653188253165</v>
      </c>
      <c r="U1057" s="6">
        <v>0.4927682400849841</v>
      </c>
      <c r="V1057" s="6">
        <v>0.37898394417907205</v>
      </c>
      <c r="W1057" s="6"/>
    </row>
    <row r="1058" spans="2:23" x14ac:dyDescent="0.25">
      <c r="B1058" t="str">
        <f t="shared" si="204"/>
        <v>CAExterior LightingLinear Lighting</v>
      </c>
      <c r="C1058" t="str">
        <f t="shared" si="205"/>
        <v>CA2021 CPAExterior Lighting_Linear Lighting</v>
      </c>
      <c r="D1058" t="s">
        <v>118</v>
      </c>
      <c r="E1058" t="s">
        <v>114</v>
      </c>
      <c r="F1058" s="3" t="s">
        <v>87</v>
      </c>
      <c r="G1058" s="3" t="s">
        <v>23</v>
      </c>
      <c r="H1058" s="3" t="s">
        <v>22</v>
      </c>
      <c r="I1058" s="6">
        <v>0.30223741087577055</v>
      </c>
      <c r="J1058" s="6">
        <v>0.19141734862894888</v>
      </c>
      <c r="K1058" s="6">
        <v>0.30353105699728117</v>
      </c>
      <c r="L1058" s="6">
        <v>0.30353105699728117</v>
      </c>
      <c r="M1058" s="6">
        <v>0.47808422410000095</v>
      </c>
      <c r="N1058" s="6">
        <v>0.55948822101661666</v>
      </c>
      <c r="O1058" s="6">
        <v>0.2251422439477089</v>
      </c>
      <c r="P1058" s="6">
        <v>0.70925703229985493</v>
      </c>
      <c r="Q1058" s="6">
        <v>0.67447436985218978</v>
      </c>
      <c r="R1058" s="6">
        <v>4.2515850039441347E-2</v>
      </c>
      <c r="S1058" s="6">
        <v>0.39646062983292035</v>
      </c>
      <c r="T1058" s="6">
        <v>0.39646062983292035</v>
      </c>
      <c r="U1058" s="6">
        <v>0.26259561080946686</v>
      </c>
      <c r="V1058" s="6">
        <v>0.29497570126359923</v>
      </c>
      <c r="W1058" s="6"/>
    </row>
    <row r="1059" spans="2:23" x14ac:dyDescent="0.25">
      <c r="B1059" t="str">
        <f t="shared" si="204"/>
        <v>CARefrigeration Walk-in Refrigerator/Freezer</v>
      </c>
      <c r="C1059" t="str">
        <f t="shared" si="205"/>
        <v>CA2021 CPARefrigeration _Walk-in Refrigerator/Freezer</v>
      </c>
      <c r="D1059" t="s">
        <v>118</v>
      </c>
      <c r="E1059" t="s">
        <v>114</v>
      </c>
      <c r="F1059" s="3" t="s">
        <v>88</v>
      </c>
      <c r="G1059" s="3" t="s">
        <v>25</v>
      </c>
      <c r="H1059" s="3" t="s">
        <v>26</v>
      </c>
      <c r="I1059" s="6">
        <v>5.1665306122448983E-2</v>
      </c>
      <c r="J1059" s="6">
        <v>3.1644999999999999</v>
      </c>
      <c r="K1059" s="6">
        <v>7.6715151515151514E-2</v>
      </c>
      <c r="L1059" s="6">
        <v>1.2658</v>
      </c>
      <c r="M1059" s="6">
        <v>6.6906571428571437</v>
      </c>
      <c r="N1059" s="6">
        <v>1.1507272727272728</v>
      </c>
      <c r="O1059" s="6">
        <v>0.26370833333333332</v>
      </c>
      <c r="P1059" s="6">
        <v>0.32456410256410256</v>
      </c>
      <c r="Q1059" s="6">
        <v>0.16228205128205128</v>
      </c>
      <c r="R1059" s="6">
        <v>0.25832653061224492</v>
      </c>
      <c r="S1059" s="6">
        <v>0.31645000000000001</v>
      </c>
      <c r="T1059" s="6">
        <v>14.525054999999998</v>
      </c>
      <c r="U1059" s="6">
        <v>4.5357833333333328</v>
      </c>
      <c r="V1059" s="6">
        <v>1.4809859999999999</v>
      </c>
      <c r="W1059" s="6"/>
    </row>
    <row r="1060" spans="2:23" x14ac:dyDescent="0.25">
      <c r="B1060" t="str">
        <f t="shared" si="204"/>
        <v>CARefrigeration Reach-in Refrigerator/Freezer</v>
      </c>
      <c r="C1060" t="str">
        <f t="shared" si="205"/>
        <v>CA2021 CPARefrigeration _Reach-in Refrigerator/Freezer</v>
      </c>
      <c r="D1060" t="s">
        <v>118</v>
      </c>
      <c r="E1060" t="s">
        <v>114</v>
      </c>
      <c r="F1060" s="3" t="s">
        <v>89</v>
      </c>
      <c r="G1060" s="3" t="s">
        <v>25</v>
      </c>
      <c r="H1060" s="3" t="s">
        <v>27</v>
      </c>
      <c r="I1060" s="6">
        <v>0.54285714285714282</v>
      </c>
      <c r="J1060" s="6">
        <v>3.8</v>
      </c>
      <c r="K1060" s="6">
        <v>0.23030303030303031</v>
      </c>
      <c r="L1060" s="6">
        <v>3.04</v>
      </c>
      <c r="M1060" s="6">
        <v>3.2571428571428571</v>
      </c>
      <c r="N1060" s="6">
        <v>3.4545454545454546</v>
      </c>
      <c r="O1060" s="6">
        <v>0.15833333333333333</v>
      </c>
      <c r="P1060" s="6">
        <v>0.77948717948717949</v>
      </c>
      <c r="Q1060" s="6">
        <v>9.7435897435897437E-2</v>
      </c>
      <c r="R1060" s="6">
        <v>1.5122448979591836</v>
      </c>
      <c r="S1060" s="6">
        <v>0.19</v>
      </c>
      <c r="T1060" s="6">
        <v>0.19</v>
      </c>
      <c r="U1060" s="6">
        <v>2.7233333333333332</v>
      </c>
      <c r="V1060" s="6">
        <v>0.88919999999999999</v>
      </c>
      <c r="W1060" s="6"/>
    </row>
    <row r="1061" spans="2:23" x14ac:dyDescent="0.25">
      <c r="B1061" t="str">
        <f t="shared" si="204"/>
        <v>CARefrigeration Glass Door Display</v>
      </c>
      <c r="C1061" t="str">
        <f t="shared" si="205"/>
        <v>CA2021 CPARefrigeration _Glass Door Display</v>
      </c>
      <c r="D1061" t="s">
        <v>118</v>
      </c>
      <c r="E1061" t="s">
        <v>114</v>
      </c>
      <c r="F1061" s="3" t="s">
        <v>90</v>
      </c>
      <c r="G1061" s="3" t="s">
        <v>25</v>
      </c>
      <c r="H1061" s="3" t="s">
        <v>28</v>
      </c>
      <c r="I1061" s="6">
        <v>0.11142857142857143</v>
      </c>
      <c r="J1061" s="6">
        <v>1.95</v>
      </c>
      <c r="K1061" s="6">
        <v>0.47272727272727272</v>
      </c>
      <c r="L1061" s="6">
        <v>1.56</v>
      </c>
      <c r="M1061" s="6">
        <v>1.1142857142857143</v>
      </c>
      <c r="N1061" s="6">
        <v>10.636363636363637</v>
      </c>
      <c r="O1061" s="6">
        <v>7.1499999999999994E-2</v>
      </c>
      <c r="P1061" s="6">
        <v>0.2</v>
      </c>
      <c r="Q1061" s="6">
        <v>0.1</v>
      </c>
      <c r="R1061" s="6">
        <v>0.15918367346938775</v>
      </c>
      <c r="S1061" s="6">
        <v>0.19500000000000001</v>
      </c>
      <c r="T1061" s="6">
        <v>0.19500000000000001</v>
      </c>
      <c r="U1061" s="6">
        <v>2.7949999999999999</v>
      </c>
      <c r="V1061" s="6">
        <v>0.91259999999999997</v>
      </c>
      <c r="W1061" s="6"/>
    </row>
    <row r="1062" spans="2:23" x14ac:dyDescent="0.25">
      <c r="B1062" t="str">
        <f t="shared" si="204"/>
        <v>CARefrigeration Open Display Case</v>
      </c>
      <c r="C1062" t="str">
        <f t="shared" si="205"/>
        <v>CA2021 CPARefrigeration _Open Display Case</v>
      </c>
      <c r="D1062" t="s">
        <v>118</v>
      </c>
      <c r="E1062" t="s">
        <v>114</v>
      </c>
      <c r="F1062" s="3" t="s">
        <v>91</v>
      </c>
      <c r="G1062" s="3" t="s">
        <v>25</v>
      </c>
      <c r="H1062" s="3" t="s">
        <v>29</v>
      </c>
      <c r="I1062" s="6">
        <v>0.25642857142857145</v>
      </c>
      <c r="J1062" s="6">
        <v>3.1412499999999999</v>
      </c>
      <c r="K1062" s="6">
        <v>0.6092121212121212</v>
      </c>
      <c r="L1062" s="6">
        <v>2.5129999999999999</v>
      </c>
      <c r="M1062" s="6">
        <v>7.18</v>
      </c>
      <c r="N1062" s="6">
        <v>11.422727272727272</v>
      </c>
      <c r="O1062" s="6">
        <v>0.23035833333333336</v>
      </c>
      <c r="P1062" s="6">
        <v>0.32217948717948719</v>
      </c>
      <c r="Q1062" s="6">
        <v>0.32217948717948719</v>
      </c>
      <c r="R1062" s="6">
        <v>0.25642857142857145</v>
      </c>
      <c r="S1062" s="6">
        <v>1.5706249999999999</v>
      </c>
      <c r="T1062" s="6">
        <v>0.62824999999999998</v>
      </c>
      <c r="U1062" s="6">
        <v>9.0049166666666665</v>
      </c>
      <c r="V1062" s="6">
        <v>2.94021</v>
      </c>
      <c r="W1062" s="6"/>
    </row>
    <row r="1063" spans="2:23" x14ac:dyDescent="0.25">
      <c r="B1063" t="str">
        <f t="shared" si="204"/>
        <v>CARefrigeration Icemaker</v>
      </c>
      <c r="C1063" t="str">
        <f t="shared" si="205"/>
        <v>CA2021 CPARefrigeration _Icemaker</v>
      </c>
      <c r="D1063" t="s">
        <v>118</v>
      </c>
      <c r="E1063" t="s">
        <v>114</v>
      </c>
      <c r="F1063" s="3" t="s">
        <v>92</v>
      </c>
      <c r="G1063" s="3" t="s">
        <v>25</v>
      </c>
      <c r="H1063" s="3" t="s">
        <v>30</v>
      </c>
      <c r="I1063" s="6">
        <v>5.2146938775510202E-2</v>
      </c>
      <c r="J1063" s="6">
        <v>3.194</v>
      </c>
      <c r="K1063" s="6">
        <v>0.13550303030303029</v>
      </c>
      <c r="L1063" s="6">
        <v>1.2776000000000001</v>
      </c>
      <c r="M1063" s="6">
        <v>3.6502857142857144</v>
      </c>
      <c r="N1063" s="6">
        <v>1.1614545454545455</v>
      </c>
      <c r="O1063" s="6">
        <v>0.26616666666666666</v>
      </c>
      <c r="P1063" s="6">
        <v>0.16379487179487179</v>
      </c>
      <c r="Q1063" s="6">
        <v>0.16379487179487179</v>
      </c>
      <c r="R1063" s="6">
        <v>0.39110204081632655</v>
      </c>
      <c r="S1063" s="6">
        <v>0.31940000000000002</v>
      </c>
      <c r="T1063" s="6">
        <v>0.31940000000000002</v>
      </c>
      <c r="U1063" s="6">
        <v>4.5780666666666665</v>
      </c>
      <c r="V1063" s="6">
        <v>1.4947919999999999</v>
      </c>
      <c r="W1063" s="6"/>
    </row>
    <row r="1064" spans="2:23" x14ac:dyDescent="0.25">
      <c r="B1064" t="str">
        <f t="shared" si="204"/>
        <v>CARefrigeration Vending Machine</v>
      </c>
      <c r="C1064" t="str">
        <f t="shared" si="205"/>
        <v>CA2021 CPARefrigeration _Vending Machine</v>
      </c>
      <c r="D1064" t="s">
        <v>118</v>
      </c>
      <c r="E1064" t="s">
        <v>114</v>
      </c>
      <c r="F1064" s="3" t="s">
        <v>93</v>
      </c>
      <c r="G1064" s="3" t="s">
        <v>25</v>
      </c>
      <c r="H1064" s="3" t="s">
        <v>31</v>
      </c>
      <c r="I1064" s="6">
        <v>4.1408163265306122E-2</v>
      </c>
      <c r="J1064" s="6">
        <v>1.0145</v>
      </c>
      <c r="K1064" s="6">
        <v>6.1484848484848482E-2</v>
      </c>
      <c r="L1064" s="6">
        <v>1.6232</v>
      </c>
      <c r="M1064" s="6">
        <v>0.57971428571428574</v>
      </c>
      <c r="N1064" s="6">
        <v>0.73781818181818182</v>
      </c>
      <c r="O1064" s="6">
        <v>8.4541666666666668E-2</v>
      </c>
      <c r="P1064" s="6">
        <v>0.46823076923076923</v>
      </c>
      <c r="Q1064" s="6">
        <v>7.8038461538461543E-2</v>
      </c>
      <c r="R1064" s="6">
        <v>0.20704081632653062</v>
      </c>
      <c r="S1064" s="6">
        <v>0.50724999999999998</v>
      </c>
      <c r="T1064" s="6">
        <v>0.10145</v>
      </c>
      <c r="U1064" s="6">
        <v>1.4541166666666667</v>
      </c>
      <c r="V1064" s="6">
        <v>0.47478599999999999</v>
      </c>
      <c r="W1064" s="6"/>
    </row>
    <row r="1065" spans="2:23" x14ac:dyDescent="0.25">
      <c r="B1065" t="str">
        <f t="shared" si="204"/>
        <v>CAFood PreparationOven</v>
      </c>
      <c r="C1065" t="str">
        <f t="shared" si="205"/>
        <v>CA2021 CPAFood Preparation_Oven</v>
      </c>
      <c r="D1065" t="s">
        <v>118</v>
      </c>
      <c r="E1065" t="s">
        <v>114</v>
      </c>
      <c r="F1065" s="3" t="s">
        <v>94</v>
      </c>
      <c r="G1065" s="3" t="s">
        <v>32</v>
      </c>
      <c r="H1065" s="3" t="s">
        <v>33</v>
      </c>
      <c r="I1065" s="6">
        <v>4.9220408163265304E-2</v>
      </c>
      <c r="J1065" s="6">
        <v>0.542655</v>
      </c>
      <c r="K1065" s="6">
        <v>0.11693575757575758</v>
      </c>
      <c r="L1065" s="6">
        <v>0.12059</v>
      </c>
      <c r="M1065" s="6">
        <v>3.4454285714285713</v>
      </c>
      <c r="N1065" s="6">
        <v>0.80576045454545453</v>
      </c>
      <c r="O1065" s="6">
        <v>0.19997841666666666</v>
      </c>
      <c r="P1065" s="6">
        <v>0.25354820512820508</v>
      </c>
      <c r="Q1065" s="6">
        <v>9.2761538461538451E-2</v>
      </c>
      <c r="R1065" s="6">
        <v>0.51681428571428578</v>
      </c>
      <c r="S1065" s="6">
        <v>0.18088499999999999</v>
      </c>
      <c r="T1065" s="6">
        <v>2.4118000000000001E-2</v>
      </c>
      <c r="U1065" s="6">
        <v>0.56275333333333333</v>
      </c>
      <c r="V1065" s="6">
        <v>1.3264900000000002</v>
      </c>
      <c r="W1065" s="6"/>
    </row>
    <row r="1066" spans="2:23" x14ac:dyDescent="0.25">
      <c r="B1066" t="str">
        <f t="shared" si="204"/>
        <v>CAFood PreparationFryer</v>
      </c>
      <c r="C1066" t="str">
        <f t="shared" si="205"/>
        <v>CA2021 CPAFood Preparation_Fryer</v>
      </c>
      <c r="D1066" t="s">
        <v>118</v>
      </c>
      <c r="E1066" t="s">
        <v>114</v>
      </c>
      <c r="F1066" s="3" t="s">
        <v>95</v>
      </c>
      <c r="G1066" s="3" t="s">
        <v>32</v>
      </c>
      <c r="H1066" s="3" t="s">
        <v>34</v>
      </c>
      <c r="I1066" s="6">
        <v>7.1179591836734696E-2</v>
      </c>
      <c r="J1066" s="6">
        <v>0.78475499999999998</v>
      </c>
      <c r="K1066" s="6">
        <v>0.16910545454545456</v>
      </c>
      <c r="L1066" s="6">
        <v>0.17439000000000002</v>
      </c>
      <c r="M1066" s="6">
        <v>4.9825714285714282</v>
      </c>
      <c r="N1066" s="6">
        <v>1.1652422727272727</v>
      </c>
      <c r="O1066" s="6">
        <v>0.28919675</v>
      </c>
      <c r="P1066" s="6">
        <v>0.36666615384615381</v>
      </c>
      <c r="Q1066" s="6">
        <v>0.13414615384615383</v>
      </c>
      <c r="R1066" s="6">
        <v>0.74738571428571432</v>
      </c>
      <c r="S1066" s="6">
        <v>0.26158500000000001</v>
      </c>
      <c r="T1066" s="6">
        <v>3.4878000000000006E-2</v>
      </c>
      <c r="U1066" s="6">
        <v>0.8138200000000001</v>
      </c>
      <c r="V1066" s="6">
        <v>1.9182900000000001</v>
      </c>
      <c r="W1066" s="6"/>
    </row>
    <row r="1067" spans="2:23" x14ac:dyDescent="0.25">
      <c r="B1067" t="str">
        <f t="shared" si="204"/>
        <v>CAFood PreparationDishwasher</v>
      </c>
      <c r="C1067" t="str">
        <f t="shared" si="205"/>
        <v>CA2021 CPAFood Preparation_Dishwasher</v>
      </c>
      <c r="D1067" t="s">
        <v>118</v>
      </c>
      <c r="E1067" t="s">
        <v>114</v>
      </c>
      <c r="F1067" s="3" t="s">
        <v>96</v>
      </c>
      <c r="G1067" s="3" t="s">
        <v>32</v>
      </c>
      <c r="H1067" s="3" t="s">
        <v>35</v>
      </c>
      <c r="I1067" s="6">
        <v>4.4755102040816327E-2</v>
      </c>
      <c r="J1067" s="6">
        <v>0.49342499999999995</v>
      </c>
      <c r="K1067" s="6">
        <v>0.10632727272727273</v>
      </c>
      <c r="L1067" s="6">
        <v>0.10965</v>
      </c>
      <c r="M1067" s="6">
        <v>6.8575304942427371</v>
      </c>
      <c r="N1067" s="6">
        <v>0.82553863636363634</v>
      </c>
      <c r="O1067" s="6">
        <v>0.18183625000000003</v>
      </c>
      <c r="P1067" s="6">
        <v>0.25977179487179486</v>
      </c>
      <c r="Q1067" s="6">
        <v>9.5038461538461544E-2</v>
      </c>
      <c r="R1067" s="6">
        <v>0.52949999999999997</v>
      </c>
      <c r="S1067" s="6">
        <v>0.16447500000000001</v>
      </c>
      <c r="T1067" s="6">
        <v>2.1930000000000002E-2</v>
      </c>
      <c r="U1067" s="6">
        <v>0.51169999999999993</v>
      </c>
      <c r="V1067" s="6">
        <v>1.2061500000000003</v>
      </c>
      <c r="W1067" s="6"/>
    </row>
    <row r="1068" spans="2:23" x14ac:dyDescent="0.25">
      <c r="B1068" t="str">
        <f t="shared" si="204"/>
        <v>CAFood PreparationHot Food Container</v>
      </c>
      <c r="C1068" t="str">
        <f t="shared" si="205"/>
        <v>CA2021 CPAFood Preparation_Hot Food Container</v>
      </c>
      <c r="D1068" t="s">
        <v>118</v>
      </c>
      <c r="E1068" t="s">
        <v>114</v>
      </c>
      <c r="F1068" s="3" t="s">
        <v>97</v>
      </c>
      <c r="G1068" s="3" t="s">
        <v>32</v>
      </c>
      <c r="H1068" s="3" t="s">
        <v>36</v>
      </c>
      <c r="I1068" s="6">
        <v>1.3408163265306123E-2</v>
      </c>
      <c r="J1068" s="6">
        <v>0.14782499999999998</v>
      </c>
      <c r="K1068" s="6">
        <v>3.1854545454545455E-2</v>
      </c>
      <c r="L1068" s="6">
        <v>3.2849999999999997E-2</v>
      </c>
      <c r="M1068" s="6">
        <v>0.93857142857142861</v>
      </c>
      <c r="N1068" s="6">
        <v>0.21949772727272726</v>
      </c>
      <c r="O1068" s="6">
        <v>5.4476250000000004E-2</v>
      </c>
      <c r="P1068" s="6">
        <v>6.9069230769230758E-2</v>
      </c>
      <c r="Q1068" s="6">
        <v>2.526923076923077E-2</v>
      </c>
      <c r="R1068" s="6">
        <v>0.14078571428571429</v>
      </c>
      <c r="S1068" s="6">
        <v>4.9274999999999999E-2</v>
      </c>
      <c r="T1068" s="6">
        <v>6.5700000000000003E-3</v>
      </c>
      <c r="U1068" s="6">
        <v>0.15330000000000002</v>
      </c>
      <c r="V1068" s="6">
        <v>0.36135000000000006</v>
      </c>
      <c r="W1068" s="6"/>
    </row>
    <row r="1069" spans="2:23" x14ac:dyDescent="0.25">
      <c r="B1069" t="str">
        <f t="shared" si="204"/>
        <v>CAFood PreparationSteamer</v>
      </c>
      <c r="C1069" t="str">
        <f t="shared" si="205"/>
        <v>CA2021 CPAFood Preparation_Steamer</v>
      </c>
      <c r="D1069" t="s">
        <v>118</v>
      </c>
      <c r="E1069" t="s">
        <v>114</v>
      </c>
      <c r="F1069" s="3" t="s">
        <v>98</v>
      </c>
      <c r="G1069" s="3" t="s">
        <v>32</v>
      </c>
      <c r="H1069" s="3" t="s">
        <v>37</v>
      </c>
      <c r="I1069" s="6">
        <v>7.1833008713322252E-2</v>
      </c>
      <c r="J1069" s="6">
        <v>0.79195892106437782</v>
      </c>
      <c r="K1069" s="6">
        <v>0.1706578146401353</v>
      </c>
      <c r="L1069" s="6">
        <v>0.17599087134763952</v>
      </c>
      <c r="M1069" s="6">
        <v>5.0283106099325572</v>
      </c>
      <c r="N1069" s="6">
        <v>1.1759390040046822</v>
      </c>
      <c r="O1069" s="6">
        <v>0.29185152831816885</v>
      </c>
      <c r="P1069" s="6">
        <v>0.37003208847452407</v>
      </c>
      <c r="Q1069" s="6">
        <v>0.13537759334433808</v>
      </c>
      <c r="R1069" s="6">
        <v>0.75424659148988371</v>
      </c>
      <c r="S1069" s="6">
        <v>0.26398630702145925</v>
      </c>
      <c r="T1069" s="6">
        <v>3.5198174269527906E-2</v>
      </c>
      <c r="U1069" s="6">
        <v>0.82129073295565114</v>
      </c>
      <c r="V1069" s="6">
        <v>1.9358995848240348</v>
      </c>
      <c r="W1069" s="6"/>
    </row>
    <row r="1070" spans="2:23" x14ac:dyDescent="0.25">
      <c r="B1070" t="str">
        <f t="shared" si="204"/>
        <v>CAOffice EquipmentDesktop Computer</v>
      </c>
      <c r="C1070" t="str">
        <f t="shared" si="205"/>
        <v>CA2021 CPAOffice Equipment_Desktop Computer</v>
      </c>
      <c r="D1070" t="s">
        <v>118</v>
      </c>
      <c r="E1070" t="s">
        <v>114</v>
      </c>
      <c r="F1070" s="3" t="s">
        <v>99</v>
      </c>
      <c r="G1070" s="3" t="s">
        <v>38</v>
      </c>
      <c r="H1070" s="3" t="s">
        <v>39</v>
      </c>
      <c r="I1070" s="6">
        <v>0.83265306122448979</v>
      </c>
      <c r="J1070" s="6">
        <v>1.02</v>
      </c>
      <c r="K1070" s="6">
        <v>4.9454545454545452E-2</v>
      </c>
      <c r="L1070" s="6">
        <v>0.16320000000000001</v>
      </c>
      <c r="M1070" s="6">
        <v>0.11657142857142858</v>
      </c>
      <c r="N1070" s="6">
        <v>3.7090909090909091E-2</v>
      </c>
      <c r="O1070" s="6">
        <v>0.47599999999999998</v>
      </c>
      <c r="P1070" s="6">
        <v>0.46030769230769231</v>
      </c>
      <c r="Q1070" s="6">
        <v>0.31384615384615383</v>
      </c>
      <c r="R1070" s="6">
        <v>5.8285714285714288E-2</v>
      </c>
      <c r="S1070" s="6">
        <v>8.1600000000000006E-2</v>
      </c>
      <c r="T1070" s="6">
        <v>3.0599999999999999E-2</v>
      </c>
      <c r="U1070" s="6">
        <v>4.08</v>
      </c>
      <c r="V1070" s="6">
        <v>8.1600000000000006E-2</v>
      </c>
      <c r="W1070" s="6"/>
    </row>
    <row r="1071" spans="2:23" x14ac:dyDescent="0.25">
      <c r="B1071" t="str">
        <f t="shared" si="204"/>
        <v>CAOffice EquipmentLaptop</v>
      </c>
      <c r="C1071" t="str">
        <f t="shared" si="205"/>
        <v>CA2021 CPAOffice Equipment_Laptop</v>
      </c>
      <c r="D1071" t="s">
        <v>118</v>
      </c>
      <c r="E1071" t="s">
        <v>114</v>
      </c>
      <c r="F1071" s="3" t="s">
        <v>100</v>
      </c>
      <c r="G1071" s="3" t="s">
        <v>38</v>
      </c>
      <c r="H1071" s="3" t="s">
        <v>40</v>
      </c>
      <c r="I1071" s="6">
        <v>0.25714285714285712</v>
      </c>
      <c r="J1071" s="6">
        <v>0.315</v>
      </c>
      <c r="K1071" s="6">
        <v>1.5272727272727273E-2</v>
      </c>
      <c r="L1071" s="6">
        <v>2.52E-2</v>
      </c>
      <c r="M1071" s="6">
        <v>3.5999999999999997E-2</v>
      </c>
      <c r="N1071" s="6">
        <v>1.1454545454545455E-2</v>
      </c>
      <c r="O1071" s="6">
        <v>0.14699999999999999</v>
      </c>
      <c r="P1071" s="6">
        <v>0.14215384615384616</v>
      </c>
      <c r="Q1071" s="6">
        <v>9.6923076923076917E-2</v>
      </c>
      <c r="R1071" s="6">
        <v>1.7999999999999999E-2</v>
      </c>
      <c r="S1071" s="6">
        <v>2.52E-2</v>
      </c>
      <c r="T1071" s="6">
        <v>9.4500000000000001E-3</v>
      </c>
      <c r="U1071" s="6">
        <v>1.26</v>
      </c>
      <c r="V1071" s="6">
        <v>2.52E-2</v>
      </c>
      <c r="W1071" s="6"/>
    </row>
    <row r="1072" spans="2:23" x14ac:dyDescent="0.25">
      <c r="B1072" t="str">
        <f t="shared" si="204"/>
        <v>CAOffice EquipmentServer</v>
      </c>
      <c r="C1072" t="str">
        <f t="shared" si="205"/>
        <v>CA2021 CPAOffice Equipment_Server</v>
      </c>
      <c r="D1072" t="s">
        <v>118</v>
      </c>
      <c r="E1072" t="s">
        <v>114</v>
      </c>
      <c r="F1072" s="3" t="s">
        <v>101</v>
      </c>
      <c r="G1072" s="3" t="s">
        <v>38</v>
      </c>
      <c r="H1072" s="3" t="s">
        <v>41</v>
      </c>
      <c r="I1072" s="6">
        <v>2.2061224489795919</v>
      </c>
      <c r="J1072" s="6">
        <v>0.57499999999999996</v>
      </c>
      <c r="K1072" s="6">
        <v>0.46</v>
      </c>
      <c r="L1072" s="6">
        <v>0.46</v>
      </c>
      <c r="M1072" s="6">
        <v>0.65714285714285714</v>
      </c>
      <c r="N1072" s="6">
        <v>0.20909090909090908</v>
      </c>
      <c r="O1072" s="6">
        <v>0.19166666666666668</v>
      </c>
      <c r="P1072" s="6">
        <v>5.8974358974358973E-2</v>
      </c>
      <c r="Q1072" s="6">
        <v>5.8974358974358973E-2</v>
      </c>
      <c r="R1072" s="6">
        <v>9.3877551020408165E-2</v>
      </c>
      <c r="S1072" s="6">
        <v>0.10349999999999999</v>
      </c>
      <c r="T1072" s="6">
        <v>0.115</v>
      </c>
      <c r="U1072" s="6">
        <v>92</v>
      </c>
      <c r="V1072" s="6">
        <v>0.253</v>
      </c>
      <c r="W1072" s="6"/>
    </row>
    <row r="1073" spans="2:23" x14ac:dyDescent="0.25">
      <c r="B1073" t="str">
        <f t="shared" si="204"/>
        <v>CAOffice EquipmentMonitor</v>
      </c>
      <c r="C1073" t="str">
        <f t="shared" si="205"/>
        <v>CA2021 CPAOffice Equipment_Monitor</v>
      </c>
      <c r="D1073" t="s">
        <v>118</v>
      </c>
      <c r="E1073" t="s">
        <v>114</v>
      </c>
      <c r="F1073" s="3" t="s">
        <v>102</v>
      </c>
      <c r="G1073" s="3" t="s">
        <v>38</v>
      </c>
      <c r="H1073" s="3" t="s">
        <v>42</v>
      </c>
      <c r="I1073" s="6">
        <v>0.14693877551020409</v>
      </c>
      <c r="J1073" s="6">
        <v>0.18</v>
      </c>
      <c r="K1073" s="6">
        <v>1.090909090909091E-2</v>
      </c>
      <c r="L1073" s="6">
        <v>2.8799999999999999E-2</v>
      </c>
      <c r="M1073" s="6">
        <v>2.057142857142857E-2</v>
      </c>
      <c r="N1073" s="6">
        <v>6.5454545454545453E-3</v>
      </c>
      <c r="O1073" s="6">
        <v>8.4000000000000005E-2</v>
      </c>
      <c r="P1073" s="6">
        <v>8.1230769230769231E-2</v>
      </c>
      <c r="Q1073" s="6">
        <v>5.5384615384615386E-2</v>
      </c>
      <c r="R1073" s="6">
        <v>1.0285714285714285E-2</v>
      </c>
      <c r="S1073" s="6">
        <v>1.44E-2</v>
      </c>
      <c r="T1073" s="6">
        <v>5.4000000000000003E-3</v>
      </c>
      <c r="U1073" s="6">
        <v>1.44</v>
      </c>
      <c r="V1073" s="6">
        <v>1.44E-2</v>
      </c>
      <c r="W1073" s="6"/>
    </row>
    <row r="1074" spans="2:23" x14ac:dyDescent="0.25">
      <c r="B1074" t="str">
        <f t="shared" si="204"/>
        <v>CAOffice EquipmentPrinter/Copier/Fax</v>
      </c>
      <c r="C1074" t="str">
        <f t="shared" si="205"/>
        <v>CA2021 CPAOffice Equipment_Printer/Copier/Fax</v>
      </c>
      <c r="D1074" t="s">
        <v>118</v>
      </c>
      <c r="E1074" t="s">
        <v>114</v>
      </c>
      <c r="F1074" s="3" t="s">
        <v>103</v>
      </c>
      <c r="G1074" s="3" t="s">
        <v>38</v>
      </c>
      <c r="H1074" s="3" t="s">
        <v>43</v>
      </c>
      <c r="I1074" s="6">
        <v>3.1924198250728869E-2</v>
      </c>
      <c r="J1074" s="6">
        <v>0.19553571428571431</v>
      </c>
      <c r="K1074" s="6">
        <v>4.7402597402597408E-3</v>
      </c>
      <c r="L1074" s="6">
        <v>4.0671428571428581E-2</v>
      </c>
      <c r="M1074" s="6">
        <v>3.1285714285714285E-2</v>
      </c>
      <c r="N1074" s="6">
        <v>1.4220779220779222E-2</v>
      </c>
      <c r="O1074" s="6">
        <v>2.6071428571428575E-2</v>
      </c>
      <c r="P1074" s="6">
        <v>1.2032967032967034E-2</v>
      </c>
      <c r="Q1074" s="6">
        <v>1.2032967032967034E-2</v>
      </c>
      <c r="R1074" s="6">
        <v>6.3848396501457729E-3</v>
      </c>
      <c r="S1074" s="6">
        <v>7.8214285714285729E-3</v>
      </c>
      <c r="T1074" s="6">
        <v>7.8214285714285729E-3</v>
      </c>
      <c r="U1074" s="6">
        <v>0.52142857142857146</v>
      </c>
      <c r="V1074" s="6">
        <v>3.1285714285714292E-2</v>
      </c>
      <c r="W1074" s="6"/>
    </row>
    <row r="1075" spans="2:23" x14ac:dyDescent="0.25">
      <c r="B1075" t="str">
        <f t="shared" si="204"/>
        <v>CAOffice EquipmentPOS Terminal</v>
      </c>
      <c r="C1075" t="str">
        <f t="shared" si="205"/>
        <v>CA2021 CPAOffice Equipment_POS Terminal</v>
      </c>
      <c r="D1075" t="s">
        <v>118</v>
      </c>
      <c r="E1075" t="s">
        <v>114</v>
      </c>
      <c r="F1075" s="3" t="s">
        <v>104</v>
      </c>
      <c r="G1075" s="3" t="s">
        <v>38</v>
      </c>
      <c r="H1075" s="3" t="s">
        <v>44</v>
      </c>
      <c r="I1075" s="6">
        <v>6.5408163265306121E-3</v>
      </c>
      <c r="J1075" s="6">
        <v>0.16025</v>
      </c>
      <c r="K1075" s="6">
        <v>3.8848484848484847E-2</v>
      </c>
      <c r="L1075" s="6">
        <v>0.25640000000000002</v>
      </c>
      <c r="M1075" s="6">
        <v>9.1571428571428568E-2</v>
      </c>
      <c r="N1075" s="6">
        <v>0.10197727272727272</v>
      </c>
      <c r="O1075" s="6">
        <v>2.6708333333333334E-2</v>
      </c>
      <c r="P1075" s="6">
        <v>1.6435897435897438E-2</v>
      </c>
      <c r="Q1075" s="6">
        <v>1.6435897435897438E-2</v>
      </c>
      <c r="R1075" s="6">
        <v>1.3081632653061224E-2</v>
      </c>
      <c r="S1075" s="6">
        <v>1.6025000000000001E-2</v>
      </c>
      <c r="T1075" s="6">
        <v>1.6025000000000001E-2</v>
      </c>
      <c r="U1075" s="6">
        <v>0</v>
      </c>
      <c r="V1075" s="6">
        <v>6.4100000000000004E-2</v>
      </c>
      <c r="W1075" s="6"/>
    </row>
    <row r="1076" spans="2:23" x14ac:dyDescent="0.25">
      <c r="B1076" t="str">
        <f t="shared" si="204"/>
        <v>CAMiscellaneousNon-HVAC Motors</v>
      </c>
      <c r="C1076" t="str">
        <f t="shared" si="205"/>
        <v>CA2021 CPAMiscellaneous_Non-HVAC Motors</v>
      </c>
      <c r="D1076" t="s">
        <v>118</v>
      </c>
      <c r="E1076" t="s">
        <v>114</v>
      </c>
      <c r="F1076" s="3" t="s">
        <v>105</v>
      </c>
      <c r="G1076" s="3" t="s">
        <v>45</v>
      </c>
      <c r="H1076" s="3" t="s">
        <v>46</v>
      </c>
      <c r="I1076" s="6">
        <v>0.16570775510204083</v>
      </c>
      <c r="J1076" s="6">
        <v>1.2686999999999999</v>
      </c>
      <c r="K1076" s="6">
        <v>0.38445454545454544</v>
      </c>
      <c r="L1076" s="6">
        <v>0.76122000000000001</v>
      </c>
      <c r="M1076" s="6">
        <v>1.4499428571428572</v>
      </c>
      <c r="N1076" s="6">
        <v>0.69201818181818175</v>
      </c>
      <c r="O1076" s="6">
        <v>0.105725</v>
      </c>
      <c r="P1076" s="6">
        <v>9.7592307692307687E-2</v>
      </c>
      <c r="Q1076" s="6">
        <v>9.7592307692307687E-2</v>
      </c>
      <c r="R1076" s="6">
        <v>0.25891836734693879</v>
      </c>
      <c r="S1076" s="6">
        <v>0.25374000000000002</v>
      </c>
      <c r="T1076" s="6">
        <v>0.64703699999999997</v>
      </c>
      <c r="U1076" s="6">
        <v>8.4580000000000002</v>
      </c>
      <c r="V1076" s="6">
        <v>1.52244</v>
      </c>
      <c r="W1076" s="6"/>
    </row>
    <row r="1077" spans="2:23" x14ac:dyDescent="0.25">
      <c r="B1077" t="str">
        <f t="shared" si="204"/>
        <v>CAMiscellaneousPool Pump</v>
      </c>
      <c r="C1077" t="str">
        <f t="shared" si="205"/>
        <v>CA2021 CPAMiscellaneous_Pool Pump</v>
      </c>
      <c r="D1077" t="s">
        <v>118</v>
      </c>
      <c r="E1077" t="s">
        <v>114</v>
      </c>
      <c r="F1077" s="3" t="s">
        <v>106</v>
      </c>
      <c r="G1077" s="3" t="s">
        <v>45</v>
      </c>
      <c r="H1077" s="3" t="s">
        <v>47</v>
      </c>
      <c r="I1077" s="6">
        <v>1.5685714285714285E-2</v>
      </c>
      <c r="J1077" s="6">
        <v>0.96074999999999999</v>
      </c>
      <c r="K1077" s="6">
        <v>2.3290909090909091E-2</v>
      </c>
      <c r="L1077" s="6">
        <v>0.76859999999999995</v>
      </c>
      <c r="M1077" s="6">
        <v>1.0980000000000001</v>
      </c>
      <c r="N1077" s="6">
        <v>0.34936363636363638</v>
      </c>
      <c r="O1077" s="6">
        <v>0.32024999999999998</v>
      </c>
      <c r="P1077" s="6">
        <v>9.8538461538461533E-2</v>
      </c>
      <c r="Q1077" s="6">
        <v>9.8538461538461533E-2</v>
      </c>
      <c r="R1077" s="6">
        <v>7.8428571428571431E-2</v>
      </c>
      <c r="S1077" s="6">
        <v>0.19214999999999999</v>
      </c>
      <c r="T1077" s="6">
        <v>0.19214999999999999</v>
      </c>
      <c r="U1077" s="6">
        <v>0.12809999999999999</v>
      </c>
      <c r="V1077" s="6">
        <v>0.76859999999999995</v>
      </c>
      <c r="W1077" s="6"/>
    </row>
    <row r="1078" spans="2:23" x14ac:dyDescent="0.25">
      <c r="B1078" t="str">
        <f t="shared" si="204"/>
        <v>CAMiscellaneousPool Heater</v>
      </c>
      <c r="C1078" t="str">
        <f t="shared" si="205"/>
        <v>CA2021 CPAMiscellaneous_Pool Heater</v>
      </c>
      <c r="D1078" t="s">
        <v>118</v>
      </c>
      <c r="E1078" t="s">
        <v>114</v>
      </c>
      <c r="F1078" s="3" t="s">
        <v>107</v>
      </c>
      <c r="G1078" s="3" t="s">
        <v>45</v>
      </c>
      <c r="H1078" s="3" t="s">
        <v>48</v>
      </c>
      <c r="I1078" s="6">
        <v>2.0330991836734692E-2</v>
      </c>
      <c r="J1078" s="6">
        <v>1.2452732499999999</v>
      </c>
      <c r="K1078" s="6">
        <v>3.0188442424242422E-2</v>
      </c>
      <c r="L1078" s="6">
        <v>0.99621859999999995</v>
      </c>
      <c r="M1078" s="6">
        <v>1.4231694285714285</v>
      </c>
      <c r="N1078" s="6">
        <v>0.45282663636363635</v>
      </c>
      <c r="O1078" s="6">
        <v>0.41509108333333333</v>
      </c>
      <c r="P1078" s="6">
        <v>0.12772033333333332</v>
      </c>
      <c r="Q1078" s="6">
        <v>0.12772033333333332</v>
      </c>
      <c r="R1078" s="6">
        <v>0.10165495918367347</v>
      </c>
      <c r="S1078" s="6">
        <v>0.24905464999999999</v>
      </c>
      <c r="T1078" s="6">
        <v>0.24905464999999999</v>
      </c>
      <c r="U1078" s="6">
        <v>0.16603643333333332</v>
      </c>
      <c r="V1078" s="6">
        <v>0.99621859999999995</v>
      </c>
      <c r="W1078" s="6"/>
    </row>
    <row r="1079" spans="2:23" x14ac:dyDescent="0.25">
      <c r="B1079" t="str">
        <f t="shared" si="204"/>
        <v>CAMiscellaneousClothes Washer</v>
      </c>
      <c r="C1079" t="str">
        <f t="shared" si="205"/>
        <v>CA2021 CPAMiscellaneous_Clothes Washer</v>
      </c>
      <c r="D1079" t="s">
        <v>118</v>
      </c>
      <c r="E1079" t="s">
        <v>114</v>
      </c>
      <c r="F1079" s="3" t="s">
        <v>108</v>
      </c>
      <c r="G1079" s="3" t="s">
        <v>45</v>
      </c>
      <c r="H1079" s="3" t="s">
        <v>49</v>
      </c>
      <c r="I1079" s="6">
        <v>4.9462206262662249E-3</v>
      </c>
      <c r="J1079" s="6">
        <v>0.30295601335880629</v>
      </c>
      <c r="K1079" s="6">
        <v>7.3443882026377281E-3</v>
      </c>
      <c r="L1079" s="6">
        <v>0.24236481068704502</v>
      </c>
      <c r="M1079" s="6">
        <v>0.34623544383863575</v>
      </c>
      <c r="N1079" s="6">
        <v>0.11016582303956592</v>
      </c>
      <c r="O1079" s="6">
        <v>0.10098533778626875</v>
      </c>
      <c r="P1079" s="6">
        <v>3.1072411626544234E-2</v>
      </c>
      <c r="Q1079" s="6">
        <v>3.1072411626544234E-2</v>
      </c>
      <c r="R1079" s="6">
        <v>2.4731103131331124E-2</v>
      </c>
      <c r="S1079" s="6">
        <v>6.0591202671761255E-2</v>
      </c>
      <c r="T1079" s="6">
        <v>6.0591202671761255E-2</v>
      </c>
      <c r="U1079" s="6">
        <v>4.0394135114507505E-2</v>
      </c>
      <c r="V1079" s="6">
        <v>0.24236481068704502</v>
      </c>
      <c r="W1079" s="6"/>
    </row>
    <row r="1080" spans="2:23" x14ac:dyDescent="0.25">
      <c r="B1080" t="str">
        <f t="shared" si="204"/>
        <v>CAMiscellaneousClothes Dryer</v>
      </c>
      <c r="C1080" t="str">
        <f t="shared" si="205"/>
        <v>CA2021 CPAMiscellaneous_Clothes Dryer</v>
      </c>
      <c r="D1080" t="s">
        <v>118</v>
      </c>
      <c r="E1080" t="s">
        <v>114</v>
      </c>
      <c r="F1080" s="3" t="s">
        <v>109</v>
      </c>
      <c r="G1080" s="3" t="s">
        <v>45</v>
      </c>
      <c r="H1080" s="3" t="s">
        <v>50</v>
      </c>
      <c r="I1080" s="6">
        <v>1.6054887417001226E-2</v>
      </c>
      <c r="J1080" s="6">
        <v>0.98336185429132505</v>
      </c>
      <c r="K1080" s="6">
        <v>2.3839075255547272E-2</v>
      </c>
      <c r="L1080" s="6">
        <v>0.78668948343306</v>
      </c>
      <c r="M1080" s="6">
        <v>1.1238421191900858</v>
      </c>
      <c r="N1080" s="6">
        <v>0.35758612883320912</v>
      </c>
      <c r="O1080" s="6">
        <v>0.327787284763775</v>
      </c>
      <c r="P1080" s="6">
        <v>0.10085762608116154</v>
      </c>
      <c r="Q1080" s="6">
        <v>0.10085762608116154</v>
      </c>
      <c r="R1080" s="6">
        <v>8.0274437085006117E-2</v>
      </c>
      <c r="S1080" s="6">
        <v>0.196672370858265</v>
      </c>
      <c r="T1080" s="6">
        <v>0.196672370858265</v>
      </c>
      <c r="U1080" s="6">
        <v>0.13111491390551</v>
      </c>
      <c r="V1080" s="6">
        <v>0.78668948343306</v>
      </c>
      <c r="W1080" s="6"/>
    </row>
    <row r="1081" spans="2:23" x14ac:dyDescent="0.25">
      <c r="B1081" t="str">
        <f t="shared" si="204"/>
        <v>CAMiscellaneousOther Miscellaneous</v>
      </c>
      <c r="C1081" t="str">
        <f t="shared" si="205"/>
        <v>CA2021 CPAMiscellaneous_Other Miscellaneous</v>
      </c>
      <c r="D1081" t="s">
        <v>118</v>
      </c>
      <c r="E1081" t="s">
        <v>114</v>
      </c>
      <c r="F1081" s="3" t="s">
        <v>110</v>
      </c>
      <c r="G1081" s="3" t="s">
        <v>45</v>
      </c>
      <c r="H1081" s="3" t="s">
        <v>51</v>
      </c>
      <c r="I1081" s="6">
        <v>1.3737413733877488</v>
      </c>
      <c r="J1081" s="6">
        <v>0.8813194182913231</v>
      </c>
      <c r="K1081" s="6">
        <v>1.0133448269830498</v>
      </c>
      <c r="L1081" s="6">
        <v>0.84139761054978313</v>
      </c>
      <c r="M1081" s="6">
        <v>1.2051679205197474</v>
      </c>
      <c r="N1081" s="6">
        <v>0.97295104530580889</v>
      </c>
      <c r="O1081" s="6">
        <v>3.4222178776828085</v>
      </c>
      <c r="P1081" s="6">
        <v>1.0168734208687551</v>
      </c>
      <c r="Q1081" s="6">
        <v>0.31243684879386835</v>
      </c>
      <c r="R1081" s="6">
        <v>1.3286808940959649</v>
      </c>
      <c r="S1081" s="6">
        <v>0.66131703059987612</v>
      </c>
      <c r="T1081" s="6">
        <v>2.0997899636618822</v>
      </c>
      <c r="U1081" s="6">
        <v>8.5</v>
      </c>
      <c r="V1081" s="6">
        <v>1.8972103278144257</v>
      </c>
      <c r="W1081" s="6"/>
    </row>
  </sheetData>
  <autoFilter ref="A1:BI1081" xr:uid="{AFBB09FD-A013-4B5A-8655-2467FD4B3E88}"/>
  <phoneticPr fontId="4" type="noConversion"/>
  <conditionalFormatting sqref="AU190:AU236">
    <cfRule type="colorScale" priority="161">
      <colorScale>
        <cfvo type="min"/>
        <cfvo type="num" val="0"/>
        <cfvo type="num" val="1"/>
        <color rgb="FFFFC000"/>
        <color theme="0"/>
        <color rgb="FFF8696B"/>
      </colorScale>
    </cfRule>
  </conditionalFormatting>
  <conditionalFormatting sqref="AV190:AV236">
    <cfRule type="colorScale" priority="160">
      <colorScale>
        <cfvo type="min"/>
        <cfvo type="num" val="0"/>
        <cfvo type="num" val="1"/>
        <color rgb="FFFFC000"/>
        <color theme="0"/>
        <color rgb="FFF8696B"/>
      </colorScale>
    </cfRule>
  </conditionalFormatting>
  <conditionalFormatting sqref="AW190:AW236">
    <cfRule type="colorScale" priority="159">
      <colorScale>
        <cfvo type="min"/>
        <cfvo type="num" val="0"/>
        <cfvo type="num" val="1"/>
        <color rgb="FFFFC000"/>
        <color theme="0"/>
        <color rgb="FFF8696B"/>
      </colorScale>
    </cfRule>
  </conditionalFormatting>
  <conditionalFormatting sqref="AX190:AX236">
    <cfRule type="colorScale" priority="158">
      <colorScale>
        <cfvo type="min"/>
        <cfvo type="num" val="0"/>
        <cfvo type="num" val="1"/>
        <color rgb="FFFFC000"/>
        <color theme="0"/>
        <color rgb="FFF8696B"/>
      </colorScale>
    </cfRule>
  </conditionalFormatting>
  <conditionalFormatting sqref="AY190:AY236">
    <cfRule type="colorScale" priority="156">
      <colorScale>
        <cfvo type="min"/>
        <cfvo type="num" val="0"/>
        <cfvo type="num" val="1"/>
        <color rgb="FFFFC000"/>
        <color theme="0"/>
        <color rgb="FFF8696B"/>
      </colorScale>
    </cfRule>
  </conditionalFormatting>
  <conditionalFormatting sqref="AZ190:AZ236">
    <cfRule type="colorScale" priority="155">
      <colorScale>
        <cfvo type="min"/>
        <cfvo type="num" val="0"/>
        <cfvo type="num" val="1"/>
        <color rgb="FFFFC000"/>
        <color theme="0"/>
        <color rgb="FFF8696B"/>
      </colorScale>
    </cfRule>
  </conditionalFormatting>
  <conditionalFormatting sqref="BA190:BA236">
    <cfRule type="colorScale" priority="154">
      <colorScale>
        <cfvo type="min"/>
        <cfvo type="num" val="0"/>
        <cfvo type="num" val="1"/>
        <color rgb="FFFFC000"/>
        <color theme="0"/>
        <color rgb="FFF8696B"/>
      </colorScale>
    </cfRule>
  </conditionalFormatting>
  <conditionalFormatting sqref="BB190:BB236">
    <cfRule type="colorScale" priority="153">
      <colorScale>
        <cfvo type="min"/>
        <cfvo type="num" val="0"/>
        <cfvo type="num" val="1"/>
        <color rgb="FFFFC000"/>
        <color theme="0"/>
        <color rgb="FFF8696B"/>
      </colorScale>
    </cfRule>
  </conditionalFormatting>
  <conditionalFormatting sqref="BC190:BC236">
    <cfRule type="colorScale" priority="152">
      <colorScale>
        <cfvo type="min"/>
        <cfvo type="num" val="0"/>
        <cfvo type="num" val="1"/>
        <color rgb="FFFFC000"/>
        <color theme="0"/>
        <color rgb="FFF8696B"/>
      </colorScale>
    </cfRule>
  </conditionalFormatting>
  <conditionalFormatting sqref="BD190:BD236">
    <cfRule type="colorScale" priority="151">
      <colorScale>
        <cfvo type="min"/>
        <cfvo type="num" val="0"/>
        <cfvo type="num" val="1"/>
        <color rgb="FFFFC000"/>
        <color theme="0"/>
        <color rgb="FFF8696B"/>
      </colorScale>
    </cfRule>
  </conditionalFormatting>
  <conditionalFormatting sqref="BE190:BE236">
    <cfRule type="colorScale" priority="150">
      <colorScale>
        <cfvo type="min"/>
        <cfvo type="num" val="0"/>
        <cfvo type="num" val="1"/>
        <color rgb="FFFFC000"/>
        <color theme="0"/>
        <color rgb="FFF8696B"/>
      </colorScale>
    </cfRule>
  </conditionalFormatting>
  <conditionalFormatting sqref="BF190:BF236">
    <cfRule type="colorScale" priority="149">
      <colorScale>
        <cfvo type="min"/>
        <cfvo type="num" val="0"/>
        <cfvo type="num" val="1"/>
        <color rgb="FFFFC000"/>
        <color theme="0"/>
        <color rgb="FFF8696B"/>
      </colorScale>
    </cfRule>
  </conditionalFormatting>
  <conditionalFormatting sqref="BG190:BG236">
    <cfRule type="colorScale" priority="148">
      <colorScale>
        <cfvo type="min"/>
        <cfvo type="num" val="0"/>
        <cfvo type="num" val="1"/>
        <color rgb="FFFFC000"/>
        <color theme="0"/>
        <color rgb="FFF8696B"/>
      </colorScale>
    </cfRule>
  </conditionalFormatting>
  <conditionalFormatting sqref="BH190:BH236">
    <cfRule type="colorScale" priority="147">
      <colorScale>
        <cfvo type="min"/>
        <cfvo type="num" val="0"/>
        <cfvo type="num" val="1"/>
        <color rgb="FFFFC000"/>
        <color theme="0"/>
        <color rgb="FFF8696B"/>
      </colorScale>
    </cfRule>
  </conditionalFormatting>
  <conditionalFormatting sqref="BI190:BI236">
    <cfRule type="colorScale" priority="146">
      <colorScale>
        <cfvo type="min"/>
        <cfvo type="num" val="0"/>
        <cfvo type="num" val="1"/>
        <color rgb="FFFFC000"/>
        <color theme="0"/>
        <color rgb="FFF8696B"/>
      </colorScale>
    </cfRule>
  </conditionalFormatting>
  <conditionalFormatting sqref="AU143:AU189">
    <cfRule type="colorScale" priority="145">
      <colorScale>
        <cfvo type="min"/>
        <cfvo type="num" val="0"/>
        <cfvo type="num" val="1"/>
        <color rgb="FFFFC000"/>
        <color theme="0"/>
        <color rgb="FFF8696B"/>
      </colorScale>
    </cfRule>
  </conditionalFormatting>
  <conditionalFormatting sqref="AV143:AV189">
    <cfRule type="colorScale" priority="144">
      <colorScale>
        <cfvo type="min"/>
        <cfvo type="num" val="0"/>
        <cfvo type="num" val="1"/>
        <color rgb="FFFFC000"/>
        <color theme="0"/>
        <color rgb="FFF8696B"/>
      </colorScale>
    </cfRule>
  </conditionalFormatting>
  <conditionalFormatting sqref="AW143:AW189">
    <cfRule type="colorScale" priority="143">
      <colorScale>
        <cfvo type="min"/>
        <cfvo type="num" val="0"/>
        <cfvo type="num" val="1"/>
        <color rgb="FFFFC000"/>
        <color theme="0"/>
        <color rgb="FFF8696B"/>
      </colorScale>
    </cfRule>
  </conditionalFormatting>
  <conditionalFormatting sqref="AX143:AX189">
    <cfRule type="colorScale" priority="142">
      <colorScale>
        <cfvo type="min"/>
        <cfvo type="num" val="0"/>
        <cfvo type="num" val="1"/>
        <color rgb="FFFFC000"/>
        <color theme="0"/>
        <color rgb="FFF8696B"/>
      </colorScale>
    </cfRule>
  </conditionalFormatting>
  <conditionalFormatting sqref="AY143:AY189">
    <cfRule type="colorScale" priority="141">
      <colorScale>
        <cfvo type="min"/>
        <cfvo type="num" val="0"/>
        <cfvo type="num" val="1"/>
        <color rgb="FFFFC000"/>
        <color theme="0"/>
        <color rgb="FFF8696B"/>
      </colorScale>
    </cfRule>
  </conditionalFormatting>
  <conditionalFormatting sqref="AZ143:AZ189">
    <cfRule type="colorScale" priority="140">
      <colorScale>
        <cfvo type="min"/>
        <cfvo type="num" val="0"/>
        <cfvo type="num" val="1"/>
        <color rgb="FFFFC000"/>
        <color theme="0"/>
        <color rgb="FFF8696B"/>
      </colorScale>
    </cfRule>
  </conditionalFormatting>
  <conditionalFormatting sqref="BA143:BA189">
    <cfRule type="colorScale" priority="139">
      <colorScale>
        <cfvo type="min"/>
        <cfvo type="num" val="0"/>
        <cfvo type="num" val="1"/>
        <color rgb="FFFFC000"/>
        <color theme="0"/>
        <color rgb="FFF8696B"/>
      </colorScale>
    </cfRule>
  </conditionalFormatting>
  <conditionalFormatting sqref="BB143:BB189">
    <cfRule type="colorScale" priority="138">
      <colorScale>
        <cfvo type="min"/>
        <cfvo type="num" val="0"/>
        <cfvo type="num" val="1"/>
        <color rgb="FFFFC000"/>
        <color theme="0"/>
        <color rgb="FFF8696B"/>
      </colorScale>
    </cfRule>
  </conditionalFormatting>
  <conditionalFormatting sqref="BC143:BC189">
    <cfRule type="colorScale" priority="137">
      <colorScale>
        <cfvo type="min"/>
        <cfvo type="num" val="0"/>
        <cfvo type="num" val="1"/>
        <color rgb="FFFFC000"/>
        <color theme="0"/>
        <color rgb="FFF8696B"/>
      </colorScale>
    </cfRule>
  </conditionalFormatting>
  <conditionalFormatting sqref="BD143:BD189">
    <cfRule type="colorScale" priority="136">
      <colorScale>
        <cfvo type="min"/>
        <cfvo type="num" val="0"/>
        <cfvo type="num" val="1"/>
        <color rgb="FFFFC000"/>
        <color theme="0"/>
        <color rgb="FFF8696B"/>
      </colorScale>
    </cfRule>
  </conditionalFormatting>
  <conditionalFormatting sqref="BE143:BE189">
    <cfRule type="colorScale" priority="135">
      <colorScale>
        <cfvo type="min"/>
        <cfvo type="num" val="0"/>
        <cfvo type="num" val="1"/>
        <color rgb="FFFFC000"/>
        <color theme="0"/>
        <color rgb="FFF8696B"/>
      </colorScale>
    </cfRule>
  </conditionalFormatting>
  <conditionalFormatting sqref="BF143:BF189">
    <cfRule type="colorScale" priority="134">
      <colorScale>
        <cfvo type="min"/>
        <cfvo type="num" val="0"/>
        <cfvo type="num" val="1"/>
        <color rgb="FFFFC000"/>
        <color theme="0"/>
        <color rgb="FFF8696B"/>
      </colorScale>
    </cfRule>
  </conditionalFormatting>
  <conditionalFormatting sqref="BG143:BG189">
    <cfRule type="colorScale" priority="133">
      <colorScale>
        <cfvo type="min"/>
        <cfvo type="num" val="0"/>
        <cfvo type="num" val="1"/>
        <color rgb="FFFFC000"/>
        <color theme="0"/>
        <color rgb="FFF8696B"/>
      </colorScale>
    </cfRule>
  </conditionalFormatting>
  <conditionalFormatting sqref="BH143:BH189">
    <cfRule type="colorScale" priority="132">
      <colorScale>
        <cfvo type="min"/>
        <cfvo type="num" val="0"/>
        <cfvo type="num" val="1"/>
        <color rgb="FFFFC000"/>
        <color theme="0"/>
        <color rgb="FFF8696B"/>
      </colorScale>
    </cfRule>
  </conditionalFormatting>
  <conditionalFormatting sqref="BI143:BI189">
    <cfRule type="colorScale" priority="131">
      <colorScale>
        <cfvo type="min"/>
        <cfvo type="num" val="0"/>
        <cfvo type="num" val="1"/>
        <color rgb="FFFFC000"/>
        <color theme="0"/>
        <color rgb="FFF8696B"/>
      </colorScale>
    </cfRule>
  </conditionalFormatting>
  <conditionalFormatting sqref="AU96:AU142">
    <cfRule type="colorScale" priority="124">
      <colorScale>
        <cfvo type="min"/>
        <cfvo type="num" val="0"/>
        <cfvo type="num" val="1"/>
        <color rgb="FFFFC000"/>
        <color theme="0"/>
        <color rgb="FFF8696B"/>
      </colorScale>
    </cfRule>
  </conditionalFormatting>
  <conditionalFormatting sqref="AV96:AV142">
    <cfRule type="colorScale" priority="123">
      <colorScale>
        <cfvo type="min"/>
        <cfvo type="num" val="0"/>
        <cfvo type="num" val="1"/>
        <color rgb="FFFFC000"/>
        <color theme="0"/>
        <color rgb="FFF8696B"/>
      </colorScale>
    </cfRule>
  </conditionalFormatting>
  <conditionalFormatting sqref="AW96:AW142">
    <cfRule type="colorScale" priority="122">
      <colorScale>
        <cfvo type="min"/>
        <cfvo type="num" val="0"/>
        <cfvo type="num" val="1"/>
        <color rgb="FFFFC000"/>
        <color theme="0"/>
        <color rgb="FFF8696B"/>
      </colorScale>
    </cfRule>
  </conditionalFormatting>
  <conditionalFormatting sqref="AX96:AX142">
    <cfRule type="colorScale" priority="121">
      <colorScale>
        <cfvo type="min"/>
        <cfvo type="num" val="0"/>
        <cfvo type="num" val="1"/>
        <color rgb="FFFFC000"/>
        <color theme="0"/>
        <color rgb="FFF8696B"/>
      </colorScale>
    </cfRule>
  </conditionalFormatting>
  <conditionalFormatting sqref="AY96:AY142">
    <cfRule type="colorScale" priority="120">
      <colorScale>
        <cfvo type="min"/>
        <cfvo type="num" val="0"/>
        <cfvo type="num" val="1"/>
        <color rgb="FFFFC000"/>
        <color theme="0"/>
        <color rgb="FFF8696B"/>
      </colorScale>
    </cfRule>
  </conditionalFormatting>
  <conditionalFormatting sqref="AZ96:AZ142">
    <cfRule type="colorScale" priority="119">
      <colorScale>
        <cfvo type="min"/>
        <cfvo type="num" val="0"/>
        <cfvo type="num" val="1"/>
        <color rgb="FFFFC000"/>
        <color theme="0"/>
        <color rgb="FFF8696B"/>
      </colorScale>
    </cfRule>
  </conditionalFormatting>
  <conditionalFormatting sqref="BA96:BA142">
    <cfRule type="colorScale" priority="118">
      <colorScale>
        <cfvo type="min"/>
        <cfvo type="num" val="0"/>
        <cfvo type="num" val="1"/>
        <color rgb="FFFFC000"/>
        <color theme="0"/>
        <color rgb="FFF8696B"/>
      </colorScale>
    </cfRule>
  </conditionalFormatting>
  <conditionalFormatting sqref="BB96:BB142">
    <cfRule type="colorScale" priority="117">
      <colorScale>
        <cfvo type="min"/>
        <cfvo type="num" val="0"/>
        <cfvo type="num" val="1"/>
        <color rgb="FFFFC000"/>
        <color theme="0"/>
        <color rgb="FFF8696B"/>
      </colorScale>
    </cfRule>
  </conditionalFormatting>
  <conditionalFormatting sqref="BC96:BC142">
    <cfRule type="colorScale" priority="116">
      <colorScale>
        <cfvo type="min"/>
        <cfvo type="num" val="0"/>
        <cfvo type="num" val="1"/>
        <color rgb="FFFFC000"/>
        <color theme="0"/>
        <color rgb="FFF8696B"/>
      </colorScale>
    </cfRule>
  </conditionalFormatting>
  <conditionalFormatting sqref="BD96:BD142">
    <cfRule type="colorScale" priority="115">
      <colorScale>
        <cfvo type="min"/>
        <cfvo type="num" val="0"/>
        <cfvo type="num" val="1"/>
        <color rgb="FFFFC000"/>
        <color theme="0"/>
        <color rgb="FFF8696B"/>
      </colorScale>
    </cfRule>
  </conditionalFormatting>
  <conditionalFormatting sqref="BE96:BE142">
    <cfRule type="colorScale" priority="114">
      <colorScale>
        <cfvo type="min"/>
        <cfvo type="num" val="0"/>
        <cfvo type="num" val="1"/>
        <color rgb="FFFFC000"/>
        <color theme="0"/>
        <color rgb="FFF8696B"/>
      </colorScale>
    </cfRule>
  </conditionalFormatting>
  <conditionalFormatting sqref="BF96:BF142">
    <cfRule type="colorScale" priority="113">
      <colorScale>
        <cfvo type="min"/>
        <cfvo type="num" val="0"/>
        <cfvo type="num" val="1"/>
        <color rgb="FFFFC000"/>
        <color theme="0"/>
        <color rgb="FFF8696B"/>
      </colorScale>
    </cfRule>
  </conditionalFormatting>
  <conditionalFormatting sqref="BG96:BG142">
    <cfRule type="colorScale" priority="112">
      <colorScale>
        <cfvo type="min"/>
        <cfvo type="num" val="0"/>
        <cfvo type="num" val="1"/>
        <color rgb="FFFFC000"/>
        <color theme="0"/>
        <color rgb="FFF8696B"/>
      </colorScale>
    </cfRule>
  </conditionalFormatting>
  <conditionalFormatting sqref="BH96:BH142">
    <cfRule type="colorScale" priority="111">
      <colorScale>
        <cfvo type="min"/>
        <cfvo type="num" val="0"/>
        <cfvo type="num" val="1"/>
        <color rgb="FFFFC000"/>
        <color theme="0"/>
        <color rgb="FFF8696B"/>
      </colorScale>
    </cfRule>
  </conditionalFormatting>
  <conditionalFormatting sqref="BI96:BI142">
    <cfRule type="colorScale" priority="110">
      <colorScale>
        <cfvo type="min"/>
        <cfvo type="num" val="0"/>
        <cfvo type="num" val="1"/>
        <color rgb="FFFFC000"/>
        <color theme="0"/>
        <color rgb="FFF8696B"/>
      </colorScale>
    </cfRule>
  </conditionalFormatting>
  <conditionalFormatting sqref="AU49:AU95">
    <cfRule type="colorScale" priority="109">
      <colorScale>
        <cfvo type="min"/>
        <cfvo type="num" val="0"/>
        <cfvo type="num" val="1"/>
        <color rgb="FFFFC000"/>
        <color theme="0"/>
        <color rgb="FFF8696B"/>
      </colorScale>
    </cfRule>
  </conditionalFormatting>
  <conditionalFormatting sqref="AV49:AV95">
    <cfRule type="colorScale" priority="108">
      <colorScale>
        <cfvo type="min"/>
        <cfvo type="num" val="0"/>
        <cfvo type="num" val="1"/>
        <color rgb="FFFFC000"/>
        <color theme="0"/>
        <color rgb="FFF8696B"/>
      </colorScale>
    </cfRule>
  </conditionalFormatting>
  <conditionalFormatting sqref="AW49:AW95">
    <cfRule type="colorScale" priority="107">
      <colorScale>
        <cfvo type="min"/>
        <cfvo type="num" val="0"/>
        <cfvo type="num" val="1"/>
        <color rgb="FFFFC000"/>
        <color theme="0"/>
        <color rgb="FFF8696B"/>
      </colorScale>
    </cfRule>
  </conditionalFormatting>
  <conditionalFormatting sqref="AX49:AX95">
    <cfRule type="colorScale" priority="106">
      <colorScale>
        <cfvo type="min"/>
        <cfvo type="num" val="0"/>
        <cfvo type="num" val="1"/>
        <color rgb="FFFFC000"/>
        <color theme="0"/>
        <color rgb="FFF8696B"/>
      </colorScale>
    </cfRule>
  </conditionalFormatting>
  <conditionalFormatting sqref="AY49:AY95">
    <cfRule type="colorScale" priority="105">
      <colorScale>
        <cfvo type="min"/>
        <cfvo type="num" val="0"/>
        <cfvo type="num" val="1"/>
        <color rgb="FFFFC000"/>
        <color theme="0"/>
        <color rgb="FFF8696B"/>
      </colorScale>
    </cfRule>
  </conditionalFormatting>
  <conditionalFormatting sqref="AZ49:AZ95">
    <cfRule type="colorScale" priority="104">
      <colorScale>
        <cfvo type="min"/>
        <cfvo type="num" val="0"/>
        <cfvo type="num" val="1"/>
        <color rgb="FFFFC000"/>
        <color theme="0"/>
        <color rgb="FFF8696B"/>
      </colorScale>
    </cfRule>
  </conditionalFormatting>
  <conditionalFormatting sqref="BA49:BA95">
    <cfRule type="colorScale" priority="103">
      <colorScale>
        <cfvo type="min"/>
        <cfvo type="num" val="0"/>
        <cfvo type="num" val="1"/>
        <color rgb="FFFFC000"/>
        <color theme="0"/>
        <color rgb="FFF8696B"/>
      </colorScale>
    </cfRule>
  </conditionalFormatting>
  <conditionalFormatting sqref="BB49:BB95">
    <cfRule type="colorScale" priority="102">
      <colorScale>
        <cfvo type="min"/>
        <cfvo type="num" val="0"/>
        <cfvo type="num" val="1"/>
        <color rgb="FFFFC000"/>
        <color theme="0"/>
        <color rgb="FFF8696B"/>
      </colorScale>
    </cfRule>
  </conditionalFormatting>
  <conditionalFormatting sqref="BC49:BC95">
    <cfRule type="colorScale" priority="101">
      <colorScale>
        <cfvo type="min"/>
        <cfvo type="num" val="0"/>
        <cfvo type="num" val="1"/>
        <color rgb="FFFFC000"/>
        <color theme="0"/>
        <color rgb="FFF8696B"/>
      </colorScale>
    </cfRule>
  </conditionalFormatting>
  <conditionalFormatting sqref="BD49:BD95">
    <cfRule type="colorScale" priority="100">
      <colorScale>
        <cfvo type="min"/>
        <cfvo type="num" val="0"/>
        <cfvo type="num" val="1"/>
        <color rgb="FFFFC000"/>
        <color theme="0"/>
        <color rgb="FFF8696B"/>
      </colorScale>
    </cfRule>
  </conditionalFormatting>
  <conditionalFormatting sqref="BE49:BE95">
    <cfRule type="colorScale" priority="99">
      <colorScale>
        <cfvo type="min"/>
        <cfvo type="num" val="0"/>
        <cfvo type="num" val="1"/>
        <color rgb="FFFFC000"/>
        <color theme="0"/>
        <color rgb="FFF8696B"/>
      </colorScale>
    </cfRule>
  </conditionalFormatting>
  <conditionalFormatting sqref="BF49:BF95">
    <cfRule type="colorScale" priority="98">
      <colorScale>
        <cfvo type="min"/>
        <cfvo type="num" val="0"/>
        <cfvo type="num" val="1"/>
        <color rgb="FFFFC000"/>
        <color theme="0"/>
        <color rgb="FFF8696B"/>
      </colorScale>
    </cfRule>
  </conditionalFormatting>
  <conditionalFormatting sqref="BG49:BG95">
    <cfRule type="colorScale" priority="97">
      <colorScale>
        <cfvo type="min"/>
        <cfvo type="num" val="0"/>
        <cfvo type="num" val="1"/>
        <color rgb="FFFFC000"/>
        <color theme="0"/>
        <color rgb="FFF8696B"/>
      </colorScale>
    </cfRule>
  </conditionalFormatting>
  <conditionalFormatting sqref="BH49:BH95">
    <cfRule type="colorScale" priority="96">
      <colorScale>
        <cfvo type="min"/>
        <cfvo type="num" val="0"/>
        <cfvo type="num" val="1"/>
        <color rgb="FFFFC000"/>
        <color theme="0"/>
        <color rgb="FFF8696B"/>
      </colorScale>
    </cfRule>
  </conditionalFormatting>
  <conditionalFormatting sqref="BI49:BI95">
    <cfRule type="colorScale" priority="95">
      <colorScale>
        <cfvo type="min"/>
        <cfvo type="num" val="0"/>
        <cfvo type="num" val="1"/>
        <color rgb="FFFFC000"/>
        <color theme="0"/>
        <color rgb="FFF8696B"/>
      </colorScale>
    </cfRule>
  </conditionalFormatting>
  <conditionalFormatting sqref="AU2:AU48">
    <cfRule type="colorScale" priority="94">
      <colorScale>
        <cfvo type="min"/>
        <cfvo type="num" val="0"/>
        <cfvo type="num" val="1"/>
        <color rgb="FFFFC000"/>
        <color theme="0"/>
        <color rgb="FFF8696B"/>
      </colorScale>
    </cfRule>
  </conditionalFormatting>
  <conditionalFormatting sqref="AV2:AV48">
    <cfRule type="colorScale" priority="93">
      <colorScale>
        <cfvo type="min"/>
        <cfvo type="num" val="0"/>
        <cfvo type="num" val="1"/>
        <color rgb="FFFFC000"/>
        <color theme="0"/>
        <color rgb="FFF8696B"/>
      </colorScale>
    </cfRule>
  </conditionalFormatting>
  <conditionalFormatting sqref="AW2:AW48">
    <cfRule type="colorScale" priority="92">
      <colorScale>
        <cfvo type="min"/>
        <cfvo type="num" val="0"/>
        <cfvo type="num" val="1"/>
        <color rgb="FFFFC000"/>
        <color theme="0"/>
        <color rgb="FFF8696B"/>
      </colorScale>
    </cfRule>
  </conditionalFormatting>
  <conditionalFormatting sqref="AX2:AX48">
    <cfRule type="colorScale" priority="91">
      <colorScale>
        <cfvo type="min"/>
        <cfvo type="num" val="0"/>
        <cfvo type="num" val="1"/>
        <color rgb="FFFFC000"/>
        <color theme="0"/>
        <color rgb="FFF8696B"/>
      </colorScale>
    </cfRule>
  </conditionalFormatting>
  <conditionalFormatting sqref="AY2:AY48">
    <cfRule type="colorScale" priority="90">
      <colorScale>
        <cfvo type="min"/>
        <cfvo type="num" val="0"/>
        <cfvo type="num" val="1"/>
        <color rgb="FFFFC000"/>
        <color theme="0"/>
        <color rgb="FFF8696B"/>
      </colorScale>
    </cfRule>
  </conditionalFormatting>
  <conditionalFormatting sqref="AZ2:AZ48">
    <cfRule type="colorScale" priority="89">
      <colorScale>
        <cfvo type="min"/>
        <cfvo type="num" val="0"/>
        <cfvo type="num" val="1"/>
        <color rgb="FFFFC000"/>
        <color theme="0"/>
        <color rgb="FFF8696B"/>
      </colorScale>
    </cfRule>
  </conditionalFormatting>
  <conditionalFormatting sqref="BA2:BA48">
    <cfRule type="colorScale" priority="88">
      <colorScale>
        <cfvo type="min"/>
        <cfvo type="num" val="0"/>
        <cfvo type="num" val="1"/>
        <color rgb="FFFFC000"/>
        <color theme="0"/>
        <color rgb="FFF8696B"/>
      </colorScale>
    </cfRule>
  </conditionalFormatting>
  <conditionalFormatting sqref="BB2:BB48">
    <cfRule type="colorScale" priority="87">
      <colorScale>
        <cfvo type="min"/>
        <cfvo type="num" val="0"/>
        <cfvo type="num" val="1"/>
        <color rgb="FFFFC000"/>
        <color theme="0"/>
        <color rgb="FFF8696B"/>
      </colorScale>
    </cfRule>
  </conditionalFormatting>
  <conditionalFormatting sqref="BC2:BC48">
    <cfRule type="colorScale" priority="86">
      <colorScale>
        <cfvo type="min"/>
        <cfvo type="num" val="0"/>
        <cfvo type="num" val="1"/>
        <color rgb="FFFFC000"/>
        <color theme="0"/>
        <color rgb="FFF8696B"/>
      </colorScale>
    </cfRule>
  </conditionalFormatting>
  <conditionalFormatting sqref="BD2:BD48">
    <cfRule type="colorScale" priority="85">
      <colorScale>
        <cfvo type="min"/>
        <cfvo type="num" val="0"/>
        <cfvo type="num" val="1"/>
        <color rgb="FFFFC000"/>
        <color theme="0"/>
        <color rgb="FFF8696B"/>
      </colorScale>
    </cfRule>
  </conditionalFormatting>
  <conditionalFormatting sqref="BE2:BE48">
    <cfRule type="colorScale" priority="84">
      <colorScale>
        <cfvo type="min"/>
        <cfvo type="num" val="0"/>
        <cfvo type="num" val="1"/>
        <color rgb="FFFFC000"/>
        <color theme="0"/>
        <color rgb="FFF8696B"/>
      </colorScale>
    </cfRule>
  </conditionalFormatting>
  <conditionalFormatting sqref="BF2:BF48">
    <cfRule type="colorScale" priority="83">
      <colorScale>
        <cfvo type="min"/>
        <cfvo type="num" val="0"/>
        <cfvo type="num" val="1"/>
        <color rgb="FFFFC000"/>
        <color theme="0"/>
        <color rgb="FFF8696B"/>
      </colorScale>
    </cfRule>
  </conditionalFormatting>
  <conditionalFormatting sqref="BG2:BG48">
    <cfRule type="colorScale" priority="82">
      <colorScale>
        <cfvo type="min"/>
        <cfvo type="num" val="0"/>
        <cfvo type="num" val="1"/>
        <color rgb="FFFFC000"/>
        <color theme="0"/>
        <color rgb="FFF8696B"/>
      </colorScale>
    </cfRule>
  </conditionalFormatting>
  <conditionalFormatting sqref="BH2:BH48">
    <cfRule type="colorScale" priority="81">
      <colorScale>
        <cfvo type="min"/>
        <cfvo type="num" val="0"/>
        <cfvo type="num" val="1"/>
        <color rgb="FFFFC000"/>
        <color theme="0"/>
        <color rgb="FFF8696B"/>
      </colorScale>
    </cfRule>
  </conditionalFormatting>
  <conditionalFormatting sqref="BI2:BI48">
    <cfRule type="colorScale" priority="80">
      <colorScale>
        <cfvo type="min"/>
        <cfvo type="num" val="0"/>
        <cfvo type="num" val="1"/>
        <color rgb="FFFFC000"/>
        <color theme="0"/>
        <color rgb="FFF8696B"/>
      </colorScale>
    </cfRule>
  </conditionalFormatting>
  <conditionalFormatting sqref="A1:B1 A2:A236 A237:B1048576">
    <cfRule type="cellIs" dxfId="1" priority="79" operator="equal">
      <formula>1</formula>
    </cfRule>
  </conditionalFormatting>
  <conditionalFormatting sqref="AU462:AU501">
    <cfRule type="colorScale" priority="162">
      <colorScale>
        <cfvo type="min"/>
        <cfvo type="num" val="0"/>
        <cfvo type="num" val="1"/>
        <color rgb="FFFFC000"/>
        <color theme="0"/>
        <color rgb="FFF8696B"/>
      </colorScale>
    </cfRule>
  </conditionalFormatting>
  <conditionalFormatting sqref="AV462:AV501">
    <cfRule type="colorScale" priority="163">
      <colorScale>
        <cfvo type="min"/>
        <cfvo type="num" val="0"/>
        <cfvo type="num" val="1"/>
        <color rgb="FFFFC000"/>
        <color theme="0"/>
        <color rgb="FFF8696B"/>
      </colorScale>
    </cfRule>
  </conditionalFormatting>
  <conditionalFormatting sqref="AW462:AW501">
    <cfRule type="colorScale" priority="164">
      <colorScale>
        <cfvo type="min"/>
        <cfvo type="num" val="0"/>
        <cfvo type="num" val="1"/>
        <color rgb="FFFFC000"/>
        <color theme="0"/>
        <color rgb="FFF8696B"/>
      </colorScale>
    </cfRule>
  </conditionalFormatting>
  <conditionalFormatting sqref="AX462:AX501">
    <cfRule type="colorScale" priority="165">
      <colorScale>
        <cfvo type="min"/>
        <cfvo type="num" val="0"/>
        <cfvo type="num" val="1"/>
        <color rgb="FFFFC000"/>
        <color theme="0"/>
        <color rgb="FFF8696B"/>
      </colorScale>
    </cfRule>
  </conditionalFormatting>
  <conditionalFormatting sqref="AY462:AY501">
    <cfRule type="colorScale" priority="166">
      <colorScale>
        <cfvo type="min"/>
        <cfvo type="num" val="0"/>
        <cfvo type="num" val="1"/>
        <color rgb="FFFFC000"/>
        <color theme="0"/>
        <color rgb="FFF8696B"/>
      </colorScale>
    </cfRule>
  </conditionalFormatting>
  <conditionalFormatting sqref="AZ462:AZ501">
    <cfRule type="colorScale" priority="167">
      <colorScale>
        <cfvo type="min"/>
        <cfvo type="num" val="0"/>
        <cfvo type="num" val="1"/>
        <color rgb="FFFFC000"/>
        <color theme="0"/>
        <color rgb="FFF8696B"/>
      </colorScale>
    </cfRule>
  </conditionalFormatting>
  <conditionalFormatting sqref="BA462:BA501">
    <cfRule type="colorScale" priority="168">
      <colorScale>
        <cfvo type="min"/>
        <cfvo type="num" val="0"/>
        <cfvo type="num" val="1"/>
        <color rgb="FFFFC000"/>
        <color theme="0"/>
        <color rgb="FFF8696B"/>
      </colorScale>
    </cfRule>
  </conditionalFormatting>
  <conditionalFormatting sqref="BB462:BB501">
    <cfRule type="colorScale" priority="169">
      <colorScale>
        <cfvo type="min"/>
        <cfvo type="num" val="0"/>
        <cfvo type="num" val="1"/>
        <color rgb="FFFFC000"/>
        <color theme="0"/>
        <color rgb="FFF8696B"/>
      </colorScale>
    </cfRule>
  </conditionalFormatting>
  <conditionalFormatting sqref="BC462:BC501">
    <cfRule type="colorScale" priority="170">
      <colorScale>
        <cfvo type="min"/>
        <cfvo type="num" val="0"/>
        <cfvo type="num" val="1"/>
        <color rgb="FFFFC000"/>
        <color theme="0"/>
        <color rgb="FFF8696B"/>
      </colorScale>
    </cfRule>
  </conditionalFormatting>
  <conditionalFormatting sqref="BD462:BD501">
    <cfRule type="colorScale" priority="171">
      <colorScale>
        <cfvo type="min"/>
        <cfvo type="num" val="0"/>
        <cfvo type="num" val="1"/>
        <color rgb="FFFFC000"/>
        <color theme="0"/>
        <color rgb="FFF8696B"/>
      </colorScale>
    </cfRule>
  </conditionalFormatting>
  <conditionalFormatting sqref="BE462:BE501">
    <cfRule type="colorScale" priority="172">
      <colorScale>
        <cfvo type="min"/>
        <cfvo type="num" val="0"/>
        <cfvo type="num" val="1"/>
        <color rgb="FFFFC000"/>
        <color theme="0"/>
        <color rgb="FFF8696B"/>
      </colorScale>
    </cfRule>
  </conditionalFormatting>
  <conditionalFormatting sqref="BF462:BF501">
    <cfRule type="colorScale" priority="173">
      <colorScale>
        <cfvo type="min"/>
        <cfvo type="num" val="0"/>
        <cfvo type="num" val="1"/>
        <color rgb="FFFFC000"/>
        <color theme="0"/>
        <color rgb="FFF8696B"/>
      </colorScale>
    </cfRule>
  </conditionalFormatting>
  <conditionalFormatting sqref="BG462:BG501">
    <cfRule type="colorScale" priority="174">
      <colorScale>
        <cfvo type="min"/>
        <cfvo type="num" val="0"/>
        <cfvo type="num" val="1"/>
        <color rgb="FFFFC000"/>
        <color theme="0"/>
        <color rgb="FFF8696B"/>
      </colorScale>
    </cfRule>
  </conditionalFormatting>
  <conditionalFormatting sqref="BH462:BH501">
    <cfRule type="colorScale" priority="175">
      <colorScale>
        <cfvo type="min"/>
        <cfvo type="num" val="0"/>
        <cfvo type="num" val="1"/>
        <color rgb="FFFFC000"/>
        <color theme="0"/>
        <color rgb="FFF8696B"/>
      </colorScale>
    </cfRule>
  </conditionalFormatting>
  <conditionalFormatting sqref="BI462:BI501">
    <cfRule type="colorScale" priority="176">
      <colorScale>
        <cfvo type="min"/>
        <cfvo type="num" val="0"/>
        <cfvo type="num" val="1"/>
        <color rgb="FFFFC000"/>
        <color theme="0"/>
        <color rgb="FFF8696B"/>
      </colorScale>
    </cfRule>
  </conditionalFormatting>
  <conditionalFormatting sqref="AU502:AU541">
    <cfRule type="colorScale" priority="180">
      <colorScale>
        <cfvo type="min"/>
        <cfvo type="num" val="0"/>
        <cfvo type="num" val="1"/>
        <color rgb="FFFFC000"/>
        <color theme="0"/>
        <color rgb="FFF8696B"/>
      </colorScale>
    </cfRule>
  </conditionalFormatting>
  <conditionalFormatting sqref="AV502:AV541">
    <cfRule type="colorScale" priority="181">
      <colorScale>
        <cfvo type="min"/>
        <cfvo type="num" val="0"/>
        <cfvo type="num" val="1"/>
        <color rgb="FFFFC000"/>
        <color theme="0"/>
        <color rgb="FFF8696B"/>
      </colorScale>
    </cfRule>
  </conditionalFormatting>
  <conditionalFormatting sqref="AW502:AW541">
    <cfRule type="colorScale" priority="182">
      <colorScale>
        <cfvo type="min"/>
        <cfvo type="num" val="0"/>
        <cfvo type="num" val="1"/>
        <color rgb="FFFFC000"/>
        <color theme="0"/>
        <color rgb="FFF8696B"/>
      </colorScale>
    </cfRule>
  </conditionalFormatting>
  <conditionalFormatting sqref="AX502:AX541">
    <cfRule type="colorScale" priority="183">
      <colorScale>
        <cfvo type="min"/>
        <cfvo type="num" val="0"/>
        <cfvo type="num" val="1"/>
        <color rgb="FFFFC000"/>
        <color theme="0"/>
        <color rgb="FFF8696B"/>
      </colorScale>
    </cfRule>
  </conditionalFormatting>
  <conditionalFormatting sqref="AY502:AY541">
    <cfRule type="colorScale" priority="184">
      <colorScale>
        <cfvo type="min"/>
        <cfvo type="num" val="0"/>
        <cfvo type="num" val="1"/>
        <color rgb="FFFFC000"/>
        <color theme="0"/>
        <color rgb="FFF8696B"/>
      </colorScale>
    </cfRule>
  </conditionalFormatting>
  <conditionalFormatting sqref="AZ502:AZ541">
    <cfRule type="colorScale" priority="185">
      <colorScale>
        <cfvo type="min"/>
        <cfvo type="num" val="0"/>
        <cfvo type="num" val="1"/>
        <color rgb="FFFFC000"/>
        <color theme="0"/>
        <color rgb="FFF8696B"/>
      </colorScale>
    </cfRule>
  </conditionalFormatting>
  <conditionalFormatting sqref="BA502:BA541">
    <cfRule type="colorScale" priority="186">
      <colorScale>
        <cfvo type="min"/>
        <cfvo type="num" val="0"/>
        <cfvo type="num" val="1"/>
        <color rgb="FFFFC000"/>
        <color theme="0"/>
        <color rgb="FFF8696B"/>
      </colorScale>
    </cfRule>
  </conditionalFormatting>
  <conditionalFormatting sqref="BB502:BB541">
    <cfRule type="colorScale" priority="187">
      <colorScale>
        <cfvo type="min"/>
        <cfvo type="num" val="0"/>
        <cfvo type="num" val="1"/>
        <color rgb="FFFFC000"/>
        <color theme="0"/>
        <color rgb="FFF8696B"/>
      </colorScale>
    </cfRule>
  </conditionalFormatting>
  <conditionalFormatting sqref="BC502:BC541">
    <cfRule type="colorScale" priority="188">
      <colorScale>
        <cfvo type="min"/>
        <cfvo type="num" val="0"/>
        <cfvo type="num" val="1"/>
        <color rgb="FFFFC000"/>
        <color theme="0"/>
        <color rgb="FFF8696B"/>
      </colorScale>
    </cfRule>
  </conditionalFormatting>
  <conditionalFormatting sqref="BD502:BD541">
    <cfRule type="colorScale" priority="189">
      <colorScale>
        <cfvo type="min"/>
        <cfvo type="num" val="0"/>
        <cfvo type="num" val="1"/>
        <color rgb="FFFFC000"/>
        <color theme="0"/>
        <color rgb="FFF8696B"/>
      </colorScale>
    </cfRule>
  </conditionalFormatting>
  <conditionalFormatting sqref="BE502:BE541">
    <cfRule type="colorScale" priority="190">
      <colorScale>
        <cfvo type="min"/>
        <cfvo type="num" val="0"/>
        <cfvo type="num" val="1"/>
        <color rgb="FFFFC000"/>
        <color theme="0"/>
        <color rgb="FFF8696B"/>
      </colorScale>
    </cfRule>
  </conditionalFormatting>
  <conditionalFormatting sqref="BF502:BF541">
    <cfRule type="colorScale" priority="191">
      <colorScale>
        <cfvo type="min"/>
        <cfvo type="num" val="0"/>
        <cfvo type="num" val="1"/>
        <color rgb="FFFFC000"/>
        <color theme="0"/>
        <color rgb="FFF8696B"/>
      </colorScale>
    </cfRule>
  </conditionalFormatting>
  <conditionalFormatting sqref="BG502:BG541">
    <cfRule type="colorScale" priority="192">
      <colorScale>
        <cfvo type="min"/>
        <cfvo type="num" val="0"/>
        <cfvo type="num" val="1"/>
        <color rgb="FFFFC000"/>
        <color theme="0"/>
        <color rgb="FFF8696B"/>
      </colorScale>
    </cfRule>
  </conditionalFormatting>
  <conditionalFormatting sqref="BH502:BH541">
    <cfRule type="colorScale" priority="193">
      <colorScale>
        <cfvo type="min"/>
        <cfvo type="num" val="0"/>
        <cfvo type="num" val="1"/>
        <color rgb="FFFFC000"/>
        <color theme="0"/>
        <color rgb="FFF8696B"/>
      </colorScale>
    </cfRule>
  </conditionalFormatting>
  <conditionalFormatting sqref="BI502:BI541">
    <cfRule type="colorScale" priority="194">
      <colorScale>
        <cfvo type="min"/>
        <cfvo type="num" val="0"/>
        <cfvo type="num" val="1"/>
        <color rgb="FFFFC000"/>
        <color theme="0"/>
        <color rgb="FFF8696B"/>
      </colorScale>
    </cfRule>
  </conditionalFormatting>
  <conditionalFormatting sqref="AU542:AU581">
    <cfRule type="colorScale" priority="198">
      <colorScale>
        <cfvo type="min"/>
        <cfvo type="num" val="0"/>
        <cfvo type="num" val="1"/>
        <color rgb="FFFFC000"/>
        <color theme="0"/>
        <color rgb="FFF8696B"/>
      </colorScale>
    </cfRule>
  </conditionalFormatting>
  <conditionalFormatting sqref="AV542:AV581">
    <cfRule type="colorScale" priority="199">
      <colorScale>
        <cfvo type="min"/>
        <cfvo type="num" val="0"/>
        <cfvo type="num" val="1"/>
        <color rgb="FFFFC000"/>
        <color theme="0"/>
        <color rgb="FFF8696B"/>
      </colorScale>
    </cfRule>
  </conditionalFormatting>
  <conditionalFormatting sqref="AW542:AW581">
    <cfRule type="colorScale" priority="200">
      <colorScale>
        <cfvo type="min"/>
        <cfvo type="num" val="0"/>
        <cfvo type="num" val="1"/>
        <color rgb="FFFFC000"/>
        <color theme="0"/>
        <color rgb="FFF8696B"/>
      </colorScale>
    </cfRule>
  </conditionalFormatting>
  <conditionalFormatting sqref="AX542:AX581">
    <cfRule type="colorScale" priority="201">
      <colorScale>
        <cfvo type="min"/>
        <cfvo type="num" val="0"/>
        <cfvo type="num" val="1"/>
        <color rgb="FFFFC000"/>
        <color theme="0"/>
        <color rgb="FFF8696B"/>
      </colorScale>
    </cfRule>
  </conditionalFormatting>
  <conditionalFormatting sqref="AY542:AY581">
    <cfRule type="colorScale" priority="202">
      <colorScale>
        <cfvo type="min"/>
        <cfvo type="num" val="0"/>
        <cfvo type="num" val="1"/>
        <color rgb="FFFFC000"/>
        <color theme="0"/>
        <color rgb="FFF8696B"/>
      </colorScale>
    </cfRule>
  </conditionalFormatting>
  <conditionalFormatting sqref="AZ542:AZ581">
    <cfRule type="colorScale" priority="203">
      <colorScale>
        <cfvo type="min"/>
        <cfvo type="num" val="0"/>
        <cfvo type="num" val="1"/>
        <color rgb="FFFFC000"/>
        <color theme="0"/>
        <color rgb="FFF8696B"/>
      </colorScale>
    </cfRule>
  </conditionalFormatting>
  <conditionalFormatting sqref="BA542:BA581">
    <cfRule type="colorScale" priority="204">
      <colorScale>
        <cfvo type="min"/>
        <cfvo type="num" val="0"/>
        <cfvo type="num" val="1"/>
        <color rgb="FFFFC000"/>
        <color theme="0"/>
        <color rgb="FFF8696B"/>
      </colorScale>
    </cfRule>
  </conditionalFormatting>
  <conditionalFormatting sqref="BB542:BB581">
    <cfRule type="colorScale" priority="205">
      <colorScale>
        <cfvo type="min"/>
        <cfvo type="num" val="0"/>
        <cfvo type="num" val="1"/>
        <color rgb="FFFFC000"/>
        <color theme="0"/>
        <color rgb="FFF8696B"/>
      </colorScale>
    </cfRule>
  </conditionalFormatting>
  <conditionalFormatting sqref="BC542:BC581">
    <cfRule type="colorScale" priority="206">
      <colorScale>
        <cfvo type="min"/>
        <cfvo type="num" val="0"/>
        <cfvo type="num" val="1"/>
        <color rgb="FFFFC000"/>
        <color theme="0"/>
        <color rgb="FFF8696B"/>
      </colorScale>
    </cfRule>
  </conditionalFormatting>
  <conditionalFormatting sqref="BD542:BD581">
    <cfRule type="colorScale" priority="207">
      <colorScale>
        <cfvo type="min"/>
        <cfvo type="num" val="0"/>
        <cfvo type="num" val="1"/>
        <color rgb="FFFFC000"/>
        <color theme="0"/>
        <color rgb="FFF8696B"/>
      </colorScale>
    </cfRule>
  </conditionalFormatting>
  <conditionalFormatting sqref="BE542:BE581">
    <cfRule type="colorScale" priority="208">
      <colorScale>
        <cfvo type="min"/>
        <cfvo type="num" val="0"/>
        <cfvo type="num" val="1"/>
        <color rgb="FFFFC000"/>
        <color theme="0"/>
        <color rgb="FFF8696B"/>
      </colorScale>
    </cfRule>
  </conditionalFormatting>
  <conditionalFormatting sqref="BF542:BF581">
    <cfRule type="colorScale" priority="209">
      <colorScale>
        <cfvo type="min"/>
        <cfvo type="num" val="0"/>
        <cfvo type="num" val="1"/>
        <color rgb="FFFFC000"/>
        <color theme="0"/>
        <color rgb="FFF8696B"/>
      </colorScale>
    </cfRule>
  </conditionalFormatting>
  <conditionalFormatting sqref="BG542:BG581">
    <cfRule type="colorScale" priority="210">
      <colorScale>
        <cfvo type="min"/>
        <cfvo type="num" val="0"/>
        <cfvo type="num" val="1"/>
        <color rgb="FFFFC000"/>
        <color theme="0"/>
        <color rgb="FFF8696B"/>
      </colorScale>
    </cfRule>
  </conditionalFormatting>
  <conditionalFormatting sqref="BH542:BH581">
    <cfRule type="colorScale" priority="211">
      <colorScale>
        <cfvo type="min"/>
        <cfvo type="num" val="0"/>
        <cfvo type="num" val="1"/>
        <color rgb="FFFFC000"/>
        <color theme="0"/>
        <color rgb="FFF8696B"/>
      </colorScale>
    </cfRule>
  </conditionalFormatting>
  <conditionalFormatting sqref="BI542:BI581">
    <cfRule type="colorScale" priority="212">
      <colorScale>
        <cfvo type="min"/>
        <cfvo type="num" val="0"/>
        <cfvo type="num" val="1"/>
        <color rgb="FFFFC000"/>
        <color theme="0"/>
        <color rgb="FFF8696B"/>
      </colorScale>
    </cfRule>
  </conditionalFormatting>
  <conditionalFormatting sqref="AU582:AU621">
    <cfRule type="colorScale" priority="216">
      <colorScale>
        <cfvo type="min"/>
        <cfvo type="num" val="0"/>
        <cfvo type="num" val="1"/>
        <color rgb="FFFFC000"/>
        <color theme="0"/>
        <color rgb="FFF8696B"/>
      </colorScale>
    </cfRule>
  </conditionalFormatting>
  <conditionalFormatting sqref="AV582:AV621">
    <cfRule type="colorScale" priority="217">
      <colorScale>
        <cfvo type="min"/>
        <cfvo type="num" val="0"/>
        <cfvo type="num" val="1"/>
        <color rgb="FFFFC000"/>
        <color theme="0"/>
        <color rgb="FFF8696B"/>
      </colorScale>
    </cfRule>
  </conditionalFormatting>
  <conditionalFormatting sqref="AW582:AW621">
    <cfRule type="colorScale" priority="218">
      <colorScale>
        <cfvo type="min"/>
        <cfvo type="num" val="0"/>
        <cfvo type="num" val="1"/>
        <color rgb="FFFFC000"/>
        <color theme="0"/>
        <color rgb="FFF8696B"/>
      </colorScale>
    </cfRule>
  </conditionalFormatting>
  <conditionalFormatting sqref="AX582:AX621">
    <cfRule type="colorScale" priority="219">
      <colorScale>
        <cfvo type="min"/>
        <cfvo type="num" val="0"/>
        <cfvo type="num" val="1"/>
        <color rgb="FFFFC000"/>
        <color theme="0"/>
        <color rgb="FFF8696B"/>
      </colorScale>
    </cfRule>
  </conditionalFormatting>
  <conditionalFormatting sqref="AY582:AY621">
    <cfRule type="colorScale" priority="220">
      <colorScale>
        <cfvo type="min"/>
        <cfvo type="num" val="0"/>
        <cfvo type="num" val="1"/>
        <color rgb="FFFFC000"/>
        <color theme="0"/>
        <color rgb="FFF8696B"/>
      </colorScale>
    </cfRule>
  </conditionalFormatting>
  <conditionalFormatting sqref="AZ582:AZ621">
    <cfRule type="colorScale" priority="221">
      <colorScale>
        <cfvo type="min"/>
        <cfvo type="num" val="0"/>
        <cfvo type="num" val="1"/>
        <color rgb="FFFFC000"/>
        <color theme="0"/>
        <color rgb="FFF8696B"/>
      </colorScale>
    </cfRule>
  </conditionalFormatting>
  <conditionalFormatting sqref="BA582:BA621">
    <cfRule type="colorScale" priority="222">
      <colorScale>
        <cfvo type="min"/>
        <cfvo type="num" val="0"/>
        <cfvo type="num" val="1"/>
        <color rgb="FFFFC000"/>
        <color theme="0"/>
        <color rgb="FFF8696B"/>
      </colorScale>
    </cfRule>
  </conditionalFormatting>
  <conditionalFormatting sqref="BB582:BB621">
    <cfRule type="colorScale" priority="223">
      <colorScale>
        <cfvo type="min"/>
        <cfvo type="num" val="0"/>
        <cfvo type="num" val="1"/>
        <color rgb="FFFFC000"/>
        <color theme="0"/>
        <color rgb="FFF8696B"/>
      </colorScale>
    </cfRule>
  </conditionalFormatting>
  <conditionalFormatting sqref="BC582:BC621">
    <cfRule type="colorScale" priority="224">
      <colorScale>
        <cfvo type="min"/>
        <cfvo type="num" val="0"/>
        <cfvo type="num" val="1"/>
        <color rgb="FFFFC000"/>
        <color theme="0"/>
        <color rgb="FFF8696B"/>
      </colorScale>
    </cfRule>
  </conditionalFormatting>
  <conditionalFormatting sqref="BD582:BD621">
    <cfRule type="colorScale" priority="225">
      <colorScale>
        <cfvo type="min"/>
        <cfvo type="num" val="0"/>
        <cfvo type="num" val="1"/>
        <color rgb="FFFFC000"/>
        <color theme="0"/>
        <color rgb="FFF8696B"/>
      </colorScale>
    </cfRule>
  </conditionalFormatting>
  <conditionalFormatting sqref="BE582:BE621">
    <cfRule type="colorScale" priority="226">
      <colorScale>
        <cfvo type="min"/>
        <cfvo type="num" val="0"/>
        <cfvo type="num" val="1"/>
        <color rgb="FFFFC000"/>
        <color theme="0"/>
        <color rgb="FFF8696B"/>
      </colorScale>
    </cfRule>
  </conditionalFormatting>
  <conditionalFormatting sqref="BF582:BF621">
    <cfRule type="colorScale" priority="227">
      <colorScale>
        <cfvo type="min"/>
        <cfvo type="num" val="0"/>
        <cfvo type="num" val="1"/>
        <color rgb="FFFFC000"/>
        <color theme="0"/>
        <color rgb="FFF8696B"/>
      </colorScale>
    </cfRule>
  </conditionalFormatting>
  <conditionalFormatting sqref="BG582:BG621">
    <cfRule type="colorScale" priority="228">
      <colorScale>
        <cfvo type="min"/>
        <cfvo type="num" val="0"/>
        <cfvo type="num" val="1"/>
        <color rgb="FFFFC000"/>
        <color theme="0"/>
        <color rgb="FFF8696B"/>
      </colorScale>
    </cfRule>
  </conditionalFormatting>
  <conditionalFormatting sqref="BH582:BH621">
    <cfRule type="colorScale" priority="229">
      <colorScale>
        <cfvo type="min"/>
        <cfvo type="num" val="0"/>
        <cfvo type="num" val="1"/>
        <color rgb="FFFFC000"/>
        <color theme="0"/>
        <color rgb="FFF8696B"/>
      </colorScale>
    </cfRule>
  </conditionalFormatting>
  <conditionalFormatting sqref="BI582:BI621">
    <cfRule type="colorScale" priority="230">
      <colorScale>
        <cfvo type="min"/>
        <cfvo type="num" val="0"/>
        <cfvo type="num" val="1"/>
        <color rgb="FFFFC000"/>
        <color theme="0"/>
        <color rgb="FFF8696B"/>
      </colorScale>
    </cfRule>
  </conditionalFormatting>
  <conditionalFormatting sqref="AU622:AU661">
    <cfRule type="colorScale" priority="234">
      <colorScale>
        <cfvo type="min"/>
        <cfvo type="num" val="0"/>
        <cfvo type="num" val="1"/>
        <color rgb="FFFFC000"/>
        <color theme="0"/>
        <color rgb="FFF8696B"/>
      </colorScale>
    </cfRule>
  </conditionalFormatting>
  <conditionalFormatting sqref="AV622:AV661">
    <cfRule type="colorScale" priority="235">
      <colorScale>
        <cfvo type="min"/>
        <cfvo type="num" val="0"/>
        <cfvo type="num" val="1"/>
        <color rgb="FFFFC000"/>
        <color theme="0"/>
        <color rgb="FFF8696B"/>
      </colorScale>
    </cfRule>
  </conditionalFormatting>
  <conditionalFormatting sqref="AW622:AW661">
    <cfRule type="colorScale" priority="236">
      <colorScale>
        <cfvo type="min"/>
        <cfvo type="num" val="0"/>
        <cfvo type="num" val="1"/>
        <color rgb="FFFFC000"/>
        <color theme="0"/>
        <color rgb="FFF8696B"/>
      </colorScale>
    </cfRule>
  </conditionalFormatting>
  <conditionalFormatting sqref="AX622:AX661">
    <cfRule type="colorScale" priority="237">
      <colorScale>
        <cfvo type="min"/>
        <cfvo type="num" val="0"/>
        <cfvo type="num" val="1"/>
        <color rgb="FFFFC000"/>
        <color theme="0"/>
        <color rgb="FFF8696B"/>
      </colorScale>
    </cfRule>
  </conditionalFormatting>
  <conditionalFormatting sqref="AY622:AY661">
    <cfRule type="colorScale" priority="238">
      <colorScale>
        <cfvo type="min"/>
        <cfvo type="num" val="0"/>
        <cfvo type="num" val="1"/>
        <color rgb="FFFFC000"/>
        <color theme="0"/>
        <color rgb="FFF8696B"/>
      </colorScale>
    </cfRule>
  </conditionalFormatting>
  <conditionalFormatting sqref="AZ622:AZ661">
    <cfRule type="colorScale" priority="239">
      <colorScale>
        <cfvo type="min"/>
        <cfvo type="num" val="0"/>
        <cfvo type="num" val="1"/>
        <color rgb="FFFFC000"/>
        <color theme="0"/>
        <color rgb="FFF8696B"/>
      </colorScale>
    </cfRule>
  </conditionalFormatting>
  <conditionalFormatting sqref="BA622:BA661">
    <cfRule type="colorScale" priority="240">
      <colorScale>
        <cfvo type="min"/>
        <cfvo type="num" val="0"/>
        <cfvo type="num" val="1"/>
        <color rgb="FFFFC000"/>
        <color theme="0"/>
        <color rgb="FFF8696B"/>
      </colorScale>
    </cfRule>
  </conditionalFormatting>
  <conditionalFormatting sqref="BB622:BB661">
    <cfRule type="colorScale" priority="241">
      <colorScale>
        <cfvo type="min"/>
        <cfvo type="num" val="0"/>
        <cfvo type="num" val="1"/>
        <color rgb="FFFFC000"/>
        <color theme="0"/>
        <color rgb="FFF8696B"/>
      </colorScale>
    </cfRule>
  </conditionalFormatting>
  <conditionalFormatting sqref="BC622:BC661">
    <cfRule type="colorScale" priority="242">
      <colorScale>
        <cfvo type="min"/>
        <cfvo type="num" val="0"/>
        <cfvo type="num" val="1"/>
        <color rgb="FFFFC000"/>
        <color theme="0"/>
        <color rgb="FFF8696B"/>
      </colorScale>
    </cfRule>
  </conditionalFormatting>
  <conditionalFormatting sqref="BD622:BD661">
    <cfRule type="colorScale" priority="243">
      <colorScale>
        <cfvo type="min"/>
        <cfvo type="num" val="0"/>
        <cfvo type="num" val="1"/>
        <color rgb="FFFFC000"/>
        <color theme="0"/>
        <color rgb="FFF8696B"/>
      </colorScale>
    </cfRule>
  </conditionalFormatting>
  <conditionalFormatting sqref="BE622:BE661">
    <cfRule type="colorScale" priority="244">
      <colorScale>
        <cfvo type="min"/>
        <cfvo type="num" val="0"/>
        <cfvo type="num" val="1"/>
        <color rgb="FFFFC000"/>
        <color theme="0"/>
        <color rgb="FFF8696B"/>
      </colorScale>
    </cfRule>
  </conditionalFormatting>
  <conditionalFormatting sqref="BF622:BF661">
    <cfRule type="colorScale" priority="245">
      <colorScale>
        <cfvo type="min"/>
        <cfvo type="num" val="0"/>
        <cfvo type="num" val="1"/>
        <color rgb="FFFFC000"/>
        <color theme="0"/>
        <color rgb="FFF8696B"/>
      </colorScale>
    </cfRule>
  </conditionalFormatting>
  <conditionalFormatting sqref="BG622:BG661">
    <cfRule type="colorScale" priority="246">
      <colorScale>
        <cfvo type="min"/>
        <cfvo type="num" val="0"/>
        <cfvo type="num" val="1"/>
        <color rgb="FFFFC000"/>
        <color theme="0"/>
        <color rgb="FFF8696B"/>
      </colorScale>
    </cfRule>
  </conditionalFormatting>
  <conditionalFormatting sqref="BH622:BH661">
    <cfRule type="colorScale" priority="247">
      <colorScale>
        <cfvo type="min"/>
        <cfvo type="num" val="0"/>
        <cfvo type="num" val="1"/>
        <color rgb="FFFFC000"/>
        <color theme="0"/>
        <color rgb="FFF8696B"/>
      </colorScale>
    </cfRule>
  </conditionalFormatting>
  <conditionalFormatting sqref="BI622:BI661">
    <cfRule type="colorScale" priority="248">
      <colorScale>
        <cfvo type="min"/>
        <cfvo type="num" val="0"/>
        <cfvo type="num" val="1"/>
        <color rgb="FFFFC000"/>
        <color theme="0"/>
        <color rgb="FFF8696B"/>
      </colorScale>
    </cfRule>
  </conditionalFormatting>
  <conditionalFormatting sqref="B2:B236">
    <cfRule type="cellIs" dxfId="0" priority="1" operator="equal">
      <formula>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58EFD-F02D-4956-8330-EFA4637A26DC}">
  <dimension ref="A2:F72"/>
  <sheetViews>
    <sheetView zoomScale="70" zoomScaleNormal="70" workbookViewId="0">
      <selection activeCell="H49" sqref="H49"/>
    </sheetView>
  </sheetViews>
  <sheetFormatPr defaultRowHeight="13.8" x14ac:dyDescent="0.25"/>
  <cols>
    <col min="3" max="3" width="13.296875" customWidth="1"/>
    <col min="4" max="5" width="15.09765625" customWidth="1"/>
    <col min="6" max="6" width="12.296875" customWidth="1"/>
  </cols>
  <sheetData>
    <row r="2" spans="1:6" ht="27.6" x14ac:dyDescent="0.25">
      <c r="A2" s="41" t="s">
        <v>180</v>
      </c>
      <c r="B2" s="41" t="s">
        <v>112</v>
      </c>
      <c r="C2" s="41" t="s">
        <v>177</v>
      </c>
      <c r="D2" s="42" t="s">
        <v>196</v>
      </c>
      <c r="E2" s="43" t="s">
        <v>178</v>
      </c>
      <c r="F2" s="43" t="s">
        <v>179</v>
      </c>
    </row>
    <row r="3" spans="1:6" x14ac:dyDescent="0.25">
      <c r="A3" t="str">
        <f>B3&amp;C3</f>
        <v>UTLarge Office</v>
      </c>
      <c r="B3" s="53" t="s">
        <v>117</v>
      </c>
      <c r="C3" s="53" t="s">
        <v>53</v>
      </c>
      <c r="D3" s="45">
        <v>1481004.5259271965</v>
      </c>
      <c r="E3" s="46">
        <v>103650897.89653948</v>
      </c>
      <c r="F3" s="47">
        <f>D3*1000/E3</f>
        <v>14.288390703624014</v>
      </c>
    </row>
    <row r="4" spans="1:6" x14ac:dyDescent="0.25">
      <c r="A4" t="str">
        <f t="shared" ref="A4:A67" si="0">B4&amp;C4</f>
        <v>UTSmall Office</v>
      </c>
      <c r="B4" s="44" t="s">
        <v>117</v>
      </c>
      <c r="C4" s="44" t="s">
        <v>54</v>
      </c>
      <c r="D4" s="48">
        <v>1433055.9294736125</v>
      </c>
      <c r="E4" s="49">
        <v>119537798.70993885</v>
      </c>
      <c r="F4" s="50">
        <f t="shared" ref="F4:F67" si="1">D4*1000/E4</f>
        <v>11.988307840191661</v>
      </c>
    </row>
    <row r="5" spans="1:6" x14ac:dyDescent="0.25">
      <c r="A5" t="str">
        <f t="shared" si="0"/>
        <v>UTLarge Retail</v>
      </c>
      <c r="B5" s="44" t="s">
        <v>117</v>
      </c>
      <c r="C5" s="44" t="s">
        <v>55</v>
      </c>
      <c r="D5" s="48">
        <v>463135.16787310515</v>
      </c>
      <c r="E5" s="49">
        <v>31513438.314237323</v>
      </c>
      <c r="F5" s="50">
        <f t="shared" si="1"/>
        <v>14.696434049973764</v>
      </c>
    </row>
    <row r="6" spans="1:6" x14ac:dyDescent="0.25">
      <c r="A6" t="str">
        <f t="shared" si="0"/>
        <v>UTSmall Retail</v>
      </c>
      <c r="B6" s="44" t="s">
        <v>117</v>
      </c>
      <c r="C6" s="44" t="s">
        <v>56</v>
      </c>
      <c r="D6" s="48">
        <v>708607.0457958784</v>
      </c>
      <c r="E6" s="49">
        <v>54084858.623651512</v>
      </c>
      <c r="F6" s="50">
        <f t="shared" si="1"/>
        <v>13.10176385458835</v>
      </c>
    </row>
    <row r="7" spans="1:6" x14ac:dyDescent="0.25">
      <c r="A7" t="str">
        <f t="shared" si="0"/>
        <v>UTRestaurant</v>
      </c>
      <c r="B7" s="44" t="s">
        <v>117</v>
      </c>
      <c r="C7" s="44" t="s">
        <v>57</v>
      </c>
      <c r="D7" s="48">
        <v>441379.26595662488</v>
      </c>
      <c r="E7" s="49">
        <v>10277063.580876086</v>
      </c>
      <c r="F7" s="50">
        <f t="shared" si="1"/>
        <v>42.947994092199508</v>
      </c>
    </row>
    <row r="8" spans="1:6" x14ac:dyDescent="0.25">
      <c r="A8" t="str">
        <f t="shared" si="0"/>
        <v>UTGrocery</v>
      </c>
      <c r="B8" s="44" t="s">
        <v>117</v>
      </c>
      <c r="C8" s="44" t="s">
        <v>58</v>
      </c>
      <c r="D8" s="48">
        <v>325582.1792621112</v>
      </c>
      <c r="E8" s="49">
        <v>7852666.8139244933</v>
      </c>
      <c r="F8" s="50">
        <f t="shared" si="1"/>
        <v>41.46135153535139</v>
      </c>
    </row>
    <row r="9" spans="1:6" x14ac:dyDescent="0.25">
      <c r="A9" t="str">
        <f t="shared" si="0"/>
        <v>UTHealth</v>
      </c>
      <c r="B9" s="44" t="s">
        <v>117</v>
      </c>
      <c r="C9" s="44" t="s">
        <v>59</v>
      </c>
      <c r="D9" s="48">
        <v>403067.83896497689</v>
      </c>
      <c r="E9" s="49">
        <v>18052094.850055829</v>
      </c>
      <c r="F9" s="50">
        <f t="shared" si="1"/>
        <v>22.328036846301544</v>
      </c>
    </row>
    <row r="10" spans="1:6" x14ac:dyDescent="0.25">
      <c r="A10" t="str">
        <f t="shared" si="0"/>
        <v>UTCollege</v>
      </c>
      <c r="B10" s="44" t="s">
        <v>117</v>
      </c>
      <c r="C10" s="44" t="s">
        <v>60</v>
      </c>
      <c r="D10" s="48">
        <v>280141.75747851515</v>
      </c>
      <c r="E10" s="49">
        <v>23136994.755655084</v>
      </c>
      <c r="F10" s="50">
        <f t="shared" si="1"/>
        <v>12.107957858703479</v>
      </c>
    </row>
    <row r="11" spans="1:6" x14ac:dyDescent="0.25">
      <c r="A11" t="str">
        <f t="shared" si="0"/>
        <v>UTSchool</v>
      </c>
      <c r="B11" s="44" t="s">
        <v>117</v>
      </c>
      <c r="C11" s="44" t="s">
        <v>61</v>
      </c>
      <c r="D11" s="48">
        <v>350328.01557960018</v>
      </c>
      <c r="E11" s="49">
        <v>46956874.716974035</v>
      </c>
      <c r="F11" s="50">
        <f t="shared" si="1"/>
        <v>7.4606331381965481</v>
      </c>
    </row>
    <row r="12" spans="1:6" x14ac:dyDescent="0.25">
      <c r="A12" t="str">
        <f t="shared" si="0"/>
        <v>UTLodging</v>
      </c>
      <c r="B12" s="44" t="s">
        <v>117</v>
      </c>
      <c r="C12" s="44" t="s">
        <v>62</v>
      </c>
      <c r="D12" s="48">
        <v>283342.59987375233</v>
      </c>
      <c r="E12" s="49">
        <v>22634336.506954849</v>
      </c>
      <c r="F12" s="50">
        <f t="shared" si="1"/>
        <v>12.518264000656247</v>
      </c>
    </row>
    <row r="13" spans="1:6" x14ac:dyDescent="0.25">
      <c r="A13" t="str">
        <f t="shared" si="0"/>
        <v>UTWarehouse</v>
      </c>
      <c r="B13" s="44" t="s">
        <v>117</v>
      </c>
      <c r="C13" s="44" t="s">
        <v>0</v>
      </c>
      <c r="D13" s="48">
        <v>907864.36088470405</v>
      </c>
      <c r="E13" s="49">
        <v>178382826.9028627</v>
      </c>
      <c r="F13" s="50">
        <f t="shared" si="1"/>
        <v>5.0894157058015237</v>
      </c>
    </row>
    <row r="14" spans="1:6" x14ac:dyDescent="0.25">
      <c r="A14" t="str">
        <f t="shared" si="0"/>
        <v>UTWarehouse, Controlled Atm.</v>
      </c>
      <c r="B14" s="44" t="s">
        <v>117</v>
      </c>
      <c r="C14" s="44" t="s">
        <v>64</v>
      </c>
      <c r="D14" s="48">
        <v>83750.405214776838</v>
      </c>
      <c r="E14" s="49">
        <v>3658923.1534008188</v>
      </c>
      <c r="F14" s="50">
        <f t="shared" si="1"/>
        <v>22.88935889154553</v>
      </c>
    </row>
    <row r="15" spans="1:6" x14ac:dyDescent="0.25">
      <c r="A15" t="str">
        <f t="shared" si="0"/>
        <v>UTData Center</v>
      </c>
      <c r="B15" s="44" t="s">
        <v>117</v>
      </c>
      <c r="C15" s="44" t="s">
        <v>65</v>
      </c>
      <c r="D15" s="48">
        <v>591866.09597990627</v>
      </c>
      <c r="E15" s="49">
        <v>3362150.9889136879</v>
      </c>
      <c r="F15" s="50">
        <f t="shared" si="1"/>
        <v>176.03792867468408</v>
      </c>
    </row>
    <row r="16" spans="1:6" x14ac:dyDescent="0.25">
      <c r="A16" t="str">
        <f t="shared" si="0"/>
        <v>UTMiscellaneous</v>
      </c>
      <c r="B16" s="54" t="s">
        <v>117</v>
      </c>
      <c r="C16" s="54" t="s">
        <v>45</v>
      </c>
      <c r="D16" s="51">
        <v>852896.322543683</v>
      </c>
      <c r="E16" s="52">
        <v>85302092.194297835</v>
      </c>
      <c r="F16" s="55">
        <f t="shared" si="1"/>
        <v>9.998539316022736</v>
      </c>
    </row>
    <row r="17" spans="1:6" x14ac:dyDescent="0.25">
      <c r="A17" t="str">
        <f t="shared" si="0"/>
        <v>WYLarge Office</v>
      </c>
      <c r="B17" s="53" t="s">
        <v>115</v>
      </c>
      <c r="C17" s="53" t="s">
        <v>53</v>
      </c>
      <c r="D17" s="45">
        <v>375509.17734885903</v>
      </c>
      <c r="E17" s="46">
        <v>24105283.97228191</v>
      </c>
      <c r="F17" s="47">
        <f t="shared" si="1"/>
        <v>15.577878185573256</v>
      </c>
    </row>
    <row r="18" spans="1:6" x14ac:dyDescent="0.25">
      <c r="A18" t="str">
        <f t="shared" si="0"/>
        <v>WYSmall Office</v>
      </c>
      <c r="B18" s="44" t="s">
        <v>115</v>
      </c>
      <c r="C18" s="44" t="s">
        <v>54</v>
      </c>
      <c r="D18" s="48">
        <v>252914.96178622669</v>
      </c>
      <c r="E18" s="49">
        <v>21084211.396630105</v>
      </c>
      <c r="F18" s="50">
        <f t="shared" si="1"/>
        <v>11.995466988471296</v>
      </c>
    </row>
    <row r="19" spans="1:6" x14ac:dyDescent="0.25">
      <c r="A19" t="str">
        <f t="shared" si="0"/>
        <v>WYLarge Retail</v>
      </c>
      <c r="B19" s="44" t="s">
        <v>115</v>
      </c>
      <c r="C19" s="44" t="s">
        <v>55</v>
      </c>
      <c r="D19" s="48">
        <v>28959.127423253343</v>
      </c>
      <c r="E19" s="49">
        <v>1876491.8169415384</v>
      </c>
      <c r="F19" s="50">
        <f t="shared" si="1"/>
        <v>15.432589240092357</v>
      </c>
    </row>
    <row r="20" spans="1:6" x14ac:dyDescent="0.25">
      <c r="A20" t="str">
        <f t="shared" si="0"/>
        <v>WYSmall Retail</v>
      </c>
      <c r="B20" s="44" t="s">
        <v>115</v>
      </c>
      <c r="C20" s="44" t="s">
        <v>56</v>
      </c>
      <c r="D20" s="48">
        <v>98793.816212569771</v>
      </c>
      <c r="E20" s="49">
        <v>6852611.5909495959</v>
      </c>
      <c r="F20" s="50">
        <f t="shared" si="1"/>
        <v>14.41695839627757</v>
      </c>
    </row>
    <row r="21" spans="1:6" x14ac:dyDescent="0.25">
      <c r="A21" t="str">
        <f t="shared" si="0"/>
        <v>WYRestaurant</v>
      </c>
      <c r="B21" s="44" t="s">
        <v>115</v>
      </c>
      <c r="C21" s="44" t="s">
        <v>57</v>
      </c>
      <c r="D21" s="48">
        <v>66516.321787839799</v>
      </c>
      <c r="E21" s="49">
        <v>1524883.5412819262</v>
      </c>
      <c r="F21" s="50">
        <f t="shared" si="1"/>
        <v>43.620591335074295</v>
      </c>
    </row>
    <row r="22" spans="1:6" x14ac:dyDescent="0.25">
      <c r="A22" t="str">
        <f t="shared" si="0"/>
        <v>WYGrocery</v>
      </c>
      <c r="B22" s="44" t="s">
        <v>115</v>
      </c>
      <c r="C22" s="44" t="s">
        <v>58</v>
      </c>
      <c r="D22" s="48">
        <v>43587.08341142143</v>
      </c>
      <c r="E22" s="49">
        <v>990615.42462873168</v>
      </c>
      <c r="F22" s="50">
        <f t="shared" si="1"/>
        <v>44.000004772545552</v>
      </c>
    </row>
    <row r="23" spans="1:6" x14ac:dyDescent="0.25">
      <c r="A23" t="str">
        <f t="shared" si="0"/>
        <v>WYHealth</v>
      </c>
      <c r="B23" s="44" t="s">
        <v>115</v>
      </c>
      <c r="C23" s="44" t="s">
        <v>59</v>
      </c>
      <c r="D23" s="48">
        <v>96786.382597494361</v>
      </c>
      <c r="E23" s="49">
        <v>4113559.662251621</v>
      </c>
      <c r="F23" s="50">
        <f t="shared" si="1"/>
        <v>23.528620111107571</v>
      </c>
    </row>
    <row r="24" spans="1:6" x14ac:dyDescent="0.25">
      <c r="A24" t="str">
        <f t="shared" si="0"/>
        <v>WYCollege</v>
      </c>
      <c r="B24" s="44" t="s">
        <v>115</v>
      </c>
      <c r="C24" s="44" t="s">
        <v>60</v>
      </c>
      <c r="D24" s="48">
        <v>115473.06165787304</v>
      </c>
      <c r="E24" s="49">
        <v>8537527.9436465986</v>
      </c>
      <c r="F24" s="50">
        <f t="shared" si="1"/>
        <v>13.525350947027356</v>
      </c>
    </row>
    <row r="25" spans="1:6" x14ac:dyDescent="0.25">
      <c r="A25" t="str">
        <f t="shared" si="0"/>
        <v>WYSchool</v>
      </c>
      <c r="B25" s="44" t="s">
        <v>115</v>
      </c>
      <c r="C25" s="44" t="s">
        <v>61</v>
      </c>
      <c r="D25" s="48">
        <v>57921.668636494498</v>
      </c>
      <c r="E25" s="49">
        <v>7826415.5980171589</v>
      </c>
      <c r="F25" s="50">
        <f t="shared" si="1"/>
        <v>7.4007913215302654</v>
      </c>
    </row>
    <row r="26" spans="1:6" x14ac:dyDescent="0.25">
      <c r="A26" t="str">
        <f t="shared" si="0"/>
        <v>WYLodging</v>
      </c>
      <c r="B26" s="44" t="s">
        <v>115</v>
      </c>
      <c r="C26" s="44" t="s">
        <v>62</v>
      </c>
      <c r="D26" s="48">
        <v>69107.392391860398</v>
      </c>
      <c r="E26" s="49">
        <v>6186608.4875898371</v>
      </c>
      <c r="F26" s="50">
        <f t="shared" si="1"/>
        <v>11.170480972003947</v>
      </c>
    </row>
    <row r="27" spans="1:6" x14ac:dyDescent="0.25">
      <c r="A27" t="str">
        <f t="shared" si="0"/>
        <v>WYWarehouse</v>
      </c>
      <c r="B27" s="44" t="s">
        <v>115</v>
      </c>
      <c r="C27" s="44" t="s">
        <v>0</v>
      </c>
      <c r="D27" s="48">
        <v>76238.407355766554</v>
      </c>
      <c r="E27" s="49">
        <v>13735291.859621523</v>
      </c>
      <c r="F27" s="50">
        <f t="shared" si="1"/>
        <v>5.5505487713653361</v>
      </c>
    </row>
    <row r="28" spans="1:6" x14ac:dyDescent="0.25">
      <c r="A28" t="str">
        <f t="shared" si="0"/>
        <v>WYWarehouse, Controlled Atm.</v>
      </c>
      <c r="B28" s="44" t="s">
        <v>115</v>
      </c>
      <c r="C28" s="44" t="s">
        <v>64</v>
      </c>
      <c r="D28" s="48">
        <v>2823.9048924768904</v>
      </c>
      <c r="E28" s="49">
        <v>120872.86872567686</v>
      </c>
      <c r="F28" s="50">
        <f t="shared" si="1"/>
        <v>23.362603388571781</v>
      </c>
    </row>
    <row r="29" spans="1:6" x14ac:dyDescent="0.25">
      <c r="A29" t="str">
        <f t="shared" si="0"/>
        <v>WYData Center</v>
      </c>
      <c r="B29" s="44" t="s">
        <v>115</v>
      </c>
      <c r="C29" s="44" t="s">
        <v>65</v>
      </c>
      <c r="D29" s="48">
        <v>0</v>
      </c>
      <c r="E29" s="49">
        <v>0</v>
      </c>
      <c r="F29" s="50" t="e">
        <f t="shared" si="1"/>
        <v>#DIV/0!</v>
      </c>
    </row>
    <row r="30" spans="1:6" x14ac:dyDescent="0.25">
      <c r="A30" t="str">
        <f t="shared" si="0"/>
        <v>WYMiscellaneous</v>
      </c>
      <c r="B30" s="54" t="s">
        <v>115</v>
      </c>
      <c r="C30" s="54" t="s">
        <v>45</v>
      </c>
      <c r="D30" s="51">
        <v>114086.65558992069</v>
      </c>
      <c r="E30" s="52">
        <v>11519141.739718907</v>
      </c>
      <c r="F30" s="55">
        <f t="shared" si="1"/>
        <v>9.9040933923523937</v>
      </c>
    </row>
    <row r="31" spans="1:6" x14ac:dyDescent="0.25">
      <c r="A31" t="str">
        <f t="shared" si="0"/>
        <v>WALarge Office</v>
      </c>
      <c r="B31" s="53" t="s">
        <v>116</v>
      </c>
      <c r="C31" s="53" t="s">
        <v>53</v>
      </c>
      <c r="D31" s="45">
        <v>86798.99927950259</v>
      </c>
      <c r="E31" s="46">
        <v>5452277.523233817</v>
      </c>
      <c r="F31" s="47">
        <f t="shared" si="1"/>
        <v>15.91976910742815</v>
      </c>
    </row>
    <row r="32" spans="1:6" x14ac:dyDescent="0.25">
      <c r="A32" t="str">
        <f t="shared" si="0"/>
        <v>WASmall Office</v>
      </c>
      <c r="B32" s="44" t="s">
        <v>116</v>
      </c>
      <c r="C32" s="44" t="s">
        <v>54</v>
      </c>
      <c r="D32" s="48">
        <v>175863.22464816441</v>
      </c>
      <c r="E32" s="49">
        <v>13324007.950557822</v>
      </c>
      <c r="F32" s="50">
        <f t="shared" si="1"/>
        <v>13.198973259453942</v>
      </c>
    </row>
    <row r="33" spans="1:6" x14ac:dyDescent="0.25">
      <c r="A33" t="str">
        <f t="shared" si="0"/>
        <v>WALarge Retail</v>
      </c>
      <c r="B33" s="44" t="s">
        <v>116</v>
      </c>
      <c r="C33" s="44" t="s">
        <v>55</v>
      </c>
      <c r="D33" s="48">
        <v>37171.376256097385</v>
      </c>
      <c r="E33" s="49">
        <v>2717020.2261033352</v>
      </c>
      <c r="F33" s="50">
        <f t="shared" si="1"/>
        <v>13.680934686823219</v>
      </c>
    </row>
    <row r="34" spans="1:6" x14ac:dyDescent="0.25">
      <c r="A34" t="str">
        <f t="shared" si="0"/>
        <v>WASmall Retail</v>
      </c>
      <c r="B34" s="44" t="s">
        <v>116</v>
      </c>
      <c r="C34" s="44" t="s">
        <v>56</v>
      </c>
      <c r="D34" s="48">
        <v>85421.022369327286</v>
      </c>
      <c r="E34" s="49">
        <v>7140171.0445220061</v>
      </c>
      <c r="F34" s="50">
        <f t="shared" si="1"/>
        <v>11.963442029146201</v>
      </c>
    </row>
    <row r="35" spans="1:6" x14ac:dyDescent="0.25">
      <c r="A35" t="str">
        <f t="shared" si="0"/>
        <v>WARestaurant</v>
      </c>
      <c r="B35" s="44" t="s">
        <v>116</v>
      </c>
      <c r="C35" s="44" t="s">
        <v>57</v>
      </c>
      <c r="D35" s="48">
        <v>60060.404023027615</v>
      </c>
      <c r="E35" s="49">
        <v>1510633.8057145556</v>
      </c>
      <c r="F35" s="50">
        <f t="shared" si="1"/>
        <v>39.758413849753623</v>
      </c>
    </row>
    <row r="36" spans="1:6" x14ac:dyDescent="0.25">
      <c r="A36" t="str">
        <f t="shared" si="0"/>
        <v>WAGrocery</v>
      </c>
      <c r="B36" s="44" t="s">
        <v>116</v>
      </c>
      <c r="C36" s="44" t="s">
        <v>58</v>
      </c>
      <c r="D36" s="48">
        <v>62467.920374559668</v>
      </c>
      <c r="E36" s="49">
        <v>1426777.1365630457</v>
      </c>
      <c r="F36" s="50">
        <f t="shared" si="1"/>
        <v>43.782535319453075</v>
      </c>
    </row>
    <row r="37" spans="1:6" x14ac:dyDescent="0.25">
      <c r="A37" t="str">
        <f t="shared" si="0"/>
        <v>WAHealth</v>
      </c>
      <c r="B37" s="44" t="s">
        <v>116</v>
      </c>
      <c r="C37" s="44" t="s">
        <v>59</v>
      </c>
      <c r="D37" s="48">
        <v>68399.577403507516</v>
      </c>
      <c r="E37" s="49">
        <v>2642547.7391887046</v>
      </c>
      <c r="F37" s="50">
        <f t="shared" si="1"/>
        <v>25.883951456826679</v>
      </c>
    </row>
    <row r="38" spans="1:6" x14ac:dyDescent="0.25">
      <c r="A38" t="str">
        <f t="shared" si="0"/>
        <v>WACollege</v>
      </c>
      <c r="B38" s="44" t="s">
        <v>116</v>
      </c>
      <c r="C38" s="44" t="s">
        <v>60</v>
      </c>
      <c r="D38" s="48">
        <v>67608.406412653596</v>
      </c>
      <c r="E38" s="49">
        <v>5260097.5007871594</v>
      </c>
      <c r="F38" s="50">
        <f t="shared" si="1"/>
        <v>12.853070955915966</v>
      </c>
    </row>
    <row r="39" spans="1:6" x14ac:dyDescent="0.25">
      <c r="A39" t="str">
        <f t="shared" si="0"/>
        <v>WASchool</v>
      </c>
      <c r="B39" s="44" t="s">
        <v>116</v>
      </c>
      <c r="C39" s="44" t="s">
        <v>61</v>
      </c>
      <c r="D39" s="48">
        <v>46448.197427688203</v>
      </c>
      <c r="E39" s="49">
        <v>6272388.4647414833</v>
      </c>
      <c r="F39" s="50">
        <f t="shared" si="1"/>
        <v>7.4051850724463328</v>
      </c>
    </row>
    <row r="40" spans="1:6" x14ac:dyDescent="0.25">
      <c r="A40" t="str">
        <f t="shared" si="0"/>
        <v>WALodging</v>
      </c>
      <c r="B40" s="44" t="s">
        <v>116</v>
      </c>
      <c r="C40" s="44" t="s">
        <v>62</v>
      </c>
      <c r="D40" s="48">
        <v>21109.092214292996</v>
      </c>
      <c r="E40" s="49">
        <v>2115763.7242029803</v>
      </c>
      <c r="F40" s="50">
        <f t="shared" si="1"/>
        <v>9.977055553424286</v>
      </c>
    </row>
    <row r="41" spans="1:6" x14ac:dyDescent="0.25">
      <c r="A41" t="str">
        <f t="shared" si="0"/>
        <v>WAWarehouse</v>
      </c>
      <c r="B41" s="44" t="s">
        <v>116</v>
      </c>
      <c r="C41" s="44" t="s">
        <v>0</v>
      </c>
      <c r="D41" s="48">
        <v>106877.04024709175</v>
      </c>
      <c r="E41" s="49">
        <v>21201771.741038803</v>
      </c>
      <c r="F41" s="50">
        <f t="shared" si="1"/>
        <v>5.0409485373440397</v>
      </c>
    </row>
    <row r="42" spans="1:6" x14ac:dyDescent="0.25">
      <c r="A42" t="str">
        <f t="shared" si="0"/>
        <v>WAWarehouse, Controlled Atm.</v>
      </c>
      <c r="B42" s="44" t="s">
        <v>116</v>
      </c>
      <c r="C42" s="44" t="s">
        <v>64</v>
      </c>
      <c r="D42" s="48">
        <v>337991.76606564515</v>
      </c>
      <c r="E42" s="49">
        <v>13922966.848430311</v>
      </c>
      <c r="F42" s="50">
        <f t="shared" si="1"/>
        <v>24.275843629100553</v>
      </c>
    </row>
    <row r="43" spans="1:6" x14ac:dyDescent="0.25">
      <c r="A43" t="str">
        <f t="shared" si="0"/>
        <v>WAData Center</v>
      </c>
      <c r="B43" s="44" t="s">
        <v>116</v>
      </c>
      <c r="C43" s="44" t="s">
        <v>65</v>
      </c>
      <c r="D43" s="48">
        <v>827.34108679937947</v>
      </c>
      <c r="E43" s="49">
        <v>4816.3548013833451</v>
      </c>
      <c r="F43" s="50">
        <f t="shared" si="1"/>
        <v>171.77743769245404</v>
      </c>
    </row>
    <row r="44" spans="1:6" x14ac:dyDescent="0.25">
      <c r="A44" t="str">
        <f t="shared" si="0"/>
        <v>WAMiscellaneous</v>
      </c>
      <c r="B44" s="54" t="s">
        <v>116</v>
      </c>
      <c r="C44" s="54" t="s">
        <v>45</v>
      </c>
      <c r="D44" s="51">
        <v>100984.83603312235</v>
      </c>
      <c r="E44" s="52">
        <v>11360443.328803096</v>
      </c>
      <c r="F44" s="55">
        <f t="shared" si="1"/>
        <v>8.8891633108266923</v>
      </c>
    </row>
    <row r="45" spans="1:6" x14ac:dyDescent="0.25">
      <c r="A45" t="str">
        <f t="shared" si="0"/>
        <v>CALarge Office</v>
      </c>
      <c r="B45" s="53" t="s">
        <v>118</v>
      </c>
      <c r="C45" s="53" t="s">
        <v>53</v>
      </c>
      <c r="D45" s="45">
        <v>0</v>
      </c>
      <c r="E45" s="46">
        <v>0</v>
      </c>
      <c r="F45" s="47" t="e">
        <f t="shared" si="1"/>
        <v>#DIV/0!</v>
      </c>
    </row>
    <row r="46" spans="1:6" x14ac:dyDescent="0.25">
      <c r="A46" t="str">
        <f t="shared" si="0"/>
        <v>CASmall Office</v>
      </c>
      <c r="B46" s="44" t="s">
        <v>118</v>
      </c>
      <c r="C46" s="44" t="s">
        <v>54</v>
      </c>
      <c r="D46" s="48">
        <v>62620.770658006317</v>
      </c>
      <c r="E46" s="49">
        <v>5165556.7144387281</v>
      </c>
      <c r="F46" s="50">
        <f t="shared" si="1"/>
        <v>12.122753484240949</v>
      </c>
    </row>
    <row r="47" spans="1:6" x14ac:dyDescent="0.25">
      <c r="A47" t="str">
        <f t="shared" si="0"/>
        <v>CALarge Retail</v>
      </c>
      <c r="B47" s="44" t="s">
        <v>118</v>
      </c>
      <c r="C47" s="44" t="s">
        <v>55</v>
      </c>
      <c r="D47" s="48">
        <v>4883.277347850707</v>
      </c>
      <c r="E47" s="49">
        <v>363658.12162069965</v>
      </c>
      <c r="F47" s="50">
        <f t="shared" si="1"/>
        <v>13.428209236982289</v>
      </c>
    </row>
    <row r="48" spans="1:6" x14ac:dyDescent="0.25">
      <c r="A48" t="str">
        <f t="shared" si="0"/>
        <v>CASmall Retail</v>
      </c>
      <c r="B48" s="44" t="s">
        <v>118</v>
      </c>
      <c r="C48" s="44" t="s">
        <v>56</v>
      </c>
      <c r="D48" s="48">
        <v>17485.229923239323</v>
      </c>
      <c r="E48" s="49">
        <v>1512584.1262611786</v>
      </c>
      <c r="F48" s="50">
        <f t="shared" si="1"/>
        <v>11.559839627868831</v>
      </c>
    </row>
    <row r="49" spans="1:6" x14ac:dyDescent="0.25">
      <c r="A49" t="str">
        <f t="shared" si="0"/>
        <v>CARestaurant</v>
      </c>
      <c r="B49" s="44" t="s">
        <v>118</v>
      </c>
      <c r="C49" s="44" t="s">
        <v>57</v>
      </c>
      <c r="D49" s="48">
        <v>12702.210598275145</v>
      </c>
      <c r="E49" s="49">
        <v>295072.85894754715</v>
      </c>
      <c r="F49" s="50">
        <f t="shared" si="1"/>
        <v>43.047709110152759</v>
      </c>
    </row>
    <row r="50" spans="1:6" x14ac:dyDescent="0.25">
      <c r="A50" t="str">
        <f t="shared" si="0"/>
        <v>CAGrocery</v>
      </c>
      <c r="B50" s="44" t="s">
        <v>118</v>
      </c>
      <c r="C50" s="44" t="s">
        <v>58</v>
      </c>
      <c r="D50" s="48">
        <v>16648.71567093378</v>
      </c>
      <c r="E50" s="49">
        <v>412281.67245409841</v>
      </c>
      <c r="F50" s="50">
        <f t="shared" si="1"/>
        <v>40.381896124153741</v>
      </c>
    </row>
    <row r="51" spans="1:6" x14ac:dyDescent="0.25">
      <c r="A51" t="str">
        <f t="shared" si="0"/>
        <v>CAHealth</v>
      </c>
      <c r="B51" s="44" t="s">
        <v>118</v>
      </c>
      <c r="C51" s="44" t="s">
        <v>59</v>
      </c>
      <c r="D51" s="48">
        <v>13719.715898299855</v>
      </c>
      <c r="E51" s="49">
        <v>560603.10631683317</v>
      </c>
      <c r="F51" s="50">
        <f t="shared" si="1"/>
        <v>24.473135706361845</v>
      </c>
    </row>
    <row r="52" spans="1:6" x14ac:dyDescent="0.25">
      <c r="A52" t="str">
        <f t="shared" si="0"/>
        <v>CACollege</v>
      </c>
      <c r="B52" s="44" t="s">
        <v>118</v>
      </c>
      <c r="C52" s="44" t="s">
        <v>60</v>
      </c>
      <c r="D52" s="48">
        <v>6367.4661400780114</v>
      </c>
      <c r="E52" s="49">
        <v>592269.55589437694</v>
      </c>
      <c r="F52" s="50">
        <f t="shared" si="1"/>
        <v>10.750959722153203</v>
      </c>
    </row>
    <row r="53" spans="1:6" x14ac:dyDescent="0.25">
      <c r="A53" t="str">
        <f t="shared" si="0"/>
        <v>CASchool</v>
      </c>
      <c r="B53" s="44" t="s">
        <v>118</v>
      </c>
      <c r="C53" s="44" t="s">
        <v>61</v>
      </c>
      <c r="D53" s="48">
        <v>10479.314313621793</v>
      </c>
      <c r="E53" s="49">
        <v>1512846.3134572941</v>
      </c>
      <c r="F53" s="50">
        <f t="shared" si="1"/>
        <v>6.926886241123535</v>
      </c>
    </row>
    <row r="54" spans="1:6" x14ac:dyDescent="0.25">
      <c r="A54" t="str">
        <f t="shared" si="0"/>
        <v>CALodging</v>
      </c>
      <c r="B54" s="44" t="s">
        <v>118</v>
      </c>
      <c r="C54" s="44" t="s">
        <v>62</v>
      </c>
      <c r="D54" s="48">
        <v>22735.635652944333</v>
      </c>
      <c r="E54" s="49">
        <v>2406799.3054419141</v>
      </c>
      <c r="F54" s="50">
        <f t="shared" si="1"/>
        <v>9.4464194008772271</v>
      </c>
    </row>
    <row r="55" spans="1:6" x14ac:dyDescent="0.25">
      <c r="A55" t="str">
        <f t="shared" si="0"/>
        <v>CAWarehouse</v>
      </c>
      <c r="B55" s="44" t="s">
        <v>118</v>
      </c>
      <c r="C55" s="44" t="s">
        <v>0</v>
      </c>
      <c r="D55" s="48">
        <v>13631.089029072939</v>
      </c>
      <c r="E55" s="49">
        <v>2693840.2856208435</v>
      </c>
      <c r="F55" s="50">
        <f t="shared" si="1"/>
        <v>5.0600954710763082</v>
      </c>
    </row>
    <row r="56" spans="1:6" x14ac:dyDescent="0.25">
      <c r="A56" t="str">
        <f t="shared" si="0"/>
        <v>CAWarehouse, Controlled Atm.</v>
      </c>
      <c r="B56" s="44" t="s">
        <v>118</v>
      </c>
      <c r="C56" s="44" t="s">
        <v>64</v>
      </c>
      <c r="D56" s="48">
        <v>1981.5619291673524</v>
      </c>
      <c r="E56" s="49">
        <v>82381.231036438592</v>
      </c>
      <c r="F56" s="50">
        <f t="shared" si="1"/>
        <v>24.05356055302056</v>
      </c>
    </row>
    <row r="57" spans="1:6" x14ac:dyDescent="0.25">
      <c r="A57" t="str">
        <f t="shared" si="0"/>
        <v>CAData Center</v>
      </c>
      <c r="B57" s="44" t="s">
        <v>118</v>
      </c>
      <c r="C57" s="44" t="s">
        <v>65</v>
      </c>
      <c r="D57" s="48">
        <v>0</v>
      </c>
      <c r="E57" s="49">
        <v>0</v>
      </c>
      <c r="F57" s="50" t="e">
        <f t="shared" si="1"/>
        <v>#DIV/0!</v>
      </c>
    </row>
    <row r="58" spans="1:6" x14ac:dyDescent="0.25">
      <c r="A58" t="str">
        <f t="shared" si="0"/>
        <v>CAMiscellaneous</v>
      </c>
      <c r="B58" s="54" t="s">
        <v>118</v>
      </c>
      <c r="C58" s="54" t="s">
        <v>45</v>
      </c>
      <c r="D58" s="51">
        <v>33363.632254119701</v>
      </c>
      <c r="E58" s="52">
        <v>3847762.2632889543</v>
      </c>
      <c r="F58" s="55">
        <f t="shared" si="1"/>
        <v>8.6709183081392993</v>
      </c>
    </row>
    <row r="59" spans="1:6" x14ac:dyDescent="0.25">
      <c r="A59" t="str">
        <f t="shared" si="0"/>
        <v>IDLarge Office</v>
      </c>
      <c r="B59" s="53" t="s">
        <v>119</v>
      </c>
      <c r="C59" s="53" t="s">
        <v>53</v>
      </c>
      <c r="D59" s="45">
        <v>28602.651851415216</v>
      </c>
      <c r="E59" s="46">
        <v>1860183.7185530665</v>
      </c>
      <c r="F59" s="47">
        <f t="shared" si="1"/>
        <v>15.3762510477533</v>
      </c>
    </row>
    <row r="60" spans="1:6" x14ac:dyDescent="0.25">
      <c r="A60" t="str">
        <f t="shared" si="0"/>
        <v>IDSmall Office</v>
      </c>
      <c r="B60" s="44" t="s">
        <v>119</v>
      </c>
      <c r="C60" s="44" t="s">
        <v>54</v>
      </c>
      <c r="D60" s="48">
        <v>127189.68664155369</v>
      </c>
      <c r="E60" s="49">
        <v>10739659.145521898</v>
      </c>
      <c r="F60" s="50">
        <f t="shared" si="1"/>
        <v>11.842991003544821</v>
      </c>
    </row>
    <row r="61" spans="1:6" x14ac:dyDescent="0.25">
      <c r="A61" t="str">
        <f t="shared" si="0"/>
        <v>IDLarge Retail</v>
      </c>
      <c r="B61" s="44" t="s">
        <v>119</v>
      </c>
      <c r="C61" s="44" t="s">
        <v>55</v>
      </c>
      <c r="D61" s="48">
        <v>13325.017663753109</v>
      </c>
      <c r="E61" s="49">
        <v>903447.68580966187</v>
      </c>
      <c r="F61" s="50">
        <f t="shared" si="1"/>
        <v>14.749074985798813</v>
      </c>
    </row>
    <row r="62" spans="1:6" x14ac:dyDescent="0.25">
      <c r="A62" t="str">
        <f t="shared" si="0"/>
        <v>IDSmall Retail</v>
      </c>
      <c r="B62" s="44" t="s">
        <v>119</v>
      </c>
      <c r="C62" s="44" t="s">
        <v>56</v>
      </c>
      <c r="D62" s="48">
        <v>65086.817470254871</v>
      </c>
      <c r="E62" s="49">
        <v>4723509.2076625163</v>
      </c>
      <c r="F62" s="50">
        <f t="shared" si="1"/>
        <v>13.779335364620543</v>
      </c>
    </row>
    <row r="63" spans="1:6" x14ac:dyDescent="0.25">
      <c r="A63" t="str">
        <f t="shared" si="0"/>
        <v>IDRestaurant</v>
      </c>
      <c r="B63" s="44" t="s">
        <v>119</v>
      </c>
      <c r="C63" s="44" t="s">
        <v>57</v>
      </c>
      <c r="D63" s="48">
        <v>28040.79433224415</v>
      </c>
      <c r="E63" s="49">
        <v>656246.97720071592</v>
      </c>
      <c r="F63" s="50">
        <f t="shared" si="1"/>
        <v>42.729026275831139</v>
      </c>
    </row>
    <row r="64" spans="1:6" x14ac:dyDescent="0.25">
      <c r="A64" t="str">
        <f t="shared" si="0"/>
        <v>IDGrocery</v>
      </c>
      <c r="B64" s="44" t="s">
        <v>119</v>
      </c>
      <c r="C64" s="44" t="s">
        <v>58</v>
      </c>
      <c r="D64" s="48">
        <v>30675.37145623743</v>
      </c>
      <c r="E64" s="49">
        <v>787372.46498108213</v>
      </c>
      <c r="F64" s="50">
        <f t="shared" si="1"/>
        <v>38.959162049150976</v>
      </c>
    </row>
    <row r="65" spans="1:6" x14ac:dyDescent="0.25">
      <c r="A65" t="str">
        <f t="shared" si="0"/>
        <v>IDHealth</v>
      </c>
      <c r="B65" s="44" t="s">
        <v>119</v>
      </c>
      <c r="C65" s="44" t="s">
        <v>59</v>
      </c>
      <c r="D65" s="48">
        <v>19915.037603459859</v>
      </c>
      <c r="E65" s="49">
        <v>802374.87412164791</v>
      </c>
      <c r="F65" s="50">
        <f t="shared" si="1"/>
        <v>24.82011618978057</v>
      </c>
    </row>
    <row r="66" spans="1:6" x14ac:dyDescent="0.25">
      <c r="A66" t="str">
        <f t="shared" si="0"/>
        <v>IDCollege</v>
      </c>
      <c r="B66" s="44" t="s">
        <v>119</v>
      </c>
      <c r="C66" s="44" t="s">
        <v>60</v>
      </c>
      <c r="D66" s="48">
        <v>75422.374944730094</v>
      </c>
      <c r="E66" s="49">
        <v>8234279.2768808212</v>
      </c>
      <c r="F66" s="50">
        <f t="shared" si="1"/>
        <v>9.1595599819514977</v>
      </c>
    </row>
    <row r="67" spans="1:6" x14ac:dyDescent="0.25">
      <c r="A67" t="str">
        <f t="shared" si="0"/>
        <v>IDSchool</v>
      </c>
      <c r="B67" s="44" t="s">
        <v>119</v>
      </c>
      <c r="C67" s="44" t="s">
        <v>61</v>
      </c>
      <c r="D67" s="48">
        <v>26993.648533271451</v>
      </c>
      <c r="E67" s="49">
        <v>3477446.0113640898</v>
      </c>
      <c r="F67" s="50">
        <f t="shared" si="1"/>
        <v>7.7624924858812445</v>
      </c>
    </row>
    <row r="68" spans="1:6" x14ac:dyDescent="0.25">
      <c r="A68" t="str">
        <f t="shared" ref="A68:A72" si="2">B68&amp;C68</f>
        <v>IDLodging</v>
      </c>
      <c r="B68" s="44" t="s">
        <v>119</v>
      </c>
      <c r="C68" s="44" t="s">
        <v>62</v>
      </c>
      <c r="D68" s="48">
        <v>8457.5083797560765</v>
      </c>
      <c r="E68" s="49">
        <v>641323.13910359819</v>
      </c>
      <c r="F68" s="50">
        <f t="shared" ref="F68:F72" si="3">D68*1000/E68</f>
        <v>13.187592750165631</v>
      </c>
    </row>
    <row r="69" spans="1:6" x14ac:dyDescent="0.25">
      <c r="A69" t="str">
        <f t="shared" si="2"/>
        <v>IDWarehouse</v>
      </c>
      <c r="B69" s="44" t="s">
        <v>119</v>
      </c>
      <c r="C69" s="44" t="s">
        <v>0</v>
      </c>
      <c r="D69" s="48">
        <v>29232.881971451021</v>
      </c>
      <c r="E69" s="49">
        <v>5590497.8804892832</v>
      </c>
      <c r="F69" s="50">
        <f t="shared" si="3"/>
        <v>5.2290301501540943</v>
      </c>
    </row>
    <row r="70" spans="1:6" x14ac:dyDescent="0.25">
      <c r="A70" t="str">
        <f t="shared" si="2"/>
        <v>IDWarehouse, Controlled Atm.</v>
      </c>
      <c r="B70" s="44" t="s">
        <v>119</v>
      </c>
      <c r="C70" s="44" t="s">
        <v>64</v>
      </c>
      <c r="D70" s="48">
        <v>27939.167903989957</v>
      </c>
      <c r="E70" s="49">
        <v>1229560.4429530685</v>
      </c>
      <c r="F70" s="50">
        <f t="shared" si="3"/>
        <v>22.722890984429934</v>
      </c>
    </row>
    <row r="71" spans="1:6" x14ac:dyDescent="0.25">
      <c r="A71" t="str">
        <f t="shared" si="2"/>
        <v>IDData Center</v>
      </c>
      <c r="B71" s="44" t="s">
        <v>119</v>
      </c>
      <c r="C71" s="44" t="s">
        <v>65</v>
      </c>
      <c r="D71" s="48">
        <v>354.71855187895534</v>
      </c>
      <c r="E71" s="49">
        <v>2043.8492836644652</v>
      </c>
      <c r="F71" s="50">
        <f t="shared" si="3"/>
        <v>173.55416307555328</v>
      </c>
    </row>
    <row r="72" spans="1:6" x14ac:dyDescent="0.25">
      <c r="A72" t="str">
        <f t="shared" si="2"/>
        <v>IDMiscellaneous</v>
      </c>
      <c r="B72" s="54" t="s">
        <v>119</v>
      </c>
      <c r="C72" s="54" t="s">
        <v>45</v>
      </c>
      <c r="D72" s="51">
        <v>50810.64412355797</v>
      </c>
      <c r="E72" s="52">
        <v>5149253.5207682149</v>
      </c>
      <c r="F72" s="55">
        <f t="shared" si="3"/>
        <v>9.8675747695517533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DC24F-D7C1-493C-AB9A-4B850DDD79BA}">
  <sheetPr codeName="Sheet15"/>
  <dimension ref="A1:R43"/>
  <sheetViews>
    <sheetView workbookViewId="0">
      <selection activeCell="H49" sqref="H49"/>
    </sheetView>
  </sheetViews>
  <sheetFormatPr defaultRowHeight="13.8" x14ac:dyDescent="0.25"/>
  <sheetData>
    <row r="1" spans="1:18" x14ac:dyDescent="0.25">
      <c r="A1" s="1">
        <v>4</v>
      </c>
      <c r="B1" s="1"/>
      <c r="C1" s="1"/>
      <c r="D1" s="1"/>
      <c r="E1" s="1"/>
      <c r="F1" s="1"/>
      <c r="G1" s="1"/>
      <c r="H1" s="1"/>
      <c r="I1" s="1"/>
      <c r="J1" s="1"/>
      <c r="K1" s="1">
        <v>4</v>
      </c>
      <c r="L1" s="1"/>
      <c r="M1" s="1">
        <v>1</v>
      </c>
      <c r="N1" s="1">
        <v>1</v>
      </c>
      <c r="O1" s="1">
        <v>10</v>
      </c>
      <c r="P1" s="1">
        <v>13</v>
      </c>
      <c r="Q1" s="1"/>
      <c r="R1" s="1">
        <v>3</v>
      </c>
    </row>
    <row r="2" spans="1:18" x14ac:dyDescent="0.25">
      <c r="A2" s="1"/>
      <c r="B2" s="1" t="s">
        <v>122</v>
      </c>
      <c r="C2" s="1" t="str">
        <f>INDEX($L$2:$L$6,K1)</f>
        <v>UT</v>
      </c>
      <c r="D2" s="1"/>
      <c r="E2" s="1"/>
      <c r="F2" s="1"/>
      <c r="G2" s="1"/>
      <c r="H2" s="1"/>
      <c r="I2" s="1"/>
      <c r="J2" s="1"/>
      <c r="K2" s="1" t="s">
        <v>123</v>
      </c>
      <c r="L2" s="1" t="s">
        <v>118</v>
      </c>
      <c r="M2" s="1" t="s">
        <v>124</v>
      </c>
      <c r="N2" s="1" t="s">
        <v>125</v>
      </c>
      <c r="O2" t="s">
        <v>3</v>
      </c>
      <c r="P2" s="1" t="s">
        <v>53</v>
      </c>
      <c r="Q2" s="1"/>
      <c r="R2" t="s">
        <v>4</v>
      </c>
    </row>
    <row r="3" spans="1:18" x14ac:dyDescent="0.25">
      <c r="A3" s="1"/>
      <c r="B3" s="1" t="s">
        <v>126</v>
      </c>
      <c r="C3" s="1" t="str">
        <f>INDEX($M$2:$M$6,M1)</f>
        <v>Residential</v>
      </c>
      <c r="D3" s="1"/>
      <c r="E3" s="1"/>
      <c r="F3" s="1"/>
      <c r="G3" s="1"/>
      <c r="H3" s="1"/>
      <c r="I3" s="1"/>
      <c r="J3" s="1"/>
      <c r="K3" s="1" t="s">
        <v>127</v>
      </c>
      <c r="L3" s="1" t="s">
        <v>116</v>
      </c>
      <c r="M3" s="1" t="s">
        <v>128</v>
      </c>
      <c r="N3" s="1" t="s">
        <v>129</v>
      </c>
      <c r="O3" t="s">
        <v>12</v>
      </c>
      <c r="P3" s="1" t="s">
        <v>54</v>
      </c>
      <c r="Q3" s="1"/>
      <c r="R3" t="s">
        <v>5</v>
      </c>
    </row>
    <row r="4" spans="1:18" x14ac:dyDescent="0.25">
      <c r="A4" s="1"/>
      <c r="B4" s="1" t="s">
        <v>131</v>
      </c>
      <c r="C4" s="1" t="str">
        <f>INDEX($K$2:$K$6,K1)</f>
        <v>Utah</v>
      </c>
      <c r="D4" s="1"/>
      <c r="E4" s="1"/>
      <c r="F4" s="1"/>
      <c r="G4" s="1"/>
      <c r="H4" s="1"/>
      <c r="I4" s="1"/>
      <c r="J4" s="1"/>
      <c r="K4" s="1" t="s">
        <v>132</v>
      </c>
      <c r="L4" s="1" t="s">
        <v>119</v>
      </c>
      <c r="M4" s="1" t="s">
        <v>133</v>
      </c>
      <c r="N4" s="1" t="s">
        <v>134</v>
      </c>
      <c r="O4" t="s">
        <v>15</v>
      </c>
      <c r="P4" s="1" t="s">
        <v>55</v>
      </c>
      <c r="Q4" s="1"/>
      <c r="R4" t="s">
        <v>6</v>
      </c>
    </row>
    <row r="5" spans="1:18" x14ac:dyDescent="0.25">
      <c r="A5" s="1"/>
      <c r="B5" s="1" t="s">
        <v>144</v>
      </c>
      <c r="C5" s="1" t="str">
        <f>INDEX($P$2:$P$15,P1)</f>
        <v>Data Center</v>
      </c>
      <c r="D5" s="1"/>
      <c r="E5" s="1"/>
      <c r="F5" s="1"/>
      <c r="G5" s="1"/>
      <c r="H5" s="1"/>
      <c r="I5" s="1"/>
      <c r="J5" s="1"/>
      <c r="K5" s="1" t="s">
        <v>135</v>
      </c>
      <c r="L5" s="1" t="s">
        <v>117</v>
      </c>
      <c r="M5" s="1" t="s">
        <v>136</v>
      </c>
      <c r="N5" s="1" t="s">
        <v>137</v>
      </c>
      <c r="O5" t="s">
        <v>16</v>
      </c>
      <c r="P5" s="1" t="s">
        <v>56</v>
      </c>
      <c r="Q5" s="1"/>
      <c r="R5" t="s">
        <v>7</v>
      </c>
    </row>
    <row r="6" spans="1:18" x14ac:dyDescent="0.25">
      <c r="A6" s="1"/>
      <c r="B6" s="1" t="s">
        <v>138</v>
      </c>
      <c r="C6" s="1" t="str">
        <f>INDEX($O$2:$O$12,O1)</f>
        <v>Miscellaneous</v>
      </c>
      <c r="D6" s="1"/>
      <c r="E6" s="1"/>
      <c r="F6" s="1"/>
      <c r="G6" s="1"/>
      <c r="H6" s="1"/>
      <c r="I6" s="1"/>
      <c r="J6" s="1"/>
      <c r="K6" s="1" t="s">
        <v>139</v>
      </c>
      <c r="L6" s="1" t="s">
        <v>115</v>
      </c>
      <c r="M6" s="1" t="s">
        <v>140</v>
      </c>
      <c r="N6" s="1"/>
      <c r="O6" t="s">
        <v>18</v>
      </c>
      <c r="P6" s="1" t="s">
        <v>57</v>
      </c>
      <c r="Q6" s="1"/>
      <c r="R6" t="s">
        <v>8</v>
      </c>
    </row>
    <row r="7" spans="1:18" x14ac:dyDescent="0.25">
      <c r="A7" s="1"/>
      <c r="B7" s="1" t="s">
        <v>2</v>
      </c>
      <c r="C7" s="1" t="str">
        <f>INDEX($R$2:$R$43,R1)</f>
        <v>RTU</v>
      </c>
      <c r="D7" s="1"/>
      <c r="E7" s="1"/>
      <c r="F7" s="1"/>
      <c r="G7" s="1"/>
      <c r="H7" s="1"/>
      <c r="I7" s="1"/>
      <c r="J7" s="1"/>
      <c r="K7" s="1"/>
      <c r="L7" s="1"/>
      <c r="M7" s="1"/>
      <c r="N7" s="1"/>
      <c r="O7" t="s">
        <v>23</v>
      </c>
      <c r="P7" s="1" t="s">
        <v>58</v>
      </c>
      <c r="Q7" s="1"/>
      <c r="R7" t="s">
        <v>10</v>
      </c>
    </row>
    <row r="8" spans="1:18" x14ac:dyDescent="0.25">
      <c r="O8" t="s">
        <v>25</v>
      </c>
      <c r="P8" t="s">
        <v>59</v>
      </c>
      <c r="R8" t="s">
        <v>11</v>
      </c>
    </row>
    <row r="9" spans="1:18" x14ac:dyDescent="0.25">
      <c r="O9" t="s">
        <v>32</v>
      </c>
      <c r="P9" t="s">
        <v>60</v>
      </c>
      <c r="R9" t="s">
        <v>13</v>
      </c>
    </row>
    <row r="10" spans="1:18" x14ac:dyDescent="0.25">
      <c r="O10" t="s">
        <v>38</v>
      </c>
      <c r="P10" t="s">
        <v>61</v>
      </c>
      <c r="R10" t="s">
        <v>14</v>
      </c>
    </row>
    <row r="11" spans="1:18" x14ac:dyDescent="0.25">
      <c r="O11" t="s">
        <v>45</v>
      </c>
      <c r="P11" t="s">
        <v>62</v>
      </c>
      <c r="R11" t="s">
        <v>15</v>
      </c>
    </row>
    <row r="12" spans="1:18" x14ac:dyDescent="0.25">
      <c r="O12" t="s">
        <v>187</v>
      </c>
      <c r="P12" t="s">
        <v>0</v>
      </c>
      <c r="R12" t="s">
        <v>17</v>
      </c>
    </row>
    <row r="13" spans="1:18" x14ac:dyDescent="0.25">
      <c r="P13" t="s">
        <v>64</v>
      </c>
      <c r="R13" t="s">
        <v>19</v>
      </c>
    </row>
    <row r="14" spans="1:18" x14ac:dyDescent="0.25">
      <c r="P14" t="s">
        <v>65</v>
      </c>
      <c r="R14" t="s">
        <v>20</v>
      </c>
    </row>
    <row r="15" spans="1:18" x14ac:dyDescent="0.25">
      <c r="P15" t="s">
        <v>45</v>
      </c>
      <c r="R15" t="s">
        <v>21</v>
      </c>
    </row>
    <row r="16" spans="1:18" x14ac:dyDescent="0.25">
      <c r="R16" t="s">
        <v>22</v>
      </c>
    </row>
    <row r="17" spans="18:18" x14ac:dyDescent="0.25">
      <c r="R17" t="s">
        <v>24</v>
      </c>
    </row>
    <row r="18" spans="18:18" x14ac:dyDescent="0.25">
      <c r="R18" t="s">
        <v>26</v>
      </c>
    </row>
    <row r="19" spans="18:18" x14ac:dyDescent="0.25">
      <c r="R19" t="s">
        <v>27</v>
      </c>
    </row>
    <row r="20" spans="18:18" x14ac:dyDescent="0.25">
      <c r="R20" t="s">
        <v>28</v>
      </c>
    </row>
    <row r="21" spans="18:18" x14ac:dyDescent="0.25">
      <c r="R21" t="s">
        <v>29</v>
      </c>
    </row>
    <row r="22" spans="18:18" x14ac:dyDescent="0.25">
      <c r="R22" t="s">
        <v>30</v>
      </c>
    </row>
    <row r="23" spans="18:18" x14ac:dyDescent="0.25">
      <c r="R23" t="s">
        <v>31</v>
      </c>
    </row>
    <row r="24" spans="18:18" x14ac:dyDescent="0.25">
      <c r="R24" t="s">
        <v>33</v>
      </c>
    </row>
    <row r="25" spans="18:18" x14ac:dyDescent="0.25">
      <c r="R25" t="s">
        <v>34</v>
      </c>
    </row>
    <row r="26" spans="18:18" x14ac:dyDescent="0.25">
      <c r="R26" t="s">
        <v>35</v>
      </c>
    </row>
    <row r="27" spans="18:18" x14ac:dyDescent="0.25">
      <c r="R27" t="s">
        <v>36</v>
      </c>
    </row>
    <row r="28" spans="18:18" x14ac:dyDescent="0.25">
      <c r="R28" t="s">
        <v>37</v>
      </c>
    </row>
    <row r="29" spans="18:18" x14ac:dyDescent="0.25">
      <c r="R29" t="s">
        <v>184</v>
      </c>
    </row>
    <row r="30" spans="18:18" x14ac:dyDescent="0.25">
      <c r="R30" t="s">
        <v>39</v>
      </c>
    </row>
    <row r="31" spans="18:18" x14ac:dyDescent="0.25">
      <c r="R31" t="s">
        <v>40</v>
      </c>
    </row>
    <row r="32" spans="18:18" x14ac:dyDescent="0.25">
      <c r="R32" t="s">
        <v>41</v>
      </c>
    </row>
    <row r="33" spans="18:18" x14ac:dyDescent="0.25">
      <c r="R33" t="s">
        <v>42</v>
      </c>
    </row>
    <row r="34" spans="18:18" x14ac:dyDescent="0.25">
      <c r="R34" t="s">
        <v>43</v>
      </c>
    </row>
    <row r="35" spans="18:18" x14ac:dyDescent="0.25">
      <c r="R35" t="s">
        <v>44</v>
      </c>
    </row>
    <row r="36" spans="18:18" x14ac:dyDescent="0.25">
      <c r="R36" t="s">
        <v>46</v>
      </c>
    </row>
    <row r="37" spans="18:18" x14ac:dyDescent="0.25">
      <c r="R37" t="s">
        <v>47</v>
      </c>
    </row>
    <row r="38" spans="18:18" x14ac:dyDescent="0.25">
      <c r="R38" t="s">
        <v>48</v>
      </c>
    </row>
    <row r="39" spans="18:18" x14ac:dyDescent="0.25">
      <c r="R39" t="s">
        <v>49</v>
      </c>
    </row>
    <row r="40" spans="18:18" x14ac:dyDescent="0.25">
      <c r="R40" t="s">
        <v>50</v>
      </c>
    </row>
    <row r="41" spans="18:18" x14ac:dyDescent="0.25">
      <c r="R41" t="s">
        <v>185</v>
      </c>
    </row>
    <row r="42" spans="18:18" x14ac:dyDescent="0.25">
      <c r="R42" t="s">
        <v>51</v>
      </c>
    </row>
    <row r="43" spans="18:18" x14ac:dyDescent="0.25">
      <c r="R43" t="s">
        <v>186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Introduction</vt:lpstr>
      <vt:lpstr>2023 CPA Com Market Profiles</vt:lpstr>
      <vt:lpstr>Com Building Intensity Comp.</vt:lpstr>
      <vt:lpstr>RAW DATA ----&gt;</vt:lpstr>
      <vt:lpstr>Intensity Data</vt:lpstr>
      <vt:lpstr>Saturation Data</vt:lpstr>
      <vt:lpstr>UEC Data</vt:lpstr>
      <vt:lpstr>Control Total</vt:lpstr>
      <vt:lpstr>Key</vt:lpstr>
      <vt:lpstr>BuildingType</vt:lpstr>
      <vt:lpstr>EndUse</vt:lpstr>
      <vt:lpstr>LongState</vt:lpstr>
      <vt:lpstr>State</vt:lpstr>
      <vt:lpstr>Technology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Cullen, Jack</dc:creator>
  <cp:lastModifiedBy>AEG</cp:lastModifiedBy>
  <dcterms:created xsi:type="dcterms:W3CDTF">2020-04-28T00:31:27Z</dcterms:created>
  <dcterms:modified xsi:type="dcterms:W3CDTF">2023-03-15T01:22:30Z</dcterms:modified>
</cp:coreProperties>
</file>